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Users\aarhip\Documents\12.07.2022\"/>
    </mc:Choice>
  </mc:AlternateContent>
  <xr:revisionPtr revIDLastSave="0" documentId="13_ncr:1_{C427D85B-A5EE-4C7B-A7B4-5E2217351033}" xr6:coauthVersionLast="47" xr6:coauthVersionMax="47" xr10:uidLastSave="{00000000-0000-0000-0000-000000000000}"/>
  <bookViews>
    <workbookView xWindow="-51720" yWindow="-1260" windowWidth="51840" windowHeight="21240" activeTab="1" xr2:uid="{00000000-000D-0000-FFFF-FFFF00000000}"/>
  </bookViews>
  <sheets>
    <sheet name="All Charge Points" sheetId="1" r:id="rId1"/>
    <sheet name="Data Pullouts" sheetId="2" r:id="rId2"/>
    <sheet name="UK Stats" sheetId="3" r:id="rId3"/>
    <sheet name="Index" sheetId="4" r:id="rId4"/>
    <sheet name="All ULVEs Raw" sheetId="5" state="hidden" r:id="rId5"/>
    <sheet name="BEVs Raw" sheetId="6" state="hidden" r:id="rId6"/>
    <sheet name="PHEVs Raw" sheetId="7" state="hidden" r:id="rId7"/>
    <sheet name="All Charge Devices" sheetId="8" r:id="rId8"/>
    <sheet name="Rapid Charge Points" sheetId="9" state="hidden" r:id="rId9"/>
    <sheet name="Rapid Charge Devices" sheetId="10" r:id="rId10"/>
    <sheet name="YoY Charge Devices" sheetId="11" r:id="rId11"/>
    <sheet name="Total Charge Points" sheetId="12" state="hidden" r:id="rId12"/>
    <sheet name="ULEV per Charge Device" sheetId="13" r:id="rId13"/>
    <sheet name="City Targets" sheetId="14" r:id="rId14"/>
    <sheet name="All ULEVs" sheetId="15" r:id="rId15"/>
    <sheet name="BEVs" sheetId="16" r:id="rId16"/>
    <sheet name="PHEVs" sheetId="17" r:id="rId17"/>
    <sheet name="VEH0132f_PHEV_Private" sheetId="18" state="hidden" r:id="rId18"/>
    <sheet name="VEH0132e_BEV_Private" sheetId="19" state="hidden" r:id="rId19"/>
    <sheet name="VEH0132d_All_Private" sheetId="20" state="hidden" r:id="rId20"/>
    <sheet name="Info" sheetId="21" state="hidden" r:id="rId21"/>
  </sheets>
  <definedNames>
    <definedName name="_xlnm._FilterDatabase" localSheetId="7" hidden="1">'All Charge Devices'!$A$5:$O$5</definedName>
    <definedName name="_xlnm._FilterDatabase" localSheetId="0" hidden="1">'All Charge Points'!$A$5:$M$434</definedName>
    <definedName name="_xlnm._FilterDatabase" localSheetId="14" hidden="1">'All ULEVs'!$A$5:$L$5</definedName>
    <definedName name="_xlnm._FilterDatabase" localSheetId="4" hidden="1">'All ULVEs Raw'!$A$7:$AO$474</definedName>
    <definedName name="_xlnm._FilterDatabase" localSheetId="15" hidden="1">BEVs!$A$5:$L$5</definedName>
    <definedName name="_xlnm._FilterDatabase" localSheetId="5" hidden="1">'BEVs Raw'!$A$7:$AO$470</definedName>
    <definedName name="_xlnm._FilterDatabase" localSheetId="3" hidden="1">Index!$A$5:$Y$5</definedName>
    <definedName name="_xlnm._FilterDatabase" localSheetId="16" hidden="1">PHEVs!$A$5:$L$5</definedName>
    <definedName name="_xlnm._FilterDatabase" localSheetId="6" hidden="1">'PHEVs Raw'!$A$7:$AO$465</definedName>
    <definedName name="_xlnm._FilterDatabase" localSheetId="9" hidden="1">'Rapid Charge Devices'!$A$5:$O$5</definedName>
    <definedName name="_xlnm._FilterDatabase" localSheetId="8" hidden="1">'Rapid Charge Points'!$A$7:$T$437</definedName>
    <definedName name="_xlnm._FilterDatabase" localSheetId="12" hidden="1">'ULEV per Charge Device'!$A$5:$F$5</definedName>
    <definedName name="_xlnm._FilterDatabase" localSheetId="19" hidden="1">VEH0132d_All_Private!$A$7:$AP$472</definedName>
    <definedName name="_xlnm._FilterDatabase" localSheetId="18" hidden="1">VEH0132e_BEV_Private!$A$7:$AP$468</definedName>
    <definedName name="_xlnm._FilterDatabase" localSheetId="17" hidden="1">VEH0132f_PHEV_Private!$A$7:$AP$466</definedName>
    <definedName name="_xlnm.Print_Area" localSheetId="0">'All Charge Points'!$A$1:$M$437</definedName>
    <definedName name="_xlnm.Print_Area" localSheetId="13">'City Targets'!$A$1:$W$129</definedName>
    <definedName name="_xlnm.Print_Area" localSheetId="1">'Data Pullouts'!$A$1:$A$52</definedName>
    <definedName name="_xlnm.Print_Area" localSheetId="10">'YoY Charge Devices'!$A$1:$J$37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25" i="17" l="1"/>
  <c r="J125" i="17"/>
  <c r="H125" i="17"/>
  <c r="I125" i="17" s="1"/>
  <c r="F125" i="17"/>
  <c r="D125" i="17"/>
  <c r="L124" i="17"/>
  <c r="J124" i="17"/>
  <c r="H124" i="17"/>
  <c r="I124" i="17" s="1"/>
  <c r="F124" i="17"/>
  <c r="D124" i="17"/>
  <c r="L123" i="17"/>
  <c r="J123" i="17"/>
  <c r="H123" i="17"/>
  <c r="I123" i="17" s="1"/>
  <c r="F123" i="17"/>
  <c r="D123" i="17"/>
  <c r="L122" i="17"/>
  <c r="J122" i="17"/>
  <c r="H122" i="17"/>
  <c r="I122" i="17" s="1"/>
  <c r="F122" i="17"/>
  <c r="D122" i="17"/>
  <c r="L121" i="17"/>
  <c r="J121" i="17"/>
  <c r="H121" i="17"/>
  <c r="I121" i="17" s="1"/>
  <c r="F121" i="17"/>
  <c r="D121" i="17"/>
  <c r="L120" i="17"/>
  <c r="J120" i="17"/>
  <c r="H120" i="17"/>
  <c r="I120" i="17" s="1"/>
  <c r="F120" i="17"/>
  <c r="G120" i="17" s="1"/>
  <c r="E120" i="17" s="1"/>
  <c r="D120" i="17"/>
  <c r="L119" i="17"/>
  <c r="J119" i="17"/>
  <c r="H119" i="17"/>
  <c r="I119" i="17" s="1"/>
  <c r="F119" i="17"/>
  <c r="G119" i="17" s="1"/>
  <c r="E119" i="17" s="1"/>
  <c r="D119" i="17"/>
  <c r="L118" i="17"/>
  <c r="J118" i="17"/>
  <c r="H118" i="17"/>
  <c r="I118" i="17" s="1"/>
  <c r="F118" i="17"/>
  <c r="G118" i="17" s="1"/>
  <c r="E118" i="17" s="1"/>
  <c r="D118" i="17"/>
  <c r="L117" i="17"/>
  <c r="J117" i="17"/>
  <c r="H117" i="17"/>
  <c r="I117" i="17" s="1"/>
  <c r="F117" i="17"/>
  <c r="D117" i="17"/>
  <c r="L116" i="17"/>
  <c r="I116" i="17"/>
  <c r="G116" i="17"/>
  <c r="E116" i="17"/>
  <c r="D116" i="17"/>
  <c r="L115" i="17"/>
  <c r="J115" i="17"/>
  <c r="I115" i="17"/>
  <c r="H115" i="17"/>
  <c r="G115" i="17"/>
  <c r="F115" i="17"/>
  <c r="D115" i="17" s="1"/>
  <c r="E115" i="17"/>
  <c r="L114" i="17"/>
  <c r="J114" i="17"/>
  <c r="I114" i="17"/>
  <c r="H114" i="17"/>
  <c r="G114" i="17"/>
  <c r="F114" i="17"/>
  <c r="D114" i="17" s="1"/>
  <c r="E114" i="17"/>
  <c r="L113" i="17"/>
  <c r="J113" i="17"/>
  <c r="I113" i="17"/>
  <c r="H113" i="17"/>
  <c r="G113" i="17"/>
  <c r="F113" i="17"/>
  <c r="D113" i="17" s="1"/>
  <c r="E113" i="17"/>
  <c r="L112" i="17"/>
  <c r="J112" i="17"/>
  <c r="I112" i="17"/>
  <c r="H112" i="17"/>
  <c r="G112" i="17"/>
  <c r="F112" i="17"/>
  <c r="D112" i="17" s="1"/>
  <c r="E112" i="17"/>
  <c r="L111" i="17"/>
  <c r="J111" i="17"/>
  <c r="I111" i="17"/>
  <c r="H111" i="17"/>
  <c r="G111" i="17"/>
  <c r="F111" i="17"/>
  <c r="D111" i="17" s="1"/>
  <c r="E111" i="17"/>
  <c r="L110" i="17"/>
  <c r="J110" i="17"/>
  <c r="I110" i="17"/>
  <c r="H110" i="17"/>
  <c r="G110" i="17"/>
  <c r="F110" i="17"/>
  <c r="D110" i="17" s="1"/>
  <c r="E110" i="17"/>
  <c r="L109" i="17"/>
  <c r="J109" i="17"/>
  <c r="I109" i="17"/>
  <c r="H109" i="17"/>
  <c r="G109" i="17"/>
  <c r="F109" i="17"/>
  <c r="D109" i="17" s="1"/>
  <c r="E109" i="17"/>
  <c r="L108" i="17"/>
  <c r="J108" i="17"/>
  <c r="I108" i="17"/>
  <c r="H108" i="17"/>
  <c r="G108" i="17"/>
  <c r="F108" i="17"/>
  <c r="D108" i="17" s="1"/>
  <c r="E108" i="17"/>
  <c r="L107" i="17"/>
  <c r="J107" i="17"/>
  <c r="H107" i="17"/>
  <c r="I107" i="17" s="1"/>
  <c r="E107" i="17" s="1"/>
  <c r="G107" i="17"/>
  <c r="F107" i="17"/>
  <c r="D107" i="17" s="1"/>
  <c r="L106" i="17"/>
  <c r="J106" i="17"/>
  <c r="H106" i="17"/>
  <c r="I106" i="17" s="1"/>
  <c r="E106" i="17" s="1"/>
  <c r="G106" i="17"/>
  <c r="F106" i="17"/>
  <c r="D106" i="17" s="1"/>
  <c r="L105" i="17"/>
  <c r="J105" i="17"/>
  <c r="H105" i="17"/>
  <c r="I105" i="17" s="1"/>
  <c r="E105" i="17" s="1"/>
  <c r="G105" i="17"/>
  <c r="F105" i="17"/>
  <c r="D105" i="17" s="1"/>
  <c r="L104" i="17"/>
  <c r="J104" i="17"/>
  <c r="H104" i="17"/>
  <c r="I104" i="17" s="1"/>
  <c r="G104" i="17"/>
  <c r="F104" i="17"/>
  <c r="D104" i="17" s="1"/>
  <c r="E104" i="17"/>
  <c r="L103" i="17"/>
  <c r="I103" i="17"/>
  <c r="G103" i="17"/>
  <c r="E103" i="17"/>
  <c r="D103" i="17"/>
  <c r="L102" i="17"/>
  <c r="J102" i="17"/>
  <c r="H102" i="17"/>
  <c r="I102" i="17" s="1"/>
  <c r="F102" i="17"/>
  <c r="G102" i="17" s="1"/>
  <c r="D102" i="17"/>
  <c r="L101" i="17"/>
  <c r="J101" i="17"/>
  <c r="H101" i="17"/>
  <c r="F101" i="17"/>
  <c r="G101" i="17" s="1"/>
  <c r="D101" i="17"/>
  <c r="L100" i="17"/>
  <c r="J100" i="17"/>
  <c r="H100" i="17"/>
  <c r="F100" i="17"/>
  <c r="G100" i="17" s="1"/>
  <c r="D100" i="17"/>
  <c r="L99" i="17"/>
  <c r="J99" i="17"/>
  <c r="H99" i="17"/>
  <c r="I99" i="17" s="1"/>
  <c r="F99" i="17"/>
  <c r="G99" i="17" s="1"/>
  <c r="E99" i="17" s="1"/>
  <c r="D99" i="17"/>
  <c r="L98" i="17"/>
  <c r="J98" i="17"/>
  <c r="H98" i="17"/>
  <c r="I98" i="17" s="1"/>
  <c r="F98" i="17"/>
  <c r="G98" i="17" s="1"/>
  <c r="D98" i="17"/>
  <c r="L97" i="17"/>
  <c r="D97" i="17" s="1"/>
  <c r="I97" i="17"/>
  <c r="E97" i="17" s="1"/>
  <c r="G97" i="17"/>
  <c r="L96" i="17"/>
  <c r="D96" i="17" s="1"/>
  <c r="J96" i="17"/>
  <c r="I96" i="17"/>
  <c r="H96" i="17"/>
  <c r="G96" i="17"/>
  <c r="E96" i="17" s="1"/>
  <c r="F96" i="17"/>
  <c r="L95" i="17"/>
  <c r="D95" i="17" s="1"/>
  <c r="J95" i="17"/>
  <c r="I95" i="17"/>
  <c r="H95" i="17"/>
  <c r="G95" i="17"/>
  <c r="E95" i="17" s="1"/>
  <c r="F95" i="17"/>
  <c r="L94" i="17"/>
  <c r="D94" i="17" s="1"/>
  <c r="J94" i="17"/>
  <c r="I94" i="17"/>
  <c r="H94" i="17"/>
  <c r="G94" i="17"/>
  <c r="E94" i="17" s="1"/>
  <c r="F94" i="17"/>
  <c r="L93" i="17"/>
  <c r="I93" i="17"/>
  <c r="G93" i="17"/>
  <c r="E93" i="17" s="1"/>
  <c r="D93" i="17"/>
  <c r="L92" i="17"/>
  <c r="J92" i="17"/>
  <c r="H92" i="17"/>
  <c r="I92" i="17" s="1"/>
  <c r="F92" i="17"/>
  <c r="G92" i="17" s="1"/>
  <c r="E92" i="17" s="1"/>
  <c r="D92" i="17"/>
  <c r="L91" i="17"/>
  <c r="I91" i="17"/>
  <c r="G91" i="17"/>
  <c r="E91" i="17"/>
  <c r="D91" i="17"/>
  <c r="L90" i="17"/>
  <c r="D90" i="17" s="1"/>
  <c r="J90" i="17"/>
  <c r="I90" i="17"/>
  <c r="E90" i="17" s="1"/>
  <c r="H90" i="17"/>
  <c r="G90" i="17"/>
  <c r="F90" i="17"/>
  <c r="L89" i="17"/>
  <c r="D89" i="17" s="1"/>
  <c r="J89" i="17"/>
  <c r="I89" i="17"/>
  <c r="E89" i="17" s="1"/>
  <c r="H89" i="17"/>
  <c r="G89" i="17"/>
  <c r="F89" i="17"/>
  <c r="L88" i="17"/>
  <c r="D88" i="17" s="1"/>
  <c r="J88" i="17"/>
  <c r="I88" i="17"/>
  <c r="E88" i="17" s="1"/>
  <c r="H88" i="17"/>
  <c r="G88" i="17"/>
  <c r="F88" i="17"/>
  <c r="L87" i="17"/>
  <c r="D87" i="17" s="1"/>
  <c r="J87" i="17"/>
  <c r="I87" i="17"/>
  <c r="E87" i="17" s="1"/>
  <c r="H87" i="17"/>
  <c r="G87" i="17"/>
  <c r="F87" i="17"/>
  <c r="L86" i="17"/>
  <c r="J86" i="17"/>
  <c r="I86" i="17"/>
  <c r="E86" i="17" s="1"/>
  <c r="H86" i="17"/>
  <c r="G86" i="17"/>
  <c r="F86" i="17"/>
  <c r="D86" i="17" s="1"/>
  <c r="L85" i="17"/>
  <c r="J85" i="17"/>
  <c r="I85" i="17"/>
  <c r="E85" i="17" s="1"/>
  <c r="H85" i="17"/>
  <c r="G85" i="17"/>
  <c r="F85" i="17"/>
  <c r="D85" i="17" s="1"/>
  <c r="L84" i="17"/>
  <c r="J84" i="17"/>
  <c r="I84" i="17"/>
  <c r="E84" i="17" s="1"/>
  <c r="H84" i="17"/>
  <c r="G84" i="17"/>
  <c r="F84" i="17"/>
  <c r="D84" i="17" s="1"/>
  <c r="L83" i="17"/>
  <c r="J83" i="17"/>
  <c r="I83" i="17"/>
  <c r="H83" i="17"/>
  <c r="F83" i="17"/>
  <c r="D83" i="17" s="1"/>
  <c r="L82" i="17"/>
  <c r="J82" i="17"/>
  <c r="I82" i="17"/>
  <c r="H82" i="17"/>
  <c r="F82" i="17"/>
  <c r="D82" i="17" s="1"/>
  <c r="L81" i="17"/>
  <c r="J81" i="17"/>
  <c r="I81" i="17"/>
  <c r="H81" i="17"/>
  <c r="F81" i="17"/>
  <c r="D81" i="17" s="1"/>
  <c r="L80" i="17"/>
  <c r="J80" i="17"/>
  <c r="I80" i="17"/>
  <c r="H80" i="17"/>
  <c r="F80" i="17"/>
  <c r="D80" i="17" s="1"/>
  <c r="L79" i="17"/>
  <c r="J79" i="17"/>
  <c r="I79" i="17"/>
  <c r="H79" i="17"/>
  <c r="F79" i="17"/>
  <c r="D79" i="17" s="1"/>
  <c r="L78" i="17"/>
  <c r="J78" i="17"/>
  <c r="I78" i="17"/>
  <c r="H78" i="17"/>
  <c r="F78" i="17"/>
  <c r="D78" i="17" s="1"/>
  <c r="L77" i="17"/>
  <c r="J77" i="17"/>
  <c r="I77" i="17"/>
  <c r="H77" i="17"/>
  <c r="F77" i="17"/>
  <c r="D77" i="17" s="1"/>
  <c r="L76" i="17"/>
  <c r="J76" i="17"/>
  <c r="I76" i="17"/>
  <c r="H76" i="17"/>
  <c r="F76" i="17"/>
  <c r="D76" i="17" s="1"/>
  <c r="L75" i="17"/>
  <c r="J75" i="17"/>
  <c r="I75" i="17"/>
  <c r="H75" i="17"/>
  <c r="F75" i="17"/>
  <c r="D75" i="17" s="1"/>
  <c r="L74" i="17"/>
  <c r="J74" i="17"/>
  <c r="I74" i="17"/>
  <c r="H74" i="17"/>
  <c r="F74" i="17"/>
  <c r="D74" i="17" s="1"/>
  <c r="L73" i="17"/>
  <c r="J73" i="17"/>
  <c r="I73" i="17"/>
  <c r="H73" i="17"/>
  <c r="F73" i="17"/>
  <c r="D73" i="17" s="1"/>
  <c r="L72" i="17"/>
  <c r="J72" i="17"/>
  <c r="I72" i="17"/>
  <c r="H72" i="17"/>
  <c r="F72" i="17"/>
  <c r="D72" i="17" s="1"/>
  <c r="L71" i="17"/>
  <c r="J71" i="17"/>
  <c r="I71" i="17"/>
  <c r="H71" i="17"/>
  <c r="F71" i="17"/>
  <c r="D71" i="17" s="1"/>
  <c r="L70" i="17"/>
  <c r="D70" i="17" s="1"/>
  <c r="I70" i="17"/>
  <c r="G70" i="17"/>
  <c r="E70" i="17" s="1"/>
  <c r="L69" i="17"/>
  <c r="J69" i="17"/>
  <c r="H69" i="17"/>
  <c r="I69" i="17" s="1"/>
  <c r="F69" i="17"/>
  <c r="L68" i="17"/>
  <c r="I68" i="17"/>
  <c r="G68" i="17"/>
  <c r="E68" i="17"/>
  <c r="D68" i="17"/>
  <c r="L67" i="17"/>
  <c r="D67" i="17" s="1"/>
  <c r="J67" i="17"/>
  <c r="H67" i="17"/>
  <c r="I67" i="17" s="1"/>
  <c r="F67" i="17"/>
  <c r="L66" i="17"/>
  <c r="D66" i="17" s="1"/>
  <c r="J66" i="17"/>
  <c r="H66" i="17"/>
  <c r="I66" i="17" s="1"/>
  <c r="F66" i="17"/>
  <c r="L65" i="17"/>
  <c r="D65" i="17" s="1"/>
  <c r="J65" i="17"/>
  <c r="H65" i="17"/>
  <c r="I65" i="17" s="1"/>
  <c r="F65" i="17"/>
  <c r="L64" i="17"/>
  <c r="D64" i="17" s="1"/>
  <c r="J64" i="17"/>
  <c r="H64" i="17"/>
  <c r="I64" i="17" s="1"/>
  <c r="F64" i="17"/>
  <c r="L63" i="17"/>
  <c r="D63" i="17" s="1"/>
  <c r="J63" i="17"/>
  <c r="H63" i="17"/>
  <c r="I63" i="17" s="1"/>
  <c r="F63" i="17"/>
  <c r="L62" i="17"/>
  <c r="D62" i="17" s="1"/>
  <c r="I62" i="17"/>
  <c r="G62" i="17"/>
  <c r="E62" i="17"/>
  <c r="L61" i="17"/>
  <c r="J61" i="17"/>
  <c r="H61" i="17"/>
  <c r="F61" i="17"/>
  <c r="D61" i="17"/>
  <c r="L60" i="17"/>
  <c r="J60" i="17"/>
  <c r="H60" i="17"/>
  <c r="F60" i="17"/>
  <c r="D60" i="17"/>
  <c r="L59" i="17"/>
  <c r="J59" i="17"/>
  <c r="H59" i="17"/>
  <c r="F59" i="17"/>
  <c r="D59" i="17"/>
  <c r="L58" i="17"/>
  <c r="J58" i="17"/>
  <c r="H58" i="17"/>
  <c r="F58" i="17"/>
  <c r="D58" i="17"/>
  <c r="L57" i="17"/>
  <c r="J57" i="17"/>
  <c r="H57" i="17"/>
  <c r="F57" i="17"/>
  <c r="D57" i="17"/>
  <c r="L56" i="17"/>
  <c r="J56" i="17"/>
  <c r="H56" i="17"/>
  <c r="F56" i="17"/>
  <c r="D56" i="17" s="1"/>
  <c r="L55" i="17"/>
  <c r="J55" i="17"/>
  <c r="H55" i="17"/>
  <c r="F55" i="17"/>
  <c r="D55" i="17" s="1"/>
  <c r="L54" i="17"/>
  <c r="J54" i="17"/>
  <c r="H54" i="17"/>
  <c r="I54" i="17" s="1"/>
  <c r="F54" i="17"/>
  <c r="L53" i="17"/>
  <c r="J53" i="17"/>
  <c r="H53" i="17"/>
  <c r="I53" i="17" s="1"/>
  <c r="F53" i="17"/>
  <c r="L52" i="17"/>
  <c r="J52" i="17"/>
  <c r="H52" i="17"/>
  <c r="I52" i="17" s="1"/>
  <c r="F52" i="17"/>
  <c r="L51" i="17"/>
  <c r="J51" i="17"/>
  <c r="H51" i="17"/>
  <c r="I51" i="17" s="1"/>
  <c r="F51" i="17"/>
  <c r="L50" i="17"/>
  <c r="J50" i="17"/>
  <c r="H50" i="17"/>
  <c r="I50" i="17" s="1"/>
  <c r="F50" i="17"/>
  <c r="L49" i="17"/>
  <c r="J49" i="17"/>
  <c r="H49" i="17"/>
  <c r="I49" i="17" s="1"/>
  <c r="F49" i="17"/>
  <c r="L48" i="17"/>
  <c r="J48" i="17"/>
  <c r="H48" i="17"/>
  <c r="I48" i="17" s="1"/>
  <c r="F48" i="17"/>
  <c r="L47" i="17"/>
  <c r="J47" i="17"/>
  <c r="H47" i="17"/>
  <c r="I47" i="17" s="1"/>
  <c r="F47" i="17"/>
  <c r="L46" i="17"/>
  <c r="I46" i="17"/>
  <c r="G46" i="17"/>
  <c r="E46" i="17"/>
  <c r="D46" i="17"/>
  <c r="L45" i="17"/>
  <c r="J45" i="17"/>
  <c r="I45" i="17" s="1"/>
  <c r="E45" i="17" s="1"/>
  <c r="H45" i="17"/>
  <c r="G45" i="17"/>
  <c r="F45" i="17"/>
  <c r="D45" i="17" s="1"/>
  <c r="L44" i="17"/>
  <c r="I44" i="17"/>
  <c r="G44" i="17"/>
  <c r="E44" i="17" s="1"/>
  <c r="D44" i="17"/>
  <c r="L43" i="17"/>
  <c r="J43" i="17"/>
  <c r="H43" i="17"/>
  <c r="I43" i="17" s="1"/>
  <c r="F43" i="17"/>
  <c r="D43" i="17"/>
  <c r="L42" i="17"/>
  <c r="J42" i="17"/>
  <c r="H42" i="17"/>
  <c r="I42" i="17" s="1"/>
  <c r="F42" i="17"/>
  <c r="D42" i="17"/>
  <c r="L41" i="17"/>
  <c r="J41" i="17"/>
  <c r="H41" i="17"/>
  <c r="F41" i="17"/>
  <c r="D41" i="17"/>
  <c r="L40" i="17"/>
  <c r="D40" i="17" s="1"/>
  <c r="I40" i="17"/>
  <c r="E40" i="17" s="1"/>
  <c r="G40" i="17"/>
  <c r="L39" i="17"/>
  <c r="I39" i="17"/>
  <c r="G39" i="17"/>
  <c r="E39" i="17" s="1"/>
  <c r="D39" i="17"/>
  <c r="L38" i="17"/>
  <c r="J38" i="17"/>
  <c r="I38" i="17" s="1"/>
  <c r="H38" i="17"/>
  <c r="F38" i="17"/>
  <c r="G38" i="17" s="1"/>
  <c r="D38" i="17"/>
  <c r="L37" i="17"/>
  <c r="J37" i="17"/>
  <c r="I37" i="17" s="1"/>
  <c r="H37" i="17"/>
  <c r="F37" i="17"/>
  <c r="G37" i="17" s="1"/>
  <c r="E37" i="17" s="1"/>
  <c r="D37" i="17"/>
  <c r="L36" i="17"/>
  <c r="J36" i="17"/>
  <c r="I36" i="17" s="1"/>
  <c r="H36" i="17"/>
  <c r="F36" i="17"/>
  <c r="G36" i="17" s="1"/>
  <c r="E36" i="17" s="1"/>
  <c r="D36" i="17"/>
  <c r="L35" i="17"/>
  <c r="J35" i="17"/>
  <c r="I35" i="17" s="1"/>
  <c r="H35" i="17"/>
  <c r="F35" i="17"/>
  <c r="G35" i="17" s="1"/>
  <c r="D35" i="17"/>
  <c r="L34" i="17"/>
  <c r="J34" i="17"/>
  <c r="I34" i="17" s="1"/>
  <c r="H34" i="17"/>
  <c r="F34" i="17"/>
  <c r="G34" i="17" s="1"/>
  <c r="D34" i="17"/>
  <c r="L33" i="17"/>
  <c r="J33" i="17"/>
  <c r="I33" i="17" s="1"/>
  <c r="H33" i="17"/>
  <c r="F33" i="17"/>
  <c r="G33" i="17" s="1"/>
  <c r="E33" i="17" s="1"/>
  <c r="D33" i="17"/>
  <c r="L32" i="17"/>
  <c r="J32" i="17"/>
  <c r="I32" i="17" s="1"/>
  <c r="H32" i="17"/>
  <c r="F32" i="17"/>
  <c r="G32" i="17" s="1"/>
  <c r="E32" i="17" s="1"/>
  <c r="D32" i="17"/>
  <c r="L31" i="17"/>
  <c r="J31" i="17"/>
  <c r="H31" i="17"/>
  <c r="I31" i="17" s="1"/>
  <c r="F31" i="17"/>
  <c r="G31" i="17" s="1"/>
  <c r="D31" i="17"/>
  <c r="L30" i="17"/>
  <c r="D30" i="17" s="1"/>
  <c r="I30" i="17"/>
  <c r="E30" i="17" s="1"/>
  <c r="G30" i="17"/>
  <c r="L29" i="17"/>
  <c r="J29" i="17"/>
  <c r="I29" i="17"/>
  <c r="H29" i="17"/>
  <c r="G29" i="17"/>
  <c r="F29" i="17"/>
  <c r="D29" i="17" s="1"/>
  <c r="L28" i="17"/>
  <c r="J28" i="17"/>
  <c r="I28" i="17"/>
  <c r="H28" i="17"/>
  <c r="G28" i="17"/>
  <c r="E28" i="17" s="1"/>
  <c r="F28" i="17"/>
  <c r="D28" i="17" s="1"/>
  <c r="L27" i="17"/>
  <c r="J27" i="17"/>
  <c r="I27" i="17"/>
  <c r="H27" i="17"/>
  <c r="G27" i="17"/>
  <c r="F27" i="17"/>
  <c r="D27" i="17" s="1"/>
  <c r="L26" i="17"/>
  <c r="J26" i="17"/>
  <c r="I26" i="17"/>
  <c r="H26" i="17"/>
  <c r="G26" i="17"/>
  <c r="E26" i="17" s="1"/>
  <c r="F26" i="17"/>
  <c r="D26" i="17" s="1"/>
  <c r="L25" i="17"/>
  <c r="D25" i="17" s="1"/>
  <c r="I25" i="17"/>
  <c r="G25" i="17"/>
  <c r="E25" i="17" s="1"/>
  <c r="L24" i="17"/>
  <c r="J24" i="17"/>
  <c r="H24" i="17"/>
  <c r="I24" i="17" s="1"/>
  <c r="F24" i="17"/>
  <c r="L23" i="17"/>
  <c r="J23" i="17"/>
  <c r="H23" i="17"/>
  <c r="I23" i="17" s="1"/>
  <c r="F23" i="17"/>
  <c r="L22" i="17"/>
  <c r="I22" i="17"/>
  <c r="G22" i="17"/>
  <c r="E22" i="17"/>
  <c r="D22" i="17"/>
  <c r="L21" i="17"/>
  <c r="D21" i="17" s="1"/>
  <c r="J21" i="17"/>
  <c r="I21" i="17"/>
  <c r="H21" i="17"/>
  <c r="G21" i="17" s="1"/>
  <c r="E21" i="17" s="1"/>
  <c r="F21" i="17"/>
  <c r="L20" i="17"/>
  <c r="D20" i="17" s="1"/>
  <c r="I20" i="17"/>
  <c r="G20" i="17"/>
  <c r="E20" i="17" s="1"/>
  <c r="L19" i="17"/>
  <c r="J19" i="17"/>
  <c r="H19" i="17"/>
  <c r="I19" i="17" s="1"/>
  <c r="F19" i="17"/>
  <c r="L18" i="17"/>
  <c r="J18" i="17"/>
  <c r="H18" i="17"/>
  <c r="I18" i="17" s="1"/>
  <c r="F18" i="17"/>
  <c r="L17" i="17"/>
  <c r="J17" i="17"/>
  <c r="H17" i="17"/>
  <c r="I17" i="17" s="1"/>
  <c r="F17" i="17"/>
  <c r="L16" i="17"/>
  <c r="J16" i="17"/>
  <c r="H16" i="17"/>
  <c r="I16" i="17" s="1"/>
  <c r="F16" i="17"/>
  <c r="L15" i="17"/>
  <c r="J15" i="17"/>
  <c r="H15" i="17"/>
  <c r="I15" i="17" s="1"/>
  <c r="F15" i="17"/>
  <c r="L14" i="17"/>
  <c r="J14" i="17"/>
  <c r="H14" i="17"/>
  <c r="I14" i="17" s="1"/>
  <c r="F14" i="17"/>
  <c r="L13" i="17"/>
  <c r="J13" i="17"/>
  <c r="H13" i="17"/>
  <c r="I13" i="17" s="1"/>
  <c r="F13" i="17"/>
  <c r="L12" i="17"/>
  <c r="J12" i="17"/>
  <c r="H12" i="17"/>
  <c r="I12" i="17" s="1"/>
  <c r="F12" i="17"/>
  <c r="L11" i="17"/>
  <c r="J11" i="17"/>
  <c r="H11" i="17"/>
  <c r="I11" i="17" s="1"/>
  <c r="F11" i="17"/>
  <c r="L10" i="17"/>
  <c r="I10" i="17"/>
  <c r="E10" i="17" s="1"/>
  <c r="G10" i="17"/>
  <c r="D10" i="17"/>
  <c r="L9" i="17"/>
  <c r="J9" i="17"/>
  <c r="I9" i="17" s="1"/>
  <c r="H9" i="17"/>
  <c r="G9" i="17"/>
  <c r="F9" i="17"/>
  <c r="D9" i="17" s="1"/>
  <c r="E9" i="17"/>
  <c r="L8" i="17"/>
  <c r="J8" i="17"/>
  <c r="I8" i="17" s="1"/>
  <c r="H8" i="17"/>
  <c r="G8" i="17"/>
  <c r="E8" i="17" s="1"/>
  <c r="F8" i="17"/>
  <c r="D8" i="17" s="1"/>
  <c r="L7" i="17"/>
  <c r="D7" i="17" s="1"/>
  <c r="I7" i="17"/>
  <c r="G7" i="17"/>
  <c r="E7" i="17" s="1"/>
  <c r="L6" i="17"/>
  <c r="J6" i="17"/>
  <c r="H6" i="17"/>
  <c r="F6" i="17"/>
  <c r="D6" i="17"/>
  <c r="L125" i="16"/>
  <c r="J125" i="16"/>
  <c r="H125" i="16"/>
  <c r="F125" i="16"/>
  <c r="D125" i="16"/>
  <c r="L124" i="16"/>
  <c r="J124" i="16"/>
  <c r="H124" i="16"/>
  <c r="F124" i="16"/>
  <c r="D124" i="16"/>
  <c r="L123" i="16"/>
  <c r="J123" i="16"/>
  <c r="H123" i="16"/>
  <c r="F123" i="16"/>
  <c r="D123" i="16"/>
  <c r="L122" i="16"/>
  <c r="J122" i="16"/>
  <c r="H122" i="16"/>
  <c r="F122" i="16"/>
  <c r="D122" i="16"/>
  <c r="L121" i="16"/>
  <c r="J121" i="16"/>
  <c r="H121" i="16"/>
  <c r="F121" i="16"/>
  <c r="G121" i="16" s="1"/>
  <c r="D121" i="16"/>
  <c r="L120" i="16"/>
  <c r="J120" i="16"/>
  <c r="H120" i="16"/>
  <c r="I120" i="16" s="1"/>
  <c r="F120" i="16"/>
  <c r="G120" i="16" s="1"/>
  <c r="E120" i="16" s="1"/>
  <c r="D120" i="16"/>
  <c r="L119" i="16"/>
  <c r="I119" i="16"/>
  <c r="G119" i="16"/>
  <c r="E119" i="16"/>
  <c r="D119" i="16"/>
  <c r="L118" i="16"/>
  <c r="D118" i="16" s="1"/>
  <c r="J118" i="16"/>
  <c r="I118" i="16"/>
  <c r="H118" i="16"/>
  <c r="G118" i="16"/>
  <c r="F118" i="16"/>
  <c r="E118" i="16"/>
  <c r="L117" i="16"/>
  <c r="D117" i="16" s="1"/>
  <c r="J117" i="16"/>
  <c r="I117" i="16"/>
  <c r="H117" i="16"/>
  <c r="G117" i="16"/>
  <c r="F117" i="16"/>
  <c r="E117" i="16"/>
  <c r="L116" i="16"/>
  <c r="D116" i="16" s="1"/>
  <c r="J116" i="16"/>
  <c r="I116" i="16"/>
  <c r="H116" i="16"/>
  <c r="G116" i="16"/>
  <c r="F116" i="16"/>
  <c r="E116" i="16"/>
  <c r="L115" i="16"/>
  <c r="D115" i="16" s="1"/>
  <c r="J115" i="16"/>
  <c r="I115" i="16"/>
  <c r="H115" i="16"/>
  <c r="G115" i="16"/>
  <c r="E115" i="16" s="1"/>
  <c r="F115" i="16"/>
  <c r="L114" i="16"/>
  <c r="D114" i="16" s="1"/>
  <c r="J114" i="16"/>
  <c r="I114" i="16"/>
  <c r="H114" i="16"/>
  <c r="G114" i="16"/>
  <c r="E114" i="16" s="1"/>
  <c r="F114" i="16"/>
  <c r="L113" i="16"/>
  <c r="D113" i="16" s="1"/>
  <c r="J113" i="16"/>
  <c r="I113" i="16"/>
  <c r="E113" i="16" s="1"/>
  <c r="H113" i="16"/>
  <c r="G113" i="16"/>
  <c r="F113" i="16"/>
  <c r="L112" i="16"/>
  <c r="D112" i="16" s="1"/>
  <c r="J112" i="16"/>
  <c r="I112" i="16"/>
  <c r="H112" i="16"/>
  <c r="G112" i="16"/>
  <c r="E112" i="16" s="1"/>
  <c r="F112" i="16"/>
  <c r="L111" i="16"/>
  <c r="D111" i="16" s="1"/>
  <c r="J111" i="16"/>
  <c r="I111" i="16"/>
  <c r="H111" i="16"/>
  <c r="G111" i="16"/>
  <c r="E111" i="16" s="1"/>
  <c r="F111" i="16"/>
  <c r="L110" i="16"/>
  <c r="D110" i="16" s="1"/>
  <c r="J110" i="16"/>
  <c r="I110" i="16"/>
  <c r="H110" i="16"/>
  <c r="G110" i="16"/>
  <c r="F110" i="16"/>
  <c r="E110" i="16"/>
  <c r="L109" i="16"/>
  <c r="D109" i="16" s="1"/>
  <c r="J109" i="16"/>
  <c r="I109" i="16"/>
  <c r="H109" i="16"/>
  <c r="G109" i="16"/>
  <c r="F109" i="16"/>
  <c r="E109" i="16"/>
  <c r="L108" i="16"/>
  <c r="I108" i="16"/>
  <c r="G108" i="16"/>
  <c r="E108" i="16" s="1"/>
  <c r="D108" i="16"/>
  <c r="L107" i="16"/>
  <c r="J107" i="16"/>
  <c r="H107" i="16"/>
  <c r="I107" i="16" s="1"/>
  <c r="F107" i="16"/>
  <c r="G107" i="16" s="1"/>
  <c r="E107" i="16" s="1"/>
  <c r="L106" i="16"/>
  <c r="J106" i="16"/>
  <c r="H106" i="16"/>
  <c r="I106" i="16" s="1"/>
  <c r="F106" i="16"/>
  <c r="G106" i="16" s="1"/>
  <c r="L105" i="16"/>
  <c r="D105" i="16" s="1"/>
  <c r="I105" i="16"/>
  <c r="E105" i="16" s="1"/>
  <c r="G105" i="16"/>
  <c r="L104" i="16"/>
  <c r="J104" i="16"/>
  <c r="I104" i="16"/>
  <c r="H104" i="16"/>
  <c r="G104" i="16"/>
  <c r="F104" i="16"/>
  <c r="D104" i="16" s="1"/>
  <c r="L103" i="16"/>
  <c r="D103" i="16" s="1"/>
  <c r="I103" i="16"/>
  <c r="G103" i="16"/>
  <c r="E103" i="16" s="1"/>
  <c r="L102" i="16"/>
  <c r="I102" i="16"/>
  <c r="G102" i="16"/>
  <c r="E102" i="16"/>
  <c r="D102" i="16"/>
  <c r="L101" i="16"/>
  <c r="D101" i="16" s="1"/>
  <c r="J101" i="16"/>
  <c r="I101" i="16"/>
  <c r="H101" i="16"/>
  <c r="G101" i="16"/>
  <c r="F101" i="16"/>
  <c r="E101" i="16"/>
  <c r="L100" i="16"/>
  <c r="D100" i="16" s="1"/>
  <c r="J100" i="16"/>
  <c r="I100" i="16"/>
  <c r="E100" i="16" s="1"/>
  <c r="H100" i="16"/>
  <c r="G100" i="16"/>
  <c r="F100" i="16"/>
  <c r="L99" i="16"/>
  <c r="D99" i="16" s="1"/>
  <c r="J99" i="16"/>
  <c r="I99" i="16"/>
  <c r="E99" i="16" s="1"/>
  <c r="H99" i="16"/>
  <c r="G99" i="16"/>
  <c r="F99" i="16"/>
  <c r="L98" i="16"/>
  <c r="D98" i="16" s="1"/>
  <c r="J98" i="16"/>
  <c r="I98" i="16"/>
  <c r="E98" i="16" s="1"/>
  <c r="H98" i="16"/>
  <c r="G98" i="16"/>
  <c r="F98" i="16"/>
  <c r="L97" i="16"/>
  <c r="D97" i="16" s="1"/>
  <c r="J97" i="16"/>
  <c r="I97" i="16"/>
  <c r="E97" i="16" s="1"/>
  <c r="H97" i="16"/>
  <c r="G97" i="16"/>
  <c r="F97" i="16"/>
  <c r="L96" i="16"/>
  <c r="D96" i="16" s="1"/>
  <c r="J96" i="16"/>
  <c r="I96" i="16"/>
  <c r="H96" i="16"/>
  <c r="G96" i="16"/>
  <c r="F96" i="16"/>
  <c r="E96" i="16"/>
  <c r="L95" i="16"/>
  <c r="D95" i="16" s="1"/>
  <c r="J95" i="16"/>
  <c r="I95" i="16"/>
  <c r="H95" i="16"/>
  <c r="G95" i="16"/>
  <c r="F95" i="16"/>
  <c r="E95" i="16"/>
  <c r="L94" i="16"/>
  <c r="D94" i="16" s="1"/>
  <c r="J94" i="16"/>
  <c r="I94" i="16"/>
  <c r="H94" i="16"/>
  <c r="G94" i="16"/>
  <c r="F94" i="16"/>
  <c r="E94" i="16"/>
  <c r="L93" i="16"/>
  <c r="D93" i="16" s="1"/>
  <c r="J93" i="16"/>
  <c r="I93" i="16"/>
  <c r="H93" i="16"/>
  <c r="G93" i="16"/>
  <c r="F93" i="16"/>
  <c r="E93" i="16"/>
  <c r="L92" i="16"/>
  <c r="D92" i="16" s="1"/>
  <c r="J92" i="16"/>
  <c r="I92" i="16"/>
  <c r="E92" i="16" s="1"/>
  <c r="H92" i="16"/>
  <c r="G92" i="16"/>
  <c r="F92" i="16"/>
  <c r="L91" i="16"/>
  <c r="D91" i="16" s="1"/>
  <c r="J91" i="16"/>
  <c r="I91" i="16"/>
  <c r="E91" i="16" s="1"/>
  <c r="H91" i="16"/>
  <c r="G91" i="16"/>
  <c r="F91" i="16"/>
  <c r="L90" i="16"/>
  <c r="D90" i="16" s="1"/>
  <c r="J90" i="16"/>
  <c r="I90" i="16"/>
  <c r="H90" i="16"/>
  <c r="G90" i="16" s="1"/>
  <c r="E90" i="16" s="1"/>
  <c r="F90" i="16"/>
  <c r="L89" i="16"/>
  <c r="D89" i="16" s="1"/>
  <c r="J89" i="16"/>
  <c r="I89" i="16"/>
  <c r="H89" i="16"/>
  <c r="G89" i="16" s="1"/>
  <c r="F89" i="16"/>
  <c r="E89" i="16"/>
  <c r="L88" i="16"/>
  <c r="J88" i="16"/>
  <c r="I88" i="16"/>
  <c r="E88" i="16" s="1"/>
  <c r="H88" i="16"/>
  <c r="G88" i="16" s="1"/>
  <c r="F88" i="16"/>
  <c r="L87" i="16"/>
  <c r="D87" i="16" s="1"/>
  <c r="I87" i="16"/>
  <c r="G87" i="16"/>
  <c r="E87" i="16" s="1"/>
  <c r="L86" i="16"/>
  <c r="J86" i="16"/>
  <c r="H86" i="16"/>
  <c r="F86" i="16"/>
  <c r="L85" i="16"/>
  <c r="J85" i="16"/>
  <c r="H85" i="16"/>
  <c r="F85" i="16"/>
  <c r="L84" i="16"/>
  <c r="J84" i="16"/>
  <c r="H84" i="16"/>
  <c r="F84" i="16"/>
  <c r="L83" i="16"/>
  <c r="J83" i="16"/>
  <c r="H83" i="16"/>
  <c r="F83" i="16"/>
  <c r="L82" i="16"/>
  <c r="J82" i="16"/>
  <c r="H82" i="16"/>
  <c r="F82" i="16"/>
  <c r="L81" i="16"/>
  <c r="I81" i="16"/>
  <c r="E81" i="16" s="1"/>
  <c r="G81" i="16"/>
  <c r="D81" i="16"/>
  <c r="L80" i="16"/>
  <c r="D80" i="16" s="1"/>
  <c r="J80" i="16"/>
  <c r="I80" i="16" s="1"/>
  <c r="H80" i="16"/>
  <c r="G80" i="16"/>
  <c r="F80" i="16"/>
  <c r="E80" i="16"/>
  <c r="L79" i="16"/>
  <c r="D79" i="16" s="1"/>
  <c r="J79" i="16"/>
  <c r="I79" i="16" s="1"/>
  <c r="H79" i="16"/>
  <c r="G79" i="16"/>
  <c r="F79" i="16"/>
  <c r="E79" i="16"/>
  <c r="L78" i="16"/>
  <c r="D78" i="16" s="1"/>
  <c r="J78" i="16"/>
  <c r="I78" i="16" s="1"/>
  <c r="E78" i="16" s="1"/>
  <c r="H78" i="16"/>
  <c r="G78" i="16"/>
  <c r="F78" i="16"/>
  <c r="L77" i="16"/>
  <c r="D77" i="16" s="1"/>
  <c r="J77" i="16"/>
  <c r="I77" i="16" s="1"/>
  <c r="H77" i="16"/>
  <c r="G77" i="16"/>
  <c r="E77" i="16" s="1"/>
  <c r="F77" i="16"/>
  <c r="L76" i="16"/>
  <c r="D76" i="16" s="1"/>
  <c r="J76" i="16"/>
  <c r="I76" i="16" s="1"/>
  <c r="H76" i="16"/>
  <c r="G76" i="16"/>
  <c r="F76" i="16"/>
  <c r="E76" i="16"/>
  <c r="L75" i="16"/>
  <c r="D75" i="16" s="1"/>
  <c r="J75" i="16"/>
  <c r="I75" i="16" s="1"/>
  <c r="H75" i="16"/>
  <c r="G75" i="16"/>
  <c r="F75" i="16"/>
  <c r="E75" i="16"/>
  <c r="L74" i="16"/>
  <c r="D74" i="16" s="1"/>
  <c r="J74" i="16"/>
  <c r="I74" i="16" s="1"/>
  <c r="E74" i="16" s="1"/>
  <c r="H74" i="16"/>
  <c r="G74" i="16"/>
  <c r="F74" i="16"/>
  <c r="L73" i="16"/>
  <c r="D73" i="16" s="1"/>
  <c r="J73" i="16"/>
  <c r="I73" i="16" s="1"/>
  <c r="H73" i="16"/>
  <c r="G73" i="16"/>
  <c r="E73" i="16" s="1"/>
  <c r="F73" i="16"/>
  <c r="L72" i="16"/>
  <c r="J72" i="16"/>
  <c r="H72" i="16"/>
  <c r="I72" i="16" s="1"/>
  <c r="G72" i="16"/>
  <c r="F72" i="16"/>
  <c r="D72" i="16" s="1"/>
  <c r="E72" i="16"/>
  <c r="L71" i="16"/>
  <c r="I71" i="16"/>
  <c r="E71" i="16" s="1"/>
  <c r="G71" i="16"/>
  <c r="D71" i="16"/>
  <c r="L70" i="16"/>
  <c r="I70" i="16"/>
  <c r="G70" i="16"/>
  <c r="E70" i="16"/>
  <c r="D70" i="16"/>
  <c r="L69" i="16"/>
  <c r="J69" i="16"/>
  <c r="I69" i="16"/>
  <c r="H69" i="16"/>
  <c r="G69" i="16"/>
  <c r="F69" i="16"/>
  <c r="E69" i="16"/>
  <c r="D69" i="16"/>
  <c r="L68" i="16"/>
  <c r="J68" i="16"/>
  <c r="I68" i="16"/>
  <c r="H68" i="16"/>
  <c r="G68" i="16"/>
  <c r="F68" i="16"/>
  <c r="E68" i="16"/>
  <c r="D68" i="16"/>
  <c r="L67" i="16"/>
  <c r="J67" i="16"/>
  <c r="I67" i="16"/>
  <c r="H67" i="16"/>
  <c r="G67" i="16"/>
  <c r="F67" i="16"/>
  <c r="E67" i="16"/>
  <c r="D67" i="16"/>
  <c r="L66" i="16"/>
  <c r="J66" i="16"/>
  <c r="I66" i="16"/>
  <c r="H66" i="16"/>
  <c r="G66" i="16"/>
  <c r="F66" i="16"/>
  <c r="E66" i="16"/>
  <c r="D66" i="16"/>
  <c r="L65" i="16"/>
  <c r="J65" i="16"/>
  <c r="I65" i="16"/>
  <c r="H65" i="16"/>
  <c r="G65" i="16"/>
  <c r="F65" i="16"/>
  <c r="E65" i="16"/>
  <c r="D65" i="16"/>
  <c r="L64" i="16"/>
  <c r="J64" i="16"/>
  <c r="I64" i="16"/>
  <c r="H64" i="16"/>
  <c r="G64" i="16"/>
  <c r="F64" i="16"/>
  <c r="E64" i="16"/>
  <c r="D64" i="16"/>
  <c r="L63" i="16"/>
  <c r="J63" i="16"/>
  <c r="I63" i="16"/>
  <c r="H63" i="16"/>
  <c r="G63" i="16"/>
  <c r="F63" i="16"/>
  <c r="E63" i="16"/>
  <c r="D63" i="16"/>
  <c r="L62" i="16"/>
  <c r="J62" i="16"/>
  <c r="I62" i="16"/>
  <c r="H62" i="16"/>
  <c r="G62" i="16"/>
  <c r="F62" i="16"/>
  <c r="E62" i="16"/>
  <c r="D62" i="16"/>
  <c r="L61" i="16"/>
  <c r="J61" i="16"/>
  <c r="I61" i="16"/>
  <c r="H61" i="16"/>
  <c r="G61" i="16"/>
  <c r="F61" i="16"/>
  <c r="E61" i="16"/>
  <c r="D61" i="16"/>
  <c r="L60" i="16"/>
  <c r="J60" i="16"/>
  <c r="I60" i="16"/>
  <c r="H60" i="16"/>
  <c r="G60" i="16"/>
  <c r="F60" i="16"/>
  <c r="E60" i="16"/>
  <c r="D60" i="16"/>
  <c r="L59" i="16"/>
  <c r="I59" i="16"/>
  <c r="G59" i="16"/>
  <c r="D59" i="16"/>
  <c r="L58" i="16"/>
  <c r="J58" i="16"/>
  <c r="I58" i="16" s="1"/>
  <c r="H58" i="16"/>
  <c r="F58" i="16"/>
  <c r="G58" i="16" s="1"/>
  <c r="E58" i="16" s="1"/>
  <c r="D58" i="16"/>
  <c r="L57" i="16"/>
  <c r="J57" i="16"/>
  <c r="I57" i="16" s="1"/>
  <c r="H57" i="16"/>
  <c r="G57" i="16"/>
  <c r="E57" i="16" s="1"/>
  <c r="F57" i="16"/>
  <c r="D57" i="16" s="1"/>
  <c r="L56" i="16"/>
  <c r="J56" i="16"/>
  <c r="I56" i="16" s="1"/>
  <c r="H56" i="16"/>
  <c r="F56" i="16"/>
  <c r="G56" i="16" s="1"/>
  <c r="E56" i="16" s="1"/>
  <c r="D56" i="16"/>
  <c r="L55" i="16"/>
  <c r="J55" i="16"/>
  <c r="I55" i="16" s="1"/>
  <c r="H55" i="16"/>
  <c r="G55" i="16"/>
  <c r="E55" i="16" s="1"/>
  <c r="F55" i="16"/>
  <c r="D55" i="16" s="1"/>
  <c r="L54" i="16"/>
  <c r="J54" i="16"/>
  <c r="I54" i="16" s="1"/>
  <c r="H54" i="16"/>
  <c r="F54" i="16"/>
  <c r="G54" i="16" s="1"/>
  <c r="L53" i="16"/>
  <c r="J53" i="16"/>
  <c r="I53" i="16"/>
  <c r="H53" i="16"/>
  <c r="F53" i="16"/>
  <c r="G53" i="16" s="1"/>
  <c r="D53" i="16"/>
  <c r="L52" i="16"/>
  <c r="J52" i="16"/>
  <c r="I52" i="16"/>
  <c r="H52" i="16"/>
  <c r="G52" i="16"/>
  <c r="E52" i="16" s="1"/>
  <c r="F52" i="16"/>
  <c r="D52" i="16" s="1"/>
  <c r="L51" i="16"/>
  <c r="J51" i="16"/>
  <c r="H51" i="16"/>
  <c r="I51" i="16" s="1"/>
  <c r="G51" i="16"/>
  <c r="E51" i="16" s="1"/>
  <c r="F51" i="16"/>
  <c r="D51" i="16" s="1"/>
  <c r="L50" i="16"/>
  <c r="J50" i="16"/>
  <c r="H50" i="16"/>
  <c r="I50" i="16" s="1"/>
  <c r="G50" i="16"/>
  <c r="F50" i="16"/>
  <c r="D50" i="16" s="1"/>
  <c r="L49" i="16"/>
  <c r="J49" i="16"/>
  <c r="H49" i="16"/>
  <c r="I49" i="16" s="1"/>
  <c r="G49" i="16"/>
  <c r="E49" i="16" s="1"/>
  <c r="F49" i="16"/>
  <c r="D49" i="16" s="1"/>
  <c r="L48" i="16"/>
  <c r="J48" i="16"/>
  <c r="H48" i="16"/>
  <c r="I48" i="16" s="1"/>
  <c r="G48" i="16"/>
  <c r="F48" i="16"/>
  <c r="D48" i="16" s="1"/>
  <c r="L47" i="16"/>
  <c r="J47" i="16"/>
  <c r="H47" i="16"/>
  <c r="I47" i="16" s="1"/>
  <c r="G47" i="16"/>
  <c r="E47" i="16" s="1"/>
  <c r="F47" i="16"/>
  <c r="D47" i="16" s="1"/>
  <c r="L46" i="16"/>
  <c r="J46" i="16"/>
  <c r="H46" i="16"/>
  <c r="I46" i="16" s="1"/>
  <c r="G46" i="16"/>
  <c r="F46" i="16"/>
  <c r="D46" i="16" s="1"/>
  <c r="L45" i="16"/>
  <c r="J45" i="16"/>
  <c r="H45" i="16"/>
  <c r="I45" i="16" s="1"/>
  <c r="G45" i="16"/>
  <c r="E45" i="16" s="1"/>
  <c r="F45" i="16"/>
  <c r="D45" i="16" s="1"/>
  <c r="L44" i="16"/>
  <c r="J44" i="16"/>
  <c r="H44" i="16"/>
  <c r="I44" i="16" s="1"/>
  <c r="G44" i="16"/>
  <c r="E44" i="16" s="1"/>
  <c r="F44" i="16"/>
  <c r="D44" i="16" s="1"/>
  <c r="L43" i="16"/>
  <c r="J43" i="16"/>
  <c r="H43" i="16"/>
  <c r="I43" i="16" s="1"/>
  <c r="G43" i="16"/>
  <c r="E43" i="16" s="1"/>
  <c r="F43" i="16"/>
  <c r="D43" i="16" s="1"/>
  <c r="L42" i="16"/>
  <c r="J42" i="16"/>
  <c r="H42" i="16"/>
  <c r="I42" i="16" s="1"/>
  <c r="G42" i="16"/>
  <c r="F42" i="16"/>
  <c r="D42" i="16" s="1"/>
  <c r="L41" i="16"/>
  <c r="I41" i="16"/>
  <c r="E41" i="16" s="1"/>
  <c r="G41" i="16"/>
  <c r="D41" i="16"/>
  <c r="L40" i="16"/>
  <c r="J40" i="16"/>
  <c r="I40" i="16" s="1"/>
  <c r="H40" i="16"/>
  <c r="G40" i="16"/>
  <c r="F40" i="16"/>
  <c r="D40" i="16"/>
  <c r="L39" i="16"/>
  <c r="J39" i="16"/>
  <c r="H39" i="16"/>
  <c r="I39" i="16" s="1"/>
  <c r="F39" i="16"/>
  <c r="D39" i="16"/>
  <c r="L38" i="16"/>
  <c r="J38" i="16"/>
  <c r="H38" i="16"/>
  <c r="I38" i="16" s="1"/>
  <c r="F38" i="16"/>
  <c r="D38" i="16"/>
  <c r="L37" i="16"/>
  <c r="J37" i="16"/>
  <c r="H37" i="16"/>
  <c r="I37" i="16" s="1"/>
  <c r="F37" i="16"/>
  <c r="D37" i="16"/>
  <c r="L36" i="16"/>
  <c r="J36" i="16"/>
  <c r="H36" i="16"/>
  <c r="I36" i="16" s="1"/>
  <c r="F36" i="16"/>
  <c r="D36" i="16"/>
  <c r="L35" i="16"/>
  <c r="J35" i="16"/>
  <c r="H35" i="16"/>
  <c r="I35" i="16" s="1"/>
  <c r="F35" i="16"/>
  <c r="D35" i="16"/>
  <c r="L34" i="16"/>
  <c r="J34" i="16"/>
  <c r="H34" i="16"/>
  <c r="I34" i="16" s="1"/>
  <c r="F34" i="16"/>
  <c r="D34" i="16"/>
  <c r="L33" i="16"/>
  <c r="I33" i="16"/>
  <c r="G33" i="16"/>
  <c r="E33" i="16"/>
  <c r="D33" i="16"/>
  <c r="L32" i="16"/>
  <c r="I32" i="16"/>
  <c r="G32" i="16"/>
  <c r="E32" i="16" s="1"/>
  <c r="D32" i="16"/>
  <c r="L31" i="16"/>
  <c r="J31" i="16"/>
  <c r="H31" i="16"/>
  <c r="I31" i="16" s="1"/>
  <c r="F31" i="16"/>
  <c r="L30" i="16"/>
  <c r="J30" i="16"/>
  <c r="H30" i="16"/>
  <c r="I30" i="16" s="1"/>
  <c r="F30" i="16"/>
  <c r="L29" i="16"/>
  <c r="J29" i="16"/>
  <c r="H29" i="16"/>
  <c r="I29" i="16" s="1"/>
  <c r="F29" i="16"/>
  <c r="L28" i="16"/>
  <c r="I28" i="16"/>
  <c r="E28" i="16" s="1"/>
  <c r="G28" i="16"/>
  <c r="D28" i="16"/>
  <c r="L27" i="16"/>
  <c r="J27" i="16"/>
  <c r="I27" i="16"/>
  <c r="H27" i="16"/>
  <c r="G27" i="16"/>
  <c r="E27" i="16" s="1"/>
  <c r="F27" i="16"/>
  <c r="L26" i="16"/>
  <c r="J26" i="16"/>
  <c r="I26" i="16" s="1"/>
  <c r="H26" i="16"/>
  <c r="G26" i="16"/>
  <c r="F26" i="16"/>
  <c r="L25" i="16"/>
  <c r="J25" i="16"/>
  <c r="I25" i="16" s="1"/>
  <c r="H25" i="16"/>
  <c r="G25" i="16"/>
  <c r="F25" i="16"/>
  <c r="L24" i="16"/>
  <c r="J24" i="16"/>
  <c r="H24" i="16"/>
  <c r="I24" i="16" s="1"/>
  <c r="G24" i="16"/>
  <c r="E24" i="16" s="1"/>
  <c r="F24" i="16"/>
  <c r="D24" i="16" s="1"/>
  <c r="L23" i="16"/>
  <c r="J23" i="16"/>
  <c r="H23" i="16"/>
  <c r="I23" i="16" s="1"/>
  <c r="G23" i="16"/>
  <c r="E23" i="16" s="1"/>
  <c r="F23" i="16"/>
  <c r="L22" i="16"/>
  <c r="J22" i="16"/>
  <c r="H22" i="16"/>
  <c r="I22" i="16" s="1"/>
  <c r="G22" i="16"/>
  <c r="F22" i="16"/>
  <c r="D22" i="16" s="1"/>
  <c r="L21" i="16"/>
  <c r="D21" i="16" s="1"/>
  <c r="I21" i="16"/>
  <c r="E21" i="16" s="1"/>
  <c r="G21" i="16"/>
  <c r="L20" i="16"/>
  <c r="D20" i="16" s="1"/>
  <c r="I20" i="16"/>
  <c r="G20" i="16"/>
  <c r="E20" i="16"/>
  <c r="L19" i="16"/>
  <c r="J19" i="16"/>
  <c r="I19" i="16"/>
  <c r="H19" i="16"/>
  <c r="G19" i="16" s="1"/>
  <c r="F19" i="16"/>
  <c r="E19" i="16"/>
  <c r="D19" i="16"/>
  <c r="L18" i="16"/>
  <c r="J18" i="16"/>
  <c r="H18" i="16"/>
  <c r="I18" i="16" s="1"/>
  <c r="F18" i="16"/>
  <c r="G18" i="16" s="1"/>
  <c r="E18" i="16" s="1"/>
  <c r="D18" i="16"/>
  <c r="L17" i="16"/>
  <c r="J17" i="16"/>
  <c r="H17" i="16"/>
  <c r="I17" i="16" s="1"/>
  <c r="F17" i="16"/>
  <c r="G17" i="16" s="1"/>
  <c r="E17" i="16" s="1"/>
  <c r="D17" i="16"/>
  <c r="L16" i="16"/>
  <c r="J16" i="16"/>
  <c r="H16" i="16"/>
  <c r="I16" i="16" s="1"/>
  <c r="F16" i="16"/>
  <c r="G16" i="16" s="1"/>
  <c r="E16" i="16" s="1"/>
  <c r="D16" i="16"/>
  <c r="L15" i="16"/>
  <c r="J15" i="16"/>
  <c r="H15" i="16"/>
  <c r="I15" i="16" s="1"/>
  <c r="F15" i="16"/>
  <c r="D15" i="16"/>
  <c r="L14" i="16"/>
  <c r="J14" i="16"/>
  <c r="H14" i="16"/>
  <c r="F14" i="16"/>
  <c r="D14" i="16" s="1"/>
  <c r="L13" i="16"/>
  <c r="J13" i="16"/>
  <c r="H13" i="16"/>
  <c r="I13" i="16" s="1"/>
  <c r="F13" i="16"/>
  <c r="D13" i="16" s="1"/>
  <c r="L12" i="16"/>
  <c r="I12" i="16"/>
  <c r="E12" i="16" s="1"/>
  <c r="G12" i="16"/>
  <c r="D12" i="16"/>
  <c r="L11" i="16"/>
  <c r="J11" i="16"/>
  <c r="I11" i="16" s="1"/>
  <c r="H11" i="16"/>
  <c r="G11" i="16"/>
  <c r="E11" i="16" s="1"/>
  <c r="F11" i="16"/>
  <c r="D11" i="16" s="1"/>
  <c r="L10" i="16"/>
  <c r="J10" i="16"/>
  <c r="I10" i="16" s="1"/>
  <c r="E10" i="16" s="1"/>
  <c r="H10" i="16"/>
  <c r="G10" i="16"/>
  <c r="F10" i="16"/>
  <c r="D10" i="16" s="1"/>
  <c r="L9" i="16"/>
  <c r="J9" i="16"/>
  <c r="I9" i="16" s="1"/>
  <c r="H9" i="16"/>
  <c r="G9" i="16"/>
  <c r="E9" i="16" s="1"/>
  <c r="F9" i="16"/>
  <c r="D9" i="16" s="1"/>
  <c r="L8" i="16"/>
  <c r="J8" i="16"/>
  <c r="I8" i="16" s="1"/>
  <c r="H8" i="16"/>
  <c r="G8" i="16"/>
  <c r="F8" i="16"/>
  <c r="D8" i="16" s="1"/>
  <c r="E8" i="16"/>
  <c r="L7" i="16"/>
  <c r="I7" i="16"/>
  <c r="G7" i="16"/>
  <c r="E7" i="16" s="1"/>
  <c r="D7" i="16"/>
  <c r="L6" i="16"/>
  <c r="D6" i="16" s="1"/>
  <c r="J6" i="16"/>
  <c r="H6" i="16"/>
  <c r="G6" i="16"/>
  <c r="F6" i="16"/>
  <c r="L125" i="15"/>
  <c r="J125" i="15"/>
  <c r="H125" i="15"/>
  <c r="G125" i="15"/>
  <c r="F125" i="15"/>
  <c r="D125" i="15"/>
  <c r="L124" i="15"/>
  <c r="D124" i="15" s="1"/>
  <c r="J124" i="15"/>
  <c r="H124" i="15"/>
  <c r="I124" i="15" s="1"/>
  <c r="G124" i="15"/>
  <c r="F124" i="15"/>
  <c r="L123" i="15"/>
  <c r="J123" i="15"/>
  <c r="H123" i="15"/>
  <c r="F123" i="15"/>
  <c r="D123" i="15"/>
  <c r="L122" i="15"/>
  <c r="D122" i="15" s="1"/>
  <c r="J122" i="15"/>
  <c r="H122" i="15"/>
  <c r="G122" i="15" s="1"/>
  <c r="F122" i="15"/>
  <c r="L121" i="15"/>
  <c r="J121" i="15"/>
  <c r="H121" i="15"/>
  <c r="G121" i="15"/>
  <c r="F121" i="15"/>
  <c r="D121" i="15" s="1"/>
  <c r="L120" i="15"/>
  <c r="D120" i="15" s="1"/>
  <c r="J120" i="15"/>
  <c r="H120" i="15"/>
  <c r="I120" i="15" s="1"/>
  <c r="F120" i="15"/>
  <c r="L119" i="15"/>
  <c r="J119" i="15"/>
  <c r="H119" i="15"/>
  <c r="I119" i="15" s="1"/>
  <c r="F119" i="15"/>
  <c r="G119" i="15" s="1"/>
  <c r="E119" i="15" s="1"/>
  <c r="L118" i="15"/>
  <c r="I118" i="15"/>
  <c r="E118" i="15" s="1"/>
  <c r="G118" i="15"/>
  <c r="D118" i="15"/>
  <c r="L117" i="15"/>
  <c r="J117" i="15"/>
  <c r="I117" i="15"/>
  <c r="H117" i="15"/>
  <c r="G117" i="15"/>
  <c r="E117" i="15" s="1"/>
  <c r="F117" i="15"/>
  <c r="D117" i="15"/>
  <c r="L116" i="15"/>
  <c r="J116" i="15"/>
  <c r="I116" i="15"/>
  <c r="H116" i="15"/>
  <c r="G116" i="15"/>
  <c r="E116" i="15" s="1"/>
  <c r="F116" i="15"/>
  <c r="D116" i="15"/>
  <c r="L115" i="15"/>
  <c r="J115" i="15"/>
  <c r="I115" i="15"/>
  <c r="H115" i="15"/>
  <c r="G115" i="15"/>
  <c r="E115" i="15" s="1"/>
  <c r="F115" i="15"/>
  <c r="D115" i="15"/>
  <c r="L114" i="15"/>
  <c r="J114" i="15"/>
  <c r="I114" i="15"/>
  <c r="H114" i="15"/>
  <c r="G114" i="15"/>
  <c r="E114" i="15" s="1"/>
  <c r="F114" i="15"/>
  <c r="D114" i="15"/>
  <c r="L113" i="15"/>
  <c r="J113" i="15"/>
  <c r="I113" i="15"/>
  <c r="H113" i="15"/>
  <c r="G113" i="15"/>
  <c r="E113" i="15" s="1"/>
  <c r="F113" i="15"/>
  <c r="D113" i="15"/>
  <c r="L112" i="15"/>
  <c r="J112" i="15"/>
  <c r="H112" i="15"/>
  <c r="I112" i="15" s="1"/>
  <c r="G112" i="15"/>
  <c r="F112" i="15"/>
  <c r="D112" i="15"/>
  <c r="L111" i="15"/>
  <c r="J111" i="15"/>
  <c r="H111" i="15"/>
  <c r="I111" i="15" s="1"/>
  <c r="G111" i="15"/>
  <c r="E111" i="15" s="1"/>
  <c r="F111" i="15"/>
  <c r="D111" i="15"/>
  <c r="L110" i="15"/>
  <c r="J110" i="15"/>
  <c r="H110" i="15"/>
  <c r="I110" i="15" s="1"/>
  <c r="G110" i="15"/>
  <c r="E110" i="15" s="1"/>
  <c r="F110" i="15"/>
  <c r="D110" i="15"/>
  <c r="L109" i="15"/>
  <c r="J109" i="15"/>
  <c r="H109" i="15"/>
  <c r="I109" i="15" s="1"/>
  <c r="G109" i="15"/>
  <c r="F109" i="15"/>
  <c r="D109" i="15"/>
  <c r="L108" i="15"/>
  <c r="J108" i="15"/>
  <c r="H108" i="15"/>
  <c r="I108" i="15" s="1"/>
  <c r="G108" i="15"/>
  <c r="F108" i="15"/>
  <c r="D108" i="15"/>
  <c r="L107" i="15"/>
  <c r="I107" i="15"/>
  <c r="G107" i="15"/>
  <c r="E107" i="15"/>
  <c r="D107" i="15"/>
  <c r="L106" i="15"/>
  <c r="J106" i="15"/>
  <c r="I106" i="15"/>
  <c r="H106" i="15"/>
  <c r="F106" i="15"/>
  <c r="G106" i="15" s="1"/>
  <c r="L105" i="15"/>
  <c r="J105" i="15"/>
  <c r="H105" i="15"/>
  <c r="I105" i="15" s="1"/>
  <c r="F105" i="15"/>
  <c r="D105" i="15"/>
  <c r="L104" i="15"/>
  <c r="J104" i="15"/>
  <c r="I104" i="15" s="1"/>
  <c r="H104" i="15"/>
  <c r="F104" i="15"/>
  <c r="L103" i="15"/>
  <c r="J103" i="15"/>
  <c r="I103" i="15"/>
  <c r="H103" i="15"/>
  <c r="F103" i="15"/>
  <c r="L102" i="15"/>
  <c r="J102" i="15"/>
  <c r="H102" i="15"/>
  <c r="I102" i="15" s="1"/>
  <c r="F102" i="15"/>
  <c r="D102" i="15"/>
  <c r="L101" i="15"/>
  <c r="I101" i="15"/>
  <c r="G101" i="15"/>
  <c r="E101" i="15"/>
  <c r="D101" i="15"/>
  <c r="L100" i="15"/>
  <c r="D100" i="15" s="1"/>
  <c r="I100" i="15"/>
  <c r="G100" i="15"/>
  <c r="E100" i="15" s="1"/>
  <c r="L99" i="15"/>
  <c r="J99" i="15"/>
  <c r="H99" i="15"/>
  <c r="I99" i="15" s="1"/>
  <c r="F99" i="15"/>
  <c r="G99" i="15" s="1"/>
  <c r="E99" i="15" s="1"/>
  <c r="L98" i="15"/>
  <c r="D98" i="15" s="1"/>
  <c r="J98" i="15"/>
  <c r="H98" i="15"/>
  <c r="I98" i="15" s="1"/>
  <c r="F98" i="15"/>
  <c r="G98" i="15" s="1"/>
  <c r="E98" i="15" s="1"/>
  <c r="L97" i="15"/>
  <c r="J97" i="15"/>
  <c r="H97" i="15"/>
  <c r="I97" i="15" s="1"/>
  <c r="F97" i="15"/>
  <c r="L96" i="15"/>
  <c r="J96" i="15"/>
  <c r="H96" i="15"/>
  <c r="I96" i="15" s="1"/>
  <c r="F96" i="15"/>
  <c r="L95" i="15"/>
  <c r="J95" i="15"/>
  <c r="H95" i="15"/>
  <c r="I95" i="15" s="1"/>
  <c r="F95" i="15"/>
  <c r="G95" i="15" s="1"/>
  <c r="E95" i="15" s="1"/>
  <c r="L94" i="15"/>
  <c r="D94" i="15" s="1"/>
  <c r="I94" i="15"/>
  <c r="G94" i="15"/>
  <c r="E94" i="15"/>
  <c r="L93" i="15"/>
  <c r="D93" i="15" s="1"/>
  <c r="J93" i="15"/>
  <c r="H93" i="15"/>
  <c r="F93" i="15"/>
  <c r="L92" i="15"/>
  <c r="D92" i="15" s="1"/>
  <c r="J92" i="15"/>
  <c r="H92" i="15"/>
  <c r="F92" i="15"/>
  <c r="L91" i="15"/>
  <c r="D91" i="15" s="1"/>
  <c r="J91" i="15"/>
  <c r="H91" i="15"/>
  <c r="F91" i="15"/>
  <c r="L90" i="15"/>
  <c r="D90" i="15" s="1"/>
  <c r="J90" i="15"/>
  <c r="H90" i="15"/>
  <c r="F90" i="15"/>
  <c r="L89" i="15"/>
  <c r="D89" i="15" s="1"/>
  <c r="J89" i="15"/>
  <c r="H89" i="15"/>
  <c r="F89" i="15"/>
  <c r="L88" i="15"/>
  <c r="D88" i="15" s="1"/>
  <c r="J88" i="15"/>
  <c r="H88" i="15"/>
  <c r="F88" i="15"/>
  <c r="L87" i="15"/>
  <c r="D87" i="15" s="1"/>
  <c r="I87" i="15"/>
  <c r="G87" i="15"/>
  <c r="E87" i="15"/>
  <c r="L86" i="15"/>
  <c r="J86" i="15"/>
  <c r="H86" i="15"/>
  <c r="I86" i="15" s="1"/>
  <c r="F86" i="15"/>
  <c r="G86" i="15" s="1"/>
  <c r="D86" i="15"/>
  <c r="L85" i="15"/>
  <c r="J85" i="15"/>
  <c r="H85" i="15"/>
  <c r="I85" i="15" s="1"/>
  <c r="E85" i="15" s="1"/>
  <c r="F85" i="15"/>
  <c r="G85" i="15" s="1"/>
  <c r="L84" i="15"/>
  <c r="J84" i="15"/>
  <c r="H84" i="15"/>
  <c r="I84" i="15" s="1"/>
  <c r="F84" i="15"/>
  <c r="G84" i="15" s="1"/>
  <c r="E84" i="15" s="1"/>
  <c r="L83" i="15"/>
  <c r="J83" i="15"/>
  <c r="I83" i="15" s="1"/>
  <c r="E83" i="15" s="1"/>
  <c r="H83" i="15"/>
  <c r="F83" i="15"/>
  <c r="G83" i="15" s="1"/>
  <c r="L82" i="15"/>
  <c r="J82" i="15"/>
  <c r="I82" i="15"/>
  <c r="H82" i="15"/>
  <c r="F82" i="15"/>
  <c r="D82" i="15"/>
  <c r="L81" i="15"/>
  <c r="J81" i="15"/>
  <c r="H81" i="15"/>
  <c r="I81" i="15" s="1"/>
  <c r="F81" i="15"/>
  <c r="D81" i="15"/>
  <c r="L80" i="15"/>
  <c r="J80" i="15"/>
  <c r="I80" i="15" s="1"/>
  <c r="H80" i="15"/>
  <c r="F80" i="15"/>
  <c r="L79" i="15"/>
  <c r="J79" i="15"/>
  <c r="H79" i="15"/>
  <c r="I79" i="15" s="1"/>
  <c r="F79" i="15"/>
  <c r="L78" i="15"/>
  <c r="J78" i="15"/>
  <c r="I78" i="15" s="1"/>
  <c r="H78" i="15"/>
  <c r="F78" i="15"/>
  <c r="G78" i="15" s="1"/>
  <c r="D78" i="15"/>
  <c r="L77" i="15"/>
  <c r="J77" i="15"/>
  <c r="H77" i="15"/>
  <c r="I77" i="15" s="1"/>
  <c r="F77" i="15"/>
  <c r="D77" i="15" s="1"/>
  <c r="L76" i="15"/>
  <c r="D76" i="15" s="1"/>
  <c r="I76" i="15"/>
  <c r="G76" i="15"/>
  <c r="E76" i="15"/>
  <c r="L75" i="15"/>
  <c r="J75" i="15"/>
  <c r="I75" i="15" s="1"/>
  <c r="H75" i="15"/>
  <c r="G75" i="15"/>
  <c r="F75" i="15"/>
  <c r="L74" i="15"/>
  <c r="J74" i="15"/>
  <c r="H74" i="15"/>
  <c r="I74" i="15" s="1"/>
  <c r="F74" i="15"/>
  <c r="L73" i="15"/>
  <c r="J73" i="15"/>
  <c r="I73" i="15"/>
  <c r="H73" i="15"/>
  <c r="G73" i="15" s="1"/>
  <c r="E73" i="15" s="1"/>
  <c r="F73" i="15"/>
  <c r="D73" i="15" s="1"/>
  <c r="L72" i="15"/>
  <c r="J72" i="15"/>
  <c r="H72" i="15"/>
  <c r="I72" i="15" s="1"/>
  <c r="F72" i="15"/>
  <c r="D72" i="15" s="1"/>
  <c r="L71" i="15"/>
  <c r="J71" i="15"/>
  <c r="H71" i="15"/>
  <c r="I71" i="15" s="1"/>
  <c r="G71" i="15"/>
  <c r="E71" i="15" s="1"/>
  <c r="F71" i="15"/>
  <c r="L70" i="15"/>
  <c r="J70" i="15"/>
  <c r="H70" i="15"/>
  <c r="I70" i="15" s="1"/>
  <c r="F70" i="15"/>
  <c r="D70" i="15" s="1"/>
  <c r="L69" i="15"/>
  <c r="J69" i="15"/>
  <c r="I69" i="15"/>
  <c r="H69" i="15"/>
  <c r="F69" i="15"/>
  <c r="D69" i="15" s="1"/>
  <c r="L68" i="15"/>
  <c r="J68" i="15"/>
  <c r="H68" i="15"/>
  <c r="F68" i="15"/>
  <c r="L67" i="15"/>
  <c r="J67" i="15"/>
  <c r="I67" i="15"/>
  <c r="H67" i="15"/>
  <c r="G67" i="15"/>
  <c r="E67" i="15" s="1"/>
  <c r="F67" i="15"/>
  <c r="L66" i="15"/>
  <c r="J66" i="15"/>
  <c r="H66" i="15"/>
  <c r="I66" i="15" s="1"/>
  <c r="F66" i="15"/>
  <c r="L65" i="15"/>
  <c r="I65" i="15"/>
  <c r="G65" i="15"/>
  <c r="E65" i="15" s="1"/>
  <c r="D65" i="15"/>
  <c r="L64" i="15"/>
  <c r="J64" i="15"/>
  <c r="H64" i="15"/>
  <c r="F64" i="15"/>
  <c r="G64" i="15" s="1"/>
  <c r="L63" i="15"/>
  <c r="J63" i="15"/>
  <c r="H63" i="15"/>
  <c r="F63" i="15"/>
  <c r="D63" i="15"/>
  <c r="L62" i="15"/>
  <c r="J62" i="15"/>
  <c r="H62" i="15"/>
  <c r="G62" i="15"/>
  <c r="F62" i="15"/>
  <c r="D62" i="15"/>
  <c r="L61" i="15"/>
  <c r="J61" i="15"/>
  <c r="H61" i="15"/>
  <c r="I61" i="15" s="1"/>
  <c r="F61" i="15"/>
  <c r="L60" i="15"/>
  <c r="D60" i="15" s="1"/>
  <c r="J60" i="15"/>
  <c r="H60" i="15"/>
  <c r="G60" i="15"/>
  <c r="F60" i="15"/>
  <c r="L59" i="15"/>
  <c r="J59" i="15"/>
  <c r="H59" i="15"/>
  <c r="I59" i="15" s="1"/>
  <c r="F59" i="15"/>
  <c r="G59" i="15" s="1"/>
  <c r="E59" i="15" s="1"/>
  <c r="D59" i="15"/>
  <c r="L58" i="15"/>
  <c r="J58" i="15"/>
  <c r="H58" i="15"/>
  <c r="I58" i="15" s="1"/>
  <c r="F58" i="15"/>
  <c r="G58" i="15" s="1"/>
  <c r="E58" i="15" s="1"/>
  <c r="D58" i="15"/>
  <c r="L57" i="15"/>
  <c r="J57" i="15"/>
  <c r="H57" i="15"/>
  <c r="I57" i="15" s="1"/>
  <c r="F57" i="15"/>
  <c r="D57" i="15"/>
  <c r="L56" i="15"/>
  <c r="J56" i="15"/>
  <c r="H56" i="15"/>
  <c r="I56" i="15" s="1"/>
  <c r="F56" i="15"/>
  <c r="G56" i="15" s="1"/>
  <c r="E56" i="15" s="1"/>
  <c r="D56" i="15"/>
  <c r="L55" i="15"/>
  <c r="J55" i="15"/>
  <c r="H55" i="15"/>
  <c r="I55" i="15" s="1"/>
  <c r="F55" i="15"/>
  <c r="D55" i="15"/>
  <c r="L54" i="15"/>
  <c r="J54" i="15"/>
  <c r="H54" i="15"/>
  <c r="I54" i="15" s="1"/>
  <c r="F54" i="15"/>
  <c r="G54" i="15" s="1"/>
  <c r="E54" i="15" s="1"/>
  <c r="D54" i="15"/>
  <c r="L53" i="15"/>
  <c r="J53" i="15"/>
  <c r="H53" i="15"/>
  <c r="I53" i="15" s="1"/>
  <c r="F53" i="15"/>
  <c r="D53" i="15"/>
  <c r="L52" i="15"/>
  <c r="J52" i="15"/>
  <c r="H52" i="15"/>
  <c r="I52" i="15" s="1"/>
  <c r="F52" i="15"/>
  <c r="G52" i="15" s="1"/>
  <c r="E52" i="15" s="1"/>
  <c r="D52" i="15"/>
  <c r="L51" i="15"/>
  <c r="J51" i="15"/>
  <c r="H51" i="15"/>
  <c r="I51" i="15" s="1"/>
  <c r="F51" i="15"/>
  <c r="G51" i="15" s="1"/>
  <c r="E51" i="15" s="1"/>
  <c r="D51" i="15"/>
  <c r="L50" i="15"/>
  <c r="J50" i="15"/>
  <c r="H50" i="15"/>
  <c r="I50" i="15" s="1"/>
  <c r="F50" i="15"/>
  <c r="G50" i="15" s="1"/>
  <c r="E50" i="15" s="1"/>
  <c r="D50" i="15"/>
  <c r="L49" i="15"/>
  <c r="J49" i="15"/>
  <c r="H49" i="15"/>
  <c r="I49" i="15" s="1"/>
  <c r="F49" i="15"/>
  <c r="D49" i="15"/>
  <c r="L48" i="15"/>
  <c r="I48" i="15"/>
  <c r="G48" i="15"/>
  <c r="E48" i="15"/>
  <c r="D48" i="15"/>
  <c r="L47" i="15"/>
  <c r="D47" i="15" s="1"/>
  <c r="I47" i="15"/>
  <c r="G47" i="15"/>
  <c r="E47" i="15" s="1"/>
  <c r="L46" i="15"/>
  <c r="J46" i="15"/>
  <c r="H46" i="15"/>
  <c r="F46" i="15"/>
  <c r="L45" i="15"/>
  <c r="J45" i="15"/>
  <c r="H45" i="15"/>
  <c r="F45" i="15"/>
  <c r="L44" i="15"/>
  <c r="D44" i="15" s="1"/>
  <c r="I44" i="15"/>
  <c r="E44" i="15" s="1"/>
  <c r="G44" i="15"/>
  <c r="L43" i="15"/>
  <c r="J43" i="15"/>
  <c r="H43" i="15"/>
  <c r="I43" i="15" s="1"/>
  <c r="G43" i="15"/>
  <c r="E43" i="15" s="1"/>
  <c r="F43" i="15"/>
  <c r="L42" i="15"/>
  <c r="J42" i="15"/>
  <c r="H42" i="15"/>
  <c r="I42" i="15" s="1"/>
  <c r="G42" i="15"/>
  <c r="E42" i="15" s="1"/>
  <c r="F42" i="15"/>
  <c r="D42" i="15" s="1"/>
  <c r="L41" i="15"/>
  <c r="J41" i="15"/>
  <c r="H41" i="15"/>
  <c r="I41" i="15" s="1"/>
  <c r="G41" i="15"/>
  <c r="F41" i="15"/>
  <c r="D41" i="15" s="1"/>
  <c r="E41" i="15"/>
  <c r="L40" i="15"/>
  <c r="J40" i="15"/>
  <c r="H40" i="15"/>
  <c r="I40" i="15" s="1"/>
  <c r="G40" i="15"/>
  <c r="E40" i="15" s="1"/>
  <c r="F40" i="15"/>
  <c r="L39" i="15"/>
  <c r="J39" i="15"/>
  <c r="H39" i="15"/>
  <c r="I39" i="15" s="1"/>
  <c r="G39" i="15"/>
  <c r="E39" i="15" s="1"/>
  <c r="F39" i="15"/>
  <c r="L38" i="15"/>
  <c r="J38" i="15"/>
  <c r="H38" i="15"/>
  <c r="I38" i="15" s="1"/>
  <c r="G38" i="15"/>
  <c r="E38" i="15" s="1"/>
  <c r="F38" i="15"/>
  <c r="D38" i="15" s="1"/>
  <c r="L37" i="15"/>
  <c r="I37" i="15"/>
  <c r="G37" i="15"/>
  <c r="E37" i="15"/>
  <c r="D37" i="15"/>
  <c r="L36" i="15"/>
  <c r="J36" i="15"/>
  <c r="H36" i="15"/>
  <c r="F36" i="15"/>
  <c r="D36" i="15"/>
  <c r="L35" i="15"/>
  <c r="J35" i="15"/>
  <c r="H35" i="15"/>
  <c r="F35" i="15"/>
  <c r="D35" i="15"/>
  <c r="L34" i="15"/>
  <c r="J34" i="15"/>
  <c r="H34" i="15"/>
  <c r="F34" i="15"/>
  <c r="D34" i="15"/>
  <c r="L33" i="15"/>
  <c r="J33" i="15"/>
  <c r="H33" i="15"/>
  <c r="F33" i="15"/>
  <c r="D33" i="15"/>
  <c r="L32" i="15"/>
  <c r="I32" i="15"/>
  <c r="G32" i="15"/>
  <c r="E32" i="15"/>
  <c r="D32" i="15"/>
  <c r="L31" i="15"/>
  <c r="J31" i="15"/>
  <c r="I31" i="15"/>
  <c r="H31" i="15"/>
  <c r="G31" i="15"/>
  <c r="F31" i="15"/>
  <c r="E31" i="15"/>
  <c r="D31" i="15"/>
  <c r="L30" i="15"/>
  <c r="J30" i="15"/>
  <c r="I30" i="15" s="1"/>
  <c r="H30" i="15"/>
  <c r="G30" i="15"/>
  <c r="F30" i="15"/>
  <c r="E30" i="15"/>
  <c r="D30" i="15"/>
  <c r="L29" i="15"/>
  <c r="J29" i="15"/>
  <c r="I29" i="15" s="1"/>
  <c r="E29" i="15" s="1"/>
  <c r="H29" i="15"/>
  <c r="G29" i="15"/>
  <c r="F29" i="15"/>
  <c r="D29" i="15"/>
  <c r="L28" i="15"/>
  <c r="J28" i="15"/>
  <c r="I28" i="15" s="1"/>
  <c r="E28" i="15" s="1"/>
  <c r="H28" i="15"/>
  <c r="G28" i="15"/>
  <c r="F28" i="15"/>
  <c r="D28" i="15"/>
  <c r="L27" i="15"/>
  <c r="J27" i="15"/>
  <c r="I27" i="15" s="1"/>
  <c r="E27" i="15" s="1"/>
  <c r="H27" i="15"/>
  <c r="G27" i="15"/>
  <c r="F27" i="15"/>
  <c r="D27" i="15"/>
  <c r="L26" i="15"/>
  <c r="J26" i="15"/>
  <c r="H26" i="15"/>
  <c r="F26" i="15"/>
  <c r="D26" i="15" s="1"/>
  <c r="L25" i="15"/>
  <c r="I25" i="15"/>
  <c r="G25" i="15"/>
  <c r="E25" i="15" s="1"/>
  <c r="D25" i="15"/>
  <c r="L24" i="15"/>
  <c r="J24" i="15"/>
  <c r="I24" i="15" s="1"/>
  <c r="H24" i="15"/>
  <c r="G24" i="15"/>
  <c r="E24" i="15" s="1"/>
  <c r="F24" i="15"/>
  <c r="D24" i="15" s="1"/>
  <c r="L23" i="15"/>
  <c r="J23" i="15"/>
  <c r="I23" i="15" s="1"/>
  <c r="H23" i="15"/>
  <c r="F23" i="15"/>
  <c r="G23" i="15" s="1"/>
  <c r="E23" i="15" s="1"/>
  <c r="D23" i="15"/>
  <c r="L22" i="15"/>
  <c r="I22" i="15"/>
  <c r="G22" i="15"/>
  <c r="D22" i="15"/>
  <c r="L21" i="15"/>
  <c r="D21" i="15" s="1"/>
  <c r="I21" i="15"/>
  <c r="G21" i="15"/>
  <c r="L20" i="15"/>
  <c r="J20" i="15"/>
  <c r="H20" i="15"/>
  <c r="I20" i="15" s="1"/>
  <c r="F20" i="15"/>
  <c r="L19" i="15"/>
  <c r="J19" i="15"/>
  <c r="I19" i="15"/>
  <c r="H19" i="15"/>
  <c r="F19" i="15"/>
  <c r="G19" i="15" s="1"/>
  <c r="E19" i="15" s="1"/>
  <c r="L18" i="15"/>
  <c r="J18" i="15"/>
  <c r="H18" i="15"/>
  <c r="I18" i="15" s="1"/>
  <c r="F18" i="15"/>
  <c r="L17" i="15"/>
  <c r="J17" i="15"/>
  <c r="I17" i="15"/>
  <c r="H17" i="15"/>
  <c r="G17" i="15"/>
  <c r="E17" i="15" s="1"/>
  <c r="F17" i="15"/>
  <c r="D17" i="15"/>
  <c r="L16" i="15"/>
  <c r="J16" i="15"/>
  <c r="H16" i="15"/>
  <c r="I16" i="15" s="1"/>
  <c r="F16" i="15"/>
  <c r="L15" i="15"/>
  <c r="J15" i="15"/>
  <c r="I15" i="15"/>
  <c r="H15" i="15"/>
  <c r="G15" i="15"/>
  <c r="F15" i="15"/>
  <c r="D15" i="15"/>
  <c r="L14" i="15"/>
  <c r="J14" i="15"/>
  <c r="H14" i="15"/>
  <c r="F14" i="15"/>
  <c r="L13" i="15"/>
  <c r="J13" i="15"/>
  <c r="I13" i="15"/>
  <c r="H13" i="15"/>
  <c r="G13" i="15"/>
  <c r="E13" i="15" s="1"/>
  <c r="F13" i="15"/>
  <c r="D13" i="15"/>
  <c r="L12" i="15"/>
  <c r="J12" i="15"/>
  <c r="H12" i="15"/>
  <c r="I12" i="15" s="1"/>
  <c r="G12" i="15"/>
  <c r="E12" i="15" s="1"/>
  <c r="F12" i="15"/>
  <c r="D12" i="15" s="1"/>
  <c r="L11" i="15"/>
  <c r="J11" i="15"/>
  <c r="I11" i="15"/>
  <c r="H11" i="15"/>
  <c r="F11" i="15"/>
  <c r="G11" i="15" s="1"/>
  <c r="E11" i="15" s="1"/>
  <c r="D11" i="15"/>
  <c r="L10" i="15"/>
  <c r="I10" i="15"/>
  <c r="G10" i="15"/>
  <c r="E10" i="15"/>
  <c r="D10" i="15"/>
  <c r="L9" i="15"/>
  <c r="J9" i="15"/>
  <c r="I9" i="15"/>
  <c r="E9" i="15" s="1"/>
  <c r="H9" i="15"/>
  <c r="G9" i="15"/>
  <c r="F9" i="15"/>
  <c r="D9" i="15" s="1"/>
  <c r="L8" i="15"/>
  <c r="J8" i="15"/>
  <c r="I8" i="15"/>
  <c r="H8" i="15"/>
  <c r="G8" i="15"/>
  <c r="E8" i="15" s="1"/>
  <c r="F8" i="15"/>
  <c r="D8" i="15" s="1"/>
  <c r="L7" i="15"/>
  <c r="D7" i="15" s="1"/>
  <c r="I7" i="15"/>
  <c r="G7" i="15"/>
  <c r="L6" i="15"/>
  <c r="J6" i="15"/>
  <c r="I6" i="15"/>
  <c r="H6" i="15"/>
  <c r="F6" i="15"/>
  <c r="G6" i="15" s="1"/>
  <c r="E6" i="15" s="1"/>
  <c r="D6" i="15"/>
  <c r="B129" i="14"/>
  <c r="V125" i="14"/>
  <c r="L125" i="14" s="1"/>
  <c r="M125" i="14" s="1"/>
  <c r="N125" i="14"/>
  <c r="O125" i="14" s="1"/>
  <c r="P125" i="14" s="1"/>
  <c r="Q125" i="14" s="1"/>
  <c r="R125" i="14" s="1"/>
  <c r="S125" i="14" s="1"/>
  <c r="I125" i="14"/>
  <c r="F125" i="14"/>
  <c r="G125" i="14" s="1"/>
  <c r="V124" i="14"/>
  <c r="N124" i="14"/>
  <c r="O124" i="14" s="1"/>
  <c r="P124" i="14" s="1"/>
  <c r="Q124" i="14" s="1"/>
  <c r="R124" i="14" s="1"/>
  <c r="S124" i="14" s="1"/>
  <c r="L124" i="14"/>
  <c r="M124" i="14" s="1"/>
  <c r="F124" i="14"/>
  <c r="G124" i="14" s="1"/>
  <c r="I124" i="14" s="1"/>
  <c r="V123" i="14"/>
  <c r="L123" i="14" s="1"/>
  <c r="M123" i="14" s="1"/>
  <c r="N123" i="14" s="1"/>
  <c r="O123" i="14" s="1"/>
  <c r="P123" i="14" s="1"/>
  <c r="Q123" i="14" s="1"/>
  <c r="R123" i="14" s="1"/>
  <c r="S123" i="14" s="1"/>
  <c r="I123" i="14"/>
  <c r="G123" i="14"/>
  <c r="F123" i="14"/>
  <c r="V122" i="14"/>
  <c r="L122" i="14" s="1"/>
  <c r="M122" i="14" s="1"/>
  <c r="N122" i="14" s="1"/>
  <c r="O122" i="14" s="1"/>
  <c r="P122" i="14" s="1"/>
  <c r="Q122" i="14" s="1"/>
  <c r="R122" i="14" s="1"/>
  <c r="S122" i="14" s="1"/>
  <c r="G122" i="14"/>
  <c r="I122" i="14" s="1"/>
  <c r="F122" i="14"/>
  <c r="V121" i="14"/>
  <c r="L121" i="14" s="1"/>
  <c r="M121" i="14" s="1"/>
  <c r="N121" i="14" s="1"/>
  <c r="O121" i="14" s="1"/>
  <c r="P121" i="14" s="1"/>
  <c r="Q121" i="14" s="1"/>
  <c r="R121" i="14" s="1"/>
  <c r="S121" i="14" s="1"/>
  <c r="F121" i="14"/>
  <c r="G121" i="14" s="1"/>
  <c r="I121" i="14" s="1"/>
  <c r="V120" i="14"/>
  <c r="L120" i="14"/>
  <c r="M120" i="14" s="1"/>
  <c r="N120" i="14" s="1"/>
  <c r="O120" i="14" s="1"/>
  <c r="P120" i="14" s="1"/>
  <c r="Q120" i="14" s="1"/>
  <c r="R120" i="14" s="1"/>
  <c r="S120" i="14" s="1"/>
  <c r="G120" i="14"/>
  <c r="I120" i="14" s="1"/>
  <c r="F120" i="14"/>
  <c r="V119" i="14"/>
  <c r="N119" i="14"/>
  <c r="O119" i="14" s="1"/>
  <c r="P119" i="14" s="1"/>
  <c r="Q119" i="14" s="1"/>
  <c r="R119" i="14" s="1"/>
  <c r="S119" i="14" s="1"/>
  <c r="L119" i="14"/>
  <c r="M119" i="14" s="1"/>
  <c r="G119" i="14"/>
  <c r="I119" i="14" s="1"/>
  <c r="F119" i="14"/>
  <c r="V118" i="14"/>
  <c r="L118" i="14" s="1"/>
  <c r="M118" i="14" s="1"/>
  <c r="N118" i="14" s="1"/>
  <c r="O118" i="14" s="1"/>
  <c r="P118" i="14" s="1"/>
  <c r="Q118" i="14" s="1"/>
  <c r="R118" i="14" s="1"/>
  <c r="S118" i="14" s="1"/>
  <c r="G118" i="14"/>
  <c r="I118" i="14" s="1"/>
  <c r="F118" i="14"/>
  <c r="V117" i="14"/>
  <c r="L117" i="14" s="1"/>
  <c r="M117" i="14"/>
  <c r="N117" i="14" s="1"/>
  <c r="O117" i="14" s="1"/>
  <c r="P117" i="14" s="1"/>
  <c r="Q117" i="14" s="1"/>
  <c r="R117" i="14" s="1"/>
  <c r="S117" i="14" s="1"/>
  <c r="F117" i="14"/>
  <c r="G117" i="14" s="1"/>
  <c r="I117" i="14" s="1"/>
  <c r="V116" i="14"/>
  <c r="N116" i="14"/>
  <c r="O116" i="14" s="1"/>
  <c r="P116" i="14" s="1"/>
  <c r="Q116" i="14" s="1"/>
  <c r="R116" i="14" s="1"/>
  <c r="S116" i="14" s="1"/>
  <c r="M116" i="14"/>
  <c r="L116" i="14"/>
  <c r="F116" i="14"/>
  <c r="G116" i="14" s="1"/>
  <c r="I116" i="14" s="1"/>
  <c r="V115" i="14"/>
  <c r="L115" i="14"/>
  <c r="M115" i="14" s="1"/>
  <c r="N115" i="14" s="1"/>
  <c r="O115" i="14" s="1"/>
  <c r="P115" i="14" s="1"/>
  <c r="Q115" i="14" s="1"/>
  <c r="R115" i="14" s="1"/>
  <c r="S115" i="14" s="1"/>
  <c r="G115" i="14"/>
  <c r="I115" i="14" s="1"/>
  <c r="F115" i="14"/>
  <c r="V114" i="14"/>
  <c r="L114" i="14" s="1"/>
  <c r="M114" i="14"/>
  <c r="N114" i="14" s="1"/>
  <c r="O114" i="14" s="1"/>
  <c r="P114" i="14" s="1"/>
  <c r="Q114" i="14" s="1"/>
  <c r="R114" i="14" s="1"/>
  <c r="S114" i="14" s="1"/>
  <c r="G114" i="14"/>
  <c r="I114" i="14" s="1"/>
  <c r="F114" i="14"/>
  <c r="V113" i="14"/>
  <c r="L113" i="14" s="1"/>
  <c r="M113" i="14" s="1"/>
  <c r="N113" i="14" s="1"/>
  <c r="O113" i="14" s="1"/>
  <c r="P113" i="14" s="1"/>
  <c r="Q113" i="14" s="1"/>
  <c r="R113" i="14" s="1"/>
  <c r="S113" i="14" s="1"/>
  <c r="F113" i="14"/>
  <c r="G113" i="14" s="1"/>
  <c r="I113" i="14" s="1"/>
  <c r="V112" i="14"/>
  <c r="P112" i="14"/>
  <c r="Q112" i="14" s="1"/>
  <c r="R112" i="14" s="1"/>
  <c r="S112" i="14" s="1"/>
  <c r="N112" i="14"/>
  <c r="O112" i="14" s="1"/>
  <c r="L112" i="14"/>
  <c r="M112" i="14" s="1"/>
  <c r="F112" i="14"/>
  <c r="G112" i="14" s="1"/>
  <c r="I112" i="14" s="1"/>
  <c r="V111" i="14"/>
  <c r="L111" i="14"/>
  <c r="M111" i="14" s="1"/>
  <c r="N111" i="14" s="1"/>
  <c r="O111" i="14" s="1"/>
  <c r="P111" i="14" s="1"/>
  <c r="Q111" i="14" s="1"/>
  <c r="R111" i="14" s="1"/>
  <c r="S111" i="14" s="1"/>
  <c r="F111" i="14"/>
  <c r="G111" i="14" s="1"/>
  <c r="I111" i="14" s="1"/>
  <c r="V110" i="14"/>
  <c r="L110" i="14" s="1"/>
  <c r="M110" i="14" s="1"/>
  <c r="N110" i="14" s="1"/>
  <c r="O110" i="14" s="1"/>
  <c r="P110" i="14" s="1"/>
  <c r="Q110" i="14" s="1"/>
  <c r="R110" i="14" s="1"/>
  <c r="S110" i="14" s="1"/>
  <c r="G110" i="14"/>
  <c r="I110" i="14" s="1"/>
  <c r="F110" i="14"/>
  <c r="V109" i="14"/>
  <c r="L109" i="14" s="1"/>
  <c r="M109" i="14"/>
  <c r="N109" i="14" s="1"/>
  <c r="O109" i="14" s="1"/>
  <c r="P109" i="14" s="1"/>
  <c r="Q109" i="14" s="1"/>
  <c r="R109" i="14" s="1"/>
  <c r="S109" i="14" s="1"/>
  <c r="F109" i="14"/>
  <c r="G109" i="14" s="1"/>
  <c r="I109" i="14" s="1"/>
  <c r="V108" i="14"/>
  <c r="L108" i="14"/>
  <c r="M108" i="14" s="1"/>
  <c r="N108" i="14" s="1"/>
  <c r="O108" i="14" s="1"/>
  <c r="P108" i="14" s="1"/>
  <c r="Q108" i="14" s="1"/>
  <c r="R108" i="14" s="1"/>
  <c r="S108" i="14" s="1"/>
  <c r="F108" i="14"/>
  <c r="G108" i="14" s="1"/>
  <c r="I108" i="14" s="1"/>
  <c r="V107" i="14"/>
  <c r="L107" i="14" s="1"/>
  <c r="M107" i="14" s="1"/>
  <c r="N107" i="14"/>
  <c r="O107" i="14" s="1"/>
  <c r="P107" i="14" s="1"/>
  <c r="Q107" i="14" s="1"/>
  <c r="R107" i="14" s="1"/>
  <c r="S107" i="14" s="1"/>
  <c r="G107" i="14"/>
  <c r="I107" i="14" s="1"/>
  <c r="F107" i="14"/>
  <c r="V106" i="14"/>
  <c r="L106" i="14" s="1"/>
  <c r="M106" i="14" s="1"/>
  <c r="N106" i="14" s="1"/>
  <c r="O106" i="14" s="1"/>
  <c r="P106" i="14" s="1"/>
  <c r="Q106" i="14" s="1"/>
  <c r="R106" i="14" s="1"/>
  <c r="S106" i="14" s="1"/>
  <c r="G106" i="14"/>
  <c r="I106" i="14" s="1"/>
  <c r="F106" i="14"/>
  <c r="V105" i="14"/>
  <c r="L105" i="14" s="1"/>
  <c r="M105" i="14"/>
  <c r="N105" i="14" s="1"/>
  <c r="O105" i="14" s="1"/>
  <c r="P105" i="14" s="1"/>
  <c r="Q105" i="14" s="1"/>
  <c r="R105" i="14" s="1"/>
  <c r="S105" i="14" s="1"/>
  <c r="F105" i="14"/>
  <c r="G105" i="14" s="1"/>
  <c r="I105" i="14" s="1"/>
  <c r="V104" i="14"/>
  <c r="L104" i="14"/>
  <c r="M104" i="14" s="1"/>
  <c r="N104" i="14" s="1"/>
  <c r="O104" i="14" s="1"/>
  <c r="P104" i="14" s="1"/>
  <c r="Q104" i="14" s="1"/>
  <c r="R104" i="14" s="1"/>
  <c r="S104" i="14" s="1"/>
  <c r="G104" i="14"/>
  <c r="I104" i="14" s="1"/>
  <c r="F104" i="14"/>
  <c r="V103" i="14"/>
  <c r="N103" i="14"/>
  <c r="O103" i="14" s="1"/>
  <c r="P103" i="14" s="1"/>
  <c r="Q103" i="14" s="1"/>
  <c r="R103" i="14" s="1"/>
  <c r="S103" i="14" s="1"/>
  <c r="L103" i="14"/>
  <c r="M103" i="14" s="1"/>
  <c r="G103" i="14"/>
  <c r="I103" i="14" s="1"/>
  <c r="F103" i="14"/>
  <c r="V102" i="14"/>
  <c r="L102" i="14" s="1"/>
  <c r="M102" i="14" s="1"/>
  <c r="N102" i="14" s="1"/>
  <c r="O102" i="14" s="1"/>
  <c r="P102" i="14" s="1"/>
  <c r="Q102" i="14" s="1"/>
  <c r="R102" i="14" s="1"/>
  <c r="S102" i="14" s="1"/>
  <c r="F102" i="14"/>
  <c r="G102" i="14" s="1"/>
  <c r="I102" i="14" s="1"/>
  <c r="V101" i="14"/>
  <c r="M101" i="14"/>
  <c r="N101" i="14" s="1"/>
  <c r="O101" i="14" s="1"/>
  <c r="P101" i="14" s="1"/>
  <c r="Q101" i="14" s="1"/>
  <c r="R101" i="14" s="1"/>
  <c r="S101" i="14" s="1"/>
  <c r="L101" i="14"/>
  <c r="I101" i="14"/>
  <c r="F101" i="14"/>
  <c r="G101" i="14" s="1"/>
  <c r="V100" i="14"/>
  <c r="Q100" i="14"/>
  <c r="R100" i="14" s="1"/>
  <c r="S100" i="14" s="1"/>
  <c r="O100" i="14"/>
  <c r="P100" i="14" s="1"/>
  <c r="M100" i="14"/>
  <c r="N100" i="14" s="1"/>
  <c r="L100" i="14"/>
  <c r="I100" i="14"/>
  <c r="F100" i="14"/>
  <c r="G100" i="14" s="1"/>
  <c r="V99" i="14"/>
  <c r="O99" i="14"/>
  <c r="P99" i="14" s="1"/>
  <c r="Q99" i="14" s="1"/>
  <c r="R99" i="14" s="1"/>
  <c r="S99" i="14" s="1"/>
  <c r="L99" i="14"/>
  <c r="M99" i="14" s="1"/>
  <c r="N99" i="14" s="1"/>
  <c r="I99" i="14"/>
  <c r="F99" i="14"/>
  <c r="G99" i="14" s="1"/>
  <c r="V98" i="14"/>
  <c r="M98" i="14"/>
  <c r="N98" i="14" s="1"/>
  <c r="O98" i="14" s="1"/>
  <c r="P98" i="14" s="1"/>
  <c r="Q98" i="14" s="1"/>
  <c r="R98" i="14" s="1"/>
  <c r="S98" i="14" s="1"/>
  <c r="L98" i="14"/>
  <c r="F98" i="14"/>
  <c r="G98" i="14" s="1"/>
  <c r="I98" i="14" s="1"/>
  <c r="V97" i="14"/>
  <c r="L97" i="14" s="1"/>
  <c r="M97" i="14" s="1"/>
  <c r="N97" i="14" s="1"/>
  <c r="O97" i="14" s="1"/>
  <c r="P97" i="14" s="1"/>
  <c r="Q97" i="14" s="1"/>
  <c r="R97" i="14" s="1"/>
  <c r="S97" i="14" s="1"/>
  <c r="F97" i="14"/>
  <c r="G97" i="14" s="1"/>
  <c r="I97" i="14" s="1"/>
  <c r="V96" i="14"/>
  <c r="M96" i="14"/>
  <c r="N96" i="14" s="1"/>
  <c r="O96" i="14" s="1"/>
  <c r="P96" i="14" s="1"/>
  <c r="Q96" i="14" s="1"/>
  <c r="R96" i="14" s="1"/>
  <c r="S96" i="14" s="1"/>
  <c r="L96" i="14"/>
  <c r="F96" i="14"/>
  <c r="G96" i="14" s="1"/>
  <c r="I96" i="14" s="1"/>
  <c r="V95" i="14"/>
  <c r="L95" i="14" s="1"/>
  <c r="M95" i="14"/>
  <c r="N95" i="14" s="1"/>
  <c r="O95" i="14" s="1"/>
  <c r="P95" i="14" s="1"/>
  <c r="Q95" i="14" s="1"/>
  <c r="R95" i="14" s="1"/>
  <c r="S95" i="14" s="1"/>
  <c r="F95" i="14"/>
  <c r="G95" i="14" s="1"/>
  <c r="I95" i="14" s="1"/>
  <c r="V94" i="14"/>
  <c r="P94" i="14"/>
  <c r="Q94" i="14" s="1"/>
  <c r="R94" i="14" s="1"/>
  <c r="S94" i="14" s="1"/>
  <c r="O94" i="14"/>
  <c r="M94" i="14"/>
  <c r="N94" i="14" s="1"/>
  <c r="L94" i="14"/>
  <c r="I94" i="14"/>
  <c r="F94" i="14"/>
  <c r="G94" i="14" s="1"/>
  <c r="V93" i="14"/>
  <c r="L93" i="14" s="1"/>
  <c r="M93" i="14" s="1"/>
  <c r="N93" i="14" s="1"/>
  <c r="O93" i="14"/>
  <c r="P93" i="14" s="1"/>
  <c r="Q93" i="14" s="1"/>
  <c r="R93" i="14" s="1"/>
  <c r="S93" i="14" s="1"/>
  <c r="I93" i="14"/>
  <c r="F93" i="14"/>
  <c r="G93" i="14" s="1"/>
  <c r="V92" i="14"/>
  <c r="M92" i="14"/>
  <c r="N92" i="14" s="1"/>
  <c r="O92" i="14" s="1"/>
  <c r="P92" i="14" s="1"/>
  <c r="Q92" i="14" s="1"/>
  <c r="R92" i="14" s="1"/>
  <c r="S92" i="14" s="1"/>
  <c r="L92" i="14"/>
  <c r="F92" i="14"/>
  <c r="G92" i="14" s="1"/>
  <c r="I92" i="14" s="1"/>
  <c r="V91" i="14"/>
  <c r="L91" i="14"/>
  <c r="M91" i="14" s="1"/>
  <c r="N91" i="14" s="1"/>
  <c r="O91" i="14" s="1"/>
  <c r="P91" i="14" s="1"/>
  <c r="Q91" i="14" s="1"/>
  <c r="R91" i="14" s="1"/>
  <c r="S91" i="14" s="1"/>
  <c r="F91" i="14"/>
  <c r="G91" i="14" s="1"/>
  <c r="I91" i="14" s="1"/>
  <c r="V90" i="14"/>
  <c r="S90" i="14"/>
  <c r="Q90" i="14"/>
  <c r="R90" i="14" s="1"/>
  <c r="M90" i="14"/>
  <c r="N90" i="14" s="1"/>
  <c r="O90" i="14" s="1"/>
  <c r="P90" i="14" s="1"/>
  <c r="L90" i="14"/>
  <c r="I90" i="14"/>
  <c r="F90" i="14"/>
  <c r="G90" i="14" s="1"/>
  <c r="V89" i="14"/>
  <c r="L89" i="14" s="1"/>
  <c r="M89" i="14"/>
  <c r="N89" i="14" s="1"/>
  <c r="O89" i="14" s="1"/>
  <c r="P89" i="14" s="1"/>
  <c r="Q89" i="14" s="1"/>
  <c r="R89" i="14" s="1"/>
  <c r="S89" i="14" s="1"/>
  <c r="I89" i="14"/>
  <c r="F89" i="14"/>
  <c r="G89" i="14" s="1"/>
  <c r="V88" i="14"/>
  <c r="L88" i="14" s="1"/>
  <c r="M88" i="14" s="1"/>
  <c r="N88" i="14" s="1"/>
  <c r="O88" i="14" s="1"/>
  <c r="P88" i="14" s="1"/>
  <c r="Q88" i="14" s="1"/>
  <c r="R88" i="14" s="1"/>
  <c r="S88" i="14" s="1"/>
  <c r="F88" i="14"/>
  <c r="G88" i="14" s="1"/>
  <c r="I88" i="14" s="1"/>
  <c r="V87" i="14"/>
  <c r="L87" i="14" s="1"/>
  <c r="M87" i="14" s="1"/>
  <c r="N87" i="14" s="1"/>
  <c r="O87" i="14" s="1"/>
  <c r="P87" i="14"/>
  <c r="Q87" i="14" s="1"/>
  <c r="R87" i="14" s="1"/>
  <c r="S87" i="14" s="1"/>
  <c r="F87" i="14"/>
  <c r="G87" i="14" s="1"/>
  <c r="I87" i="14" s="1"/>
  <c r="V86" i="14"/>
  <c r="L86" i="14"/>
  <c r="M86" i="14" s="1"/>
  <c r="N86" i="14" s="1"/>
  <c r="O86" i="14" s="1"/>
  <c r="P86" i="14" s="1"/>
  <c r="Q86" i="14" s="1"/>
  <c r="R86" i="14" s="1"/>
  <c r="S86" i="14" s="1"/>
  <c r="I86" i="14"/>
  <c r="F86" i="14"/>
  <c r="G86" i="14" s="1"/>
  <c r="V85" i="14"/>
  <c r="L85" i="14"/>
  <c r="M85" i="14" s="1"/>
  <c r="N85" i="14" s="1"/>
  <c r="O85" i="14" s="1"/>
  <c r="P85" i="14" s="1"/>
  <c r="Q85" i="14" s="1"/>
  <c r="R85" i="14" s="1"/>
  <c r="S85" i="14" s="1"/>
  <c r="F85" i="14"/>
  <c r="G85" i="14" s="1"/>
  <c r="I85" i="14" s="1"/>
  <c r="V84" i="14"/>
  <c r="L84" i="14" s="1"/>
  <c r="M84" i="14" s="1"/>
  <c r="N84" i="14" s="1"/>
  <c r="O84" i="14" s="1"/>
  <c r="P84" i="14" s="1"/>
  <c r="Q84" i="14" s="1"/>
  <c r="R84" i="14" s="1"/>
  <c r="S84" i="14" s="1"/>
  <c r="F84" i="14"/>
  <c r="G84" i="14" s="1"/>
  <c r="I84" i="14" s="1"/>
  <c r="V83" i="14"/>
  <c r="L83" i="14" s="1"/>
  <c r="M83" i="14" s="1"/>
  <c r="N83" i="14" s="1"/>
  <c r="O83" i="14"/>
  <c r="P83" i="14" s="1"/>
  <c r="Q83" i="14" s="1"/>
  <c r="R83" i="14" s="1"/>
  <c r="S83" i="14" s="1"/>
  <c r="I83" i="14"/>
  <c r="F83" i="14"/>
  <c r="G83" i="14" s="1"/>
  <c r="V82" i="14"/>
  <c r="L82" i="14"/>
  <c r="M82" i="14" s="1"/>
  <c r="N82" i="14" s="1"/>
  <c r="O82" i="14" s="1"/>
  <c r="P82" i="14" s="1"/>
  <c r="Q82" i="14" s="1"/>
  <c r="R82" i="14" s="1"/>
  <c r="S82" i="14" s="1"/>
  <c r="F82" i="14"/>
  <c r="G82" i="14" s="1"/>
  <c r="I82" i="14" s="1"/>
  <c r="V81" i="14"/>
  <c r="M81" i="14"/>
  <c r="N81" i="14" s="1"/>
  <c r="O81" i="14" s="1"/>
  <c r="P81" i="14" s="1"/>
  <c r="Q81" i="14" s="1"/>
  <c r="R81" i="14" s="1"/>
  <c r="S81" i="14" s="1"/>
  <c r="L81" i="14"/>
  <c r="I81" i="14"/>
  <c r="F81" i="14"/>
  <c r="G81" i="14" s="1"/>
  <c r="V80" i="14"/>
  <c r="L80" i="14" s="1"/>
  <c r="M80" i="14" s="1"/>
  <c r="N80" i="14" s="1"/>
  <c r="O80" i="14" s="1"/>
  <c r="P80" i="14" s="1"/>
  <c r="Q80" i="14" s="1"/>
  <c r="R80" i="14" s="1"/>
  <c r="S80" i="14" s="1"/>
  <c r="F80" i="14"/>
  <c r="G80" i="14" s="1"/>
  <c r="I80" i="14" s="1"/>
  <c r="V79" i="14"/>
  <c r="L79" i="14" s="1"/>
  <c r="M79" i="14" s="1"/>
  <c r="N79" i="14" s="1"/>
  <c r="O79" i="14" s="1"/>
  <c r="P79" i="14" s="1"/>
  <c r="Q79" i="14" s="1"/>
  <c r="R79" i="14" s="1"/>
  <c r="S79" i="14" s="1"/>
  <c r="F79" i="14"/>
  <c r="G79" i="14" s="1"/>
  <c r="I79" i="14" s="1"/>
  <c r="V78" i="14"/>
  <c r="L78" i="14"/>
  <c r="M78" i="14" s="1"/>
  <c r="N78" i="14" s="1"/>
  <c r="O78" i="14" s="1"/>
  <c r="P78" i="14" s="1"/>
  <c r="Q78" i="14" s="1"/>
  <c r="R78" i="14" s="1"/>
  <c r="S78" i="14" s="1"/>
  <c r="I78" i="14"/>
  <c r="F78" i="14"/>
  <c r="G78" i="14" s="1"/>
  <c r="V77" i="14"/>
  <c r="S77" i="14"/>
  <c r="L77" i="14"/>
  <c r="M77" i="14" s="1"/>
  <c r="N77" i="14" s="1"/>
  <c r="O77" i="14" s="1"/>
  <c r="P77" i="14" s="1"/>
  <c r="Q77" i="14" s="1"/>
  <c r="R77" i="14" s="1"/>
  <c r="F77" i="14"/>
  <c r="G77" i="14" s="1"/>
  <c r="I77" i="14" s="1"/>
  <c r="V76" i="14"/>
  <c r="L76" i="14" s="1"/>
  <c r="M76" i="14"/>
  <c r="N76" i="14" s="1"/>
  <c r="O76" i="14" s="1"/>
  <c r="P76" i="14" s="1"/>
  <c r="Q76" i="14" s="1"/>
  <c r="R76" i="14" s="1"/>
  <c r="S76" i="14" s="1"/>
  <c r="F76" i="14"/>
  <c r="G76" i="14" s="1"/>
  <c r="I76" i="14" s="1"/>
  <c r="V75" i="14"/>
  <c r="L75" i="14" s="1"/>
  <c r="M75" i="14" s="1"/>
  <c r="N75" i="14" s="1"/>
  <c r="O75" i="14" s="1"/>
  <c r="P75" i="14" s="1"/>
  <c r="Q75" i="14" s="1"/>
  <c r="R75" i="14" s="1"/>
  <c r="S75" i="14" s="1"/>
  <c r="I75" i="14"/>
  <c r="F75" i="14"/>
  <c r="G75" i="14" s="1"/>
  <c r="V74" i="14"/>
  <c r="L74" i="14" s="1"/>
  <c r="M74" i="14" s="1"/>
  <c r="N74" i="14" s="1"/>
  <c r="O74" i="14" s="1"/>
  <c r="P74" i="14" s="1"/>
  <c r="Q74" i="14" s="1"/>
  <c r="R74" i="14" s="1"/>
  <c r="S74" i="14" s="1"/>
  <c r="F74" i="14"/>
  <c r="G74" i="14" s="1"/>
  <c r="I74" i="14" s="1"/>
  <c r="V73" i="14"/>
  <c r="Q73" i="14"/>
  <c r="R73" i="14" s="1"/>
  <c r="S73" i="14" s="1"/>
  <c r="M73" i="14"/>
  <c r="N73" i="14" s="1"/>
  <c r="O73" i="14" s="1"/>
  <c r="P73" i="14" s="1"/>
  <c r="L73" i="14"/>
  <c r="I73" i="14"/>
  <c r="F73" i="14"/>
  <c r="G73" i="14" s="1"/>
  <c r="V72" i="14"/>
  <c r="L72" i="14" s="1"/>
  <c r="M72" i="14"/>
  <c r="N72" i="14" s="1"/>
  <c r="O72" i="14" s="1"/>
  <c r="P72" i="14" s="1"/>
  <c r="Q72" i="14" s="1"/>
  <c r="R72" i="14" s="1"/>
  <c r="S72" i="14" s="1"/>
  <c r="I72" i="14"/>
  <c r="G72" i="14"/>
  <c r="F72" i="14"/>
  <c r="V71" i="14"/>
  <c r="N71" i="14"/>
  <c r="O71" i="14" s="1"/>
  <c r="P71" i="14" s="1"/>
  <c r="Q71" i="14" s="1"/>
  <c r="R71" i="14" s="1"/>
  <c r="S71" i="14" s="1"/>
  <c r="L71" i="14"/>
  <c r="M71" i="14" s="1"/>
  <c r="I71" i="14"/>
  <c r="F71" i="14"/>
  <c r="G71" i="14" s="1"/>
  <c r="V70" i="14"/>
  <c r="M70" i="14"/>
  <c r="N70" i="14" s="1"/>
  <c r="O70" i="14" s="1"/>
  <c r="P70" i="14" s="1"/>
  <c r="Q70" i="14" s="1"/>
  <c r="R70" i="14" s="1"/>
  <c r="S70" i="14" s="1"/>
  <c r="L70" i="14"/>
  <c r="I70" i="14"/>
  <c r="G70" i="14"/>
  <c r="F70" i="14"/>
  <c r="V69" i="14"/>
  <c r="N69" i="14"/>
  <c r="O69" i="14" s="1"/>
  <c r="P69" i="14" s="1"/>
  <c r="Q69" i="14" s="1"/>
  <c r="R69" i="14" s="1"/>
  <c r="S69" i="14" s="1"/>
  <c r="L69" i="14"/>
  <c r="M69" i="14" s="1"/>
  <c r="F69" i="14"/>
  <c r="G69" i="14" s="1"/>
  <c r="I69" i="14" s="1"/>
  <c r="V68" i="14"/>
  <c r="O68" i="14"/>
  <c r="P68" i="14" s="1"/>
  <c r="Q68" i="14" s="1"/>
  <c r="R68" i="14" s="1"/>
  <c r="S68" i="14" s="1"/>
  <c r="M68" i="14"/>
  <c r="N68" i="14" s="1"/>
  <c r="L68" i="14"/>
  <c r="G68" i="14"/>
  <c r="I68" i="14" s="1"/>
  <c r="F68" i="14"/>
  <c r="V67" i="14"/>
  <c r="O67" i="14"/>
  <c r="P67" i="14" s="1"/>
  <c r="Q67" i="14" s="1"/>
  <c r="R67" i="14" s="1"/>
  <c r="S67" i="14" s="1"/>
  <c r="N67" i="14"/>
  <c r="L67" i="14"/>
  <c r="M67" i="14" s="1"/>
  <c r="F67" i="14"/>
  <c r="G67" i="14" s="1"/>
  <c r="I67" i="14" s="1"/>
  <c r="V66" i="14"/>
  <c r="O66" i="14"/>
  <c r="P66" i="14" s="1"/>
  <c r="Q66" i="14" s="1"/>
  <c r="R66" i="14" s="1"/>
  <c r="S66" i="14" s="1"/>
  <c r="M66" i="14"/>
  <c r="N66" i="14" s="1"/>
  <c r="L66" i="14"/>
  <c r="G66" i="14"/>
  <c r="I66" i="14" s="1"/>
  <c r="F66" i="14"/>
  <c r="V65" i="14"/>
  <c r="L65" i="14"/>
  <c r="M65" i="14" s="1"/>
  <c r="N65" i="14" s="1"/>
  <c r="O65" i="14" s="1"/>
  <c r="P65" i="14" s="1"/>
  <c r="Q65" i="14" s="1"/>
  <c r="R65" i="14" s="1"/>
  <c r="S65" i="14" s="1"/>
  <c r="I65" i="14"/>
  <c r="F65" i="14"/>
  <c r="G65" i="14" s="1"/>
  <c r="V64" i="14"/>
  <c r="R64" i="14"/>
  <c r="S64" i="14" s="1"/>
  <c r="O64" i="14"/>
  <c r="P64" i="14" s="1"/>
  <c r="Q64" i="14" s="1"/>
  <c r="M64" i="14"/>
  <c r="N64" i="14" s="1"/>
  <c r="L64" i="14"/>
  <c r="I64" i="14"/>
  <c r="G64" i="14"/>
  <c r="F64" i="14"/>
  <c r="V63" i="14"/>
  <c r="S63" i="14"/>
  <c r="L63" i="14"/>
  <c r="M63" i="14" s="1"/>
  <c r="N63" i="14" s="1"/>
  <c r="O63" i="14" s="1"/>
  <c r="P63" i="14" s="1"/>
  <c r="Q63" i="14" s="1"/>
  <c r="R63" i="14" s="1"/>
  <c r="F63" i="14"/>
  <c r="G63" i="14" s="1"/>
  <c r="I63" i="14" s="1"/>
  <c r="V62" i="14"/>
  <c r="M62" i="14"/>
  <c r="N62" i="14" s="1"/>
  <c r="O62" i="14" s="1"/>
  <c r="P62" i="14" s="1"/>
  <c r="Q62" i="14" s="1"/>
  <c r="R62" i="14" s="1"/>
  <c r="S62" i="14" s="1"/>
  <c r="L62" i="14"/>
  <c r="G62" i="14"/>
  <c r="I62" i="14" s="1"/>
  <c r="F62" i="14"/>
  <c r="V61" i="14"/>
  <c r="N61" i="14"/>
  <c r="O61" i="14" s="1"/>
  <c r="P61" i="14" s="1"/>
  <c r="Q61" i="14" s="1"/>
  <c r="R61" i="14" s="1"/>
  <c r="S61" i="14" s="1"/>
  <c r="L61" i="14"/>
  <c r="M61" i="14" s="1"/>
  <c r="F61" i="14"/>
  <c r="G61" i="14" s="1"/>
  <c r="I61" i="14" s="1"/>
  <c r="V60" i="14"/>
  <c r="M60" i="14"/>
  <c r="N60" i="14" s="1"/>
  <c r="O60" i="14" s="1"/>
  <c r="P60" i="14" s="1"/>
  <c r="Q60" i="14" s="1"/>
  <c r="R60" i="14" s="1"/>
  <c r="S60" i="14" s="1"/>
  <c r="L60" i="14"/>
  <c r="G60" i="14"/>
  <c r="I60" i="14" s="1"/>
  <c r="F60" i="14"/>
  <c r="V59" i="14"/>
  <c r="L59" i="14"/>
  <c r="M59" i="14" s="1"/>
  <c r="N59" i="14" s="1"/>
  <c r="O59" i="14" s="1"/>
  <c r="P59" i="14" s="1"/>
  <c r="Q59" i="14" s="1"/>
  <c r="R59" i="14" s="1"/>
  <c r="S59" i="14" s="1"/>
  <c r="F59" i="14"/>
  <c r="G59" i="14" s="1"/>
  <c r="I59" i="14" s="1"/>
  <c r="V58" i="14"/>
  <c r="O58" i="14"/>
  <c r="P58" i="14" s="1"/>
  <c r="Q58" i="14" s="1"/>
  <c r="R58" i="14" s="1"/>
  <c r="S58" i="14" s="1"/>
  <c r="M58" i="14"/>
  <c r="N58" i="14" s="1"/>
  <c r="L58" i="14"/>
  <c r="G58" i="14"/>
  <c r="I58" i="14" s="1"/>
  <c r="F58" i="14"/>
  <c r="V57" i="14"/>
  <c r="L57" i="14"/>
  <c r="M57" i="14" s="1"/>
  <c r="N57" i="14" s="1"/>
  <c r="O57" i="14" s="1"/>
  <c r="P57" i="14" s="1"/>
  <c r="Q57" i="14" s="1"/>
  <c r="R57" i="14" s="1"/>
  <c r="S57" i="14" s="1"/>
  <c r="I57" i="14"/>
  <c r="F57" i="14"/>
  <c r="G57" i="14" s="1"/>
  <c r="V56" i="14"/>
  <c r="M56" i="14"/>
  <c r="N56" i="14" s="1"/>
  <c r="O56" i="14" s="1"/>
  <c r="P56" i="14" s="1"/>
  <c r="Q56" i="14" s="1"/>
  <c r="R56" i="14" s="1"/>
  <c r="S56" i="14" s="1"/>
  <c r="L56" i="14"/>
  <c r="I56" i="14"/>
  <c r="G56" i="14"/>
  <c r="F56" i="14"/>
  <c r="V55" i="14"/>
  <c r="N55" i="14"/>
  <c r="O55" i="14" s="1"/>
  <c r="P55" i="14" s="1"/>
  <c r="Q55" i="14" s="1"/>
  <c r="R55" i="14" s="1"/>
  <c r="S55" i="14" s="1"/>
  <c r="L55" i="14"/>
  <c r="M55" i="14" s="1"/>
  <c r="I55" i="14"/>
  <c r="F55" i="14"/>
  <c r="G55" i="14" s="1"/>
  <c r="V54" i="14"/>
  <c r="M54" i="14"/>
  <c r="N54" i="14" s="1"/>
  <c r="O54" i="14" s="1"/>
  <c r="P54" i="14" s="1"/>
  <c r="Q54" i="14" s="1"/>
  <c r="R54" i="14" s="1"/>
  <c r="S54" i="14" s="1"/>
  <c r="L54" i="14"/>
  <c r="I54" i="14"/>
  <c r="G54" i="14"/>
  <c r="F54" i="14"/>
  <c r="V53" i="14"/>
  <c r="O53" i="14"/>
  <c r="P53" i="14" s="1"/>
  <c r="Q53" i="14" s="1"/>
  <c r="R53" i="14" s="1"/>
  <c r="S53" i="14" s="1"/>
  <c r="N53" i="14"/>
  <c r="L53" i="14"/>
  <c r="M53" i="14" s="1"/>
  <c r="F53" i="14"/>
  <c r="G53" i="14" s="1"/>
  <c r="I53" i="14" s="1"/>
  <c r="V52" i="14"/>
  <c r="O52" i="14"/>
  <c r="P52" i="14" s="1"/>
  <c r="Q52" i="14" s="1"/>
  <c r="R52" i="14" s="1"/>
  <c r="S52" i="14" s="1"/>
  <c r="M52" i="14"/>
  <c r="N52" i="14" s="1"/>
  <c r="L52" i="14"/>
  <c r="G52" i="14"/>
  <c r="I52" i="14" s="1"/>
  <c r="F52" i="14"/>
  <c r="V51" i="14"/>
  <c r="Q51" i="14"/>
  <c r="R51" i="14" s="1"/>
  <c r="S51" i="14" s="1"/>
  <c r="O51" i="14"/>
  <c r="P51" i="14" s="1"/>
  <c r="N51" i="14"/>
  <c r="L51" i="14"/>
  <c r="M51" i="14" s="1"/>
  <c r="F51" i="14"/>
  <c r="G51" i="14" s="1"/>
  <c r="I51" i="14" s="1"/>
  <c r="V50" i="14"/>
  <c r="O50" i="14"/>
  <c r="P50" i="14" s="1"/>
  <c r="Q50" i="14" s="1"/>
  <c r="R50" i="14" s="1"/>
  <c r="S50" i="14" s="1"/>
  <c r="M50" i="14"/>
  <c r="N50" i="14" s="1"/>
  <c r="L50" i="14"/>
  <c r="G50" i="14"/>
  <c r="I50" i="14" s="1"/>
  <c r="F50" i="14"/>
  <c r="V49" i="14"/>
  <c r="L49" i="14"/>
  <c r="M49" i="14" s="1"/>
  <c r="N49" i="14" s="1"/>
  <c r="O49" i="14" s="1"/>
  <c r="P49" i="14" s="1"/>
  <c r="Q49" i="14" s="1"/>
  <c r="R49" i="14" s="1"/>
  <c r="S49" i="14" s="1"/>
  <c r="I49" i="14"/>
  <c r="F49" i="14"/>
  <c r="G49" i="14" s="1"/>
  <c r="V48" i="14"/>
  <c r="R48" i="14"/>
  <c r="S48" i="14" s="1"/>
  <c r="O48" i="14"/>
  <c r="P48" i="14" s="1"/>
  <c r="Q48" i="14" s="1"/>
  <c r="M48" i="14"/>
  <c r="N48" i="14" s="1"/>
  <c r="L48" i="14"/>
  <c r="I48" i="14"/>
  <c r="G48" i="14"/>
  <c r="F48" i="14"/>
  <c r="V47" i="14"/>
  <c r="L47" i="14"/>
  <c r="M47" i="14" s="1"/>
  <c r="N47" i="14" s="1"/>
  <c r="O47" i="14" s="1"/>
  <c r="P47" i="14" s="1"/>
  <c r="Q47" i="14" s="1"/>
  <c r="R47" i="14" s="1"/>
  <c r="S47" i="14" s="1"/>
  <c r="F47" i="14"/>
  <c r="G47" i="14" s="1"/>
  <c r="I47" i="14" s="1"/>
  <c r="V46" i="14"/>
  <c r="S46" i="14"/>
  <c r="M46" i="14"/>
  <c r="N46" i="14" s="1"/>
  <c r="O46" i="14" s="1"/>
  <c r="P46" i="14" s="1"/>
  <c r="Q46" i="14" s="1"/>
  <c r="R46" i="14" s="1"/>
  <c r="L46" i="14"/>
  <c r="G46" i="14"/>
  <c r="I46" i="14" s="1"/>
  <c r="F46" i="14"/>
  <c r="V45" i="14"/>
  <c r="N45" i="14"/>
  <c r="O45" i="14" s="1"/>
  <c r="P45" i="14" s="1"/>
  <c r="Q45" i="14" s="1"/>
  <c r="R45" i="14" s="1"/>
  <c r="S45" i="14" s="1"/>
  <c r="L45" i="14"/>
  <c r="M45" i="14" s="1"/>
  <c r="F45" i="14"/>
  <c r="G45" i="14" s="1"/>
  <c r="I45" i="14" s="1"/>
  <c r="V44" i="14"/>
  <c r="M44" i="14"/>
  <c r="N44" i="14" s="1"/>
  <c r="O44" i="14" s="1"/>
  <c r="P44" i="14" s="1"/>
  <c r="Q44" i="14" s="1"/>
  <c r="R44" i="14" s="1"/>
  <c r="S44" i="14" s="1"/>
  <c r="L44" i="14"/>
  <c r="G44" i="14"/>
  <c r="I44" i="14" s="1"/>
  <c r="F44" i="14"/>
  <c r="V43" i="14"/>
  <c r="L43" i="14"/>
  <c r="M43" i="14" s="1"/>
  <c r="N43" i="14" s="1"/>
  <c r="O43" i="14" s="1"/>
  <c r="P43" i="14" s="1"/>
  <c r="Q43" i="14" s="1"/>
  <c r="R43" i="14" s="1"/>
  <c r="S43" i="14" s="1"/>
  <c r="I43" i="14"/>
  <c r="F43" i="14"/>
  <c r="G43" i="14" s="1"/>
  <c r="V42" i="14"/>
  <c r="O42" i="14"/>
  <c r="P42" i="14" s="1"/>
  <c r="Q42" i="14" s="1"/>
  <c r="R42" i="14" s="1"/>
  <c r="S42" i="14" s="1"/>
  <c r="M42" i="14"/>
  <c r="N42" i="14" s="1"/>
  <c r="L42" i="14"/>
  <c r="G42" i="14"/>
  <c r="I42" i="14" s="1"/>
  <c r="F42" i="14"/>
  <c r="V41" i="14"/>
  <c r="N41" i="14"/>
  <c r="O41" i="14" s="1"/>
  <c r="P41" i="14" s="1"/>
  <c r="Q41" i="14" s="1"/>
  <c r="R41" i="14" s="1"/>
  <c r="S41" i="14" s="1"/>
  <c r="L41" i="14"/>
  <c r="M41" i="14" s="1"/>
  <c r="F41" i="14"/>
  <c r="G41" i="14" s="1"/>
  <c r="I41" i="14" s="1"/>
  <c r="V40" i="14"/>
  <c r="N40" i="14"/>
  <c r="O40" i="14" s="1"/>
  <c r="P40" i="14" s="1"/>
  <c r="Q40" i="14" s="1"/>
  <c r="R40" i="14" s="1"/>
  <c r="S40" i="14" s="1"/>
  <c r="M40" i="14"/>
  <c r="L40" i="14"/>
  <c r="G40" i="14"/>
  <c r="I40" i="14" s="1"/>
  <c r="F40" i="14"/>
  <c r="V39" i="14"/>
  <c r="L39" i="14"/>
  <c r="M39" i="14" s="1"/>
  <c r="N39" i="14" s="1"/>
  <c r="O39" i="14" s="1"/>
  <c r="P39" i="14" s="1"/>
  <c r="Q39" i="14" s="1"/>
  <c r="R39" i="14" s="1"/>
  <c r="S39" i="14" s="1"/>
  <c r="F39" i="14"/>
  <c r="G39" i="14" s="1"/>
  <c r="I39" i="14" s="1"/>
  <c r="V38" i="14"/>
  <c r="N38" i="14"/>
  <c r="O38" i="14" s="1"/>
  <c r="P38" i="14" s="1"/>
  <c r="Q38" i="14" s="1"/>
  <c r="R38" i="14" s="1"/>
  <c r="S38" i="14" s="1"/>
  <c r="M38" i="14"/>
  <c r="L38" i="14"/>
  <c r="I38" i="14"/>
  <c r="G38" i="14"/>
  <c r="F38" i="14"/>
  <c r="V37" i="14"/>
  <c r="L37" i="14"/>
  <c r="M37" i="14" s="1"/>
  <c r="N37" i="14" s="1"/>
  <c r="O37" i="14" s="1"/>
  <c r="P37" i="14" s="1"/>
  <c r="Q37" i="14" s="1"/>
  <c r="R37" i="14" s="1"/>
  <c r="S37" i="14" s="1"/>
  <c r="F37" i="14"/>
  <c r="G37" i="14" s="1"/>
  <c r="I37" i="14" s="1"/>
  <c r="V36" i="14"/>
  <c r="O36" i="14"/>
  <c r="P36" i="14" s="1"/>
  <c r="Q36" i="14" s="1"/>
  <c r="R36" i="14" s="1"/>
  <c r="S36" i="14" s="1"/>
  <c r="N36" i="14"/>
  <c r="M36" i="14"/>
  <c r="L36" i="14"/>
  <c r="G36" i="14"/>
  <c r="I36" i="14" s="1"/>
  <c r="F36" i="14"/>
  <c r="V35" i="14"/>
  <c r="R35" i="14"/>
  <c r="S35" i="14" s="1"/>
  <c r="L35" i="14"/>
  <c r="M35" i="14" s="1"/>
  <c r="N35" i="14" s="1"/>
  <c r="O35" i="14" s="1"/>
  <c r="P35" i="14" s="1"/>
  <c r="Q35" i="14" s="1"/>
  <c r="F35" i="14"/>
  <c r="G35" i="14" s="1"/>
  <c r="I35" i="14" s="1"/>
  <c r="V34" i="14"/>
  <c r="N34" i="14"/>
  <c r="O34" i="14" s="1"/>
  <c r="P34" i="14" s="1"/>
  <c r="Q34" i="14" s="1"/>
  <c r="R34" i="14" s="1"/>
  <c r="S34" i="14" s="1"/>
  <c r="M34" i="14"/>
  <c r="L34" i="14"/>
  <c r="G34" i="14"/>
  <c r="I34" i="14" s="1"/>
  <c r="F34" i="14"/>
  <c r="V33" i="14"/>
  <c r="N33" i="14"/>
  <c r="O33" i="14" s="1"/>
  <c r="P33" i="14" s="1"/>
  <c r="Q33" i="14" s="1"/>
  <c r="R33" i="14" s="1"/>
  <c r="S33" i="14" s="1"/>
  <c r="L33" i="14"/>
  <c r="M33" i="14" s="1"/>
  <c r="F33" i="14"/>
  <c r="G33" i="14" s="1"/>
  <c r="I33" i="14" s="1"/>
  <c r="V32" i="14"/>
  <c r="N32" i="14"/>
  <c r="O32" i="14" s="1"/>
  <c r="P32" i="14" s="1"/>
  <c r="Q32" i="14" s="1"/>
  <c r="R32" i="14" s="1"/>
  <c r="S32" i="14" s="1"/>
  <c r="M32" i="14"/>
  <c r="L32" i="14"/>
  <c r="G32" i="14"/>
  <c r="I32" i="14" s="1"/>
  <c r="F32" i="14"/>
  <c r="V31" i="14"/>
  <c r="L31" i="14"/>
  <c r="M31" i="14" s="1"/>
  <c r="N31" i="14" s="1"/>
  <c r="O31" i="14" s="1"/>
  <c r="P31" i="14" s="1"/>
  <c r="Q31" i="14" s="1"/>
  <c r="R31" i="14" s="1"/>
  <c r="S31" i="14" s="1"/>
  <c r="F31" i="14"/>
  <c r="G31" i="14" s="1"/>
  <c r="I31" i="14" s="1"/>
  <c r="V30" i="14"/>
  <c r="N30" i="14"/>
  <c r="O30" i="14" s="1"/>
  <c r="P30" i="14" s="1"/>
  <c r="Q30" i="14" s="1"/>
  <c r="R30" i="14" s="1"/>
  <c r="S30" i="14" s="1"/>
  <c r="M30" i="14"/>
  <c r="L30" i="14"/>
  <c r="G30" i="14"/>
  <c r="I30" i="14" s="1"/>
  <c r="F30" i="14"/>
  <c r="V29" i="14"/>
  <c r="L29" i="14"/>
  <c r="M29" i="14" s="1"/>
  <c r="N29" i="14" s="1"/>
  <c r="O29" i="14" s="1"/>
  <c r="P29" i="14" s="1"/>
  <c r="Q29" i="14" s="1"/>
  <c r="R29" i="14" s="1"/>
  <c r="S29" i="14" s="1"/>
  <c r="F29" i="14"/>
  <c r="G29" i="14" s="1"/>
  <c r="I29" i="14" s="1"/>
  <c r="V28" i="14"/>
  <c r="N28" i="14"/>
  <c r="O28" i="14" s="1"/>
  <c r="P28" i="14" s="1"/>
  <c r="Q28" i="14" s="1"/>
  <c r="R28" i="14" s="1"/>
  <c r="S28" i="14" s="1"/>
  <c r="M28" i="14"/>
  <c r="L28" i="14"/>
  <c r="G28" i="14"/>
  <c r="I28" i="14" s="1"/>
  <c r="F28" i="14"/>
  <c r="V27" i="14"/>
  <c r="L27" i="14"/>
  <c r="M27" i="14" s="1"/>
  <c r="N27" i="14" s="1"/>
  <c r="O27" i="14" s="1"/>
  <c r="P27" i="14" s="1"/>
  <c r="Q27" i="14" s="1"/>
  <c r="R27" i="14" s="1"/>
  <c r="S27" i="14" s="1"/>
  <c r="F27" i="14"/>
  <c r="G27" i="14" s="1"/>
  <c r="I27" i="14" s="1"/>
  <c r="V26" i="14"/>
  <c r="M26" i="14"/>
  <c r="N26" i="14" s="1"/>
  <c r="O26" i="14" s="1"/>
  <c r="P26" i="14" s="1"/>
  <c r="Q26" i="14" s="1"/>
  <c r="R26" i="14" s="1"/>
  <c r="S26" i="14" s="1"/>
  <c r="L26" i="14"/>
  <c r="I26" i="14"/>
  <c r="G26" i="14"/>
  <c r="F26" i="14"/>
  <c r="V25" i="14"/>
  <c r="O25" i="14"/>
  <c r="P25" i="14" s="1"/>
  <c r="Q25" i="14" s="1"/>
  <c r="R25" i="14" s="1"/>
  <c r="S25" i="14" s="1"/>
  <c r="N25" i="14"/>
  <c r="L25" i="14"/>
  <c r="M25" i="14" s="1"/>
  <c r="F25" i="14"/>
  <c r="G25" i="14" s="1"/>
  <c r="I25" i="14" s="1"/>
  <c r="V24" i="14"/>
  <c r="M24" i="14"/>
  <c r="N24" i="14" s="1"/>
  <c r="O24" i="14" s="1"/>
  <c r="P24" i="14" s="1"/>
  <c r="Q24" i="14" s="1"/>
  <c r="R24" i="14" s="1"/>
  <c r="S24" i="14" s="1"/>
  <c r="L24" i="14"/>
  <c r="G24" i="14"/>
  <c r="I24" i="14" s="1"/>
  <c r="F24" i="14"/>
  <c r="V23" i="14"/>
  <c r="L23" i="14" s="1"/>
  <c r="M23" i="14" s="1"/>
  <c r="N23" i="14" s="1"/>
  <c r="O23" i="14" s="1"/>
  <c r="P23" i="14" s="1"/>
  <c r="Q23" i="14" s="1"/>
  <c r="R23" i="14" s="1"/>
  <c r="S23" i="14" s="1"/>
  <c r="G23" i="14"/>
  <c r="I23" i="14" s="1"/>
  <c r="F23" i="14"/>
  <c r="V22" i="14"/>
  <c r="N22" i="14"/>
  <c r="O22" i="14" s="1"/>
  <c r="P22" i="14" s="1"/>
  <c r="Q22" i="14" s="1"/>
  <c r="R22" i="14" s="1"/>
  <c r="S22" i="14" s="1"/>
  <c r="M22" i="14"/>
  <c r="L22" i="14"/>
  <c r="G22" i="14"/>
  <c r="I22" i="14" s="1"/>
  <c r="F22" i="14"/>
  <c r="V21" i="14"/>
  <c r="L21" i="14"/>
  <c r="M21" i="14" s="1"/>
  <c r="N21" i="14" s="1"/>
  <c r="O21" i="14" s="1"/>
  <c r="P21" i="14" s="1"/>
  <c r="Q21" i="14" s="1"/>
  <c r="R21" i="14" s="1"/>
  <c r="S21" i="14" s="1"/>
  <c r="F21" i="14"/>
  <c r="G21" i="14" s="1"/>
  <c r="I21" i="14" s="1"/>
  <c r="V20" i="14"/>
  <c r="S20" i="14"/>
  <c r="N20" i="14"/>
  <c r="O20" i="14" s="1"/>
  <c r="P20" i="14" s="1"/>
  <c r="Q20" i="14" s="1"/>
  <c r="R20" i="14" s="1"/>
  <c r="M20" i="14"/>
  <c r="L20" i="14"/>
  <c r="G20" i="14"/>
  <c r="I20" i="14" s="1"/>
  <c r="F20" i="14"/>
  <c r="V19" i="14"/>
  <c r="N19" i="14"/>
  <c r="O19" i="14" s="1"/>
  <c r="P19" i="14" s="1"/>
  <c r="Q19" i="14" s="1"/>
  <c r="R19" i="14" s="1"/>
  <c r="S19" i="14" s="1"/>
  <c r="L19" i="14"/>
  <c r="M19" i="14" s="1"/>
  <c r="F19" i="14"/>
  <c r="G19" i="14" s="1"/>
  <c r="I19" i="14" s="1"/>
  <c r="V18" i="14"/>
  <c r="O18" i="14"/>
  <c r="P18" i="14" s="1"/>
  <c r="Q18" i="14" s="1"/>
  <c r="R18" i="14" s="1"/>
  <c r="S18" i="14" s="1"/>
  <c r="N18" i="14"/>
  <c r="M18" i="14"/>
  <c r="L18" i="14"/>
  <c r="I18" i="14"/>
  <c r="G18" i="14"/>
  <c r="F18" i="14"/>
  <c r="V17" i="14"/>
  <c r="L17" i="14" s="1"/>
  <c r="M17" i="14" s="1"/>
  <c r="N17" i="14" s="1"/>
  <c r="O17" i="14" s="1"/>
  <c r="P17" i="14" s="1"/>
  <c r="Q17" i="14" s="1"/>
  <c r="R17" i="14" s="1"/>
  <c r="S17" i="14"/>
  <c r="F17" i="14"/>
  <c r="G17" i="14" s="1"/>
  <c r="I17" i="14" s="1"/>
  <c r="V16" i="14"/>
  <c r="M16" i="14"/>
  <c r="N16" i="14" s="1"/>
  <c r="O16" i="14" s="1"/>
  <c r="P16" i="14" s="1"/>
  <c r="Q16" i="14" s="1"/>
  <c r="R16" i="14" s="1"/>
  <c r="S16" i="14" s="1"/>
  <c r="L16" i="14"/>
  <c r="I16" i="14"/>
  <c r="G16" i="14"/>
  <c r="F16" i="14"/>
  <c r="V15" i="14"/>
  <c r="L15" i="14" s="1"/>
  <c r="M15" i="14" s="1"/>
  <c r="N15" i="14" s="1"/>
  <c r="O15" i="14"/>
  <c r="P15" i="14" s="1"/>
  <c r="Q15" i="14" s="1"/>
  <c r="R15" i="14" s="1"/>
  <c r="S15" i="14" s="1"/>
  <c r="G15" i="14"/>
  <c r="I15" i="14" s="1"/>
  <c r="F15" i="14"/>
  <c r="V14" i="14"/>
  <c r="R14" i="14"/>
  <c r="S14" i="14" s="1"/>
  <c r="M14" i="14"/>
  <c r="N14" i="14" s="1"/>
  <c r="O14" i="14" s="1"/>
  <c r="P14" i="14" s="1"/>
  <c r="Q14" i="14" s="1"/>
  <c r="L14" i="14"/>
  <c r="G14" i="14"/>
  <c r="I14" i="14" s="1"/>
  <c r="F14" i="14"/>
  <c r="V13" i="14"/>
  <c r="L13" i="14"/>
  <c r="M13" i="14" s="1"/>
  <c r="N13" i="14" s="1"/>
  <c r="O13" i="14" s="1"/>
  <c r="P13" i="14" s="1"/>
  <c r="Q13" i="14" s="1"/>
  <c r="R13" i="14" s="1"/>
  <c r="S13" i="14" s="1"/>
  <c r="I13" i="14"/>
  <c r="G13" i="14"/>
  <c r="F13" i="14"/>
  <c r="V12" i="14"/>
  <c r="O12" i="14"/>
  <c r="P12" i="14" s="1"/>
  <c r="Q12" i="14" s="1"/>
  <c r="R12" i="14" s="1"/>
  <c r="S12" i="14" s="1"/>
  <c r="N12" i="14"/>
  <c r="M12" i="14"/>
  <c r="L12" i="14"/>
  <c r="G12" i="14"/>
  <c r="I12" i="14" s="1"/>
  <c r="F12" i="14"/>
  <c r="V11" i="14"/>
  <c r="R11" i="14"/>
  <c r="S11" i="14" s="1"/>
  <c r="L11" i="14"/>
  <c r="M11" i="14" s="1"/>
  <c r="N11" i="14" s="1"/>
  <c r="O11" i="14" s="1"/>
  <c r="P11" i="14" s="1"/>
  <c r="Q11" i="14" s="1"/>
  <c r="F11" i="14"/>
  <c r="G11" i="14" s="1"/>
  <c r="I11" i="14" s="1"/>
  <c r="V10" i="14"/>
  <c r="M10" i="14"/>
  <c r="N10" i="14" s="1"/>
  <c r="O10" i="14" s="1"/>
  <c r="P10" i="14" s="1"/>
  <c r="Q10" i="14" s="1"/>
  <c r="R10" i="14" s="1"/>
  <c r="S10" i="14" s="1"/>
  <c r="L10" i="14"/>
  <c r="I10" i="14"/>
  <c r="G10" i="14"/>
  <c r="F10" i="14"/>
  <c r="V9" i="14"/>
  <c r="O9" i="14"/>
  <c r="P9" i="14" s="1"/>
  <c r="Q9" i="14" s="1"/>
  <c r="R9" i="14" s="1"/>
  <c r="S9" i="14" s="1"/>
  <c r="N9" i="14"/>
  <c r="L9" i="14"/>
  <c r="M9" i="14" s="1"/>
  <c r="F9" i="14"/>
  <c r="G9" i="14" s="1"/>
  <c r="I9" i="14" s="1"/>
  <c r="V8" i="14"/>
  <c r="P8" i="14"/>
  <c r="Q8" i="14" s="1"/>
  <c r="R8" i="14" s="1"/>
  <c r="S8" i="14" s="1"/>
  <c r="M8" i="14"/>
  <c r="N8" i="14" s="1"/>
  <c r="O8" i="14" s="1"/>
  <c r="L8" i="14"/>
  <c r="G8" i="14"/>
  <c r="I8" i="14" s="1"/>
  <c r="F8" i="14"/>
  <c r="V7" i="14"/>
  <c r="L7" i="14" s="1"/>
  <c r="M7" i="14" s="1"/>
  <c r="N7" i="14" s="1"/>
  <c r="O7" i="14" s="1"/>
  <c r="P7" i="14" s="1"/>
  <c r="Q7" i="14" s="1"/>
  <c r="R7" i="14" s="1"/>
  <c r="S7" i="14" s="1"/>
  <c r="G7" i="14"/>
  <c r="I7" i="14" s="1"/>
  <c r="F7" i="14"/>
  <c r="V6" i="14"/>
  <c r="N6" i="14"/>
  <c r="O6" i="14" s="1"/>
  <c r="P6" i="14" s="1"/>
  <c r="Q6" i="14" s="1"/>
  <c r="R6" i="14" s="1"/>
  <c r="S6" i="14" s="1"/>
  <c r="M6" i="14"/>
  <c r="L6" i="14"/>
  <c r="G6" i="14"/>
  <c r="I6" i="14" s="1"/>
  <c r="F6" i="14"/>
  <c r="D125" i="13"/>
  <c r="F125" i="13" s="1"/>
  <c r="F124" i="13"/>
  <c r="D124" i="13"/>
  <c r="D123" i="13"/>
  <c r="F123" i="13" s="1"/>
  <c r="F122" i="13"/>
  <c r="D122" i="13"/>
  <c r="F121" i="13"/>
  <c r="D121" i="13"/>
  <c r="D120" i="13"/>
  <c r="F120" i="13" s="1"/>
  <c r="D119" i="13"/>
  <c r="F119" i="13" s="1"/>
  <c r="F118" i="13"/>
  <c r="D118" i="13"/>
  <c r="D117" i="13"/>
  <c r="F117" i="13" s="1"/>
  <c r="D116" i="13"/>
  <c r="F116" i="13" s="1"/>
  <c r="D115" i="13"/>
  <c r="F115" i="13" s="1"/>
  <c r="F114" i="13"/>
  <c r="D114" i="13"/>
  <c r="D113" i="13"/>
  <c r="F113" i="13" s="1"/>
  <c r="F112" i="13"/>
  <c r="D112" i="13"/>
  <c r="D111" i="13"/>
  <c r="F111" i="13" s="1"/>
  <c r="D110" i="13"/>
  <c r="F110" i="13" s="1"/>
  <c r="F109" i="13"/>
  <c r="D109" i="13"/>
  <c r="D108" i="13"/>
  <c r="F108" i="13" s="1"/>
  <c r="D107" i="13"/>
  <c r="F107" i="13" s="1"/>
  <c r="D106" i="13"/>
  <c r="F106" i="13" s="1"/>
  <c r="F105" i="13"/>
  <c r="D105" i="13"/>
  <c r="D104" i="13"/>
  <c r="F104" i="13" s="1"/>
  <c r="D103" i="13"/>
  <c r="F103" i="13" s="1"/>
  <c r="D102" i="13"/>
  <c r="F102" i="13" s="1"/>
  <c r="F101" i="13"/>
  <c r="D101" i="13"/>
  <c r="F100" i="13"/>
  <c r="D100" i="13"/>
  <c r="D99" i="13"/>
  <c r="F99" i="13" s="1"/>
  <c r="F98" i="13"/>
  <c r="D98" i="13"/>
  <c r="D97" i="13"/>
  <c r="F97" i="13" s="1"/>
  <c r="F96" i="13"/>
  <c r="D96" i="13"/>
  <c r="D95" i="13"/>
  <c r="F95" i="13" s="1"/>
  <c r="D94" i="13"/>
  <c r="F94" i="13" s="1"/>
  <c r="D93" i="13"/>
  <c r="F93" i="13" s="1"/>
  <c r="F92" i="13"/>
  <c r="D92" i="13"/>
  <c r="D91" i="13"/>
  <c r="F91" i="13" s="1"/>
  <c r="D90" i="13"/>
  <c r="F90" i="13" s="1"/>
  <c r="F89" i="13"/>
  <c r="D89" i="13"/>
  <c r="D88" i="13"/>
  <c r="F88" i="13" s="1"/>
  <c r="D87" i="13"/>
  <c r="F87" i="13" s="1"/>
  <c r="F86" i="13"/>
  <c r="D86" i="13"/>
  <c r="D85" i="13"/>
  <c r="F85" i="13" s="1"/>
  <c r="D84" i="13"/>
  <c r="F84" i="13" s="1"/>
  <c r="D83" i="13"/>
  <c r="F83" i="13" s="1"/>
  <c r="F82" i="13"/>
  <c r="D82" i="13"/>
  <c r="D81" i="13"/>
  <c r="F81" i="13" s="1"/>
  <c r="F80" i="13"/>
  <c r="D80" i="13"/>
  <c r="D79" i="13"/>
  <c r="F79" i="13" s="1"/>
  <c r="F78" i="13"/>
  <c r="D78" i="13"/>
  <c r="F77" i="13"/>
  <c r="D77" i="13"/>
  <c r="D76" i="13"/>
  <c r="F76" i="13" s="1"/>
  <c r="D75" i="13"/>
  <c r="F75" i="13" s="1"/>
  <c r="D74" i="13"/>
  <c r="F74" i="13" s="1"/>
  <c r="F73" i="13"/>
  <c r="D73" i="13"/>
  <c r="D72" i="13"/>
  <c r="F72" i="13" s="1"/>
  <c r="D71" i="13"/>
  <c r="F71" i="13" s="1"/>
  <c r="D70" i="13"/>
  <c r="F70" i="13" s="1"/>
  <c r="D69" i="13"/>
  <c r="F69" i="13" s="1"/>
  <c r="F68" i="13"/>
  <c r="D68" i="13"/>
  <c r="D67" i="13"/>
  <c r="F67" i="13" s="1"/>
  <c r="F66" i="13"/>
  <c r="D66" i="13"/>
  <c r="D65" i="13"/>
  <c r="F65" i="13" s="1"/>
  <c r="F64" i="13"/>
  <c r="D64" i="13"/>
  <c r="D63" i="13"/>
  <c r="F63" i="13" s="1"/>
  <c r="D62" i="13"/>
  <c r="F62" i="13" s="1"/>
  <c r="D61" i="13"/>
  <c r="F61" i="13" s="1"/>
  <c r="F60" i="13"/>
  <c r="D60" i="13"/>
  <c r="D59" i="13"/>
  <c r="F59" i="13" s="1"/>
  <c r="D58" i="13"/>
  <c r="F58" i="13" s="1"/>
  <c r="F57" i="13"/>
  <c r="D57" i="13"/>
  <c r="D56" i="13"/>
  <c r="F56" i="13" s="1"/>
  <c r="D55" i="13"/>
  <c r="F55" i="13" s="1"/>
  <c r="D53" i="13"/>
  <c r="F53" i="13" s="1"/>
  <c r="D52" i="13"/>
  <c r="F52" i="13" s="1"/>
  <c r="D51" i="13"/>
  <c r="F51" i="13" s="1"/>
  <c r="F50" i="13"/>
  <c r="D50" i="13"/>
  <c r="D49" i="13"/>
  <c r="F49" i="13" s="1"/>
  <c r="F48" i="13"/>
  <c r="D48" i="13"/>
  <c r="D47" i="13"/>
  <c r="F47" i="13" s="1"/>
  <c r="F46" i="13"/>
  <c r="D46" i="13"/>
  <c r="F45" i="13"/>
  <c r="D45" i="13"/>
  <c r="D44" i="13"/>
  <c r="F44" i="13" s="1"/>
  <c r="D43" i="13"/>
  <c r="F43" i="13" s="1"/>
  <c r="D42" i="13"/>
  <c r="F42" i="13" s="1"/>
  <c r="F41" i="13"/>
  <c r="D41" i="13"/>
  <c r="D40" i="13"/>
  <c r="F40" i="13" s="1"/>
  <c r="D39" i="13"/>
  <c r="F39" i="13" s="1"/>
  <c r="D38" i="13"/>
  <c r="F38" i="13" s="1"/>
  <c r="D37" i="13"/>
  <c r="F37" i="13" s="1"/>
  <c r="F36" i="13"/>
  <c r="D36" i="13"/>
  <c r="D35" i="13"/>
  <c r="F35" i="13" s="1"/>
  <c r="F34" i="13"/>
  <c r="D34" i="13"/>
  <c r="D33" i="13"/>
  <c r="F33" i="13" s="1"/>
  <c r="F32" i="13"/>
  <c r="D32" i="13"/>
  <c r="D31" i="13"/>
  <c r="F31" i="13" s="1"/>
  <c r="D30" i="13"/>
  <c r="F30" i="13" s="1"/>
  <c r="D29" i="13"/>
  <c r="F29" i="13" s="1"/>
  <c r="D28" i="13"/>
  <c r="F28" i="13" s="1"/>
  <c r="D26" i="13"/>
  <c r="F26" i="13" s="1"/>
  <c r="F25" i="13"/>
  <c r="D25" i="13"/>
  <c r="D24" i="13"/>
  <c r="F24" i="13" s="1"/>
  <c r="D23" i="13"/>
  <c r="F23" i="13" s="1"/>
  <c r="F22" i="13"/>
  <c r="D22" i="13"/>
  <c r="D21" i="13"/>
  <c r="F21" i="13" s="1"/>
  <c r="D20" i="13"/>
  <c r="F20" i="13" s="1"/>
  <c r="D19" i="13"/>
  <c r="F19" i="13" s="1"/>
  <c r="F18" i="13"/>
  <c r="D18" i="13"/>
  <c r="D17" i="13"/>
  <c r="F17" i="13" s="1"/>
  <c r="F16" i="13"/>
  <c r="D16" i="13"/>
  <c r="D15" i="13"/>
  <c r="F15" i="13" s="1"/>
  <c r="F14" i="13"/>
  <c r="D14" i="13"/>
  <c r="F13" i="13"/>
  <c r="D13" i="13"/>
  <c r="D12" i="13"/>
  <c r="F12" i="13" s="1"/>
  <c r="D11" i="13"/>
  <c r="F11" i="13" s="1"/>
  <c r="D10" i="13"/>
  <c r="F10" i="13" s="1"/>
  <c r="F9" i="13"/>
  <c r="D9" i="13"/>
  <c r="D8" i="13"/>
  <c r="F8" i="13" s="1"/>
  <c r="D7" i="13"/>
  <c r="F7" i="13" s="1"/>
  <c r="D6" i="13"/>
  <c r="F6" i="13" s="1"/>
  <c r="D35" i="11"/>
  <c r="G33" i="11"/>
  <c r="F33" i="11"/>
  <c r="D33" i="11"/>
  <c r="F32" i="11"/>
  <c r="D32" i="11"/>
  <c r="F31" i="11"/>
  <c r="D31" i="11"/>
  <c r="F30" i="11"/>
  <c r="D30" i="11"/>
  <c r="G29" i="11"/>
  <c r="F29" i="11"/>
  <c r="D29" i="11"/>
  <c r="F28" i="11"/>
  <c r="D28" i="11"/>
  <c r="F27" i="11"/>
  <c r="D27" i="11"/>
  <c r="F26" i="11"/>
  <c r="D26" i="11"/>
  <c r="G25" i="11"/>
  <c r="F25" i="11"/>
  <c r="D25" i="11"/>
  <c r="F24" i="11"/>
  <c r="D24" i="11"/>
  <c r="F23" i="11"/>
  <c r="D23" i="11"/>
  <c r="F22" i="11"/>
  <c r="D22" i="11"/>
  <c r="G21" i="11"/>
  <c r="F21" i="11"/>
  <c r="D21" i="11"/>
  <c r="F20" i="11"/>
  <c r="D20" i="11"/>
  <c r="F19" i="11"/>
  <c r="D19" i="11"/>
  <c r="F18" i="11"/>
  <c r="D18" i="11"/>
  <c r="G17" i="11"/>
  <c r="F17" i="11"/>
  <c r="D17" i="11"/>
  <c r="F16" i="11"/>
  <c r="D16" i="11"/>
  <c r="F15" i="11"/>
  <c r="D15" i="11"/>
  <c r="F14" i="11"/>
  <c r="D14" i="11"/>
  <c r="J13" i="11"/>
  <c r="J14" i="11" s="1"/>
  <c r="J15" i="11" s="1"/>
  <c r="J16" i="11" s="1"/>
  <c r="J17" i="11" s="1"/>
  <c r="G13" i="11"/>
  <c r="F13" i="11"/>
  <c r="D13" i="11"/>
  <c r="F12" i="11"/>
  <c r="D12" i="11"/>
  <c r="F11" i="11"/>
  <c r="D11" i="11"/>
  <c r="F10" i="11"/>
  <c r="D10" i="11"/>
  <c r="F9" i="11"/>
  <c r="D9" i="11"/>
  <c r="J8" i="11"/>
  <c r="J9" i="11" s="1"/>
  <c r="J10" i="11" s="1"/>
  <c r="J11" i="11" s="1"/>
  <c r="J12" i="11" s="1"/>
  <c r="F8" i="11"/>
  <c r="D8" i="11"/>
  <c r="F7" i="11"/>
  <c r="D7" i="11"/>
  <c r="J6" i="11"/>
  <c r="J7" i="11" s="1"/>
  <c r="O125" i="10"/>
  <c r="M125" i="10"/>
  <c r="L125" i="10"/>
  <c r="J125" i="10"/>
  <c r="I125" i="10"/>
  <c r="G125" i="10"/>
  <c r="F125" i="10"/>
  <c r="D125" i="10" s="1"/>
  <c r="E125" i="10"/>
  <c r="O124" i="10"/>
  <c r="M124" i="10"/>
  <c r="L124" i="10"/>
  <c r="J124" i="10"/>
  <c r="I124" i="10"/>
  <c r="H124" i="10"/>
  <c r="G124" i="10"/>
  <c r="F124" i="10"/>
  <c r="E124" i="10"/>
  <c r="D124" i="10"/>
  <c r="O123" i="10"/>
  <c r="M123" i="10"/>
  <c r="L123" i="10"/>
  <c r="K123" i="10"/>
  <c r="J123" i="10"/>
  <c r="I123" i="10"/>
  <c r="H123" i="10"/>
  <c r="E123" i="10" s="1"/>
  <c r="G123" i="10"/>
  <c r="F123" i="10"/>
  <c r="D123" i="10"/>
  <c r="O122" i="10"/>
  <c r="M122" i="10"/>
  <c r="L122" i="10"/>
  <c r="K122" i="10"/>
  <c r="J122" i="10"/>
  <c r="I122" i="10"/>
  <c r="G122" i="10"/>
  <c r="F122" i="10"/>
  <c r="H122" i="10" s="1"/>
  <c r="O121" i="10"/>
  <c r="M121" i="10"/>
  <c r="L121" i="10"/>
  <c r="J121" i="10"/>
  <c r="I121" i="10"/>
  <c r="K121" i="10" s="1"/>
  <c r="G121" i="10"/>
  <c r="F121" i="10"/>
  <c r="O120" i="10"/>
  <c r="M120" i="10"/>
  <c r="L120" i="10"/>
  <c r="J120" i="10"/>
  <c r="I120" i="10"/>
  <c r="K120" i="10" s="1"/>
  <c r="H120" i="10"/>
  <c r="E120" i="10" s="1"/>
  <c r="G120" i="10"/>
  <c r="F120" i="10"/>
  <c r="D120" i="10"/>
  <c r="O119" i="10"/>
  <c r="M119" i="10"/>
  <c r="L119" i="10"/>
  <c r="K119" i="10"/>
  <c r="E119" i="10" s="1"/>
  <c r="J119" i="10"/>
  <c r="I119" i="10"/>
  <c r="H119" i="10"/>
  <c r="G119" i="10"/>
  <c r="F119" i="10"/>
  <c r="D119" i="10"/>
  <c r="O118" i="10"/>
  <c r="M118" i="10"/>
  <c r="L118" i="10"/>
  <c r="K118" i="10"/>
  <c r="J118" i="10"/>
  <c r="I118" i="10"/>
  <c r="H118" i="10"/>
  <c r="E118" i="10" s="1"/>
  <c r="G118" i="10"/>
  <c r="F118" i="10"/>
  <c r="D118" i="10" s="1"/>
  <c r="O117" i="10"/>
  <c r="M117" i="10"/>
  <c r="L117" i="10"/>
  <c r="J117" i="10"/>
  <c r="I117" i="10"/>
  <c r="G117" i="10"/>
  <c r="F117" i="10"/>
  <c r="D117" i="10" s="1"/>
  <c r="O116" i="10"/>
  <c r="M116" i="10"/>
  <c r="L116" i="10"/>
  <c r="J116" i="10"/>
  <c r="I116" i="10"/>
  <c r="H116" i="10"/>
  <c r="G116" i="10"/>
  <c r="F116" i="10"/>
  <c r="E116" i="10"/>
  <c r="D116" i="10"/>
  <c r="O115" i="10"/>
  <c r="M115" i="10"/>
  <c r="L115" i="10"/>
  <c r="K115" i="10"/>
  <c r="J115" i="10"/>
  <c r="I115" i="10"/>
  <c r="H115" i="10"/>
  <c r="G115" i="10"/>
  <c r="F115" i="10"/>
  <c r="D115" i="10" s="1"/>
  <c r="E115" i="10"/>
  <c r="O114" i="10"/>
  <c r="M114" i="10"/>
  <c r="L114" i="10"/>
  <c r="J114" i="10"/>
  <c r="I114" i="10"/>
  <c r="K114" i="10" s="1"/>
  <c r="G114" i="10"/>
  <c r="F114" i="10"/>
  <c r="D114" i="10" s="1"/>
  <c r="O113" i="10"/>
  <c r="D113" i="10" s="1"/>
  <c r="K113" i="10"/>
  <c r="H113" i="10"/>
  <c r="E113" i="10"/>
  <c r="O112" i="10"/>
  <c r="M112" i="10"/>
  <c r="L112" i="10"/>
  <c r="K112" i="10"/>
  <c r="J112" i="10"/>
  <c r="I112" i="10"/>
  <c r="H112" i="10"/>
  <c r="G112" i="10"/>
  <c r="F112" i="10"/>
  <c r="D112" i="10" s="1"/>
  <c r="E112" i="10"/>
  <c r="O111" i="10"/>
  <c r="M111" i="10"/>
  <c r="L111" i="10"/>
  <c r="J111" i="10"/>
  <c r="I111" i="10"/>
  <c r="K111" i="10" s="1"/>
  <c r="G111" i="10"/>
  <c r="F111" i="10"/>
  <c r="O110" i="10"/>
  <c r="M110" i="10"/>
  <c r="L110" i="10"/>
  <c r="J110" i="10"/>
  <c r="I110" i="10"/>
  <c r="G110" i="10"/>
  <c r="F110" i="10"/>
  <c r="D110" i="10"/>
  <c r="O109" i="10"/>
  <c r="M109" i="10"/>
  <c r="L109" i="10"/>
  <c r="K109" i="10"/>
  <c r="J109" i="10"/>
  <c r="I109" i="10"/>
  <c r="G109" i="10"/>
  <c r="F109" i="10"/>
  <c r="H109" i="10" s="1"/>
  <c r="D109" i="10"/>
  <c r="O108" i="10"/>
  <c r="M108" i="10"/>
  <c r="L108" i="10"/>
  <c r="J108" i="10"/>
  <c r="I108" i="10"/>
  <c r="K108" i="10" s="1"/>
  <c r="G108" i="10"/>
  <c r="F108" i="10"/>
  <c r="O107" i="10"/>
  <c r="K107" i="10"/>
  <c r="H107" i="10"/>
  <c r="E107" i="10" s="1"/>
  <c r="D107" i="10"/>
  <c r="O106" i="10"/>
  <c r="M106" i="10"/>
  <c r="L106" i="10"/>
  <c r="J106" i="10"/>
  <c r="I106" i="10"/>
  <c r="K106" i="10" s="1"/>
  <c r="G106" i="10"/>
  <c r="F106" i="10"/>
  <c r="O105" i="10"/>
  <c r="M105" i="10"/>
  <c r="L105" i="10"/>
  <c r="J105" i="10"/>
  <c r="I105" i="10"/>
  <c r="G105" i="10"/>
  <c r="F105" i="10"/>
  <c r="D105" i="10"/>
  <c r="O104" i="10"/>
  <c r="M104" i="10"/>
  <c r="L104" i="10"/>
  <c r="K104" i="10" s="1"/>
  <c r="E104" i="10" s="1"/>
  <c r="J104" i="10"/>
  <c r="I104" i="10"/>
  <c r="H104" i="10"/>
  <c r="G104" i="10"/>
  <c r="F104" i="10"/>
  <c r="D104" i="10"/>
  <c r="O103" i="10"/>
  <c r="M103" i="10"/>
  <c r="L103" i="10"/>
  <c r="K103" i="10"/>
  <c r="J103" i="10"/>
  <c r="I103" i="10"/>
  <c r="H103" i="10"/>
  <c r="E103" i="10" s="1"/>
  <c r="G103" i="10"/>
  <c r="F103" i="10"/>
  <c r="D103" i="10" s="1"/>
  <c r="O102" i="10"/>
  <c r="M102" i="10"/>
  <c r="L102" i="10"/>
  <c r="K102" i="10"/>
  <c r="J102" i="10"/>
  <c r="I102" i="10"/>
  <c r="H102" i="10" s="1"/>
  <c r="E102" i="10" s="1"/>
  <c r="G102" i="10"/>
  <c r="F102" i="10"/>
  <c r="D102" i="10" s="1"/>
  <c r="O101" i="10"/>
  <c r="M101" i="10"/>
  <c r="L101" i="10"/>
  <c r="K101" i="10" s="1"/>
  <c r="J101" i="10"/>
  <c r="I101" i="10"/>
  <c r="G101" i="10"/>
  <c r="F101" i="10"/>
  <c r="D101" i="10" s="1"/>
  <c r="O100" i="10"/>
  <c r="M100" i="10"/>
  <c r="L100" i="10"/>
  <c r="J100" i="10"/>
  <c r="I100" i="10"/>
  <c r="K100" i="10" s="1"/>
  <c r="H100" i="10"/>
  <c r="E100" i="10" s="1"/>
  <c r="G100" i="10"/>
  <c r="F100" i="10"/>
  <c r="D100" i="10" s="1"/>
  <c r="O99" i="10"/>
  <c r="M99" i="10"/>
  <c r="L99" i="10"/>
  <c r="K99" i="10"/>
  <c r="J99" i="10"/>
  <c r="I99" i="10"/>
  <c r="G99" i="10"/>
  <c r="F99" i="10"/>
  <c r="H99" i="10" s="1"/>
  <c r="E99" i="10" s="1"/>
  <c r="D99" i="10"/>
  <c r="O98" i="10"/>
  <c r="M98" i="10"/>
  <c r="L98" i="10"/>
  <c r="J98" i="10"/>
  <c r="I98" i="10"/>
  <c r="K98" i="10" s="1"/>
  <c r="G98" i="10"/>
  <c r="F98" i="10"/>
  <c r="O97" i="10"/>
  <c r="M97" i="10"/>
  <c r="L97" i="10"/>
  <c r="J97" i="10"/>
  <c r="I97" i="10"/>
  <c r="G97" i="10"/>
  <c r="F97" i="10"/>
  <c r="D97" i="10"/>
  <c r="O96" i="10"/>
  <c r="M96" i="10"/>
  <c r="L96" i="10"/>
  <c r="K96" i="10" s="1"/>
  <c r="E96" i="10" s="1"/>
  <c r="J96" i="10"/>
  <c r="I96" i="10"/>
  <c r="H96" i="10"/>
  <c r="G96" i="10"/>
  <c r="F96" i="10"/>
  <c r="D96" i="10"/>
  <c r="O95" i="10"/>
  <c r="K95" i="10"/>
  <c r="E95" i="10" s="1"/>
  <c r="H95" i="10"/>
  <c r="D95" i="10"/>
  <c r="O94" i="10"/>
  <c r="K94" i="10"/>
  <c r="H94" i="10"/>
  <c r="E94" i="10" s="1"/>
  <c r="D94" i="10"/>
  <c r="O93" i="10"/>
  <c r="M93" i="10"/>
  <c r="L93" i="10"/>
  <c r="J93" i="10"/>
  <c r="I93" i="10"/>
  <c r="G93" i="10"/>
  <c r="F93" i="10"/>
  <c r="D93" i="10"/>
  <c r="O92" i="10"/>
  <c r="M92" i="10"/>
  <c r="L92" i="10"/>
  <c r="K92" i="10" s="1"/>
  <c r="E92" i="10" s="1"/>
  <c r="J92" i="10"/>
  <c r="I92" i="10"/>
  <c r="H92" i="10"/>
  <c r="G92" i="10"/>
  <c r="F92" i="10"/>
  <c r="D92" i="10"/>
  <c r="O91" i="10"/>
  <c r="M91" i="10"/>
  <c r="L91" i="10"/>
  <c r="K91" i="10"/>
  <c r="J91" i="10"/>
  <c r="I91" i="10"/>
  <c r="H91" i="10"/>
  <c r="E91" i="10" s="1"/>
  <c r="G91" i="10"/>
  <c r="F91" i="10"/>
  <c r="D91" i="10" s="1"/>
  <c r="O90" i="10"/>
  <c r="M90" i="10"/>
  <c r="L90" i="10"/>
  <c r="K90" i="10"/>
  <c r="J90" i="10"/>
  <c r="I90" i="10"/>
  <c r="H90" i="10" s="1"/>
  <c r="E90" i="10" s="1"/>
  <c r="G90" i="10"/>
  <c r="F90" i="10"/>
  <c r="D90" i="10" s="1"/>
  <c r="O89" i="10"/>
  <c r="M89" i="10"/>
  <c r="L89" i="10"/>
  <c r="K89" i="10" s="1"/>
  <c r="J89" i="10"/>
  <c r="I89" i="10"/>
  <c r="G89" i="10"/>
  <c r="F89" i="10"/>
  <c r="D89" i="10" s="1"/>
  <c r="O88" i="10"/>
  <c r="M88" i="10"/>
  <c r="L88" i="10"/>
  <c r="J88" i="10"/>
  <c r="I88" i="10"/>
  <c r="K88" i="10" s="1"/>
  <c r="H88" i="10"/>
  <c r="G88" i="10"/>
  <c r="F88" i="10"/>
  <c r="D88" i="10" s="1"/>
  <c r="O87" i="10"/>
  <c r="D87" i="10" s="1"/>
  <c r="K87" i="10"/>
  <c r="H87" i="10"/>
  <c r="E87" i="10"/>
  <c r="O86" i="10"/>
  <c r="M86" i="10"/>
  <c r="L86" i="10"/>
  <c r="J86" i="10"/>
  <c r="I86" i="10"/>
  <c r="K86" i="10" s="1"/>
  <c r="H86" i="10"/>
  <c r="E86" i="10" s="1"/>
  <c r="G86" i="10"/>
  <c r="F86" i="10"/>
  <c r="D86" i="10" s="1"/>
  <c r="O85" i="10"/>
  <c r="M85" i="10"/>
  <c r="L85" i="10"/>
  <c r="K85" i="10"/>
  <c r="J85" i="10"/>
  <c r="I85" i="10"/>
  <c r="G85" i="10"/>
  <c r="F85" i="10"/>
  <c r="H85" i="10" s="1"/>
  <c r="E85" i="10" s="1"/>
  <c r="D85" i="10"/>
  <c r="O84" i="10"/>
  <c r="M84" i="10"/>
  <c r="L84" i="10"/>
  <c r="J84" i="10"/>
  <c r="I84" i="10"/>
  <c r="K84" i="10" s="1"/>
  <c r="G84" i="10"/>
  <c r="F84" i="10"/>
  <c r="O83" i="10"/>
  <c r="K83" i="10"/>
  <c r="H83" i="10"/>
  <c r="E83" i="10" s="1"/>
  <c r="D83" i="10"/>
  <c r="O82" i="10"/>
  <c r="D82" i="10" s="1"/>
  <c r="K82" i="10"/>
  <c r="H82" i="10"/>
  <c r="E82" i="10" s="1"/>
  <c r="O81" i="10"/>
  <c r="M81" i="10"/>
  <c r="L81" i="10"/>
  <c r="K81" i="10"/>
  <c r="J81" i="10"/>
  <c r="I81" i="10"/>
  <c r="G81" i="10"/>
  <c r="F81" i="10"/>
  <c r="H81" i="10" s="1"/>
  <c r="E81" i="10" s="1"/>
  <c r="D81" i="10"/>
  <c r="O80" i="10"/>
  <c r="M80" i="10"/>
  <c r="L80" i="10"/>
  <c r="J80" i="10"/>
  <c r="I80" i="10"/>
  <c r="K80" i="10" s="1"/>
  <c r="G80" i="10"/>
  <c r="F80" i="10"/>
  <c r="O79" i="10"/>
  <c r="M79" i="10"/>
  <c r="L79" i="10"/>
  <c r="J79" i="10"/>
  <c r="I79" i="10"/>
  <c r="G79" i="10"/>
  <c r="F79" i="10"/>
  <c r="D79" i="10"/>
  <c r="O78" i="10"/>
  <c r="M78" i="10"/>
  <c r="L78" i="10"/>
  <c r="K78" i="10" s="1"/>
  <c r="E78" i="10" s="1"/>
  <c r="J78" i="10"/>
  <c r="I78" i="10"/>
  <c r="H78" i="10"/>
  <c r="G78" i="10"/>
  <c r="F78" i="10"/>
  <c r="D78" i="10"/>
  <c r="O77" i="10"/>
  <c r="M77" i="10"/>
  <c r="L77" i="10"/>
  <c r="K77" i="10"/>
  <c r="J77" i="10"/>
  <c r="I77" i="10"/>
  <c r="H77" i="10"/>
  <c r="E77" i="10" s="1"/>
  <c r="G77" i="10"/>
  <c r="F77" i="10"/>
  <c r="D77" i="10" s="1"/>
  <c r="O76" i="10"/>
  <c r="M76" i="10"/>
  <c r="L76" i="10"/>
  <c r="K76" i="10"/>
  <c r="E76" i="10" s="1"/>
  <c r="J76" i="10"/>
  <c r="I76" i="10"/>
  <c r="H76" i="10"/>
  <c r="G76" i="10"/>
  <c r="F76" i="10"/>
  <c r="D76" i="10" s="1"/>
  <c r="O75" i="10"/>
  <c r="D75" i="10" s="1"/>
  <c r="K75" i="10"/>
  <c r="E75" i="10" s="1"/>
  <c r="H75" i="10"/>
  <c r="O74" i="10"/>
  <c r="M74" i="10"/>
  <c r="L74" i="10"/>
  <c r="K74" i="10"/>
  <c r="J74" i="10"/>
  <c r="I74" i="10"/>
  <c r="H74" i="10" s="1"/>
  <c r="E74" i="10" s="1"/>
  <c r="G74" i="10"/>
  <c r="F74" i="10"/>
  <c r="D74" i="10" s="1"/>
  <c r="O73" i="10"/>
  <c r="M73" i="10"/>
  <c r="L73" i="10"/>
  <c r="K73" i="10" s="1"/>
  <c r="J73" i="10"/>
  <c r="I73" i="10"/>
  <c r="G73" i="10"/>
  <c r="F73" i="10"/>
  <c r="D73" i="10" s="1"/>
  <c r="O72" i="10"/>
  <c r="M72" i="10"/>
  <c r="L72" i="10"/>
  <c r="J72" i="10"/>
  <c r="I72" i="10"/>
  <c r="K72" i="10" s="1"/>
  <c r="H72" i="10"/>
  <c r="E72" i="10" s="1"/>
  <c r="G72" i="10"/>
  <c r="F72" i="10"/>
  <c r="D72" i="10" s="1"/>
  <c r="O71" i="10"/>
  <c r="M71" i="10"/>
  <c r="L71" i="10"/>
  <c r="K71" i="10"/>
  <c r="J71" i="10"/>
  <c r="I71" i="10"/>
  <c r="G71" i="10"/>
  <c r="F71" i="10"/>
  <c r="H71" i="10" s="1"/>
  <c r="D71" i="10"/>
  <c r="O70" i="10"/>
  <c r="M70" i="10"/>
  <c r="L70" i="10"/>
  <c r="J70" i="10"/>
  <c r="I70" i="10"/>
  <c r="K70" i="10" s="1"/>
  <c r="G70" i="10"/>
  <c r="F70" i="10"/>
  <c r="O69" i="10"/>
  <c r="M69" i="10"/>
  <c r="L69" i="10"/>
  <c r="J69" i="10"/>
  <c r="I69" i="10"/>
  <c r="G69" i="10"/>
  <c r="F69" i="10"/>
  <c r="D69" i="10"/>
  <c r="O68" i="10"/>
  <c r="K68" i="10"/>
  <c r="H68" i="10"/>
  <c r="E68" i="10" s="1"/>
  <c r="D68" i="10"/>
  <c r="O67" i="10"/>
  <c r="M67" i="10"/>
  <c r="L67" i="10"/>
  <c r="J67" i="10"/>
  <c r="I67" i="10"/>
  <c r="G67" i="10"/>
  <c r="F67" i="10"/>
  <c r="D67" i="10"/>
  <c r="O66" i="10"/>
  <c r="M66" i="10"/>
  <c r="L66" i="10"/>
  <c r="K66" i="10" s="1"/>
  <c r="E66" i="10" s="1"/>
  <c r="J66" i="10"/>
  <c r="I66" i="10"/>
  <c r="H66" i="10"/>
  <c r="G66" i="10"/>
  <c r="F66" i="10"/>
  <c r="D66" i="10"/>
  <c r="O65" i="10"/>
  <c r="K65" i="10"/>
  <c r="E65" i="10" s="1"/>
  <c r="H65" i="10"/>
  <c r="D65" i="10"/>
  <c r="O64" i="10"/>
  <c r="M64" i="10"/>
  <c r="L64" i="10"/>
  <c r="K64" i="10" s="1"/>
  <c r="E64" i="10" s="1"/>
  <c r="J64" i="10"/>
  <c r="I64" i="10"/>
  <c r="H64" i="10"/>
  <c r="G64" i="10"/>
  <c r="F64" i="10"/>
  <c r="D64" i="10"/>
  <c r="O63" i="10"/>
  <c r="M63" i="10"/>
  <c r="L63" i="10"/>
  <c r="K63" i="10"/>
  <c r="J63" i="10"/>
  <c r="I63" i="10"/>
  <c r="H63" i="10"/>
  <c r="E63" i="10" s="1"/>
  <c r="G63" i="10"/>
  <c r="F63" i="10"/>
  <c r="D63" i="10" s="1"/>
  <c r="O62" i="10"/>
  <c r="M62" i="10"/>
  <c r="L62" i="10"/>
  <c r="K62" i="10"/>
  <c r="E62" i="10" s="1"/>
  <c r="J62" i="10"/>
  <c r="I62" i="10"/>
  <c r="H62" i="10"/>
  <c r="G62" i="10"/>
  <c r="F62" i="10"/>
  <c r="D62" i="10" s="1"/>
  <c r="O61" i="10"/>
  <c r="M61" i="10"/>
  <c r="L61" i="10"/>
  <c r="K61" i="10"/>
  <c r="J61" i="10"/>
  <c r="I61" i="10"/>
  <c r="G61" i="10"/>
  <c r="F61" i="10"/>
  <c r="D61" i="10" s="1"/>
  <c r="O60" i="10"/>
  <c r="M60" i="10"/>
  <c r="L60" i="10"/>
  <c r="J60" i="10"/>
  <c r="I60" i="10"/>
  <c r="K60" i="10" s="1"/>
  <c r="H60" i="10"/>
  <c r="E60" i="10" s="1"/>
  <c r="G60" i="10"/>
  <c r="F60" i="10"/>
  <c r="D60" i="10" s="1"/>
  <c r="O59" i="10"/>
  <c r="M59" i="10"/>
  <c r="L59" i="10"/>
  <c r="K59" i="10"/>
  <c r="J59" i="10"/>
  <c r="I59" i="10"/>
  <c r="G59" i="10"/>
  <c r="F59" i="10"/>
  <c r="H59" i="10" s="1"/>
  <c r="E59" i="10" s="1"/>
  <c r="D59" i="10"/>
  <c r="O58" i="10"/>
  <c r="M58" i="10"/>
  <c r="L58" i="10"/>
  <c r="J58" i="10"/>
  <c r="I58" i="10"/>
  <c r="K58" i="10" s="1"/>
  <c r="G58" i="10"/>
  <c r="F58" i="10"/>
  <c r="O57" i="10"/>
  <c r="M57" i="10"/>
  <c r="L57" i="10"/>
  <c r="J57" i="10"/>
  <c r="I57" i="10"/>
  <c r="G57" i="10"/>
  <c r="F57" i="10"/>
  <c r="D57" i="10"/>
  <c r="O56" i="10"/>
  <c r="M56" i="10"/>
  <c r="L56" i="10"/>
  <c r="K56" i="10" s="1"/>
  <c r="E56" i="10" s="1"/>
  <c r="J56" i="10"/>
  <c r="I56" i="10"/>
  <c r="H56" i="10"/>
  <c r="G56" i="10"/>
  <c r="F56" i="10"/>
  <c r="D56" i="10"/>
  <c r="O55" i="10"/>
  <c r="M55" i="10"/>
  <c r="L55" i="10"/>
  <c r="K55" i="10"/>
  <c r="J55" i="10"/>
  <c r="I55" i="10"/>
  <c r="H55" i="10"/>
  <c r="E55" i="10" s="1"/>
  <c r="G55" i="10"/>
  <c r="F55" i="10"/>
  <c r="D55" i="10" s="1"/>
  <c r="O54" i="10"/>
  <c r="M54" i="10"/>
  <c r="L54" i="10"/>
  <c r="K54" i="10"/>
  <c r="E54" i="10" s="1"/>
  <c r="J54" i="10"/>
  <c r="I54" i="10"/>
  <c r="H54" i="10"/>
  <c r="G54" i="10"/>
  <c r="F54" i="10"/>
  <c r="D54" i="10" s="1"/>
  <c r="O53" i="10"/>
  <c r="M53" i="10"/>
  <c r="L53" i="10"/>
  <c r="K53" i="10"/>
  <c r="J53" i="10"/>
  <c r="I53" i="10"/>
  <c r="G53" i="10"/>
  <c r="F53" i="10"/>
  <c r="D53" i="10" s="1"/>
  <c r="O52" i="10"/>
  <c r="M52" i="10"/>
  <c r="L52" i="10"/>
  <c r="J52" i="10"/>
  <c r="I52" i="10"/>
  <c r="K52" i="10" s="1"/>
  <c r="H52" i="10"/>
  <c r="E52" i="10" s="1"/>
  <c r="G52" i="10"/>
  <c r="F52" i="10"/>
  <c r="D52" i="10" s="1"/>
  <c r="O51" i="10"/>
  <c r="M51" i="10"/>
  <c r="L51" i="10"/>
  <c r="K51" i="10"/>
  <c r="J51" i="10"/>
  <c r="I51" i="10"/>
  <c r="G51" i="10"/>
  <c r="F51" i="10"/>
  <c r="H51" i="10" s="1"/>
  <c r="D51" i="10"/>
  <c r="O50" i="10"/>
  <c r="M50" i="10"/>
  <c r="L50" i="10"/>
  <c r="J50" i="10"/>
  <c r="I50" i="10"/>
  <c r="K50" i="10" s="1"/>
  <c r="G50" i="10"/>
  <c r="F50" i="10"/>
  <c r="O49" i="10"/>
  <c r="M49" i="10"/>
  <c r="L49" i="10"/>
  <c r="J49" i="10"/>
  <c r="I49" i="10"/>
  <c r="G49" i="10"/>
  <c r="F49" i="10"/>
  <c r="D49" i="10"/>
  <c r="O48" i="10"/>
  <c r="M48" i="10"/>
  <c r="L48" i="10"/>
  <c r="K48" i="10" s="1"/>
  <c r="E48" i="10" s="1"/>
  <c r="J48" i="10"/>
  <c r="I48" i="10"/>
  <c r="H48" i="10"/>
  <c r="G48" i="10"/>
  <c r="F48" i="10"/>
  <c r="D48" i="10"/>
  <c r="O47" i="10"/>
  <c r="M47" i="10"/>
  <c r="L47" i="10"/>
  <c r="K47" i="10"/>
  <c r="J47" i="10"/>
  <c r="I47" i="10"/>
  <c r="H47" i="10"/>
  <c r="E47" i="10" s="1"/>
  <c r="G47" i="10"/>
  <c r="F47" i="10"/>
  <c r="D47" i="10" s="1"/>
  <c r="O46" i="10"/>
  <c r="M46" i="10"/>
  <c r="L46" i="10"/>
  <c r="K46" i="10"/>
  <c r="E46" i="10" s="1"/>
  <c r="J46" i="10"/>
  <c r="I46" i="10"/>
  <c r="H46" i="10"/>
  <c r="G46" i="10"/>
  <c r="F46" i="10"/>
  <c r="D46" i="10" s="1"/>
  <c r="O45" i="10"/>
  <c r="M45" i="10"/>
  <c r="L45" i="10"/>
  <c r="K45" i="10"/>
  <c r="J45" i="10"/>
  <c r="I45" i="10"/>
  <c r="G45" i="10"/>
  <c r="F45" i="10"/>
  <c r="D45" i="10" s="1"/>
  <c r="O44" i="10"/>
  <c r="M44" i="10"/>
  <c r="L44" i="10"/>
  <c r="J44" i="10"/>
  <c r="I44" i="10"/>
  <c r="K44" i="10" s="1"/>
  <c r="H44" i="10"/>
  <c r="E44" i="10" s="1"/>
  <c r="G44" i="10"/>
  <c r="F44" i="10"/>
  <c r="D44" i="10" s="1"/>
  <c r="O43" i="10"/>
  <c r="M43" i="10"/>
  <c r="L43" i="10"/>
  <c r="K43" i="10"/>
  <c r="J43" i="10"/>
  <c r="I43" i="10"/>
  <c r="G43" i="10"/>
  <c r="F43" i="10"/>
  <c r="H43" i="10" s="1"/>
  <c r="E43" i="10" s="1"/>
  <c r="D43" i="10"/>
  <c r="O42" i="10"/>
  <c r="M42" i="10"/>
  <c r="L42" i="10"/>
  <c r="J42" i="10"/>
  <c r="I42" i="10"/>
  <c r="K42" i="10" s="1"/>
  <c r="G42" i="10"/>
  <c r="F42" i="10"/>
  <c r="O41" i="10"/>
  <c r="K41" i="10"/>
  <c r="H41" i="10"/>
  <c r="E41" i="10" s="1"/>
  <c r="D41" i="10"/>
  <c r="O40" i="10"/>
  <c r="D40" i="10" s="1"/>
  <c r="K40" i="10"/>
  <c r="H40" i="10"/>
  <c r="E40" i="10" s="1"/>
  <c r="O39" i="10"/>
  <c r="M39" i="10"/>
  <c r="L39" i="10"/>
  <c r="K39" i="10"/>
  <c r="J39" i="10"/>
  <c r="I39" i="10"/>
  <c r="G39" i="10"/>
  <c r="F39" i="10"/>
  <c r="H39" i="10" s="1"/>
  <c r="E39" i="10" s="1"/>
  <c r="D39" i="10"/>
  <c r="O38" i="10"/>
  <c r="M38" i="10"/>
  <c r="L38" i="10"/>
  <c r="J38" i="10"/>
  <c r="I38" i="10"/>
  <c r="K38" i="10" s="1"/>
  <c r="G38" i="10"/>
  <c r="F38" i="10"/>
  <c r="O37" i="10"/>
  <c r="M37" i="10"/>
  <c r="L37" i="10"/>
  <c r="J37" i="10"/>
  <c r="I37" i="10"/>
  <c r="G37" i="10"/>
  <c r="F37" i="10"/>
  <c r="D37" i="10"/>
  <c r="O36" i="10"/>
  <c r="M36" i="10"/>
  <c r="L36" i="10"/>
  <c r="K36" i="10" s="1"/>
  <c r="E36" i="10" s="1"/>
  <c r="J36" i="10"/>
  <c r="I36" i="10"/>
  <c r="H36" i="10"/>
  <c r="G36" i="10"/>
  <c r="F36" i="10"/>
  <c r="D36" i="10"/>
  <c r="O35" i="10"/>
  <c r="K35" i="10"/>
  <c r="E35" i="10" s="1"/>
  <c r="H35" i="10"/>
  <c r="D35" i="10"/>
  <c r="O34" i="10"/>
  <c r="M34" i="10"/>
  <c r="L34" i="10"/>
  <c r="K34" i="10" s="1"/>
  <c r="E34" i="10" s="1"/>
  <c r="J34" i="10"/>
  <c r="I34" i="10"/>
  <c r="H34" i="10"/>
  <c r="G34" i="10"/>
  <c r="F34" i="10"/>
  <c r="D34" i="10"/>
  <c r="O33" i="10"/>
  <c r="M33" i="10"/>
  <c r="L33" i="10"/>
  <c r="K33" i="10"/>
  <c r="J33" i="10"/>
  <c r="I33" i="10"/>
  <c r="H33" i="10"/>
  <c r="E33" i="10" s="1"/>
  <c r="G33" i="10"/>
  <c r="F33" i="10"/>
  <c r="D33" i="10" s="1"/>
  <c r="O32" i="10"/>
  <c r="M32" i="10"/>
  <c r="L32" i="10"/>
  <c r="K32" i="10"/>
  <c r="E32" i="10" s="1"/>
  <c r="J32" i="10"/>
  <c r="I32" i="10"/>
  <c r="H32" i="10"/>
  <c r="G32" i="10"/>
  <c r="F32" i="10"/>
  <c r="D32" i="10" s="1"/>
  <c r="O31" i="10"/>
  <c r="M31" i="10"/>
  <c r="L31" i="10"/>
  <c r="K31" i="10"/>
  <c r="J31" i="10"/>
  <c r="I31" i="10"/>
  <c r="G31" i="10"/>
  <c r="F31" i="10"/>
  <c r="D31" i="10" s="1"/>
  <c r="O30" i="10"/>
  <c r="M30" i="10"/>
  <c r="L30" i="10"/>
  <c r="J30" i="10"/>
  <c r="I30" i="10"/>
  <c r="K30" i="10" s="1"/>
  <c r="H30" i="10"/>
  <c r="E30" i="10" s="1"/>
  <c r="G30" i="10"/>
  <c r="F30" i="10"/>
  <c r="D30" i="10" s="1"/>
  <c r="O29" i="10"/>
  <c r="M29" i="10"/>
  <c r="L29" i="10"/>
  <c r="K29" i="10"/>
  <c r="J29" i="10"/>
  <c r="I29" i="10"/>
  <c r="G29" i="10"/>
  <c r="F29" i="10"/>
  <c r="H29" i="10" s="1"/>
  <c r="E29" i="10" s="1"/>
  <c r="D29" i="10"/>
  <c r="O28" i="10"/>
  <c r="M28" i="10"/>
  <c r="L28" i="10"/>
  <c r="J28" i="10"/>
  <c r="I28" i="10"/>
  <c r="K28" i="10" s="1"/>
  <c r="G28" i="10"/>
  <c r="F28" i="10"/>
  <c r="O27" i="10"/>
  <c r="M27" i="10"/>
  <c r="L27" i="10"/>
  <c r="J27" i="10"/>
  <c r="I27" i="10"/>
  <c r="G27" i="10"/>
  <c r="F27" i="10"/>
  <c r="D27" i="10"/>
  <c r="O26" i="10"/>
  <c r="M26" i="10"/>
  <c r="L26" i="10"/>
  <c r="K26" i="10" s="1"/>
  <c r="E26" i="10" s="1"/>
  <c r="J26" i="10"/>
  <c r="I26" i="10"/>
  <c r="H26" i="10"/>
  <c r="G26" i="10"/>
  <c r="F26" i="10"/>
  <c r="D26" i="10"/>
  <c r="O25" i="10"/>
  <c r="M25" i="10"/>
  <c r="L25" i="10"/>
  <c r="K25" i="10"/>
  <c r="J25" i="10"/>
  <c r="I25" i="10"/>
  <c r="H25" i="10"/>
  <c r="E25" i="10" s="1"/>
  <c r="G25" i="10"/>
  <c r="F25" i="10"/>
  <c r="D25" i="10" s="1"/>
  <c r="O24" i="10"/>
  <c r="K24" i="10"/>
  <c r="H24" i="10"/>
  <c r="E24" i="10"/>
  <c r="D24" i="10"/>
  <c r="O23" i="10"/>
  <c r="M23" i="10"/>
  <c r="L23" i="10"/>
  <c r="K23" i="10"/>
  <c r="J23" i="10"/>
  <c r="I23" i="10"/>
  <c r="H23" i="10"/>
  <c r="E23" i="10" s="1"/>
  <c r="G23" i="10"/>
  <c r="F23" i="10"/>
  <c r="D23" i="10" s="1"/>
  <c r="O22" i="10"/>
  <c r="K22" i="10"/>
  <c r="H22" i="10"/>
  <c r="E22" i="10"/>
  <c r="D22" i="10"/>
  <c r="O21" i="10"/>
  <c r="K21" i="10"/>
  <c r="E21" i="10" s="1"/>
  <c r="H21" i="10"/>
  <c r="D21" i="10"/>
  <c r="O20" i="10"/>
  <c r="M20" i="10"/>
  <c r="L20" i="10"/>
  <c r="K20" i="10" s="1"/>
  <c r="E20" i="10" s="1"/>
  <c r="J20" i="10"/>
  <c r="I20" i="10"/>
  <c r="H20" i="10"/>
  <c r="G20" i="10"/>
  <c r="F20" i="10"/>
  <c r="D20" i="10"/>
  <c r="O19" i="10"/>
  <c r="M19" i="10"/>
  <c r="L19" i="10"/>
  <c r="K19" i="10"/>
  <c r="J19" i="10"/>
  <c r="I19" i="10"/>
  <c r="H19" i="10"/>
  <c r="E19" i="10" s="1"/>
  <c r="G19" i="10"/>
  <c r="F19" i="10"/>
  <c r="D19" i="10" s="1"/>
  <c r="O18" i="10"/>
  <c r="M18" i="10"/>
  <c r="L18" i="10"/>
  <c r="K18" i="10"/>
  <c r="E18" i="10" s="1"/>
  <c r="J18" i="10"/>
  <c r="I18" i="10"/>
  <c r="H18" i="10"/>
  <c r="G18" i="10"/>
  <c r="F18" i="10"/>
  <c r="D18" i="10" s="1"/>
  <c r="O17" i="10"/>
  <c r="D17" i="10" s="1"/>
  <c r="K17" i="10"/>
  <c r="E17" i="10" s="1"/>
  <c r="H17" i="10"/>
  <c r="O16" i="10"/>
  <c r="M16" i="10"/>
  <c r="L16" i="10"/>
  <c r="K16" i="10"/>
  <c r="E16" i="10" s="1"/>
  <c r="J16" i="10"/>
  <c r="I16" i="10"/>
  <c r="H16" i="10"/>
  <c r="G16" i="10"/>
  <c r="F16" i="10"/>
  <c r="D16" i="10" s="1"/>
  <c r="O15" i="10"/>
  <c r="M15" i="10"/>
  <c r="L15" i="10"/>
  <c r="K15" i="10"/>
  <c r="J15" i="10"/>
  <c r="I15" i="10"/>
  <c r="G15" i="10"/>
  <c r="F15" i="10"/>
  <c r="D15" i="10" s="1"/>
  <c r="O14" i="10"/>
  <c r="M14" i="10"/>
  <c r="L14" i="10"/>
  <c r="J14" i="10"/>
  <c r="I14" i="10"/>
  <c r="K14" i="10" s="1"/>
  <c r="H14" i="10"/>
  <c r="G14" i="10"/>
  <c r="F14" i="10"/>
  <c r="D14" i="10" s="1"/>
  <c r="O13" i="10"/>
  <c r="D13" i="10" s="1"/>
  <c r="K13" i="10"/>
  <c r="H13" i="10"/>
  <c r="E13" i="10"/>
  <c r="O12" i="10"/>
  <c r="M12" i="10"/>
  <c r="L12" i="10"/>
  <c r="J12" i="10"/>
  <c r="I12" i="10"/>
  <c r="K12" i="10" s="1"/>
  <c r="H12" i="10"/>
  <c r="G12" i="10"/>
  <c r="F12" i="10"/>
  <c r="D12" i="10" s="1"/>
  <c r="O11" i="10"/>
  <c r="D11" i="10" s="1"/>
  <c r="K11" i="10"/>
  <c r="H11" i="10"/>
  <c r="E11" i="10"/>
  <c r="O10" i="10"/>
  <c r="M10" i="10"/>
  <c r="L10" i="10"/>
  <c r="J10" i="10"/>
  <c r="I10" i="10"/>
  <c r="K10" i="10" s="1"/>
  <c r="H10" i="10"/>
  <c r="G10" i="10"/>
  <c r="F10" i="10"/>
  <c r="D10" i="10" s="1"/>
  <c r="O9" i="10"/>
  <c r="M9" i="10"/>
  <c r="L9" i="10"/>
  <c r="K9" i="10"/>
  <c r="J9" i="10"/>
  <c r="I9" i="10"/>
  <c r="G9" i="10"/>
  <c r="F9" i="10"/>
  <c r="H9" i="10" s="1"/>
  <c r="D9" i="10"/>
  <c r="O8" i="10"/>
  <c r="M8" i="10"/>
  <c r="L8" i="10"/>
  <c r="J8" i="10"/>
  <c r="I8" i="10"/>
  <c r="K8" i="10" s="1"/>
  <c r="G8" i="10"/>
  <c r="F8" i="10"/>
  <c r="O7" i="10"/>
  <c r="M7" i="10"/>
  <c r="L7" i="10"/>
  <c r="J7" i="10"/>
  <c r="I7" i="10"/>
  <c r="G7" i="10"/>
  <c r="F7" i="10"/>
  <c r="D7" i="10"/>
  <c r="O6" i="10"/>
  <c r="M6" i="10"/>
  <c r="L6" i="10"/>
  <c r="K6" i="10" s="1"/>
  <c r="E6" i="10" s="1"/>
  <c r="J6" i="10"/>
  <c r="I6" i="10"/>
  <c r="H6" i="10"/>
  <c r="G6" i="10"/>
  <c r="F6" i="10"/>
  <c r="D6" i="10"/>
  <c r="T98" i="9"/>
  <c r="S98" i="9"/>
  <c r="R98" i="9"/>
  <c r="Q98" i="9"/>
  <c r="P98" i="9"/>
  <c r="O98" i="9"/>
  <c r="N98" i="9"/>
  <c r="M98" i="9"/>
  <c r="L98" i="9"/>
  <c r="K98" i="9"/>
  <c r="O125" i="8"/>
  <c r="M125" i="8"/>
  <c r="L125" i="8"/>
  <c r="J125" i="8"/>
  <c r="I125" i="8"/>
  <c r="G125" i="8"/>
  <c r="F125" i="8"/>
  <c r="D125" i="8"/>
  <c r="O124" i="8"/>
  <c r="M124" i="8"/>
  <c r="L124" i="8"/>
  <c r="J124" i="8"/>
  <c r="I124" i="8"/>
  <c r="G124" i="8"/>
  <c r="F124" i="8"/>
  <c r="D124" i="8"/>
  <c r="O123" i="8"/>
  <c r="M123" i="8"/>
  <c r="L123" i="8"/>
  <c r="J123" i="8"/>
  <c r="I123" i="8"/>
  <c r="G123" i="8"/>
  <c r="F123" i="8"/>
  <c r="D123" i="8" s="1"/>
  <c r="O122" i="8"/>
  <c r="M122" i="8"/>
  <c r="L122" i="8"/>
  <c r="J122" i="8"/>
  <c r="I122" i="8"/>
  <c r="G122" i="8"/>
  <c r="F122" i="8"/>
  <c r="D122" i="8" s="1"/>
  <c r="O121" i="8"/>
  <c r="M121" i="8"/>
  <c r="L121" i="8"/>
  <c r="J121" i="8"/>
  <c r="I121" i="8"/>
  <c r="G121" i="8"/>
  <c r="F121" i="8"/>
  <c r="D121" i="8" s="1"/>
  <c r="O120" i="8"/>
  <c r="M120" i="8"/>
  <c r="L120" i="8"/>
  <c r="J120" i="8"/>
  <c r="I120" i="8"/>
  <c r="G120" i="8"/>
  <c r="F120" i="8"/>
  <c r="D120" i="8" s="1"/>
  <c r="O119" i="8"/>
  <c r="M119" i="8"/>
  <c r="L119" i="8"/>
  <c r="J119" i="8"/>
  <c r="I119" i="8"/>
  <c r="G119" i="8"/>
  <c r="F119" i="8"/>
  <c r="D119" i="8"/>
  <c r="O118" i="8"/>
  <c r="D118" i="8" s="1"/>
  <c r="E118" i="8"/>
  <c r="O117" i="8"/>
  <c r="E117" i="8"/>
  <c r="D117" i="8"/>
  <c r="O116" i="8"/>
  <c r="M116" i="8"/>
  <c r="L116" i="8"/>
  <c r="J116" i="8"/>
  <c r="I116" i="8"/>
  <c r="G116" i="8"/>
  <c r="F116" i="8"/>
  <c r="D116" i="8"/>
  <c r="O115" i="8"/>
  <c r="D115" i="8" s="1"/>
  <c r="E115" i="8"/>
  <c r="O114" i="8"/>
  <c r="M114" i="8"/>
  <c r="L114" i="8"/>
  <c r="J114" i="8"/>
  <c r="I114" i="8"/>
  <c r="G114" i="8"/>
  <c r="F114" i="8"/>
  <c r="D114" i="8" s="1"/>
  <c r="O113" i="8"/>
  <c r="M113" i="8"/>
  <c r="L113" i="8"/>
  <c r="J113" i="8"/>
  <c r="I113" i="8"/>
  <c r="G113" i="8"/>
  <c r="F113" i="8"/>
  <c r="D113" i="8" s="1"/>
  <c r="O112" i="8"/>
  <c r="M112" i="8"/>
  <c r="L112" i="8"/>
  <c r="J112" i="8"/>
  <c r="I112" i="8"/>
  <c r="G112" i="8"/>
  <c r="F112" i="8"/>
  <c r="D112" i="8" s="1"/>
  <c r="O111" i="8"/>
  <c r="E111" i="8"/>
  <c r="D111" i="8"/>
  <c r="O110" i="8"/>
  <c r="M110" i="8"/>
  <c r="L110" i="8"/>
  <c r="J110" i="8"/>
  <c r="I110" i="8"/>
  <c r="G110" i="8"/>
  <c r="F110" i="8"/>
  <c r="O109" i="8"/>
  <c r="M109" i="8"/>
  <c r="L109" i="8"/>
  <c r="J109" i="8"/>
  <c r="I109" i="8"/>
  <c r="G109" i="8"/>
  <c r="F109" i="8"/>
  <c r="D109" i="8"/>
  <c r="O108" i="8"/>
  <c r="M108" i="8"/>
  <c r="L108" i="8"/>
  <c r="J108" i="8"/>
  <c r="I108" i="8"/>
  <c r="G108" i="8"/>
  <c r="F108" i="8"/>
  <c r="D108" i="8"/>
  <c r="O107" i="8"/>
  <c r="D107" i="8" s="1"/>
  <c r="E107" i="8"/>
  <c r="O106" i="8"/>
  <c r="D106" i="8" s="1"/>
  <c r="E106" i="8"/>
  <c r="O105" i="8"/>
  <c r="M105" i="8"/>
  <c r="L105" i="8"/>
  <c r="J105" i="8"/>
  <c r="I105" i="8"/>
  <c r="G105" i="8"/>
  <c r="F105" i="8"/>
  <c r="D105" i="8" s="1"/>
  <c r="O104" i="8"/>
  <c r="D104" i="8" s="1"/>
  <c r="E104" i="8"/>
  <c r="O103" i="8"/>
  <c r="E103" i="8"/>
  <c r="D103" i="8"/>
  <c r="O102" i="8"/>
  <c r="M102" i="8"/>
  <c r="L102" i="8"/>
  <c r="J102" i="8"/>
  <c r="I102" i="8"/>
  <c r="G102" i="8"/>
  <c r="F102" i="8"/>
  <c r="O101" i="8"/>
  <c r="M101" i="8"/>
  <c r="L101" i="8"/>
  <c r="J101" i="8"/>
  <c r="I101" i="8"/>
  <c r="G101" i="8"/>
  <c r="F101" i="8"/>
  <c r="D101" i="8"/>
  <c r="O100" i="8"/>
  <c r="M100" i="8"/>
  <c r="L100" i="8"/>
  <c r="J100" i="8"/>
  <c r="I100" i="8"/>
  <c r="G100" i="8"/>
  <c r="F100" i="8"/>
  <c r="D100" i="8"/>
  <c r="O99" i="8"/>
  <c r="M99" i="8"/>
  <c r="L99" i="8"/>
  <c r="J99" i="8"/>
  <c r="I99" i="8"/>
  <c r="G99" i="8"/>
  <c r="F99" i="8"/>
  <c r="D99" i="8" s="1"/>
  <c r="O98" i="8"/>
  <c r="M98" i="8"/>
  <c r="L98" i="8"/>
  <c r="J98" i="8"/>
  <c r="I98" i="8"/>
  <c r="G98" i="8"/>
  <c r="F98" i="8"/>
  <c r="D98" i="8" s="1"/>
  <c r="O97" i="8"/>
  <c r="D97" i="8" s="1"/>
  <c r="E97" i="8"/>
  <c r="O96" i="8"/>
  <c r="M96" i="8"/>
  <c r="L96" i="8"/>
  <c r="J96" i="8"/>
  <c r="I96" i="8"/>
  <c r="G96" i="8"/>
  <c r="F96" i="8"/>
  <c r="D96" i="8" s="1"/>
  <c r="O95" i="8"/>
  <c r="M95" i="8"/>
  <c r="L95" i="8"/>
  <c r="J95" i="8"/>
  <c r="I95" i="8"/>
  <c r="G95" i="8"/>
  <c r="F95" i="8"/>
  <c r="D95" i="8"/>
  <c r="O94" i="8"/>
  <c r="M94" i="8"/>
  <c r="L94" i="8"/>
  <c r="J94" i="8"/>
  <c r="I94" i="8"/>
  <c r="G94" i="8"/>
  <c r="F94" i="8"/>
  <c r="O93" i="8"/>
  <c r="M93" i="8"/>
  <c r="L93" i="8"/>
  <c r="J93" i="8"/>
  <c r="I93" i="8"/>
  <c r="G93" i="8"/>
  <c r="F93" i="8"/>
  <c r="D93" i="8"/>
  <c r="O92" i="8"/>
  <c r="M92" i="8"/>
  <c r="L92" i="8"/>
  <c r="J92" i="8"/>
  <c r="I92" i="8"/>
  <c r="G92" i="8"/>
  <c r="F92" i="8"/>
  <c r="D92" i="8"/>
  <c r="O91" i="8"/>
  <c r="M91" i="8"/>
  <c r="L91" i="8"/>
  <c r="J91" i="8"/>
  <c r="I91" i="8"/>
  <c r="G91" i="8"/>
  <c r="F91" i="8"/>
  <c r="D91" i="8"/>
  <c r="O90" i="8"/>
  <c r="M90" i="8"/>
  <c r="L90" i="8"/>
  <c r="J90" i="8"/>
  <c r="I90" i="8"/>
  <c r="G90" i="8"/>
  <c r="F90" i="8"/>
  <c r="D90" i="8" s="1"/>
  <c r="O89" i="8"/>
  <c r="M89" i="8"/>
  <c r="L89" i="8"/>
  <c r="J89" i="8"/>
  <c r="I89" i="8"/>
  <c r="G89" i="8"/>
  <c r="F89" i="8"/>
  <c r="O88" i="8"/>
  <c r="M88" i="8"/>
  <c r="L88" i="8"/>
  <c r="J88" i="8"/>
  <c r="I88" i="8"/>
  <c r="G88" i="8"/>
  <c r="F88" i="8"/>
  <c r="D88" i="8" s="1"/>
  <c r="O87" i="8"/>
  <c r="E87" i="8"/>
  <c r="D87" i="8"/>
  <c r="O86" i="8"/>
  <c r="M86" i="8"/>
  <c r="L86" i="8"/>
  <c r="J86" i="8"/>
  <c r="I86" i="8"/>
  <c r="G86" i="8"/>
  <c r="F86" i="8"/>
  <c r="D86" i="8" s="1"/>
  <c r="O85" i="8"/>
  <c r="M85" i="8"/>
  <c r="L85" i="8"/>
  <c r="J85" i="8"/>
  <c r="I85" i="8"/>
  <c r="G85" i="8"/>
  <c r="F85" i="8"/>
  <c r="D85" i="8"/>
  <c r="O84" i="8"/>
  <c r="M84" i="8"/>
  <c r="L84" i="8"/>
  <c r="J84" i="8"/>
  <c r="I84" i="8"/>
  <c r="G84" i="8"/>
  <c r="F84" i="8"/>
  <c r="D84" i="8"/>
  <c r="O83" i="8"/>
  <c r="M83" i="8"/>
  <c r="L83" i="8"/>
  <c r="J83" i="8"/>
  <c r="I83" i="8"/>
  <c r="G83" i="8"/>
  <c r="F83" i="8"/>
  <c r="D83" i="8"/>
  <c r="O82" i="8"/>
  <c r="M82" i="8"/>
  <c r="L82" i="8"/>
  <c r="J82" i="8"/>
  <c r="I82" i="8"/>
  <c r="G82" i="8"/>
  <c r="F82" i="8"/>
  <c r="D82" i="8" s="1"/>
  <c r="O81" i="8"/>
  <c r="M81" i="8"/>
  <c r="L81" i="8"/>
  <c r="J81" i="8"/>
  <c r="I81" i="8"/>
  <c r="G81" i="8"/>
  <c r="F81" i="8"/>
  <c r="D81" i="8" s="1"/>
  <c r="O80" i="8"/>
  <c r="M80" i="8"/>
  <c r="L80" i="8"/>
  <c r="J80" i="8"/>
  <c r="I80" i="8"/>
  <c r="G80" i="8"/>
  <c r="F80" i="8"/>
  <c r="D80" i="8" s="1"/>
  <c r="O79" i="8"/>
  <c r="M79" i="8"/>
  <c r="L79" i="8"/>
  <c r="J79" i="8"/>
  <c r="I79" i="8"/>
  <c r="G79" i="8"/>
  <c r="F79" i="8"/>
  <c r="D79" i="8"/>
  <c r="O78" i="8"/>
  <c r="M78" i="8"/>
  <c r="L78" i="8"/>
  <c r="J78" i="8"/>
  <c r="I78" i="8"/>
  <c r="G78" i="8"/>
  <c r="F78" i="8"/>
  <c r="D78" i="8" s="1"/>
  <c r="O77" i="8"/>
  <c r="M77" i="8"/>
  <c r="L77" i="8"/>
  <c r="J77" i="8"/>
  <c r="I77" i="8"/>
  <c r="G77" i="8"/>
  <c r="F77" i="8"/>
  <c r="D77" i="8"/>
  <c r="O76" i="8"/>
  <c r="M76" i="8"/>
  <c r="L76" i="8"/>
  <c r="J76" i="8"/>
  <c r="I76" i="8"/>
  <c r="G76" i="8"/>
  <c r="F76" i="8"/>
  <c r="D76" i="8"/>
  <c r="O75" i="8"/>
  <c r="E75" i="8"/>
  <c r="D75" i="8"/>
  <c r="O74" i="8"/>
  <c r="M74" i="8"/>
  <c r="L74" i="8"/>
  <c r="J74" i="8"/>
  <c r="I74" i="8"/>
  <c r="G74" i="8"/>
  <c r="F74" i="8"/>
  <c r="D74" i="8" s="1"/>
  <c r="O73" i="8"/>
  <c r="M73" i="8"/>
  <c r="L73" i="8"/>
  <c r="J73" i="8"/>
  <c r="I73" i="8"/>
  <c r="G73" i="8"/>
  <c r="F73" i="8"/>
  <c r="O72" i="8"/>
  <c r="M72" i="8"/>
  <c r="L72" i="8"/>
  <c r="J72" i="8"/>
  <c r="I72" i="8"/>
  <c r="G72" i="8"/>
  <c r="F72" i="8"/>
  <c r="D72" i="8" s="1"/>
  <c r="O71" i="8"/>
  <c r="M71" i="8"/>
  <c r="L71" i="8"/>
  <c r="J71" i="8"/>
  <c r="I71" i="8"/>
  <c r="G71" i="8"/>
  <c r="F71" i="8"/>
  <c r="D71" i="8"/>
  <c r="O70" i="8"/>
  <c r="M70" i="8"/>
  <c r="L70" i="8"/>
  <c r="J70" i="8"/>
  <c r="I70" i="8"/>
  <c r="G70" i="8"/>
  <c r="F70" i="8"/>
  <c r="D70" i="8" s="1"/>
  <c r="O69" i="8"/>
  <c r="M69" i="8"/>
  <c r="L69" i="8"/>
  <c r="J69" i="8"/>
  <c r="I69" i="8"/>
  <c r="G69" i="8"/>
  <c r="F69" i="8"/>
  <c r="D69" i="8"/>
  <c r="O68" i="8"/>
  <c r="M68" i="8"/>
  <c r="L68" i="8"/>
  <c r="J68" i="8"/>
  <c r="I68" i="8"/>
  <c r="G68" i="8"/>
  <c r="F68" i="8"/>
  <c r="D68" i="8"/>
  <c r="O67" i="8"/>
  <c r="M67" i="8"/>
  <c r="L67" i="8"/>
  <c r="J67" i="8"/>
  <c r="I67" i="8"/>
  <c r="G67" i="8"/>
  <c r="F67" i="8"/>
  <c r="D67" i="8"/>
  <c r="O66" i="8"/>
  <c r="M66" i="8"/>
  <c r="L66" i="8"/>
  <c r="J66" i="8"/>
  <c r="I66" i="8"/>
  <c r="G66" i="8"/>
  <c r="F66" i="8"/>
  <c r="D66" i="8" s="1"/>
  <c r="O65" i="8"/>
  <c r="M65" i="8"/>
  <c r="L65" i="8"/>
  <c r="J65" i="8"/>
  <c r="I65" i="8"/>
  <c r="G65" i="8"/>
  <c r="F65" i="8"/>
  <c r="D65" i="8" s="1"/>
  <c r="O64" i="8"/>
  <c r="M64" i="8"/>
  <c r="L64" i="8"/>
  <c r="J64" i="8"/>
  <c r="I64" i="8"/>
  <c r="G64" i="8"/>
  <c r="F64" i="8"/>
  <c r="D64" i="8" s="1"/>
  <c r="O63" i="8"/>
  <c r="M63" i="8"/>
  <c r="L63" i="8"/>
  <c r="J63" i="8"/>
  <c r="I63" i="8"/>
  <c r="G63" i="8"/>
  <c r="F63" i="8"/>
  <c r="D63" i="8"/>
  <c r="O62" i="8"/>
  <c r="D62" i="8" s="1"/>
  <c r="M62" i="8"/>
  <c r="L62" i="8"/>
  <c r="J62" i="8"/>
  <c r="I62" i="8"/>
  <c r="G62" i="8"/>
  <c r="F62" i="8"/>
  <c r="O61" i="8"/>
  <c r="M61" i="8"/>
  <c r="L61" i="8"/>
  <c r="J61" i="8"/>
  <c r="I61" i="8"/>
  <c r="G61" i="8"/>
  <c r="F61" i="8"/>
  <c r="D61" i="8"/>
  <c r="O60" i="8"/>
  <c r="M60" i="8"/>
  <c r="L60" i="8"/>
  <c r="J60" i="8"/>
  <c r="I60" i="8"/>
  <c r="G60" i="8"/>
  <c r="F60" i="8"/>
  <c r="D60" i="8"/>
  <c r="O59" i="8"/>
  <c r="M59" i="8"/>
  <c r="L59" i="8"/>
  <c r="J59" i="8"/>
  <c r="I59" i="8"/>
  <c r="G59" i="8"/>
  <c r="F59" i="8"/>
  <c r="D59" i="8"/>
  <c r="O58" i="8"/>
  <c r="M58" i="8"/>
  <c r="L58" i="8"/>
  <c r="J58" i="8"/>
  <c r="I58" i="8"/>
  <c r="G58" i="8"/>
  <c r="F58" i="8"/>
  <c r="D58" i="8" s="1"/>
  <c r="O57" i="8"/>
  <c r="M57" i="8"/>
  <c r="L57" i="8"/>
  <c r="J57" i="8"/>
  <c r="I57" i="8"/>
  <c r="G57" i="8"/>
  <c r="F57" i="8"/>
  <c r="D57" i="8" s="1"/>
  <c r="O56" i="8"/>
  <c r="M56" i="8"/>
  <c r="L56" i="8"/>
  <c r="J56" i="8"/>
  <c r="I56" i="8"/>
  <c r="G56" i="8"/>
  <c r="F56" i="8"/>
  <c r="D56" i="8"/>
  <c r="O55" i="8"/>
  <c r="D55" i="8" s="1"/>
  <c r="E55" i="8"/>
  <c r="O54" i="8"/>
  <c r="M54" i="8"/>
  <c r="L54" i="8"/>
  <c r="J54" i="8"/>
  <c r="I54" i="8"/>
  <c r="G54" i="8"/>
  <c r="F54" i="8"/>
  <c r="D54" i="8" s="1"/>
  <c r="O53" i="8"/>
  <c r="M53" i="8"/>
  <c r="L53" i="8"/>
  <c r="J53" i="8"/>
  <c r="I53" i="8"/>
  <c r="G53" i="8"/>
  <c r="F53" i="8"/>
  <c r="D53" i="8"/>
  <c r="O52" i="8"/>
  <c r="M52" i="8"/>
  <c r="L52" i="8"/>
  <c r="J52" i="8"/>
  <c r="I52" i="8"/>
  <c r="G52" i="8"/>
  <c r="F52" i="8"/>
  <c r="D52" i="8"/>
  <c r="O51" i="8"/>
  <c r="M51" i="8"/>
  <c r="L51" i="8"/>
  <c r="J51" i="8"/>
  <c r="I51" i="8"/>
  <c r="G51" i="8"/>
  <c r="F51" i="8"/>
  <c r="D51" i="8" s="1"/>
  <c r="O50" i="8"/>
  <c r="M50" i="8"/>
  <c r="L50" i="8"/>
  <c r="J50" i="8"/>
  <c r="I50" i="8"/>
  <c r="G50" i="8"/>
  <c r="F50" i="8"/>
  <c r="D50" i="8"/>
  <c r="O49" i="8"/>
  <c r="M49" i="8"/>
  <c r="L49" i="8"/>
  <c r="J49" i="8"/>
  <c r="I49" i="8"/>
  <c r="G49" i="8"/>
  <c r="F49" i="8"/>
  <c r="D49" i="8" s="1"/>
  <c r="O48" i="8"/>
  <c r="M48" i="8"/>
  <c r="L48" i="8"/>
  <c r="J48" i="8"/>
  <c r="I48" i="8"/>
  <c r="G48" i="8"/>
  <c r="F48" i="8"/>
  <c r="D48" i="8" s="1"/>
  <c r="O47" i="8"/>
  <c r="M47" i="8"/>
  <c r="L47" i="8"/>
  <c r="J47" i="8"/>
  <c r="I47" i="8"/>
  <c r="G47" i="8"/>
  <c r="F47" i="8"/>
  <c r="D47" i="8"/>
  <c r="O46" i="8"/>
  <c r="M46" i="8"/>
  <c r="L46" i="8"/>
  <c r="J46" i="8"/>
  <c r="I46" i="8"/>
  <c r="G46" i="8"/>
  <c r="F46" i="8"/>
  <c r="D46" i="8" s="1"/>
  <c r="O45" i="8"/>
  <c r="K45" i="8"/>
  <c r="H45" i="8"/>
  <c r="E45" i="8" s="1"/>
  <c r="D45" i="8"/>
  <c r="O44" i="8"/>
  <c r="D44" i="8" s="1"/>
  <c r="K44" i="8"/>
  <c r="H44" i="8"/>
  <c r="E44" i="8" s="1"/>
  <c r="O43" i="8"/>
  <c r="M43" i="8"/>
  <c r="L43" i="8"/>
  <c r="J43" i="8"/>
  <c r="I43" i="8"/>
  <c r="G43" i="8"/>
  <c r="F43" i="8"/>
  <c r="D43" i="8"/>
  <c r="O42" i="8"/>
  <c r="M42" i="8"/>
  <c r="L42" i="8"/>
  <c r="J42" i="8"/>
  <c r="I42" i="8"/>
  <c r="G42" i="8"/>
  <c r="F42" i="8"/>
  <c r="D42" i="8" s="1"/>
  <c r="O41" i="8"/>
  <c r="M41" i="8"/>
  <c r="L41" i="8"/>
  <c r="J41" i="8"/>
  <c r="I41" i="8"/>
  <c r="G41" i="8"/>
  <c r="F41" i="8"/>
  <c r="D41" i="8"/>
  <c r="O40" i="8"/>
  <c r="M40" i="8"/>
  <c r="L40" i="8"/>
  <c r="J40" i="8"/>
  <c r="I40" i="8"/>
  <c r="G40" i="8"/>
  <c r="F40" i="8"/>
  <c r="D40" i="8"/>
  <c r="O39" i="8"/>
  <c r="M39" i="8"/>
  <c r="L39" i="8"/>
  <c r="J39" i="8"/>
  <c r="I39" i="8"/>
  <c r="G39" i="8"/>
  <c r="F39" i="8"/>
  <c r="D39" i="8" s="1"/>
  <c r="O38" i="8"/>
  <c r="M38" i="8"/>
  <c r="L38" i="8"/>
  <c r="J38" i="8"/>
  <c r="I38" i="8"/>
  <c r="G38" i="8"/>
  <c r="F38" i="8"/>
  <c r="D38" i="8"/>
  <c r="O37" i="8"/>
  <c r="M37" i="8"/>
  <c r="L37" i="8"/>
  <c r="J37" i="8"/>
  <c r="I37" i="8"/>
  <c r="G37" i="8"/>
  <c r="F37" i="8"/>
  <c r="D37" i="8" s="1"/>
  <c r="O36" i="8"/>
  <c r="M36" i="8"/>
  <c r="L36" i="8"/>
  <c r="J36" i="8"/>
  <c r="I36" i="8"/>
  <c r="G36" i="8"/>
  <c r="F36" i="8"/>
  <c r="D36" i="8" s="1"/>
  <c r="O35" i="8"/>
  <c r="M35" i="8"/>
  <c r="L35" i="8"/>
  <c r="J35" i="8"/>
  <c r="I35" i="8"/>
  <c r="G35" i="8"/>
  <c r="F35" i="8"/>
  <c r="D35" i="8"/>
  <c r="O34" i="8"/>
  <c r="M34" i="8"/>
  <c r="L34" i="8"/>
  <c r="J34" i="8"/>
  <c r="I34" i="8"/>
  <c r="G34" i="8"/>
  <c r="F34" i="8"/>
  <c r="D34" i="8" s="1"/>
  <c r="O33" i="8"/>
  <c r="M33" i="8"/>
  <c r="L33" i="8"/>
  <c r="J33" i="8"/>
  <c r="I33" i="8"/>
  <c r="G33" i="8"/>
  <c r="F33" i="8"/>
  <c r="D33" i="8"/>
  <c r="O32" i="8"/>
  <c r="M32" i="8"/>
  <c r="L32" i="8"/>
  <c r="J32" i="8"/>
  <c r="I32" i="8"/>
  <c r="G32" i="8"/>
  <c r="F32" i="8"/>
  <c r="D32" i="8"/>
  <c r="O31" i="8"/>
  <c r="K31" i="8"/>
  <c r="H31" i="8"/>
  <c r="E31" i="8" s="1"/>
  <c r="D31" i="8"/>
  <c r="O30" i="8"/>
  <c r="E30" i="8"/>
  <c r="D30" i="8"/>
  <c r="O29" i="8"/>
  <c r="M29" i="8"/>
  <c r="L29" i="8"/>
  <c r="J29" i="8"/>
  <c r="I29" i="8"/>
  <c r="G29" i="8"/>
  <c r="F29" i="8"/>
  <c r="D29" i="8" s="1"/>
  <c r="O28" i="8"/>
  <c r="M28" i="8"/>
  <c r="L28" i="8"/>
  <c r="J28" i="8"/>
  <c r="I28" i="8"/>
  <c r="G28" i="8"/>
  <c r="F28" i="8"/>
  <c r="D28" i="8"/>
  <c r="O27" i="8"/>
  <c r="M27" i="8"/>
  <c r="L27" i="8"/>
  <c r="J27" i="8"/>
  <c r="I27" i="8"/>
  <c r="G27" i="8"/>
  <c r="F27" i="8"/>
  <c r="D27" i="8" s="1"/>
  <c r="O26" i="8"/>
  <c r="M26" i="8"/>
  <c r="L26" i="8"/>
  <c r="J26" i="8"/>
  <c r="I26" i="8"/>
  <c r="G26" i="8"/>
  <c r="F26" i="8"/>
  <c r="D26" i="8" s="1"/>
  <c r="O25" i="8"/>
  <c r="M25" i="8"/>
  <c r="L25" i="8"/>
  <c r="J25" i="8"/>
  <c r="I25" i="8"/>
  <c r="G25" i="8"/>
  <c r="F25" i="8"/>
  <c r="D25" i="8"/>
  <c r="O24" i="8"/>
  <c r="M24" i="8"/>
  <c r="L24" i="8"/>
  <c r="J24" i="8"/>
  <c r="I24" i="8"/>
  <c r="G24" i="8"/>
  <c r="F24" i="8"/>
  <c r="D24" i="8" s="1"/>
  <c r="O23" i="8"/>
  <c r="M23" i="8"/>
  <c r="L23" i="8"/>
  <c r="J23" i="8"/>
  <c r="I23" i="8"/>
  <c r="G23" i="8"/>
  <c r="F23" i="8"/>
  <c r="D23" i="8"/>
  <c r="O22" i="8"/>
  <c r="M22" i="8"/>
  <c r="L22" i="8"/>
  <c r="J22" i="8"/>
  <c r="I22" i="8"/>
  <c r="G22" i="8"/>
  <c r="F22" i="8"/>
  <c r="D22" i="8"/>
  <c r="O21" i="8"/>
  <c r="M21" i="8"/>
  <c r="L21" i="8"/>
  <c r="J21" i="8"/>
  <c r="I21" i="8"/>
  <c r="G21" i="8"/>
  <c r="F21" i="8"/>
  <c r="D21" i="8" s="1"/>
  <c r="O20" i="8"/>
  <c r="M20" i="8"/>
  <c r="L20" i="8"/>
  <c r="J20" i="8"/>
  <c r="I20" i="8"/>
  <c r="G20" i="8"/>
  <c r="F20" i="8"/>
  <c r="D20" i="8"/>
  <c r="O19" i="8"/>
  <c r="M19" i="8"/>
  <c r="L19" i="8"/>
  <c r="J19" i="8"/>
  <c r="I19" i="8"/>
  <c r="G19" i="8"/>
  <c r="F19" i="8"/>
  <c r="O18" i="8"/>
  <c r="K18" i="8"/>
  <c r="H18" i="8"/>
  <c r="E18" i="8"/>
  <c r="D18" i="8"/>
  <c r="O17" i="8"/>
  <c r="M17" i="8"/>
  <c r="L17" i="8"/>
  <c r="J17" i="8"/>
  <c r="I17" i="8"/>
  <c r="G17" i="8"/>
  <c r="F17" i="8"/>
  <c r="O16" i="8"/>
  <c r="M16" i="8"/>
  <c r="L16" i="8"/>
  <c r="J16" i="8"/>
  <c r="I16" i="8"/>
  <c r="G16" i="8"/>
  <c r="F16" i="8"/>
  <c r="D16" i="8" s="1"/>
  <c r="O15" i="8"/>
  <c r="M15" i="8"/>
  <c r="L15" i="8"/>
  <c r="K15" i="8"/>
  <c r="J15" i="8"/>
  <c r="I15" i="8"/>
  <c r="G15" i="8"/>
  <c r="F15" i="8"/>
  <c r="D15" i="8"/>
  <c r="O14" i="8"/>
  <c r="D14" i="8" s="1"/>
  <c r="K14" i="8"/>
  <c r="H14" i="8"/>
  <c r="E14" i="8" s="1"/>
  <c r="O13" i="8"/>
  <c r="D13" i="8" s="1"/>
  <c r="K13" i="8"/>
  <c r="H13" i="8"/>
  <c r="E13" i="8"/>
  <c r="O12" i="8"/>
  <c r="M12" i="8"/>
  <c r="L12" i="8"/>
  <c r="J12" i="8"/>
  <c r="I12" i="8"/>
  <c r="G12" i="8"/>
  <c r="F12" i="8"/>
  <c r="D12" i="8" s="1"/>
  <c r="O11" i="8"/>
  <c r="M11" i="8"/>
  <c r="L11" i="8"/>
  <c r="J11" i="8"/>
  <c r="I11" i="8"/>
  <c r="G11" i="8"/>
  <c r="F11" i="8"/>
  <c r="D11" i="8"/>
  <c r="O10" i="8"/>
  <c r="M10" i="8"/>
  <c r="L10" i="8"/>
  <c r="J10" i="8"/>
  <c r="I10" i="8"/>
  <c r="G10" i="8"/>
  <c r="F10" i="8"/>
  <c r="D10" i="8" s="1"/>
  <c r="O9" i="8"/>
  <c r="M9" i="8"/>
  <c r="L9" i="8"/>
  <c r="J9" i="8"/>
  <c r="I9" i="8"/>
  <c r="G9" i="8"/>
  <c r="F9" i="8"/>
  <c r="D9" i="8"/>
  <c r="O8" i="8"/>
  <c r="M8" i="8"/>
  <c r="L8" i="8"/>
  <c r="J8" i="8"/>
  <c r="I8" i="8"/>
  <c r="G8" i="8"/>
  <c r="F8" i="8"/>
  <c r="D8" i="8"/>
  <c r="O7" i="8"/>
  <c r="M7" i="8"/>
  <c r="L7" i="8"/>
  <c r="J7" i="8"/>
  <c r="I7" i="8"/>
  <c r="G7" i="8"/>
  <c r="F7" i="8"/>
  <c r="D7" i="8" s="1"/>
  <c r="O6" i="8"/>
  <c r="M6" i="8"/>
  <c r="L6" i="8"/>
  <c r="J6" i="8"/>
  <c r="I6" i="8"/>
  <c r="G6" i="8"/>
  <c r="F6" i="8"/>
  <c r="D6" i="8"/>
  <c r="Y125" i="4"/>
  <c r="U125" i="4"/>
  <c r="S125" i="4"/>
  <c r="O125" i="4"/>
  <c r="M125" i="4"/>
  <c r="I125" i="4"/>
  <c r="G125" i="4"/>
  <c r="K125" i="4" s="1"/>
  <c r="F125" i="4"/>
  <c r="Q125" i="4" s="1"/>
  <c r="Y124" i="4"/>
  <c r="U124" i="4"/>
  <c r="S124" i="4"/>
  <c r="O124" i="4"/>
  <c r="M124" i="4"/>
  <c r="Q124" i="4" s="1"/>
  <c r="K124" i="4"/>
  <c r="I124" i="4"/>
  <c r="G124" i="4"/>
  <c r="F124" i="4"/>
  <c r="Y123" i="4"/>
  <c r="U123" i="4"/>
  <c r="S123" i="4"/>
  <c r="O123" i="4"/>
  <c r="M123" i="4"/>
  <c r="Q123" i="4" s="1"/>
  <c r="K123" i="4"/>
  <c r="I123" i="4"/>
  <c r="G123" i="4"/>
  <c r="F123" i="4"/>
  <c r="Y122" i="4"/>
  <c r="U122" i="4"/>
  <c r="S122" i="4"/>
  <c r="Q122" i="4"/>
  <c r="O122" i="4"/>
  <c r="M122" i="4"/>
  <c r="I122" i="4"/>
  <c r="G122" i="4"/>
  <c r="K122" i="4" s="1"/>
  <c r="F122" i="4"/>
  <c r="Y121" i="4"/>
  <c r="U121" i="4"/>
  <c r="S121" i="4"/>
  <c r="O121" i="4"/>
  <c r="M121" i="4"/>
  <c r="I121" i="4"/>
  <c r="G121" i="4"/>
  <c r="K121" i="4" s="1"/>
  <c r="F121" i="4"/>
  <c r="Q121" i="4" s="1"/>
  <c r="Y120" i="4"/>
  <c r="U120" i="4"/>
  <c r="S120" i="4"/>
  <c r="O120" i="4"/>
  <c r="M120" i="4"/>
  <c r="Q120" i="4" s="1"/>
  <c r="K120" i="4"/>
  <c r="I120" i="4"/>
  <c r="G120" i="4"/>
  <c r="F120" i="4"/>
  <c r="Y119" i="4"/>
  <c r="U119" i="4"/>
  <c r="S119" i="4"/>
  <c r="O119" i="4"/>
  <c r="M119" i="4"/>
  <c r="Q119" i="4" s="1"/>
  <c r="K119" i="4"/>
  <c r="I119" i="4"/>
  <c r="G119" i="4"/>
  <c r="F119" i="4"/>
  <c r="Y118" i="4"/>
  <c r="U118" i="4"/>
  <c r="S118" i="4"/>
  <c r="Q118" i="4"/>
  <c r="K118" i="4"/>
  <c r="F118" i="4"/>
  <c r="Y117" i="4"/>
  <c r="U117" i="4"/>
  <c r="S117" i="4"/>
  <c r="O117" i="4"/>
  <c r="M117" i="4"/>
  <c r="Q117" i="4" s="1"/>
  <c r="K117" i="4"/>
  <c r="I117" i="4"/>
  <c r="G117" i="4"/>
  <c r="F117" i="4"/>
  <c r="Y116" i="4"/>
  <c r="U116" i="4"/>
  <c r="S116" i="4"/>
  <c r="Q116" i="4"/>
  <c r="O116" i="4"/>
  <c r="M116" i="4"/>
  <c r="I116" i="4"/>
  <c r="G116" i="4"/>
  <c r="K116" i="4" s="1"/>
  <c r="F116" i="4"/>
  <c r="Y115" i="4"/>
  <c r="U115" i="4"/>
  <c r="S115" i="4"/>
  <c r="O115" i="4"/>
  <c r="M115" i="4"/>
  <c r="I115" i="4"/>
  <c r="G115" i="4"/>
  <c r="F115" i="4"/>
  <c r="Q115" i="4" s="1"/>
  <c r="Y114" i="4"/>
  <c r="U114" i="4"/>
  <c r="S114" i="4"/>
  <c r="F114" i="4"/>
  <c r="Q114" i="4" s="1"/>
  <c r="Y113" i="4"/>
  <c r="U113" i="4"/>
  <c r="S113" i="4"/>
  <c r="O113" i="4"/>
  <c r="M113" i="4"/>
  <c r="I113" i="4"/>
  <c r="G113" i="4"/>
  <c r="K113" i="4" s="1"/>
  <c r="F113" i="4"/>
  <c r="Q113" i="4" s="1"/>
  <c r="Y112" i="4"/>
  <c r="U112" i="4"/>
  <c r="S112" i="4"/>
  <c r="O112" i="4"/>
  <c r="M112" i="4"/>
  <c r="Q112" i="4" s="1"/>
  <c r="K112" i="4"/>
  <c r="I112" i="4"/>
  <c r="G112" i="4"/>
  <c r="F112" i="4"/>
  <c r="Y111" i="4"/>
  <c r="U111" i="4"/>
  <c r="S111" i="4"/>
  <c r="O111" i="4"/>
  <c r="M111" i="4"/>
  <c r="Q111" i="4" s="1"/>
  <c r="K111" i="4"/>
  <c r="I111" i="4"/>
  <c r="G111" i="4"/>
  <c r="F111" i="4"/>
  <c r="Y110" i="4"/>
  <c r="U110" i="4"/>
  <c r="S110" i="4"/>
  <c r="Q110" i="4"/>
  <c r="K110" i="4"/>
  <c r="F110" i="4"/>
  <c r="Y109" i="4"/>
  <c r="U109" i="4"/>
  <c r="S109" i="4"/>
  <c r="O109" i="4"/>
  <c r="M109" i="4"/>
  <c r="Q109" i="4" s="1"/>
  <c r="K109" i="4"/>
  <c r="I109" i="4"/>
  <c r="G109" i="4"/>
  <c r="F109" i="4"/>
  <c r="Y108" i="4"/>
  <c r="U108" i="4"/>
  <c r="S108" i="4"/>
  <c r="Q108" i="4"/>
  <c r="O108" i="4"/>
  <c r="M108" i="4"/>
  <c r="I108" i="4"/>
  <c r="G108" i="4"/>
  <c r="K108" i="4" s="1"/>
  <c r="F108" i="4"/>
  <c r="Y107" i="4"/>
  <c r="U107" i="4"/>
  <c r="S107" i="4"/>
  <c r="Q107" i="4"/>
  <c r="K107" i="4"/>
  <c r="F107" i="4"/>
  <c r="Y106" i="4"/>
  <c r="U106" i="4"/>
  <c r="S106" i="4"/>
  <c r="Q106" i="4"/>
  <c r="O106" i="4"/>
  <c r="M106" i="4"/>
  <c r="I106" i="4"/>
  <c r="G106" i="4"/>
  <c r="K106" i="4" s="1"/>
  <c r="F106" i="4"/>
  <c r="Y105" i="4"/>
  <c r="U105" i="4"/>
  <c r="S105" i="4"/>
  <c r="O105" i="4"/>
  <c r="M105" i="4"/>
  <c r="I105" i="4"/>
  <c r="G105" i="4"/>
  <c r="F105" i="4"/>
  <c r="Q105" i="4" s="1"/>
  <c r="Y104" i="4"/>
  <c r="U104" i="4"/>
  <c r="S104" i="4"/>
  <c r="F104" i="4"/>
  <c r="Q104" i="4" s="1"/>
  <c r="Y103" i="4"/>
  <c r="U103" i="4"/>
  <c r="S103" i="4"/>
  <c r="O103" i="4"/>
  <c r="M103" i="4"/>
  <c r="I103" i="4"/>
  <c r="G103" i="4"/>
  <c r="K103" i="4" s="1"/>
  <c r="F103" i="4"/>
  <c r="Q103" i="4" s="1"/>
  <c r="Y102" i="4"/>
  <c r="U102" i="4"/>
  <c r="S102" i="4"/>
  <c r="O102" i="4"/>
  <c r="M102" i="4"/>
  <c r="Q102" i="4" s="1"/>
  <c r="K102" i="4"/>
  <c r="I102" i="4"/>
  <c r="G102" i="4"/>
  <c r="F102" i="4"/>
  <c r="Y101" i="4"/>
  <c r="U101" i="4"/>
  <c r="S101" i="4"/>
  <c r="O101" i="4"/>
  <c r="M101" i="4"/>
  <c r="Q101" i="4" s="1"/>
  <c r="K101" i="4"/>
  <c r="I101" i="4"/>
  <c r="G101" i="4"/>
  <c r="F101" i="4"/>
  <c r="Y100" i="4"/>
  <c r="U100" i="4"/>
  <c r="S100" i="4"/>
  <c r="Q100" i="4"/>
  <c r="O100" i="4"/>
  <c r="M100" i="4"/>
  <c r="I100" i="4"/>
  <c r="G100" i="4"/>
  <c r="K100" i="4" s="1"/>
  <c r="F100" i="4"/>
  <c r="Y99" i="4"/>
  <c r="U99" i="4"/>
  <c r="S99" i="4"/>
  <c r="Q99" i="4"/>
  <c r="K99" i="4"/>
  <c r="F99" i="4"/>
  <c r="Y98" i="4"/>
  <c r="U98" i="4"/>
  <c r="S98" i="4"/>
  <c r="Q98" i="4"/>
  <c r="O98" i="4"/>
  <c r="M98" i="4"/>
  <c r="I98" i="4"/>
  <c r="G98" i="4"/>
  <c r="K98" i="4" s="1"/>
  <c r="F98" i="4"/>
  <c r="Y97" i="4"/>
  <c r="U97" i="4"/>
  <c r="S97" i="4"/>
  <c r="O97" i="4"/>
  <c r="M97" i="4"/>
  <c r="I97" i="4"/>
  <c r="G97" i="4"/>
  <c r="F97" i="4"/>
  <c r="Q97" i="4" s="1"/>
  <c r="Y96" i="4"/>
  <c r="U96" i="4"/>
  <c r="S96" i="4"/>
  <c r="O96" i="4"/>
  <c r="M96" i="4"/>
  <c r="Q96" i="4" s="1"/>
  <c r="K96" i="4"/>
  <c r="I96" i="4"/>
  <c r="G96" i="4"/>
  <c r="F96" i="4"/>
  <c r="Y95" i="4"/>
  <c r="U95" i="4"/>
  <c r="S95" i="4"/>
  <c r="O95" i="4"/>
  <c r="M95" i="4"/>
  <c r="Q95" i="4" s="1"/>
  <c r="K95" i="4"/>
  <c r="I95" i="4"/>
  <c r="G95" i="4"/>
  <c r="F95" i="4"/>
  <c r="Y94" i="4"/>
  <c r="U94" i="4"/>
  <c r="S94" i="4"/>
  <c r="Q94" i="4"/>
  <c r="O94" i="4"/>
  <c r="M94" i="4"/>
  <c r="I94" i="4"/>
  <c r="G94" i="4"/>
  <c r="K94" i="4" s="1"/>
  <c r="F94" i="4"/>
  <c r="Y93" i="4"/>
  <c r="U93" i="4"/>
  <c r="S93" i="4"/>
  <c r="O93" i="4"/>
  <c r="M93" i="4"/>
  <c r="I93" i="4"/>
  <c r="G93" i="4"/>
  <c r="K93" i="4" s="1"/>
  <c r="F93" i="4"/>
  <c r="Q93" i="4" s="1"/>
  <c r="Y92" i="4"/>
  <c r="U92" i="4"/>
  <c r="S92" i="4"/>
  <c r="F92" i="4"/>
  <c r="Q92" i="4" s="1"/>
  <c r="Y91" i="4"/>
  <c r="U91" i="4"/>
  <c r="S91" i="4"/>
  <c r="Q91" i="4"/>
  <c r="K91" i="4"/>
  <c r="F91" i="4"/>
  <c r="Y90" i="4"/>
  <c r="U90" i="4"/>
  <c r="S90" i="4"/>
  <c r="Q90" i="4"/>
  <c r="O90" i="4"/>
  <c r="M90" i="4"/>
  <c r="I90" i="4"/>
  <c r="G90" i="4"/>
  <c r="K90" i="4" s="1"/>
  <c r="F90" i="4"/>
  <c r="Y89" i="4"/>
  <c r="U89" i="4"/>
  <c r="S89" i="4"/>
  <c r="Q89" i="4"/>
  <c r="K89" i="4"/>
  <c r="F89" i="4"/>
  <c r="Y88" i="4"/>
  <c r="U88" i="4"/>
  <c r="S88" i="4"/>
  <c r="Q88" i="4"/>
  <c r="O88" i="4"/>
  <c r="M88" i="4"/>
  <c r="I88" i="4"/>
  <c r="G88" i="4"/>
  <c r="K88" i="4" s="1"/>
  <c r="F88" i="4"/>
  <c r="Y87" i="4"/>
  <c r="U87" i="4"/>
  <c r="S87" i="4"/>
  <c r="O87" i="4"/>
  <c r="M87" i="4"/>
  <c r="I87" i="4"/>
  <c r="G87" i="4"/>
  <c r="F87" i="4"/>
  <c r="Q87" i="4" s="1"/>
  <c r="Y86" i="4"/>
  <c r="U86" i="4"/>
  <c r="S86" i="4"/>
  <c r="O86" i="4"/>
  <c r="M86" i="4"/>
  <c r="Q86" i="4" s="1"/>
  <c r="K86" i="4"/>
  <c r="I86" i="4"/>
  <c r="G86" i="4"/>
  <c r="F86" i="4"/>
  <c r="Y85" i="4"/>
  <c r="U85" i="4"/>
  <c r="S85" i="4"/>
  <c r="O85" i="4"/>
  <c r="M85" i="4"/>
  <c r="Q85" i="4" s="1"/>
  <c r="K85" i="4"/>
  <c r="I85" i="4"/>
  <c r="G85" i="4"/>
  <c r="F85" i="4"/>
  <c r="Y84" i="4"/>
  <c r="U84" i="4"/>
  <c r="S84" i="4"/>
  <c r="Q84" i="4"/>
  <c r="O84" i="4"/>
  <c r="M84" i="4"/>
  <c r="I84" i="4"/>
  <c r="G84" i="4"/>
  <c r="K84" i="4" s="1"/>
  <c r="F84" i="4"/>
  <c r="Y83" i="4"/>
  <c r="U83" i="4"/>
  <c r="S83" i="4"/>
  <c r="O83" i="4"/>
  <c r="M83" i="4"/>
  <c r="I83" i="4"/>
  <c r="G83" i="4"/>
  <c r="K83" i="4" s="1"/>
  <c r="F83" i="4"/>
  <c r="Q83" i="4" s="1"/>
  <c r="Y82" i="4"/>
  <c r="U82" i="4"/>
  <c r="S82" i="4"/>
  <c r="O82" i="4"/>
  <c r="M82" i="4"/>
  <c r="Q82" i="4" s="1"/>
  <c r="K82" i="4"/>
  <c r="I82" i="4"/>
  <c r="G82" i="4"/>
  <c r="F82" i="4"/>
  <c r="Y81" i="4"/>
  <c r="U81" i="4"/>
  <c r="S81" i="4"/>
  <c r="O81" i="4"/>
  <c r="M81" i="4"/>
  <c r="Q81" i="4" s="1"/>
  <c r="K81" i="4"/>
  <c r="I81" i="4"/>
  <c r="G81" i="4"/>
  <c r="F81" i="4"/>
  <c r="Y80" i="4"/>
  <c r="U80" i="4"/>
  <c r="S80" i="4"/>
  <c r="Q80" i="4"/>
  <c r="K80" i="4"/>
  <c r="F80" i="4"/>
  <c r="Y79" i="4"/>
  <c r="U79" i="4"/>
  <c r="S79" i="4"/>
  <c r="O79" i="4"/>
  <c r="M79" i="4"/>
  <c r="Q79" i="4" s="1"/>
  <c r="K79" i="4"/>
  <c r="I79" i="4"/>
  <c r="G79" i="4"/>
  <c r="F79" i="4"/>
  <c r="Y78" i="4"/>
  <c r="U78" i="4"/>
  <c r="S78" i="4"/>
  <c r="Q78" i="4"/>
  <c r="O78" i="4"/>
  <c r="M78" i="4"/>
  <c r="I78" i="4"/>
  <c r="G78" i="4"/>
  <c r="K78" i="4" s="1"/>
  <c r="F78" i="4"/>
  <c r="Y77" i="4"/>
  <c r="U77" i="4"/>
  <c r="S77" i="4"/>
  <c r="O77" i="4"/>
  <c r="M77" i="4"/>
  <c r="I77" i="4"/>
  <c r="G77" i="4"/>
  <c r="F77" i="4"/>
  <c r="Q77" i="4" s="1"/>
  <c r="Y76" i="4"/>
  <c r="U76" i="4"/>
  <c r="S76" i="4"/>
  <c r="O76" i="4"/>
  <c r="M76" i="4"/>
  <c r="Q76" i="4" s="1"/>
  <c r="K76" i="4"/>
  <c r="I76" i="4"/>
  <c r="G76" i="4"/>
  <c r="F76" i="4"/>
  <c r="Y75" i="4"/>
  <c r="U75" i="4"/>
  <c r="S75" i="4"/>
  <c r="O75" i="4"/>
  <c r="M75" i="4"/>
  <c r="Q75" i="4" s="1"/>
  <c r="K75" i="4"/>
  <c r="I75" i="4"/>
  <c r="G75" i="4"/>
  <c r="F75" i="4"/>
  <c r="Y74" i="4"/>
  <c r="U74" i="4"/>
  <c r="S74" i="4"/>
  <c r="Q74" i="4"/>
  <c r="O74" i="4"/>
  <c r="M74" i="4"/>
  <c r="I74" i="4"/>
  <c r="G74" i="4"/>
  <c r="K74" i="4" s="1"/>
  <c r="F74" i="4"/>
  <c r="Y73" i="4"/>
  <c r="U73" i="4"/>
  <c r="S73" i="4"/>
  <c r="O73" i="4"/>
  <c r="M73" i="4"/>
  <c r="I73" i="4"/>
  <c r="G73" i="4"/>
  <c r="F73" i="4"/>
  <c r="Q73" i="4" s="1"/>
  <c r="Y72" i="4"/>
  <c r="U72" i="4"/>
  <c r="S72" i="4"/>
  <c r="O72" i="4"/>
  <c r="M72" i="4"/>
  <c r="Q72" i="4" s="1"/>
  <c r="I72" i="4"/>
  <c r="G72" i="4"/>
  <c r="K72" i="4" s="1"/>
  <c r="F72" i="4"/>
  <c r="Y71" i="4"/>
  <c r="U71" i="4"/>
  <c r="S71" i="4"/>
  <c r="O71" i="4"/>
  <c r="M71" i="4"/>
  <c r="Q71" i="4" s="1"/>
  <c r="K71" i="4"/>
  <c r="I71" i="4"/>
  <c r="G71" i="4"/>
  <c r="F71" i="4"/>
  <c r="Y70" i="4"/>
  <c r="U70" i="4"/>
  <c r="S70" i="4"/>
  <c r="Q70" i="4"/>
  <c r="O70" i="4"/>
  <c r="M70" i="4"/>
  <c r="I70" i="4"/>
  <c r="G70" i="4"/>
  <c r="K70" i="4" s="1"/>
  <c r="F70" i="4"/>
  <c r="Y69" i="4"/>
  <c r="U69" i="4"/>
  <c r="S69" i="4"/>
  <c r="O69" i="4"/>
  <c r="M69" i="4"/>
  <c r="I69" i="4"/>
  <c r="G69" i="4"/>
  <c r="K69" i="4" s="1"/>
  <c r="F69" i="4"/>
  <c r="Q69" i="4" s="1"/>
  <c r="Y68" i="4"/>
  <c r="U68" i="4"/>
  <c r="S68" i="4"/>
  <c r="O68" i="4"/>
  <c r="M68" i="4"/>
  <c r="Q68" i="4" s="1"/>
  <c r="I68" i="4"/>
  <c r="G68" i="4"/>
  <c r="K68" i="4" s="1"/>
  <c r="F68" i="4"/>
  <c r="Y67" i="4"/>
  <c r="U67" i="4"/>
  <c r="S67" i="4"/>
  <c r="O67" i="4"/>
  <c r="M67" i="4"/>
  <c r="Q67" i="4" s="1"/>
  <c r="K67" i="4"/>
  <c r="I67" i="4"/>
  <c r="G67" i="4"/>
  <c r="F67" i="4"/>
  <c r="Y66" i="4"/>
  <c r="U66" i="4"/>
  <c r="S66" i="4"/>
  <c r="Q66" i="4"/>
  <c r="O66" i="4"/>
  <c r="M66" i="4"/>
  <c r="I66" i="4"/>
  <c r="G66" i="4"/>
  <c r="K66" i="4" s="1"/>
  <c r="F66" i="4"/>
  <c r="Y65" i="4"/>
  <c r="U65" i="4"/>
  <c r="S65" i="4"/>
  <c r="O65" i="4"/>
  <c r="M65" i="4"/>
  <c r="I65" i="4"/>
  <c r="G65" i="4"/>
  <c r="K65" i="4" s="1"/>
  <c r="F65" i="4"/>
  <c r="Q65" i="4" s="1"/>
  <c r="Y64" i="4"/>
  <c r="U64" i="4"/>
  <c r="S64" i="4"/>
  <c r="O64" i="4"/>
  <c r="M64" i="4"/>
  <c r="Q64" i="4" s="1"/>
  <c r="I64" i="4"/>
  <c r="G64" i="4"/>
  <c r="K64" i="4" s="1"/>
  <c r="F64" i="4"/>
  <c r="Y63" i="4"/>
  <c r="U63" i="4"/>
  <c r="S63" i="4"/>
  <c r="O63" i="4"/>
  <c r="M63" i="4"/>
  <c r="Q63" i="4" s="1"/>
  <c r="K63" i="4"/>
  <c r="I63" i="4"/>
  <c r="G63" i="4"/>
  <c r="F63" i="4"/>
  <c r="Y62" i="4"/>
  <c r="U62" i="4"/>
  <c r="S62" i="4"/>
  <c r="Q62" i="4"/>
  <c r="O62" i="4"/>
  <c r="M62" i="4"/>
  <c r="I62" i="4"/>
  <c r="G62" i="4"/>
  <c r="K62" i="4" s="1"/>
  <c r="F62" i="4"/>
  <c r="Y61" i="4"/>
  <c r="U61" i="4"/>
  <c r="S61" i="4"/>
  <c r="Q61" i="4"/>
  <c r="K61" i="4"/>
  <c r="F61" i="4"/>
  <c r="Y60" i="4"/>
  <c r="U60" i="4"/>
  <c r="S60" i="4"/>
  <c r="Q60" i="4"/>
  <c r="O60" i="4"/>
  <c r="M60" i="4"/>
  <c r="I60" i="4"/>
  <c r="G60" i="4"/>
  <c r="K60" i="4" s="1"/>
  <c r="F60" i="4"/>
  <c r="Y59" i="4"/>
  <c r="U59" i="4"/>
  <c r="S59" i="4"/>
  <c r="O59" i="4"/>
  <c r="M59" i="4"/>
  <c r="I59" i="4"/>
  <c r="G59" i="4"/>
  <c r="F59" i="4"/>
  <c r="Q59" i="4" s="1"/>
  <c r="Y58" i="4"/>
  <c r="U58" i="4"/>
  <c r="S58" i="4"/>
  <c r="O58" i="4"/>
  <c r="M58" i="4"/>
  <c r="Q58" i="4" s="1"/>
  <c r="I58" i="4"/>
  <c r="G58" i="4"/>
  <c r="K58" i="4" s="1"/>
  <c r="F58" i="4"/>
  <c r="Y57" i="4"/>
  <c r="U57" i="4"/>
  <c r="S57" i="4"/>
  <c r="O57" i="4"/>
  <c r="M57" i="4"/>
  <c r="Q57" i="4" s="1"/>
  <c r="K57" i="4"/>
  <c r="I57" i="4"/>
  <c r="G57" i="4"/>
  <c r="F57" i="4"/>
  <c r="Y56" i="4"/>
  <c r="U56" i="4"/>
  <c r="S56" i="4"/>
  <c r="O56" i="4"/>
  <c r="M56" i="4"/>
  <c r="I56" i="4"/>
  <c r="G56" i="4"/>
  <c r="K56" i="4" s="1"/>
  <c r="F56" i="4"/>
  <c r="Q56" i="4" s="1"/>
  <c r="Y55" i="4"/>
  <c r="U55" i="4"/>
  <c r="S55" i="4"/>
  <c r="O55" i="4"/>
  <c r="M55" i="4"/>
  <c r="I55" i="4"/>
  <c r="G55" i="4"/>
  <c r="K55" i="4" s="1"/>
  <c r="F55" i="4"/>
  <c r="Q55" i="4" s="1"/>
  <c r="Y54" i="4"/>
  <c r="U54" i="4"/>
  <c r="S54" i="4"/>
  <c r="O54" i="4"/>
  <c r="M54" i="4"/>
  <c r="Q54" i="4" s="1"/>
  <c r="I54" i="4"/>
  <c r="G54" i="4"/>
  <c r="K54" i="4" s="1"/>
  <c r="F54" i="4"/>
  <c r="Y53" i="4"/>
  <c r="U53" i="4"/>
  <c r="S53" i="4"/>
  <c r="O53" i="4"/>
  <c r="M53" i="4"/>
  <c r="Q53" i="4" s="1"/>
  <c r="K53" i="4"/>
  <c r="I53" i="4"/>
  <c r="G53" i="4"/>
  <c r="F53" i="4"/>
  <c r="Y52" i="4"/>
  <c r="U52" i="4"/>
  <c r="S52" i="4"/>
  <c r="Q52" i="4"/>
  <c r="O52" i="4"/>
  <c r="M52" i="4"/>
  <c r="I52" i="4"/>
  <c r="G52" i="4"/>
  <c r="F52" i="4"/>
  <c r="Y51" i="4"/>
  <c r="U51" i="4"/>
  <c r="S51" i="4"/>
  <c r="O51" i="4"/>
  <c r="M51" i="4"/>
  <c r="I51" i="4"/>
  <c r="G51" i="4"/>
  <c r="F51" i="4"/>
  <c r="Q51" i="4" s="1"/>
  <c r="Y50" i="4"/>
  <c r="U50" i="4"/>
  <c r="S50" i="4"/>
  <c r="O50" i="4"/>
  <c r="M50" i="4"/>
  <c r="Q50" i="4" s="1"/>
  <c r="K50" i="4"/>
  <c r="I50" i="4"/>
  <c r="G50" i="4"/>
  <c r="F50" i="4"/>
  <c r="Y49" i="4"/>
  <c r="U49" i="4"/>
  <c r="S49" i="4"/>
  <c r="O49" i="4"/>
  <c r="M49" i="4"/>
  <c r="Q49" i="4" s="1"/>
  <c r="K49" i="4"/>
  <c r="I49" i="4"/>
  <c r="G49" i="4"/>
  <c r="F49" i="4"/>
  <c r="Y48" i="4"/>
  <c r="U48" i="4"/>
  <c r="S48" i="4"/>
  <c r="Q48" i="4"/>
  <c r="K48" i="4"/>
  <c r="F48" i="4"/>
  <c r="Y47" i="4"/>
  <c r="U47" i="4"/>
  <c r="S47" i="4"/>
  <c r="O47" i="4"/>
  <c r="M47" i="4"/>
  <c r="Q47" i="4" s="1"/>
  <c r="K47" i="4"/>
  <c r="I47" i="4"/>
  <c r="G47" i="4"/>
  <c r="F47" i="4"/>
  <c r="Y46" i="4"/>
  <c r="U46" i="4"/>
  <c r="S46" i="4"/>
  <c r="O46" i="4"/>
  <c r="M46" i="4"/>
  <c r="I46" i="4"/>
  <c r="G46" i="4"/>
  <c r="K46" i="4" s="1"/>
  <c r="F46" i="4"/>
  <c r="Q46" i="4" s="1"/>
  <c r="Y45" i="4"/>
  <c r="U45" i="4"/>
  <c r="S45" i="4"/>
  <c r="Q45" i="4"/>
  <c r="K45" i="4"/>
  <c r="F45" i="4"/>
  <c r="Y44" i="4"/>
  <c r="U44" i="4"/>
  <c r="S44" i="4"/>
  <c r="Q44" i="4"/>
  <c r="K44" i="4"/>
  <c r="F44" i="4"/>
  <c r="Y43" i="4"/>
  <c r="U43" i="4"/>
  <c r="S43" i="4"/>
  <c r="F43" i="4"/>
  <c r="Q43" i="4" s="1"/>
  <c r="Y42" i="4"/>
  <c r="U42" i="4"/>
  <c r="S42" i="4"/>
  <c r="O42" i="4"/>
  <c r="M42" i="4"/>
  <c r="Q42" i="4" s="1"/>
  <c r="I42" i="4"/>
  <c r="G42" i="4"/>
  <c r="K42" i="4" s="1"/>
  <c r="F42" i="4"/>
  <c r="Y41" i="4"/>
  <c r="U41" i="4"/>
  <c r="S41" i="4"/>
  <c r="Q41" i="4"/>
  <c r="O41" i="4"/>
  <c r="M41" i="4"/>
  <c r="K41" i="4"/>
  <c r="I41" i="4"/>
  <c r="G41" i="4"/>
  <c r="F41" i="4"/>
  <c r="Y40" i="4"/>
  <c r="U40" i="4"/>
  <c r="S40" i="4"/>
  <c r="Q40" i="4"/>
  <c r="O40" i="4"/>
  <c r="M40" i="4"/>
  <c r="I40" i="4"/>
  <c r="G40" i="4"/>
  <c r="K40" i="4" s="1"/>
  <c r="F40" i="4"/>
  <c r="Y39" i="4"/>
  <c r="U39" i="4"/>
  <c r="S39" i="4"/>
  <c r="O39" i="4"/>
  <c r="M39" i="4"/>
  <c r="I39" i="4"/>
  <c r="G39" i="4"/>
  <c r="K39" i="4" s="1"/>
  <c r="F39" i="4"/>
  <c r="Q39" i="4" s="1"/>
  <c r="Y38" i="4"/>
  <c r="U38" i="4"/>
  <c r="S38" i="4"/>
  <c r="O38" i="4"/>
  <c r="M38" i="4"/>
  <c r="Q38" i="4" s="1"/>
  <c r="K38" i="4"/>
  <c r="I38" i="4"/>
  <c r="G38" i="4"/>
  <c r="F38" i="4"/>
  <c r="Y37" i="4"/>
  <c r="U37" i="4"/>
  <c r="S37" i="4"/>
  <c r="O37" i="4"/>
  <c r="M37" i="4"/>
  <c r="Q37" i="4" s="1"/>
  <c r="K37" i="4"/>
  <c r="I37" i="4"/>
  <c r="G37" i="4"/>
  <c r="F37" i="4"/>
  <c r="Y36" i="4"/>
  <c r="U36" i="4"/>
  <c r="S36" i="4"/>
  <c r="O36" i="4"/>
  <c r="M36" i="4"/>
  <c r="I36" i="4"/>
  <c r="G36" i="4"/>
  <c r="F36" i="4"/>
  <c r="Q36" i="4" s="1"/>
  <c r="Y35" i="4"/>
  <c r="U35" i="4"/>
  <c r="S35" i="4"/>
  <c r="Q35" i="4"/>
  <c r="K35" i="4"/>
  <c r="F35" i="4"/>
  <c r="Y34" i="4"/>
  <c r="U34" i="4"/>
  <c r="S34" i="4"/>
  <c r="Q34" i="4"/>
  <c r="O34" i="4"/>
  <c r="M34" i="4"/>
  <c r="I34" i="4"/>
  <c r="G34" i="4"/>
  <c r="F34" i="4"/>
  <c r="Y33" i="4"/>
  <c r="U33" i="4"/>
  <c r="S33" i="4"/>
  <c r="Q33" i="4"/>
  <c r="K33" i="4"/>
  <c r="F33" i="4"/>
  <c r="Y32" i="4"/>
  <c r="U32" i="4"/>
  <c r="S32" i="4"/>
  <c r="Q32" i="4"/>
  <c r="K32" i="4"/>
  <c r="F32" i="4"/>
  <c r="Y31" i="4"/>
  <c r="U31" i="4"/>
  <c r="S31" i="4"/>
  <c r="Q31" i="4"/>
  <c r="O31" i="4"/>
  <c r="M31" i="4"/>
  <c r="K31" i="4"/>
  <c r="I31" i="4"/>
  <c r="G31" i="4"/>
  <c r="F31" i="4"/>
  <c r="Y30" i="4"/>
  <c r="U30" i="4"/>
  <c r="S30" i="4"/>
  <c r="Q30" i="4"/>
  <c r="K30" i="4"/>
  <c r="F30" i="4"/>
  <c r="Y29" i="4"/>
  <c r="U29" i="4"/>
  <c r="S29" i="4"/>
  <c r="Q29" i="4"/>
  <c r="O29" i="4"/>
  <c r="M29" i="4"/>
  <c r="K29" i="4"/>
  <c r="I29" i="4"/>
  <c r="G29" i="4"/>
  <c r="F29" i="4"/>
  <c r="Y28" i="4"/>
  <c r="U28" i="4"/>
  <c r="S28" i="4"/>
  <c r="Q28" i="4"/>
  <c r="O28" i="4"/>
  <c r="M28" i="4"/>
  <c r="I28" i="4"/>
  <c r="G28" i="4"/>
  <c r="K28" i="4" s="1"/>
  <c r="F28" i="4"/>
  <c r="Y27" i="4"/>
  <c r="U27" i="4"/>
  <c r="S27" i="4"/>
  <c r="Q27" i="4"/>
  <c r="O27" i="4"/>
  <c r="M27" i="4"/>
  <c r="I27" i="4"/>
  <c r="G27" i="4"/>
  <c r="F27" i="4"/>
  <c r="Y26" i="4"/>
  <c r="U26" i="4"/>
  <c r="S26" i="4"/>
  <c r="O26" i="4"/>
  <c r="M26" i="4"/>
  <c r="I26" i="4"/>
  <c r="G26" i="4"/>
  <c r="K26" i="4" s="1"/>
  <c r="F26" i="4"/>
  <c r="Y25" i="4"/>
  <c r="U25" i="4"/>
  <c r="S25" i="4"/>
  <c r="O25" i="4"/>
  <c r="M25" i="4"/>
  <c r="Q25" i="4" s="1"/>
  <c r="K25" i="4"/>
  <c r="I25" i="4"/>
  <c r="G25" i="4"/>
  <c r="F25" i="4"/>
  <c r="Y24" i="4"/>
  <c r="U24" i="4"/>
  <c r="S24" i="4"/>
  <c r="O24" i="4"/>
  <c r="M24" i="4"/>
  <c r="Q24" i="4" s="1"/>
  <c r="I24" i="4"/>
  <c r="G24" i="4"/>
  <c r="K24" i="4" s="1"/>
  <c r="F24" i="4"/>
  <c r="Y23" i="4"/>
  <c r="U23" i="4"/>
  <c r="S23" i="4"/>
  <c r="Q23" i="4"/>
  <c r="K23" i="4"/>
  <c r="F23" i="4"/>
  <c r="Y22" i="4"/>
  <c r="U22" i="4"/>
  <c r="S22" i="4"/>
  <c r="O22" i="4"/>
  <c r="M22" i="4"/>
  <c r="Q22" i="4" s="1"/>
  <c r="I22" i="4"/>
  <c r="G22" i="4"/>
  <c r="F22" i="4"/>
  <c r="Y21" i="4"/>
  <c r="U21" i="4"/>
  <c r="S21" i="4"/>
  <c r="Q21" i="4"/>
  <c r="K21" i="4"/>
  <c r="F21" i="4"/>
  <c r="Y20" i="4"/>
  <c r="U20" i="4"/>
  <c r="S20" i="4"/>
  <c r="O20" i="4"/>
  <c r="M20" i="4"/>
  <c r="Q20" i="4" s="1"/>
  <c r="I20" i="4"/>
  <c r="G20" i="4"/>
  <c r="K20" i="4" s="1"/>
  <c r="F20" i="4"/>
  <c r="Y19" i="4"/>
  <c r="U19" i="4"/>
  <c r="S19" i="4"/>
  <c r="Q19" i="4"/>
  <c r="O19" i="4"/>
  <c r="M19" i="4"/>
  <c r="K19" i="4"/>
  <c r="I19" i="4"/>
  <c r="G19" i="4"/>
  <c r="F19" i="4"/>
  <c r="Y18" i="4"/>
  <c r="U18" i="4"/>
  <c r="S18" i="4"/>
  <c r="O18" i="4"/>
  <c r="M18" i="4"/>
  <c r="Q18" i="4" s="1"/>
  <c r="I18" i="4"/>
  <c r="G18" i="4"/>
  <c r="K18" i="4" s="1"/>
  <c r="F18" i="4"/>
  <c r="Y17" i="4"/>
  <c r="U17" i="4"/>
  <c r="S17" i="4"/>
  <c r="Q17" i="4"/>
  <c r="O17" i="4"/>
  <c r="M17" i="4"/>
  <c r="K17" i="4"/>
  <c r="I17" i="4"/>
  <c r="G17" i="4"/>
  <c r="F17" i="4"/>
  <c r="Y16" i="4"/>
  <c r="U16" i="4"/>
  <c r="S16" i="4"/>
  <c r="O16" i="4"/>
  <c r="M16" i="4"/>
  <c r="I16" i="4"/>
  <c r="G16" i="4"/>
  <c r="F16" i="4"/>
  <c r="Q16" i="4" s="1"/>
  <c r="Y15" i="4"/>
  <c r="U15" i="4"/>
  <c r="S15" i="4"/>
  <c r="Q15" i="4"/>
  <c r="O15" i="4"/>
  <c r="M15" i="4"/>
  <c r="I15" i="4"/>
  <c r="G15" i="4"/>
  <c r="K15" i="4" s="1"/>
  <c r="F15" i="4"/>
  <c r="Y14" i="4"/>
  <c r="U14" i="4"/>
  <c r="S14" i="4"/>
  <c r="K14" i="4"/>
  <c r="F14" i="4"/>
  <c r="Q14" i="4" s="1"/>
  <c r="Y13" i="4"/>
  <c r="U13" i="4"/>
  <c r="S13" i="4"/>
  <c r="Q13" i="4"/>
  <c r="K13" i="4"/>
  <c r="F13" i="4"/>
  <c r="Y12" i="4"/>
  <c r="U12" i="4"/>
  <c r="S12" i="4"/>
  <c r="Q12" i="4"/>
  <c r="O12" i="4"/>
  <c r="M12" i="4"/>
  <c r="I12" i="4"/>
  <c r="G12" i="4"/>
  <c r="F12" i="4"/>
  <c r="Y11" i="4"/>
  <c r="U11" i="4"/>
  <c r="S11" i="4"/>
  <c r="Q11" i="4"/>
  <c r="K11" i="4"/>
  <c r="F11" i="4"/>
  <c r="Y10" i="4"/>
  <c r="U10" i="4"/>
  <c r="S10" i="4"/>
  <c r="Q10" i="4"/>
  <c r="O10" i="4"/>
  <c r="M10" i="4"/>
  <c r="I10" i="4"/>
  <c r="G10" i="4"/>
  <c r="K10" i="4" s="1"/>
  <c r="F10" i="4"/>
  <c r="Y9" i="4"/>
  <c r="U9" i="4"/>
  <c r="S9" i="4"/>
  <c r="Q9" i="4"/>
  <c r="O9" i="4"/>
  <c r="M9" i="4"/>
  <c r="I9" i="4"/>
  <c r="G9" i="4"/>
  <c r="K9" i="4" s="1"/>
  <c r="F9" i="4"/>
  <c r="Y8" i="4"/>
  <c r="U8" i="4"/>
  <c r="S8" i="4"/>
  <c r="O8" i="4"/>
  <c r="M8" i="4"/>
  <c r="I8" i="4"/>
  <c r="G8" i="4"/>
  <c r="K8" i="4" s="1"/>
  <c r="F8" i="4"/>
  <c r="Y7" i="4"/>
  <c r="U7" i="4"/>
  <c r="S7" i="4"/>
  <c r="O7" i="4"/>
  <c r="M7" i="4"/>
  <c r="Q7" i="4" s="1"/>
  <c r="K7" i="4"/>
  <c r="I7" i="4"/>
  <c r="G7" i="4"/>
  <c r="F7" i="4"/>
  <c r="Y6" i="4"/>
  <c r="U6" i="4"/>
  <c r="S6" i="4"/>
  <c r="O6" i="4"/>
  <c r="M6" i="4"/>
  <c r="Q6" i="4" s="1"/>
  <c r="I6" i="4"/>
  <c r="G6" i="4"/>
  <c r="F6" i="4"/>
  <c r="M42" i="3"/>
  <c r="B42" i="3" s="1"/>
  <c r="G42" i="3"/>
  <c r="E42" i="3"/>
  <c r="C42" i="3" s="1"/>
  <c r="M41" i="3"/>
  <c r="B41" i="3" s="1"/>
  <c r="G41" i="3"/>
  <c r="C41" i="3" s="1"/>
  <c r="E41" i="3"/>
  <c r="M40" i="3"/>
  <c r="G40" i="3"/>
  <c r="E40" i="3"/>
  <c r="B40" i="3"/>
  <c r="M39" i="3"/>
  <c r="B39" i="3" s="1"/>
  <c r="G39" i="3"/>
  <c r="E39" i="3"/>
  <c r="C39" i="3" s="1"/>
  <c r="M38" i="3"/>
  <c r="G38" i="3"/>
  <c r="E38" i="3"/>
  <c r="C38" i="3"/>
  <c r="B38" i="3"/>
  <c r="M34" i="3"/>
  <c r="B34" i="3" s="1"/>
  <c r="G34" i="3"/>
  <c r="E34" i="3"/>
  <c r="M33" i="3"/>
  <c r="B33" i="3" s="1"/>
  <c r="G33" i="3"/>
  <c r="E33" i="3"/>
  <c r="C33" i="3"/>
  <c r="M32" i="3"/>
  <c r="B32" i="3" s="1"/>
  <c r="G32" i="3"/>
  <c r="E32" i="3"/>
  <c r="C32" i="3"/>
  <c r="M31" i="3"/>
  <c r="B31" i="3" s="1"/>
  <c r="G31" i="3"/>
  <c r="C31" i="3" s="1"/>
  <c r="E31" i="3"/>
  <c r="M30" i="3"/>
  <c r="B30" i="3" s="1"/>
  <c r="G30" i="3"/>
  <c r="E30" i="3"/>
  <c r="C30" i="3" s="1"/>
  <c r="M26" i="3"/>
  <c r="B26" i="3" s="1"/>
  <c r="G26" i="3"/>
  <c r="E26" i="3"/>
  <c r="C26" i="3" s="1"/>
  <c r="M25" i="3"/>
  <c r="B25" i="3" s="1"/>
  <c r="G25" i="3"/>
  <c r="E25" i="3"/>
  <c r="C25" i="3"/>
  <c r="M24" i="3"/>
  <c r="B24" i="3" s="1"/>
  <c r="G24" i="3"/>
  <c r="E24" i="3"/>
  <c r="C24" i="3" s="1"/>
  <c r="M23" i="3"/>
  <c r="B23" i="3" s="1"/>
  <c r="G23" i="3"/>
  <c r="E23" i="3"/>
  <c r="C23" i="3" s="1"/>
  <c r="M22" i="3"/>
  <c r="B22" i="3" s="1"/>
  <c r="G22" i="3"/>
  <c r="E22" i="3"/>
  <c r="C22" i="3" s="1"/>
  <c r="M18" i="3"/>
  <c r="I18" i="3"/>
  <c r="F18" i="3"/>
  <c r="C18" i="3"/>
  <c r="B18" i="3"/>
  <c r="M17" i="3"/>
  <c r="B17" i="3" s="1"/>
  <c r="I17" i="3"/>
  <c r="F17" i="3"/>
  <c r="C17" i="3" s="1"/>
  <c r="M16" i="3"/>
  <c r="I16" i="3"/>
  <c r="C16" i="3" s="1"/>
  <c r="F16" i="3"/>
  <c r="B16" i="3"/>
  <c r="M15" i="3"/>
  <c r="I15" i="3"/>
  <c r="F15" i="3"/>
  <c r="B15" i="3"/>
  <c r="M14" i="3"/>
  <c r="B14" i="3" s="1"/>
  <c r="I14" i="3"/>
  <c r="F14" i="3"/>
  <c r="C14" i="3" s="1"/>
  <c r="M10" i="3"/>
  <c r="I10" i="3"/>
  <c r="F10" i="3"/>
  <c r="C10" i="3"/>
  <c r="B10" i="3"/>
  <c r="M9" i="3"/>
  <c r="B9" i="3" s="1"/>
  <c r="I9" i="3"/>
  <c r="F9" i="3"/>
  <c r="M8" i="3"/>
  <c r="B8" i="3" s="1"/>
  <c r="I8" i="3"/>
  <c r="F8" i="3"/>
  <c r="C8" i="3"/>
  <c r="M7" i="3"/>
  <c r="B7" i="3" s="1"/>
  <c r="I7" i="3"/>
  <c r="F7" i="3"/>
  <c r="C7" i="3"/>
  <c r="M6" i="3"/>
  <c r="B6" i="3" s="1"/>
  <c r="I6" i="3"/>
  <c r="C6" i="3" s="1"/>
  <c r="F6" i="3"/>
  <c r="P434" i="1"/>
  <c r="K434" i="1"/>
  <c r="K34" i="8" s="1"/>
  <c r="H434" i="1"/>
  <c r="H34" i="8" s="1"/>
  <c r="E34" i="8" s="1"/>
  <c r="D434" i="1"/>
  <c r="P433" i="1"/>
  <c r="D433" i="1" s="1"/>
  <c r="K433" i="1"/>
  <c r="H433" i="1"/>
  <c r="E433" i="1" s="1"/>
  <c r="P432" i="1"/>
  <c r="K432" i="1"/>
  <c r="E432" i="1" s="1"/>
  <c r="H432" i="1"/>
  <c r="D432" i="1"/>
  <c r="P431" i="1"/>
  <c r="K431" i="1"/>
  <c r="K79" i="8" s="1"/>
  <c r="H431" i="1"/>
  <c r="H79" i="8" s="1"/>
  <c r="D431" i="1"/>
  <c r="P430" i="1"/>
  <c r="D430" i="1" s="1"/>
  <c r="K430" i="1"/>
  <c r="H430" i="1"/>
  <c r="E430" i="1" s="1"/>
  <c r="P429" i="1"/>
  <c r="K429" i="1"/>
  <c r="H429" i="1"/>
  <c r="E429" i="1" s="1"/>
  <c r="D429" i="1"/>
  <c r="P428" i="1"/>
  <c r="K428" i="1"/>
  <c r="H428" i="1"/>
  <c r="E428" i="1"/>
  <c r="D428" i="1"/>
  <c r="P427" i="1"/>
  <c r="D427" i="1" s="1"/>
  <c r="K427" i="1"/>
  <c r="K99" i="8" s="1"/>
  <c r="H427" i="1"/>
  <c r="H99" i="8" s="1"/>
  <c r="E99" i="8" s="1"/>
  <c r="P426" i="1"/>
  <c r="K426" i="1"/>
  <c r="K122" i="8" s="1"/>
  <c r="H426" i="1"/>
  <c r="H122" i="8" s="1"/>
  <c r="D426" i="1"/>
  <c r="P425" i="1"/>
  <c r="K425" i="1"/>
  <c r="H425" i="1"/>
  <c r="D425" i="1"/>
  <c r="P424" i="1"/>
  <c r="D424" i="1" s="1"/>
  <c r="K424" i="1"/>
  <c r="H424" i="1"/>
  <c r="E424" i="1" s="1"/>
  <c r="P423" i="1"/>
  <c r="K423" i="1"/>
  <c r="K52" i="8" s="1"/>
  <c r="H423" i="1"/>
  <c r="H52" i="8" s="1"/>
  <c r="E52" i="8" s="1"/>
  <c r="E423" i="1"/>
  <c r="D423" i="1"/>
  <c r="P422" i="1"/>
  <c r="D422" i="1" s="1"/>
  <c r="K422" i="1"/>
  <c r="K10" i="8" s="1"/>
  <c r="H422" i="1"/>
  <c r="P421" i="1"/>
  <c r="D421" i="1" s="1"/>
  <c r="K421" i="1"/>
  <c r="H421" i="1"/>
  <c r="E421" i="1"/>
  <c r="P420" i="1"/>
  <c r="D420" i="1" s="1"/>
  <c r="K420" i="1"/>
  <c r="H420" i="1"/>
  <c r="E420" i="1"/>
  <c r="P419" i="1"/>
  <c r="D419" i="1" s="1"/>
  <c r="K419" i="1"/>
  <c r="K26" i="8" s="1"/>
  <c r="H419" i="1"/>
  <c r="H26" i="8" s="1"/>
  <c r="E26" i="8" s="1"/>
  <c r="P418" i="1"/>
  <c r="K418" i="1"/>
  <c r="K121" i="8" s="1"/>
  <c r="H418" i="1"/>
  <c r="H121" i="8" s="1"/>
  <c r="E121" i="8" s="1"/>
  <c r="D418" i="1"/>
  <c r="P417" i="1"/>
  <c r="D417" i="1" s="1"/>
  <c r="K417" i="1"/>
  <c r="H417" i="1"/>
  <c r="E417" i="1" s="1"/>
  <c r="P416" i="1"/>
  <c r="K416" i="1"/>
  <c r="E416" i="1" s="1"/>
  <c r="H416" i="1"/>
  <c r="D416" i="1"/>
  <c r="P415" i="1"/>
  <c r="K415" i="1"/>
  <c r="K80" i="8" s="1"/>
  <c r="H415" i="1"/>
  <c r="H80" i="8" s="1"/>
  <c r="E80" i="8" s="1"/>
  <c r="D415" i="1"/>
  <c r="P414" i="1"/>
  <c r="D414" i="1" s="1"/>
  <c r="K414" i="1"/>
  <c r="H414" i="1"/>
  <c r="E414" i="1" s="1"/>
  <c r="P413" i="1"/>
  <c r="D413" i="1" s="1"/>
  <c r="K413" i="1"/>
  <c r="H413" i="1"/>
  <c r="E413" i="1"/>
  <c r="P412" i="1"/>
  <c r="D412" i="1" s="1"/>
  <c r="K412" i="1"/>
  <c r="E412" i="1" s="1"/>
  <c r="H412" i="1"/>
  <c r="P411" i="1"/>
  <c r="K411" i="1"/>
  <c r="K70" i="8" s="1"/>
  <c r="H411" i="1"/>
  <c r="H70" i="8" s="1"/>
  <c r="D411" i="1"/>
  <c r="P410" i="1"/>
  <c r="K410" i="1"/>
  <c r="K108" i="8" s="1"/>
  <c r="H410" i="1"/>
  <c r="H108" i="8" s="1"/>
  <c r="D410" i="1"/>
  <c r="P409" i="1"/>
  <c r="D409" i="1" s="1"/>
  <c r="K409" i="1"/>
  <c r="K24" i="8" s="1"/>
  <c r="H409" i="1"/>
  <c r="P408" i="1"/>
  <c r="D408" i="1" s="1"/>
  <c r="K408" i="1"/>
  <c r="H408" i="1"/>
  <c r="E408" i="1"/>
  <c r="P407" i="1"/>
  <c r="D407" i="1" s="1"/>
  <c r="K407" i="1"/>
  <c r="K84" i="8" s="1"/>
  <c r="H407" i="1"/>
  <c r="H84" i="8" s="1"/>
  <c r="E84" i="8" s="1"/>
  <c r="E407" i="1"/>
  <c r="P406" i="1"/>
  <c r="D406" i="1" s="1"/>
  <c r="K406" i="1"/>
  <c r="K7" i="8" s="1"/>
  <c r="H406" i="1"/>
  <c r="H7" i="8" s="1"/>
  <c r="E7" i="8" s="1"/>
  <c r="P405" i="1"/>
  <c r="D405" i="1" s="1"/>
  <c r="K405" i="1"/>
  <c r="H405" i="1"/>
  <c r="H15" i="8" s="1"/>
  <c r="P404" i="1"/>
  <c r="D404" i="1" s="1"/>
  <c r="K404" i="1"/>
  <c r="K98" i="8" s="1"/>
  <c r="H404" i="1"/>
  <c r="H98" i="8" s="1"/>
  <c r="E404" i="1"/>
  <c r="P403" i="1"/>
  <c r="D403" i="1" s="1"/>
  <c r="K403" i="1"/>
  <c r="K86" i="8" s="1"/>
  <c r="H403" i="1"/>
  <c r="H86" i="8" s="1"/>
  <c r="E403" i="1"/>
  <c r="P402" i="1"/>
  <c r="K402" i="1"/>
  <c r="E402" i="1" s="1"/>
  <c r="H402" i="1"/>
  <c r="D402" i="1"/>
  <c r="P401" i="1"/>
  <c r="K401" i="1"/>
  <c r="H401" i="1"/>
  <c r="D401" i="1"/>
  <c r="P400" i="1"/>
  <c r="D400" i="1" s="1"/>
  <c r="K400" i="1"/>
  <c r="H400" i="1"/>
  <c r="E400" i="1" s="1"/>
  <c r="P399" i="1"/>
  <c r="D399" i="1" s="1"/>
  <c r="K399" i="1"/>
  <c r="H399" i="1"/>
  <c r="E399" i="1"/>
  <c r="P398" i="1"/>
  <c r="D398" i="1" s="1"/>
  <c r="K398" i="1"/>
  <c r="H398" i="1"/>
  <c r="E398" i="1"/>
  <c r="P397" i="1"/>
  <c r="K397" i="1"/>
  <c r="K114" i="8" s="1"/>
  <c r="H397" i="1"/>
  <c r="H114" i="8" s="1"/>
  <c r="E114" i="8" s="1"/>
  <c r="D397" i="1"/>
  <c r="P396" i="1"/>
  <c r="K396" i="1"/>
  <c r="H396" i="1"/>
  <c r="E396" i="1"/>
  <c r="D396" i="1"/>
  <c r="P395" i="1"/>
  <c r="D395" i="1" s="1"/>
  <c r="K395" i="1"/>
  <c r="H395" i="1"/>
  <c r="E395" i="1" s="1"/>
  <c r="P394" i="1"/>
  <c r="K394" i="1"/>
  <c r="H394" i="1"/>
  <c r="E394" i="1"/>
  <c r="D394" i="1"/>
  <c r="P393" i="1"/>
  <c r="K393" i="1"/>
  <c r="H393" i="1"/>
  <c r="D393" i="1"/>
  <c r="P392" i="1"/>
  <c r="K392" i="1"/>
  <c r="K60" i="8" s="1"/>
  <c r="H392" i="1"/>
  <c r="H60" i="8" s="1"/>
  <c r="E60" i="8" s="1"/>
  <c r="D392" i="1"/>
  <c r="P391" i="1"/>
  <c r="K391" i="1"/>
  <c r="H391" i="1"/>
  <c r="E391" i="1" s="1"/>
  <c r="D391" i="1"/>
  <c r="P390" i="1"/>
  <c r="D390" i="1" s="1"/>
  <c r="K390" i="1"/>
  <c r="H390" i="1"/>
  <c r="E390" i="1" s="1"/>
  <c r="P389" i="1"/>
  <c r="K389" i="1"/>
  <c r="E389" i="1" s="1"/>
  <c r="H389" i="1"/>
  <c r="D389" i="1"/>
  <c r="P388" i="1"/>
  <c r="K388" i="1"/>
  <c r="K69" i="8" s="1"/>
  <c r="H388" i="1"/>
  <c r="H69" i="8" s="1"/>
  <c r="D388" i="1"/>
  <c r="P387" i="1"/>
  <c r="K387" i="1"/>
  <c r="H387" i="1"/>
  <c r="E387" i="1" s="1"/>
  <c r="D387" i="1"/>
  <c r="P386" i="1"/>
  <c r="K386" i="1"/>
  <c r="H386" i="1"/>
  <c r="E386" i="1" s="1"/>
  <c r="D386" i="1"/>
  <c r="P385" i="1"/>
  <c r="D385" i="1" s="1"/>
  <c r="K385" i="1"/>
  <c r="H385" i="1"/>
  <c r="E385" i="1" s="1"/>
  <c r="P384" i="1"/>
  <c r="K384" i="1"/>
  <c r="E384" i="1" s="1"/>
  <c r="H384" i="1"/>
  <c r="D384" i="1"/>
  <c r="P383" i="1"/>
  <c r="K383" i="1"/>
  <c r="H383" i="1"/>
  <c r="E383" i="1" s="1"/>
  <c r="D383" i="1"/>
  <c r="P382" i="1"/>
  <c r="D382" i="1" s="1"/>
  <c r="K382" i="1"/>
  <c r="H382" i="1"/>
  <c r="E382" i="1" s="1"/>
  <c r="P381" i="1"/>
  <c r="D381" i="1" s="1"/>
  <c r="K381" i="1"/>
  <c r="H381" i="1"/>
  <c r="E381" i="1"/>
  <c r="P380" i="1"/>
  <c r="D380" i="1" s="1"/>
  <c r="K380" i="1"/>
  <c r="E380" i="1" s="1"/>
  <c r="H380" i="1"/>
  <c r="P379" i="1"/>
  <c r="K379" i="1"/>
  <c r="E379" i="1" s="1"/>
  <c r="H379" i="1"/>
  <c r="D379" i="1"/>
  <c r="P378" i="1"/>
  <c r="K378" i="1"/>
  <c r="H378" i="1"/>
  <c r="E378" i="1" s="1"/>
  <c r="D378" i="1"/>
  <c r="P377" i="1"/>
  <c r="D377" i="1" s="1"/>
  <c r="K377" i="1"/>
  <c r="K41" i="8" s="1"/>
  <c r="H377" i="1"/>
  <c r="P376" i="1"/>
  <c r="D376" i="1" s="1"/>
  <c r="K376" i="1"/>
  <c r="H376" i="1"/>
  <c r="E376" i="1"/>
  <c r="P375" i="1"/>
  <c r="D375" i="1" s="1"/>
  <c r="K375" i="1"/>
  <c r="H375" i="1"/>
  <c r="E375" i="1"/>
  <c r="P374" i="1"/>
  <c r="D374" i="1" s="1"/>
  <c r="K374" i="1"/>
  <c r="H374" i="1"/>
  <c r="E374" i="1"/>
  <c r="P373" i="1"/>
  <c r="D373" i="1" s="1"/>
  <c r="K373" i="1"/>
  <c r="K17" i="8" s="1"/>
  <c r="H373" i="1"/>
  <c r="H17" i="8" s="1"/>
  <c r="E17" i="8" s="1"/>
  <c r="P372" i="1"/>
  <c r="D372" i="1" s="1"/>
  <c r="K372" i="1"/>
  <c r="H372" i="1"/>
  <c r="E372" i="1"/>
  <c r="P371" i="1"/>
  <c r="D371" i="1" s="1"/>
  <c r="K371" i="1"/>
  <c r="H371" i="1"/>
  <c r="E371" i="1"/>
  <c r="P370" i="1"/>
  <c r="K370" i="1"/>
  <c r="K22" i="8" s="1"/>
  <c r="H370" i="1"/>
  <c r="H22" i="8" s="1"/>
  <c r="E22" i="8" s="1"/>
  <c r="D370" i="1"/>
  <c r="P369" i="1"/>
  <c r="K369" i="1"/>
  <c r="K49" i="8" s="1"/>
  <c r="H369" i="1"/>
  <c r="D369" i="1"/>
  <c r="P368" i="1"/>
  <c r="D368" i="1" s="1"/>
  <c r="K368" i="1"/>
  <c r="K116" i="8" s="1"/>
  <c r="H368" i="1"/>
  <c r="H116" i="8" s="1"/>
  <c r="E116" i="8" s="1"/>
  <c r="P367" i="1"/>
  <c r="D367" i="1" s="1"/>
  <c r="K367" i="1"/>
  <c r="H367" i="1"/>
  <c r="E367" i="1"/>
  <c r="P366" i="1"/>
  <c r="D366" i="1" s="1"/>
  <c r="K366" i="1"/>
  <c r="H366" i="1"/>
  <c r="E366" i="1"/>
  <c r="P365" i="1"/>
  <c r="K365" i="1"/>
  <c r="H365" i="1"/>
  <c r="E365" i="1" s="1"/>
  <c r="D365" i="1"/>
  <c r="P364" i="1"/>
  <c r="K364" i="1"/>
  <c r="H364" i="1"/>
  <c r="E364" i="1"/>
  <c r="D364" i="1"/>
  <c r="P363" i="1"/>
  <c r="D363" i="1" s="1"/>
  <c r="K363" i="1"/>
  <c r="H363" i="1"/>
  <c r="E363" i="1" s="1"/>
  <c r="P362" i="1"/>
  <c r="K362" i="1"/>
  <c r="H362" i="1"/>
  <c r="E362" i="1"/>
  <c r="D362" i="1"/>
  <c r="P361" i="1"/>
  <c r="K361" i="1"/>
  <c r="H361" i="1"/>
  <c r="D361" i="1"/>
  <c r="P360" i="1"/>
  <c r="K360" i="1"/>
  <c r="K58" i="8" s="1"/>
  <c r="H360" i="1"/>
  <c r="H58" i="8" s="1"/>
  <c r="E58" i="8" s="1"/>
  <c r="D360" i="1"/>
  <c r="P359" i="1"/>
  <c r="K359" i="1"/>
  <c r="H359" i="1"/>
  <c r="E359" i="1" s="1"/>
  <c r="D359" i="1"/>
  <c r="P358" i="1"/>
  <c r="D358" i="1" s="1"/>
  <c r="K358" i="1"/>
  <c r="H358" i="1"/>
  <c r="E358" i="1" s="1"/>
  <c r="P357" i="1"/>
  <c r="D357" i="1" s="1"/>
  <c r="K357" i="1"/>
  <c r="H357" i="1"/>
  <c r="E357" i="1"/>
  <c r="P356" i="1"/>
  <c r="D356" i="1" s="1"/>
  <c r="K356" i="1"/>
  <c r="H356" i="1"/>
  <c r="E356" i="1"/>
  <c r="P355" i="1"/>
  <c r="D355" i="1" s="1"/>
  <c r="K355" i="1"/>
  <c r="K62" i="8" s="1"/>
  <c r="H355" i="1"/>
  <c r="H62" i="8" s="1"/>
  <c r="P354" i="1"/>
  <c r="K354" i="1"/>
  <c r="H354" i="1"/>
  <c r="E354" i="1"/>
  <c r="D354" i="1"/>
  <c r="P353" i="1"/>
  <c r="K353" i="1"/>
  <c r="H353" i="1"/>
  <c r="E353" i="1" s="1"/>
  <c r="D353" i="1"/>
  <c r="P352" i="1"/>
  <c r="K352" i="1"/>
  <c r="H352" i="1"/>
  <c r="E352" i="1" s="1"/>
  <c r="D352" i="1"/>
  <c r="P351" i="1"/>
  <c r="K351" i="1"/>
  <c r="H351" i="1"/>
  <c r="E351" i="1" s="1"/>
  <c r="D351" i="1"/>
  <c r="P350" i="1"/>
  <c r="D350" i="1" s="1"/>
  <c r="K350" i="1"/>
  <c r="H350" i="1"/>
  <c r="E350" i="1" s="1"/>
  <c r="P349" i="1"/>
  <c r="D349" i="1" s="1"/>
  <c r="K349" i="1"/>
  <c r="H349" i="1"/>
  <c r="E349" i="1"/>
  <c r="P348" i="1"/>
  <c r="D348" i="1" s="1"/>
  <c r="K348" i="1"/>
  <c r="K81" i="8" s="1"/>
  <c r="H348" i="1"/>
  <c r="H81" i="8" s="1"/>
  <c r="E348" i="1"/>
  <c r="P347" i="1"/>
  <c r="D347" i="1" s="1"/>
  <c r="K347" i="1"/>
  <c r="E347" i="1" s="1"/>
  <c r="H347" i="1"/>
  <c r="P346" i="1"/>
  <c r="K346" i="1"/>
  <c r="H346" i="1"/>
  <c r="E346" i="1"/>
  <c r="D346" i="1"/>
  <c r="P345" i="1"/>
  <c r="K345" i="1"/>
  <c r="H345" i="1"/>
  <c r="E345" i="1" s="1"/>
  <c r="D345" i="1"/>
  <c r="P344" i="1"/>
  <c r="K344" i="1"/>
  <c r="K20" i="8" s="1"/>
  <c r="H344" i="1"/>
  <c r="H20" i="8" s="1"/>
  <c r="D344" i="1"/>
  <c r="P343" i="1"/>
  <c r="K343" i="1"/>
  <c r="K46" i="8" s="1"/>
  <c r="H343" i="1"/>
  <c r="H46" i="8" s="1"/>
  <c r="E46" i="8" s="1"/>
  <c r="D343" i="1"/>
  <c r="P342" i="1"/>
  <c r="D342" i="1" s="1"/>
  <c r="K342" i="1"/>
  <c r="K59" i="8" s="1"/>
  <c r="H342" i="1"/>
  <c r="H59" i="8" s="1"/>
  <c r="E59" i="8" s="1"/>
  <c r="P341" i="1"/>
  <c r="D341" i="1" s="1"/>
  <c r="K341" i="1"/>
  <c r="K78" i="8" s="1"/>
  <c r="H341" i="1"/>
  <c r="H78" i="8" s="1"/>
  <c r="E78" i="8" s="1"/>
  <c r="E341" i="1"/>
  <c r="P340" i="1"/>
  <c r="D340" i="1" s="1"/>
  <c r="K340" i="1"/>
  <c r="H340" i="1"/>
  <c r="E340" i="1"/>
  <c r="P339" i="1"/>
  <c r="D339" i="1" s="1"/>
  <c r="K339" i="1"/>
  <c r="E339" i="1" s="1"/>
  <c r="H339" i="1"/>
  <c r="P338" i="1"/>
  <c r="K338" i="1"/>
  <c r="K73" i="8" s="1"/>
  <c r="H338" i="1"/>
  <c r="H73" i="8" s="1"/>
  <c r="E338" i="1"/>
  <c r="D338" i="1"/>
  <c r="P337" i="1"/>
  <c r="K337" i="1"/>
  <c r="H337" i="1"/>
  <c r="E337" i="1" s="1"/>
  <c r="D337" i="1"/>
  <c r="P336" i="1"/>
  <c r="K336" i="1"/>
  <c r="K42" i="8" s="1"/>
  <c r="H336" i="1"/>
  <c r="H42" i="8" s="1"/>
  <c r="E42" i="8" s="1"/>
  <c r="D336" i="1"/>
  <c r="P335" i="1"/>
  <c r="K335" i="1"/>
  <c r="H335" i="1"/>
  <c r="E335" i="1" s="1"/>
  <c r="D335" i="1"/>
  <c r="P334" i="1"/>
  <c r="D334" i="1" s="1"/>
  <c r="E334" i="1"/>
  <c r="P333" i="1"/>
  <c r="K333" i="1"/>
  <c r="H333" i="1"/>
  <c r="E333" i="1" s="1"/>
  <c r="D333" i="1"/>
  <c r="P332" i="1"/>
  <c r="D332" i="1" s="1"/>
  <c r="K332" i="1"/>
  <c r="H332" i="1"/>
  <c r="E332" i="1" s="1"/>
  <c r="P331" i="1"/>
  <c r="D331" i="1" s="1"/>
  <c r="K331" i="1"/>
  <c r="K23" i="8" s="1"/>
  <c r="H331" i="1"/>
  <c r="H23" i="8" s="1"/>
  <c r="E23" i="8" s="1"/>
  <c r="E331" i="1"/>
  <c r="P330" i="1"/>
  <c r="D330" i="1" s="1"/>
  <c r="K330" i="1"/>
  <c r="K89" i="8" s="1"/>
  <c r="H330" i="1"/>
  <c r="H89" i="8" s="1"/>
  <c r="E330" i="1"/>
  <c r="P329" i="1"/>
  <c r="D329" i="1" s="1"/>
  <c r="K329" i="1"/>
  <c r="K47" i="8" s="1"/>
  <c r="H329" i="1"/>
  <c r="H47" i="8" s="1"/>
  <c r="P328" i="1"/>
  <c r="K328" i="1"/>
  <c r="H328" i="1"/>
  <c r="E328" i="1"/>
  <c r="D328" i="1"/>
  <c r="P327" i="1"/>
  <c r="K327" i="1"/>
  <c r="H327" i="1"/>
  <c r="E327" i="1" s="1"/>
  <c r="D327" i="1"/>
  <c r="P326" i="1"/>
  <c r="K326" i="1"/>
  <c r="H326" i="1"/>
  <c r="E326" i="1" s="1"/>
  <c r="D326" i="1"/>
  <c r="P325" i="1"/>
  <c r="K325" i="1"/>
  <c r="K33" i="8" s="1"/>
  <c r="H325" i="1"/>
  <c r="H33" i="8" s="1"/>
  <c r="E33" i="8" s="1"/>
  <c r="D325" i="1"/>
  <c r="P324" i="1"/>
  <c r="D324" i="1" s="1"/>
  <c r="K324" i="1"/>
  <c r="K48" i="8" s="1"/>
  <c r="H324" i="1"/>
  <c r="H48" i="8" s="1"/>
  <c r="E48" i="8" s="1"/>
  <c r="P323" i="1"/>
  <c r="D323" i="1" s="1"/>
  <c r="K323" i="1"/>
  <c r="K56" i="8" s="1"/>
  <c r="H323" i="1"/>
  <c r="H56" i="8" s="1"/>
  <c r="E56" i="8" s="1"/>
  <c r="E323" i="1"/>
  <c r="P322" i="1"/>
  <c r="D322" i="1" s="1"/>
  <c r="K322" i="1"/>
  <c r="K43" i="8" s="1"/>
  <c r="H322" i="1"/>
  <c r="H43" i="8" s="1"/>
  <c r="E322" i="1"/>
  <c r="P321" i="1"/>
  <c r="D321" i="1" s="1"/>
  <c r="K321" i="1"/>
  <c r="K8" i="8" s="1"/>
  <c r="H321" i="1"/>
  <c r="H8" i="8" s="1"/>
  <c r="E8" i="8" s="1"/>
  <c r="P320" i="1"/>
  <c r="K320" i="1"/>
  <c r="H320" i="1"/>
  <c r="E320" i="1"/>
  <c r="D320" i="1"/>
  <c r="P319" i="1"/>
  <c r="K319" i="1"/>
  <c r="H319" i="1"/>
  <c r="E319" i="1" s="1"/>
  <c r="D319" i="1"/>
  <c r="P318" i="1"/>
  <c r="K318" i="1"/>
  <c r="H318" i="1"/>
  <c r="E318" i="1" s="1"/>
  <c r="D318" i="1"/>
  <c r="P317" i="1"/>
  <c r="K317" i="1"/>
  <c r="K9" i="8" s="1"/>
  <c r="H317" i="1"/>
  <c r="H9" i="8" s="1"/>
  <c r="E9" i="8" s="1"/>
  <c r="D317" i="1"/>
  <c r="P316" i="1"/>
  <c r="D316" i="1" s="1"/>
  <c r="K316" i="1"/>
  <c r="K91" i="8" s="1"/>
  <c r="H316" i="1"/>
  <c r="H91" i="8" s="1"/>
  <c r="E91" i="8" s="1"/>
  <c r="P315" i="1"/>
  <c r="D315" i="1" s="1"/>
  <c r="K315" i="1"/>
  <c r="H315" i="1"/>
  <c r="E315" i="1"/>
  <c r="P314" i="1"/>
  <c r="D314" i="1" s="1"/>
  <c r="K314" i="1"/>
  <c r="H314" i="1"/>
  <c r="E314" i="1"/>
  <c r="P313" i="1"/>
  <c r="D313" i="1" s="1"/>
  <c r="K313" i="1"/>
  <c r="E313" i="1" s="1"/>
  <c r="H313" i="1"/>
  <c r="P312" i="1"/>
  <c r="K312" i="1"/>
  <c r="H312" i="1"/>
  <c r="E312" i="1"/>
  <c r="D312" i="1"/>
  <c r="P311" i="1"/>
  <c r="K311" i="1"/>
  <c r="H311" i="1"/>
  <c r="E311" i="1" s="1"/>
  <c r="D311" i="1"/>
  <c r="P310" i="1"/>
  <c r="K310" i="1"/>
  <c r="H310" i="1"/>
  <c r="E310" i="1" s="1"/>
  <c r="D310" i="1"/>
  <c r="P309" i="1"/>
  <c r="K309" i="1"/>
  <c r="H309" i="1"/>
  <c r="E309" i="1" s="1"/>
  <c r="D309" i="1"/>
  <c r="P308" i="1"/>
  <c r="D308" i="1" s="1"/>
  <c r="K308" i="1"/>
  <c r="H308" i="1"/>
  <c r="E308" i="1" s="1"/>
  <c r="P307" i="1"/>
  <c r="D307" i="1" s="1"/>
  <c r="K307" i="1"/>
  <c r="H307" i="1"/>
  <c r="E307" i="1"/>
  <c r="P306" i="1"/>
  <c r="D306" i="1" s="1"/>
  <c r="K306" i="1"/>
  <c r="H306" i="1"/>
  <c r="E306" i="1"/>
  <c r="P305" i="1"/>
  <c r="D305" i="1" s="1"/>
  <c r="K305" i="1"/>
  <c r="E305" i="1" s="1"/>
  <c r="H305" i="1"/>
  <c r="P304" i="1"/>
  <c r="K304" i="1"/>
  <c r="H304" i="1"/>
  <c r="E304" i="1"/>
  <c r="D304" i="1"/>
  <c r="P303" i="1"/>
  <c r="K303" i="1"/>
  <c r="H303" i="1"/>
  <c r="E303" i="1" s="1"/>
  <c r="D303" i="1"/>
  <c r="P302" i="1"/>
  <c r="K302" i="1"/>
  <c r="H302" i="1"/>
  <c r="E302" i="1" s="1"/>
  <c r="D302" i="1"/>
  <c r="P301" i="1"/>
  <c r="K301" i="1"/>
  <c r="H301" i="1"/>
  <c r="E301" i="1" s="1"/>
  <c r="D301" i="1"/>
  <c r="P300" i="1"/>
  <c r="D300" i="1" s="1"/>
  <c r="K300" i="1"/>
  <c r="H300" i="1"/>
  <c r="E300" i="1" s="1"/>
  <c r="P299" i="1"/>
  <c r="D299" i="1" s="1"/>
  <c r="K299" i="1"/>
  <c r="H299" i="1"/>
  <c r="E299" i="1"/>
  <c r="P298" i="1"/>
  <c r="D298" i="1" s="1"/>
  <c r="K298" i="1"/>
  <c r="H298" i="1"/>
  <c r="E298" i="1"/>
  <c r="P297" i="1"/>
  <c r="D297" i="1" s="1"/>
  <c r="K297" i="1"/>
  <c r="E297" i="1" s="1"/>
  <c r="H297" i="1"/>
  <c r="P296" i="1"/>
  <c r="K296" i="1"/>
  <c r="H296" i="1"/>
  <c r="E296" i="1"/>
  <c r="D296" i="1"/>
  <c r="P295" i="1"/>
  <c r="K295" i="1"/>
  <c r="H295" i="1"/>
  <c r="E295" i="1" s="1"/>
  <c r="D295" i="1"/>
  <c r="P294" i="1"/>
  <c r="K294" i="1"/>
  <c r="K11" i="8" s="1"/>
  <c r="H294" i="1"/>
  <c r="H11" i="8" s="1"/>
  <c r="D294" i="1"/>
  <c r="P293" i="1"/>
  <c r="K293" i="1"/>
  <c r="H293" i="1"/>
  <c r="E293" i="1" s="1"/>
  <c r="D293" i="1"/>
  <c r="P292" i="1"/>
  <c r="D292" i="1" s="1"/>
  <c r="K292" i="1"/>
  <c r="H292" i="1"/>
  <c r="E292" i="1" s="1"/>
  <c r="P291" i="1"/>
  <c r="D291" i="1" s="1"/>
  <c r="K291" i="1"/>
  <c r="H291" i="1"/>
  <c r="E291" i="1"/>
  <c r="P290" i="1"/>
  <c r="D290" i="1" s="1"/>
  <c r="K290" i="1"/>
  <c r="H290" i="1"/>
  <c r="E290" i="1"/>
  <c r="P289" i="1"/>
  <c r="D289" i="1" s="1"/>
  <c r="K289" i="1"/>
  <c r="E289" i="1" s="1"/>
  <c r="H289" i="1"/>
  <c r="P288" i="1"/>
  <c r="K288" i="1"/>
  <c r="H288" i="1"/>
  <c r="E288" i="1"/>
  <c r="D288" i="1"/>
  <c r="P287" i="1"/>
  <c r="K287" i="1"/>
  <c r="K21" i="8" s="1"/>
  <c r="H287" i="1"/>
  <c r="H21" i="8" s="1"/>
  <c r="E21" i="8" s="1"/>
  <c r="D287" i="1"/>
  <c r="P286" i="1"/>
  <c r="K286" i="1"/>
  <c r="H286" i="1"/>
  <c r="E286" i="1" s="1"/>
  <c r="D286" i="1"/>
  <c r="P285" i="1"/>
  <c r="K285" i="1"/>
  <c r="H285" i="1"/>
  <c r="E285" i="1" s="1"/>
  <c r="D285" i="1"/>
  <c r="P284" i="1"/>
  <c r="D284" i="1" s="1"/>
  <c r="K284" i="1"/>
  <c r="K19" i="8" s="1"/>
  <c r="H284" i="1"/>
  <c r="H19" i="8" s="1"/>
  <c r="E19" i="8" s="1"/>
  <c r="P283" i="1"/>
  <c r="D283" i="1" s="1"/>
  <c r="K283" i="1"/>
  <c r="H283" i="1"/>
  <c r="E283" i="1"/>
  <c r="P282" i="1"/>
  <c r="D282" i="1" s="1"/>
  <c r="K282" i="1"/>
  <c r="H282" i="1"/>
  <c r="E282" i="1"/>
  <c r="P281" i="1"/>
  <c r="D281" i="1" s="1"/>
  <c r="K281" i="1"/>
  <c r="E281" i="1" s="1"/>
  <c r="H281" i="1"/>
  <c r="P280" i="1"/>
  <c r="K280" i="1"/>
  <c r="K29" i="8" s="1"/>
  <c r="H280" i="1"/>
  <c r="H29" i="8" s="1"/>
  <c r="E29" i="8" s="1"/>
  <c r="E280" i="1"/>
  <c r="D280" i="1"/>
  <c r="P279" i="1"/>
  <c r="K279" i="1"/>
  <c r="H279" i="1"/>
  <c r="E279" i="1" s="1"/>
  <c r="D279" i="1"/>
  <c r="P278" i="1"/>
  <c r="K278" i="1"/>
  <c r="H278" i="1"/>
  <c r="E278" i="1" s="1"/>
  <c r="D278" i="1"/>
  <c r="P277" i="1"/>
  <c r="K277" i="1"/>
  <c r="H277" i="1"/>
  <c r="E277" i="1" s="1"/>
  <c r="D277" i="1"/>
  <c r="P276" i="1"/>
  <c r="D276" i="1" s="1"/>
  <c r="K276" i="1"/>
  <c r="K27" i="8" s="1"/>
  <c r="H276" i="1"/>
  <c r="H27" i="8" s="1"/>
  <c r="E27" i="8" s="1"/>
  <c r="P275" i="1"/>
  <c r="D275" i="1" s="1"/>
  <c r="K275" i="1"/>
  <c r="H275" i="1"/>
  <c r="E275" i="1"/>
  <c r="P274" i="1"/>
  <c r="D274" i="1" s="1"/>
  <c r="K274" i="1"/>
  <c r="H274" i="1"/>
  <c r="E274" i="1"/>
  <c r="P273" i="1"/>
  <c r="D273" i="1" s="1"/>
  <c r="K273" i="1"/>
  <c r="E273" i="1" s="1"/>
  <c r="H273" i="1"/>
  <c r="P272" i="1"/>
  <c r="K272" i="1"/>
  <c r="H272" i="1"/>
  <c r="E272" i="1"/>
  <c r="D272" i="1"/>
  <c r="P271" i="1"/>
  <c r="K271" i="1"/>
  <c r="H271" i="1"/>
  <c r="E271" i="1" s="1"/>
  <c r="D271" i="1"/>
  <c r="P270" i="1"/>
  <c r="K270" i="1"/>
  <c r="H270" i="1"/>
  <c r="E270" i="1" s="1"/>
  <c r="D270" i="1"/>
  <c r="P269" i="1"/>
  <c r="K269" i="1"/>
  <c r="H269" i="1"/>
  <c r="E269" i="1" s="1"/>
  <c r="D269" i="1"/>
  <c r="P268" i="1"/>
  <c r="D268" i="1" s="1"/>
  <c r="K268" i="1"/>
  <c r="H268" i="1"/>
  <c r="E268" i="1" s="1"/>
  <c r="P267" i="1"/>
  <c r="D267" i="1" s="1"/>
  <c r="K267" i="1"/>
  <c r="H267" i="1"/>
  <c r="E267" i="1"/>
  <c r="P266" i="1"/>
  <c r="D266" i="1" s="1"/>
  <c r="K266" i="1"/>
  <c r="H266" i="1"/>
  <c r="E266" i="1"/>
  <c r="P265" i="1"/>
  <c r="D265" i="1" s="1"/>
  <c r="K265" i="1"/>
  <c r="E265" i="1" s="1"/>
  <c r="H265" i="1"/>
  <c r="P264" i="1"/>
  <c r="K264" i="1"/>
  <c r="H264" i="1"/>
  <c r="E264" i="1"/>
  <c r="D264" i="1"/>
  <c r="P263" i="1"/>
  <c r="K263" i="1"/>
  <c r="H263" i="1"/>
  <c r="E263" i="1" s="1"/>
  <c r="D263" i="1"/>
  <c r="P262" i="1"/>
  <c r="K262" i="1"/>
  <c r="H262" i="1"/>
  <c r="E262" i="1" s="1"/>
  <c r="D262" i="1"/>
  <c r="P261" i="1"/>
  <c r="K261" i="1"/>
  <c r="H261" i="1"/>
  <c r="E261" i="1" s="1"/>
  <c r="D261" i="1"/>
  <c r="P260" i="1"/>
  <c r="D260" i="1" s="1"/>
  <c r="K260" i="1"/>
  <c r="H260" i="1"/>
  <c r="E260" i="1" s="1"/>
  <c r="P259" i="1"/>
  <c r="D259" i="1" s="1"/>
  <c r="K259" i="1"/>
  <c r="H259" i="1"/>
  <c r="E259" i="1"/>
  <c r="P258" i="1"/>
  <c r="D258" i="1" s="1"/>
  <c r="K258" i="1"/>
  <c r="H258" i="1"/>
  <c r="E258" i="1"/>
  <c r="P257" i="1"/>
  <c r="D257" i="1" s="1"/>
  <c r="K257" i="1"/>
  <c r="E257" i="1" s="1"/>
  <c r="H257" i="1"/>
  <c r="P256" i="1"/>
  <c r="K256" i="1"/>
  <c r="H256" i="1"/>
  <c r="E256" i="1"/>
  <c r="D256" i="1"/>
  <c r="P255" i="1"/>
  <c r="K255" i="1"/>
  <c r="H255" i="1"/>
  <c r="E255" i="1" s="1"/>
  <c r="D255" i="1"/>
  <c r="P254" i="1"/>
  <c r="K254" i="1"/>
  <c r="H254" i="1"/>
  <c r="E254" i="1" s="1"/>
  <c r="D254" i="1"/>
  <c r="P253" i="1"/>
  <c r="K253" i="1"/>
  <c r="K102" i="8" s="1"/>
  <c r="H253" i="1"/>
  <c r="H102" i="8" s="1"/>
  <c r="E102" i="8" s="1"/>
  <c r="D253" i="1"/>
  <c r="P252" i="1"/>
  <c r="D252" i="1" s="1"/>
  <c r="K252" i="1"/>
  <c r="H252" i="1"/>
  <c r="E252" i="1" s="1"/>
  <c r="P251" i="1"/>
  <c r="D251" i="1" s="1"/>
  <c r="K251" i="1"/>
  <c r="H251" i="1"/>
  <c r="E251" i="1"/>
  <c r="P250" i="1"/>
  <c r="D250" i="1" s="1"/>
  <c r="K250" i="1"/>
  <c r="H250" i="1"/>
  <c r="E250" i="1"/>
  <c r="P249" i="1"/>
  <c r="D249" i="1" s="1"/>
  <c r="K249" i="1"/>
  <c r="E249" i="1" s="1"/>
  <c r="H249" i="1"/>
  <c r="P248" i="1"/>
  <c r="K248" i="1"/>
  <c r="H248" i="1"/>
  <c r="E248" i="1"/>
  <c r="D248" i="1"/>
  <c r="P247" i="1"/>
  <c r="K247" i="1"/>
  <c r="H247" i="1"/>
  <c r="E247" i="1" s="1"/>
  <c r="D247" i="1"/>
  <c r="P246" i="1"/>
  <c r="K246" i="1"/>
  <c r="H246" i="1"/>
  <c r="E246" i="1" s="1"/>
  <c r="D246" i="1"/>
  <c r="P245" i="1"/>
  <c r="K245" i="1"/>
  <c r="H245" i="1"/>
  <c r="E245" i="1" s="1"/>
  <c r="D245" i="1"/>
  <c r="P244" i="1"/>
  <c r="D244" i="1" s="1"/>
  <c r="K244" i="1"/>
  <c r="H244" i="1"/>
  <c r="E244" i="1" s="1"/>
  <c r="P243" i="1"/>
  <c r="D243" i="1" s="1"/>
  <c r="K243" i="1"/>
  <c r="K101" i="8" s="1"/>
  <c r="H243" i="1"/>
  <c r="H101" i="8" s="1"/>
  <c r="E101" i="8" s="1"/>
  <c r="E243" i="1"/>
  <c r="P242" i="1"/>
  <c r="D242" i="1" s="1"/>
  <c r="K242" i="1"/>
  <c r="H242" i="1"/>
  <c r="E242" i="1"/>
  <c r="P241" i="1"/>
  <c r="D241" i="1" s="1"/>
  <c r="K241" i="1"/>
  <c r="K64" i="8" s="1"/>
  <c r="H241" i="1"/>
  <c r="H64" i="8" s="1"/>
  <c r="P240" i="1"/>
  <c r="K240" i="1"/>
  <c r="H240" i="1"/>
  <c r="E240" i="1"/>
  <c r="D240" i="1"/>
  <c r="P239" i="1"/>
  <c r="K239" i="1"/>
  <c r="H239" i="1"/>
  <c r="E239" i="1" s="1"/>
  <c r="D239" i="1"/>
  <c r="P238" i="1"/>
  <c r="K238" i="1"/>
  <c r="H238" i="1"/>
  <c r="E238" i="1" s="1"/>
  <c r="D238" i="1"/>
  <c r="P237" i="1"/>
  <c r="K237" i="1"/>
  <c r="P236" i="1"/>
  <c r="K236" i="1"/>
  <c r="P235" i="1"/>
  <c r="K235" i="1"/>
  <c r="P234" i="1"/>
  <c r="K234" i="1"/>
  <c r="P233" i="1"/>
  <c r="K233" i="1"/>
  <c r="P232" i="1"/>
  <c r="K232" i="1"/>
  <c r="P231" i="1"/>
  <c r="K231" i="1"/>
  <c r="P230" i="1"/>
  <c r="K230" i="1"/>
  <c r="H230" i="1"/>
  <c r="E230" i="1" s="1"/>
  <c r="D230" i="1"/>
  <c r="P229" i="1"/>
  <c r="K229" i="1"/>
  <c r="H229" i="1"/>
  <c r="E229" i="1" s="1"/>
  <c r="D229" i="1"/>
  <c r="P228" i="1"/>
  <c r="K228" i="1"/>
  <c r="H228" i="1"/>
  <c r="E228" i="1" s="1"/>
  <c r="D228" i="1"/>
  <c r="P227" i="1"/>
  <c r="D227" i="1" s="1"/>
  <c r="K227" i="1"/>
  <c r="H227" i="1"/>
  <c r="E227" i="1" s="1"/>
  <c r="P226" i="1"/>
  <c r="D226" i="1" s="1"/>
  <c r="K226" i="1"/>
  <c r="K65" i="8" s="1"/>
  <c r="H226" i="1"/>
  <c r="H65" i="8" s="1"/>
  <c r="E65" i="8" s="1"/>
  <c r="E226" i="1"/>
  <c r="P225" i="1"/>
  <c r="D225" i="1" s="1"/>
  <c r="K225" i="1"/>
  <c r="H225" i="1"/>
  <c r="E225" i="1"/>
  <c r="P224" i="1"/>
  <c r="D224" i="1" s="1"/>
  <c r="K224" i="1"/>
  <c r="E224" i="1" s="1"/>
  <c r="H224" i="1"/>
  <c r="P223" i="1"/>
  <c r="K223" i="1"/>
  <c r="K32" i="8" s="1"/>
  <c r="H223" i="1"/>
  <c r="H32" i="8" s="1"/>
  <c r="E32" i="8" s="1"/>
  <c r="E223" i="1"/>
  <c r="D223" i="1"/>
  <c r="P222" i="1"/>
  <c r="K222" i="1"/>
  <c r="H222" i="1"/>
  <c r="E222" i="1" s="1"/>
  <c r="D222" i="1"/>
  <c r="P221" i="1"/>
  <c r="K221" i="1"/>
  <c r="H221" i="1"/>
  <c r="E221" i="1" s="1"/>
  <c r="D221" i="1"/>
  <c r="P220" i="1"/>
  <c r="K220" i="1"/>
  <c r="H220" i="1"/>
  <c r="E220" i="1" s="1"/>
  <c r="D220" i="1"/>
  <c r="P219" i="1"/>
  <c r="D219" i="1" s="1"/>
  <c r="K219" i="1"/>
  <c r="K109" i="8" s="1"/>
  <c r="H219" i="1"/>
  <c r="H109" i="8" s="1"/>
  <c r="E109" i="8" s="1"/>
  <c r="P218" i="1"/>
  <c r="D218" i="1" s="1"/>
  <c r="K218" i="1"/>
  <c r="K94" i="8" s="1"/>
  <c r="H218" i="1"/>
  <c r="H94" i="8" s="1"/>
  <c r="E94" i="8" s="1"/>
  <c r="E218" i="1"/>
  <c r="P217" i="1"/>
  <c r="D217" i="1" s="1"/>
  <c r="K217" i="1"/>
  <c r="K35" i="8" s="1"/>
  <c r="H217" i="1"/>
  <c r="H35" i="8" s="1"/>
  <c r="E217" i="1"/>
  <c r="P216" i="1"/>
  <c r="D216" i="1" s="1"/>
  <c r="K216" i="1"/>
  <c r="E216" i="1" s="1"/>
  <c r="H216" i="1"/>
  <c r="P215" i="1"/>
  <c r="K215" i="1"/>
  <c r="H215" i="1"/>
  <c r="E215" i="1"/>
  <c r="D215" i="1"/>
  <c r="P214" i="1"/>
  <c r="K214" i="1"/>
  <c r="K96" i="8" s="1"/>
  <c r="H214" i="1"/>
  <c r="H96" i="8" s="1"/>
  <c r="D214" i="1"/>
  <c r="P213" i="1"/>
  <c r="K213" i="1"/>
  <c r="K124" i="8" s="1"/>
  <c r="H213" i="1"/>
  <c r="H124" i="8" s="1"/>
  <c r="E124" i="8" s="1"/>
  <c r="D213" i="1"/>
  <c r="P212" i="1"/>
  <c r="K212" i="1"/>
  <c r="K95" i="8" s="1"/>
  <c r="H212" i="1"/>
  <c r="H95" i="8" s="1"/>
  <c r="E95" i="8" s="1"/>
  <c r="D212" i="1"/>
  <c r="P211" i="1"/>
  <c r="D211" i="1" s="1"/>
  <c r="K211" i="1"/>
  <c r="H211" i="1"/>
  <c r="E211" i="1" s="1"/>
  <c r="P210" i="1"/>
  <c r="D210" i="1" s="1"/>
  <c r="K210" i="1"/>
  <c r="H210" i="1"/>
  <c r="E210" i="1"/>
  <c r="P209" i="1"/>
  <c r="D209" i="1" s="1"/>
  <c r="K209" i="1"/>
  <c r="K68" i="8" s="1"/>
  <c r="H209" i="1"/>
  <c r="H68" i="8" s="1"/>
  <c r="E68" i="8" s="1"/>
  <c r="E209" i="1"/>
  <c r="P208" i="1"/>
  <c r="D208" i="1" s="1"/>
  <c r="K208" i="1"/>
  <c r="E208" i="1" s="1"/>
  <c r="H208" i="1"/>
  <c r="P207" i="1"/>
  <c r="K207" i="1"/>
  <c r="H207" i="1"/>
  <c r="E207" i="1"/>
  <c r="D207" i="1"/>
  <c r="P206" i="1"/>
  <c r="K206" i="1"/>
  <c r="E206" i="1" s="1"/>
  <c r="H206" i="1"/>
  <c r="D206" i="1"/>
  <c r="P205" i="1"/>
  <c r="K205" i="1"/>
  <c r="H205" i="1"/>
  <c r="E205" i="1" s="1"/>
  <c r="D205" i="1"/>
  <c r="P204" i="1"/>
  <c r="K204" i="1"/>
  <c r="H204" i="1"/>
  <c r="E204" i="1" s="1"/>
  <c r="D204" i="1"/>
  <c r="P203" i="1"/>
  <c r="D203" i="1" s="1"/>
  <c r="K203" i="1"/>
  <c r="H203" i="1"/>
  <c r="E203" i="1" s="1"/>
  <c r="P202" i="1"/>
  <c r="D202" i="1" s="1"/>
  <c r="K202" i="1"/>
  <c r="K112" i="8" s="1"/>
  <c r="H202" i="1"/>
  <c r="H112" i="8" s="1"/>
  <c r="E112" i="8" s="1"/>
  <c r="E202" i="1"/>
  <c r="P201" i="1"/>
  <c r="D201" i="1" s="1"/>
  <c r="K201" i="1"/>
  <c r="H201" i="1"/>
  <c r="E201" i="1"/>
  <c r="P200" i="1"/>
  <c r="D200" i="1" s="1"/>
  <c r="K200" i="1"/>
  <c r="K12" i="8" s="1"/>
  <c r="H200" i="1"/>
  <c r="H12" i="8" s="1"/>
  <c r="E12" i="8" s="1"/>
  <c r="P199" i="1"/>
  <c r="K199" i="1"/>
  <c r="H199" i="1"/>
  <c r="E199" i="1"/>
  <c r="D199" i="1"/>
  <c r="P198" i="1"/>
  <c r="K198" i="1"/>
  <c r="E198" i="1" s="1"/>
  <c r="H198" i="1"/>
  <c r="D198" i="1"/>
  <c r="P197" i="1"/>
  <c r="K197" i="1"/>
  <c r="H197" i="1"/>
  <c r="E197" i="1" s="1"/>
  <c r="D197" i="1"/>
  <c r="P196" i="1"/>
  <c r="K196" i="1"/>
  <c r="H196" i="1"/>
  <c r="E196" i="1" s="1"/>
  <c r="D196" i="1"/>
  <c r="P195" i="1"/>
  <c r="D195" i="1" s="1"/>
  <c r="K195" i="1"/>
  <c r="H195" i="1"/>
  <c r="E195" i="1" s="1"/>
  <c r="P194" i="1"/>
  <c r="D194" i="1" s="1"/>
  <c r="K194" i="1"/>
  <c r="K54" i="8" s="1"/>
  <c r="H194" i="1"/>
  <c r="H54" i="8" s="1"/>
  <c r="E54" i="8" s="1"/>
  <c r="E194" i="1"/>
  <c r="P193" i="1"/>
  <c r="D193" i="1" s="1"/>
  <c r="K193" i="1"/>
  <c r="H193" i="1"/>
  <c r="E193" i="1"/>
  <c r="P192" i="1"/>
  <c r="D192" i="1" s="1"/>
  <c r="K192" i="1"/>
  <c r="E192" i="1" s="1"/>
  <c r="H192" i="1"/>
  <c r="P191" i="1"/>
  <c r="K191" i="1"/>
  <c r="H191" i="1"/>
  <c r="E191" i="1"/>
  <c r="D191" i="1"/>
  <c r="P190" i="1"/>
  <c r="K190" i="1"/>
  <c r="E190" i="1" s="1"/>
  <c r="H190" i="1"/>
  <c r="D190" i="1"/>
  <c r="P189" i="1"/>
  <c r="K189" i="1"/>
  <c r="H189" i="1"/>
  <c r="E189" i="1" s="1"/>
  <c r="D189" i="1"/>
  <c r="P188" i="1"/>
  <c r="K188" i="1"/>
  <c r="H188" i="1"/>
  <c r="E188" i="1" s="1"/>
  <c r="D188" i="1"/>
  <c r="P187" i="1"/>
  <c r="D187" i="1" s="1"/>
  <c r="K187" i="1"/>
  <c r="H187" i="1"/>
  <c r="E187" i="1" s="1"/>
  <c r="P186" i="1"/>
  <c r="D186" i="1" s="1"/>
  <c r="K186" i="1"/>
  <c r="H186" i="1"/>
  <c r="E186" i="1"/>
  <c r="P185" i="1"/>
  <c r="D185" i="1" s="1"/>
  <c r="K185" i="1"/>
  <c r="H185" i="1"/>
  <c r="E185" i="1"/>
  <c r="P184" i="1"/>
  <c r="D184" i="1" s="1"/>
  <c r="K184" i="1"/>
  <c r="E184" i="1" s="1"/>
  <c r="H184" i="1"/>
  <c r="P183" i="1"/>
  <c r="K183" i="1"/>
  <c r="H183" i="1"/>
  <c r="E183" i="1"/>
  <c r="D183" i="1"/>
  <c r="P182" i="1"/>
  <c r="K182" i="1"/>
  <c r="E182" i="1" s="1"/>
  <c r="H182" i="1"/>
  <c r="D182" i="1"/>
  <c r="P181" i="1"/>
  <c r="K181" i="1"/>
  <c r="H181" i="1"/>
  <c r="E181" i="1" s="1"/>
  <c r="D181" i="1"/>
  <c r="P180" i="1"/>
  <c r="K180" i="1"/>
  <c r="H180" i="1"/>
  <c r="E180" i="1" s="1"/>
  <c r="D180" i="1"/>
  <c r="P179" i="1"/>
  <c r="D179" i="1" s="1"/>
  <c r="K179" i="1"/>
  <c r="K66" i="8" s="1"/>
  <c r="H179" i="1"/>
  <c r="H66" i="8" s="1"/>
  <c r="E66" i="8" s="1"/>
  <c r="P178" i="1"/>
  <c r="D178" i="1" s="1"/>
  <c r="K178" i="1"/>
  <c r="H178" i="1"/>
  <c r="E178" i="1"/>
  <c r="P177" i="1"/>
  <c r="D177" i="1" s="1"/>
  <c r="K177" i="1"/>
  <c r="H177" i="1"/>
  <c r="E177" i="1"/>
  <c r="P176" i="1"/>
  <c r="D176" i="1" s="1"/>
  <c r="K176" i="1"/>
  <c r="E176" i="1" s="1"/>
  <c r="H176" i="1"/>
  <c r="P175" i="1"/>
  <c r="K175" i="1"/>
  <c r="H175" i="1"/>
  <c r="E175" i="1"/>
  <c r="D175" i="1"/>
  <c r="P174" i="1"/>
  <c r="K174" i="1"/>
  <c r="E174" i="1" s="1"/>
  <c r="H174" i="1"/>
  <c r="D174" i="1"/>
  <c r="P173" i="1"/>
  <c r="K173" i="1"/>
  <c r="K110" i="8" s="1"/>
  <c r="H173" i="1"/>
  <c r="H110" i="8" s="1"/>
  <c r="E110" i="8" s="1"/>
  <c r="D173" i="1"/>
  <c r="P172" i="1"/>
  <c r="K172" i="1"/>
  <c r="H172" i="1"/>
  <c r="E172" i="1" s="1"/>
  <c r="D172" i="1"/>
  <c r="P171" i="1"/>
  <c r="D171" i="1" s="1"/>
  <c r="K171" i="1"/>
  <c r="H171" i="1"/>
  <c r="E171" i="1" s="1"/>
  <c r="P170" i="1"/>
  <c r="D170" i="1" s="1"/>
  <c r="K170" i="1"/>
  <c r="H170" i="1"/>
  <c r="E170" i="1"/>
  <c r="P169" i="1"/>
  <c r="D169" i="1" s="1"/>
  <c r="K169" i="1"/>
  <c r="H169" i="1"/>
  <c r="E169" i="1"/>
  <c r="P168" i="1"/>
  <c r="D168" i="1" s="1"/>
  <c r="K168" i="1"/>
  <c r="E168" i="1" s="1"/>
  <c r="H168" i="1"/>
  <c r="P167" i="1"/>
  <c r="K167" i="1"/>
  <c r="K53" i="8" s="1"/>
  <c r="H167" i="1"/>
  <c r="H53" i="8" s="1"/>
  <c r="E167" i="1"/>
  <c r="D167" i="1"/>
  <c r="P166" i="1"/>
  <c r="K166" i="1"/>
  <c r="E166" i="1" s="1"/>
  <c r="H166" i="1"/>
  <c r="D166" i="1"/>
  <c r="P165" i="1"/>
  <c r="K165" i="1"/>
  <c r="H165" i="1"/>
  <c r="E165" i="1" s="1"/>
  <c r="D165" i="1"/>
  <c r="P164" i="1"/>
  <c r="K164" i="1"/>
  <c r="H164" i="1"/>
  <c r="E164" i="1" s="1"/>
  <c r="D164" i="1"/>
  <c r="P163" i="1"/>
  <c r="D163" i="1" s="1"/>
  <c r="K163" i="1"/>
  <c r="H163" i="1"/>
  <c r="E163" i="1" s="1"/>
  <c r="P162" i="1"/>
  <c r="D162" i="1" s="1"/>
  <c r="K162" i="1"/>
  <c r="H162" i="1"/>
  <c r="E162" i="1"/>
  <c r="P161" i="1"/>
  <c r="D161" i="1" s="1"/>
  <c r="K161" i="1"/>
  <c r="H161" i="1"/>
  <c r="E161" i="1"/>
  <c r="P160" i="1"/>
  <c r="D160" i="1" s="1"/>
  <c r="K160" i="1"/>
  <c r="E160" i="1" s="1"/>
  <c r="H160" i="1"/>
  <c r="P159" i="1"/>
  <c r="K159" i="1"/>
  <c r="H159" i="1"/>
  <c r="E159" i="1"/>
  <c r="D159" i="1"/>
  <c r="P158" i="1"/>
  <c r="K158" i="1"/>
  <c r="E158" i="1" s="1"/>
  <c r="H158" i="1"/>
  <c r="D158" i="1"/>
  <c r="P157" i="1"/>
  <c r="K157" i="1"/>
  <c r="H157" i="1"/>
  <c r="E157" i="1" s="1"/>
  <c r="D157" i="1"/>
  <c r="P156" i="1"/>
  <c r="K156" i="1"/>
  <c r="H156" i="1"/>
  <c r="E156" i="1" s="1"/>
  <c r="D156" i="1"/>
  <c r="P155" i="1"/>
  <c r="D155" i="1" s="1"/>
  <c r="K155" i="1"/>
  <c r="H155" i="1"/>
  <c r="E155" i="1" s="1"/>
  <c r="P154" i="1"/>
  <c r="D154" i="1" s="1"/>
  <c r="K154" i="1"/>
  <c r="H154" i="1"/>
  <c r="E154" i="1"/>
  <c r="P153" i="1"/>
  <c r="D153" i="1" s="1"/>
  <c r="K153" i="1"/>
  <c r="H153" i="1"/>
  <c r="E153" i="1"/>
  <c r="P152" i="1"/>
  <c r="D152" i="1" s="1"/>
  <c r="K152" i="1"/>
  <c r="E152" i="1" s="1"/>
  <c r="H152" i="1"/>
  <c r="P151" i="1"/>
  <c r="K151" i="1"/>
  <c r="H151" i="1"/>
  <c r="E151" i="1"/>
  <c r="D151" i="1"/>
  <c r="P150" i="1"/>
  <c r="K150" i="1"/>
  <c r="E150" i="1" s="1"/>
  <c r="H150" i="1"/>
  <c r="D150" i="1"/>
  <c r="P149" i="1"/>
  <c r="K149" i="1"/>
  <c r="H149" i="1"/>
  <c r="E149" i="1" s="1"/>
  <c r="D149" i="1"/>
  <c r="P148" i="1"/>
  <c r="K148" i="1"/>
  <c r="H148" i="1"/>
  <c r="E148" i="1" s="1"/>
  <c r="D148" i="1"/>
  <c r="P147" i="1"/>
  <c r="D147" i="1" s="1"/>
  <c r="K147" i="1"/>
  <c r="H147" i="1"/>
  <c r="E147" i="1" s="1"/>
  <c r="P146" i="1"/>
  <c r="D146" i="1" s="1"/>
  <c r="K146" i="1"/>
  <c r="H146" i="1"/>
  <c r="E146" i="1"/>
  <c r="P145" i="1"/>
  <c r="D145" i="1" s="1"/>
  <c r="K145" i="1"/>
  <c r="K74" i="8" s="1"/>
  <c r="H145" i="1"/>
  <c r="H74" i="8" s="1"/>
  <c r="E74" i="8" s="1"/>
  <c r="E145" i="1"/>
  <c r="P144" i="1"/>
  <c r="D144" i="1" s="1"/>
  <c r="K144" i="1"/>
  <c r="E144" i="1" s="1"/>
  <c r="H144" i="1"/>
  <c r="P143" i="1"/>
  <c r="K143" i="1"/>
  <c r="K125" i="8" s="1"/>
  <c r="H143" i="1"/>
  <c r="H125" i="8" s="1"/>
  <c r="E143" i="1"/>
  <c r="D143" i="1"/>
  <c r="P142" i="1"/>
  <c r="K142" i="1"/>
  <c r="K82" i="8" s="1"/>
  <c r="H142" i="1"/>
  <c r="H82" i="8" s="1"/>
  <c r="D142" i="1"/>
  <c r="P141" i="1"/>
  <c r="K141" i="1"/>
  <c r="H141" i="1"/>
  <c r="E141" i="1" s="1"/>
  <c r="D141" i="1"/>
  <c r="P140" i="1"/>
  <c r="K140" i="1"/>
  <c r="H140" i="1"/>
  <c r="E140" i="1" s="1"/>
  <c r="D140" i="1"/>
  <c r="P139" i="1"/>
  <c r="D139" i="1" s="1"/>
  <c r="K139" i="1"/>
  <c r="H139" i="1"/>
  <c r="E139" i="1" s="1"/>
  <c r="P138" i="1"/>
  <c r="D138" i="1" s="1"/>
  <c r="K138" i="1"/>
  <c r="H138" i="1"/>
  <c r="E138" i="1"/>
  <c r="P137" i="1"/>
  <c r="D137" i="1" s="1"/>
  <c r="K137" i="1"/>
  <c r="H137" i="1"/>
  <c r="E137" i="1"/>
  <c r="P136" i="1"/>
  <c r="D136" i="1" s="1"/>
  <c r="K136" i="1"/>
  <c r="E136" i="1" s="1"/>
  <c r="H136" i="1"/>
  <c r="P135" i="1"/>
  <c r="K135" i="1"/>
  <c r="H135" i="1"/>
  <c r="E135" i="1"/>
  <c r="D135" i="1"/>
  <c r="P134" i="1"/>
  <c r="K134" i="1"/>
  <c r="H134" i="1"/>
  <c r="E134" i="1" s="1"/>
  <c r="D134" i="1"/>
  <c r="P133" i="1"/>
  <c r="K133" i="1"/>
  <c r="H133" i="1"/>
  <c r="E133" i="1" s="1"/>
  <c r="D133" i="1"/>
  <c r="P132" i="1"/>
  <c r="K132" i="1"/>
  <c r="H132" i="1"/>
  <c r="E132" i="1" s="1"/>
  <c r="D132" i="1"/>
  <c r="P131" i="1"/>
  <c r="D131" i="1" s="1"/>
  <c r="K131" i="1"/>
  <c r="H131" i="1"/>
  <c r="E131" i="1" s="1"/>
  <c r="P130" i="1"/>
  <c r="D130" i="1" s="1"/>
  <c r="K130" i="1"/>
  <c r="H130" i="1"/>
  <c r="E130" i="1"/>
  <c r="P129" i="1"/>
  <c r="D129" i="1" s="1"/>
  <c r="K129" i="1"/>
  <c r="H129" i="1"/>
  <c r="E129" i="1"/>
  <c r="P128" i="1"/>
  <c r="D128" i="1" s="1"/>
  <c r="K128" i="1"/>
  <c r="E128" i="1" s="1"/>
  <c r="H128" i="1"/>
  <c r="P127" i="1"/>
  <c r="K127" i="1"/>
  <c r="H127" i="1"/>
  <c r="E127" i="1"/>
  <c r="D127" i="1"/>
  <c r="P126" i="1"/>
  <c r="K126" i="1"/>
  <c r="K36" i="8" s="1"/>
  <c r="H126" i="1"/>
  <c r="H36" i="8" s="1"/>
  <c r="E36" i="8" s="1"/>
  <c r="D126" i="1"/>
  <c r="P125" i="1"/>
  <c r="K125" i="1"/>
  <c r="K83" i="8" s="1"/>
  <c r="H125" i="1"/>
  <c r="H83" i="8" s="1"/>
  <c r="E83" i="8" s="1"/>
  <c r="D125" i="1"/>
  <c r="P124" i="1"/>
  <c r="K124" i="1"/>
  <c r="H124" i="1"/>
  <c r="E124" i="1" s="1"/>
  <c r="D124" i="1"/>
  <c r="P123" i="1"/>
  <c r="D123" i="1" s="1"/>
  <c r="K123" i="1"/>
  <c r="H123" i="1"/>
  <c r="E123" i="1" s="1"/>
  <c r="P122" i="1"/>
  <c r="D122" i="1" s="1"/>
  <c r="K122" i="1"/>
  <c r="K90" i="8" s="1"/>
  <c r="H122" i="1"/>
  <c r="H90" i="8" s="1"/>
  <c r="E90" i="8" s="1"/>
  <c r="E122" i="1"/>
  <c r="P121" i="1"/>
  <c r="D121" i="1" s="1"/>
  <c r="K121" i="1"/>
  <c r="K40" i="8" s="1"/>
  <c r="H121" i="1"/>
  <c r="H40" i="8" s="1"/>
  <c r="E121" i="1"/>
  <c r="P120" i="1"/>
  <c r="D120" i="1" s="1"/>
  <c r="K120" i="1"/>
  <c r="K100" i="8" s="1"/>
  <c r="H120" i="1"/>
  <c r="H100" i="8" s="1"/>
  <c r="P119" i="1"/>
  <c r="K119" i="1"/>
  <c r="K93" i="8" s="1"/>
  <c r="H119" i="1"/>
  <c r="H93" i="8" s="1"/>
  <c r="E119" i="1"/>
  <c r="D119" i="1"/>
  <c r="P118" i="1"/>
  <c r="K118" i="1"/>
  <c r="K25" i="8" s="1"/>
  <c r="H118" i="1"/>
  <c r="H25" i="8" s="1"/>
  <c r="D118" i="1"/>
  <c r="P117" i="1"/>
  <c r="K117" i="1"/>
  <c r="K113" i="8" s="1"/>
  <c r="H117" i="1"/>
  <c r="H113" i="8" s="1"/>
  <c r="E113" i="8" s="1"/>
  <c r="D117" i="1"/>
  <c r="P116" i="1"/>
  <c r="K116" i="1"/>
  <c r="K105" i="8" s="1"/>
  <c r="H116" i="1"/>
  <c r="H105" i="8" s="1"/>
  <c r="E105" i="8" s="1"/>
  <c r="D116" i="1"/>
  <c r="P115" i="1"/>
  <c r="D115" i="1" s="1"/>
  <c r="K115" i="1"/>
  <c r="H115" i="1"/>
  <c r="E115" i="1" s="1"/>
  <c r="P114" i="1"/>
  <c r="D114" i="1" s="1"/>
  <c r="K114" i="1"/>
  <c r="H114" i="1"/>
  <c r="E114" i="1" s="1"/>
  <c r="P113" i="1"/>
  <c r="D113" i="1" s="1"/>
  <c r="K113" i="1"/>
  <c r="K85" i="8" s="1"/>
  <c r="H113" i="1"/>
  <c r="H85" i="8" s="1"/>
  <c r="E113" i="1"/>
  <c r="P112" i="1"/>
  <c r="D112" i="1" s="1"/>
  <c r="K112" i="1"/>
  <c r="E112" i="1" s="1"/>
  <c r="H112" i="1"/>
  <c r="P111" i="1"/>
  <c r="K111" i="1"/>
  <c r="H111" i="1"/>
  <c r="E111" i="1"/>
  <c r="D111" i="1"/>
  <c r="P110" i="1"/>
  <c r="K110" i="1"/>
  <c r="K92" i="8" s="1"/>
  <c r="H110" i="1"/>
  <c r="H92" i="8" s="1"/>
  <c r="D110" i="1"/>
  <c r="P109" i="1"/>
  <c r="K109" i="1"/>
  <c r="H109" i="1"/>
  <c r="E109" i="1" s="1"/>
  <c r="D109" i="1"/>
  <c r="P108" i="1"/>
  <c r="K108" i="1"/>
  <c r="H108" i="1"/>
  <c r="E108" i="1" s="1"/>
  <c r="D108" i="1"/>
  <c r="P107" i="1"/>
  <c r="D107" i="1" s="1"/>
  <c r="K107" i="1"/>
  <c r="H107" i="1"/>
  <c r="E107" i="1" s="1"/>
  <c r="P106" i="1"/>
  <c r="D106" i="1" s="1"/>
  <c r="K106" i="1"/>
  <c r="H106" i="1"/>
  <c r="E106" i="1"/>
  <c r="P105" i="1"/>
  <c r="D105" i="1" s="1"/>
  <c r="K105" i="1"/>
  <c r="K123" i="8" s="1"/>
  <c r="H105" i="1"/>
  <c r="H123" i="8" s="1"/>
  <c r="E105" i="1"/>
  <c r="P104" i="1"/>
  <c r="D104" i="1" s="1"/>
  <c r="K104" i="1"/>
  <c r="E104" i="1" s="1"/>
  <c r="H104" i="1"/>
  <c r="P103" i="1"/>
  <c r="K103" i="1"/>
  <c r="H103" i="1"/>
  <c r="E103" i="1"/>
  <c r="D103" i="1"/>
  <c r="P102" i="1"/>
  <c r="K102" i="1"/>
  <c r="K88" i="8" s="1"/>
  <c r="H102" i="1"/>
  <c r="H88" i="8" s="1"/>
  <c r="D102" i="1"/>
  <c r="P101" i="1"/>
  <c r="K101" i="1"/>
  <c r="H101" i="1"/>
  <c r="E101" i="1" s="1"/>
  <c r="D101" i="1"/>
  <c r="P100" i="1"/>
  <c r="K100" i="1"/>
  <c r="H100" i="1"/>
  <c r="E100" i="1" s="1"/>
  <c r="D100" i="1"/>
  <c r="P99" i="1"/>
  <c r="D99" i="1" s="1"/>
  <c r="K99" i="1"/>
  <c r="H99" i="1"/>
  <c r="E99" i="1" s="1"/>
  <c r="P98" i="1"/>
  <c r="D98" i="1" s="1"/>
  <c r="K98" i="1"/>
  <c r="K57" i="8" s="1"/>
  <c r="H98" i="1"/>
  <c r="H57" i="8" s="1"/>
  <c r="E57" i="8" s="1"/>
  <c r="E98" i="1"/>
  <c r="P97" i="1"/>
  <c r="D97" i="1" s="1"/>
  <c r="K97" i="1"/>
  <c r="H97" i="1"/>
  <c r="E97" i="1"/>
  <c r="P96" i="1"/>
  <c r="D96" i="1" s="1"/>
  <c r="K96" i="1"/>
  <c r="E96" i="1" s="1"/>
  <c r="H96" i="1"/>
  <c r="P95" i="1"/>
  <c r="K95" i="1"/>
  <c r="H95" i="1"/>
  <c r="E95" i="1"/>
  <c r="D95" i="1"/>
  <c r="P94" i="1"/>
  <c r="K94" i="1"/>
  <c r="K120" i="8" s="1"/>
  <c r="H94" i="1"/>
  <c r="H120" i="8" s="1"/>
  <c r="D94" i="1"/>
  <c r="P93" i="1"/>
  <c r="K93" i="1"/>
  <c r="H93" i="1"/>
  <c r="D93" i="1"/>
  <c r="P92" i="1"/>
  <c r="K92" i="1"/>
  <c r="H92" i="1"/>
  <c r="E92" i="1" s="1"/>
  <c r="D92" i="1"/>
  <c r="P91" i="1"/>
  <c r="D91" i="1" s="1"/>
  <c r="K91" i="1"/>
  <c r="K119" i="8" s="1"/>
  <c r="H91" i="1"/>
  <c r="H119" i="8" s="1"/>
  <c r="E119" i="8" s="1"/>
  <c r="P90" i="1"/>
  <c r="D90" i="1" s="1"/>
  <c r="K90" i="1"/>
  <c r="K50" i="8" s="1"/>
  <c r="H90" i="1"/>
  <c r="H50" i="8" s="1"/>
  <c r="E50" i="8" s="1"/>
  <c r="E90" i="1"/>
  <c r="P89" i="1"/>
  <c r="D89" i="1" s="1"/>
  <c r="K89" i="1"/>
  <c r="K67" i="8" s="1"/>
  <c r="H89" i="1"/>
  <c r="H67" i="8" s="1"/>
  <c r="E89" i="1"/>
  <c r="P88" i="1"/>
  <c r="D88" i="1" s="1"/>
  <c r="K88" i="1"/>
  <c r="E88" i="1" s="1"/>
  <c r="H88" i="1"/>
  <c r="P87" i="1"/>
  <c r="K87" i="1"/>
  <c r="K28" i="8" s="1"/>
  <c r="H87" i="1"/>
  <c r="H28" i="8" s="1"/>
  <c r="E87" i="1"/>
  <c r="D87" i="1"/>
  <c r="P86" i="1"/>
  <c r="M86" i="1"/>
  <c r="L86" i="1"/>
  <c r="J86" i="1"/>
  <c r="I86" i="1"/>
  <c r="K86" i="1" s="1"/>
  <c r="E86" i="1" s="1"/>
  <c r="H86" i="1"/>
  <c r="D86" i="1"/>
  <c r="P85" i="1"/>
  <c r="D85" i="1" s="1"/>
  <c r="K85" i="1"/>
  <c r="H85" i="1"/>
  <c r="E85" i="1"/>
  <c r="P84" i="1"/>
  <c r="D84" i="1" s="1"/>
  <c r="K84" i="1"/>
  <c r="K16" i="8" s="1"/>
  <c r="H84" i="1"/>
  <c r="H16" i="8" s="1"/>
  <c r="E16" i="8" s="1"/>
  <c r="P83" i="1"/>
  <c r="M83" i="1"/>
  <c r="L83" i="1"/>
  <c r="K83" i="1"/>
  <c r="J83" i="1"/>
  <c r="I83" i="1"/>
  <c r="H83" i="1"/>
  <c r="E83" i="1" s="1"/>
  <c r="D83" i="1"/>
  <c r="P82" i="1"/>
  <c r="D82" i="1" s="1"/>
  <c r="K82" i="1"/>
  <c r="K39" i="8" s="1"/>
  <c r="H82" i="1"/>
  <c r="H39" i="8" s="1"/>
  <c r="E39" i="8" s="1"/>
  <c r="E82" i="1"/>
  <c r="P81" i="1"/>
  <c r="D81" i="1" s="1"/>
  <c r="K81" i="1"/>
  <c r="K51" i="8" s="1"/>
  <c r="H81" i="1"/>
  <c r="H51" i="8" s="1"/>
  <c r="E81" i="1"/>
  <c r="P80" i="1"/>
  <c r="D80" i="1" s="1"/>
  <c r="K80" i="1"/>
  <c r="E80" i="1" s="1"/>
  <c r="H80" i="1"/>
  <c r="P79" i="1"/>
  <c r="K79" i="1"/>
  <c r="H79" i="1"/>
  <c r="E79" i="1"/>
  <c r="D79" i="1"/>
  <c r="P78" i="1"/>
  <c r="K78" i="1"/>
  <c r="H78" i="1"/>
  <c r="E78" i="1" s="1"/>
  <c r="D78" i="1"/>
  <c r="P77" i="1"/>
  <c r="K77" i="1"/>
  <c r="H77" i="1"/>
  <c r="E77" i="1" s="1"/>
  <c r="D77" i="1"/>
  <c r="P76" i="1"/>
  <c r="K76" i="1"/>
  <c r="H76" i="1"/>
  <c r="E76" i="1" s="1"/>
  <c r="D76" i="1"/>
  <c r="P75" i="1"/>
  <c r="D75" i="1" s="1"/>
  <c r="K75" i="1"/>
  <c r="H75" i="1"/>
  <c r="E75" i="1" s="1"/>
  <c r="P74" i="1"/>
  <c r="D74" i="1" s="1"/>
  <c r="K74" i="1"/>
  <c r="K71" i="8" s="1"/>
  <c r="H74" i="1"/>
  <c r="H71" i="8" s="1"/>
  <c r="E71" i="8" s="1"/>
  <c r="E74" i="1"/>
  <c r="P73" i="1"/>
  <c r="D73" i="1" s="1"/>
  <c r="K73" i="1"/>
  <c r="H73" i="1"/>
  <c r="E73" i="1"/>
  <c r="P72" i="1"/>
  <c r="D72" i="1" s="1"/>
  <c r="K72" i="1"/>
  <c r="E72" i="1" s="1"/>
  <c r="H72" i="1"/>
  <c r="P71" i="1"/>
  <c r="K71" i="1"/>
  <c r="H71" i="1"/>
  <c r="E71" i="1"/>
  <c r="D71" i="1"/>
  <c r="P70" i="1"/>
  <c r="K70" i="1"/>
  <c r="H70" i="1"/>
  <c r="E70" i="1" s="1"/>
  <c r="D70" i="1"/>
  <c r="P69" i="1"/>
  <c r="K69" i="1"/>
  <c r="H69" i="1"/>
  <c r="E69" i="1" s="1"/>
  <c r="D69" i="1"/>
  <c r="P68" i="1"/>
  <c r="K68" i="1"/>
  <c r="H68" i="1"/>
  <c r="E68" i="1" s="1"/>
  <c r="D68" i="1"/>
  <c r="P67" i="1"/>
  <c r="D67" i="1" s="1"/>
  <c r="K67" i="1"/>
  <c r="K63" i="8" s="1"/>
  <c r="H67" i="1"/>
  <c r="H63" i="8" s="1"/>
  <c r="E63" i="8" s="1"/>
  <c r="P66" i="1"/>
  <c r="D66" i="1" s="1"/>
  <c r="K66" i="1"/>
  <c r="H66" i="1"/>
  <c r="E66" i="1"/>
  <c r="P65" i="1"/>
  <c r="D65" i="1" s="1"/>
  <c r="K65" i="1"/>
  <c r="H65" i="1"/>
  <c r="E65" i="1"/>
  <c r="P64" i="1"/>
  <c r="D64" i="1" s="1"/>
  <c r="K64" i="1"/>
  <c r="E64" i="1" s="1"/>
  <c r="H64" i="1"/>
  <c r="P63" i="1"/>
  <c r="K63" i="1"/>
  <c r="H63" i="1"/>
  <c r="E63" i="1"/>
  <c r="D63" i="1"/>
  <c r="P62" i="1"/>
  <c r="K62" i="1"/>
  <c r="H62" i="1"/>
  <c r="E62" i="1" s="1"/>
  <c r="D62" i="1"/>
  <c r="P61" i="1"/>
  <c r="K61" i="1"/>
  <c r="K72" i="8" s="1"/>
  <c r="H61" i="1"/>
  <c r="H72" i="8" s="1"/>
  <c r="E72" i="8" s="1"/>
  <c r="D61" i="1"/>
  <c r="P60" i="1"/>
  <c r="K60" i="1"/>
  <c r="H60" i="1"/>
  <c r="E60" i="1" s="1"/>
  <c r="D60" i="1"/>
  <c r="P59" i="1"/>
  <c r="D59" i="1" s="1"/>
  <c r="K59" i="1"/>
  <c r="H59" i="1"/>
  <c r="E59" i="1" s="1"/>
  <c r="P58" i="1"/>
  <c r="D58" i="1" s="1"/>
  <c r="K58" i="1"/>
  <c r="H58" i="1"/>
  <c r="E58" i="1"/>
  <c r="P57" i="1"/>
  <c r="D57" i="1" s="1"/>
  <c r="K57" i="1"/>
  <c r="H57" i="1"/>
  <c r="E57" i="1"/>
  <c r="P56" i="1"/>
  <c r="D56" i="1" s="1"/>
  <c r="K56" i="1"/>
  <c r="E56" i="1" s="1"/>
  <c r="H56" i="1"/>
  <c r="P55" i="1"/>
  <c r="K55" i="1"/>
  <c r="H55" i="1"/>
  <c r="E55" i="1"/>
  <c r="D55" i="1"/>
  <c r="P54" i="1"/>
  <c r="K54" i="1"/>
  <c r="K61" i="8" s="1"/>
  <c r="H54" i="1"/>
  <c r="H61" i="8" s="1"/>
  <c r="D54" i="1"/>
  <c r="P53" i="1"/>
  <c r="K53" i="1"/>
  <c r="H53" i="1"/>
  <c r="E53" i="1" s="1"/>
  <c r="D53" i="1"/>
  <c r="P52" i="1"/>
  <c r="K52" i="1"/>
  <c r="H52" i="1"/>
  <c r="E52" i="1" s="1"/>
  <c r="D52" i="1"/>
  <c r="P51" i="1"/>
  <c r="D51" i="1" s="1"/>
  <c r="K51" i="1"/>
  <c r="H51" i="1"/>
  <c r="E51" i="1" s="1"/>
  <c r="P50" i="1"/>
  <c r="D50" i="1" s="1"/>
  <c r="K50" i="1"/>
  <c r="H50" i="1"/>
  <c r="E50" i="1"/>
  <c r="P49" i="1"/>
  <c r="D49" i="1" s="1"/>
  <c r="K49" i="1"/>
  <c r="H49" i="1"/>
  <c r="E49" i="1"/>
  <c r="P48" i="1"/>
  <c r="D48" i="1" s="1"/>
  <c r="K48" i="1"/>
  <c r="E48" i="1" s="1"/>
  <c r="H48" i="1"/>
  <c r="P47" i="1"/>
  <c r="K47" i="1"/>
  <c r="K6" i="8" s="1"/>
  <c r="H47" i="1"/>
  <c r="H6" i="8" s="1"/>
  <c r="E47" i="1"/>
  <c r="D47" i="1"/>
  <c r="P46" i="1"/>
  <c r="K46" i="1"/>
  <c r="H46" i="1"/>
  <c r="E46" i="1" s="1"/>
  <c r="D46" i="1"/>
  <c r="P45" i="1"/>
  <c r="K45" i="1"/>
  <c r="H45" i="1"/>
  <c r="E45" i="1" s="1"/>
  <c r="D45" i="1"/>
  <c r="P44" i="1"/>
  <c r="K44" i="1"/>
  <c r="H44" i="1"/>
  <c r="E44" i="1" s="1"/>
  <c r="D44" i="1"/>
  <c r="P43" i="1"/>
  <c r="D43" i="1" s="1"/>
  <c r="K43" i="1"/>
  <c r="H43" i="1"/>
  <c r="E43" i="1" s="1"/>
  <c r="P42" i="1"/>
  <c r="D42" i="1" s="1"/>
  <c r="K42" i="1"/>
  <c r="H42" i="1"/>
  <c r="E42" i="1"/>
  <c r="P41" i="1"/>
  <c r="D41" i="1" s="1"/>
  <c r="K41" i="1"/>
  <c r="H41" i="1"/>
  <c r="E41" i="1"/>
  <c r="P40" i="1"/>
  <c r="D40" i="1" s="1"/>
  <c r="K40" i="1"/>
  <c r="E40" i="1" s="1"/>
  <c r="H40" i="1"/>
  <c r="P39" i="1"/>
  <c r="K39" i="1"/>
  <c r="H39" i="1"/>
  <c r="E39" i="1"/>
  <c r="D39" i="1"/>
  <c r="P38" i="1"/>
  <c r="K38" i="1"/>
  <c r="H38" i="1"/>
  <c r="E38" i="1" s="1"/>
  <c r="D38" i="1"/>
  <c r="P37" i="1"/>
  <c r="K37" i="1"/>
  <c r="H37" i="1"/>
  <c r="E37" i="1" s="1"/>
  <c r="D37" i="1"/>
  <c r="P36" i="1"/>
  <c r="K36" i="1"/>
  <c r="H36" i="1"/>
  <c r="E36" i="1" s="1"/>
  <c r="D36" i="1"/>
  <c r="P35" i="1"/>
  <c r="D35" i="1" s="1"/>
  <c r="K35" i="1"/>
  <c r="H35" i="1"/>
  <c r="E35" i="1" s="1"/>
  <c r="P34" i="1"/>
  <c r="D34" i="1" s="1"/>
  <c r="K34" i="1"/>
  <c r="H34" i="1"/>
  <c r="E34" i="1"/>
  <c r="P33" i="1"/>
  <c r="D33" i="1" s="1"/>
  <c r="K33" i="1"/>
  <c r="H33" i="1"/>
  <c r="E33" i="1"/>
  <c r="P32" i="1"/>
  <c r="D32" i="1" s="1"/>
  <c r="K32" i="1"/>
  <c r="E32" i="1" s="1"/>
  <c r="H32" i="1"/>
  <c r="P31" i="1"/>
  <c r="K31" i="1"/>
  <c r="H31" i="1"/>
  <c r="E31" i="1"/>
  <c r="D31" i="1"/>
  <c r="P30" i="1"/>
  <c r="K30" i="1"/>
  <c r="P29" i="1"/>
  <c r="K29" i="1"/>
  <c r="H29" i="1"/>
  <c r="E29" i="1" s="1"/>
  <c r="D29" i="1"/>
  <c r="P28" i="1"/>
  <c r="D28" i="1" s="1"/>
  <c r="K28" i="1"/>
  <c r="H28" i="1"/>
  <c r="E28" i="1" s="1"/>
  <c r="P27" i="1"/>
  <c r="D27" i="1" s="1"/>
  <c r="K27" i="1"/>
  <c r="H27" i="1"/>
  <c r="E27" i="1"/>
  <c r="P26" i="1"/>
  <c r="D26" i="1" s="1"/>
  <c r="K26" i="1"/>
  <c r="H26" i="1"/>
  <c r="E26" i="1"/>
  <c r="P25" i="1"/>
  <c r="D25" i="1" s="1"/>
  <c r="K25" i="1"/>
  <c r="E25" i="1" s="1"/>
  <c r="H25" i="1"/>
  <c r="P24" i="1"/>
  <c r="K24" i="1"/>
  <c r="H24" i="1"/>
  <c r="E24" i="1"/>
  <c r="D24" i="1"/>
  <c r="P23" i="1"/>
  <c r="K23" i="1"/>
  <c r="H23" i="1"/>
  <c r="E23" i="1" s="1"/>
  <c r="D23" i="1"/>
  <c r="P22" i="1"/>
  <c r="K22" i="1"/>
  <c r="H22" i="1"/>
  <c r="E22" i="1" s="1"/>
  <c r="D22" i="1"/>
  <c r="P21" i="1"/>
  <c r="K21" i="1"/>
  <c r="H21" i="1"/>
  <c r="E21" i="1" s="1"/>
  <c r="D21" i="1"/>
  <c r="P20" i="1"/>
  <c r="D20" i="1" s="1"/>
  <c r="K20" i="1"/>
  <c r="H20" i="1"/>
  <c r="E20" i="1" s="1"/>
  <c r="P19" i="1"/>
  <c r="D19" i="1" s="1"/>
  <c r="K19" i="1"/>
  <c r="H19" i="1"/>
  <c r="E19" i="1"/>
  <c r="P18" i="1"/>
  <c r="D18" i="1" s="1"/>
  <c r="K18" i="1"/>
  <c r="H18" i="1"/>
  <c r="E18" i="1"/>
  <c r="P17" i="1"/>
  <c r="D17" i="1" s="1"/>
  <c r="K17" i="1"/>
  <c r="E17" i="1" s="1"/>
  <c r="H17" i="1"/>
  <c r="P16" i="1"/>
  <c r="K16" i="1"/>
  <c r="H16" i="1"/>
  <c r="E16" i="1"/>
  <c r="D16" i="1"/>
  <c r="P15" i="1"/>
  <c r="K15" i="1"/>
  <c r="H15" i="1"/>
  <c r="E15" i="1" s="1"/>
  <c r="D15" i="1"/>
  <c r="P14" i="1"/>
  <c r="K14" i="1"/>
  <c r="H14" i="1"/>
  <c r="E14" i="1" s="1"/>
  <c r="D14" i="1"/>
  <c r="P13" i="1"/>
  <c r="K13" i="1"/>
  <c r="H13" i="1"/>
  <c r="E13" i="1" s="1"/>
  <c r="D13" i="1"/>
  <c r="P12" i="1"/>
  <c r="D12" i="1" s="1"/>
  <c r="K12" i="1"/>
  <c r="H12" i="1"/>
  <c r="E12" i="1" s="1"/>
  <c r="P11" i="1"/>
  <c r="D11" i="1" s="1"/>
  <c r="K11" i="1"/>
  <c r="H11" i="1"/>
  <c r="E11" i="1"/>
  <c r="P10" i="1"/>
  <c r="D10" i="1" s="1"/>
  <c r="K10" i="1"/>
  <c r="H10" i="1"/>
  <c r="E10" i="1"/>
  <c r="P9" i="1"/>
  <c r="D9" i="1" s="1"/>
  <c r="K9" i="1"/>
  <c r="E9" i="1" s="1"/>
  <c r="H9" i="1"/>
  <c r="P8" i="1"/>
  <c r="K8" i="1"/>
  <c r="H8" i="1"/>
  <c r="E8" i="1"/>
  <c r="D8" i="1"/>
  <c r="P7" i="1"/>
  <c r="K7" i="1"/>
  <c r="H7" i="1"/>
  <c r="E7" i="1" s="1"/>
  <c r="D7" i="1"/>
  <c r="P6" i="1"/>
  <c r="K6" i="1"/>
  <c r="H6" i="1"/>
  <c r="E6" i="1" s="1"/>
  <c r="D6" i="1"/>
  <c r="H38" i="8" l="1"/>
  <c r="E38" i="8" s="1"/>
  <c r="H37" i="8"/>
  <c r="E406" i="1"/>
  <c r="E411" i="1"/>
  <c r="K36" i="4"/>
  <c r="K43" i="4"/>
  <c r="K77" i="4"/>
  <c r="K105" i="4"/>
  <c r="H41" i="8"/>
  <c r="E41" i="8" s="1"/>
  <c r="E377" i="1"/>
  <c r="K37" i="8"/>
  <c r="K38" i="8"/>
  <c r="E6" i="8"/>
  <c r="E28" i="8"/>
  <c r="H77" i="8"/>
  <c r="H76" i="8"/>
  <c r="E116" i="1"/>
  <c r="E93" i="8"/>
  <c r="E125" i="8"/>
  <c r="E53" i="8"/>
  <c r="E212" i="1"/>
  <c r="E253" i="1"/>
  <c r="E317" i="1"/>
  <c r="E325" i="1"/>
  <c r="E73" i="8"/>
  <c r="E343" i="1"/>
  <c r="E369" i="1"/>
  <c r="H49" i="8"/>
  <c r="E49" i="8" s="1"/>
  <c r="E401" i="1"/>
  <c r="E70" i="8"/>
  <c r="E418" i="1"/>
  <c r="E425" i="1"/>
  <c r="E427" i="1"/>
  <c r="E434" i="1"/>
  <c r="C15" i="3"/>
  <c r="C40" i="3"/>
  <c r="K16" i="4"/>
  <c r="K27" i="4"/>
  <c r="K34" i="4"/>
  <c r="D19" i="8"/>
  <c r="E11" i="8"/>
  <c r="E409" i="1"/>
  <c r="H24" i="8"/>
  <c r="E24" i="8" s="1"/>
  <c r="K97" i="4"/>
  <c r="K76" i="8"/>
  <c r="K77" i="8"/>
  <c r="E54" i="1"/>
  <c r="E51" i="8"/>
  <c r="E67" i="8"/>
  <c r="E94" i="1"/>
  <c r="E102" i="1"/>
  <c r="E123" i="8"/>
  <c r="E110" i="1"/>
  <c r="E85" i="8"/>
  <c r="E118" i="1"/>
  <c r="E40" i="8"/>
  <c r="E126" i="1"/>
  <c r="E142" i="1"/>
  <c r="E214" i="1"/>
  <c r="E35" i="8"/>
  <c r="E287" i="1"/>
  <c r="E43" i="8"/>
  <c r="E89" i="8"/>
  <c r="E81" i="8"/>
  <c r="E361" i="1"/>
  <c r="E388" i="1"/>
  <c r="E393" i="1"/>
  <c r="E86" i="8"/>
  <c r="E410" i="1"/>
  <c r="E415" i="1"/>
  <c r="E422" i="1"/>
  <c r="H10" i="8"/>
  <c r="E10" i="8" s="1"/>
  <c r="E431" i="1"/>
  <c r="C9" i="3"/>
  <c r="C34" i="3"/>
  <c r="K12" i="4"/>
  <c r="Q26" i="4"/>
  <c r="E20" i="8"/>
  <c r="E61" i="8"/>
  <c r="E67" i="1"/>
  <c r="E91" i="1"/>
  <c r="E120" i="8"/>
  <c r="E88" i="8"/>
  <c r="E92" i="8"/>
  <c r="E25" i="8"/>
  <c r="E82" i="8"/>
  <c r="E179" i="1"/>
  <c r="E96" i="8"/>
  <c r="E219" i="1"/>
  <c r="E276" i="1"/>
  <c r="E284" i="1"/>
  <c r="E316" i="1"/>
  <c r="E324" i="1"/>
  <c r="E342" i="1"/>
  <c r="E368" i="1"/>
  <c r="E373" i="1"/>
  <c r="E405" i="1"/>
  <c r="E108" i="8"/>
  <c r="E79" i="8"/>
  <c r="Q8" i="4"/>
  <c r="D17" i="8"/>
  <c r="E321" i="1"/>
  <c r="E329" i="1"/>
  <c r="E355" i="1"/>
  <c r="E370" i="1"/>
  <c r="E15" i="8"/>
  <c r="E419" i="1"/>
  <c r="E426" i="1"/>
  <c r="K59" i="4"/>
  <c r="K73" i="4"/>
  <c r="K87" i="4"/>
  <c r="K115" i="4"/>
  <c r="E84" i="1"/>
  <c r="E120" i="1"/>
  <c r="E200" i="1"/>
  <c r="E241" i="1"/>
  <c r="E61" i="1"/>
  <c r="E93" i="1"/>
  <c r="E117" i="1"/>
  <c r="E100" i="8"/>
  <c r="E125" i="1"/>
  <c r="E173" i="1"/>
  <c r="E213" i="1"/>
  <c r="E64" i="8"/>
  <c r="E294" i="1"/>
  <c r="E47" i="8"/>
  <c r="E336" i="1"/>
  <c r="E344" i="1"/>
  <c r="E62" i="8"/>
  <c r="E360" i="1"/>
  <c r="E392" i="1"/>
  <c r="E397" i="1"/>
  <c r="E122" i="8"/>
  <c r="K6" i="4"/>
  <c r="K22" i="4"/>
  <c r="K51" i="4"/>
  <c r="K52" i="4"/>
  <c r="H7" i="10"/>
  <c r="K7" i="10"/>
  <c r="D84" i="10"/>
  <c r="H84" i="10"/>
  <c r="E84" i="10" s="1"/>
  <c r="H27" i="10"/>
  <c r="K27" i="10"/>
  <c r="H57" i="10"/>
  <c r="K57" i="10"/>
  <c r="D80" i="10"/>
  <c r="H80" i="10"/>
  <c r="E80" i="10" s="1"/>
  <c r="H93" i="10"/>
  <c r="E93" i="10" s="1"/>
  <c r="K93" i="10"/>
  <c r="D106" i="10"/>
  <c r="H106" i="10"/>
  <c r="E106" i="10" s="1"/>
  <c r="K92" i="4"/>
  <c r="K104" i="4"/>
  <c r="K114" i="4"/>
  <c r="D73" i="8"/>
  <c r="D89" i="8"/>
  <c r="H37" i="10"/>
  <c r="K37" i="10"/>
  <c r="D50" i="10"/>
  <c r="H50" i="10"/>
  <c r="E50" i="10" s="1"/>
  <c r="E51" i="10"/>
  <c r="H67" i="10"/>
  <c r="K67" i="10"/>
  <c r="H97" i="10"/>
  <c r="E97" i="10" s="1"/>
  <c r="K97" i="10"/>
  <c r="E69" i="8"/>
  <c r="E98" i="8"/>
  <c r="D94" i="8"/>
  <c r="D102" i="8"/>
  <c r="D110" i="8"/>
  <c r="E12" i="10"/>
  <c r="D70" i="10"/>
  <c r="H70" i="10"/>
  <c r="E70" i="10" s="1"/>
  <c r="E71" i="10"/>
  <c r="H79" i="10"/>
  <c r="K79" i="10"/>
  <c r="H105" i="10"/>
  <c r="E105" i="10" s="1"/>
  <c r="K105" i="10"/>
  <c r="D108" i="10"/>
  <c r="H108" i="10"/>
  <c r="E108" i="10" s="1"/>
  <c r="E109" i="10"/>
  <c r="D111" i="10"/>
  <c r="H111" i="10"/>
  <c r="E111" i="10" s="1"/>
  <c r="D8" i="10"/>
  <c r="H8" i="10"/>
  <c r="E8" i="10" s="1"/>
  <c r="E9" i="10"/>
  <c r="H49" i="10"/>
  <c r="E49" i="10" s="1"/>
  <c r="K49" i="10"/>
  <c r="D28" i="10"/>
  <c r="H28" i="10"/>
  <c r="E28" i="10" s="1"/>
  <c r="D42" i="10"/>
  <c r="H42" i="10"/>
  <c r="E42" i="10" s="1"/>
  <c r="D58" i="10"/>
  <c r="H58" i="10"/>
  <c r="E58" i="10" s="1"/>
  <c r="H69" i="10"/>
  <c r="E69" i="10" s="1"/>
  <c r="K69" i="10"/>
  <c r="E88" i="10"/>
  <c r="H117" i="10"/>
  <c r="K117" i="10"/>
  <c r="E10" i="10"/>
  <c r="E14" i="10"/>
  <c r="D38" i="10"/>
  <c r="H38" i="10"/>
  <c r="E38" i="10" s="1"/>
  <c r="D98" i="10"/>
  <c r="H98" i="10"/>
  <c r="E98" i="10" s="1"/>
  <c r="H110" i="10"/>
  <c r="K110" i="10"/>
  <c r="H114" i="10"/>
  <c r="E114" i="10" s="1"/>
  <c r="E122" i="10"/>
  <c r="G18" i="15"/>
  <c r="E18" i="15" s="1"/>
  <c r="D18" i="15"/>
  <c r="D54" i="13"/>
  <c r="F54" i="13" s="1"/>
  <c r="H15" i="10"/>
  <c r="E15" i="10" s="1"/>
  <c r="H31" i="10"/>
  <c r="E31" i="10" s="1"/>
  <c r="H45" i="10"/>
  <c r="E45" i="10" s="1"/>
  <c r="H53" i="10"/>
  <c r="E53" i="10" s="1"/>
  <c r="H61" i="10"/>
  <c r="E61" i="10" s="1"/>
  <c r="H73" i="10"/>
  <c r="E73" i="10" s="1"/>
  <c r="H89" i="10"/>
  <c r="E89" i="10" s="1"/>
  <c r="H101" i="10"/>
  <c r="E101" i="10" s="1"/>
  <c r="D121" i="10"/>
  <c r="H121" i="10"/>
  <c r="E121" i="10" s="1"/>
  <c r="D20" i="15"/>
  <c r="G20" i="15"/>
  <c r="E20" i="15" s="1"/>
  <c r="D27" i="13"/>
  <c r="F27" i="13" s="1"/>
  <c r="D122" i="10"/>
  <c r="G14" i="15"/>
  <c r="E14" i="15" s="1"/>
  <c r="D14" i="15"/>
  <c r="I14" i="15"/>
  <c r="I26" i="15"/>
  <c r="G35" i="15"/>
  <c r="I35" i="15"/>
  <c r="E62" i="15"/>
  <c r="G16" i="15"/>
  <c r="E16" i="15" s="1"/>
  <c r="D16" i="15"/>
  <c r="D19" i="15"/>
  <c r="E7" i="15"/>
  <c r="E15" i="15"/>
  <c r="D46" i="15"/>
  <c r="G46" i="15"/>
  <c r="E46" i="15" s="1"/>
  <c r="E64" i="15"/>
  <c r="D66" i="15"/>
  <c r="G66" i="15"/>
  <c r="E66" i="15" s="1"/>
  <c r="E78" i="15"/>
  <c r="G104" i="15"/>
  <c r="E104" i="15" s="1"/>
  <c r="D104" i="15"/>
  <c r="E22" i="15"/>
  <c r="G26" i="15"/>
  <c r="E26" i="15" s="1"/>
  <c r="D40" i="15"/>
  <c r="I46" i="15"/>
  <c r="G53" i="15"/>
  <c r="E53" i="15" s="1"/>
  <c r="D61" i="15"/>
  <c r="G61" i="15"/>
  <c r="E61" i="15" s="1"/>
  <c r="G80" i="15"/>
  <c r="E80" i="15" s="1"/>
  <c r="D80" i="15"/>
  <c r="G97" i="15"/>
  <c r="E97" i="15" s="1"/>
  <c r="E106" i="15"/>
  <c r="G34" i="15"/>
  <c r="I34" i="15"/>
  <c r="G89" i="15"/>
  <c r="E89" i="15" s="1"/>
  <c r="I89" i="15"/>
  <c r="G91" i="15"/>
  <c r="I91" i="15"/>
  <c r="G93" i="15"/>
  <c r="I93" i="15"/>
  <c r="D39" i="15"/>
  <c r="D43" i="15"/>
  <c r="G55" i="15"/>
  <c r="E55" i="15" s="1"/>
  <c r="G68" i="15"/>
  <c r="E68" i="15" s="1"/>
  <c r="I68" i="15"/>
  <c r="E75" i="15"/>
  <c r="E109" i="15"/>
  <c r="I123" i="15"/>
  <c r="G123" i="15"/>
  <c r="G36" i="15"/>
  <c r="E36" i="15" s="1"/>
  <c r="I36" i="15"/>
  <c r="D45" i="15"/>
  <c r="G45" i="15"/>
  <c r="E21" i="15"/>
  <c r="G33" i="15"/>
  <c r="I33" i="15"/>
  <c r="I45" i="15"/>
  <c r="G49" i="15"/>
  <c r="E49" i="15" s="1"/>
  <c r="G57" i="15"/>
  <c r="E57" i="15" s="1"/>
  <c r="I63" i="15"/>
  <c r="G63" i="15"/>
  <c r="E63" i="15" s="1"/>
  <c r="E86" i="15"/>
  <c r="D96" i="15"/>
  <c r="G96" i="15"/>
  <c r="E96" i="15" s="1"/>
  <c r="E108" i="15"/>
  <c r="E112" i="15"/>
  <c r="D74" i="15"/>
  <c r="G74" i="15"/>
  <c r="E74" i="15" s="1"/>
  <c r="G88" i="15"/>
  <c r="I88" i="15"/>
  <c r="G90" i="15"/>
  <c r="I90" i="15"/>
  <c r="G92" i="15"/>
  <c r="I92" i="15"/>
  <c r="E122" i="15"/>
  <c r="I62" i="15"/>
  <c r="G79" i="15"/>
  <c r="E79" i="15" s="1"/>
  <c r="D85" i="15"/>
  <c r="D95" i="15"/>
  <c r="D99" i="15"/>
  <c r="G103" i="15"/>
  <c r="E103" i="15" s="1"/>
  <c r="G29" i="16"/>
  <c r="E29" i="16" s="1"/>
  <c r="D29" i="16"/>
  <c r="G31" i="16"/>
  <c r="E31" i="16" s="1"/>
  <c r="D31" i="16"/>
  <c r="D84" i="15"/>
  <c r="G102" i="15"/>
  <c r="E102" i="15" s="1"/>
  <c r="I122" i="15"/>
  <c r="I6" i="16"/>
  <c r="E6" i="16" s="1"/>
  <c r="G15" i="16"/>
  <c r="E15" i="16" s="1"/>
  <c r="D26" i="16"/>
  <c r="I60" i="15"/>
  <c r="E60" i="15" s="1"/>
  <c r="D64" i="15"/>
  <c r="D71" i="15"/>
  <c r="G72" i="15"/>
  <c r="E72" i="15" s="1"/>
  <c r="G77" i="15"/>
  <c r="E77" i="15" s="1"/>
  <c r="D83" i="15"/>
  <c r="E121" i="15"/>
  <c r="D23" i="16"/>
  <c r="E26" i="16"/>
  <c r="E46" i="16"/>
  <c r="D106" i="15"/>
  <c r="I121" i="15"/>
  <c r="I125" i="15"/>
  <c r="E125" i="15" s="1"/>
  <c r="E54" i="16"/>
  <c r="G70" i="15"/>
  <c r="E70" i="15" s="1"/>
  <c r="D97" i="15"/>
  <c r="D119" i="15"/>
  <c r="G120" i="15"/>
  <c r="E120" i="15" s="1"/>
  <c r="E124" i="15"/>
  <c r="I14" i="16"/>
  <c r="D25" i="16"/>
  <c r="G30" i="16"/>
  <c r="E30" i="16" s="1"/>
  <c r="D30" i="16"/>
  <c r="E48" i="16"/>
  <c r="D68" i="15"/>
  <c r="G69" i="15"/>
  <c r="E69" i="15" s="1"/>
  <c r="G82" i="15"/>
  <c r="E82" i="15" s="1"/>
  <c r="E25" i="16"/>
  <c r="E40" i="16"/>
  <c r="I64" i="15"/>
  <c r="D67" i="15"/>
  <c r="D75" i="15"/>
  <c r="D79" i="15"/>
  <c r="G81" i="15"/>
  <c r="E81" i="15" s="1"/>
  <c r="D103" i="15"/>
  <c r="G105" i="15"/>
  <c r="E105" i="15" s="1"/>
  <c r="E22" i="16"/>
  <c r="D27" i="16"/>
  <c r="E42" i="16"/>
  <c r="E50" i="16"/>
  <c r="E53" i="16"/>
  <c r="G13" i="16"/>
  <c r="E13" i="16" s="1"/>
  <c r="G14" i="16"/>
  <c r="E14" i="16" s="1"/>
  <c r="G82" i="16"/>
  <c r="D82" i="16"/>
  <c r="G84" i="16"/>
  <c r="D84" i="16"/>
  <c r="G86" i="16"/>
  <c r="D86" i="16"/>
  <c r="D88" i="16"/>
  <c r="E104" i="16"/>
  <c r="D106" i="16"/>
  <c r="I121" i="16"/>
  <c r="E121" i="16" s="1"/>
  <c r="E29" i="17"/>
  <c r="E34" i="17"/>
  <c r="G121" i="17"/>
  <c r="E121" i="17" s="1"/>
  <c r="G34" i="16"/>
  <c r="E34" i="16" s="1"/>
  <c r="G35" i="16"/>
  <c r="E35" i="16" s="1"/>
  <c r="G36" i="16"/>
  <c r="E36" i="16" s="1"/>
  <c r="G37" i="16"/>
  <c r="E37" i="16" s="1"/>
  <c r="G38" i="16"/>
  <c r="E38" i="16" s="1"/>
  <c r="G39" i="16"/>
  <c r="E39" i="16" s="1"/>
  <c r="D54" i="16"/>
  <c r="E59" i="16"/>
  <c r="I82" i="16"/>
  <c r="I84" i="16"/>
  <c r="I86" i="16"/>
  <c r="E106" i="16"/>
  <c r="I6" i="17"/>
  <c r="G6" i="17"/>
  <c r="G11" i="17"/>
  <c r="E11" i="17" s="1"/>
  <c r="D11" i="17"/>
  <c r="G13" i="17"/>
  <c r="E13" i="17" s="1"/>
  <c r="D13" i="17"/>
  <c r="G15" i="17"/>
  <c r="E15" i="17" s="1"/>
  <c r="G17" i="17"/>
  <c r="E17" i="17" s="1"/>
  <c r="G19" i="17"/>
  <c r="E19" i="17" s="1"/>
  <c r="E31" i="17"/>
  <c r="I41" i="17"/>
  <c r="G48" i="17"/>
  <c r="E48" i="17" s="1"/>
  <c r="G50" i="17"/>
  <c r="E50" i="17" s="1"/>
  <c r="G52" i="17"/>
  <c r="E52" i="17" s="1"/>
  <c r="G54" i="17"/>
  <c r="E54" i="17" s="1"/>
  <c r="I59" i="17"/>
  <c r="G59" i="17"/>
  <c r="E98" i="17"/>
  <c r="I101" i="17"/>
  <c r="E101" i="17" s="1"/>
  <c r="I123" i="16"/>
  <c r="G123" i="16"/>
  <c r="E123" i="16" s="1"/>
  <c r="G23" i="17"/>
  <c r="E23" i="17" s="1"/>
  <c r="D23" i="17"/>
  <c r="I56" i="17"/>
  <c r="G56" i="17"/>
  <c r="G123" i="17"/>
  <c r="E123" i="17" s="1"/>
  <c r="I61" i="17"/>
  <c r="G61" i="17"/>
  <c r="G69" i="17"/>
  <c r="E69" i="17" s="1"/>
  <c r="D69" i="17"/>
  <c r="E100" i="17"/>
  <c r="G83" i="16"/>
  <c r="E83" i="16" s="1"/>
  <c r="D83" i="16"/>
  <c r="G85" i="16"/>
  <c r="D85" i="16"/>
  <c r="G122" i="16"/>
  <c r="I125" i="16"/>
  <c r="G125" i="16"/>
  <c r="E125" i="16" s="1"/>
  <c r="E27" i="17"/>
  <c r="E38" i="17"/>
  <c r="I58" i="17"/>
  <c r="G58" i="17"/>
  <c r="I100" i="17"/>
  <c r="G117" i="17"/>
  <c r="E117" i="17" s="1"/>
  <c r="G125" i="17"/>
  <c r="E125" i="17" s="1"/>
  <c r="I83" i="16"/>
  <c r="I85" i="16"/>
  <c r="D107" i="16"/>
  <c r="I122" i="16"/>
  <c r="G12" i="17"/>
  <c r="E12" i="17" s="1"/>
  <c r="D12" i="17"/>
  <c r="G14" i="17"/>
  <c r="E14" i="17" s="1"/>
  <c r="G16" i="17"/>
  <c r="E16" i="17" s="1"/>
  <c r="G18" i="17"/>
  <c r="E18" i="17" s="1"/>
  <c r="E35" i="17"/>
  <c r="G47" i="17"/>
  <c r="E47" i="17" s="1"/>
  <c r="G49" i="17"/>
  <c r="E49" i="17" s="1"/>
  <c r="G51" i="17"/>
  <c r="E51" i="17" s="1"/>
  <c r="G53" i="17"/>
  <c r="E53" i="17" s="1"/>
  <c r="E102" i="17"/>
  <c r="G122" i="17"/>
  <c r="E122" i="17" s="1"/>
  <c r="G24" i="17"/>
  <c r="E24" i="17" s="1"/>
  <c r="D24" i="17"/>
  <c r="I55" i="17"/>
  <c r="G55" i="17"/>
  <c r="I60" i="17"/>
  <c r="G60" i="17"/>
  <c r="I124" i="16"/>
  <c r="G124" i="16"/>
  <c r="E124" i="16" s="1"/>
  <c r="I57" i="17"/>
  <c r="G57" i="17"/>
  <c r="E57" i="17" s="1"/>
  <c r="G124" i="17"/>
  <c r="E124" i="17" s="1"/>
  <c r="D14" i="17"/>
  <c r="D15" i="17"/>
  <c r="D16" i="17"/>
  <c r="D17" i="17"/>
  <c r="D18" i="17"/>
  <c r="D19" i="17"/>
  <c r="D47" i="17"/>
  <c r="D48" i="17"/>
  <c r="D49" i="17"/>
  <c r="D50" i="17"/>
  <c r="D51" i="17"/>
  <c r="D52" i="17"/>
  <c r="D53" i="17"/>
  <c r="D54" i="17"/>
  <c r="G63" i="17"/>
  <c r="E63" i="17" s="1"/>
  <c r="G64" i="17"/>
  <c r="E64" i="17" s="1"/>
  <c r="G65" i="17"/>
  <c r="E65" i="17" s="1"/>
  <c r="G66" i="17"/>
  <c r="E66" i="17" s="1"/>
  <c r="G67" i="17"/>
  <c r="E67" i="17" s="1"/>
  <c r="G41" i="17"/>
  <c r="E41" i="17" s="1"/>
  <c r="G42" i="17"/>
  <c r="E42" i="17" s="1"/>
  <c r="G43" i="17"/>
  <c r="E43" i="17" s="1"/>
  <c r="G71" i="17"/>
  <c r="E71" i="17" s="1"/>
  <c r="G72" i="17"/>
  <c r="E72" i="17" s="1"/>
  <c r="G73" i="17"/>
  <c r="E73" i="17" s="1"/>
  <c r="G74" i="17"/>
  <c r="E74" i="17" s="1"/>
  <c r="G75" i="17"/>
  <c r="E75" i="17" s="1"/>
  <c r="G76" i="17"/>
  <c r="E76" i="17" s="1"/>
  <c r="G77" i="17"/>
  <c r="E77" i="17" s="1"/>
  <c r="G78" i="17"/>
  <c r="E78" i="17" s="1"/>
  <c r="G79" i="17"/>
  <c r="E79" i="17" s="1"/>
  <c r="G80" i="17"/>
  <c r="E80" i="17" s="1"/>
  <c r="G81" i="17"/>
  <c r="E81" i="17" s="1"/>
  <c r="G82" i="17"/>
  <c r="E82" i="17" s="1"/>
  <c r="G83" i="17"/>
  <c r="E83" i="17" s="1"/>
  <c r="E93" i="15" l="1"/>
  <c r="E57" i="10"/>
  <c r="E76" i="8"/>
  <c r="E122" i="16"/>
  <c r="E61" i="17"/>
  <c r="E35" i="15"/>
  <c r="E79" i="10"/>
  <c r="E77" i="8"/>
  <c r="E90" i="15"/>
  <c r="E60" i="17"/>
  <c r="E86" i="16"/>
  <c r="E88" i="15"/>
  <c r="E45" i="15"/>
  <c r="E91" i="15"/>
  <c r="E110" i="10"/>
  <c r="E117" i="10"/>
  <c r="E27" i="10"/>
  <c r="E33" i="15"/>
  <c r="E58" i="17"/>
  <c r="E85" i="16"/>
  <c r="E6" i="17"/>
  <c r="E37" i="10"/>
  <c r="E55" i="17"/>
  <c r="E56" i="17"/>
  <c r="E59" i="17"/>
  <c r="E84" i="16"/>
  <c r="E82" i="16"/>
  <c r="E92" i="15"/>
  <c r="E123" i="15"/>
  <c r="E34" i="15"/>
  <c r="E67" i="10"/>
  <c r="E7" i="10"/>
  <c r="E37" i="8"/>
</calcChain>
</file>

<file path=xl/sharedStrings.xml><?xml version="1.0" encoding="utf-8"?>
<sst xmlns="http://schemas.openxmlformats.org/spreadsheetml/2006/main" count="21519" uniqueCount="1610">
  <si>
    <t>Electric Progress Report</t>
  </si>
  <si>
    <t>MINI X Wavemaker</t>
  </si>
  <si>
    <t>Publicly available electric vehicle charging devices</t>
  </si>
  <si>
    <t>2021 - 2020</t>
  </si>
  <si>
    <t>2020-2019</t>
  </si>
  <si>
    <t>Name</t>
  </si>
  <si>
    <t>Type</t>
  </si>
  <si>
    <t>County</t>
  </si>
  <si>
    <t>Predicted total devices</t>
  </si>
  <si>
    <t>Average percentage increase</t>
  </si>
  <si>
    <t>Total devices</t>
  </si>
  <si>
    <t>per 100,000 population</t>
  </si>
  <si>
    <t>Percentage increase</t>
  </si>
  <si>
    <t>ENGLAND</t>
  </si>
  <si>
    <t>Country</t>
  </si>
  <si>
    <t>-</t>
  </si>
  <si>
    <t>GREAT BRITAIN</t>
  </si>
  <si>
    <t>UNITED KINGDOM</t>
  </si>
  <si>
    <t>NORTHERN IRELAND</t>
  </si>
  <si>
    <t>SCOTLAND</t>
  </si>
  <si>
    <t>WALES</t>
  </si>
  <si>
    <t>Cambridgeshire</t>
  </si>
  <si>
    <t>Cumbria</t>
  </si>
  <si>
    <t>Derbyshire</t>
  </si>
  <si>
    <t>Devon</t>
  </si>
  <si>
    <t>East Sussex</t>
  </si>
  <si>
    <t>Essex</t>
  </si>
  <si>
    <t>Gloucestershire</t>
  </si>
  <si>
    <t>Greater Manchester (Met County)</t>
  </si>
  <si>
    <t>Hampshire</t>
  </si>
  <si>
    <t>Hertfordshire</t>
  </si>
  <si>
    <t>Inner London</t>
  </si>
  <si>
    <t>Kent</t>
  </si>
  <si>
    <t>Lancashire</t>
  </si>
  <si>
    <t>Leicestershire</t>
  </si>
  <si>
    <t>Lincolnshire</t>
  </si>
  <si>
    <t>Merseyside (Met County)</t>
  </si>
  <si>
    <t>Norfolk</t>
  </si>
  <si>
    <t>North Yorkshire</t>
  </si>
  <si>
    <t>Northamptonshire (abolished April 2021)</t>
  </si>
  <si>
    <t>Nottinghamshire</t>
  </si>
  <si>
    <t>Outer London</t>
  </si>
  <si>
    <t>Oxfordshire</t>
  </si>
  <si>
    <t>Somerset</t>
  </si>
  <si>
    <t>South Yorkshire (Met County)</t>
  </si>
  <si>
    <t>Staffordshire</t>
  </si>
  <si>
    <t>Suffolk</t>
  </si>
  <si>
    <t>Surrey</t>
  </si>
  <si>
    <t>Tyne and Wear (Met County)</t>
  </si>
  <si>
    <t>Warwickshire</t>
  </si>
  <si>
    <t>West Midlands (Met County)</t>
  </si>
  <si>
    <t>West Sussex</t>
  </si>
  <si>
    <t>West Yorkshire (Met County)</t>
  </si>
  <si>
    <t>Worcestershire</t>
  </si>
  <si>
    <t>EAST MIDLANDS</t>
  </si>
  <si>
    <t>Region</t>
  </si>
  <si>
    <t>EAST OF ENGLAND</t>
  </si>
  <si>
    <t>LONDON</t>
  </si>
  <si>
    <t>NORTH EAST</t>
  </si>
  <si>
    <t>NORTH WEST</t>
  </si>
  <si>
    <t>SOUTH EAST</t>
  </si>
  <si>
    <t>SOUTH WEST</t>
  </si>
  <si>
    <t>WEST MIDLANDS</t>
  </si>
  <si>
    <t>YORKSHIRE AND THE HUMBER</t>
  </si>
  <si>
    <t>Cambridge</t>
  </si>
  <si>
    <t>Unitary Authority</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</si>
  <si>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</si>
  <si>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</si>
  <si>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</si>
  <si>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</si>
  <si>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</si>
  <si>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</si>
  <si>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</si>
  <si>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</si>
  <si>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</si>
  <si>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</si>
  <si>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</si>
  <si>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</si>
  <si>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</si>
  <si>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</si>
  <si>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</si>
  <si>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</si>
  <si>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</si>
  <si>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</si>
  <si>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</si>
  <si>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</si>
  <si>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</si>
  <si>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</si>
  <si>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</si>
  <si>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</si>
  <si>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Torridge</t>
  </si>
  <si>
    <t>West Devon</t>
  </si>
  <si>
    <t>Derby</t>
  </si>
  <si>
    <t>Leicester</t>
  </si>
  <si>
    <t>North Northamptonshire (from April 2021)</t>
  </si>
  <si>
    <t>Nottingham</t>
  </si>
  <si>
    <t>Rutland</t>
  </si>
  <si>
    <t>West Northamptonshire (from April 2021)</t>
  </si>
  <si>
    <t>Bedford</t>
  </si>
  <si>
    <t>Central Bedfordshire</t>
  </si>
  <si>
    <t>Luton</t>
  </si>
  <si>
    <t>Peterborough</t>
  </si>
  <si>
    <t>Southend-on-Sea</t>
  </si>
  <si>
    <t>Thurrock</t>
  </si>
  <si>
    <t>Bournemouth, Christchurch and Poole</t>
  </si>
  <si>
    <t>Hastings</t>
  </si>
  <si>
    <t>Lewes</t>
  </si>
  <si>
    <t>Rother</t>
  </si>
  <si>
    <t>Wealden</t>
  </si>
  <si>
    <t>Basildon</t>
  </si>
  <si>
    <t>Braintree</t>
  </si>
  <si>
    <t>Brentwood</t>
  </si>
  <si>
    <t>Castle Point</t>
  </si>
  <si>
    <t>Chelmsford</t>
  </si>
  <si>
    <t>Colchester</t>
  </si>
  <si>
    <t>Epping Forest</t>
  </si>
  <si>
    <t>Harlow</t>
  </si>
  <si>
    <t>Maldon</t>
  </si>
  <si>
    <t>Rochford</t>
  </si>
  <si>
    <t>Tendring</t>
  </si>
  <si>
    <t>Uttlesford</t>
  </si>
  <si>
    <t>Cheltenham</t>
  </si>
  <si>
    <t>Cotswold</t>
  </si>
  <si>
    <t>Forest of Dean</t>
  </si>
  <si>
    <t>Gloucester</t>
  </si>
  <si>
    <t>Stroud</t>
  </si>
  <si>
    <t>Tewkesbury</t>
  </si>
  <si>
    <t>Bolton</t>
  </si>
  <si>
    <t>Bury</t>
  </si>
  <si>
    <t>Manchester</t>
  </si>
  <si>
    <t>Oldham</t>
  </si>
  <si>
    <t>Rochdale</t>
  </si>
  <si>
    <t>Salford</t>
  </si>
  <si>
    <t>Stockport</t>
  </si>
  <si>
    <t>Tameside</t>
  </si>
  <si>
    <t>Trafford</t>
  </si>
  <si>
    <t>Wigan</t>
  </si>
  <si>
    <t>Basingstoke and Deane</t>
  </si>
  <si>
    <t>East Hampshire</t>
  </si>
  <si>
    <t>Eastleigh</t>
  </si>
  <si>
    <t>Fareham</t>
  </si>
  <si>
    <t>Gosport</t>
  </si>
  <si>
    <t>Hart</t>
  </si>
  <si>
    <t>Havant</t>
  </si>
  <si>
    <t>New Forest</t>
  </si>
  <si>
    <t>Rushmoor</t>
  </si>
  <si>
    <t>Test Valley</t>
  </si>
  <si>
    <t>Winchester</t>
  </si>
  <si>
    <t>Broxbourne</t>
  </si>
  <si>
    <t>Dacorum</t>
  </si>
  <si>
    <t>East Hertfordshire</t>
  </si>
  <si>
    <t>Hertsmere</t>
  </si>
  <si>
    <t>North Hertfordshire</t>
  </si>
  <si>
    <t>St Albans</t>
  </si>
  <si>
    <t>Stevenage</t>
  </si>
  <si>
    <t>Three Rivers</t>
  </si>
  <si>
    <t>Watford</t>
  </si>
  <si>
    <t>Welwyn Hatfield</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</si>
  <si>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</si>
  <si>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</si>
  <si>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</si>
  <si>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</si>
  <si>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</si>
  <si>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</si>
  <si>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</si>
  <si>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</si>
  <si>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</si>
  <si>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</si>
  <si>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</si>
  <si>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</si>
  <si>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</si>
  <si>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</si>
  <si>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Ashford</t>
  </si>
  <si>
    <t>Canterbury</t>
  </si>
  <si>
    <t>Dartford</t>
  </si>
  <si>
    <t>Dover</t>
  </si>
  <si>
    <t>Folkestone and Hythe</t>
  </si>
  <si>
    <t>Gravesham</t>
  </si>
  <si>
    <t>Maidstone</t>
  </si>
  <si>
    <t>Sevenoaks</t>
  </si>
  <si>
    <t>Swale</t>
  </si>
  <si>
    <t>Thanet</t>
  </si>
  <si>
    <t>Tonbridge and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</si>
  <si>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</si>
  <si>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</si>
  <si>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</si>
  <si>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</si>
  <si>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</si>
  <si>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</si>
  <si>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</si>
  <si>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</si>
  <si>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</si>
  <si>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</si>
  <si>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</si>
  <si>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</si>
  <si>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</si>
  <si>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</si>
  <si>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</si>
  <si>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</si>
  <si>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</si>
  <si>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</si>
  <si>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</si>
  <si>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</si>
  <si>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</si>
  <si>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</si>
  <si>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</si>
  <si>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</si>
  <si>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</si>
  <si>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</si>
  <si>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</si>
  <si>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Knowsley</t>
  </si>
  <si>
    <t>Liverpool</t>
  </si>
  <si>
    <t>Sefton</t>
  </si>
  <si>
    <t>St. Helens</t>
  </si>
  <si>
    <t>Wirral</t>
  </si>
  <si>
    <t>Breckland</t>
  </si>
  <si>
    <t>Broadland</t>
  </si>
  <si>
    <t>Great Yarmouth</t>
  </si>
  <si>
    <t>King's Lynn and West Norfolk</t>
  </si>
  <si>
    <t>North Norfolk</t>
  </si>
  <si>
    <t>Norwich</t>
  </si>
  <si>
    <t>South Norfolk</t>
  </si>
  <si>
    <t>County Durham</t>
  </si>
  <si>
    <t>Darlington</t>
  </si>
  <si>
    <t>Hartlepool</t>
  </si>
  <si>
    <t>Middlesbrough</t>
  </si>
  <si>
    <t>Northumberland</t>
  </si>
  <si>
    <t>Redcar and Cleveland</t>
  </si>
  <si>
    <t>Stockton-on-Tees</t>
  </si>
  <si>
    <t>Blackburn with Darwen</t>
  </si>
  <si>
    <t>Blackpool</t>
  </si>
  <si>
    <t>Cheshire East</t>
  </si>
  <si>
    <t>Cheshire West and Chester</t>
  </si>
  <si>
    <t>Halton</t>
  </si>
  <si>
    <t>Warrington</t>
  </si>
  <si>
    <t>Craven</t>
  </si>
  <si>
    <t>Hambleton</t>
  </si>
  <si>
    <t>Harrogate</t>
  </si>
  <si>
    <t>Richmondshire</t>
  </si>
  <si>
    <t>Ryedale</t>
  </si>
  <si>
    <t>Scarborough</t>
  </si>
  <si>
    <t>Selby</t>
  </si>
  <si>
    <t>Corby (abolished April 2021)</t>
  </si>
  <si>
    <t>Daventry (abolished April 2021)</t>
  </si>
  <si>
    <t>East Northamptonshire (abolished April 2021)</t>
  </si>
  <si>
    <t>Kettering (abolished April 2021)</t>
  </si>
  <si>
    <t>Northampton (abolished April 2021)</t>
  </si>
  <si>
    <t>South Northamptonshire (abolished April 2021)</t>
  </si>
  <si>
    <t>Wellingborough (abolished April 2021)</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</si>
  <si>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</si>
  <si>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</si>
  <si>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</si>
  <si>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</si>
  <si>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</si>
  <si>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</si>
  <si>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</si>
  <si>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</si>
  <si>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</si>
  <si>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</si>
  <si>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</si>
  <si>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Ashfield</t>
  </si>
  <si>
    <t>Bassetlaw</t>
  </si>
  <si>
    <t>Broxtowe</t>
  </si>
  <si>
    <t>Gedling</t>
  </si>
  <si>
    <t>Mansfield</t>
  </si>
  <si>
    <t>Newark and Sherwood</t>
  </si>
  <si>
    <t>Rushcliffe</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</si>
  <si>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</si>
  <si>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</si>
  <si>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</si>
  <si>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</si>
  <si>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</si>
  <si>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</si>
  <si>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</si>
  <si>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</si>
  <si>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</si>
  <si>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</si>
  <si>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</si>
  <si>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</si>
  <si>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</si>
  <si>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</si>
  <si>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</si>
  <si>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</si>
  <si>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</si>
  <si>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</si>
  <si>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</si>
  <si>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Cherwell</t>
  </si>
  <si>
    <t>Oxford</t>
  </si>
  <si>
    <t>South Oxfordshire</t>
  </si>
  <si>
    <t>Vale of White Horse</t>
  </si>
  <si>
    <t>West Oxfordshire</t>
  </si>
  <si>
    <t>Aberdeen City</t>
  </si>
  <si>
    <t>Aberdeenshire</t>
  </si>
  <si>
    <t>Angus</t>
  </si>
  <si>
    <t>Argyll &amp; Bute</t>
  </si>
  <si>
    <t>City of Edinburgh</t>
  </si>
  <si>
    <t>Clackmannanshire</t>
  </si>
  <si>
    <t>Dumfries &amp;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</si>
  <si>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</si>
  <si>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</si>
  <si>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</si>
  <si>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</si>
  <si>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</si>
  <si>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</si>
  <si>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</si>
  <si>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</si>
  <si>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</si>
  <si>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</si>
  <si>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</si>
  <si>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</si>
  <si>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</si>
  <si>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</si>
  <si>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</si>
  <si>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</si>
  <si>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</si>
  <si>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</si>
  <si>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</si>
  <si>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</si>
  <si>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</si>
  <si>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</si>
  <si>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</si>
  <si>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</si>
  <si>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</si>
  <si>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Mendip</t>
  </si>
  <si>
    <t>Sedgemoor</t>
  </si>
  <si>
    <t>Somerset West and Taunton</t>
  </si>
  <si>
    <t>South Somerset</t>
  </si>
  <si>
    <t>Bracknell Forest</t>
  </si>
  <si>
    <t>Brighton and Hove</t>
  </si>
  <si>
    <t>Buckinghamshire</t>
  </si>
  <si>
    <t>Isle of Wight</t>
  </si>
  <si>
    <t>Medway</t>
  </si>
  <si>
    <t>Milton Keynes</t>
  </si>
  <si>
    <t>Portsmouth</t>
  </si>
  <si>
    <t>Reading</t>
  </si>
  <si>
    <t>Slough</t>
  </si>
  <si>
    <t>Southampton</t>
  </si>
  <si>
    <t>West Berkshire</t>
  </si>
  <si>
    <t>Windsor and Maidenhead</t>
  </si>
  <si>
    <t>Wokingham</t>
  </si>
  <si>
    <t>Bath and North East Somerset</t>
  </si>
  <si>
    <t>Eastbourne</t>
  </si>
  <si>
    <t>Bristol, City of</t>
  </si>
  <si>
    <t>Cornwall</t>
  </si>
  <si>
    <t>Dorset</t>
  </si>
  <si>
    <t>Isles of Scilly</t>
  </si>
  <si>
    <t>North Somerset</t>
  </si>
  <si>
    <t>Plymouth</t>
  </si>
  <si>
    <t>South Gloucestershire</t>
  </si>
  <si>
    <t>Swindon</t>
  </si>
  <si>
    <t>Torbay</t>
  </si>
  <si>
    <t>Wiltshire</t>
  </si>
  <si>
    <t>Barnsley</t>
  </si>
  <si>
    <t>Doncaster</t>
  </si>
  <si>
    <t>Rotherham</t>
  </si>
  <si>
    <t>Sheffield</t>
  </si>
  <si>
    <t>Cannock Chase</t>
  </si>
  <si>
    <t>East Staffordshire</t>
  </si>
  <si>
    <t>Lichfield</t>
  </si>
  <si>
    <t>Newcastle-under-Lyme</t>
  </si>
  <si>
    <t>South Staffordshire</t>
  </si>
  <si>
    <t>Stafford</t>
  </si>
  <si>
    <t>Staffordshire Moorlands</t>
  </si>
  <si>
    <t>Tamworth</t>
  </si>
  <si>
    <t>Babergh</t>
  </si>
  <si>
    <t>East Suffolk</t>
  </si>
  <si>
    <t>Ipswich</t>
  </si>
  <si>
    <t>Mid Suffolk</t>
  </si>
  <si>
    <t>West Suffolk</t>
  </si>
  <si>
    <t>Elmbridge</t>
  </si>
  <si>
    <t>Epsom and Ewell</t>
  </si>
  <si>
    <t>Guildford</t>
  </si>
  <si>
    <t>Mole Valley</t>
  </si>
  <si>
    <t>Reigate and Banstead</t>
  </si>
  <si>
    <t>Runnymede</t>
  </si>
  <si>
    <t>Spelthorne</t>
  </si>
  <si>
    <t>Surrey Heath</t>
  </si>
  <si>
    <t>Tandridge</t>
  </si>
  <si>
    <t>Waverley</t>
  </si>
  <si>
    <t>Woking</t>
  </si>
  <si>
    <t>Gateshead</t>
  </si>
  <si>
    <t>Newcastle upon Tyne</t>
  </si>
  <si>
    <t>North Tyneside</t>
  </si>
  <si>
    <t>South Tyneside</t>
  </si>
  <si>
    <t>Sunderland</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</si>
  <si>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</si>
  <si>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</si>
  <si>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</si>
  <si>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</si>
  <si>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</si>
  <si>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</si>
  <si>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</si>
  <si>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</si>
  <si>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</si>
  <si>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</si>
  <si>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</si>
  <si>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</si>
  <si>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</si>
  <si>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</si>
  <si>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</si>
  <si>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</si>
  <si>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</si>
  <si>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</si>
  <si>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</si>
  <si>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The Vale of Glamorgan</t>
  </si>
  <si>
    <t>Torfaen</t>
  </si>
  <si>
    <t>Wrexham</t>
  </si>
  <si>
    <t>North Warwickshire</t>
  </si>
  <si>
    <t>Nuneaton and Bedworth</t>
  </si>
  <si>
    <t>Rugby</t>
  </si>
  <si>
    <t>Stratford-on-Avon</t>
  </si>
  <si>
    <t>Warwick</t>
  </si>
  <si>
    <t>Herefordshire, County of</t>
  </si>
  <si>
    <t>Shropshire</t>
  </si>
  <si>
    <t>Stoke-on-Trent</t>
  </si>
  <si>
    <t>Telford and Wrekin</t>
  </si>
  <si>
    <t>Birmingham</t>
  </si>
  <si>
    <t>Coventry</t>
  </si>
  <si>
    <t>Dudley</t>
  </si>
  <si>
    <t>Sandwell</t>
  </si>
  <si>
    <t>Solihull</t>
  </si>
  <si>
    <t>Walsall</t>
  </si>
  <si>
    <t>Wolverhampton</t>
  </si>
  <si>
    <t>Adur</t>
  </si>
  <si>
    <t>Arun</t>
  </si>
  <si>
    <t>Chichester</t>
  </si>
  <si>
    <t>Crawley</t>
  </si>
  <si>
    <t>Horsham</t>
  </si>
  <si>
    <t>Mid Sussex</t>
  </si>
  <si>
    <t>Worthing</t>
  </si>
  <si>
    <t>Bradford</t>
  </si>
  <si>
    <t>Calderdale</t>
  </si>
  <si>
    <t>Kirklees</t>
  </si>
  <si>
    <t>Leeds</t>
  </si>
  <si>
    <t>Wakefield</t>
  </si>
  <si>
    <t>Bromsgrove</t>
  </si>
  <si>
    <t>Malvern Hills</t>
  </si>
  <si>
    <t>Redditch</t>
  </si>
  <si>
    <t>Worcester</t>
  </si>
  <si>
    <t>Wychavon</t>
  </si>
  <si>
    <t>Wyre Forest</t>
  </si>
  <si>
    <t>East Riding of Yorkshire</t>
  </si>
  <si>
    <t>Kingston upon Hull, City of</t>
  </si>
  <si>
    <t>North East Lincolnshire</t>
  </si>
  <si>
    <t>North Lincolnshire</t>
  </si>
  <si>
    <t>York</t>
  </si>
  <si>
    <t>Source:</t>
  </si>
  <si>
    <t>Department for Transport statistics - Electric Vehicle Charging Device Statistics (https://www.gov.uk/government/statistics/electric-vehicle-charging-device-statistics-october-2021)</t>
  </si>
  <si>
    <t>Electric Progress Report by MINI 2022</t>
  </si>
  <si>
    <t>Index key data pullouts</t>
  </si>
  <si>
    <t>Milton Keynes comes out on top as the best city in the UK to own an electric car in 2021 with a score of 103.3, followed by London and Leeds</t>
  </si>
  <si>
    <t>Stevenage comes out on bottom as the worst city in the UK to own an electric car in 2021 with a score of 6.6, followed by Hartlepool and Harlow</t>
  </si>
  <si>
    <t>All charge devices key data pullouts</t>
  </si>
  <si>
    <t>At a country level, Wales had the greatest increase in charge devices from 2020 to 2021 with 32%. This is predicted to grow by 27% in 2022 to 1,261</t>
  </si>
  <si>
    <t>At a country level, Northern Ireland had the smallest increase in charge devices from 2020 to 2021 with only 4%. This is predicted to grow by 6% in 2022 to 351</t>
  </si>
  <si>
    <t>The amount of charge devices increased by 25% from 19,487 in 2020 to 25,927 in 2021 in the UK, this is predicted to grow by 24% to 32,112 in 2022</t>
  </si>
  <si>
    <t>Harlow saw the greatest increase in charge devices by 67% from 4 in 2020 to 12 in 2021, this is expected to increase by 46% to 18 in 2022</t>
  </si>
  <si>
    <t>Barnsley is expected to see the largest increase in charge devices in 2022, with a 55% increase from 45 in 2021 to 70 in 2022</t>
  </si>
  <si>
    <t>Rochdale saw the largest decrease in charge devices by -22% from 33 in 2020 to 27 in 2021, this is expected to decrease further by -7% to 25 in 2022</t>
  </si>
  <si>
    <t>Salford is expected to see the largest decrease in devices in 2022, decreasing by -10% from 76 in 2021 to 68 in 2022</t>
  </si>
  <si>
    <t>Rapid charge devices key data pullouts</t>
  </si>
  <si>
    <t>At a country level, Wales had the greatest increase in rapid charge devices from 2020 to 2021 with 42%. This is predicted to grow by 40% in 2022 to 224</t>
  </si>
  <si>
    <t>At a country level, Northern Ireland had the smallest increase in rapid charge devices from 2020 to 2021 with -5%. This is predicted to grow by 4% in 2022 to 22</t>
  </si>
  <si>
    <t>The amount of rapid charge devices increased by 28% from 3,530 in 2020 to 4,923 in 2021 in the UK, this is expected to increase by 29% to 6,341 in 2022</t>
  </si>
  <si>
    <t>Bury saw the largest increase in rapid charge devices by 100% from 0 in 2020 to 3 in 2021, this is expected to increase by 50% to 5 in 2022</t>
  </si>
  <si>
    <t>Hartlepool is expected to see the largest increase in rapid charge devices in 2022, with a 83% increase from 3 in 2021 to 6 in 2022</t>
  </si>
  <si>
    <t>Leicester saw the largest decrease in charge devices by -200% from 3 in 2020 to 1 in 2021, this is expected to decrease further by -83% to 0 in 2022, the largest decrease expected in 2022</t>
  </si>
  <si>
    <t>YoY charge devices key data pullouts</t>
  </si>
  <si>
    <t>The UK is predicted to miss the target of 500,000 charge devices by 2030 by 242,000</t>
  </si>
  <si>
    <t>The target of 500,000 charge devices should be met by 2033 if the rate of growth continues at the YoY average of 29%</t>
  </si>
  <si>
    <t>19 cities out of the 120 are not expected to meet the individual charge device target for 2030, including Manchester, Leicester and Bristol</t>
  </si>
  <si>
    <t>Private ULEVs per charge device key data pullouts</t>
  </si>
  <si>
    <t>Coventry has the least amount of registered private ULEVs per charge device with 2</t>
  </si>
  <si>
    <t>Chatham and Gillingham have the most amount of registered private ULEVs per charge device with 44</t>
  </si>
  <si>
    <t>All private ULEVs key data pullouts</t>
  </si>
  <si>
    <t>At a country level, Wales had the greatest increase in private ULEVs from 2020 to 2021 with 39.4%. This is predicted to grow by 33% in 2022 to 9,420</t>
  </si>
  <si>
    <t>The amount of private ULEVs increased by 37% from 154,732 in 2020 to 246,901 in 2021 in the UK, this is expected to increase by 33% in 2022 to 329,119</t>
  </si>
  <si>
    <t>Middlesbrough saw the largest increase in private ULEVs by 52% from 76 in 2020 to 158 in 2021, this is expected to increase by 42% to 224 in 2022, one of the largest increase expected in 2022</t>
  </si>
  <si>
    <t>Blackpool saw the smallest in private ULEVs by 22% from 184 in 2020 to 237 in 2021</t>
  </si>
  <si>
    <t>Private BEVs key data pullouts</t>
  </si>
  <si>
    <t>At a country level, Wales had the greatest increase in private BEVs from 2020 to 2021 with 42%. This is predicted to grow by 37% in 2022 to 5,301</t>
  </si>
  <si>
    <t>The amount of private BEVs increased by 40% from 73,636 in 2020 to 123,348 in 2021 in the UK, this is expected to increase by 37% in 2022 to 168,749</t>
  </si>
  <si>
    <t>Middlesbrough saw the largest increase in private BEVs by 61% from 31 in 2020 to 80 in 2021, this is expected to increase by 44% to 115 in 2022</t>
  </si>
  <si>
    <t>Eastbourne is expected to make the largest increase in BEVs by 50% from 164 in 2021 to 246 in 2022</t>
  </si>
  <si>
    <t>Blackpool saw the smallest increase in private BEVs by 13% from 121 in 2020 to 139 in 2021</t>
  </si>
  <si>
    <t>Private PHEVs key data pullouts</t>
  </si>
  <si>
    <t>At a country level, Scotland had the greatest increase in private PHEVs from 2020 to 2021 with 40%. This is predicted to grow by 32% in 2022 to 8,548</t>
  </si>
  <si>
    <t>The amount of private BEVs increased by 37% from 67,915 in 2020 to 108,049 in 2021 in the UK, this is expected to increase by 32% in 2022 to 143,127</t>
  </si>
  <si>
    <t>Mansfield saw the largest increase in private PHEVs by 55% from 56 in 2020 to 125 in 2021, this is expected to increase by 37% to 171 in 2022</t>
  </si>
  <si>
    <t>Doncaster saw the smallest increase in private PHEVs by 24% from 374 in 2020 to 491 in 2021</t>
  </si>
  <si>
    <t>Overall Charge Device Amount</t>
  </si>
  <si>
    <t>Rapid Charge Device Amount</t>
  </si>
  <si>
    <t>All private ultra low emission vehicles (ULEVs) licensed</t>
  </si>
  <si>
    <t>2022 Q2</t>
  </si>
  <si>
    <t>2021 Q2</t>
  </si>
  <si>
    <t>2020 Q2</t>
  </si>
  <si>
    <t>2019 Q2</t>
  </si>
  <si>
    <t>Predicted total ULEVs</t>
  </si>
  <si>
    <t>Total ULEVs</t>
  </si>
  <si>
    <t>Private battery electric vehicles (BEVs) licensed</t>
  </si>
  <si>
    <t>Predicted total BEVs</t>
  </si>
  <si>
    <t>Total BEVs</t>
  </si>
  <si>
    <t>Private plug-in hybrid electric vehicles (PHEVs) licensed</t>
  </si>
  <si>
    <t>Top Locations For Electric Index</t>
  </si>
  <si>
    <t>Town/City</t>
  </si>
  <si>
    <t>Population</t>
  </si>
  <si>
    <t>Area (km2)</t>
  </si>
  <si>
    <t>Area (m2)</t>
  </si>
  <si>
    <t>Total charge devices</t>
  </si>
  <si>
    <t>Rank</t>
  </si>
  <si>
    <t>per m2</t>
  </si>
  <si>
    <t>Rapid devices</t>
  </si>
  <si>
    <t>Registered BEVs</t>
  </si>
  <si>
    <t>Registered PHEVs</t>
  </si>
  <si>
    <t>Search Volume</t>
  </si>
  <si>
    <t>Final Score</t>
  </si>
  <si>
    <t>England</t>
  </si>
  <si>
    <t>London</t>
  </si>
  <si>
    <t>Greater London</t>
  </si>
  <si>
    <t>West Yorkshire</t>
  </si>
  <si>
    <t>West Midlands</t>
  </si>
  <si>
    <t>Bedfordshire</t>
  </si>
  <si>
    <t>High Wycombe</t>
  </si>
  <si>
    <t>East Kilbride</t>
  </si>
  <si>
    <t>Scotland</t>
  </si>
  <si>
    <t>Weston-Super-Mare</t>
  </si>
  <si>
    <t>Tyne and Wear</t>
  </si>
  <si>
    <t>Dundee</t>
  </si>
  <si>
    <t>Bournemouth</t>
  </si>
  <si>
    <t>Aberdeen</t>
  </si>
  <si>
    <t>Basingstoke</t>
  </si>
  <si>
    <t>Cheshire</t>
  </si>
  <si>
    <t>Berkshire</t>
  </si>
  <si>
    <t>South Yorkshire</t>
  </si>
  <si>
    <t>Bristol</t>
  </si>
  <si>
    <t>Edinburgh</t>
  </si>
  <si>
    <t>Shrewsbury</t>
  </si>
  <si>
    <t>Sutton Coldfield</t>
  </si>
  <si>
    <t>Glasgow</t>
  </si>
  <si>
    <t>Lanarkshire</t>
  </si>
  <si>
    <t>Chester</t>
  </si>
  <si>
    <t>Poole</t>
  </si>
  <si>
    <t>Northampton</t>
  </si>
  <si>
    <t>Northamptonshire</t>
  </si>
  <si>
    <t>Halifax</t>
  </si>
  <si>
    <t>Paisley</t>
  </si>
  <si>
    <t>Huddersfield</t>
  </si>
  <si>
    <t>South Glamorgan</t>
  </si>
  <si>
    <t>Wales</t>
  </si>
  <si>
    <t>Greater Manchester</t>
  </si>
  <si>
    <t>Merseyside</t>
  </si>
  <si>
    <t>Bath</t>
  </si>
  <si>
    <t>Gwent</t>
  </si>
  <si>
    <t>West Glamorgan</t>
  </si>
  <si>
    <t>South Shields</t>
  </si>
  <si>
    <t>West Bromwich</t>
  </si>
  <si>
    <t>Birkenhead</t>
  </si>
  <si>
    <t>Southport</t>
  </si>
  <si>
    <t>Bracknell</t>
  </si>
  <si>
    <t>Telford</t>
  </si>
  <si>
    <t>Hemel Hempstead</t>
  </si>
  <si>
    <t>Blackburn</t>
  </si>
  <si>
    <t>County Antrim</t>
  </si>
  <si>
    <t>Northern Ireland</t>
  </si>
  <si>
    <t>Burton upon Trent</t>
  </si>
  <si>
    <t>Chatham</t>
  </si>
  <si>
    <t>Kingston upon Hull</t>
  </si>
  <si>
    <t>East Yorkshire</t>
  </si>
  <si>
    <t>Nuneaton</t>
  </si>
  <si>
    <t>Gillingham</t>
  </si>
  <si>
    <t>Grimsby</t>
  </si>
  <si>
    <t>Scunthorpe</t>
  </si>
  <si>
    <t>Derry</t>
  </si>
  <si>
    <t>Country Londonderry</t>
  </si>
  <si>
    <t>Department for Transport statistics</t>
  </si>
  <si>
    <r>
      <rPr>
        <b/>
        <sz val="11"/>
        <color rgb="FF008080"/>
        <rFont val="Arial"/>
      </rPr>
      <t xml:space="preserve">Vehicle Licensing Statistics </t>
    </r>
    <r>
      <rPr>
        <b/>
        <u/>
        <sz val="11"/>
        <color rgb="FF008080"/>
        <rFont val="Arial"/>
      </rPr>
      <t>(https://www.gov.uk/government/collections/vehicles-statistics)</t>
    </r>
  </si>
  <si>
    <t>Table VEH0132a</t>
  </si>
  <si>
    <r>
      <rPr>
        <b/>
        <sz val="11"/>
        <color rgb="FF008080"/>
        <rFont val="Arial"/>
      </rPr>
      <t>Ultra low emission vehicles (ULEVs)</t>
    </r>
    <r>
      <rPr>
        <b/>
        <vertAlign val="superscript"/>
        <sz val="11"/>
        <color rgb="FF008080"/>
        <rFont val="Arial"/>
      </rPr>
      <t xml:space="preserve"> 1</t>
    </r>
    <r>
      <rPr>
        <b/>
        <sz val="11"/>
        <color rgb="FF008080"/>
        <rFont val="Arial"/>
      </rPr>
      <t xml:space="preserve"> licensed at the end of the quarter by upper and lower tier local authority </t>
    </r>
    <r>
      <rPr>
        <b/>
        <vertAlign val="superscript"/>
        <sz val="11"/>
        <color rgb="FF008080"/>
        <rFont val="Arial"/>
      </rPr>
      <t>2</t>
    </r>
    <r>
      <rPr>
        <b/>
        <sz val="11"/>
        <color rgb="FF008080"/>
        <rFont val="Arial"/>
      </rPr>
      <t>, United Kingdom from 2011 Q4</t>
    </r>
  </si>
  <si>
    <t>ONS LA Code (Apr-2019)</t>
  </si>
  <si>
    <r>
      <rPr>
        <b/>
        <sz val="11"/>
        <color rgb="FF000000"/>
        <rFont val="Arial"/>
      </rPr>
      <t xml:space="preserve">Region/Local Authority (Apr-2019) </t>
    </r>
    <r>
      <rPr>
        <b/>
        <vertAlign val="superscript"/>
        <sz val="11"/>
        <color rgb="FF000000"/>
        <rFont val="Arial"/>
      </rPr>
      <t>3</t>
    </r>
  </si>
  <si>
    <t>2021 Q1</t>
  </si>
  <si>
    <t>2020 Q4</t>
  </si>
  <si>
    <t>2020 Q3</t>
  </si>
  <si>
    <t>2020 Q1</t>
  </si>
  <si>
    <t>2019 Q4</t>
  </si>
  <si>
    <t>2019 Q3</t>
  </si>
  <si>
    <t>2019 Q1</t>
  </si>
  <si>
    <t>2018 Q4</t>
  </si>
  <si>
    <t>2018 Q3</t>
  </si>
  <si>
    <t>2018 Q2</t>
  </si>
  <si>
    <t>2018 Q1</t>
  </si>
  <si>
    <t>2017 Q4</t>
  </si>
  <si>
    <t>2017 Q3</t>
  </si>
  <si>
    <t>2017 Q2</t>
  </si>
  <si>
    <t>2017 Q1</t>
  </si>
  <si>
    <t>2016 Q4</t>
  </si>
  <si>
    <t>2016 Q3</t>
  </si>
  <si>
    <t>2016 Q2</t>
  </si>
  <si>
    <t>2016 Q1</t>
  </si>
  <si>
    <t>2015 Q4</t>
  </si>
  <si>
    <t>2015 Q3</t>
  </si>
  <si>
    <t>2015 Q2</t>
  </si>
  <si>
    <t>2015 Q1</t>
  </si>
  <si>
    <t>2014 Q4</t>
  </si>
  <si>
    <t>2014 Q3</t>
  </si>
  <si>
    <t>2014 Q2</t>
  </si>
  <si>
    <t>2014 Q1</t>
  </si>
  <si>
    <t>2013 Q4</t>
  </si>
  <si>
    <t>2013 Q3</t>
  </si>
  <si>
    <t>2013 Q2</t>
  </si>
  <si>
    <t>2013 Q1</t>
  </si>
  <si>
    <t>2012 Q4</t>
  </si>
  <si>
    <t>2012 Q3</t>
  </si>
  <si>
    <t>2012 Q2</t>
  </si>
  <si>
    <t>2012 Q1</t>
  </si>
  <si>
    <t>2011 Q4</t>
  </si>
  <si>
    <t>K02000001</t>
  </si>
  <si>
    <t>United Kingdom</t>
  </si>
  <si>
    <t>K03000001</t>
  </si>
  <si>
    <t>Great Britain</t>
  </si>
  <si>
    <t>E92000001</t>
  </si>
  <si>
    <t>E12000001</t>
  </si>
  <si>
    <t>North East</t>
  </si>
  <si>
    <t>E06000047</t>
  </si>
  <si>
    <t xml:space="preserve">   County Durham</t>
  </si>
  <si>
    <t>E06000005</t>
  </si>
  <si>
    <t xml:space="preserve">   Darlington</t>
  </si>
  <si>
    <t>E06000001</t>
  </si>
  <si>
    <t xml:space="preserve">   Hartlepool</t>
  </si>
  <si>
    <t>E06000002</t>
  </si>
  <si>
    <t xml:space="preserve">   Middlesbrough</t>
  </si>
  <si>
    <t>c</t>
  </si>
  <si>
    <t>E06000057</t>
  </si>
  <si>
    <t xml:space="preserve">   Northumberland</t>
  </si>
  <si>
    <t>E06000003</t>
  </si>
  <si>
    <t xml:space="preserve">   Redcar and Cleveland</t>
  </si>
  <si>
    <t>E06000004</t>
  </si>
  <si>
    <t xml:space="preserve">   Stockton-on-Tees</t>
  </si>
  <si>
    <t>E11000007</t>
  </si>
  <si>
    <t xml:space="preserve">   Tyne and Wear (Met County)</t>
  </si>
  <si>
    <t>E08000037</t>
  </si>
  <si>
    <t xml:space="preserve">      Gateshead</t>
  </si>
  <si>
    <t>E08000021</t>
  </si>
  <si>
    <t xml:space="preserve">      Newcastle upon Tyne</t>
  </si>
  <si>
    <t>E08000022</t>
  </si>
  <si>
    <t xml:space="preserve">      North Tyneside</t>
  </si>
  <si>
    <t>E08000023</t>
  </si>
  <si>
    <t xml:space="preserve">      South Tyneside</t>
  </si>
  <si>
    <t>E08000024</t>
  </si>
  <si>
    <t xml:space="preserve">      Sunderland</t>
  </si>
  <si>
    <t xml:space="preserve">   Local Authority unknown</t>
  </si>
  <si>
    <t>E12000002</t>
  </si>
  <si>
    <t>North West</t>
  </si>
  <si>
    <t>E06000008</t>
  </si>
  <si>
    <t xml:space="preserve">   Blackburn with Darwen</t>
  </si>
  <si>
    <t>E06000009</t>
  </si>
  <si>
    <t xml:space="preserve">   Blackpool</t>
  </si>
  <si>
    <t>E06000049</t>
  </si>
  <si>
    <t xml:space="preserve">   Cheshire East</t>
  </si>
  <si>
    <t>E06000050</t>
  </si>
  <si>
    <t xml:space="preserve">   Cheshire West and Chester</t>
  </si>
  <si>
    <t>E06000006</t>
  </si>
  <si>
    <t xml:space="preserve">   Halton</t>
  </si>
  <si>
    <t>E06000007</t>
  </si>
  <si>
    <t xml:space="preserve">   Warrington</t>
  </si>
  <si>
    <t>E10000006</t>
  </si>
  <si>
    <t xml:space="preserve">   Cumbria</t>
  </si>
  <si>
    <t>E07000026</t>
  </si>
  <si>
    <t xml:space="preserve">      Allerdale</t>
  </si>
  <si>
    <t>E07000027</t>
  </si>
  <si>
    <t xml:space="preserve">      Barrow-in-Furness</t>
  </si>
  <si>
    <t>E07000028</t>
  </si>
  <si>
    <t xml:space="preserve">      Carlisle</t>
  </si>
  <si>
    <t>E07000029</t>
  </si>
  <si>
    <t xml:space="preserve">      Copeland</t>
  </si>
  <si>
    <t>E07000030</t>
  </si>
  <si>
    <t xml:space="preserve">      Eden</t>
  </si>
  <si>
    <t>E07000031</t>
  </si>
  <si>
    <t xml:space="preserve">      South Lakeland</t>
  </si>
  <si>
    <t>E11000001</t>
  </si>
  <si>
    <t xml:space="preserve">   Greater Manchester (Met County)</t>
  </si>
  <si>
    <t>E08000001</t>
  </si>
  <si>
    <t xml:space="preserve">      Bolton</t>
  </si>
  <si>
    <t>E08000002</t>
  </si>
  <si>
    <t xml:space="preserve">      Bury</t>
  </si>
  <si>
    <t>E08000003</t>
  </si>
  <si>
    <t xml:space="preserve">      Manchester</t>
  </si>
  <si>
    <t>E08000004</t>
  </si>
  <si>
    <t xml:space="preserve">      Oldham</t>
  </si>
  <si>
    <t>E08000005</t>
  </si>
  <si>
    <t xml:space="preserve">      Rochdale</t>
  </si>
  <si>
    <t>E08000006</t>
  </si>
  <si>
    <t xml:space="preserve">      Salford</t>
  </si>
  <si>
    <t>E08000007</t>
  </si>
  <si>
    <t xml:space="preserve">      Stockport</t>
  </si>
  <si>
    <t>E08000008</t>
  </si>
  <si>
    <t xml:space="preserve">      Tameside</t>
  </si>
  <si>
    <t>E08000009</t>
  </si>
  <si>
    <t xml:space="preserve">      Trafford</t>
  </si>
  <si>
    <t>E08000010</t>
  </si>
  <si>
    <t xml:space="preserve">      Wigan</t>
  </si>
  <si>
    <t>E10000017</t>
  </si>
  <si>
    <t xml:space="preserve">   Lancashire</t>
  </si>
  <si>
    <t>E07000117</t>
  </si>
  <si>
    <t xml:space="preserve">      Burnley</t>
  </si>
  <si>
    <t>E07000118</t>
  </si>
  <si>
    <t xml:space="preserve">      Chorley</t>
  </si>
  <si>
    <t>E07000119</t>
  </si>
  <si>
    <t xml:space="preserve">      Fylde</t>
  </si>
  <si>
    <t>E07000120</t>
  </si>
  <si>
    <t xml:space="preserve">      Hyndburn</t>
  </si>
  <si>
    <t>E07000121</t>
  </si>
  <si>
    <t xml:space="preserve">      Lancaster</t>
  </si>
  <si>
    <t>E07000122</t>
  </si>
  <si>
    <t xml:space="preserve">      Pendle</t>
  </si>
  <si>
    <t>E07000123</t>
  </si>
  <si>
    <t xml:space="preserve">      Preston</t>
  </si>
  <si>
    <t>E07000124</t>
  </si>
  <si>
    <t xml:space="preserve">      Ribble Valley</t>
  </si>
  <si>
    <t>E07000125</t>
  </si>
  <si>
    <t xml:space="preserve">      Rossendale</t>
  </si>
  <si>
    <t>E07000126</t>
  </si>
  <si>
    <t xml:space="preserve">      South Ribble</t>
  </si>
  <si>
    <t>E07000127</t>
  </si>
  <si>
    <t xml:space="preserve">      West Lancashire</t>
  </si>
  <si>
    <t>E07000128</t>
  </si>
  <si>
    <t xml:space="preserve">      Wyre</t>
  </si>
  <si>
    <t xml:space="preserve">      Local Authority District unknown</t>
  </si>
  <si>
    <t>E11000002</t>
  </si>
  <si>
    <t xml:space="preserve">   Merseyside (Met County)</t>
  </si>
  <si>
    <t>E08000011</t>
  </si>
  <si>
    <t xml:space="preserve">      Knowsley</t>
  </si>
  <si>
    <t>E08000012</t>
  </si>
  <si>
    <t xml:space="preserve">      Liverpool</t>
  </si>
  <si>
    <t>E08000014</t>
  </si>
  <si>
    <t xml:space="preserve">      Sefton</t>
  </si>
  <si>
    <t>E08000013</t>
  </si>
  <si>
    <t xml:space="preserve">      St. Helens</t>
  </si>
  <si>
    <t>E08000015</t>
  </si>
  <si>
    <t xml:space="preserve">      Wirral</t>
  </si>
  <si>
    <t>E12000003</t>
  </si>
  <si>
    <t>Yorkshire and The Humber</t>
  </si>
  <si>
    <t>E06000011</t>
  </si>
  <si>
    <t xml:space="preserve">   East Riding of Yorkshire</t>
  </si>
  <si>
    <t>E06000010</t>
  </si>
  <si>
    <t xml:space="preserve">   Kingston upon Hull, City of</t>
  </si>
  <si>
    <t>E06000012</t>
  </si>
  <si>
    <t xml:space="preserve">   North East Lincolnshire</t>
  </si>
  <si>
    <t>E06000013</t>
  </si>
  <si>
    <t xml:space="preserve">   North Lincolnshire</t>
  </si>
  <si>
    <t>E06000014</t>
  </si>
  <si>
    <t xml:space="preserve">   York</t>
  </si>
  <si>
    <t>E10000023</t>
  </si>
  <si>
    <t xml:space="preserve">   North Yorkshire</t>
  </si>
  <si>
    <t>E07000163</t>
  </si>
  <si>
    <t xml:space="preserve">      Craven</t>
  </si>
  <si>
    <t>E07000164</t>
  </si>
  <si>
    <t xml:space="preserve">      Hambleton</t>
  </si>
  <si>
    <t>E07000165</t>
  </si>
  <si>
    <t xml:space="preserve">      Harrogate</t>
  </si>
  <si>
    <t>E07000166</t>
  </si>
  <si>
    <t xml:space="preserve">      Richmondshire</t>
  </si>
  <si>
    <t>E07000167</t>
  </si>
  <si>
    <t xml:space="preserve">      Ryedale</t>
  </si>
  <si>
    <t>E07000168</t>
  </si>
  <si>
    <t xml:space="preserve">      Scarborough</t>
  </si>
  <si>
    <t>E07000169</t>
  </si>
  <si>
    <t xml:space="preserve">      Selby</t>
  </si>
  <si>
    <t>E11000003</t>
  </si>
  <si>
    <t xml:space="preserve">   South Yorkshire (Met County)</t>
  </si>
  <si>
    <t>E08000016</t>
  </si>
  <si>
    <t xml:space="preserve">      Barnsley</t>
  </si>
  <si>
    <t>E08000017</t>
  </si>
  <si>
    <t xml:space="preserve">      Doncaster</t>
  </si>
  <si>
    <t>E08000018</t>
  </si>
  <si>
    <t xml:space="preserve">      Rotherham</t>
  </si>
  <si>
    <t>E08000019</t>
  </si>
  <si>
    <t xml:space="preserve">      Sheffield</t>
  </si>
  <si>
    <t>E11000006</t>
  </si>
  <si>
    <t xml:space="preserve">   West Yorkshire (Met County)</t>
  </si>
  <si>
    <t>E08000032</t>
  </si>
  <si>
    <t xml:space="preserve">      Bradford</t>
  </si>
  <si>
    <t>E08000033</t>
  </si>
  <si>
    <t xml:space="preserve">      Calderdale</t>
  </si>
  <si>
    <t>E08000034</t>
  </si>
  <si>
    <t xml:space="preserve">      Kirklees</t>
  </si>
  <si>
    <t>E08000035</t>
  </si>
  <si>
    <t xml:space="preserve">      Leeds</t>
  </si>
  <si>
    <t>E08000036</t>
  </si>
  <si>
    <t xml:space="preserve">      Wakefield</t>
  </si>
  <si>
    <t>E12000004</t>
  </si>
  <si>
    <t>East Midlands</t>
  </si>
  <si>
    <t>E06000015</t>
  </si>
  <si>
    <t xml:space="preserve">   Derby</t>
  </si>
  <si>
    <t>E06000016</t>
  </si>
  <si>
    <t xml:space="preserve">   Leicester</t>
  </si>
  <si>
    <t>E06000018</t>
  </si>
  <si>
    <t xml:space="preserve">   Nottingham</t>
  </si>
  <si>
    <t>E06000017</t>
  </si>
  <si>
    <t xml:space="preserve">   Rutland</t>
  </si>
  <si>
    <t>E10000007</t>
  </si>
  <si>
    <t xml:space="preserve">   Derbyshire</t>
  </si>
  <si>
    <t>E07000032</t>
  </si>
  <si>
    <t xml:space="preserve">      Amber Valley</t>
  </si>
  <si>
    <t>E07000033</t>
  </si>
  <si>
    <t xml:space="preserve">      Bolsover</t>
  </si>
  <si>
    <t>E07000034</t>
  </si>
  <si>
    <t xml:space="preserve">      Chesterfield</t>
  </si>
  <si>
    <t>E07000035</t>
  </si>
  <si>
    <t xml:space="preserve">      Derbyshire Dales</t>
  </si>
  <si>
    <t>E07000036</t>
  </si>
  <si>
    <t xml:space="preserve">      Erewash</t>
  </si>
  <si>
    <t>E07000037</t>
  </si>
  <si>
    <t xml:space="preserve">      High Peak</t>
  </si>
  <si>
    <t>E07000038</t>
  </si>
  <si>
    <t xml:space="preserve">      North East Derbyshire</t>
  </si>
  <si>
    <t>E07000039</t>
  </si>
  <si>
    <t xml:space="preserve">      South Derbyshire</t>
  </si>
  <si>
    <t>E10000018</t>
  </si>
  <si>
    <t xml:space="preserve">   Leicestershire</t>
  </si>
  <si>
    <t>E07000129</t>
  </si>
  <si>
    <t xml:space="preserve">      Blaby</t>
  </si>
  <si>
    <t>E07000130</t>
  </si>
  <si>
    <t xml:space="preserve">      Charnwood</t>
  </si>
  <si>
    <t>E07000131</t>
  </si>
  <si>
    <t xml:space="preserve">      Harborough</t>
  </si>
  <si>
    <t>E07000132</t>
  </si>
  <si>
    <t xml:space="preserve">      Hinckley and Bosworth</t>
  </si>
  <si>
    <t>E07000133</t>
  </si>
  <si>
    <t xml:space="preserve">      Melton</t>
  </si>
  <si>
    <t>E07000134</t>
  </si>
  <si>
    <t xml:space="preserve">      North West Leicestershire</t>
  </si>
  <si>
    <t>E07000135</t>
  </si>
  <si>
    <t xml:space="preserve">      Oadby and Wigston</t>
  </si>
  <si>
    <t>E10000019</t>
  </si>
  <si>
    <t xml:space="preserve">   Lincolnshire</t>
  </si>
  <si>
    <t>E07000136</t>
  </si>
  <si>
    <t xml:space="preserve">      Boston</t>
  </si>
  <si>
    <t>E07000137</t>
  </si>
  <si>
    <t xml:space="preserve">      East Lindsey</t>
  </si>
  <si>
    <t>E07000138</t>
  </si>
  <si>
    <t xml:space="preserve">      Lincoln</t>
  </si>
  <si>
    <t>E07000139</t>
  </si>
  <si>
    <t xml:space="preserve">      North Kesteven</t>
  </si>
  <si>
    <t>E07000140</t>
  </si>
  <si>
    <t xml:space="preserve">      South Holland</t>
  </si>
  <si>
    <t>E07000141</t>
  </si>
  <si>
    <t xml:space="preserve">      South Kesteven</t>
  </si>
  <si>
    <t>E07000142</t>
  </si>
  <si>
    <t xml:space="preserve">      West Lindsey</t>
  </si>
  <si>
    <t>E10000021</t>
  </si>
  <si>
    <t xml:space="preserve">   Northamptonshire</t>
  </si>
  <si>
    <t>E07000150</t>
  </si>
  <si>
    <t xml:space="preserve">      Corby</t>
  </si>
  <si>
    <t>E07000151</t>
  </si>
  <si>
    <t xml:space="preserve">      Daventry</t>
  </si>
  <si>
    <t>E07000152</t>
  </si>
  <si>
    <t xml:space="preserve">      East Northamptonshire</t>
  </si>
  <si>
    <t>E07000153</t>
  </si>
  <si>
    <t xml:space="preserve">      Kettering</t>
  </si>
  <si>
    <t>E07000154</t>
  </si>
  <si>
    <t xml:space="preserve">      Northampton</t>
  </si>
  <si>
    <t>E07000155</t>
  </si>
  <si>
    <t xml:space="preserve">      South Northamptonshire</t>
  </si>
  <si>
    <t>E07000156</t>
  </si>
  <si>
    <t xml:space="preserve">      Wellingborough</t>
  </si>
  <si>
    <t>E10000024</t>
  </si>
  <si>
    <t xml:space="preserve">   Nottinghamshire</t>
  </si>
  <si>
    <t>E07000170</t>
  </si>
  <si>
    <t xml:space="preserve">      Ashfield</t>
  </si>
  <si>
    <t>E07000171</t>
  </si>
  <si>
    <t xml:space="preserve">      Bassetlaw</t>
  </si>
  <si>
    <t>E07000172</t>
  </si>
  <si>
    <t xml:space="preserve">      Broxtowe</t>
  </si>
  <si>
    <t>E07000173</t>
  </si>
  <si>
    <t xml:space="preserve">      Gedling</t>
  </si>
  <si>
    <t>E07000174</t>
  </si>
  <si>
    <t xml:space="preserve">      Mansfield</t>
  </si>
  <si>
    <t>E07000175</t>
  </si>
  <si>
    <t xml:space="preserve">      Newark and Sherwood</t>
  </si>
  <si>
    <t>E07000176</t>
  </si>
  <si>
    <t xml:space="preserve">      Rushcliffe</t>
  </si>
  <si>
    <t>E12000005</t>
  </si>
  <si>
    <t>E06000019</t>
  </si>
  <si>
    <t xml:space="preserve">   Herefordshire, County of</t>
  </si>
  <si>
    <t>E06000051</t>
  </si>
  <si>
    <t xml:space="preserve">   Shropshire</t>
  </si>
  <si>
    <t>E06000021</t>
  </si>
  <si>
    <t xml:space="preserve">   Stoke-on-Trent</t>
  </si>
  <si>
    <t>E06000020</t>
  </si>
  <si>
    <t xml:space="preserve">   Telford and Wrekin</t>
  </si>
  <si>
    <t>E10000028</t>
  </si>
  <si>
    <t xml:space="preserve">   Staffordshire</t>
  </si>
  <si>
    <t>E07000192</t>
  </si>
  <si>
    <t xml:space="preserve">      Cannock Chase</t>
  </si>
  <si>
    <t>E07000193</t>
  </si>
  <si>
    <t xml:space="preserve">      East Staffordshire</t>
  </si>
  <si>
    <t>E07000194</t>
  </si>
  <si>
    <t xml:space="preserve">      Lichfield</t>
  </si>
  <si>
    <t>E07000195</t>
  </si>
  <si>
    <t xml:space="preserve">      Newcastle-under-Lyme</t>
  </si>
  <si>
    <t>E07000196</t>
  </si>
  <si>
    <t xml:space="preserve">      South Staffordshire</t>
  </si>
  <si>
    <t>E07000197</t>
  </si>
  <si>
    <t xml:space="preserve">      Stafford</t>
  </si>
  <si>
    <t>E07000198</t>
  </si>
  <si>
    <t xml:space="preserve">      Staffordshire Moorlands</t>
  </si>
  <si>
    <t>E07000199</t>
  </si>
  <si>
    <t xml:space="preserve">      Tamworth</t>
  </si>
  <si>
    <t>E10000031</t>
  </si>
  <si>
    <t xml:space="preserve">   Warwickshire</t>
  </si>
  <si>
    <t>E07000218</t>
  </si>
  <si>
    <t xml:space="preserve">      North Warwickshire</t>
  </si>
  <si>
    <t>E07000219</t>
  </si>
  <si>
    <t xml:space="preserve">      Nuneaton and Bedworth</t>
  </si>
  <si>
    <t>E07000220</t>
  </si>
  <si>
    <t xml:space="preserve">      Rugby</t>
  </si>
  <si>
    <t>E07000221</t>
  </si>
  <si>
    <t xml:space="preserve">      Stratford-on-Avon</t>
  </si>
  <si>
    <t>E07000222</t>
  </si>
  <si>
    <t xml:space="preserve">      Warwick</t>
  </si>
  <si>
    <t>E11000005</t>
  </si>
  <si>
    <t xml:space="preserve">   West Midlands (Met County)</t>
  </si>
  <si>
    <t>E08000025</t>
  </si>
  <si>
    <t xml:space="preserve">      Birmingham</t>
  </si>
  <si>
    <t>E08000026</t>
  </si>
  <si>
    <t xml:space="preserve">      Coventry</t>
  </si>
  <si>
    <t>E08000027</t>
  </si>
  <si>
    <t xml:space="preserve">      Dudley</t>
  </si>
  <si>
    <t>E08000028</t>
  </si>
  <si>
    <t xml:space="preserve">      Sandwell</t>
  </si>
  <si>
    <t>E08000029</t>
  </si>
  <si>
    <t xml:space="preserve">      Solihull</t>
  </si>
  <si>
    <t>E08000030</t>
  </si>
  <si>
    <t xml:space="preserve">      Walsall</t>
  </si>
  <si>
    <t>E08000031</t>
  </si>
  <si>
    <t xml:space="preserve">      Wolverhampton</t>
  </si>
  <si>
    <t>E10000034</t>
  </si>
  <si>
    <t xml:space="preserve">   Worcestershire</t>
  </si>
  <si>
    <t>E07000234</t>
  </si>
  <si>
    <t xml:space="preserve">      Bromsgrove</t>
  </si>
  <si>
    <t>E07000235</t>
  </si>
  <si>
    <t xml:space="preserve">      Malvern Hills</t>
  </si>
  <si>
    <t>E07000236</t>
  </si>
  <si>
    <t xml:space="preserve">      Redditch</t>
  </si>
  <si>
    <t>E07000237</t>
  </si>
  <si>
    <t xml:space="preserve">      Worcester</t>
  </si>
  <si>
    <t>E07000238</t>
  </si>
  <si>
    <t xml:space="preserve">      Wychavon</t>
  </si>
  <si>
    <t>E07000239</t>
  </si>
  <si>
    <t xml:space="preserve">      Wyre Forest</t>
  </si>
  <si>
    <t>E12000006</t>
  </si>
  <si>
    <t>East</t>
  </si>
  <si>
    <t>E06000055</t>
  </si>
  <si>
    <t xml:space="preserve">   Bedford</t>
  </si>
  <si>
    <t>E06000056</t>
  </si>
  <si>
    <t xml:space="preserve">   Central Bedfordshire</t>
  </si>
  <si>
    <t>E06000032</t>
  </si>
  <si>
    <t xml:space="preserve">   Luton</t>
  </si>
  <si>
    <t>E06000031</t>
  </si>
  <si>
    <t xml:space="preserve">   Peterborough</t>
  </si>
  <si>
    <t>E06000033</t>
  </si>
  <si>
    <t xml:space="preserve">   Southend-on-Sea</t>
  </si>
  <si>
    <t>E06000034</t>
  </si>
  <si>
    <t xml:space="preserve">   Thurrock</t>
  </si>
  <si>
    <t>E10000003</t>
  </si>
  <si>
    <t xml:space="preserve">   Cambridgeshire</t>
  </si>
  <si>
    <t>E07000008</t>
  </si>
  <si>
    <t xml:space="preserve">      Cambridge</t>
  </si>
  <si>
    <t>E07000009</t>
  </si>
  <si>
    <t xml:space="preserve">      East Cambridgeshire</t>
  </si>
  <si>
    <t>E07000010</t>
  </si>
  <si>
    <t xml:space="preserve">      Fenland</t>
  </si>
  <si>
    <t>E07000011</t>
  </si>
  <si>
    <t xml:space="preserve">      Huntingdonshire</t>
  </si>
  <si>
    <t>E07000012</t>
  </si>
  <si>
    <t xml:space="preserve">      South Cambridgeshire</t>
  </si>
  <si>
    <t>E10000012</t>
  </si>
  <si>
    <t xml:space="preserve">   Essex</t>
  </si>
  <si>
    <t>E07000066</t>
  </si>
  <si>
    <t xml:space="preserve">      Basildon</t>
  </si>
  <si>
    <t>E07000067</t>
  </si>
  <si>
    <t xml:space="preserve">      Braintree</t>
  </si>
  <si>
    <t>E07000068</t>
  </si>
  <si>
    <t xml:space="preserve">      Brentwood</t>
  </si>
  <si>
    <t>E07000069</t>
  </si>
  <si>
    <t xml:space="preserve">      Castle Point</t>
  </si>
  <si>
    <t>E07000070</t>
  </si>
  <si>
    <t xml:space="preserve">      Chelmsford</t>
  </si>
  <si>
    <t>E07000071</t>
  </si>
  <si>
    <t xml:space="preserve">      Colchester</t>
  </si>
  <si>
    <t>E07000072</t>
  </si>
  <si>
    <t xml:space="preserve">      Epping Forest</t>
  </si>
  <si>
    <t>E07000073</t>
  </si>
  <si>
    <t xml:space="preserve">      Harlow</t>
  </si>
  <si>
    <t>E07000074</t>
  </si>
  <si>
    <t xml:space="preserve">      Maldon</t>
  </si>
  <si>
    <t>E07000075</t>
  </si>
  <si>
    <t xml:space="preserve">      Rochford</t>
  </si>
  <si>
    <t>E07000076</t>
  </si>
  <si>
    <t xml:space="preserve">      Tendring</t>
  </si>
  <si>
    <t>E07000077</t>
  </si>
  <si>
    <t xml:space="preserve">      Uttlesford</t>
  </si>
  <si>
    <t>E10000015</t>
  </si>
  <si>
    <t xml:space="preserve">   Hertfordshire</t>
  </si>
  <si>
    <t>E07000095</t>
  </si>
  <si>
    <t xml:space="preserve">      Broxbourne</t>
  </si>
  <si>
    <t>E07000096</t>
  </si>
  <si>
    <t xml:space="preserve">      Dacorum</t>
  </si>
  <si>
    <t>E07000242</t>
  </si>
  <si>
    <t xml:space="preserve">      East Hertfordshire</t>
  </si>
  <si>
    <t>E07000098</t>
  </si>
  <si>
    <t xml:space="preserve">      Hertsmere</t>
  </si>
  <si>
    <t>E07000099</t>
  </si>
  <si>
    <t xml:space="preserve">      North Hertfordshire</t>
  </si>
  <si>
    <t>E07000240</t>
  </si>
  <si>
    <t xml:space="preserve">      St Albans</t>
  </si>
  <si>
    <t>E07000243</t>
  </si>
  <si>
    <t xml:space="preserve">      Stevenage</t>
  </si>
  <si>
    <t>E07000102</t>
  </si>
  <si>
    <t xml:space="preserve">      Three Rivers</t>
  </si>
  <si>
    <t>E07000103</t>
  </si>
  <si>
    <t xml:space="preserve">      Watford</t>
  </si>
  <si>
    <t>E07000241</t>
  </si>
  <si>
    <t xml:space="preserve">      Welwyn Hatfield</t>
  </si>
  <si>
    <t>E10000020</t>
  </si>
  <si>
    <t xml:space="preserve">   Norfolk</t>
  </si>
  <si>
    <t>E07000143</t>
  </si>
  <si>
    <t xml:space="preserve">      Breckland</t>
  </si>
  <si>
    <t>E07000144</t>
  </si>
  <si>
    <t xml:space="preserve">      Broadland</t>
  </si>
  <si>
    <t>E07000145</t>
  </si>
  <si>
    <t xml:space="preserve">      Great Yarmouth</t>
  </si>
  <si>
    <t>E07000146</t>
  </si>
  <si>
    <t xml:space="preserve">      King's Lynn and West Norfolk</t>
  </si>
  <si>
    <t>E07000147</t>
  </si>
  <si>
    <t xml:space="preserve">      North Norfolk</t>
  </si>
  <si>
    <t>E07000148</t>
  </si>
  <si>
    <t xml:space="preserve">      Norwich</t>
  </si>
  <si>
    <t>E07000149</t>
  </si>
  <si>
    <t xml:space="preserve">      South Norfolk</t>
  </si>
  <si>
    <t>E10000029</t>
  </si>
  <si>
    <t xml:space="preserve">   Suffolk</t>
  </si>
  <si>
    <t>E07000200</t>
  </si>
  <si>
    <t xml:space="preserve">      Babergh</t>
  </si>
  <si>
    <t>E07000244</t>
  </si>
  <si>
    <t xml:space="preserve">      East Suffolk</t>
  </si>
  <si>
    <t>E07000202</t>
  </si>
  <si>
    <t xml:space="preserve">      Ipswich</t>
  </si>
  <si>
    <t>E07000203</t>
  </si>
  <si>
    <t xml:space="preserve">      Mid Suffolk</t>
  </si>
  <si>
    <t>E07000245</t>
  </si>
  <si>
    <t xml:space="preserve">      West Suffolk</t>
  </si>
  <si>
    <t>E12000007</t>
  </si>
  <si>
    <t>E13000001</t>
  </si>
  <si>
    <t xml:space="preserve">   Inner London</t>
  </si>
  <si>
    <t>E09000007</t>
  </si>
  <si>
    <t xml:space="preserve">      Camden</t>
  </si>
  <si>
    <t>E09000001</t>
  </si>
  <si>
    <t xml:space="preserve">      City of London</t>
  </si>
  <si>
    <t>E09000012</t>
  </si>
  <si>
    <t xml:space="preserve">      Hackney</t>
  </si>
  <si>
    <t>E09000013</t>
  </si>
  <si>
    <t xml:space="preserve">      Hammersmith and Fulham</t>
  </si>
  <si>
    <t>E09000014</t>
  </si>
  <si>
    <t xml:space="preserve">      Haringey</t>
  </si>
  <si>
    <t>E09000019</t>
  </si>
  <si>
    <t xml:space="preserve">      Islington</t>
  </si>
  <si>
    <t>E09000020</t>
  </si>
  <si>
    <t xml:space="preserve">      Kensington and Chelsea</t>
  </si>
  <si>
    <t>E09000022</t>
  </si>
  <si>
    <t xml:space="preserve">      Lambeth</t>
  </si>
  <si>
    <t>E09000023</t>
  </si>
  <si>
    <t xml:space="preserve">      Lewisham</t>
  </si>
  <si>
    <t>E09000025</t>
  </si>
  <si>
    <t xml:space="preserve">      Newham</t>
  </si>
  <si>
    <t>E09000028</t>
  </si>
  <si>
    <t xml:space="preserve">      Southwark</t>
  </si>
  <si>
    <t>E09000030</t>
  </si>
  <si>
    <t xml:space="preserve">      Tower Hamlets</t>
  </si>
  <si>
    <t>E09000032</t>
  </si>
  <si>
    <t xml:space="preserve">      Wandsworth</t>
  </si>
  <si>
    <t>E09000033</t>
  </si>
  <si>
    <t xml:space="preserve">      Westminster</t>
  </si>
  <si>
    <t>E13000002</t>
  </si>
  <si>
    <t xml:space="preserve">   Outer London</t>
  </si>
  <si>
    <t>E09000002</t>
  </si>
  <si>
    <t xml:space="preserve">      Barking and Dagenham</t>
  </si>
  <si>
    <t>E09000003</t>
  </si>
  <si>
    <t xml:space="preserve">      Barnet</t>
  </si>
  <si>
    <t>E09000004</t>
  </si>
  <si>
    <t xml:space="preserve">      Bexley</t>
  </si>
  <si>
    <t>E09000005</t>
  </si>
  <si>
    <t xml:space="preserve">      Brent</t>
  </si>
  <si>
    <t>E09000006</t>
  </si>
  <si>
    <t xml:space="preserve">      Bromley</t>
  </si>
  <si>
    <t>E09000008</t>
  </si>
  <si>
    <t xml:space="preserve">      Croydon</t>
  </si>
  <si>
    <t>E09000009</t>
  </si>
  <si>
    <t xml:space="preserve">      Ealing</t>
  </si>
  <si>
    <t>E09000010</t>
  </si>
  <si>
    <t xml:space="preserve">      Enfield</t>
  </si>
  <si>
    <t>E09000011</t>
  </si>
  <si>
    <t xml:space="preserve">      Greenwich</t>
  </si>
  <si>
    <t>E09000015</t>
  </si>
  <si>
    <t xml:space="preserve">      Harrow</t>
  </si>
  <si>
    <t>E09000016</t>
  </si>
  <si>
    <t xml:space="preserve">      Havering</t>
  </si>
  <si>
    <t>E09000017</t>
  </si>
  <si>
    <t xml:space="preserve">      Hillingdon</t>
  </si>
  <si>
    <t>E09000018</t>
  </si>
  <si>
    <t xml:space="preserve">      Hounslow</t>
  </si>
  <si>
    <t>E09000021</t>
  </si>
  <si>
    <t xml:space="preserve">      Kingston upon Thames</t>
  </si>
  <si>
    <t>E09000024</t>
  </si>
  <si>
    <t xml:space="preserve">      Merton</t>
  </si>
  <si>
    <t>E09000026</t>
  </si>
  <si>
    <t xml:space="preserve">      Redbridge</t>
  </si>
  <si>
    <t>E09000027</t>
  </si>
  <si>
    <t xml:space="preserve">      Richmond upon Thames</t>
  </si>
  <si>
    <t>E09000029</t>
  </si>
  <si>
    <t xml:space="preserve">      Sutton</t>
  </si>
  <si>
    <t>E09000031</t>
  </si>
  <si>
    <t xml:space="preserve">      Waltham Forest</t>
  </si>
  <si>
    <t>E12000008</t>
  </si>
  <si>
    <t>South East</t>
  </si>
  <si>
    <t>E06000036</t>
  </si>
  <si>
    <t xml:space="preserve">   Bracknell Forest</t>
  </si>
  <si>
    <t>E06000043</t>
  </si>
  <si>
    <t xml:space="preserve">   Brighton and Hove</t>
  </si>
  <si>
    <t>E06000046</t>
  </si>
  <si>
    <t xml:space="preserve">   Isle of Wight</t>
  </si>
  <si>
    <t>E06000035</t>
  </si>
  <si>
    <t xml:space="preserve">   Medway</t>
  </si>
  <si>
    <t>E06000042</t>
  </si>
  <si>
    <t xml:space="preserve">   Milton Keynes</t>
  </si>
  <si>
    <t>E06000044</t>
  </si>
  <si>
    <t xml:space="preserve">   Portsmouth</t>
  </si>
  <si>
    <t>E06000038</t>
  </si>
  <si>
    <t xml:space="preserve">   Reading</t>
  </si>
  <si>
    <t>E06000039</t>
  </si>
  <si>
    <t xml:space="preserve">   Slough</t>
  </si>
  <si>
    <t>E06000045</t>
  </si>
  <si>
    <t xml:space="preserve">   Southampton</t>
  </si>
  <si>
    <t>E06000037</t>
  </si>
  <si>
    <t xml:space="preserve">   West Berkshire</t>
  </si>
  <si>
    <t>E06000040</t>
  </si>
  <si>
    <t xml:space="preserve">   Windsor and Maidenhead</t>
  </si>
  <si>
    <t>E06000041</t>
  </si>
  <si>
    <t xml:space="preserve">   Wokingham</t>
  </si>
  <si>
    <t>E10000002</t>
  </si>
  <si>
    <t xml:space="preserve">   Buckinghamshire</t>
  </si>
  <si>
    <t>E07000004</t>
  </si>
  <si>
    <t xml:space="preserve">      Aylesbury Vale</t>
  </si>
  <si>
    <t>E07000005</t>
  </si>
  <si>
    <t xml:space="preserve">      Chiltern</t>
  </si>
  <si>
    <t>E07000006</t>
  </si>
  <si>
    <t xml:space="preserve">      South Bucks</t>
  </si>
  <si>
    <t>E07000007</t>
  </si>
  <si>
    <t xml:space="preserve">      Wycombe</t>
  </si>
  <si>
    <t>E10000011</t>
  </si>
  <si>
    <t xml:space="preserve">   East Sussex</t>
  </si>
  <si>
    <t>E07000061</t>
  </si>
  <si>
    <t xml:space="preserve">      Eastbourne</t>
  </si>
  <si>
    <t>E07000062</t>
  </si>
  <si>
    <t xml:space="preserve">      Hastings</t>
  </si>
  <si>
    <t>E07000063</t>
  </si>
  <si>
    <t xml:space="preserve">      Lewes</t>
  </si>
  <si>
    <t>E07000064</t>
  </si>
  <si>
    <t xml:space="preserve">      Rother</t>
  </si>
  <si>
    <t>E07000065</t>
  </si>
  <si>
    <t xml:space="preserve">      Wealden</t>
  </si>
  <si>
    <t>E10000014</t>
  </si>
  <si>
    <t xml:space="preserve">   Hampshire</t>
  </si>
  <si>
    <t>E07000084</t>
  </si>
  <si>
    <t xml:space="preserve">      Basingstoke and Deane</t>
  </si>
  <si>
    <t>E07000085</t>
  </si>
  <si>
    <t xml:space="preserve">      East Hampshire</t>
  </si>
  <si>
    <t>E07000086</t>
  </si>
  <si>
    <t xml:space="preserve">      Eastleigh</t>
  </si>
  <si>
    <t>E07000087</t>
  </si>
  <si>
    <t xml:space="preserve">      Fareham</t>
  </si>
  <si>
    <t>E07000088</t>
  </si>
  <si>
    <t xml:space="preserve">      Gosport</t>
  </si>
  <si>
    <t>E07000089</t>
  </si>
  <si>
    <t xml:space="preserve">      Hart</t>
  </si>
  <si>
    <t>E07000090</t>
  </si>
  <si>
    <t xml:space="preserve">      Havant</t>
  </si>
  <si>
    <t>E07000091</t>
  </si>
  <si>
    <t xml:space="preserve">      New Forest</t>
  </si>
  <si>
    <t>E07000092</t>
  </si>
  <si>
    <t xml:space="preserve">      Rushmoor</t>
  </si>
  <si>
    <t>E07000093</t>
  </si>
  <si>
    <t xml:space="preserve">      Test Valley</t>
  </si>
  <si>
    <t>E07000094</t>
  </si>
  <si>
    <t xml:space="preserve">      Winchester</t>
  </si>
  <si>
    <t>E10000016</t>
  </si>
  <si>
    <t xml:space="preserve">   Kent</t>
  </si>
  <si>
    <t>E07000105</t>
  </si>
  <si>
    <t xml:space="preserve">      Ashford</t>
  </si>
  <si>
    <t>E07000106</t>
  </si>
  <si>
    <t xml:space="preserve">      Canterbury</t>
  </si>
  <si>
    <t>E07000107</t>
  </si>
  <si>
    <t xml:space="preserve">      Dartford</t>
  </si>
  <si>
    <t>E07000108</t>
  </si>
  <si>
    <t xml:space="preserve">      Dover</t>
  </si>
  <si>
    <t>E07000112</t>
  </si>
  <si>
    <t xml:space="preserve">      Folkestone and Hythe</t>
  </si>
  <si>
    <t>E07000109</t>
  </si>
  <si>
    <t xml:space="preserve">      Gravesham</t>
  </si>
  <si>
    <t>E07000110</t>
  </si>
  <si>
    <t xml:space="preserve">      Maidstone</t>
  </si>
  <si>
    <t>E07000111</t>
  </si>
  <si>
    <t xml:space="preserve">      Sevenoaks</t>
  </si>
  <si>
    <t>E07000113</t>
  </si>
  <si>
    <t xml:space="preserve">      Swale</t>
  </si>
  <si>
    <t>E07000114</t>
  </si>
  <si>
    <t xml:space="preserve">      Thanet</t>
  </si>
  <si>
    <t>E07000115</t>
  </si>
  <si>
    <t xml:space="preserve">      Tonbridge and Malling</t>
  </si>
  <si>
    <t>E07000116</t>
  </si>
  <si>
    <t xml:space="preserve">      Tunbridge Wells</t>
  </si>
  <si>
    <t>E10000025</t>
  </si>
  <si>
    <t xml:space="preserve">   Oxfordshire</t>
  </si>
  <si>
    <t>E07000177</t>
  </si>
  <si>
    <t xml:space="preserve">      Cherwell</t>
  </si>
  <si>
    <t>E07000178</t>
  </si>
  <si>
    <t xml:space="preserve">      Oxford</t>
  </si>
  <si>
    <t>E07000179</t>
  </si>
  <si>
    <t xml:space="preserve">      South Oxfordshire</t>
  </si>
  <si>
    <t>E07000180</t>
  </si>
  <si>
    <t xml:space="preserve">      Vale of White Horse</t>
  </si>
  <si>
    <t>E07000181</t>
  </si>
  <si>
    <t xml:space="preserve">      West Oxfordshire</t>
  </si>
  <si>
    <t>E10000030</t>
  </si>
  <si>
    <t xml:space="preserve">   Surrey</t>
  </si>
  <si>
    <t>E07000207</t>
  </si>
  <si>
    <t xml:space="preserve">      Elmbridge</t>
  </si>
  <si>
    <t>E07000208</t>
  </si>
  <si>
    <t xml:space="preserve">      Epsom and Ewell</t>
  </si>
  <si>
    <t>E07000209</t>
  </si>
  <si>
    <t xml:space="preserve">      Guildford</t>
  </si>
  <si>
    <t>E07000210</t>
  </si>
  <si>
    <t xml:space="preserve">      Mole Valley</t>
  </si>
  <si>
    <t>E07000211</t>
  </si>
  <si>
    <t xml:space="preserve">      Reigate and Banstead</t>
  </si>
  <si>
    <t>E07000212</t>
  </si>
  <si>
    <t xml:space="preserve">      Runnymede</t>
  </si>
  <si>
    <t>E07000213</t>
  </si>
  <si>
    <t xml:space="preserve">      Spelthorne</t>
  </si>
  <si>
    <t>E07000214</t>
  </si>
  <si>
    <t xml:space="preserve">      Surrey Heath</t>
  </si>
  <si>
    <t>E07000215</t>
  </si>
  <si>
    <t xml:space="preserve">      Tandridge</t>
  </si>
  <si>
    <t>E07000216</t>
  </si>
  <si>
    <t xml:space="preserve">      Waverley</t>
  </si>
  <si>
    <t>E07000217</t>
  </si>
  <si>
    <t xml:space="preserve">      Woking</t>
  </si>
  <si>
    <t>E10000032</t>
  </si>
  <si>
    <t xml:space="preserve">   West Sussex</t>
  </si>
  <si>
    <t>E07000223</t>
  </si>
  <si>
    <t xml:space="preserve">      Adur</t>
  </si>
  <si>
    <t>E07000224</t>
  </si>
  <si>
    <t xml:space="preserve">      Arun</t>
  </si>
  <si>
    <t>E07000225</t>
  </si>
  <si>
    <t xml:space="preserve">      Chichester</t>
  </si>
  <si>
    <t>E07000226</t>
  </si>
  <si>
    <t xml:space="preserve">      Crawley</t>
  </si>
  <si>
    <t>E07000227</t>
  </si>
  <si>
    <t xml:space="preserve">      Horsham</t>
  </si>
  <si>
    <t>E07000228</t>
  </si>
  <si>
    <t xml:space="preserve">      Mid Sussex</t>
  </si>
  <si>
    <t>E07000229</t>
  </si>
  <si>
    <t xml:space="preserve">      Worthing</t>
  </si>
  <si>
    <t>E12000009</t>
  </si>
  <si>
    <t>South West</t>
  </si>
  <si>
    <t>E06000022</t>
  </si>
  <si>
    <t xml:space="preserve">   Bath and North East Somerset</t>
  </si>
  <si>
    <t>E06000058</t>
  </si>
  <si>
    <t xml:space="preserve">   Bournemouth, Christchurch and Poole</t>
  </si>
  <si>
    <t>E06000023</t>
  </si>
  <si>
    <t xml:space="preserve">   Bristol, City of</t>
  </si>
  <si>
    <t>E06000052</t>
  </si>
  <si>
    <t xml:space="preserve">   Cornwall</t>
  </si>
  <si>
    <t>E06000059</t>
  </si>
  <si>
    <t xml:space="preserve">   Dorset</t>
  </si>
  <si>
    <t>E06000053</t>
  </si>
  <si>
    <t xml:space="preserve">   Isles of Scilly</t>
  </si>
  <si>
    <t>E06000024</t>
  </si>
  <si>
    <t xml:space="preserve">   North Somerset</t>
  </si>
  <si>
    <t>E06000026</t>
  </si>
  <si>
    <t xml:space="preserve">   Plymouth</t>
  </si>
  <si>
    <t>E06000025</t>
  </si>
  <si>
    <t xml:space="preserve">   South Gloucestershire</t>
  </si>
  <si>
    <t>E06000030</t>
  </si>
  <si>
    <t xml:space="preserve">   Swindon</t>
  </si>
  <si>
    <t>E06000027</t>
  </si>
  <si>
    <t xml:space="preserve">   Torbay</t>
  </si>
  <si>
    <t>E06000054</t>
  </si>
  <si>
    <t xml:space="preserve">   Wiltshire</t>
  </si>
  <si>
    <t>E10000008</t>
  </si>
  <si>
    <t xml:space="preserve">   Devon</t>
  </si>
  <si>
    <t>E07000040</t>
  </si>
  <si>
    <t xml:space="preserve">      East Devon</t>
  </si>
  <si>
    <t>E07000041</t>
  </si>
  <si>
    <t xml:space="preserve">      Exeter</t>
  </si>
  <si>
    <t>E07000042</t>
  </si>
  <si>
    <t xml:space="preserve">      Mid Devon</t>
  </si>
  <si>
    <t>E07000043</t>
  </si>
  <si>
    <t xml:space="preserve">      North Devon</t>
  </si>
  <si>
    <t>E07000044</t>
  </si>
  <si>
    <t xml:space="preserve">      South Hams</t>
  </si>
  <si>
    <t>E07000045</t>
  </si>
  <si>
    <t xml:space="preserve">      Teignbridge</t>
  </si>
  <si>
    <t>E07000046</t>
  </si>
  <si>
    <t xml:space="preserve">      Torridge</t>
  </si>
  <si>
    <t>E07000047</t>
  </si>
  <si>
    <t xml:space="preserve">      West Devon</t>
  </si>
  <si>
    <t>E10000013</t>
  </si>
  <si>
    <t xml:space="preserve">   Gloucestershire</t>
  </si>
  <si>
    <t>E07000078</t>
  </si>
  <si>
    <t xml:space="preserve">      Cheltenham</t>
  </si>
  <si>
    <t>E07000079</t>
  </si>
  <si>
    <t xml:space="preserve">      Cotswold</t>
  </si>
  <si>
    <t>E07000080</t>
  </si>
  <si>
    <t xml:space="preserve">      Forest of Dean</t>
  </si>
  <si>
    <t>E07000081</t>
  </si>
  <si>
    <t xml:space="preserve">      Gloucester</t>
  </si>
  <si>
    <t>E07000082</t>
  </si>
  <si>
    <t xml:space="preserve">      Stroud</t>
  </si>
  <si>
    <t>E07000083</t>
  </si>
  <si>
    <t xml:space="preserve">      Tewkesbury</t>
  </si>
  <si>
    <t>E10000027</t>
  </si>
  <si>
    <t xml:space="preserve">   Somerset</t>
  </si>
  <si>
    <t>E07000187</t>
  </si>
  <si>
    <t xml:space="preserve">      Mendip</t>
  </si>
  <si>
    <t>E07000188</t>
  </si>
  <si>
    <t xml:space="preserve">      Sedgemoor</t>
  </si>
  <si>
    <t>E07000246</t>
  </si>
  <si>
    <t xml:space="preserve">      Somerset West and Taunton</t>
  </si>
  <si>
    <t>E07000189</t>
  </si>
  <si>
    <t xml:space="preserve">      South Somerset</t>
  </si>
  <si>
    <t>W92000004</t>
  </si>
  <si>
    <t>W06000014</t>
  </si>
  <si>
    <t xml:space="preserve">   Vale of Glamorgan</t>
  </si>
  <si>
    <t>W06000001</t>
  </si>
  <si>
    <t xml:space="preserve">   Isle of Anglesey</t>
  </si>
  <si>
    <t>W06000002</t>
  </si>
  <si>
    <t xml:space="preserve">   Gwynedd</t>
  </si>
  <si>
    <t>W06000003</t>
  </si>
  <si>
    <t xml:space="preserve">   Conwy</t>
  </si>
  <si>
    <t>W06000004</t>
  </si>
  <si>
    <t xml:space="preserve">   Denbighshire</t>
  </si>
  <si>
    <t>W06000005</t>
  </si>
  <si>
    <t xml:space="preserve">   Flintshire</t>
  </si>
  <si>
    <t>W06000006</t>
  </si>
  <si>
    <t xml:space="preserve">   Wrexham</t>
  </si>
  <si>
    <t>W06000023</t>
  </si>
  <si>
    <t xml:space="preserve">   Powys</t>
  </si>
  <si>
    <t>W06000008</t>
  </si>
  <si>
    <t xml:space="preserve">   Ceredigion</t>
  </si>
  <si>
    <t>W06000009</t>
  </si>
  <si>
    <t xml:space="preserve">   Pembrokeshire</t>
  </si>
  <si>
    <t>W06000010</t>
  </si>
  <si>
    <t xml:space="preserve">   Carmarthenshire</t>
  </si>
  <si>
    <t>W06000011</t>
  </si>
  <si>
    <t xml:space="preserve">   Swansea</t>
  </si>
  <si>
    <t>W06000012</t>
  </si>
  <si>
    <t xml:space="preserve">   Neath Port Talbot</t>
  </si>
  <si>
    <t>W06000013</t>
  </si>
  <si>
    <t xml:space="preserve">   Bridgend</t>
  </si>
  <si>
    <t>W06000015</t>
  </si>
  <si>
    <t xml:space="preserve">   Cardiff</t>
  </si>
  <si>
    <t>W06000016</t>
  </si>
  <si>
    <t xml:space="preserve">   Rhondda Cynon Taf</t>
  </si>
  <si>
    <t>W06000024</t>
  </si>
  <si>
    <t xml:space="preserve">   Merthyr Tydfil</t>
  </si>
  <si>
    <t>W06000018</t>
  </si>
  <si>
    <t xml:space="preserve">   Caerphilly</t>
  </si>
  <si>
    <t>W06000019</t>
  </si>
  <si>
    <t xml:space="preserve">   Blaenau Gwent</t>
  </si>
  <si>
    <t>W06000020</t>
  </si>
  <si>
    <t xml:space="preserve">   Torfaen</t>
  </si>
  <si>
    <t>W06000021</t>
  </si>
  <si>
    <t xml:space="preserve">   Monmouthshire</t>
  </si>
  <si>
    <t>W06000022</t>
  </si>
  <si>
    <t xml:space="preserve">   Newport</t>
  </si>
  <si>
    <t>S92000003</t>
  </si>
  <si>
    <t>S12000033</t>
  </si>
  <si>
    <t xml:space="preserve">   Aberdeen City</t>
  </si>
  <si>
    <t>S12000034</t>
  </si>
  <si>
    <t xml:space="preserve">   Aberdeenshire</t>
  </si>
  <si>
    <t>S12000041</t>
  </si>
  <si>
    <t xml:space="preserve">   Angus</t>
  </si>
  <si>
    <t>S12000035</t>
  </si>
  <si>
    <t xml:space="preserve">   Argyll and Bute</t>
  </si>
  <si>
    <t>S12000036</t>
  </si>
  <si>
    <t xml:space="preserve">   City of Edinburgh</t>
  </si>
  <si>
    <t>S12000005</t>
  </si>
  <si>
    <t xml:space="preserve">   Clackmannanshire</t>
  </si>
  <si>
    <t>S12000006</t>
  </si>
  <si>
    <t xml:space="preserve">   Dumfries and Galloway</t>
  </si>
  <si>
    <t>S12000042</t>
  </si>
  <si>
    <t xml:space="preserve">   Dundee City</t>
  </si>
  <si>
    <t>S12000008</t>
  </si>
  <si>
    <t xml:space="preserve">   East Ayrshire</t>
  </si>
  <si>
    <t>S12000045</t>
  </si>
  <si>
    <t xml:space="preserve">   East Dunbartonshire</t>
  </si>
  <si>
    <t>S12000010</t>
  </si>
  <si>
    <t xml:space="preserve">   East Lothian</t>
  </si>
  <si>
    <t>S12000011</t>
  </si>
  <si>
    <t xml:space="preserve">   East Renfrewshire</t>
  </si>
  <si>
    <t>S12000014</t>
  </si>
  <si>
    <t xml:space="preserve">   Falkirk</t>
  </si>
  <si>
    <t>S12000047</t>
  </si>
  <si>
    <t xml:space="preserve">   Fife</t>
  </si>
  <si>
    <t>S12000049</t>
  </si>
  <si>
    <t xml:space="preserve">   Glasgow City</t>
  </si>
  <si>
    <t>S12000017</t>
  </si>
  <si>
    <t xml:space="preserve">   Highland</t>
  </si>
  <si>
    <t>S12000018</t>
  </si>
  <si>
    <t xml:space="preserve">   Inverclyde</t>
  </si>
  <si>
    <t>S12000019</t>
  </si>
  <si>
    <t xml:space="preserve">   Midlothian</t>
  </si>
  <si>
    <t>S12000020</t>
  </si>
  <si>
    <t xml:space="preserve">   Moray</t>
  </si>
  <si>
    <t>S12000013</t>
  </si>
  <si>
    <t xml:space="preserve">   Na h-Eileanan Siar</t>
  </si>
  <si>
    <t>S12000021</t>
  </si>
  <si>
    <t xml:space="preserve">   North Ayrshire</t>
  </si>
  <si>
    <t>S12000050</t>
  </si>
  <si>
    <t xml:space="preserve">   North Lanarkshire</t>
  </si>
  <si>
    <t>S12000023</t>
  </si>
  <si>
    <t xml:space="preserve">   Orkney Islands</t>
  </si>
  <si>
    <t>S12000048</t>
  </si>
  <si>
    <t xml:space="preserve">   Perth and Kinross</t>
  </si>
  <si>
    <t>S12000038</t>
  </si>
  <si>
    <t xml:space="preserve">   Renfrewshire</t>
  </si>
  <si>
    <t>S12000026</t>
  </si>
  <si>
    <t xml:space="preserve">   Scottish Borders</t>
  </si>
  <si>
    <t>S12000027</t>
  </si>
  <si>
    <t xml:space="preserve">   Shetland Islands</t>
  </si>
  <si>
    <t>S12000028</t>
  </si>
  <si>
    <t xml:space="preserve">   South Ayrshire</t>
  </si>
  <si>
    <t>S12000029</t>
  </si>
  <si>
    <t xml:space="preserve">   South Lanarkshire</t>
  </si>
  <si>
    <t>S12000030</t>
  </si>
  <si>
    <t xml:space="preserve">   Stirling</t>
  </si>
  <si>
    <t>S12000039</t>
  </si>
  <si>
    <t xml:space="preserve">   West Dunbartonshire</t>
  </si>
  <si>
    <t>S12000040</t>
  </si>
  <si>
    <t xml:space="preserve">   West Lothian</t>
  </si>
  <si>
    <t>N92000002</t>
  </si>
  <si>
    <t>N09000001</t>
  </si>
  <si>
    <t xml:space="preserve">   Antrim and Newtownabbey</t>
  </si>
  <si>
    <t>N09000011</t>
  </si>
  <si>
    <t xml:space="preserve">   Ards and North Down</t>
  </si>
  <si>
    <t>N09000002</t>
  </si>
  <si>
    <t xml:space="preserve">   Armagh City, Banbridge and Craigavon</t>
  </si>
  <si>
    <t>N09000003</t>
  </si>
  <si>
    <t xml:space="preserve">   Belfast</t>
  </si>
  <si>
    <t>N09000004</t>
  </si>
  <si>
    <t xml:space="preserve">   Causeway Coast and Glens</t>
  </si>
  <si>
    <t>N09000005</t>
  </si>
  <si>
    <t xml:space="preserve">   Derry City and Strabane</t>
  </si>
  <si>
    <t>N09000006</t>
  </si>
  <si>
    <t xml:space="preserve">   Fermanagh and Omagh</t>
  </si>
  <si>
    <t>N09000007</t>
  </si>
  <si>
    <t xml:space="preserve">   Lisburn and Castlereagh</t>
  </si>
  <si>
    <t>N09000008</t>
  </si>
  <si>
    <t xml:space="preserve">   Mid and East Antrim</t>
  </si>
  <si>
    <t>N09000009</t>
  </si>
  <si>
    <t xml:space="preserve">   Mid Ulster</t>
  </si>
  <si>
    <t>N09000010</t>
  </si>
  <si>
    <t xml:space="preserve">   Newry, Mourne and Down</t>
  </si>
  <si>
    <t>Vehicle under disposal</t>
  </si>
  <si>
    <t>Region/County unknown</t>
  </si>
  <si>
    <t>c. Value has been suppressed to avoid disclosing personal information.</t>
  </si>
  <si>
    <t>1. Ultra low emission vehicles (ULEVs) are vehicles that are reported to emit less than 75g of carbon dioxide (CO2) from the tailpipe for every kilometre travelled. In practice, the term typically refers to battery electric, plug-in hybrid electric and fuel cell electric vehicles. These figures are subject to minor revision between quarterly publications when individual vehicles are reviewed against the criteria. See Notes and Definitions for more information on how reported emissions are calculated.</t>
  </si>
  <si>
    <t>2. Vehicles are allocated to a local authority according to the postcode of the registered keeper. This is the keeper's address for privately owned vehicles or the company's registered address for company owned vehicles. The address does not necessarily reflect where the vehicle is located. This is especially true for large fleets kept by companies involved with vehicle management, leasing or rentals. Significant changes in the number of vehicles from year to year can often occur when these companies change their registered address.</t>
  </si>
  <si>
    <t>There are several hotspots of ULEVs registered to company addresses that distort the geographic distribution of these figures over time. Table VEH0132g should help illustrate whether any particular area is affected in the latest quarter.</t>
  </si>
  <si>
    <t>3. The exact geographical location of a vehicle registration cannot always be allocated due to the postcode being incomplete or invalid.</t>
  </si>
  <si>
    <t>Telephone: 020 7944 3077</t>
  </si>
  <si>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</si>
  <si>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</si>
  <si>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t>Source: DVLA/DfT</t>
  </si>
  <si>
    <t>Last updated: 29 September 2021</t>
  </si>
  <si>
    <t>Next update: December 2021</t>
  </si>
  <si>
    <r>
      <rPr>
        <b/>
        <sz val="11"/>
        <color rgb="FF008080"/>
        <rFont val="Arial"/>
      </rPr>
      <t xml:space="preserve">Vehicle Licensing Statistics </t>
    </r>
    <r>
      <rPr>
        <b/>
        <u/>
        <sz val="11"/>
        <color rgb="FF008080"/>
        <rFont val="Arial"/>
      </rPr>
      <t>(https://www.gov.uk/government/collections/vehicles-statistics)</t>
    </r>
  </si>
  <si>
    <t>Table VEH0132b</t>
  </si>
  <si>
    <r>
      <rPr>
        <b/>
        <sz val="11"/>
        <color rgb="FF008080"/>
        <rFont val="Arial"/>
      </rPr>
      <t xml:space="preserve">Battery Electric Vehicles or BEVs (subset of ULEVs </t>
    </r>
    <r>
      <rPr>
        <b/>
        <vertAlign val="superscript"/>
        <sz val="11"/>
        <color rgb="FF008080"/>
        <rFont val="Arial"/>
      </rPr>
      <t>1</t>
    </r>
    <r>
      <rPr>
        <b/>
        <sz val="11"/>
        <color rgb="FF008080"/>
        <rFont val="Arial"/>
      </rPr>
      <t xml:space="preserve">) licensed at the end of the quarter by upper and lower tier local authority </t>
    </r>
    <r>
      <rPr>
        <b/>
        <vertAlign val="superscript"/>
        <sz val="11"/>
        <color rgb="FF008080"/>
        <rFont val="Arial"/>
      </rPr>
      <t>2</t>
    </r>
    <r>
      <rPr>
        <b/>
        <sz val="11"/>
        <color rgb="FF008080"/>
        <rFont val="Arial"/>
      </rPr>
      <t>, United Kingdom from 2011 Q4</t>
    </r>
  </si>
  <si>
    <r>
      <rPr>
        <b/>
        <sz val="11"/>
        <color rgb="FF000000"/>
        <rFont val="Arial"/>
      </rPr>
      <t xml:space="preserve">Region/Local Authority (Apr-2019) </t>
    </r>
    <r>
      <rPr>
        <b/>
        <vertAlign val="superscript"/>
        <sz val="11"/>
        <color rgb="FF000000"/>
        <rFont val="Arial"/>
      </rPr>
      <t>3</t>
    </r>
  </si>
  <si>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</si>
  <si>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</si>
  <si>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r>
      <rPr>
        <b/>
        <sz val="11"/>
        <color rgb="FF008080"/>
        <rFont val="Arial"/>
      </rPr>
      <t xml:space="preserve">Vehicle Licensing Statistics </t>
    </r>
    <r>
      <rPr>
        <b/>
        <u/>
        <sz val="11"/>
        <color rgb="FF008080"/>
        <rFont val="Arial"/>
      </rPr>
      <t>(https://www.gov.uk/government/collections/vehicles-statistics)</t>
    </r>
  </si>
  <si>
    <t>Table VEH0132c</t>
  </si>
  <si>
    <r>
      <rPr>
        <b/>
        <sz val="11"/>
        <color rgb="FF008080"/>
        <rFont val="Arial"/>
      </rPr>
      <t xml:space="preserve">Plug-in Hybrid Electric Vehicles or PHEVs (subset of ULEVs </t>
    </r>
    <r>
      <rPr>
        <b/>
        <vertAlign val="superscript"/>
        <sz val="11"/>
        <color rgb="FF008080"/>
        <rFont val="Arial"/>
      </rPr>
      <t>1</t>
    </r>
    <r>
      <rPr>
        <b/>
        <sz val="11"/>
        <color rgb="FF008080"/>
        <rFont val="Arial"/>
      </rPr>
      <t xml:space="preserve">) licensed at the end of the quarter by upper and lower tier local authority </t>
    </r>
    <r>
      <rPr>
        <b/>
        <vertAlign val="superscript"/>
        <sz val="11"/>
        <color rgb="FF008080"/>
        <rFont val="Arial"/>
      </rPr>
      <t>2</t>
    </r>
    <r>
      <rPr>
        <b/>
        <sz val="11"/>
        <color rgb="FF008080"/>
        <rFont val="Arial"/>
      </rPr>
      <t>, United Kingdom from 2011 Q4</t>
    </r>
  </si>
  <si>
    <r>
      <rPr>
        <b/>
        <sz val="11"/>
        <color rgb="FF000000"/>
        <rFont val="Arial"/>
      </rPr>
      <t xml:space="preserve">Region/Local Authority (Apr-2019) </t>
    </r>
    <r>
      <rPr>
        <b/>
        <vertAlign val="superscript"/>
        <sz val="11"/>
        <color rgb="FF000000"/>
        <rFont val="Arial"/>
      </rPr>
      <t>3</t>
    </r>
  </si>
  <si>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</si>
  <si>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</si>
  <si>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t>Electric Vehicle Charging Device Statistics (https://www.gov.uk/government/statistics/electric-vehicle-charging-device-statistics-october-2021)</t>
  </si>
  <si>
    <t>EVCD_01b</t>
  </si>
  <si>
    <t>Publicly available electric vehicle charging rapid devices by local authority, from October 2019</t>
  </si>
  <si>
    <t>LA / Region Code</t>
  </si>
  <si>
    <t>Local Authority / Region Name</t>
  </si>
  <si>
    <t>E06000061</t>
  </si>
  <si>
    <t>Rutland (from April 2021)</t>
  </si>
  <si>
    <t>E06000062</t>
  </si>
  <si>
    <t>West Northamptonshire</t>
  </si>
  <si>
    <t>E06000060</t>
  </si>
  <si>
    <t>Notes</t>
  </si>
  <si>
    <t>Charging device location data is sourced from the electric vehicle charging platform Zap-map and represents devices reported as operational at midnight, 1 October 2021.</t>
  </si>
  <si>
    <t>Last updated: July 2021</t>
  </si>
  <si>
    <t>Next update: October 2021</t>
  </si>
  <si>
    <t xml:space="preserve">The table shows the total number of charging devices in each Local Authority. A charging device may have a number of connectors of varying speeds, however not all can charge more than one vehicle at the same time. It is not possible to identify whether individual devices have this capability. </t>
  </si>
  <si>
    <r>
      <rPr>
        <sz val="10"/>
        <color rgb="FF323437"/>
        <rFont val="Arial"/>
      </rPr>
      <t xml:space="preserve">Email: </t>
    </r>
    <r>
      <rPr>
        <u/>
        <sz val="10"/>
        <color rgb="FF0070C0"/>
        <rFont val="Arial"/>
      </rPr>
      <t>environment.stats@dft.gov.uk</t>
    </r>
  </si>
  <si>
    <t>‘Total devices’ represent publicly available charging devices at all speeds. ‘Rapid devices’ are those whose fastest connector is rated at 25kW or above. A device can have a number of connectors of varying speeds.</t>
  </si>
  <si>
    <t>Explore interactive data</t>
  </si>
  <si>
    <t xml:space="preserve">The most recent population figures by Local Authority are sourced from the Office for National Statistics Population estimates for mid-year 2020. For quarters from July 2020 to April 2021, the population figures were sourced from 2019 estimates. For quarters from April 2020 previous, the population figures were </t>
  </si>
  <si>
    <t xml:space="preserve">sourced from the 2018 estimates. The Local Authority administrative geographies are used from April 2021. </t>
  </si>
  <si>
    <t xml:space="preserve">Local authority breakdowns prior to October 2019 are not available. We are able to estimate previous UK total device numbers using the October 2019 data, however the data supplier has advised against breaking these figures down by local authority. Devices available in previous </t>
  </si>
  <si>
    <t>quarters may have been decommissioned or become temporarily unavailable but we do not know where, and therefore any geographical breakdowns could be skewed.</t>
  </si>
  <si>
    <t>Publicly available rapid vehicle charging devices</t>
  </si>
  <si>
    <t>Number of public charging devices available in UK YoY</t>
  </si>
  <si>
    <t>Year</t>
  </si>
  <si>
    <t>Month</t>
  </si>
  <si>
    <t>Total  Devices</t>
  </si>
  <si>
    <t>Percentage Increase</t>
  </si>
  <si>
    <t>Rapid Devices</t>
  </si>
  <si>
    <t>January</t>
  </si>
  <si>
    <t>April</t>
  </si>
  <si>
    <t>July</t>
  </si>
  <si>
    <t>October</t>
  </si>
  <si>
    <t>Average increase YoY:</t>
  </si>
  <si>
    <t>Forecasted number needed:</t>
  </si>
  <si>
    <t>https://www.statista.com/statistics/1086751/ev-charging-stations-forecast-eu/</t>
  </si>
  <si>
    <t>EVCD_02</t>
  </si>
  <si>
    <t>Number of public charging devices available in each quarter since 2015</t>
  </si>
  <si>
    <t>Source</t>
  </si>
  <si>
    <t xml:space="preserve">Data after Q3 2019 reflects charging devices which were available at the end of each quarter. Data previous to this uses charging devices which were available at the end of October 2019 but were installed in previous quarters before this.  Subsequently, these figures do not include any devices installed before Q3 2019 that were decomissioned or unavailable at the time. </t>
  </si>
  <si>
    <r>
      <rPr>
        <sz val="10"/>
        <color rgb="FF000000"/>
        <rFont val="Arial"/>
      </rPr>
      <t>Zap-map</t>
    </r>
    <r>
      <rPr>
        <sz val="10"/>
        <color rgb="FF323437"/>
        <rFont val="Arial"/>
      </rPr>
      <t>;</t>
    </r>
  </si>
  <si>
    <t>Last updated: October 2021</t>
  </si>
  <si>
    <t>Next update: January 2022</t>
  </si>
  <si>
    <r>
      <rPr>
        <sz val="10"/>
        <color rgb="FF323437"/>
        <rFont val="Arial"/>
      </rPr>
      <t xml:space="preserve">Email: </t>
    </r>
    <r>
      <rPr>
        <u/>
        <sz val="10"/>
        <color rgb="FF0070C0"/>
        <rFont val="Arial"/>
      </rPr>
      <t>environment.stats@dft.gov.uk</t>
    </r>
  </si>
  <si>
    <t>Amount of ULEVs per Charge device</t>
  </si>
  <si>
    <t>Total Charge Devices</t>
  </si>
  <si>
    <t>Amount of ULVEs per Charge Device</t>
  </si>
  <si>
    <t>Number of public charging devices available for each city YoY against predicted 2030 targets</t>
  </si>
  <si>
    <t>Oct-21</t>
  </si>
  <si>
    <t>2030 Charge Device Target</t>
  </si>
  <si>
    <t>2021 - 2030 Difference</t>
  </si>
  <si>
    <t>Average YoY percentage increase</t>
  </si>
  <si>
    <t>Predicted devices 2022</t>
  </si>
  <si>
    <t>Predicted devices 2023</t>
  </si>
  <si>
    <t>Predicted devices 2024</t>
  </si>
  <si>
    <t>Predicted devices 2025</t>
  </si>
  <si>
    <t>Predicted devices 2026</t>
  </si>
  <si>
    <t>Predicted devices 2027</t>
  </si>
  <si>
    <t>Predicted devices 2028</t>
  </si>
  <si>
    <t>Predicted devices 2029</t>
  </si>
  <si>
    <t>Predicted devices 2030</t>
  </si>
  <si>
    <t>Cities that will not meet the 2030 target:</t>
  </si>
  <si>
    <t>M2 of UK:</t>
  </si>
  <si>
    <t>Charge point number per m2:</t>
  </si>
  <si>
    <t>Predicted total PHEVs</t>
  </si>
  <si>
    <t>Total PHEVs</t>
  </si>
  <si>
    <r>
      <rPr>
        <b/>
        <sz val="11"/>
        <color rgb="FF008080"/>
        <rFont val="Arial"/>
      </rPr>
      <t xml:space="preserve">Vehicle Licensing Statistics </t>
    </r>
    <r>
      <rPr>
        <b/>
        <u/>
        <sz val="11"/>
        <color rgb="FF008080"/>
        <rFont val="Arial"/>
      </rPr>
      <t>(https://www.gov.uk/government/collections/vehicles-statistics)</t>
    </r>
  </si>
  <si>
    <t>Table VEH0132f</t>
  </si>
  <si>
    <r>
      <rPr>
        <b/>
        <sz val="11"/>
        <color rgb="FF008080"/>
        <rFont val="Arial"/>
      </rPr>
      <t xml:space="preserve">Plug-in Hybrid Electric Vehicles or PHEVs (subset of ULEVs </t>
    </r>
    <r>
      <rPr>
        <b/>
        <vertAlign val="superscript"/>
        <sz val="11"/>
        <color rgb="FF008080"/>
        <rFont val="Arial"/>
      </rPr>
      <t>1</t>
    </r>
    <r>
      <rPr>
        <b/>
        <sz val="11"/>
        <color rgb="FF008080"/>
        <rFont val="Arial"/>
      </rPr>
      <t xml:space="preserve">) licensed at the end of the quarter by upper and lower tier local authority </t>
    </r>
    <r>
      <rPr>
        <b/>
        <vertAlign val="superscript"/>
        <sz val="11"/>
        <color rgb="FF008080"/>
        <rFont val="Arial"/>
      </rPr>
      <t>2</t>
    </r>
    <r>
      <rPr>
        <b/>
        <sz val="11"/>
        <color rgb="FF008080"/>
        <rFont val="Arial"/>
      </rPr>
      <t>, United Kingdom from 2011 Q4</t>
    </r>
  </si>
  <si>
    <t>Vehicles have been matched to the set of local authorities as at April 2019 provided by ONS geography.</t>
  </si>
  <si>
    <r>
      <rPr>
        <b/>
        <sz val="11"/>
        <color rgb="FF000000"/>
        <rFont val="Arial"/>
      </rPr>
      <t xml:space="preserve">Region/Local Authority (Apr-2019) </t>
    </r>
    <r>
      <rPr>
        <b/>
        <vertAlign val="superscript"/>
        <sz val="11"/>
        <color rgb="FF000000"/>
        <rFont val="Arial"/>
      </rPr>
      <t>3</t>
    </r>
  </si>
  <si>
    <t>2021 Q3</t>
  </si>
  <si>
    <t>2. Vehicles are allocated to a local authority according to the postcode of the registered keeper. This is the keeper's address for privately-kept vehicles or the company's registered address for company-kept vehicles. The address does not necessarily reflect where the vehicle is located. This is especially true for large fleets kept by companies involved with vehicle management, leasing or rentals. Significant changes in the number of vehicles from year to year can often occur when these companies change their registered address.</t>
  </si>
  <si>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</si>
  <si>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</si>
  <si>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t>Last updated: 13 January 2022</t>
  </si>
  <si>
    <t>Next update: April 2022</t>
  </si>
  <si>
    <r>
      <rPr>
        <b/>
        <sz val="11"/>
        <color rgb="FF008080"/>
        <rFont val="Arial"/>
      </rPr>
      <t xml:space="preserve">Vehicle Licensing Statistics </t>
    </r>
    <r>
      <rPr>
        <b/>
        <u/>
        <sz val="11"/>
        <color rgb="FF008080"/>
        <rFont val="Arial"/>
      </rPr>
      <t>(https://www.gov.uk/government/collections/vehicles-statistics)</t>
    </r>
  </si>
  <si>
    <t>Table VEH0132e</t>
  </si>
  <si>
    <r>
      <rPr>
        <b/>
        <sz val="11"/>
        <color rgb="FF008080"/>
        <rFont val="Arial"/>
      </rPr>
      <t xml:space="preserve">Battery Electric Vehicles or BEVs (subset of ULEVs </t>
    </r>
    <r>
      <rPr>
        <b/>
        <vertAlign val="superscript"/>
        <sz val="11"/>
        <color rgb="FF008080"/>
        <rFont val="Arial"/>
      </rPr>
      <t>1</t>
    </r>
    <r>
      <rPr>
        <b/>
        <sz val="11"/>
        <color rgb="FF008080"/>
        <rFont val="Arial"/>
      </rPr>
      <t xml:space="preserve">) licensed at the end of the quarter to private keepers by upper and lower tier local authority </t>
    </r>
    <r>
      <rPr>
        <b/>
        <vertAlign val="superscript"/>
        <sz val="11"/>
        <color rgb="FF008080"/>
        <rFont val="Arial"/>
      </rPr>
      <t>2</t>
    </r>
    <r>
      <rPr>
        <b/>
        <sz val="11"/>
        <color rgb="FF008080"/>
        <rFont val="Arial"/>
      </rPr>
      <t>, United Kingdom from 2011 Q4</t>
    </r>
  </si>
  <si>
    <r>
      <rPr>
        <b/>
        <sz val="11"/>
        <color rgb="FF000000"/>
        <rFont val="Arial"/>
      </rPr>
      <t xml:space="preserve">Region/Local Authority (Apr-2019) </t>
    </r>
    <r>
      <rPr>
        <b/>
        <vertAlign val="superscript"/>
        <sz val="11"/>
        <color rgb="FF000000"/>
        <rFont val="Arial"/>
      </rPr>
      <t>3</t>
    </r>
  </si>
  <si>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</si>
  <si>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</si>
  <si>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r>
      <rPr>
        <b/>
        <sz val="11"/>
        <color rgb="FF008080"/>
        <rFont val="Arial"/>
      </rPr>
      <t xml:space="preserve">Vehicle Licensing Statistics </t>
    </r>
    <r>
      <rPr>
        <b/>
        <u/>
        <sz val="11"/>
        <color rgb="FF008080"/>
        <rFont val="Arial"/>
      </rPr>
      <t>(https://www.gov.uk/government/collections/vehicles-statistics)</t>
    </r>
  </si>
  <si>
    <t>Table VEH0132d</t>
  </si>
  <si>
    <r>
      <rPr>
        <b/>
        <sz val="11"/>
        <color rgb="FF008080"/>
        <rFont val="Arial"/>
      </rPr>
      <t>Ultra low emission vehicles (ULEVs)</t>
    </r>
    <r>
      <rPr>
        <b/>
        <vertAlign val="superscript"/>
        <sz val="11"/>
        <color rgb="FF008080"/>
        <rFont val="Arial"/>
      </rPr>
      <t xml:space="preserve"> 1</t>
    </r>
    <r>
      <rPr>
        <b/>
        <sz val="11"/>
        <color rgb="FF008080"/>
        <rFont val="Arial"/>
      </rPr>
      <t xml:space="preserve"> licensed at the end of the quarter to private keepers by upper and lower tier local authority </t>
    </r>
    <r>
      <rPr>
        <b/>
        <vertAlign val="superscript"/>
        <sz val="11"/>
        <color rgb="FF008080"/>
        <rFont val="Arial"/>
      </rPr>
      <t>2</t>
    </r>
    <r>
      <rPr>
        <b/>
        <sz val="11"/>
        <color rgb="FF008080"/>
        <rFont val="Arial"/>
      </rPr>
      <t>, United Kingdom from 2011 Q4</t>
    </r>
  </si>
  <si>
    <r>
      <rPr>
        <b/>
        <sz val="11"/>
        <color rgb="FF000000"/>
        <rFont val="Arial"/>
      </rPr>
      <t xml:space="preserve">Region/Local Authority (Apr-2019) </t>
    </r>
    <r>
      <rPr>
        <b/>
        <vertAlign val="superscript"/>
        <sz val="11"/>
        <color rgb="FF000000"/>
        <rFont val="Arial"/>
      </rPr>
      <t>3</t>
    </r>
  </si>
  <si>
    <r>
      <rPr>
        <sz val="11"/>
        <color rgb="FF000000"/>
        <rFont val="Arial"/>
      </rPr>
      <t xml:space="preserve">Email: </t>
    </r>
    <r>
      <rPr>
        <b/>
        <u/>
        <sz val="11"/>
        <color rgb="FF008080"/>
        <rFont val="Arial"/>
      </rPr>
      <t>vehicles.stats@dft.gov.uk</t>
    </r>
  </si>
  <si>
    <r>
      <rPr>
        <b/>
        <sz val="11"/>
        <color rgb="FF008080"/>
        <rFont val="Arial"/>
      </rPr>
      <t xml:space="preserve">Notes &amp; definitions: </t>
    </r>
    <r>
      <rPr>
        <b/>
        <u/>
        <sz val="11"/>
        <color rgb="FF008080"/>
        <rFont val="Arial"/>
      </rPr>
      <t>https://www.gov.uk/government/publications/vehicles-statistics-guidance</t>
    </r>
  </si>
  <si>
    <t>Electric Vehicle Charging Device Statistics: October 2021</t>
  </si>
  <si>
    <t>The tables in this worksheet are:</t>
  </si>
  <si>
    <t>EVCD_01a</t>
  </si>
  <si>
    <t>Publicly available electric vehicle charging devices by all speeds by local authority, from October 2019</t>
  </si>
  <si>
    <t>Number of public charging devices in each quarter since 2015</t>
  </si>
  <si>
    <t>Charging device location data is sourced from the electric vehicle charging platform Zap-map</t>
  </si>
  <si>
    <t>and represents devices reported as operational at midnight, 1 October 2021.</t>
  </si>
  <si>
    <t xml:space="preserve">Tables EVCD_01a and EVCD_01b shows the total number of charging devices in each Local Authority. </t>
  </si>
  <si>
    <t>A charging device may have a number of connectors of varying speeds, however not all can charge more</t>
  </si>
  <si>
    <t xml:space="preserve">than one vehicle at the same time. It is not possible to identify whether individual devices have this capability. </t>
  </si>
  <si>
    <t xml:space="preserve">‘Total devices’ represent publicly available charging devices at all speeds. ‘Rapid devices’ are those </t>
  </si>
  <si>
    <t xml:space="preserve">whose fastest connector is rated at 25kW or above. A device can have a number of connectors of </t>
  </si>
  <si>
    <t>varying speeds.</t>
  </si>
  <si>
    <t xml:space="preserve">The most recent population figures by Local Authority are sourced from the Office for National Statistics </t>
  </si>
  <si>
    <t>Population estimates for mid-year 2020. For quarters from July 2020 to April 2021, the population figures</t>
  </si>
  <si>
    <t xml:space="preserve">were sourced from 2019 estimates. For quarters from April 2020 previous, the population figures were </t>
  </si>
  <si>
    <t>sourced from the 2018 estimates. The Local Authority administrative geographies are used from</t>
  </si>
  <si>
    <t xml:space="preserve">April 2021. </t>
  </si>
  <si>
    <t>Further Information</t>
  </si>
  <si>
    <t>For further details alongside these tables, see the:</t>
  </si>
  <si>
    <t>Explore Interactive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</si>
</sst>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quot; &quot;General"/>
    <numFmt numFmtId="166" formatCode="0.0"/>
    <numFmt numFmtId="167" formatCode="0.0%"/>
    <numFmt numFmtId="168" formatCode="[&gt;0.05]#,##0.0;[&lt;-0.05]&quot;-&quot;#,##0.0;&quot;-&quot;"/>
    <numFmt numFmtId="169" formatCode="0.00000"/>
  </numFmts>
  <fonts count="44">
    <font>
      <sz val="11"/>
      <color rgb="FF000000"/>
      <name val="Calibri"/>
      <scheme val="minor"/>
    </font>
    <font>
      <b/>
      <sz val="16"/>
      <color theme="1"/>
      <name val="Arial"/>
    </font>
    <font>
      <sz val="11"/>
      <color rgb="FF323437"/>
      <name val="Arial"/>
    </font>
    <font>
      <b/>
      <sz val="11"/>
      <color rgb="FF008080"/>
      <name val="Arial"/>
    </font>
    <font>
      <sz val="11"/>
      <color rgb="FF000000"/>
      <name val="Calibri"/>
    </font>
    <font>
      <sz val="10"/>
      <color rgb="FF000000"/>
      <name val="Arial"/>
    </font>
    <font>
      <b/>
      <sz val="12"/>
      <color rgb="FF008080"/>
      <name val="Arial"/>
    </font>
    <font>
      <b/>
      <sz val="14"/>
      <color rgb="FF000000"/>
      <name val="Arial"/>
    </font>
    <font>
      <b/>
      <sz val="11"/>
      <color theme="1"/>
      <name val="Arial"/>
    </font>
    <font>
      <b/>
      <sz val="11"/>
      <color theme="0"/>
      <name val="Arial"/>
    </font>
    <font>
      <sz val="11"/>
      <name val="Calibri"/>
    </font>
    <font>
      <sz val="11"/>
      <color theme="0"/>
      <name val="Arial"/>
    </font>
    <font>
      <b/>
      <sz val="10"/>
      <color rgb="FF000000"/>
      <name val="Arial"/>
    </font>
    <font>
      <sz val="10"/>
      <color rgb="FF323437"/>
      <name val="Arial"/>
    </font>
    <font>
      <b/>
      <sz val="12"/>
      <color rgb="FF000000"/>
      <name val="Arial"/>
    </font>
    <font>
      <u/>
      <sz val="11"/>
      <color rgb="FF0000FF"/>
      <name val="Arial"/>
    </font>
    <font>
      <u/>
      <sz val="10"/>
      <color rgb="FF0082CA"/>
      <name val="Arial"/>
    </font>
    <font>
      <u/>
      <sz val="10"/>
      <color rgb="FF0070C0"/>
      <name val="Arial"/>
    </font>
    <font>
      <sz val="11"/>
      <color theme="1"/>
      <name val="Calibri"/>
      <scheme val="minor"/>
    </font>
    <font>
      <sz val="11"/>
      <color theme="1"/>
      <name val="Calibri"/>
    </font>
    <font>
      <b/>
      <sz val="11"/>
      <color rgb="FF000000"/>
      <name val="Arial"/>
    </font>
    <font>
      <b/>
      <sz val="11"/>
      <color rgb="FF000000"/>
      <name val="Calibri"/>
    </font>
    <font>
      <b/>
      <sz val="11"/>
      <color theme="0"/>
      <name val="Calibri"/>
    </font>
    <font>
      <sz val="11"/>
      <color theme="0"/>
      <name val="Calibri"/>
    </font>
    <font>
      <b/>
      <sz val="11"/>
      <color theme="1"/>
      <name val="Calibri"/>
    </font>
    <font>
      <sz val="11"/>
      <color rgb="FF000000"/>
      <name val="Arial"/>
    </font>
    <font>
      <b/>
      <u/>
      <sz val="11"/>
      <color rgb="FF008080"/>
      <name val="Arial"/>
    </font>
    <font>
      <u/>
      <sz val="11"/>
      <color rgb="FF0000FF"/>
      <name val="Arial"/>
    </font>
    <font>
      <b/>
      <u/>
      <sz val="11"/>
      <color rgb="FF008080"/>
      <name val="Arial"/>
    </font>
    <font>
      <b/>
      <u/>
      <sz val="11"/>
      <color rgb="FF0000FF"/>
      <name val="Arial"/>
    </font>
    <font>
      <b/>
      <u/>
      <sz val="11"/>
      <color rgb="FF008080"/>
      <name val="Arial"/>
    </font>
    <font>
      <u/>
      <sz val="11"/>
      <color rgb="FF0000FF"/>
      <name val="Arial"/>
    </font>
    <font>
      <b/>
      <u/>
      <sz val="11"/>
      <color rgb="FF008080"/>
      <name val="Arial"/>
    </font>
    <font>
      <sz val="16"/>
      <color rgb="FF000000"/>
      <name val="Arial"/>
    </font>
    <font>
      <i/>
      <u/>
      <sz val="10"/>
      <color rgb="FF000000"/>
      <name val="Arial"/>
    </font>
    <font>
      <sz val="8"/>
      <color rgb="FF323437"/>
      <name val="Arial"/>
    </font>
    <font>
      <b/>
      <sz val="10"/>
      <color theme="0"/>
      <name val="Arial"/>
    </font>
    <font>
      <sz val="10"/>
      <color rgb="FF000000"/>
      <name val="Calibri"/>
    </font>
    <font>
      <u/>
      <sz val="11"/>
      <color theme="10"/>
      <name val="Calibri"/>
    </font>
    <font>
      <u/>
      <sz val="11"/>
      <color rgb="FF0563C1"/>
      <name val="Arial"/>
    </font>
    <font>
      <u/>
      <sz val="10"/>
      <color rgb="FF000000"/>
      <name val="Arial"/>
    </font>
    <font>
      <u/>
      <sz val="10"/>
      <color rgb="FF0563C1"/>
      <name val="Arial"/>
    </font>
    <font>
      <b/>
      <vertAlign val="superscript"/>
      <sz val="11"/>
      <color rgb="FF008080"/>
      <name val="Arial"/>
    </font>
    <font>
      <b/>
      <vertAlign val="superscript"/>
      <sz val="11"/>
      <color rgb="FF000000"/>
      <name val="Arial"/>
    </font>
  </fonts>
  <fills count="7">
    <fill>
      <patternFill patternType="none"/>
    </fill>
    <fill>
      <patternFill patternType="gray125"/>
    </fill>
    <fill>
      <patternFill patternType="solid">
        <fgColor rgb="FFFFFFFF"/>
        <bgColor rgb="FFFFFFFF"/>
      </patternFill>
    </fill>
    <fill>
      <patternFill patternType="solid">
        <fgColor theme="5"/>
        <bgColor theme="5"/>
      </patternFill>
    </fill>
    <fill>
      <patternFill patternType="solid">
        <fgColor theme="6"/>
        <bgColor theme="6"/>
      </patternFill>
    </fill>
    <fill>
      <patternFill patternType="solid">
        <fgColor theme="0"/>
        <bgColor theme="0"/>
      </patternFill>
    </fill>
    <fill>
      <patternFill patternType="solid">
        <fgColor theme="9"/>
        <bgColor theme="9"/>
      </patternFill>
    </fill>
  </fills>
  <borders count="54">
    <border>
      <left/>
      <right/>
      <top/>
      <bottom/>
      <diagonal/>
    </border>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FFFFFF"/>
      </right>
      <top style="thin">
        <color rgb="FFFFFFFF"/>
      </top>
      <bottom style="thin">
        <color rgb="FFFFFFF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FFFFFF"/>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FFFFFF"/>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FFFFFF"/>
      </left>
      <right/>
      <top style="thin">
        <color rgb="FF000000"/>
      </top>
      <bottom/>
      <diagonal/>
    </border>
    <border>
      <left style="thin">
        <color rgb="FF000000"/>
      </left>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000000"/>
      </top>
      <bottom style="thin">
        <color rgb="FFFFFFF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FFFFFF"/>
      </right>
      <top style="medium">
        <color rgb="FF000000"/>
      </top>
      <bottom style="thin">
        <color rgb="FF000000"/>
      </bottom>
      <diagonal/>
    </border>
    <border>
      <left/>
      <right style="thin">
        <color rgb="FFFFFFFF"/>
      </right>
      <top/>
      <bottom style="thin">
        <color rgb="FF000000"/>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000000"/>
      </top>
      <bottom style="thin">
        <color rgb="FF000000"/>
      </bottom>
      <diagonal/>
    </border>
    <border>
      <left/>
      <right style="thin">
        <color rgb="FFFFFFFF"/>
      </right>
      <top style="thin">
        <color rgb="FF000000"/>
      </top>
      <bottom style="thin">
        <color rgb="FF000000"/>
      </bottom>
      <diagonal/>
    </border>
    <border>
      <left/>
      <right style="thin">
        <color rgb="FFFFFFFF"/>
      </right>
      <top style="thin">
        <color rgb="FF000000"/>
      </top>
      <bottom style="thin">
        <color rgb="FFFFFFFF"/>
      </bottom>
      <diagonal/>
    </border>
    <border>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000000"/>
      </bottom>
      <diagonal/>
    </border>
    <border>
      <left/>
      <right style="thin">
        <color rgb="FFFFFFFF"/>
      </right>
      <top/>
      <bottom style="thin">
        <color rgb="FFFFFFFF"/>
      </bottom>
      <diagonal/>
    </border>
    <border>
      <left/>
      <right/>
      <top style="thin">
        <color rgb="FF000000"/>
      </top>
      <bottom style="thin">
        <color rgb="FF000000"/>
      </bottom>
      <diagonal/>
    </border>
    <border>
      <left/>
      <right/>
      <top/>
      <bottom style="dotted">
        <color rgb="FF000000"/>
      </bottom>
      <diagonal/>
    </border>
    <border>
      <left/>
      <right/>
      <top/>
      <bottom style="thin">
        <color rgb="FF000000"/>
      </bottom>
      <diagonal/>
    </border>
    <border>
      <left style="thin">
        <color rgb="FFFFFFFF"/>
      </left>
      <right/>
      <top/>
      <bottom/>
      <diagonal/>
    </border>
    <border>
      <left/>
      <right/>
      <top/>
      <bottom/>
      <diagonal/>
    </border>
    <border>
      <left/>
      <right/>
      <top/>
      <bottom/>
      <diagonal/>
    </border>
    <border>
      <left style="thin">
        <color rgb="FFFFFFFF"/>
      </left>
      <right/>
      <top/>
      <bottom/>
      <diagonal/>
    </border>
    <border>
      <left/>
      <right/>
      <top/>
      <bottom/>
      <diagonal/>
    </border>
    <border>
      <left style="thin">
        <color rgb="FFFFFFFF"/>
      </left>
      <right/>
      <top/>
      <bottom/>
      <diagonal/>
    </border>
    <border>
      <left/>
      <right/>
      <top/>
      <bottom/>
      <diagonal/>
    </border>
    <border>
      <left/>
      <right/>
      <top/>
      <bottom/>
      <diagonal/>
    </border>
  </borders>
  <cellStyleXfs count="1">
    <xf numFmtId="0" fontId="0" fillId="0" borderId="0"/>
  </cellStyleXfs>
  <cellXfs count="300">
    <xf numFmtId="0" fontId="0" fillId="0" borderId="0" xfId="0" applyFont="1" applyAlignment="1"/>
    <xf numFmtId="0" fontId="1" fillId="2" borderId="1" xfId="0" applyFont="1" applyFill="1" applyBorder="1" applyAlignment="1">
      <alignment horizontal="left"/>
    </xf>
    <xf numFmtId="0" fontId="2" fillId="2" borderId="2" xfId="0" applyFont="1" applyFill="1" applyBorder="1"/>
    <xf numFmtId="3" fontId="2" fillId="2" borderId="1" xfId="0" applyNumberFormat="1" applyFont="1" applyFill="1" applyBorder="1"/>
    <xf numFmtId="164" fontId="2" fillId="2" borderId="1" xfId="0" applyNumberFormat="1" applyFont="1" applyFill="1" applyBorder="1"/>
    <xf numFmtId="0" fontId="3" fillId="2" borderId="1" xfId="0" applyFont="1" applyFill="1" applyBorder="1" applyAlignment="1">
      <alignment horizontal="left"/>
    </xf>
    <xf numFmtId="0" fontId="4" fillId="2" borderId="2" xfId="0" applyFont="1" applyFill="1" applyBorder="1"/>
    <xf numFmtId="0" fontId="5" fillId="2" borderId="3" xfId="0" applyFont="1" applyFill="1" applyBorder="1"/>
    <xf numFmtId="0" fontId="2" fillId="2" borderId="1" xfId="0" applyFont="1" applyFill="1" applyBorder="1"/>
    <xf numFmtId="3" fontId="6" fillId="2" borderId="1" xfId="0" applyNumberFormat="1" applyFont="1" applyFill="1" applyBorder="1" applyAlignment="1">
      <alignment horizontal="left"/>
    </xf>
    <xf numFmtId="0" fontId="2" fillId="2" borderId="3" xfId="0" applyFont="1" applyFill="1" applyBorder="1"/>
    <xf numFmtId="0" fontId="5" fillId="2" borderId="2" xfId="0" applyFont="1" applyFill="1" applyBorder="1"/>
    <xf numFmtId="0" fontId="7" fillId="2" borderId="2" xfId="0" applyFont="1" applyFill="1" applyBorder="1" applyAlignment="1">
      <alignment horizontal="left"/>
    </xf>
    <xf numFmtId="0" fontId="8" fillId="2" borderId="1" xfId="0" applyFont="1" applyFill="1" applyBorder="1" applyAlignment="1">
      <alignment horizontal="left"/>
    </xf>
    <xf numFmtId="0" fontId="4" fillId="2" borderId="4" xfId="0" applyFont="1" applyFill="1" applyBorder="1"/>
    <xf numFmtId="0" fontId="4" fillId="2" borderId="1" xfId="0" applyFont="1" applyFill="1" applyBorder="1"/>
    <xf numFmtId="17" fontId="9" fillId="3" borderId="7" xfId="0" applyNumberFormat="1" applyFont="1" applyFill="1" applyBorder="1" applyAlignment="1">
      <alignment horizontal="center" wrapText="1"/>
    </xf>
    <xf numFmtId="0" fontId="2" fillId="2" borderId="8" xfId="0" applyFont="1" applyFill="1" applyBorder="1"/>
    <xf numFmtId="165" fontId="9" fillId="4" borderId="9" xfId="0" applyNumberFormat="1" applyFont="1" applyFill="1" applyBorder="1" applyAlignment="1">
      <alignment vertical="center" wrapText="1"/>
    </xf>
    <xf numFmtId="165" fontId="9" fillId="4" borderId="10" xfId="0" applyNumberFormat="1" applyFont="1" applyFill="1" applyBorder="1" applyAlignment="1">
      <alignment vertical="center" wrapText="1"/>
    </xf>
    <xf numFmtId="165" fontId="11" fillId="4" borderId="11" xfId="0" applyNumberFormat="1" applyFont="1" applyFill="1" applyBorder="1" applyAlignment="1">
      <alignment horizontal="center" vertical="center" wrapText="1"/>
    </xf>
    <xf numFmtId="165" fontId="11" fillId="4" borderId="12" xfId="0" applyNumberFormat="1" applyFont="1" applyFill="1" applyBorder="1" applyAlignment="1">
      <alignment horizontal="center" vertical="center" wrapText="1"/>
    </xf>
    <xf numFmtId="165" fontId="11" fillId="4" borderId="13" xfId="0" applyNumberFormat="1" applyFont="1" applyFill="1" applyBorder="1" applyAlignment="1">
      <alignment horizontal="center" vertical="center" wrapText="1"/>
    </xf>
    <xf numFmtId="165" fontId="11" fillId="4" borderId="14" xfId="0" applyNumberFormat="1" applyFont="1" applyFill="1" applyBorder="1" applyAlignment="1">
      <alignment horizontal="center" vertical="center" wrapText="1"/>
    </xf>
    <xf numFmtId="0" fontId="12" fillId="2" borderId="15" xfId="0" applyFont="1" applyFill="1" applyBorder="1"/>
    <xf numFmtId="0" fontId="5" fillId="2" borderId="16" xfId="0" applyFont="1" applyFill="1" applyBorder="1" applyAlignment="1">
      <alignment horizontal="center"/>
    </xf>
    <xf numFmtId="0" fontId="4" fillId="0" borderId="17" xfId="0" applyFont="1" applyBorder="1"/>
    <xf numFmtId="3" fontId="12" fillId="2" borderId="16" xfId="0" applyNumberFormat="1" applyFont="1" applyFill="1" applyBorder="1" applyAlignment="1">
      <alignment horizontal="center" wrapText="1"/>
    </xf>
    <xf numFmtId="9" fontId="12" fillId="2" borderId="16" xfId="0" applyNumberFormat="1" applyFont="1" applyFill="1" applyBorder="1" applyAlignment="1">
      <alignment horizontal="center" wrapText="1"/>
    </xf>
    <xf numFmtId="164" fontId="12" fillId="2" borderId="16" xfId="0" applyNumberFormat="1" applyFont="1" applyFill="1" applyBorder="1" applyAlignment="1">
      <alignment horizontal="center" wrapText="1"/>
    </xf>
    <xf numFmtId="2" fontId="2" fillId="2" borderId="2" xfId="0" applyNumberFormat="1" applyFont="1" applyFill="1" applyBorder="1"/>
    <xf numFmtId="1" fontId="2" fillId="2" borderId="2" xfId="0" applyNumberFormat="1" applyFont="1" applyFill="1" applyBorder="1"/>
    <xf numFmtId="0" fontId="12" fillId="2" borderId="18" xfId="0" applyFont="1" applyFill="1" applyBorder="1"/>
    <xf numFmtId="0" fontId="5" fillId="2" borderId="19" xfId="0" applyFont="1" applyFill="1" applyBorder="1" applyAlignment="1">
      <alignment horizontal="center"/>
    </xf>
    <xf numFmtId="0" fontId="4" fillId="0" borderId="19" xfId="0" applyFont="1" applyBorder="1"/>
    <xf numFmtId="3" fontId="12" fillId="2" borderId="19" xfId="0" applyNumberFormat="1" applyFont="1" applyFill="1" applyBorder="1" applyAlignment="1">
      <alignment horizontal="center" wrapText="1"/>
    </xf>
    <xf numFmtId="9" fontId="12" fillId="2" borderId="19" xfId="0" applyNumberFormat="1" applyFont="1" applyFill="1" applyBorder="1" applyAlignment="1">
      <alignment horizontal="center" wrapText="1"/>
    </xf>
    <xf numFmtId="164" fontId="12" fillId="2" borderId="19" xfId="0" applyNumberFormat="1" applyFont="1" applyFill="1" applyBorder="1" applyAlignment="1">
      <alignment horizontal="center" wrapText="1"/>
    </xf>
    <xf numFmtId="0" fontId="12" fillId="2" borderId="20" xfId="0" applyFont="1" applyFill="1" applyBorder="1" applyAlignment="1">
      <alignment horizontal="left"/>
    </xf>
    <xf numFmtId="0" fontId="12" fillId="2" borderId="21" xfId="0" applyFont="1" applyFill="1" applyBorder="1"/>
    <xf numFmtId="0" fontId="5" fillId="2" borderId="19" xfId="0" applyFont="1" applyFill="1" applyBorder="1"/>
    <xf numFmtId="9" fontId="12" fillId="2" borderId="19" xfId="0" applyNumberFormat="1" applyFont="1" applyFill="1" applyBorder="1" applyAlignment="1">
      <alignment horizontal="center"/>
    </xf>
    <xf numFmtId="0" fontId="12" fillId="2" borderId="19" xfId="0" applyFont="1" applyFill="1" applyBorder="1" applyAlignment="1">
      <alignment horizontal="center"/>
    </xf>
    <xf numFmtId="166" fontId="12" fillId="2" borderId="19" xfId="0" applyNumberFormat="1" applyFont="1" applyFill="1" applyBorder="1" applyAlignment="1">
      <alignment horizontal="center"/>
    </xf>
    <xf numFmtId="164" fontId="12" fillId="2" borderId="19" xfId="0" applyNumberFormat="1" applyFont="1" applyFill="1" applyBorder="1" applyAlignment="1">
      <alignment horizontal="center"/>
    </xf>
    <xf numFmtId="3" fontId="12" fillId="2" borderId="19" xfId="0" applyNumberFormat="1" applyFont="1" applyFill="1" applyBorder="1" applyAlignment="1">
      <alignment horizontal="center"/>
    </xf>
    <xf numFmtId="0" fontId="12" fillId="2" borderId="19" xfId="0" applyFont="1" applyFill="1" applyBorder="1"/>
    <xf numFmtId="0" fontId="4" fillId="2" borderId="8" xfId="0" applyFont="1" applyFill="1" applyBorder="1"/>
    <xf numFmtId="2" fontId="4" fillId="2" borderId="2" xfId="0" applyNumberFormat="1" applyFont="1" applyFill="1" applyBorder="1"/>
    <xf numFmtId="3" fontId="12" fillId="2" borderId="19" xfId="0" applyNumberFormat="1" applyFont="1" applyFill="1" applyBorder="1"/>
    <xf numFmtId="3" fontId="5" fillId="2" borderId="19" xfId="0" applyNumberFormat="1" applyFont="1" applyFill="1" applyBorder="1"/>
    <xf numFmtId="9" fontId="5" fillId="2" borderId="19" xfId="0" applyNumberFormat="1" applyFont="1" applyFill="1" applyBorder="1" applyAlignment="1">
      <alignment horizontal="center" wrapText="1"/>
    </xf>
    <xf numFmtId="0" fontId="12" fillId="2" borderId="19" xfId="0" applyFont="1" applyFill="1" applyBorder="1" applyAlignment="1">
      <alignment wrapText="1"/>
    </xf>
    <xf numFmtId="0" fontId="12" fillId="2" borderId="19" xfId="0" applyFont="1" applyFill="1" applyBorder="1" applyAlignment="1">
      <alignment horizontal="center" wrapText="1"/>
    </xf>
    <xf numFmtId="166" fontId="12" fillId="2" borderId="19" xfId="0" applyNumberFormat="1" applyFont="1" applyFill="1" applyBorder="1" applyAlignment="1">
      <alignment horizontal="center" wrapText="1"/>
    </xf>
    <xf numFmtId="0" fontId="5" fillId="2" borderId="19" xfId="0" applyFont="1" applyFill="1" applyBorder="1" applyAlignment="1">
      <alignment horizontal="left"/>
    </xf>
    <xf numFmtId="1" fontId="5" fillId="2" borderId="19" xfId="0" applyNumberFormat="1" applyFont="1" applyFill="1" applyBorder="1" applyAlignment="1">
      <alignment horizontal="center"/>
    </xf>
    <xf numFmtId="9" fontId="5" fillId="2" borderId="19" xfId="0" applyNumberFormat="1" applyFont="1" applyFill="1" applyBorder="1" applyAlignment="1">
      <alignment horizontal="center"/>
    </xf>
    <xf numFmtId="166" fontId="5" fillId="2" borderId="19" xfId="0" applyNumberFormat="1" applyFont="1" applyFill="1" applyBorder="1" applyAlignment="1">
      <alignment horizontal="center"/>
    </xf>
    <xf numFmtId="164" fontId="5" fillId="2" borderId="19" xfId="0" applyNumberFormat="1" applyFont="1" applyFill="1" applyBorder="1" applyAlignment="1">
      <alignment horizontal="center"/>
    </xf>
    <xf numFmtId="3" fontId="5" fillId="2" borderId="19" xfId="0" applyNumberFormat="1" applyFont="1" applyFill="1" applyBorder="1" applyAlignment="1">
      <alignment horizontal="center"/>
    </xf>
    <xf numFmtId="0" fontId="13" fillId="2" borderId="22" xfId="0" applyFont="1" applyFill="1" applyBorder="1"/>
    <xf numFmtId="0" fontId="13" fillId="2" borderId="23" xfId="0" applyFont="1" applyFill="1" applyBorder="1"/>
    <xf numFmtId="0" fontId="4" fillId="2" borderId="22" xfId="0" applyFont="1" applyFill="1" applyBorder="1"/>
    <xf numFmtId="3" fontId="13" fillId="2" borderId="22" xfId="0" applyNumberFormat="1" applyFont="1" applyFill="1" applyBorder="1"/>
    <xf numFmtId="0" fontId="2" fillId="2" borderId="22" xfId="0" applyFont="1" applyFill="1" applyBorder="1"/>
    <xf numFmtId="3" fontId="8" fillId="2" borderId="1" xfId="0" applyNumberFormat="1" applyFont="1" applyFill="1" applyBorder="1" applyAlignment="1">
      <alignment horizontal="left"/>
    </xf>
    <xf numFmtId="3" fontId="14" fillId="2" borderId="1" xfId="0" applyNumberFormat="1" applyFont="1" applyFill="1" applyBorder="1" applyAlignment="1">
      <alignment horizontal="left"/>
    </xf>
    <xf numFmtId="3" fontId="13" fillId="2" borderId="2" xfId="0" applyNumberFormat="1" applyFont="1" applyFill="1" applyBorder="1"/>
    <xf numFmtId="3" fontId="4" fillId="2" borderId="2" xfId="0" applyNumberFormat="1" applyFont="1" applyFill="1" applyBorder="1"/>
    <xf numFmtId="166" fontId="5" fillId="2" borderId="2" xfId="0" applyNumberFormat="1" applyFont="1" applyFill="1" applyBorder="1" applyAlignment="1">
      <alignment horizontal="right"/>
    </xf>
    <xf numFmtId="0" fontId="15" fillId="2" borderId="1" xfId="0" applyFont="1" applyFill="1" applyBorder="1" applyAlignment="1">
      <alignment horizontal="left"/>
    </xf>
    <xf numFmtId="0" fontId="13" fillId="2" borderId="2" xfId="0" applyFont="1" applyFill="1" applyBorder="1" applyAlignment="1">
      <alignment horizontal="left" vertical="center" wrapText="1"/>
    </xf>
    <xf numFmtId="164" fontId="4" fillId="2" borderId="2" xfId="0" applyNumberFormat="1" applyFont="1" applyFill="1" applyBorder="1"/>
    <xf numFmtId="166" fontId="13" fillId="2" borderId="2" xfId="0" applyNumberFormat="1" applyFont="1" applyFill="1" applyBorder="1" applyAlignment="1">
      <alignment horizontal="right"/>
    </xf>
    <xf numFmtId="166" fontId="16" fillId="2" borderId="2" xfId="0" applyNumberFormat="1" applyFont="1" applyFill="1" applyBorder="1" applyAlignment="1">
      <alignment horizontal="right"/>
    </xf>
    <xf numFmtId="166" fontId="4" fillId="2" borderId="2" xfId="0" applyNumberFormat="1" applyFont="1" applyFill="1" applyBorder="1" applyAlignment="1">
      <alignment horizontal="right"/>
    </xf>
    <xf numFmtId="166" fontId="17" fillId="2" borderId="2" xfId="0" applyNumberFormat="1" applyFont="1" applyFill="1" applyBorder="1" applyAlignment="1">
      <alignment horizontal="right"/>
    </xf>
    <xf numFmtId="0" fontId="13" fillId="2" borderId="2" xfId="0" applyFont="1" applyFill="1" applyBorder="1" applyAlignment="1">
      <alignment horizontal="left"/>
    </xf>
    <xf numFmtId="164" fontId="13" fillId="2" borderId="2" xfId="0" applyNumberFormat="1" applyFont="1" applyFill="1" applyBorder="1" applyAlignment="1">
      <alignment horizontal="left" vertical="center" wrapText="1"/>
    </xf>
    <xf numFmtId="164" fontId="13" fillId="2" borderId="2" xfId="0" applyNumberFormat="1" applyFont="1" applyFill="1" applyBorder="1" applyAlignment="1">
      <alignment horizontal="left"/>
    </xf>
    <xf numFmtId="0" fontId="13" fillId="2" borderId="2" xfId="0" applyFont="1" applyFill="1" applyBorder="1"/>
    <xf numFmtId="164" fontId="13" fillId="2" borderId="2" xfId="0" applyNumberFormat="1" applyFont="1" applyFill="1" applyBorder="1"/>
    <xf numFmtId="164" fontId="2" fillId="2" borderId="2" xfId="0" applyNumberFormat="1" applyFont="1" applyFill="1" applyBorder="1"/>
    <xf numFmtId="3" fontId="2" fillId="2" borderId="2" xfId="0" applyNumberFormat="1" applyFont="1" applyFill="1" applyBorder="1"/>
    <xf numFmtId="0" fontId="1" fillId="2" borderId="1" xfId="0" applyFont="1" applyFill="1" applyBorder="1" applyAlignment="1">
      <alignment horizontal="left"/>
    </xf>
    <xf numFmtId="0" fontId="18" fillId="0" borderId="0" xfId="0" applyFont="1"/>
    <xf numFmtId="0" fontId="19" fillId="2" borderId="1" xfId="0" applyFont="1" applyFill="1" applyBorder="1" applyAlignment="1">
      <alignment horizontal="left"/>
    </xf>
    <xf numFmtId="0" fontId="20" fillId="0" borderId="0" xfId="0" applyFont="1"/>
    <xf numFmtId="0" fontId="4" fillId="0" borderId="0" xfId="0" applyFont="1"/>
    <xf numFmtId="1" fontId="4" fillId="0" borderId="0" xfId="0" applyNumberFormat="1" applyFont="1"/>
    <xf numFmtId="0" fontId="21" fillId="0" borderId="0" xfId="0" applyFont="1"/>
    <xf numFmtId="17" fontId="22" fillId="3" borderId="7" xfId="0" applyNumberFormat="1" applyFont="1" applyFill="1" applyBorder="1" applyAlignment="1">
      <alignment horizontal="center" wrapText="1"/>
    </xf>
    <xf numFmtId="165" fontId="23" fillId="4" borderId="19" xfId="0" applyNumberFormat="1" applyFont="1" applyFill="1" applyBorder="1" applyAlignment="1">
      <alignment horizontal="center" vertical="center" wrapText="1"/>
    </xf>
    <xf numFmtId="1" fontId="4" fillId="0" borderId="19" xfId="0" applyNumberFormat="1" applyFont="1" applyBorder="1" applyAlignment="1">
      <alignment horizontal="center"/>
    </xf>
    <xf numFmtId="9" fontId="4" fillId="0" borderId="17" xfId="0" applyNumberFormat="1" applyFont="1" applyBorder="1" applyAlignment="1">
      <alignment horizontal="center"/>
    </xf>
    <xf numFmtId="3" fontId="4" fillId="2" borderId="16" xfId="0" applyNumberFormat="1" applyFont="1" applyFill="1" applyBorder="1" applyAlignment="1">
      <alignment horizontal="center" wrapText="1"/>
    </xf>
    <xf numFmtId="164" fontId="4" fillId="2" borderId="16" xfId="0" applyNumberFormat="1" applyFont="1" applyFill="1" applyBorder="1" applyAlignment="1">
      <alignment horizontal="center" wrapText="1"/>
    </xf>
    <xf numFmtId="9" fontId="4" fillId="2" borderId="16" xfId="0" applyNumberFormat="1" applyFont="1" applyFill="1" applyBorder="1" applyAlignment="1">
      <alignment horizontal="center" wrapText="1"/>
    </xf>
    <xf numFmtId="0" fontId="4" fillId="2" borderId="19" xfId="0" applyFont="1" applyFill="1" applyBorder="1" applyAlignment="1">
      <alignment horizontal="center"/>
    </xf>
    <xf numFmtId="166" fontId="4" fillId="2" borderId="19" xfId="0" applyNumberFormat="1" applyFont="1" applyFill="1" applyBorder="1" applyAlignment="1">
      <alignment horizontal="center"/>
    </xf>
    <xf numFmtId="9" fontId="4" fillId="2" borderId="19" xfId="0" applyNumberFormat="1" applyFont="1" applyFill="1" applyBorder="1" applyAlignment="1">
      <alignment horizontal="center" wrapText="1"/>
    </xf>
    <xf numFmtId="164" fontId="4" fillId="2" borderId="19" xfId="0" applyNumberFormat="1" applyFont="1" applyFill="1" applyBorder="1" applyAlignment="1">
      <alignment horizontal="center"/>
    </xf>
    <xf numFmtId="3" fontId="4" fillId="2" borderId="19" xfId="0" applyNumberFormat="1" applyFont="1" applyFill="1" applyBorder="1" applyAlignment="1">
      <alignment horizontal="center"/>
    </xf>
    <xf numFmtId="0" fontId="4" fillId="2" borderId="19" xfId="0" applyFont="1" applyFill="1" applyBorder="1"/>
    <xf numFmtId="3" fontId="4" fillId="2" borderId="19" xfId="0" applyNumberFormat="1" applyFont="1" applyFill="1" applyBorder="1" applyAlignment="1">
      <alignment horizontal="center" wrapText="1"/>
    </xf>
    <xf numFmtId="164" fontId="4" fillId="2" borderId="19" xfId="0" applyNumberFormat="1" applyFont="1" applyFill="1" applyBorder="1" applyAlignment="1">
      <alignment horizontal="center" wrapText="1"/>
    </xf>
    <xf numFmtId="0" fontId="24" fillId="2" borderId="1" xfId="0" applyFont="1" applyFill="1" applyBorder="1" applyAlignment="1">
      <alignment horizontal="left"/>
    </xf>
    <xf numFmtId="17" fontId="22" fillId="3" borderId="19" xfId="0" applyNumberFormat="1" applyFont="1" applyFill="1" applyBorder="1" applyAlignment="1">
      <alignment horizontal="center" wrapText="1"/>
    </xf>
    <xf numFmtId="9" fontId="4" fillId="0" borderId="19" xfId="0" applyNumberFormat="1" applyFont="1" applyBorder="1" applyAlignment="1">
      <alignment horizontal="center"/>
    </xf>
    <xf numFmtId="0" fontId="4" fillId="0" borderId="19" xfId="0" applyFont="1" applyBorder="1" applyAlignment="1">
      <alignment horizontal="center"/>
    </xf>
    <xf numFmtId="17" fontId="9" fillId="5" borderId="1" xfId="0" applyNumberFormat="1" applyFont="1" applyFill="1" applyBorder="1" applyAlignment="1">
      <alignment horizontal="center" wrapText="1"/>
    </xf>
    <xf numFmtId="0" fontId="22" fillId="3" borderId="19" xfId="0" applyFont="1" applyFill="1" applyBorder="1" applyAlignment="1">
      <alignment vertical="center" wrapText="1"/>
    </xf>
    <xf numFmtId="0" fontId="22" fillId="3" borderId="19" xfId="0" applyFont="1" applyFill="1" applyBorder="1" applyAlignment="1">
      <alignment horizontal="center" vertical="center" wrapText="1"/>
    </xf>
    <xf numFmtId="165" fontId="11" fillId="4" borderId="19" xfId="0" applyNumberFormat="1" applyFont="1" applyFill="1" applyBorder="1" applyAlignment="1">
      <alignment horizontal="center" vertical="center" wrapText="1"/>
    </xf>
    <xf numFmtId="165" fontId="11" fillId="3" borderId="19" xfId="0" applyNumberFormat="1" applyFont="1" applyFill="1" applyBorder="1" applyAlignment="1">
      <alignment horizontal="center" vertical="center" wrapText="1"/>
    </xf>
    <xf numFmtId="3" fontId="4" fillId="0" borderId="19" xfId="0" applyNumberFormat="1" applyFont="1" applyBorder="1" applyAlignment="1">
      <alignment horizontal="center"/>
    </xf>
    <xf numFmtId="1" fontId="4" fillId="2" borderId="19" xfId="0" applyNumberFormat="1" applyFont="1" applyFill="1" applyBorder="1" applyAlignment="1">
      <alignment horizontal="center"/>
    </xf>
    <xf numFmtId="166" fontId="4" fillId="0" borderId="19" xfId="0" applyNumberFormat="1" applyFont="1" applyBorder="1" applyAlignment="1">
      <alignment horizontal="center"/>
    </xf>
    <xf numFmtId="1" fontId="4" fillId="0" borderId="19" xfId="0" applyNumberFormat="1" applyFont="1" applyBorder="1" applyAlignment="1">
      <alignment horizontal="center" vertical="center"/>
    </xf>
    <xf numFmtId="0" fontId="4" fillId="0" borderId="19" xfId="0" applyFont="1" applyBorder="1" applyAlignment="1">
      <alignment horizontal="center" vertical="center"/>
    </xf>
    <xf numFmtId="0" fontId="20" fillId="2" borderId="1" xfId="0" applyFont="1" applyFill="1" applyBorder="1"/>
    <xf numFmtId="0" fontId="25" fillId="2" borderId="1" xfId="0" applyFont="1" applyFill="1" applyBorder="1"/>
    <xf numFmtId="0" fontId="25" fillId="2" borderId="1" xfId="0" applyFont="1" applyFill="1" applyBorder="1" applyAlignment="1">
      <alignment horizontal="right"/>
    </xf>
    <xf numFmtId="0" fontId="3" fillId="2" borderId="1" xfId="0" applyFont="1" applyFill="1" applyBorder="1" applyAlignment="1">
      <alignment vertical="top" wrapText="1"/>
    </xf>
    <xf numFmtId="165" fontId="20" fillId="2" borderId="1" xfId="0" applyNumberFormat="1" applyFont="1" applyFill="1" applyBorder="1" applyAlignment="1">
      <alignment horizontal="right"/>
    </xf>
    <xf numFmtId="0" fontId="3" fillId="2" borderId="1" xfId="0" applyFont="1" applyFill="1" applyBorder="1" applyAlignment="1">
      <alignment vertical="top"/>
    </xf>
    <xf numFmtId="0" fontId="20" fillId="2" borderId="30" xfId="0" applyFont="1" applyFill="1" applyBorder="1"/>
    <xf numFmtId="0" fontId="20" fillId="2" borderId="30" xfId="0" applyFont="1" applyFill="1" applyBorder="1" applyAlignment="1">
      <alignment horizontal="right"/>
    </xf>
    <xf numFmtId="0" fontId="25" fillId="2" borderId="30" xfId="0" applyFont="1" applyFill="1" applyBorder="1" applyAlignment="1">
      <alignment horizontal="right"/>
    </xf>
    <xf numFmtId="0" fontId="20" fillId="2" borderId="30" xfId="0" applyFont="1" applyFill="1" applyBorder="1" applyAlignment="1">
      <alignment wrapText="1"/>
    </xf>
    <xf numFmtId="165" fontId="20" fillId="2" borderId="30" xfId="0" applyNumberFormat="1" applyFont="1" applyFill="1" applyBorder="1" applyAlignment="1">
      <alignment horizontal="right" wrapText="1"/>
    </xf>
    <xf numFmtId="165" fontId="20" fillId="2" borderId="30" xfId="0" applyNumberFormat="1" applyFont="1" applyFill="1" applyBorder="1" applyAlignment="1">
      <alignment horizontal="right"/>
    </xf>
    <xf numFmtId="0" fontId="25" fillId="2" borderId="31" xfId="0" applyFont="1" applyFill="1" applyBorder="1" applyAlignment="1">
      <alignment horizontal="left"/>
    </xf>
    <xf numFmtId="0" fontId="25" fillId="2" borderId="31" xfId="0" applyFont="1" applyFill="1" applyBorder="1"/>
    <xf numFmtId="3" fontId="25" fillId="2" borderId="31" xfId="0" applyNumberFormat="1" applyFont="1" applyFill="1" applyBorder="1" applyAlignment="1">
      <alignment horizontal="right"/>
    </xf>
    <xf numFmtId="0" fontId="25" fillId="2" borderId="1" xfId="0" applyFont="1" applyFill="1" applyBorder="1" applyAlignment="1">
      <alignment horizontal="left"/>
    </xf>
    <xf numFmtId="3" fontId="25" fillId="2" borderId="1" xfId="0" applyNumberFormat="1" applyFont="1" applyFill="1" applyBorder="1" applyAlignment="1">
      <alignment horizontal="right"/>
    </xf>
    <xf numFmtId="0" fontId="25" fillId="2" borderId="30" xfId="0" applyFont="1" applyFill="1" applyBorder="1"/>
    <xf numFmtId="0" fontId="25" fillId="2" borderId="30" xfId="0" applyFont="1" applyFill="1" applyBorder="1" applyAlignment="1">
      <alignment horizontal="left"/>
    </xf>
    <xf numFmtId="3" fontId="25" fillId="2" borderId="30" xfId="0" applyNumberFormat="1" applyFont="1" applyFill="1" applyBorder="1" applyAlignment="1">
      <alignment horizontal="right"/>
    </xf>
    <xf numFmtId="0" fontId="27" fillId="2" borderId="1" xfId="0" applyFont="1" applyFill="1" applyBorder="1" applyAlignment="1">
      <alignment vertical="top"/>
    </xf>
    <xf numFmtId="0" fontId="25" fillId="2" borderId="1" xfId="0" applyFont="1" applyFill="1" applyBorder="1" applyAlignment="1">
      <alignment vertical="top"/>
    </xf>
    <xf numFmtId="3" fontId="25" fillId="2" borderId="1" xfId="0" applyNumberFormat="1" applyFont="1" applyFill="1" applyBorder="1" applyAlignment="1">
      <alignment horizontal="right" vertical="top"/>
    </xf>
    <xf numFmtId="0" fontId="25" fillId="2" borderId="1" xfId="0" applyFont="1" applyFill="1" applyBorder="1" applyAlignment="1">
      <alignment horizontal="left" vertical="top"/>
    </xf>
    <xf numFmtId="49" fontId="25" fillId="2" borderId="1" xfId="0" applyNumberFormat="1" applyFont="1" applyFill="1" applyBorder="1" applyAlignment="1">
      <alignment horizontal="left" vertical="top"/>
    </xf>
    <xf numFmtId="0" fontId="25" fillId="2" borderId="1" xfId="0" applyFont="1" applyFill="1" applyBorder="1" applyAlignment="1">
      <alignment vertical="top" wrapText="1"/>
    </xf>
    <xf numFmtId="165" fontId="25" fillId="2" borderId="1" xfId="0" applyNumberFormat="1" applyFont="1" applyFill="1" applyBorder="1" applyAlignment="1">
      <alignment horizontal="right"/>
    </xf>
    <xf numFmtId="167" fontId="25" fillId="2" borderId="1" xfId="0" applyNumberFormat="1" applyFont="1" applyFill="1" applyBorder="1" applyAlignment="1">
      <alignment horizontal="right"/>
    </xf>
    <xf numFmtId="165" fontId="25" fillId="2" borderId="1" xfId="0" applyNumberFormat="1" applyFont="1" applyFill="1" applyBorder="1" applyAlignment="1">
      <alignment horizontal="left" vertical="top"/>
    </xf>
    <xf numFmtId="165" fontId="25" fillId="2" borderId="1" xfId="0" applyNumberFormat="1" applyFont="1" applyFill="1" applyBorder="1" applyAlignment="1">
      <alignment horizontal="right" vertical="top"/>
    </xf>
    <xf numFmtId="0" fontId="25" fillId="2" borderId="1" xfId="0" applyFont="1" applyFill="1" applyBorder="1" applyAlignment="1">
      <alignment horizontal="center"/>
    </xf>
    <xf numFmtId="0" fontId="28" fillId="2" borderId="1" xfId="0" applyFont="1" applyFill="1" applyBorder="1"/>
    <xf numFmtId="0" fontId="25" fillId="2" borderId="1" xfId="0" applyFont="1" applyFill="1" applyBorder="1" applyAlignment="1">
      <alignment horizontal="left" vertical="center"/>
    </xf>
    <xf numFmtId="0" fontId="29" fillId="2" borderId="1" xfId="0" applyFont="1" applyFill="1" applyBorder="1" applyAlignment="1">
      <alignment horizontal="left"/>
    </xf>
    <xf numFmtId="0" fontId="30" fillId="2" borderId="1" xfId="0" applyFont="1" applyFill="1" applyBorder="1" applyAlignment="1">
      <alignment vertical="top" wrapText="1"/>
    </xf>
    <xf numFmtId="0" fontId="31" fillId="2" borderId="1" xfId="0" applyFont="1" applyFill="1" applyBorder="1"/>
    <xf numFmtId="17" fontId="9" fillId="3" borderId="19" xfId="0" applyNumberFormat="1" applyFont="1" applyFill="1" applyBorder="1" applyAlignment="1">
      <alignment horizontal="center" wrapText="1"/>
    </xf>
    <xf numFmtId="9" fontId="4" fillId="0" borderId="19" xfId="0" applyNumberFormat="1" applyFont="1" applyBorder="1" applyAlignment="1">
      <alignment horizontal="center" vertical="center"/>
    </xf>
    <xf numFmtId="166" fontId="4" fillId="0" borderId="19" xfId="0" applyNumberFormat="1" applyFont="1" applyBorder="1" applyAlignment="1">
      <alignment horizontal="center" vertical="center"/>
    </xf>
    <xf numFmtId="166" fontId="2" fillId="2" borderId="8" xfId="0" applyNumberFormat="1" applyFont="1" applyFill="1" applyBorder="1"/>
    <xf numFmtId="0" fontId="32" fillId="2" borderId="1" xfId="0" applyFont="1" applyFill="1" applyBorder="1" applyAlignment="1">
      <alignment horizontal="left"/>
    </xf>
    <xf numFmtId="0" fontId="33" fillId="2" borderId="2" xfId="0" applyFont="1" applyFill="1" applyBorder="1"/>
    <xf numFmtId="165" fontId="20" fillId="2" borderId="1" xfId="0" applyNumberFormat="1" applyFont="1" applyFill="1" applyBorder="1" applyAlignment="1">
      <alignment horizontal="right" wrapText="1"/>
    </xf>
    <xf numFmtId="166" fontId="2" fillId="2" borderId="2" xfId="0" applyNumberFormat="1" applyFont="1" applyFill="1" applyBorder="1"/>
    <xf numFmtId="165" fontId="20" fillId="2" borderId="10" xfId="0" applyNumberFormat="1" applyFont="1" applyFill="1" applyBorder="1" applyAlignment="1">
      <alignment horizontal="center" vertical="center" wrapText="1"/>
    </xf>
    <xf numFmtId="165" fontId="25" fillId="2" borderId="30" xfId="0" applyNumberFormat="1" applyFont="1" applyFill="1" applyBorder="1" applyAlignment="1">
      <alignment horizontal="right" wrapText="1"/>
    </xf>
    <xf numFmtId="0" fontId="12" fillId="2" borderId="35" xfId="0" applyFont="1" applyFill="1" applyBorder="1" applyAlignment="1">
      <alignment horizontal="left"/>
    </xf>
    <xf numFmtId="0" fontId="12" fillId="2" borderId="36" xfId="0" applyFont="1" applyFill="1" applyBorder="1" applyAlignment="1">
      <alignment horizontal="left"/>
    </xf>
    <xf numFmtId="3" fontId="12" fillId="2" borderId="37" xfId="0" applyNumberFormat="1" applyFont="1" applyFill="1" applyBorder="1" applyAlignment="1">
      <alignment horizontal="right" wrapText="1"/>
    </xf>
    <xf numFmtId="166" fontId="12" fillId="2" borderId="37" xfId="0" applyNumberFormat="1" applyFont="1" applyFill="1" applyBorder="1" applyAlignment="1">
      <alignment horizontal="right" wrapText="1"/>
    </xf>
    <xf numFmtId="164" fontId="12" fillId="2" borderId="37" xfId="0" applyNumberFormat="1" applyFont="1" applyFill="1" applyBorder="1" applyAlignment="1">
      <alignment horizontal="right" wrapText="1"/>
    </xf>
    <xf numFmtId="0" fontId="12" fillId="2" borderId="38" xfId="0" applyFont="1" applyFill="1" applyBorder="1" applyAlignment="1">
      <alignment horizontal="left"/>
    </xf>
    <xf numFmtId="0" fontId="12" fillId="2" borderId="37" xfId="0" applyFont="1" applyFill="1" applyBorder="1"/>
    <xf numFmtId="0" fontId="12" fillId="2" borderId="39" xfId="0" applyFont="1" applyFill="1" applyBorder="1" applyAlignment="1">
      <alignment horizontal="left"/>
    </xf>
    <xf numFmtId="0" fontId="12" fillId="2" borderId="23" xfId="0" applyFont="1" applyFill="1" applyBorder="1"/>
    <xf numFmtId="0" fontId="12" fillId="2" borderId="23" xfId="0" applyFont="1" applyFill="1" applyBorder="1" applyAlignment="1">
      <alignment horizontal="right"/>
    </xf>
    <xf numFmtId="166" fontId="12" fillId="2" borderId="23" xfId="0" applyNumberFormat="1" applyFont="1" applyFill="1" applyBorder="1" applyAlignment="1">
      <alignment horizontal="right"/>
    </xf>
    <xf numFmtId="164" fontId="12" fillId="2" borderId="23" xfId="0" applyNumberFormat="1" applyFont="1" applyFill="1" applyBorder="1" applyAlignment="1">
      <alignment horizontal="right"/>
    </xf>
    <xf numFmtId="0" fontId="5" fillId="2" borderId="8" xfId="0" applyFont="1" applyFill="1" applyBorder="1" applyAlignment="1">
      <alignment horizontal="left"/>
    </xf>
    <xf numFmtId="0" fontId="5" fillId="2" borderId="2" xfId="0" applyFont="1" applyFill="1" applyBorder="1" applyAlignment="1">
      <alignment horizontal="left"/>
    </xf>
    <xf numFmtId="0" fontId="5" fillId="2" borderId="2" xfId="0" applyFont="1" applyFill="1" applyBorder="1" applyAlignment="1">
      <alignment horizontal="right"/>
    </xf>
    <xf numFmtId="164" fontId="5" fillId="2" borderId="2" xfId="0" applyNumberFormat="1" applyFont="1" applyFill="1" applyBorder="1" applyAlignment="1">
      <alignment horizontal="right"/>
    </xf>
    <xf numFmtId="0" fontId="12" fillId="2" borderId="2" xfId="0" applyFont="1" applyFill="1" applyBorder="1"/>
    <xf numFmtId="0" fontId="12" fillId="2" borderId="2" xfId="0" applyFont="1" applyFill="1" applyBorder="1" applyAlignment="1">
      <alignment horizontal="right"/>
    </xf>
    <xf numFmtId="166" fontId="12" fillId="2" borderId="2" xfId="0" applyNumberFormat="1" applyFont="1" applyFill="1" applyBorder="1" applyAlignment="1">
      <alignment horizontal="right"/>
    </xf>
    <xf numFmtId="164" fontId="12" fillId="2" borderId="2" xfId="0" applyNumberFormat="1" applyFont="1" applyFill="1" applyBorder="1" applyAlignment="1">
      <alignment horizontal="right"/>
    </xf>
    <xf numFmtId="0" fontId="5" fillId="2" borderId="40" xfId="0" applyFont="1" applyFill="1" applyBorder="1" applyAlignment="1">
      <alignment horizontal="left"/>
    </xf>
    <xf numFmtId="0" fontId="5" fillId="2" borderId="41" xfId="0" applyFont="1" applyFill="1" applyBorder="1" applyAlignment="1">
      <alignment horizontal="left"/>
    </xf>
    <xf numFmtId="166" fontId="5" fillId="2" borderId="41" xfId="0" applyNumberFormat="1" applyFont="1" applyFill="1" applyBorder="1" applyAlignment="1">
      <alignment horizontal="right"/>
    </xf>
    <xf numFmtId="164" fontId="5" fillId="2" borderId="41" xfId="0" applyNumberFormat="1" applyFont="1" applyFill="1" applyBorder="1" applyAlignment="1">
      <alignment horizontal="right"/>
    </xf>
    <xf numFmtId="3" fontId="12" fillId="2" borderId="23" xfId="0" applyNumberFormat="1" applyFont="1" applyFill="1" applyBorder="1"/>
    <xf numFmtId="3" fontId="12" fillId="2" borderId="23" xfId="0" applyNumberFormat="1" applyFont="1" applyFill="1" applyBorder="1" applyAlignment="1">
      <alignment horizontal="right"/>
    </xf>
    <xf numFmtId="3" fontId="12" fillId="2" borderId="2" xfId="0" applyNumberFormat="1" applyFont="1" applyFill="1" applyBorder="1"/>
    <xf numFmtId="3" fontId="12" fillId="2" borderId="2" xfId="0" applyNumberFormat="1" applyFont="1" applyFill="1" applyBorder="1" applyAlignment="1">
      <alignment horizontal="right"/>
    </xf>
    <xf numFmtId="0" fontId="5" fillId="0" borderId="0" xfId="0" applyFont="1" applyAlignment="1">
      <alignment horizontal="left"/>
    </xf>
    <xf numFmtId="0" fontId="12" fillId="2" borderId="2" xfId="0" applyFont="1" applyFill="1" applyBorder="1" applyAlignment="1">
      <alignment wrapText="1"/>
    </xf>
    <xf numFmtId="0" fontId="12" fillId="2" borderId="2" xfId="0" applyFont="1" applyFill="1" applyBorder="1" applyAlignment="1">
      <alignment horizontal="right" wrapText="1"/>
    </xf>
    <xf numFmtId="166" fontId="12" fillId="2" borderId="2" xfId="0" applyNumberFormat="1" applyFont="1" applyFill="1" applyBorder="1" applyAlignment="1">
      <alignment horizontal="right" wrapText="1"/>
    </xf>
    <xf numFmtId="164" fontId="12" fillId="2" borderId="2" xfId="0" applyNumberFormat="1" applyFont="1" applyFill="1" applyBorder="1" applyAlignment="1">
      <alignment horizontal="right" wrapText="1"/>
    </xf>
    <xf numFmtId="0" fontId="5" fillId="2" borderId="41" xfId="0" applyFont="1" applyFill="1" applyBorder="1" applyAlignment="1">
      <alignment horizontal="right"/>
    </xf>
    <xf numFmtId="0" fontId="12" fillId="2" borderId="42" xfId="0" applyFont="1" applyFill="1" applyBorder="1" applyAlignment="1">
      <alignment horizontal="left"/>
    </xf>
    <xf numFmtId="0" fontId="12" fillId="2" borderId="22" xfId="0" applyFont="1" applyFill="1" applyBorder="1"/>
    <xf numFmtId="0" fontId="12" fillId="2" borderId="22" xfId="0" applyFont="1" applyFill="1" applyBorder="1" applyAlignment="1">
      <alignment horizontal="right"/>
    </xf>
    <xf numFmtId="166" fontId="12" fillId="2" borderId="22" xfId="0" applyNumberFormat="1" applyFont="1" applyFill="1" applyBorder="1" applyAlignment="1">
      <alignment horizontal="right"/>
    </xf>
    <xf numFmtId="164" fontId="12" fillId="2" borderId="22" xfId="0" applyNumberFormat="1" applyFont="1" applyFill="1" applyBorder="1" applyAlignment="1">
      <alignment horizontal="right"/>
    </xf>
    <xf numFmtId="3" fontId="12" fillId="2" borderId="22" xfId="0" applyNumberFormat="1" applyFont="1" applyFill="1" applyBorder="1" applyAlignment="1">
      <alignment horizontal="right"/>
    </xf>
    <xf numFmtId="0" fontId="13" fillId="2" borderId="42" xfId="0" applyFont="1" applyFill="1" applyBorder="1"/>
    <xf numFmtId="3" fontId="13" fillId="2" borderId="1" xfId="0" applyNumberFormat="1" applyFont="1" applyFill="1" applyBorder="1"/>
    <xf numFmtId="166" fontId="4" fillId="2" borderId="2" xfId="0" applyNumberFormat="1" applyFont="1" applyFill="1" applyBorder="1"/>
    <xf numFmtId="0" fontId="12" fillId="2" borderId="8" xfId="0" applyFont="1" applyFill="1" applyBorder="1"/>
    <xf numFmtId="166" fontId="34" fillId="2" borderId="2" xfId="0" applyNumberFormat="1" applyFont="1" applyFill="1" applyBorder="1" applyAlignment="1">
      <alignment horizontal="right"/>
    </xf>
    <xf numFmtId="0" fontId="13" fillId="2" borderId="1" xfId="0" applyFont="1" applyFill="1" applyBorder="1" applyAlignment="1">
      <alignment horizontal="left" vertical="center" wrapText="1"/>
    </xf>
    <xf numFmtId="166" fontId="13" fillId="2" borderId="2" xfId="0" applyNumberFormat="1" applyFont="1" applyFill="1" applyBorder="1"/>
    <xf numFmtId="0" fontId="13" fillId="2" borderId="8" xfId="0" applyFont="1" applyFill="1" applyBorder="1" applyAlignment="1">
      <alignment horizontal="left"/>
    </xf>
    <xf numFmtId="0" fontId="13" fillId="2" borderId="1" xfId="0" applyFont="1" applyFill="1" applyBorder="1" applyAlignment="1">
      <alignment horizontal="left"/>
    </xf>
    <xf numFmtId="0" fontId="13" fillId="2" borderId="8" xfId="0" applyFont="1" applyFill="1" applyBorder="1"/>
    <xf numFmtId="0" fontId="5" fillId="2" borderId="8" xfId="0" applyFont="1" applyFill="1" applyBorder="1"/>
    <xf numFmtId="168" fontId="5" fillId="2" borderId="8" xfId="0" applyNumberFormat="1" applyFont="1" applyFill="1" applyBorder="1" applyAlignment="1">
      <alignment horizontal="left" vertical="center"/>
    </xf>
    <xf numFmtId="49" fontId="5" fillId="2" borderId="8" xfId="0" applyNumberFormat="1" applyFont="1" applyFill="1" applyBorder="1" applyAlignment="1">
      <alignment horizontal="left"/>
    </xf>
    <xf numFmtId="0" fontId="35" fillId="2" borderId="8" xfId="0" applyFont="1" applyFill="1" applyBorder="1"/>
    <xf numFmtId="169" fontId="4" fillId="0" borderId="0" xfId="0" applyNumberFormat="1" applyFont="1"/>
    <xf numFmtId="0" fontId="25" fillId="2" borderId="3" xfId="0" applyFont="1" applyFill="1" applyBorder="1"/>
    <xf numFmtId="0" fontId="36" fillId="3" borderId="19" xfId="0" applyFont="1" applyFill="1" applyBorder="1" applyAlignment="1">
      <alignment horizontal="left" vertical="center" wrapText="1"/>
    </xf>
    <xf numFmtId="0" fontId="36" fillId="4" borderId="19"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4" fillId="2" borderId="1" xfId="0" applyFont="1" applyFill="1" applyBorder="1" applyAlignment="1">
      <alignment horizontal="center"/>
    </xf>
    <xf numFmtId="0" fontId="4" fillId="2" borderId="19" xfId="0" applyFont="1" applyFill="1" applyBorder="1" applyAlignment="1">
      <alignment horizontal="left"/>
    </xf>
    <xf numFmtId="10" fontId="4" fillId="2" borderId="19" xfId="0" applyNumberFormat="1" applyFont="1" applyFill="1" applyBorder="1" applyAlignment="1">
      <alignment horizontal="center"/>
    </xf>
    <xf numFmtId="10" fontId="4" fillId="2" borderId="1" xfId="0" applyNumberFormat="1" applyFont="1" applyFill="1" applyBorder="1" applyAlignment="1">
      <alignment horizontal="center"/>
    </xf>
    <xf numFmtId="0" fontId="4" fillId="2" borderId="1" xfId="0" applyFont="1" applyFill="1" applyBorder="1" applyAlignment="1">
      <alignment horizontal="left"/>
    </xf>
    <xf numFmtId="1" fontId="4" fillId="2" borderId="1" xfId="0" applyNumberFormat="1" applyFont="1" applyFill="1" applyBorder="1" applyAlignment="1">
      <alignment horizontal="center"/>
    </xf>
    <xf numFmtId="0" fontId="5" fillId="2" borderId="19" xfId="0" applyFont="1" applyFill="1" applyBorder="1" applyAlignment="1">
      <alignment horizontal="left" wrapText="1"/>
    </xf>
    <xf numFmtId="3" fontId="5" fillId="2" borderId="19" xfId="0" applyNumberFormat="1" applyFont="1" applyFill="1" applyBorder="1" applyAlignment="1">
      <alignment horizontal="center" wrapText="1"/>
    </xf>
    <xf numFmtId="0" fontId="37" fillId="2" borderId="1" xfId="0" applyFont="1" applyFill="1" applyBorder="1"/>
    <xf numFmtId="0" fontId="12" fillId="2" borderId="1" xfId="0" applyFont="1" applyFill="1" applyBorder="1"/>
    <xf numFmtId="166" fontId="13" fillId="2" borderId="1" xfId="0" applyNumberFormat="1" applyFont="1" applyFill="1" applyBorder="1" applyAlignment="1">
      <alignment horizontal="right"/>
    </xf>
    <xf numFmtId="3" fontId="4" fillId="2" borderId="1" xfId="0" applyNumberFormat="1" applyFont="1" applyFill="1" applyBorder="1" applyAlignment="1">
      <alignment horizontal="center"/>
    </xf>
    <xf numFmtId="3" fontId="20" fillId="2" borderId="1" xfId="0" applyNumberFormat="1" applyFont="1" applyFill="1" applyBorder="1" applyAlignment="1">
      <alignment horizontal="left"/>
    </xf>
    <xf numFmtId="3" fontId="39" fillId="2" borderId="1" xfId="0" applyNumberFormat="1" applyFont="1" applyFill="1" applyBorder="1" applyAlignment="1">
      <alignment horizontal="left"/>
    </xf>
    <xf numFmtId="0" fontId="25" fillId="2" borderId="2" xfId="0" applyFont="1" applyFill="1" applyBorder="1"/>
    <xf numFmtId="0" fontId="14" fillId="2" borderId="1" xfId="0" applyFont="1" applyFill="1" applyBorder="1"/>
    <xf numFmtId="0" fontId="12" fillId="2" borderId="43" xfId="0" applyFont="1" applyFill="1" applyBorder="1" applyAlignment="1">
      <alignment horizontal="left" wrapText="1"/>
    </xf>
    <xf numFmtId="0" fontId="12" fillId="2" borderId="43" xfId="0" applyFont="1" applyFill="1" applyBorder="1" applyAlignment="1">
      <alignment horizontal="right" wrapText="1"/>
    </xf>
    <xf numFmtId="0" fontId="5" fillId="2" borderId="1" xfId="0" applyFont="1" applyFill="1" applyBorder="1" applyAlignment="1">
      <alignment horizontal="left"/>
    </xf>
    <xf numFmtId="0" fontId="5" fillId="2" borderId="1" xfId="0" applyFont="1" applyFill="1" applyBorder="1"/>
    <xf numFmtId="3" fontId="5" fillId="2" borderId="1" xfId="0" applyNumberFormat="1" applyFont="1" applyFill="1" applyBorder="1"/>
    <xf numFmtId="3" fontId="5" fillId="2" borderId="44" xfId="0" applyNumberFormat="1" applyFont="1" applyFill="1" applyBorder="1"/>
    <xf numFmtId="0" fontId="5" fillId="2" borderId="1" xfId="0" applyFont="1" applyFill="1" applyBorder="1" applyAlignment="1">
      <alignment horizontal="left" wrapText="1"/>
    </xf>
    <xf numFmtId="3" fontId="5" fillId="2" borderId="1" xfId="0" applyNumberFormat="1" applyFont="1" applyFill="1" applyBorder="1" applyAlignment="1">
      <alignment horizontal="right" wrapText="1"/>
    </xf>
    <xf numFmtId="0" fontId="5" fillId="2" borderId="45" xfId="0" applyFont="1" applyFill="1" applyBorder="1" applyAlignment="1">
      <alignment horizontal="left" wrapText="1"/>
    </xf>
    <xf numFmtId="0" fontId="5" fillId="2" borderId="45" xfId="0" applyFont="1" applyFill="1" applyBorder="1"/>
    <xf numFmtId="3" fontId="5" fillId="2" borderId="45" xfId="0" applyNumberFormat="1" applyFont="1" applyFill="1" applyBorder="1" applyAlignment="1">
      <alignment horizontal="right" wrapText="1"/>
    </xf>
    <xf numFmtId="166" fontId="40" fillId="2" borderId="2" xfId="0" applyNumberFormat="1" applyFont="1" applyFill="1" applyBorder="1" applyAlignment="1">
      <alignment horizontal="right"/>
    </xf>
    <xf numFmtId="1" fontId="4" fillId="0" borderId="19" xfId="0" applyNumberFormat="1" applyFont="1" applyBorder="1"/>
    <xf numFmtId="49" fontId="22" fillId="3" borderId="19" xfId="0" applyNumberFormat="1" applyFont="1" applyFill="1" applyBorder="1" applyAlignment="1">
      <alignment horizontal="center" vertical="center" wrapText="1"/>
    </xf>
    <xf numFmtId="0" fontId="22" fillId="4" borderId="19" xfId="0" applyFont="1" applyFill="1" applyBorder="1" applyAlignment="1">
      <alignment horizontal="center" vertical="center" wrapText="1"/>
    </xf>
    <xf numFmtId="1" fontId="4" fillId="2" borderId="19" xfId="0" applyNumberFormat="1" applyFont="1" applyFill="1" applyBorder="1"/>
    <xf numFmtId="0" fontId="4" fillId="6" borderId="19" xfId="0" applyFont="1" applyFill="1" applyBorder="1"/>
    <xf numFmtId="9" fontId="4" fillId="2" borderId="19" xfId="0" applyNumberFormat="1" applyFont="1" applyFill="1" applyBorder="1" applyAlignment="1">
      <alignment horizontal="center"/>
    </xf>
    <xf numFmtId="1" fontId="4" fillId="6" borderId="19" xfId="0" applyNumberFormat="1" applyFont="1" applyFill="1" applyBorder="1"/>
    <xf numFmtId="1" fontId="4" fillId="6" borderId="19" xfId="0" applyNumberFormat="1" applyFont="1" applyFill="1" applyBorder="1" applyAlignment="1">
      <alignment horizontal="right"/>
    </xf>
    <xf numFmtId="1" fontId="4" fillId="5" borderId="19" xfId="0" applyNumberFormat="1" applyFont="1" applyFill="1" applyBorder="1"/>
    <xf numFmtId="1" fontId="4" fillId="5" borderId="19" xfId="0" applyNumberFormat="1" applyFont="1" applyFill="1" applyBorder="1" applyAlignment="1">
      <alignment horizontal="right"/>
    </xf>
    <xf numFmtId="1" fontId="4" fillId="2" borderId="19" xfId="0" applyNumberFormat="1" applyFont="1" applyFill="1" applyBorder="1" applyAlignment="1">
      <alignment horizontal="right"/>
    </xf>
    <xf numFmtId="3" fontId="4" fillId="2" borderId="1" xfId="0" applyNumberFormat="1" applyFont="1" applyFill="1" applyBorder="1" applyAlignment="1">
      <alignment horizontal="right"/>
    </xf>
    <xf numFmtId="2" fontId="4" fillId="2" borderId="1" xfId="0" applyNumberFormat="1" applyFont="1" applyFill="1" applyBorder="1"/>
    <xf numFmtId="1" fontId="4" fillId="5" borderId="19" xfId="0" applyNumberFormat="1" applyFont="1" applyFill="1" applyBorder="1" applyAlignment="1">
      <alignment horizontal="center" vertical="center"/>
    </xf>
    <xf numFmtId="9" fontId="4" fillId="5" borderId="19" xfId="0" applyNumberFormat="1" applyFont="1" applyFill="1" applyBorder="1" applyAlignment="1">
      <alignment horizontal="center" vertical="center"/>
    </xf>
    <xf numFmtId="0" fontId="41" fillId="2" borderId="1" xfId="0" applyFont="1" applyFill="1" applyBorder="1"/>
    <xf numFmtId="3" fontId="5" fillId="2" borderId="2" xfId="0" applyNumberFormat="1" applyFont="1" applyFill="1" applyBorder="1"/>
    <xf numFmtId="0" fontId="5" fillId="2" borderId="2" xfId="0" applyFont="1" applyFill="1" applyBorder="1" applyAlignment="1">
      <alignment horizontal="left" vertical="center" wrapText="1"/>
    </xf>
    <xf numFmtId="0" fontId="5" fillId="2" borderId="2" xfId="0" applyFont="1" applyFill="1" applyBorder="1" applyAlignment="1">
      <alignment vertical="center" wrapText="1"/>
    </xf>
    <xf numFmtId="0" fontId="4" fillId="2" borderId="1" xfId="0" applyFont="1" applyFill="1" applyBorder="1" applyAlignment="1">
      <alignment wrapText="1"/>
    </xf>
    <xf numFmtId="0" fontId="4" fillId="2" borderId="1" xfId="0" applyFont="1" applyFill="1" applyBorder="1" applyAlignment="1"/>
    <xf numFmtId="0" fontId="38" fillId="2" borderId="1" xfId="0" applyFont="1" applyFill="1" applyBorder="1" applyAlignment="1"/>
    <xf numFmtId="17" fontId="9" fillId="3" borderId="5" xfId="0" applyNumberFormat="1" applyFont="1" applyFill="1" applyBorder="1" applyAlignment="1">
      <alignment horizontal="center" wrapText="1"/>
    </xf>
    <xf numFmtId="0" fontId="10" fillId="0" borderId="6" xfId="0" applyFont="1" applyBorder="1"/>
    <xf numFmtId="17" fontId="22" fillId="3" borderId="5" xfId="0" applyNumberFormat="1" applyFont="1" applyFill="1" applyBorder="1" applyAlignment="1">
      <alignment horizontal="center" wrapText="1"/>
    </xf>
    <xf numFmtId="17" fontId="22" fillId="3" borderId="24" xfId="0" applyNumberFormat="1" applyFont="1" applyFill="1" applyBorder="1" applyAlignment="1">
      <alignment horizontal="center" wrapText="1"/>
    </xf>
    <xf numFmtId="0" fontId="10" fillId="0" borderId="25" xfId="0" applyFont="1" applyBorder="1"/>
    <xf numFmtId="17" fontId="9" fillId="3" borderId="24" xfId="0" applyNumberFormat="1" applyFont="1" applyFill="1" applyBorder="1" applyAlignment="1">
      <alignment horizontal="center" wrapText="1"/>
    </xf>
    <xf numFmtId="0" fontId="10" fillId="0" borderId="26" xfId="0" applyFont="1" applyBorder="1"/>
    <xf numFmtId="0" fontId="26" fillId="2" borderId="27" xfId="0" applyFont="1" applyFill="1" applyBorder="1" applyAlignment="1">
      <alignment horizontal="left" vertical="top" wrapText="1"/>
    </xf>
    <xf numFmtId="0" fontId="10" fillId="0" borderId="28" xfId="0" applyFont="1" applyBorder="1"/>
    <xf numFmtId="0" fontId="10" fillId="0" borderId="29" xfId="0" applyFont="1" applyBorder="1"/>
    <xf numFmtId="0" fontId="25" fillId="2" borderId="27" xfId="0" applyFont="1" applyFill="1" applyBorder="1" applyAlignment="1">
      <alignment horizontal="left" vertical="top" wrapText="1"/>
    </xf>
    <xf numFmtId="17" fontId="20" fillId="2" borderId="32" xfId="0" applyNumberFormat="1" applyFont="1" applyFill="1" applyBorder="1" applyAlignment="1">
      <alignment horizontal="center" wrapText="1"/>
    </xf>
    <xf numFmtId="0" fontId="10" fillId="0" borderId="33" xfId="0" applyFont="1" applyBorder="1"/>
    <xf numFmtId="0" fontId="10" fillId="0" borderId="34" xfId="0" applyFont="1" applyBorder="1"/>
    <xf numFmtId="166" fontId="5" fillId="2" borderId="46" xfId="0" applyNumberFormat="1" applyFont="1" applyFill="1" applyBorder="1" applyAlignment="1">
      <alignment horizontal="left" vertical="top" wrapText="1"/>
    </xf>
    <xf numFmtId="0" fontId="10" fillId="0" borderId="47" xfId="0" applyFont="1" applyBorder="1"/>
    <xf numFmtId="0" fontId="10" fillId="0" borderId="48" xfId="0" applyFont="1" applyBorder="1"/>
    <xf numFmtId="0" fontId="10" fillId="0" borderId="49" xfId="0" applyFont="1" applyBorder="1"/>
    <xf numFmtId="0" fontId="0" fillId="0" borderId="0" xfId="0" applyFont="1" applyAlignment="1"/>
    <xf numFmtId="0" fontId="10" fillId="0" borderId="50" xfId="0" applyFont="1" applyBorder="1"/>
    <xf numFmtId="0" fontId="10" fillId="0" borderId="51" xfId="0" applyFont="1" applyBorder="1"/>
    <xf numFmtId="0" fontId="10" fillId="0" borderId="52" xfId="0" applyFont="1" applyBorder="1"/>
    <xf numFmtId="0" fontId="10" fillId="0" borderId="53" xfId="0" applyFont="1" applyBorder="1"/>
    <xf numFmtId="49" fontId="9" fillId="3" borderId="24" xfId="0" applyNumberFormat="1"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2714625</xdr:colOff>
      <xdr:row>0</xdr:row>
      <xdr:rowOff>76200</xdr:rowOff>
    </xdr:from>
    <xdr:ext cx="876300" cy="342900"/>
    <xdr:pic>
      <xdr:nvPicPr>
        <xdr:cNvPr id="2" name="image1.jpg" descr="Tradition-conscious, authentic, clear: The new MINI log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85725</xdr:colOff>
      <xdr:row>0</xdr:row>
      <xdr:rowOff>180975</xdr:rowOff>
    </xdr:from>
    <xdr:ext cx="1247775" cy="952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9525</xdr:colOff>
      <xdr:row>0</xdr:row>
      <xdr:rowOff>123825</xdr:rowOff>
    </xdr:from>
    <xdr:ext cx="1000125" cy="381000"/>
    <xdr:pic>
      <xdr:nvPicPr>
        <xdr:cNvPr id="2" name="image1.jpg" descr="Tradition-conscious, authentic, clear: The new MINI log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23825"/>
    <xdr:pic>
      <xdr:nvPicPr>
        <xdr:cNvPr id="3" name="image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9525</xdr:colOff>
      <xdr:row>0</xdr:row>
      <xdr:rowOff>123825</xdr:rowOff>
    </xdr:from>
    <xdr:ext cx="990600" cy="381000"/>
    <xdr:pic>
      <xdr:nvPicPr>
        <xdr:cNvPr id="2" name="image1.jpg" descr="Tradition-conscious, authentic, clear: The new MINI log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14300"/>
    <xdr:pic>
      <xdr:nvPicPr>
        <xdr:cNvPr id="3" name="image2.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9525</xdr:colOff>
      <xdr:row>0</xdr:row>
      <xdr:rowOff>123825</xdr:rowOff>
    </xdr:from>
    <xdr:ext cx="1000125" cy="381000"/>
    <xdr:pic>
      <xdr:nvPicPr>
        <xdr:cNvPr id="2" name="image1.jpg" descr="Tradition-conscious, authentic, clear: The new MINI log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23825"/>
    <xdr:pic>
      <xdr:nvPicPr>
        <xdr:cNvPr id="3" name="image2.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5572125</xdr:colOff>
      <xdr:row>0</xdr:row>
      <xdr:rowOff>152400</xdr:rowOff>
    </xdr:from>
    <xdr:ext cx="1000125" cy="371475"/>
    <xdr:pic>
      <xdr:nvPicPr>
        <xdr:cNvPr id="2" name="image1.jpg" descr="Tradition-conscious, authentic, clear: The new MINI log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6772275</xdr:colOff>
      <xdr:row>1</xdr:row>
      <xdr:rowOff>57150</xdr:rowOff>
    </xdr:from>
    <xdr:ext cx="1285875" cy="18097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2686050</xdr:colOff>
      <xdr:row>0</xdr:row>
      <xdr:rowOff>76200</xdr:rowOff>
    </xdr:from>
    <xdr:ext cx="857250" cy="333375"/>
    <xdr:pic>
      <xdr:nvPicPr>
        <xdr:cNvPr id="2" name="image1.jpg" descr="Tradition-conscious, authentic, clear: The new MINI logo.">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561975</xdr:colOff>
      <xdr:row>0</xdr:row>
      <xdr:rowOff>190500</xdr:rowOff>
    </xdr:from>
    <xdr:ext cx="1228725" cy="1047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1209675</xdr:colOff>
      <xdr:row>0</xdr:row>
      <xdr:rowOff>95250</xdr:rowOff>
    </xdr:from>
    <xdr:ext cx="952500" cy="361950"/>
    <xdr:pic>
      <xdr:nvPicPr>
        <xdr:cNvPr id="2" name="image1.jpg" descr="Tradition-conscious, authentic, clear: The new MINI logo.">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1047750</xdr:colOff>
      <xdr:row>0</xdr:row>
      <xdr:rowOff>228600</xdr:rowOff>
    </xdr:from>
    <xdr:ext cx="1885950" cy="1047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9525</xdr:colOff>
      <xdr:row>0</xdr:row>
      <xdr:rowOff>123825</xdr:rowOff>
    </xdr:from>
    <xdr:ext cx="1000125" cy="381000"/>
    <xdr:pic>
      <xdr:nvPicPr>
        <xdr:cNvPr id="2" name="image1.jpg" descr="Tradition-conscious, authentic, clear: The new MINI log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23825"/>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9525</xdr:colOff>
      <xdr:row>0</xdr:row>
      <xdr:rowOff>123825</xdr:rowOff>
    </xdr:from>
    <xdr:ext cx="1000125" cy="381000"/>
    <xdr:pic>
      <xdr:nvPicPr>
        <xdr:cNvPr id="2" name="image1.jpg" descr="Tradition-conscious, authentic, clear: The new MINI log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23825"/>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657225</xdr:colOff>
      <xdr:row>0</xdr:row>
      <xdr:rowOff>104775</xdr:rowOff>
    </xdr:from>
    <xdr:ext cx="952500" cy="342900"/>
    <xdr:pic>
      <xdr:nvPicPr>
        <xdr:cNvPr id="2" name="image1.jpg" descr="Tradition-conscious, authentic, clear: The new MINI log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0</xdr:row>
      <xdr:rowOff>228600</xdr:rowOff>
    </xdr:from>
    <xdr:ext cx="1943100" cy="114300"/>
    <xdr:pic>
      <xdr:nvPicPr>
        <xdr:cNvPr id="3" name="image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9525</xdr:colOff>
      <xdr:row>0</xdr:row>
      <xdr:rowOff>123825</xdr:rowOff>
    </xdr:from>
    <xdr:ext cx="990600" cy="381000"/>
    <xdr:pic>
      <xdr:nvPicPr>
        <xdr:cNvPr id="2" name="image1.jpg" descr="Tradition-conscious, authentic, clear: The new MINI log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200025</xdr:colOff>
      <xdr:row>0</xdr:row>
      <xdr:rowOff>209550</xdr:rowOff>
    </xdr:from>
    <xdr:ext cx="1247775" cy="114300"/>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657225</xdr:colOff>
      <xdr:row>0</xdr:row>
      <xdr:rowOff>104775</xdr:rowOff>
    </xdr:from>
    <xdr:ext cx="952500" cy="342900"/>
    <xdr:pic>
      <xdr:nvPicPr>
        <xdr:cNvPr id="2" name="image1.jpg" descr="Tradition-conscious, authentic, clear: The new MINI log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0</xdr:row>
      <xdr:rowOff>228600</xdr:rowOff>
    </xdr:from>
    <xdr:ext cx="1257300" cy="123825"/>
    <xdr:pic>
      <xdr:nvPicPr>
        <xdr:cNvPr id="3" name="image4.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statistics/electric-vehicle-charging-device-statistics-january-2021"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statista.com/statistics/1086751/ev-charging-stations-forecast-eu/"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maps.dft.gov.uk/ev-charging-map/" TargetMode="External"/><Relationship Id="rId2" Type="http://schemas.openxmlformats.org/officeDocument/2006/relationships/hyperlink" Target="mailto:environment.stats@dft.gov.uk" TargetMode="External"/><Relationship Id="rId1" Type="http://schemas.openxmlformats.org/officeDocument/2006/relationships/hyperlink" Target="http://www.zap-map.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maps.dft.gov.uk/ev-charging-ma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publications/vehicles-statistics-guidance" TargetMode="External"/><Relationship Id="rId2" Type="http://schemas.openxmlformats.org/officeDocument/2006/relationships/hyperlink" Target="mailto:vehicles.stats@dft.gov.uk" TargetMode="External"/><Relationship Id="rId1" Type="http://schemas.openxmlformats.org/officeDocument/2006/relationships/hyperlink" Target="http://www.dft.gov.uk/statistics/series/vehicle-licensi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maps.dft.gov.uk/ev-charging-map/" TargetMode="External"/><Relationship Id="rId2" Type="http://schemas.openxmlformats.org/officeDocument/2006/relationships/hyperlink" Target="mailto:environment.stats@dft.gov.uk" TargetMode="External"/><Relationship Id="rId1" Type="http://schemas.openxmlformats.org/officeDocument/2006/relationships/hyperlink" Target="https://www.gov.uk/government/statistics/electric-vehicle-charging-device-statistics-january-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view="pageBreakPreview" zoomScale="60" zoomScaleNormal="100" workbookViewId="0">
      <selection activeCell="D4" sqref="D4:E4"/>
    </sheetView>
  </sheetViews>
  <sheetFormatPr defaultColWidth="14.42578125" defaultRowHeight="15"/>
  <cols>
    <col min="1" max="1" width="40.5703125" customWidth="1"/>
    <col min="2" max="2" width="15.85546875" customWidth="1"/>
    <col min="3" max="3" width="34.85546875" bestFit="1" customWidth="1"/>
    <col min="4" max="13" width="18.85546875" customWidth="1"/>
    <col min="14" max="14" width="19" customWidth="1"/>
    <col min="15" max="16" width="18.85546875" hidden="1" customWidth="1"/>
    <col min="17" max="26" width="18.85546875" customWidth="1"/>
  </cols>
  <sheetData>
    <row r="1" spans="1:26" ht="20.25">
      <c r="A1" s="1" t="s">
        <v>0</v>
      </c>
      <c r="B1" s="2"/>
      <c r="C1" s="2"/>
      <c r="D1" s="2"/>
      <c r="E1" s="2"/>
      <c r="F1" s="3"/>
      <c r="G1" s="3"/>
      <c r="H1" s="3"/>
      <c r="I1" s="4"/>
      <c r="J1" s="2"/>
      <c r="K1" s="2"/>
      <c r="L1" s="2"/>
      <c r="M1" s="2"/>
      <c r="N1" s="2"/>
      <c r="O1" s="2"/>
      <c r="P1" s="2"/>
      <c r="Q1" s="2"/>
      <c r="R1" s="2"/>
      <c r="S1" s="2"/>
      <c r="T1" s="2"/>
      <c r="U1" s="2"/>
      <c r="V1" s="2"/>
      <c r="W1" s="2"/>
      <c r="X1" s="2"/>
      <c r="Y1" s="2"/>
      <c r="Z1" s="2"/>
    </row>
    <row r="2" spans="1:26">
      <c r="A2" s="2" t="s">
        <v>1</v>
      </c>
      <c r="B2" s="5"/>
      <c r="C2" s="5"/>
      <c r="D2" s="2"/>
      <c r="E2" s="2"/>
      <c r="F2" s="3"/>
      <c r="G2" s="3"/>
      <c r="H2" s="3"/>
      <c r="I2" s="4"/>
      <c r="J2" s="2"/>
      <c r="K2" s="2"/>
      <c r="L2" s="2"/>
      <c r="M2" s="2"/>
      <c r="N2" s="2"/>
      <c r="O2" s="2"/>
      <c r="P2" s="2"/>
      <c r="Q2" s="2"/>
      <c r="R2" s="2"/>
      <c r="S2" s="2"/>
      <c r="T2" s="2"/>
      <c r="U2" s="2"/>
      <c r="V2" s="2"/>
      <c r="W2" s="2"/>
      <c r="X2" s="2"/>
      <c r="Y2" s="2"/>
      <c r="Z2" s="2"/>
    </row>
    <row r="3" spans="1:26" ht="18">
      <c r="A3" s="6"/>
      <c r="B3" s="5"/>
      <c r="C3" s="5"/>
      <c r="D3" s="7"/>
      <c r="E3" s="7"/>
      <c r="F3" s="8"/>
      <c r="G3" s="9"/>
      <c r="H3" s="9"/>
      <c r="I3" s="4"/>
      <c r="J3" s="10"/>
      <c r="K3" s="10"/>
      <c r="L3" s="7"/>
      <c r="M3" s="7"/>
      <c r="N3" s="11"/>
      <c r="O3" s="11"/>
      <c r="P3" s="11"/>
      <c r="Q3" s="12"/>
      <c r="R3" s="11"/>
      <c r="S3" s="11"/>
      <c r="T3" s="11"/>
      <c r="U3" s="11"/>
      <c r="V3" s="2"/>
      <c r="W3" s="2"/>
      <c r="X3" s="6"/>
      <c r="Y3" s="6"/>
      <c r="Z3" s="6"/>
    </row>
    <row r="4" spans="1:26">
      <c r="A4" s="13" t="s">
        <v>2</v>
      </c>
      <c r="B4" s="14"/>
      <c r="C4" s="15"/>
      <c r="D4" s="276">
        <v>44835</v>
      </c>
      <c r="E4" s="277"/>
      <c r="F4" s="276">
        <v>44470</v>
      </c>
      <c r="G4" s="277"/>
      <c r="H4" s="16" t="s">
        <v>3</v>
      </c>
      <c r="I4" s="276">
        <v>44105</v>
      </c>
      <c r="J4" s="277"/>
      <c r="K4" s="16" t="s">
        <v>4</v>
      </c>
      <c r="L4" s="276">
        <v>43739</v>
      </c>
      <c r="M4" s="277"/>
      <c r="N4" s="17"/>
      <c r="O4" s="2"/>
      <c r="P4" s="2"/>
      <c r="Q4" s="2"/>
      <c r="R4" s="2"/>
      <c r="S4" s="2"/>
      <c r="T4" s="2"/>
      <c r="U4" s="2"/>
      <c r="V4" s="2"/>
      <c r="W4" s="2"/>
      <c r="X4" s="6"/>
      <c r="Y4" s="6"/>
      <c r="Z4" s="6"/>
    </row>
    <row r="5" spans="1:26" ht="42.75">
      <c r="A5" s="18" t="s">
        <v>5</v>
      </c>
      <c r="B5" s="19" t="s">
        <v>6</v>
      </c>
      <c r="C5" s="19" t="s">
        <v>7</v>
      </c>
      <c r="D5" s="20" t="s">
        <v>8</v>
      </c>
      <c r="E5" s="21" t="s">
        <v>9</v>
      </c>
      <c r="F5" s="20" t="s">
        <v>10</v>
      </c>
      <c r="G5" s="21" t="s">
        <v>11</v>
      </c>
      <c r="H5" s="22" t="s">
        <v>12</v>
      </c>
      <c r="I5" s="20" t="s">
        <v>10</v>
      </c>
      <c r="J5" s="21" t="s">
        <v>11</v>
      </c>
      <c r="K5" s="22" t="s">
        <v>12</v>
      </c>
      <c r="L5" s="20" t="s">
        <v>10</v>
      </c>
      <c r="M5" s="23" t="s">
        <v>11</v>
      </c>
      <c r="N5" s="17"/>
      <c r="O5" s="2"/>
      <c r="P5" s="2"/>
      <c r="Q5" s="2"/>
      <c r="R5" s="2"/>
      <c r="S5" s="2"/>
      <c r="T5" s="2"/>
      <c r="U5" s="2"/>
      <c r="V5" s="2"/>
      <c r="W5" s="2"/>
      <c r="X5" s="6"/>
      <c r="Y5" s="6"/>
      <c r="Z5" s="6"/>
    </row>
    <row r="6" spans="1:26">
      <c r="A6" s="24" t="s">
        <v>13</v>
      </c>
      <c r="B6" s="25" t="s">
        <v>14</v>
      </c>
      <c r="C6" s="26" t="s">
        <v>15</v>
      </c>
      <c r="D6" s="27">
        <f t="shared" ref="D6:D29" si="0">(F6/100)*P6+F6</f>
        <v>27106.898013495182</v>
      </c>
      <c r="E6" s="28">
        <f t="shared" ref="E6:E29" si="1">AVERAGE(H6,K6)</f>
        <v>0.24343113926969623</v>
      </c>
      <c r="F6" s="27">
        <v>21925</v>
      </c>
      <c r="G6" s="29">
        <v>38.7709045024788</v>
      </c>
      <c r="H6" s="28">
        <f t="shared" ref="H6:H29" si="2">(F6-I6)/F6</f>
        <v>0.24944127708095781</v>
      </c>
      <c r="I6" s="27">
        <v>16456</v>
      </c>
      <c r="J6" s="29">
        <v>29.235900655571015</v>
      </c>
      <c r="K6" s="28">
        <f t="shared" ref="K6:K260" si="3">(I6-L6)/I6</f>
        <v>0.23742100145843462</v>
      </c>
      <c r="L6" s="27">
        <v>12549</v>
      </c>
      <c r="M6" s="29">
        <v>22.418064733452621</v>
      </c>
      <c r="N6" s="17"/>
      <c r="O6" s="30">
        <v>0.23634654565542446</v>
      </c>
      <c r="P6" s="31">
        <f t="shared" ref="P6:P260" si="4">O6*100</f>
        <v>23.634654565542444</v>
      </c>
      <c r="Q6" s="2"/>
      <c r="R6" s="2"/>
      <c r="S6" s="2"/>
      <c r="T6" s="2"/>
      <c r="U6" s="2"/>
      <c r="V6" s="2"/>
      <c r="W6" s="2"/>
      <c r="X6" s="6"/>
      <c r="Y6" s="6"/>
      <c r="Z6" s="6"/>
    </row>
    <row r="7" spans="1:26">
      <c r="A7" s="32" t="s">
        <v>16</v>
      </c>
      <c r="B7" s="33" t="s">
        <v>14</v>
      </c>
      <c r="C7" s="34" t="s">
        <v>15</v>
      </c>
      <c r="D7" s="35">
        <f t="shared" si="0"/>
        <v>31710.787312848872</v>
      </c>
      <c r="E7" s="36">
        <f t="shared" si="1"/>
        <v>0.23894461077745149</v>
      </c>
      <c r="F7" s="35">
        <v>25595</v>
      </c>
      <c r="G7" s="37">
        <v>39.264732259474499</v>
      </c>
      <c r="H7" s="36">
        <f t="shared" si="2"/>
        <v>0.25106466106661457</v>
      </c>
      <c r="I7" s="35">
        <v>19169</v>
      </c>
      <c r="J7" s="37">
        <v>29.53478059767216</v>
      </c>
      <c r="K7" s="36">
        <f t="shared" si="3"/>
        <v>0.22682456048828839</v>
      </c>
      <c r="L7" s="35">
        <v>14821</v>
      </c>
      <c r="M7" s="37">
        <v>22.959105388954836</v>
      </c>
      <c r="N7" s="17"/>
      <c r="O7" s="30">
        <v>0.23894461077745149</v>
      </c>
      <c r="P7" s="31">
        <f t="shared" si="4"/>
        <v>23.894461077745149</v>
      </c>
      <c r="Q7" s="2"/>
      <c r="R7" s="2"/>
      <c r="S7" s="2"/>
      <c r="T7" s="2"/>
      <c r="U7" s="2"/>
      <c r="V7" s="2"/>
      <c r="W7" s="2"/>
      <c r="X7" s="6"/>
      <c r="Y7" s="6"/>
      <c r="Z7" s="6"/>
    </row>
    <row r="8" spans="1:26">
      <c r="A8" s="38" t="s">
        <v>17</v>
      </c>
      <c r="B8" s="33" t="s">
        <v>14</v>
      </c>
      <c r="C8" s="34" t="s">
        <v>15</v>
      </c>
      <c r="D8" s="35">
        <f t="shared" si="0"/>
        <v>32238.439147845413</v>
      </c>
      <c r="E8" s="36">
        <f t="shared" si="1"/>
        <v>0.23634654565542446</v>
      </c>
      <c r="F8" s="35">
        <v>25927</v>
      </c>
      <c r="G8" s="37">
        <v>38.650153633130799</v>
      </c>
      <c r="H8" s="36">
        <f t="shared" si="2"/>
        <v>0.248389709569175</v>
      </c>
      <c r="I8" s="35">
        <v>19487</v>
      </c>
      <c r="J8" s="37">
        <v>29.173550166851538</v>
      </c>
      <c r="K8" s="36">
        <f t="shared" si="3"/>
        <v>0.22430338174167394</v>
      </c>
      <c r="L8" s="35">
        <v>15116</v>
      </c>
      <c r="M8" s="37">
        <v>22.752878541684385</v>
      </c>
      <c r="N8" s="17"/>
      <c r="O8" s="30">
        <v>0.24343113926969623</v>
      </c>
      <c r="P8" s="31">
        <f t="shared" si="4"/>
        <v>24.343113926969622</v>
      </c>
      <c r="Q8" s="2"/>
      <c r="R8" s="2"/>
      <c r="S8" s="2"/>
      <c r="T8" s="2"/>
      <c r="U8" s="2"/>
      <c r="V8" s="2"/>
      <c r="W8" s="2"/>
      <c r="X8" s="6"/>
      <c r="Y8" s="6"/>
      <c r="Z8" s="6"/>
    </row>
    <row r="9" spans="1:26">
      <c r="A9" s="39" t="s">
        <v>18</v>
      </c>
      <c r="B9" s="33" t="s">
        <v>14</v>
      </c>
      <c r="C9" s="40" t="s">
        <v>18</v>
      </c>
      <c r="D9" s="35">
        <f t="shared" si="0"/>
        <v>365.84510160939402</v>
      </c>
      <c r="E9" s="41">
        <f t="shared" si="1"/>
        <v>5.7247859361976204E-2</v>
      </c>
      <c r="F9" s="42">
        <v>332</v>
      </c>
      <c r="G9" s="43">
        <v>17.515075098522299</v>
      </c>
      <c r="H9" s="36">
        <f t="shared" si="2"/>
        <v>4.2168674698795178E-2</v>
      </c>
      <c r="I9" s="42">
        <v>318</v>
      </c>
      <c r="J9" s="44">
        <v>16.792815209854744</v>
      </c>
      <c r="K9" s="36">
        <f t="shared" si="3"/>
        <v>7.2327044025157231E-2</v>
      </c>
      <c r="L9" s="42">
        <v>295</v>
      </c>
      <c r="M9" s="43">
        <v>15.67780463967356</v>
      </c>
      <c r="N9" s="17"/>
      <c r="O9" s="30">
        <v>0.10194307713672907</v>
      </c>
      <c r="P9" s="31">
        <f t="shared" si="4"/>
        <v>10.194307713672906</v>
      </c>
      <c r="Q9" s="2"/>
      <c r="R9" s="2"/>
      <c r="S9" s="2"/>
      <c r="T9" s="2"/>
      <c r="U9" s="2"/>
      <c r="V9" s="2"/>
      <c r="W9" s="2"/>
      <c r="X9" s="6"/>
      <c r="Y9" s="6"/>
      <c r="Z9" s="6"/>
    </row>
    <row r="10" spans="1:26">
      <c r="A10" s="39" t="s">
        <v>19</v>
      </c>
      <c r="B10" s="33" t="s">
        <v>14</v>
      </c>
      <c r="C10" s="40" t="s">
        <v>19</v>
      </c>
      <c r="D10" s="35">
        <f t="shared" si="0"/>
        <v>3046.9427875836882</v>
      </c>
      <c r="E10" s="41">
        <f t="shared" si="1"/>
        <v>0.19158265012593312</v>
      </c>
      <c r="F10" s="45">
        <v>2676</v>
      </c>
      <c r="G10" s="43">
        <v>48.957189901207499</v>
      </c>
      <c r="H10" s="36">
        <f t="shared" si="2"/>
        <v>0.23841554559043349</v>
      </c>
      <c r="I10" s="45">
        <v>2038</v>
      </c>
      <c r="J10" s="44">
        <v>37.303461277982173</v>
      </c>
      <c r="K10" s="36">
        <f t="shared" si="3"/>
        <v>0.14474975466143278</v>
      </c>
      <c r="L10" s="45">
        <v>1743</v>
      </c>
      <c r="M10" s="44">
        <v>32.051635681579967</v>
      </c>
      <c r="N10" s="17"/>
      <c r="O10" s="30">
        <v>0.13861838101034693</v>
      </c>
      <c r="P10" s="31">
        <f t="shared" si="4"/>
        <v>13.861838101034692</v>
      </c>
      <c r="Q10" s="2"/>
      <c r="R10" s="2"/>
      <c r="S10" s="2"/>
      <c r="T10" s="2"/>
      <c r="U10" s="2"/>
      <c r="V10" s="2"/>
      <c r="W10" s="2"/>
      <c r="X10" s="6"/>
      <c r="Y10" s="6"/>
      <c r="Z10" s="6"/>
    </row>
    <row r="11" spans="1:26">
      <c r="A11" s="39" t="s">
        <v>20</v>
      </c>
      <c r="B11" s="33" t="s">
        <v>14</v>
      </c>
      <c r="C11" s="40" t="s">
        <v>20</v>
      </c>
      <c r="D11" s="35">
        <f t="shared" si="0"/>
        <v>1060.3403781979978</v>
      </c>
      <c r="E11" s="41">
        <f t="shared" si="1"/>
        <v>0.26861092480810789</v>
      </c>
      <c r="F11" s="42">
        <v>994</v>
      </c>
      <c r="G11" s="43">
        <v>31.3605625466544</v>
      </c>
      <c r="H11" s="36">
        <f t="shared" si="2"/>
        <v>0.32092555331991951</v>
      </c>
      <c r="I11" s="42">
        <v>675</v>
      </c>
      <c r="J11" s="44">
        <v>21.409004278311979</v>
      </c>
      <c r="K11" s="36">
        <f t="shared" si="3"/>
        <v>0.21629629629629629</v>
      </c>
      <c r="L11" s="42">
        <v>529</v>
      </c>
      <c r="M11" s="43">
        <v>16.854482097449502</v>
      </c>
      <c r="N11" s="17"/>
      <c r="O11" s="30">
        <v>6.6740823136818686E-2</v>
      </c>
      <c r="P11" s="31">
        <f t="shared" si="4"/>
        <v>6.6740823136818683</v>
      </c>
      <c r="Q11" s="2"/>
      <c r="R11" s="2"/>
      <c r="S11" s="2"/>
      <c r="T11" s="2"/>
      <c r="U11" s="2"/>
      <c r="V11" s="2"/>
      <c r="W11" s="2"/>
      <c r="X11" s="6"/>
      <c r="Y11" s="6"/>
      <c r="Z11" s="6"/>
    </row>
    <row r="12" spans="1:26">
      <c r="A12" s="39" t="s">
        <v>21</v>
      </c>
      <c r="B12" s="33" t="s">
        <v>7</v>
      </c>
      <c r="C12" s="40" t="s">
        <v>21</v>
      </c>
      <c r="D12" s="35">
        <f t="shared" si="0"/>
        <v>225.42424242424244</v>
      </c>
      <c r="E12" s="41">
        <f t="shared" si="1"/>
        <v>0.2544343713046906</v>
      </c>
      <c r="F12" s="42">
        <v>172</v>
      </c>
      <c r="G12" s="43">
        <v>26.1714779581378</v>
      </c>
      <c r="H12" s="36">
        <f t="shared" si="2"/>
        <v>0.31395348837209303</v>
      </c>
      <c r="I12" s="42">
        <v>118</v>
      </c>
      <c r="J12" s="44">
        <v>18.055595934124618</v>
      </c>
      <c r="K12" s="36">
        <f t="shared" si="3"/>
        <v>0.19491525423728814</v>
      </c>
      <c r="L12" s="42">
        <v>95</v>
      </c>
      <c r="M12" s="43">
        <v>14.582137342244298</v>
      </c>
      <c r="N12" s="17"/>
      <c r="O12" s="30">
        <v>0.31060606060606061</v>
      </c>
      <c r="P12" s="31">
        <f t="shared" si="4"/>
        <v>31.060606060606062</v>
      </c>
      <c r="Q12" s="2"/>
      <c r="R12" s="2"/>
      <c r="S12" s="2"/>
      <c r="T12" s="2"/>
      <c r="U12" s="2"/>
      <c r="V12" s="2"/>
      <c r="W12" s="2"/>
      <c r="X12" s="6"/>
      <c r="Y12" s="6"/>
      <c r="Z12" s="6"/>
    </row>
    <row r="13" spans="1:26">
      <c r="A13" s="39" t="s">
        <v>22</v>
      </c>
      <c r="B13" s="33" t="s">
        <v>7</v>
      </c>
      <c r="C13" s="40" t="s">
        <v>22</v>
      </c>
      <c r="D13" s="35">
        <f t="shared" si="0"/>
        <v>257.29482758620691</v>
      </c>
      <c r="E13" s="41">
        <f t="shared" si="1"/>
        <v>0.20437625643404689</v>
      </c>
      <c r="F13" s="42">
        <v>237</v>
      </c>
      <c r="G13" s="43">
        <v>47.420770297390298</v>
      </c>
      <c r="H13" s="36">
        <f t="shared" si="2"/>
        <v>0.1940928270042194</v>
      </c>
      <c r="I13" s="42">
        <v>191</v>
      </c>
      <c r="J13" s="44">
        <v>38.199083222002677</v>
      </c>
      <c r="K13" s="36">
        <f t="shared" si="3"/>
        <v>0.21465968586387435</v>
      </c>
      <c r="L13" s="42">
        <v>150</v>
      </c>
      <c r="M13" s="43">
        <v>30.066868716024437</v>
      </c>
      <c r="N13" s="17"/>
      <c r="O13" s="30">
        <v>8.5632183908045972E-2</v>
      </c>
      <c r="P13" s="31">
        <f t="shared" si="4"/>
        <v>8.5632183908045967</v>
      </c>
      <c r="Q13" s="2"/>
      <c r="R13" s="2"/>
      <c r="S13" s="2"/>
      <c r="T13" s="2"/>
      <c r="U13" s="2"/>
      <c r="V13" s="2"/>
      <c r="W13" s="2"/>
      <c r="X13" s="6"/>
      <c r="Y13" s="6"/>
      <c r="Z13" s="6"/>
    </row>
    <row r="14" spans="1:26">
      <c r="A14" s="46" t="s">
        <v>23</v>
      </c>
      <c r="B14" s="33" t="s">
        <v>7</v>
      </c>
      <c r="C14" s="40" t="s">
        <v>23</v>
      </c>
      <c r="D14" s="35">
        <f t="shared" si="0"/>
        <v>247.53982477100757</v>
      </c>
      <c r="E14" s="41">
        <f t="shared" si="1"/>
        <v>0.39725435447413909</v>
      </c>
      <c r="F14" s="42">
        <v>218</v>
      </c>
      <c r="G14" s="43">
        <v>27.007506352338901</v>
      </c>
      <c r="H14" s="36">
        <f t="shared" si="2"/>
        <v>0.3669724770642202</v>
      </c>
      <c r="I14" s="42">
        <v>138</v>
      </c>
      <c r="J14" s="44">
        <v>17.192105584444384</v>
      </c>
      <c r="K14" s="36">
        <f t="shared" si="3"/>
        <v>0.42753623188405798</v>
      </c>
      <c r="L14" s="42">
        <v>79</v>
      </c>
      <c r="M14" s="43">
        <v>9.9228529583918448</v>
      </c>
      <c r="N14" s="47"/>
      <c r="O14" s="48">
        <v>0.1355037833532457</v>
      </c>
      <c r="P14" s="31">
        <f t="shared" si="4"/>
        <v>13.55037833532457</v>
      </c>
      <c r="Q14" s="6"/>
      <c r="R14" s="6"/>
      <c r="S14" s="6"/>
      <c r="T14" s="6"/>
      <c r="U14" s="6"/>
      <c r="V14" s="6"/>
      <c r="W14" s="6"/>
      <c r="X14" s="6"/>
      <c r="Y14" s="6"/>
      <c r="Z14" s="6"/>
    </row>
    <row r="15" spans="1:26">
      <c r="A15" s="46" t="s">
        <v>24</v>
      </c>
      <c r="B15" s="33" t="s">
        <v>7</v>
      </c>
      <c r="C15" s="40" t="s">
        <v>24</v>
      </c>
      <c r="D15" s="35">
        <f t="shared" si="0"/>
        <v>389.1605392156863</v>
      </c>
      <c r="E15" s="41">
        <f t="shared" si="1"/>
        <v>0.23832082359214141</v>
      </c>
      <c r="F15" s="42">
        <v>301</v>
      </c>
      <c r="G15" s="43">
        <v>37.127674796106199</v>
      </c>
      <c r="H15" s="36">
        <f t="shared" si="2"/>
        <v>0.19269102990033224</v>
      </c>
      <c r="I15" s="42">
        <v>243</v>
      </c>
      <c r="J15" s="44">
        <v>30.285091135690916</v>
      </c>
      <c r="K15" s="36">
        <f t="shared" si="3"/>
        <v>0.2839506172839506</v>
      </c>
      <c r="L15" s="42">
        <v>174</v>
      </c>
      <c r="M15" s="43">
        <v>21.87892154520512</v>
      </c>
      <c r="N15" s="47"/>
      <c r="O15" s="48">
        <v>0.29289215686274511</v>
      </c>
      <c r="P15" s="31">
        <f t="shared" si="4"/>
        <v>29.28921568627451</v>
      </c>
      <c r="Q15" s="6"/>
      <c r="R15" s="6"/>
      <c r="S15" s="6"/>
      <c r="T15" s="6"/>
      <c r="U15" s="6"/>
      <c r="V15" s="6"/>
      <c r="W15" s="6"/>
      <c r="X15" s="6"/>
      <c r="Y15" s="6"/>
      <c r="Z15" s="6"/>
    </row>
    <row r="16" spans="1:26">
      <c r="A16" s="49" t="s">
        <v>25</v>
      </c>
      <c r="B16" s="33" t="s">
        <v>7</v>
      </c>
      <c r="C16" s="50" t="s">
        <v>25</v>
      </c>
      <c r="D16" s="35">
        <f t="shared" si="0"/>
        <v>124.35259917920656</v>
      </c>
      <c r="E16" s="41">
        <f t="shared" si="1"/>
        <v>0.27747456059204439</v>
      </c>
      <c r="F16" s="45">
        <v>115</v>
      </c>
      <c r="G16" s="43">
        <v>20.5778989786205</v>
      </c>
      <c r="H16" s="36">
        <f t="shared" si="2"/>
        <v>0.18260869565217391</v>
      </c>
      <c r="I16" s="45">
        <v>94</v>
      </c>
      <c r="J16" s="44">
        <v>16.869186636014998</v>
      </c>
      <c r="K16" s="36">
        <f t="shared" si="3"/>
        <v>0.37234042553191488</v>
      </c>
      <c r="L16" s="45">
        <v>59</v>
      </c>
      <c r="M16" s="43">
        <v>10.638489695090067</v>
      </c>
      <c r="N16" s="47"/>
      <c r="O16" s="48">
        <v>8.1326949384404934E-2</v>
      </c>
      <c r="P16" s="31">
        <f t="shared" si="4"/>
        <v>8.1326949384404941</v>
      </c>
      <c r="Q16" s="6"/>
      <c r="R16" s="6"/>
      <c r="S16" s="6"/>
      <c r="T16" s="6"/>
      <c r="U16" s="6"/>
      <c r="V16" s="6"/>
      <c r="W16" s="6"/>
      <c r="X16" s="6"/>
      <c r="Y16" s="6"/>
      <c r="Z16" s="6"/>
    </row>
    <row r="17" spans="1:26">
      <c r="A17" s="46" t="s">
        <v>26</v>
      </c>
      <c r="B17" s="33" t="s">
        <v>7</v>
      </c>
      <c r="C17" s="40" t="s">
        <v>26</v>
      </c>
      <c r="D17" s="35">
        <f t="shared" si="0"/>
        <v>351.42396613480952</v>
      </c>
      <c r="E17" s="41">
        <f t="shared" si="1"/>
        <v>0.35257034632034634</v>
      </c>
      <c r="F17" s="42">
        <v>330</v>
      </c>
      <c r="G17" s="43">
        <v>22.032917178264299</v>
      </c>
      <c r="H17" s="36">
        <f t="shared" si="2"/>
        <v>0.32121212121212123</v>
      </c>
      <c r="I17" s="42">
        <v>224</v>
      </c>
      <c r="J17" s="44">
        <v>15.041744197680751</v>
      </c>
      <c r="K17" s="36">
        <f t="shared" si="3"/>
        <v>0.38392857142857145</v>
      </c>
      <c r="L17" s="42">
        <v>138</v>
      </c>
      <c r="M17" s="43">
        <v>9.3384329297506241</v>
      </c>
      <c r="N17" s="47"/>
      <c r="O17" s="48">
        <v>6.4921109499422758E-2</v>
      </c>
      <c r="P17" s="31">
        <f t="shared" si="4"/>
        <v>6.4921109499422762</v>
      </c>
      <c r="Q17" s="6"/>
      <c r="R17" s="6"/>
      <c r="S17" s="6"/>
      <c r="T17" s="6"/>
      <c r="U17" s="6"/>
      <c r="V17" s="6"/>
      <c r="W17" s="6"/>
      <c r="X17" s="6"/>
      <c r="Y17" s="6"/>
      <c r="Z17" s="6"/>
    </row>
    <row r="18" spans="1:26">
      <c r="A18" s="46" t="s">
        <v>27</v>
      </c>
      <c r="B18" s="33" t="s">
        <v>7</v>
      </c>
      <c r="C18" s="40" t="s">
        <v>27</v>
      </c>
      <c r="D18" s="35">
        <f t="shared" si="0"/>
        <v>218.63636363636363</v>
      </c>
      <c r="E18" s="41">
        <f t="shared" si="1"/>
        <v>0.19335701131281241</v>
      </c>
      <c r="F18" s="42">
        <v>210</v>
      </c>
      <c r="G18" s="43">
        <v>32.7792086162491</v>
      </c>
      <c r="H18" s="36">
        <f t="shared" si="2"/>
        <v>0.1380952380952381</v>
      </c>
      <c r="I18" s="42">
        <v>181</v>
      </c>
      <c r="J18" s="44">
        <v>28.411320577016653</v>
      </c>
      <c r="K18" s="36">
        <f t="shared" si="3"/>
        <v>0.24861878453038674</v>
      </c>
      <c r="L18" s="42">
        <v>136</v>
      </c>
      <c r="M18" s="43">
        <v>21.466069404853226</v>
      </c>
      <c r="N18" s="47"/>
      <c r="O18" s="48">
        <v>4.1125541125541121E-2</v>
      </c>
      <c r="P18" s="31">
        <f t="shared" si="4"/>
        <v>4.1125541125541121</v>
      </c>
      <c r="Q18" s="6"/>
      <c r="R18" s="6"/>
      <c r="S18" s="6"/>
      <c r="T18" s="6"/>
      <c r="U18" s="6"/>
      <c r="V18" s="6"/>
      <c r="W18" s="6"/>
      <c r="X18" s="6"/>
      <c r="Y18" s="6"/>
      <c r="Z18" s="6"/>
    </row>
    <row r="19" spans="1:26">
      <c r="A19" s="49" t="s">
        <v>28</v>
      </c>
      <c r="B19" s="33" t="s">
        <v>7</v>
      </c>
      <c r="C19" s="50" t="s">
        <v>28</v>
      </c>
      <c r="D19" s="35">
        <f t="shared" si="0"/>
        <v>480.68659621802004</v>
      </c>
      <c r="E19" s="41">
        <f t="shared" si="1"/>
        <v>-2.1122477791533645E-3</v>
      </c>
      <c r="F19" s="45">
        <v>447</v>
      </c>
      <c r="G19" s="43">
        <v>15.693648741734499</v>
      </c>
      <c r="H19" s="36">
        <f t="shared" si="2"/>
        <v>7.829977628635347E-2</v>
      </c>
      <c r="I19" s="45">
        <v>412</v>
      </c>
      <c r="J19" s="44">
        <v>14.529112179557258</v>
      </c>
      <c r="K19" s="36">
        <f t="shared" si="3"/>
        <v>-8.2524271844660199E-2</v>
      </c>
      <c r="L19" s="45">
        <v>446</v>
      </c>
      <c r="M19" s="43">
        <v>15.857388743173946</v>
      </c>
      <c r="N19" s="47"/>
      <c r="O19" s="48">
        <v>7.5361512791991103E-2</v>
      </c>
      <c r="P19" s="31">
        <f t="shared" si="4"/>
        <v>7.5361512791991103</v>
      </c>
      <c r="Q19" s="6"/>
      <c r="R19" s="6"/>
      <c r="S19" s="6"/>
      <c r="T19" s="6"/>
      <c r="U19" s="6"/>
      <c r="V19" s="6"/>
      <c r="W19" s="6"/>
      <c r="X19" s="6"/>
      <c r="Y19" s="6"/>
      <c r="Z19" s="6"/>
    </row>
    <row r="20" spans="1:26">
      <c r="A20" s="49" t="s">
        <v>29</v>
      </c>
      <c r="B20" s="33" t="s">
        <v>7</v>
      </c>
      <c r="C20" s="50" t="s">
        <v>29</v>
      </c>
      <c r="D20" s="35">
        <f t="shared" si="0"/>
        <v>571.91533687943263</v>
      </c>
      <c r="E20" s="41">
        <f t="shared" si="1"/>
        <v>0.25513233370232463</v>
      </c>
      <c r="F20" s="45">
        <v>523</v>
      </c>
      <c r="G20" s="43">
        <v>37.647404344640002</v>
      </c>
      <c r="H20" s="36">
        <f t="shared" si="2"/>
        <v>0.27342256214149141</v>
      </c>
      <c r="I20" s="45">
        <v>380</v>
      </c>
      <c r="J20" s="44">
        <v>27.48560260737106</v>
      </c>
      <c r="K20" s="36">
        <f t="shared" si="3"/>
        <v>0.23684210526315788</v>
      </c>
      <c r="L20" s="45">
        <v>290</v>
      </c>
      <c r="M20" s="43">
        <v>21.070742474838628</v>
      </c>
      <c r="N20" s="47"/>
      <c r="O20" s="48">
        <v>9.3528368794326244E-2</v>
      </c>
      <c r="P20" s="31">
        <f t="shared" si="4"/>
        <v>9.3528368794326244</v>
      </c>
      <c r="Q20" s="6"/>
      <c r="R20" s="6"/>
      <c r="S20" s="6"/>
      <c r="T20" s="6"/>
      <c r="U20" s="6"/>
      <c r="V20" s="6"/>
      <c r="W20" s="6"/>
      <c r="X20" s="6"/>
      <c r="Y20" s="6"/>
      <c r="Z20" s="6"/>
    </row>
    <row r="21" spans="1:26">
      <c r="A21" s="46" t="s">
        <v>30</v>
      </c>
      <c r="B21" s="33" t="s">
        <v>7</v>
      </c>
      <c r="C21" s="40" t="s">
        <v>30</v>
      </c>
      <c r="D21" s="35">
        <f t="shared" si="0"/>
        <v>322.23095238095237</v>
      </c>
      <c r="E21" s="41">
        <f t="shared" si="1"/>
        <v>0.24373460486768661</v>
      </c>
      <c r="F21" s="42">
        <v>323</v>
      </c>
      <c r="G21" s="43">
        <v>27.014097511692199</v>
      </c>
      <c r="H21" s="36">
        <f t="shared" si="2"/>
        <v>0.15170278637770898</v>
      </c>
      <c r="I21" s="42">
        <v>274</v>
      </c>
      <c r="J21" s="44">
        <v>23.034520676004334</v>
      </c>
      <c r="K21" s="36">
        <f t="shared" si="3"/>
        <v>0.33576642335766421</v>
      </c>
      <c r="L21" s="42">
        <v>182</v>
      </c>
      <c r="M21" s="43">
        <v>15.366884364195158</v>
      </c>
      <c r="N21" s="47"/>
      <c r="O21" s="48">
        <v>-2.3809523809523794E-3</v>
      </c>
      <c r="P21" s="31">
        <f t="shared" si="4"/>
        <v>-0.23809523809523794</v>
      </c>
      <c r="Q21" s="6"/>
      <c r="R21" s="6"/>
      <c r="S21" s="6"/>
      <c r="T21" s="6"/>
      <c r="U21" s="6"/>
      <c r="V21" s="6"/>
      <c r="W21" s="6"/>
      <c r="X21" s="6"/>
      <c r="Y21" s="6"/>
      <c r="Z21" s="6"/>
    </row>
    <row r="22" spans="1:26">
      <c r="A22" s="49" t="s">
        <v>31</v>
      </c>
      <c r="B22" s="33" t="s">
        <v>7</v>
      </c>
      <c r="C22" s="50" t="s">
        <v>31</v>
      </c>
      <c r="D22" s="35">
        <f t="shared" si="0"/>
        <v>5282.8600419384902</v>
      </c>
      <c r="E22" s="41">
        <f t="shared" si="1"/>
        <v>0.29560258386812133</v>
      </c>
      <c r="F22" s="45">
        <v>4943</v>
      </c>
      <c r="G22" s="43">
        <v>135.04608451049</v>
      </c>
      <c r="H22" s="36">
        <f t="shared" si="2"/>
        <v>0.31357475217479264</v>
      </c>
      <c r="I22" s="45">
        <v>3393</v>
      </c>
      <c r="J22" s="44">
        <v>93.398131211574437</v>
      </c>
      <c r="K22" s="36">
        <f t="shared" si="3"/>
        <v>0.27763041556145002</v>
      </c>
      <c r="L22" s="45">
        <v>2451</v>
      </c>
      <c r="M22" s="43">
        <v>68.079494406287651</v>
      </c>
      <c r="N22" s="47"/>
      <c r="O22" s="48">
        <v>6.8755824790307549E-2</v>
      </c>
      <c r="P22" s="31">
        <f t="shared" si="4"/>
        <v>6.8755824790307551</v>
      </c>
      <c r="Q22" s="6"/>
      <c r="R22" s="6"/>
      <c r="S22" s="6"/>
      <c r="T22" s="6"/>
      <c r="U22" s="6"/>
      <c r="V22" s="6"/>
      <c r="W22" s="6"/>
      <c r="X22" s="6"/>
      <c r="Y22" s="6"/>
      <c r="Z22" s="6"/>
    </row>
    <row r="23" spans="1:26">
      <c r="A23" s="49" t="s">
        <v>32</v>
      </c>
      <c r="B23" s="33" t="s">
        <v>7</v>
      </c>
      <c r="C23" s="50" t="s">
        <v>32</v>
      </c>
      <c r="D23" s="35">
        <f t="shared" si="0"/>
        <v>494.80743644571157</v>
      </c>
      <c r="E23" s="41">
        <f t="shared" si="1"/>
        <v>0.23640522875816994</v>
      </c>
      <c r="F23" s="45">
        <v>425</v>
      </c>
      <c r="G23" s="43">
        <v>26.745421970388701</v>
      </c>
      <c r="H23" s="36">
        <f t="shared" si="2"/>
        <v>0.28000000000000003</v>
      </c>
      <c r="I23" s="45">
        <v>306</v>
      </c>
      <c r="J23" s="44">
        <v>19.348046700873507</v>
      </c>
      <c r="K23" s="36">
        <f t="shared" si="3"/>
        <v>0.19281045751633988</v>
      </c>
      <c r="L23" s="45">
        <v>247</v>
      </c>
      <c r="M23" s="43">
        <v>15.746294680111154</v>
      </c>
      <c r="N23" s="47"/>
      <c r="O23" s="48">
        <v>0.1642527916369684</v>
      </c>
      <c r="P23" s="31">
        <f t="shared" si="4"/>
        <v>16.425279163696839</v>
      </c>
      <c r="Q23" s="6"/>
      <c r="R23" s="6"/>
      <c r="S23" s="6"/>
      <c r="T23" s="6"/>
      <c r="U23" s="6"/>
      <c r="V23" s="6"/>
      <c r="W23" s="6"/>
      <c r="X23" s="6"/>
      <c r="Y23" s="6"/>
      <c r="Z23" s="6"/>
    </row>
    <row r="24" spans="1:26">
      <c r="A24" s="46" t="s">
        <v>33</v>
      </c>
      <c r="B24" s="33" t="s">
        <v>7</v>
      </c>
      <c r="C24" s="40" t="s">
        <v>33</v>
      </c>
      <c r="D24" s="35">
        <f t="shared" si="0"/>
        <v>524.66344086021502</v>
      </c>
      <c r="E24" s="41">
        <f t="shared" si="1"/>
        <v>0.23469273659729262</v>
      </c>
      <c r="F24" s="42">
        <v>409</v>
      </c>
      <c r="G24" s="43">
        <v>33.331268804866198</v>
      </c>
      <c r="H24" s="36">
        <f t="shared" si="2"/>
        <v>0.1980440097799511</v>
      </c>
      <c r="I24" s="42">
        <v>328</v>
      </c>
      <c r="J24" s="44">
        <v>26.889676085978103</v>
      </c>
      <c r="K24" s="36">
        <f t="shared" si="3"/>
        <v>0.27134146341463417</v>
      </c>
      <c r="L24" s="42">
        <v>239</v>
      </c>
      <c r="M24" s="43">
        <v>19.751200980452925</v>
      </c>
      <c r="N24" s="47"/>
      <c r="O24" s="48">
        <v>0.28279569892473116</v>
      </c>
      <c r="P24" s="31">
        <f t="shared" si="4"/>
        <v>28.279569892473116</v>
      </c>
      <c r="Q24" s="6"/>
      <c r="R24" s="6"/>
      <c r="S24" s="6"/>
      <c r="T24" s="6"/>
      <c r="U24" s="6"/>
      <c r="V24" s="6"/>
      <c r="W24" s="6"/>
      <c r="X24" s="6"/>
      <c r="Y24" s="6"/>
      <c r="Z24" s="6"/>
    </row>
    <row r="25" spans="1:26">
      <c r="A25" s="46" t="s">
        <v>34</v>
      </c>
      <c r="B25" s="33" t="s">
        <v>7</v>
      </c>
      <c r="C25" s="40" t="s">
        <v>34</v>
      </c>
      <c r="D25" s="35">
        <f t="shared" si="0"/>
        <v>282.70175438596493</v>
      </c>
      <c r="E25" s="41">
        <f t="shared" si="1"/>
        <v>0.3125</v>
      </c>
      <c r="F25" s="42">
        <v>224</v>
      </c>
      <c r="G25" s="43">
        <v>31.412804925079101</v>
      </c>
      <c r="H25" s="36">
        <f t="shared" si="2"/>
        <v>0.375</v>
      </c>
      <c r="I25" s="42">
        <v>140</v>
      </c>
      <c r="J25" s="44">
        <v>19.825675666107301</v>
      </c>
      <c r="K25" s="36">
        <f t="shared" si="3"/>
        <v>0.25</v>
      </c>
      <c r="L25" s="42">
        <v>105</v>
      </c>
      <c r="M25" s="43">
        <v>15.037206344841808</v>
      </c>
      <c r="N25" s="47"/>
      <c r="O25" s="48">
        <v>0.26206140350877194</v>
      </c>
      <c r="P25" s="31">
        <f t="shared" si="4"/>
        <v>26.206140350877195</v>
      </c>
      <c r="Q25" s="6"/>
      <c r="R25" s="6"/>
      <c r="S25" s="6"/>
      <c r="T25" s="6"/>
      <c r="U25" s="6"/>
      <c r="V25" s="6"/>
      <c r="W25" s="6"/>
      <c r="X25" s="6"/>
      <c r="Y25" s="6"/>
      <c r="Z25" s="6"/>
    </row>
    <row r="26" spans="1:26">
      <c r="A26" s="46" t="s">
        <v>35</v>
      </c>
      <c r="B26" s="33" t="s">
        <v>7</v>
      </c>
      <c r="C26" s="40" t="s">
        <v>35</v>
      </c>
      <c r="D26" s="35">
        <f t="shared" si="0"/>
        <v>316.4775579150579</v>
      </c>
      <c r="E26" s="41">
        <f t="shared" si="1"/>
        <v>0.31559022977154522</v>
      </c>
      <c r="F26" s="42">
        <v>249</v>
      </c>
      <c r="G26" s="43">
        <v>32.492402128056597</v>
      </c>
      <c r="H26" s="36">
        <f t="shared" si="2"/>
        <v>0.26506024096385544</v>
      </c>
      <c r="I26" s="42">
        <v>183</v>
      </c>
      <c r="J26" s="44">
        <v>24.040229945456264</v>
      </c>
      <c r="K26" s="36">
        <f t="shared" si="3"/>
        <v>0.36612021857923499</v>
      </c>
      <c r="L26" s="42">
        <v>116</v>
      </c>
      <c r="M26" s="43">
        <v>15.347305555592307</v>
      </c>
      <c r="N26" s="47"/>
      <c r="O26" s="48">
        <v>0.27099420849420852</v>
      </c>
      <c r="P26" s="31">
        <f t="shared" si="4"/>
        <v>27.099420849420852</v>
      </c>
      <c r="Q26" s="6"/>
      <c r="R26" s="6"/>
      <c r="S26" s="6"/>
      <c r="T26" s="6"/>
      <c r="U26" s="6"/>
      <c r="V26" s="6"/>
      <c r="W26" s="6"/>
      <c r="X26" s="6"/>
      <c r="Y26" s="6"/>
      <c r="Z26" s="6"/>
    </row>
    <row r="27" spans="1:26">
      <c r="A27" s="46" t="s">
        <v>36</v>
      </c>
      <c r="B27" s="33" t="s">
        <v>7</v>
      </c>
      <c r="C27" s="40" t="s">
        <v>36</v>
      </c>
      <c r="D27" s="35">
        <f t="shared" si="0"/>
        <v>353.23232323232321</v>
      </c>
      <c r="E27" s="41">
        <f t="shared" si="1"/>
        <v>0.19288461538461538</v>
      </c>
      <c r="F27" s="42">
        <v>260</v>
      </c>
      <c r="G27" s="43">
        <v>18.1278655972156</v>
      </c>
      <c r="H27" s="36">
        <f t="shared" si="2"/>
        <v>0.23076923076923078</v>
      </c>
      <c r="I27" s="42">
        <v>200</v>
      </c>
      <c r="J27" s="44">
        <v>13.986894280059584</v>
      </c>
      <c r="K27" s="36">
        <f t="shared" si="3"/>
        <v>0.155</v>
      </c>
      <c r="L27" s="42">
        <v>169</v>
      </c>
      <c r="M27" s="43">
        <v>11.875775175413631</v>
      </c>
      <c r="N27" s="47"/>
      <c r="O27" s="48">
        <v>0.35858585858585856</v>
      </c>
      <c r="P27" s="31">
        <f t="shared" si="4"/>
        <v>35.858585858585855</v>
      </c>
      <c r="Q27" s="6"/>
      <c r="R27" s="6"/>
      <c r="S27" s="6"/>
      <c r="T27" s="6"/>
      <c r="U27" s="6"/>
      <c r="V27" s="6"/>
      <c r="W27" s="6"/>
      <c r="X27" s="6"/>
      <c r="Y27" s="6"/>
      <c r="Z27" s="6"/>
    </row>
    <row r="28" spans="1:26">
      <c r="A28" s="46" t="s">
        <v>37</v>
      </c>
      <c r="B28" s="33" t="s">
        <v>7</v>
      </c>
      <c r="C28" s="40" t="s">
        <v>37</v>
      </c>
      <c r="D28" s="35">
        <f t="shared" si="0"/>
        <v>391.49019607843138</v>
      </c>
      <c r="E28" s="41">
        <f t="shared" si="1"/>
        <v>0.26684807177382897</v>
      </c>
      <c r="F28" s="42">
        <v>298</v>
      </c>
      <c r="G28" s="43">
        <v>32.602547593702198</v>
      </c>
      <c r="H28" s="36">
        <f t="shared" si="2"/>
        <v>0.3523489932885906</v>
      </c>
      <c r="I28" s="42">
        <v>193</v>
      </c>
      <c r="J28" s="44">
        <v>21.261126288886931</v>
      </c>
      <c r="K28" s="36">
        <f t="shared" si="3"/>
        <v>0.18134715025906736</v>
      </c>
      <c r="L28" s="42">
        <v>158</v>
      </c>
      <c r="M28" s="43">
        <v>17.484065155807368</v>
      </c>
      <c r="N28" s="47"/>
      <c r="O28" s="48">
        <v>0.31372549019607843</v>
      </c>
      <c r="P28" s="31">
        <f t="shared" si="4"/>
        <v>31.372549019607842</v>
      </c>
      <c r="Q28" s="6"/>
      <c r="R28" s="6"/>
      <c r="S28" s="6"/>
      <c r="T28" s="6"/>
      <c r="U28" s="6"/>
      <c r="V28" s="6"/>
      <c r="W28" s="6"/>
      <c r="X28" s="6"/>
      <c r="Y28" s="6"/>
      <c r="Z28" s="6"/>
    </row>
    <row r="29" spans="1:26">
      <c r="A29" s="46" t="s">
        <v>38</v>
      </c>
      <c r="B29" s="33" t="s">
        <v>7</v>
      </c>
      <c r="C29" s="40" t="s">
        <v>38</v>
      </c>
      <c r="D29" s="35">
        <f t="shared" si="0"/>
        <v>245.56755275417925</v>
      </c>
      <c r="E29" s="41">
        <f t="shared" si="1"/>
        <v>0.27988617598490206</v>
      </c>
      <c r="F29" s="42">
        <v>216</v>
      </c>
      <c r="G29" s="43">
        <v>34.804466573210199</v>
      </c>
      <c r="H29" s="36">
        <f t="shared" si="2"/>
        <v>0.27314814814814814</v>
      </c>
      <c r="I29" s="42">
        <v>157</v>
      </c>
      <c r="J29" s="44">
        <v>25.40231112491789</v>
      </c>
      <c r="K29" s="36">
        <f t="shared" si="3"/>
        <v>0.28662420382165604</v>
      </c>
      <c r="L29" s="42">
        <v>112</v>
      </c>
      <c r="M29" s="43">
        <v>18.226051862881505</v>
      </c>
      <c r="N29" s="47"/>
      <c r="O29" s="48">
        <v>0.13688681830638533</v>
      </c>
      <c r="P29" s="31">
        <f t="shared" si="4"/>
        <v>13.688681830638533</v>
      </c>
      <c r="Q29" s="6"/>
      <c r="R29" s="6"/>
      <c r="S29" s="6"/>
      <c r="T29" s="6"/>
      <c r="U29" s="6"/>
      <c r="V29" s="6"/>
      <c r="W29" s="6"/>
      <c r="X29" s="6"/>
      <c r="Y29" s="6"/>
      <c r="Z29" s="6"/>
    </row>
    <row r="30" spans="1:26">
      <c r="A30" s="46" t="s">
        <v>39</v>
      </c>
      <c r="B30" s="33" t="s">
        <v>7</v>
      </c>
      <c r="C30" s="40" t="s">
        <v>39</v>
      </c>
      <c r="D30" s="35" t="s">
        <v>15</v>
      </c>
      <c r="E30" s="41" t="s">
        <v>15</v>
      </c>
      <c r="F30" s="42" t="s">
        <v>15</v>
      </c>
      <c r="G30" s="43" t="s">
        <v>15</v>
      </c>
      <c r="H30" s="51"/>
      <c r="I30" s="42">
        <v>133</v>
      </c>
      <c r="J30" s="44">
        <v>17.65616412532956</v>
      </c>
      <c r="K30" s="36">
        <f t="shared" si="3"/>
        <v>0.25563909774436089</v>
      </c>
      <c r="L30" s="42">
        <v>99</v>
      </c>
      <c r="M30" s="43">
        <v>13.241985923367691</v>
      </c>
      <c r="N30" s="47"/>
      <c r="O30" s="48">
        <v>0.20437625643404689</v>
      </c>
      <c r="P30" s="31">
        <f t="shared" si="4"/>
        <v>20.43762564340469</v>
      </c>
      <c r="Q30" s="6"/>
      <c r="R30" s="6"/>
      <c r="S30" s="6"/>
      <c r="T30" s="6"/>
      <c r="U30" s="6"/>
      <c r="V30" s="6"/>
      <c r="W30" s="6"/>
      <c r="X30" s="6"/>
      <c r="Y30" s="6"/>
      <c r="Z30" s="6"/>
    </row>
    <row r="31" spans="1:26">
      <c r="A31" s="46" t="s">
        <v>40</v>
      </c>
      <c r="B31" s="33" t="s">
        <v>7</v>
      </c>
      <c r="C31" s="40" t="s">
        <v>40</v>
      </c>
      <c r="D31" s="35">
        <f t="shared" ref="D31:D230" si="5">(F31/100)*P31+F31</f>
        <v>246.65789473684211</v>
      </c>
      <c r="E31" s="41">
        <f t="shared" ref="E31:E230" si="6">AVERAGE(H31,K31)</f>
        <v>0.32377842283502661</v>
      </c>
      <c r="F31" s="42">
        <v>234</v>
      </c>
      <c r="G31" s="43">
        <v>28.078528685096899</v>
      </c>
      <c r="H31" s="36">
        <f t="shared" ref="H31:H230" si="7">(F31-I31)/F31</f>
        <v>0.32051282051282054</v>
      </c>
      <c r="I31" s="42">
        <v>159</v>
      </c>
      <c r="J31" s="44">
        <v>19.197704968704119</v>
      </c>
      <c r="K31" s="36">
        <f t="shared" si="3"/>
        <v>0.32704402515723269</v>
      </c>
      <c r="L31" s="42">
        <v>107</v>
      </c>
      <c r="M31" s="43">
        <v>12.999224906028967</v>
      </c>
      <c r="N31" s="47"/>
      <c r="O31" s="48">
        <v>5.4093567251461985E-2</v>
      </c>
      <c r="P31" s="31">
        <f t="shared" si="4"/>
        <v>5.4093567251461989</v>
      </c>
      <c r="Q31" s="6"/>
      <c r="R31" s="6"/>
      <c r="S31" s="6"/>
      <c r="T31" s="6"/>
      <c r="U31" s="6"/>
      <c r="V31" s="6"/>
      <c r="W31" s="6"/>
      <c r="X31" s="6"/>
      <c r="Y31" s="6"/>
      <c r="Z31" s="6"/>
    </row>
    <row r="32" spans="1:26">
      <c r="A32" s="49" t="s">
        <v>41</v>
      </c>
      <c r="B32" s="33" t="s">
        <v>7</v>
      </c>
      <c r="C32" s="50" t="s">
        <v>41</v>
      </c>
      <c r="D32" s="35">
        <f t="shared" si="5"/>
        <v>5357</v>
      </c>
      <c r="E32" s="41">
        <f t="shared" si="6"/>
        <v>0.19096463851473411</v>
      </c>
      <c r="F32" s="45">
        <v>2922</v>
      </c>
      <c r="G32" s="43">
        <v>54.6959936027027</v>
      </c>
      <c r="H32" s="36">
        <f t="shared" si="7"/>
        <v>0.22587268993839835</v>
      </c>
      <c r="I32" s="45">
        <v>2262</v>
      </c>
      <c r="J32" s="44">
        <v>42.44576155990238</v>
      </c>
      <c r="K32" s="36">
        <f t="shared" si="3"/>
        <v>0.15605658709106984</v>
      </c>
      <c r="L32" s="45">
        <v>1909</v>
      </c>
      <c r="M32" s="43">
        <v>35.965408398610514</v>
      </c>
      <c r="N32" s="47"/>
      <c r="O32" s="48">
        <v>0.83333333333333326</v>
      </c>
      <c r="P32" s="31">
        <f t="shared" si="4"/>
        <v>83.333333333333329</v>
      </c>
      <c r="Q32" s="6"/>
      <c r="R32" s="6"/>
      <c r="S32" s="6"/>
      <c r="T32" s="6"/>
      <c r="U32" s="6"/>
      <c r="V32" s="6"/>
      <c r="W32" s="6"/>
      <c r="X32" s="6"/>
      <c r="Y32" s="6"/>
      <c r="Z32" s="6"/>
    </row>
    <row r="33" spans="1:26">
      <c r="A33" s="49" t="s">
        <v>42</v>
      </c>
      <c r="B33" s="33" t="s">
        <v>7</v>
      </c>
      <c r="C33" s="50" t="s">
        <v>42</v>
      </c>
      <c r="D33" s="35">
        <f t="shared" si="5"/>
        <v>394.14285714285711</v>
      </c>
      <c r="E33" s="41">
        <f t="shared" si="6"/>
        <v>0.20456989247311827</v>
      </c>
      <c r="F33" s="45">
        <v>310</v>
      </c>
      <c r="G33" s="43">
        <v>44.483985765124601</v>
      </c>
      <c r="H33" s="36">
        <f t="shared" si="7"/>
        <v>0.22580645161290322</v>
      </c>
      <c r="I33" s="45">
        <v>240</v>
      </c>
      <c r="J33" s="44">
        <v>34.698778458420023</v>
      </c>
      <c r="K33" s="36">
        <f t="shared" si="3"/>
        <v>0.18333333333333332</v>
      </c>
      <c r="L33" s="45">
        <v>196</v>
      </c>
      <c r="M33" s="43">
        <v>28.508095717385867</v>
      </c>
      <c r="N33" s="47"/>
      <c r="O33" s="48">
        <v>0.27142857142857141</v>
      </c>
      <c r="P33" s="31">
        <f t="shared" si="4"/>
        <v>27.142857142857142</v>
      </c>
      <c r="Q33" s="6"/>
      <c r="R33" s="6"/>
      <c r="S33" s="6"/>
      <c r="T33" s="6"/>
      <c r="U33" s="6"/>
      <c r="V33" s="6"/>
      <c r="W33" s="6"/>
      <c r="X33" s="6"/>
      <c r="Y33" s="6"/>
      <c r="Z33" s="6"/>
    </row>
    <row r="34" spans="1:26">
      <c r="A34" s="46" t="s">
        <v>43</v>
      </c>
      <c r="B34" s="33" t="s">
        <v>7</v>
      </c>
      <c r="C34" s="40" t="s">
        <v>43</v>
      </c>
      <c r="D34" s="35">
        <f t="shared" si="5"/>
        <v>188.68831168831167</v>
      </c>
      <c r="E34" s="41">
        <f t="shared" si="6"/>
        <v>0.28227152252871307</v>
      </c>
      <c r="F34" s="42">
        <v>167</v>
      </c>
      <c r="G34" s="43">
        <v>29.617753626401299</v>
      </c>
      <c r="H34" s="36">
        <f t="shared" si="7"/>
        <v>0.26946107784431139</v>
      </c>
      <c r="I34" s="42">
        <v>122</v>
      </c>
      <c r="J34" s="44">
        <v>21.699497532126816</v>
      </c>
      <c r="K34" s="36">
        <f t="shared" si="3"/>
        <v>0.29508196721311475</v>
      </c>
      <c r="L34" s="42">
        <v>86</v>
      </c>
      <c r="M34" s="43">
        <v>15.373642069435233</v>
      </c>
      <c r="N34" s="47"/>
      <c r="O34" s="48">
        <v>0.12987012987012986</v>
      </c>
      <c r="P34" s="31">
        <f t="shared" si="4"/>
        <v>12.987012987012985</v>
      </c>
      <c r="Q34" s="6"/>
      <c r="R34" s="6"/>
      <c r="S34" s="6"/>
      <c r="T34" s="6"/>
      <c r="U34" s="6"/>
      <c r="V34" s="6"/>
      <c r="W34" s="6"/>
      <c r="X34" s="6"/>
      <c r="Y34" s="6"/>
      <c r="Z34" s="6"/>
    </row>
    <row r="35" spans="1:26">
      <c r="A35" s="46" t="s">
        <v>44</v>
      </c>
      <c r="B35" s="33" t="s">
        <v>7</v>
      </c>
      <c r="C35" s="40" t="s">
        <v>44</v>
      </c>
      <c r="D35" s="35">
        <f t="shared" si="5"/>
        <v>360.05584795321636</v>
      </c>
      <c r="E35" s="41">
        <f t="shared" si="6"/>
        <v>0.31893687707641194</v>
      </c>
      <c r="F35" s="42">
        <v>301</v>
      </c>
      <c r="G35" s="43">
        <v>21.2712730397568</v>
      </c>
      <c r="H35" s="36">
        <f t="shared" si="7"/>
        <v>0.20930232558139536</v>
      </c>
      <c r="I35" s="42">
        <v>238</v>
      </c>
      <c r="J35" s="44">
        <v>16.891172588039915</v>
      </c>
      <c r="K35" s="36">
        <f t="shared" si="3"/>
        <v>0.42857142857142855</v>
      </c>
      <c r="L35" s="42">
        <v>136</v>
      </c>
      <c r="M35" s="43">
        <v>9.6940804808263916</v>
      </c>
      <c r="N35" s="47"/>
      <c r="O35" s="48">
        <v>0.19619883040935671</v>
      </c>
      <c r="P35" s="31">
        <f t="shared" si="4"/>
        <v>19.619883040935669</v>
      </c>
      <c r="Q35" s="6"/>
      <c r="R35" s="6"/>
      <c r="S35" s="6"/>
      <c r="T35" s="6"/>
      <c r="U35" s="6"/>
      <c r="V35" s="6"/>
      <c r="W35" s="6"/>
      <c r="X35" s="6"/>
      <c r="Y35" s="6"/>
      <c r="Z35" s="6"/>
    </row>
    <row r="36" spans="1:26">
      <c r="A36" s="46" t="s">
        <v>45</v>
      </c>
      <c r="B36" s="33" t="s">
        <v>7</v>
      </c>
      <c r="C36" s="40" t="s">
        <v>45</v>
      </c>
      <c r="D36" s="35">
        <f t="shared" si="5"/>
        <v>252.06068965517241</v>
      </c>
      <c r="E36" s="41">
        <f t="shared" si="6"/>
        <v>0.29419606234618539</v>
      </c>
      <c r="F36" s="42">
        <v>212</v>
      </c>
      <c r="G36" s="43">
        <v>24.0043841969628</v>
      </c>
      <c r="H36" s="36">
        <f t="shared" si="7"/>
        <v>0.24056603773584906</v>
      </c>
      <c r="I36" s="42">
        <v>161</v>
      </c>
      <c r="J36" s="44">
        <v>18.304606848878986</v>
      </c>
      <c r="K36" s="36">
        <f t="shared" si="3"/>
        <v>0.34782608695652173</v>
      </c>
      <c r="L36" s="42">
        <v>105</v>
      </c>
      <c r="M36" s="43">
        <v>11.996997322955739</v>
      </c>
      <c r="N36" s="47"/>
      <c r="O36" s="48">
        <v>0.1889655172413793</v>
      </c>
      <c r="P36" s="31">
        <f t="shared" si="4"/>
        <v>18.896551724137929</v>
      </c>
      <c r="Q36" s="6"/>
      <c r="R36" s="6"/>
      <c r="S36" s="6"/>
      <c r="T36" s="6"/>
      <c r="U36" s="6"/>
      <c r="V36" s="6"/>
      <c r="W36" s="6"/>
      <c r="X36" s="6"/>
      <c r="Y36" s="6"/>
      <c r="Z36" s="6"/>
    </row>
    <row r="37" spans="1:26">
      <c r="A37" s="46" t="s">
        <v>46</v>
      </c>
      <c r="B37" s="33" t="s">
        <v>7</v>
      </c>
      <c r="C37" s="40" t="s">
        <v>46</v>
      </c>
      <c r="D37" s="35">
        <f t="shared" si="5"/>
        <v>242.48672378966575</v>
      </c>
      <c r="E37" s="41">
        <f t="shared" si="6"/>
        <v>0.23544973544973544</v>
      </c>
      <c r="F37" s="42">
        <v>243</v>
      </c>
      <c r="G37" s="43">
        <v>31.9213499972414</v>
      </c>
      <c r="H37" s="36">
        <f t="shared" si="7"/>
        <v>0.22222222222222221</v>
      </c>
      <c r="I37" s="42">
        <v>189</v>
      </c>
      <c r="J37" s="44">
        <v>24.824325211794836</v>
      </c>
      <c r="K37" s="36">
        <f t="shared" si="3"/>
        <v>0.24867724867724866</v>
      </c>
      <c r="L37" s="42">
        <v>142</v>
      </c>
      <c r="M37" s="43">
        <v>18.719778104714749</v>
      </c>
      <c r="N37" s="47"/>
      <c r="O37" s="48">
        <v>-2.1122477791533645E-3</v>
      </c>
      <c r="P37" s="31">
        <f t="shared" si="4"/>
        <v>-0.21122477791533645</v>
      </c>
      <c r="Q37" s="6"/>
      <c r="R37" s="6"/>
      <c r="S37" s="6"/>
      <c r="T37" s="6"/>
      <c r="U37" s="6"/>
      <c r="V37" s="6"/>
      <c r="W37" s="6"/>
      <c r="X37" s="6"/>
      <c r="Y37" s="6"/>
      <c r="Z37" s="6"/>
    </row>
    <row r="38" spans="1:26">
      <c r="A38" s="49" t="s">
        <v>47</v>
      </c>
      <c r="B38" s="33" t="s">
        <v>7</v>
      </c>
      <c r="C38" s="50" t="s">
        <v>47</v>
      </c>
      <c r="D38" s="35">
        <f t="shared" si="5"/>
        <v>324.875</v>
      </c>
      <c r="E38" s="41">
        <f t="shared" si="6"/>
        <v>0.21448334517580692</v>
      </c>
      <c r="F38" s="45">
        <v>339</v>
      </c>
      <c r="G38" s="43">
        <v>28.253060748247702</v>
      </c>
      <c r="H38" s="36">
        <f t="shared" si="7"/>
        <v>0.19174041297935104</v>
      </c>
      <c r="I38" s="45">
        <v>274</v>
      </c>
      <c r="J38" s="44">
        <v>22.905179245566927</v>
      </c>
      <c r="K38" s="36">
        <f t="shared" si="3"/>
        <v>0.23722627737226276</v>
      </c>
      <c r="L38" s="45">
        <v>209</v>
      </c>
      <c r="M38" s="43">
        <v>17.563999347862989</v>
      </c>
      <c r="N38" s="47"/>
      <c r="O38" s="48">
        <v>-4.1666666666666664E-2</v>
      </c>
      <c r="P38" s="31">
        <f t="shared" si="4"/>
        <v>-4.1666666666666661</v>
      </c>
      <c r="Q38" s="6"/>
      <c r="R38" s="6"/>
      <c r="S38" s="6"/>
      <c r="T38" s="6"/>
      <c r="U38" s="6"/>
      <c r="V38" s="6"/>
      <c r="W38" s="6"/>
      <c r="X38" s="6"/>
      <c r="Y38" s="6"/>
      <c r="Z38" s="6"/>
    </row>
    <row r="39" spans="1:26">
      <c r="A39" s="46" t="s">
        <v>48</v>
      </c>
      <c r="B39" s="33" t="s">
        <v>7</v>
      </c>
      <c r="C39" s="40" t="s">
        <v>48</v>
      </c>
      <c r="D39" s="35">
        <f t="shared" si="5"/>
        <v>425.5414438502674</v>
      </c>
      <c r="E39" s="41">
        <f t="shared" si="6"/>
        <v>6.4921109499422758E-2</v>
      </c>
      <c r="F39" s="42">
        <v>415</v>
      </c>
      <c r="G39" s="43">
        <v>36.193207189104697</v>
      </c>
      <c r="H39" s="36">
        <f t="shared" si="7"/>
        <v>1.9277108433734941E-2</v>
      </c>
      <c r="I39" s="42">
        <v>407</v>
      </c>
      <c r="J39" s="44">
        <v>35.655808436321969</v>
      </c>
      <c r="K39" s="36">
        <f t="shared" si="3"/>
        <v>0.11056511056511056</v>
      </c>
      <c r="L39" s="42">
        <v>362</v>
      </c>
      <c r="M39" s="43">
        <v>31.855793574457639</v>
      </c>
      <c r="N39" s="47"/>
      <c r="O39" s="48">
        <v>2.5401069518716568E-2</v>
      </c>
      <c r="P39" s="31">
        <f t="shared" si="4"/>
        <v>2.5401069518716568</v>
      </c>
      <c r="Q39" s="6"/>
      <c r="R39" s="6"/>
      <c r="S39" s="6"/>
      <c r="T39" s="6"/>
      <c r="U39" s="6"/>
      <c r="V39" s="6"/>
      <c r="W39" s="6"/>
      <c r="X39" s="6"/>
      <c r="Y39" s="6"/>
      <c r="Z39" s="6"/>
    </row>
    <row r="40" spans="1:26">
      <c r="A40" s="46" t="s">
        <v>49</v>
      </c>
      <c r="B40" s="33" t="s">
        <v>7</v>
      </c>
      <c r="C40" s="40" t="s">
        <v>49</v>
      </c>
      <c r="D40" s="35">
        <f t="shared" si="5"/>
        <v>243.07499999999999</v>
      </c>
      <c r="E40" s="41">
        <f t="shared" si="6"/>
        <v>0.36262016543706688</v>
      </c>
      <c r="F40" s="42">
        <v>252</v>
      </c>
      <c r="G40" s="43">
        <v>43.166502793832002</v>
      </c>
      <c r="H40" s="36">
        <f t="shared" si="7"/>
        <v>0.43650793650793651</v>
      </c>
      <c r="I40" s="42">
        <v>142</v>
      </c>
      <c r="J40" s="44">
        <v>24.570322165372108</v>
      </c>
      <c r="K40" s="36">
        <f t="shared" si="3"/>
        <v>0.28873239436619719</v>
      </c>
      <c r="L40" s="42">
        <v>101</v>
      </c>
      <c r="M40" s="43">
        <v>17.687956428083574</v>
      </c>
      <c r="N40" s="47"/>
      <c r="O40" s="48">
        <v>-3.5416666666666666E-2</v>
      </c>
      <c r="P40" s="31">
        <f t="shared" si="4"/>
        <v>-3.5416666666666665</v>
      </c>
      <c r="Q40" s="6"/>
      <c r="R40" s="6"/>
      <c r="S40" s="6"/>
      <c r="T40" s="6"/>
      <c r="U40" s="6"/>
      <c r="V40" s="6"/>
      <c r="W40" s="6"/>
      <c r="X40" s="6"/>
      <c r="Y40" s="6"/>
      <c r="Z40" s="6"/>
    </row>
    <row r="41" spans="1:26">
      <c r="A41" s="52" t="s">
        <v>50</v>
      </c>
      <c r="B41" s="33" t="s">
        <v>7</v>
      </c>
      <c r="C41" s="40" t="s">
        <v>50</v>
      </c>
      <c r="D41" s="35">
        <f t="shared" si="5"/>
        <v>875.32196969696975</v>
      </c>
      <c r="E41" s="41">
        <f t="shared" si="6"/>
        <v>0.34065916189484646</v>
      </c>
      <c r="F41" s="53">
        <v>904</v>
      </c>
      <c r="G41" s="43">
        <v>30.749062816865901</v>
      </c>
      <c r="H41" s="36">
        <f t="shared" si="7"/>
        <v>0.39823008849557523</v>
      </c>
      <c r="I41" s="53">
        <v>544</v>
      </c>
      <c r="J41" s="37">
        <v>18.57547927468217</v>
      </c>
      <c r="K41" s="36">
        <f t="shared" si="3"/>
        <v>0.28308823529411764</v>
      </c>
      <c r="L41" s="53">
        <v>390</v>
      </c>
      <c r="M41" s="54">
        <v>13.372385270077608</v>
      </c>
      <c r="N41" s="47"/>
      <c r="O41" s="48">
        <v>-3.1723484848484848E-2</v>
      </c>
      <c r="P41" s="31">
        <f t="shared" si="4"/>
        <v>-3.1723484848484849</v>
      </c>
      <c r="Q41" s="6"/>
      <c r="R41" s="6"/>
      <c r="S41" s="6"/>
      <c r="T41" s="6"/>
      <c r="U41" s="6"/>
      <c r="V41" s="6"/>
      <c r="W41" s="6"/>
      <c r="X41" s="6"/>
      <c r="Y41" s="6"/>
      <c r="Z41" s="6"/>
    </row>
    <row r="42" spans="1:26">
      <c r="A42" s="49" t="s">
        <v>51</v>
      </c>
      <c r="B42" s="33" t="s">
        <v>7</v>
      </c>
      <c r="C42" s="50" t="s">
        <v>51</v>
      </c>
      <c r="D42" s="35">
        <f t="shared" si="5"/>
        <v>197.14646464646464</v>
      </c>
      <c r="E42" s="41">
        <f t="shared" si="6"/>
        <v>0.22214293408013785</v>
      </c>
      <c r="F42" s="45">
        <v>211</v>
      </c>
      <c r="G42" s="43">
        <v>24.318982060428599</v>
      </c>
      <c r="H42" s="36">
        <f t="shared" si="7"/>
        <v>0.16587677725118483</v>
      </c>
      <c r="I42" s="45">
        <v>176</v>
      </c>
      <c r="J42" s="44">
        <v>20.37084191763698</v>
      </c>
      <c r="K42" s="36">
        <f t="shared" si="3"/>
        <v>0.27840909090909088</v>
      </c>
      <c r="L42" s="45">
        <v>127</v>
      </c>
      <c r="M42" s="43">
        <v>14.787181027697436</v>
      </c>
      <c r="N42" s="47"/>
      <c r="O42" s="48">
        <v>-6.5656565656565649E-2</v>
      </c>
      <c r="P42" s="31">
        <f t="shared" si="4"/>
        <v>-6.5656565656565649</v>
      </c>
      <c r="Q42" s="6"/>
      <c r="R42" s="6"/>
      <c r="S42" s="6"/>
      <c r="T42" s="6"/>
      <c r="U42" s="6"/>
      <c r="V42" s="6"/>
      <c r="W42" s="6"/>
      <c r="X42" s="6"/>
      <c r="Y42" s="6"/>
      <c r="Z42" s="6"/>
    </row>
    <row r="43" spans="1:26">
      <c r="A43" s="46" t="s">
        <v>52</v>
      </c>
      <c r="B43" s="33" t="s">
        <v>7</v>
      </c>
      <c r="C43" s="40" t="s">
        <v>52</v>
      </c>
      <c r="D43" s="35">
        <f t="shared" si="5"/>
        <v>513.82361308677093</v>
      </c>
      <c r="E43" s="41">
        <f t="shared" si="6"/>
        <v>0.29596237096237099</v>
      </c>
      <c r="F43" s="42">
        <v>572</v>
      </c>
      <c r="G43" s="43">
        <v>24.3898799054253</v>
      </c>
      <c r="H43" s="36">
        <f t="shared" si="7"/>
        <v>0.26573426573426573</v>
      </c>
      <c r="I43" s="42">
        <v>420</v>
      </c>
      <c r="J43" s="44">
        <v>18.006670185112856</v>
      </c>
      <c r="K43" s="36">
        <f t="shared" si="3"/>
        <v>0.3261904761904762</v>
      </c>
      <c r="L43" s="42">
        <v>283</v>
      </c>
      <c r="M43" s="43">
        <v>12.197150780057356</v>
      </c>
      <c r="N43" s="47"/>
      <c r="O43" s="48">
        <v>-0.10170697012802277</v>
      </c>
      <c r="P43" s="31">
        <f t="shared" si="4"/>
        <v>-10.170697012802277</v>
      </c>
      <c r="Q43" s="6"/>
      <c r="R43" s="6"/>
      <c r="S43" s="6"/>
      <c r="T43" s="6"/>
      <c r="U43" s="6"/>
      <c r="V43" s="6"/>
      <c r="W43" s="6"/>
      <c r="X43" s="6"/>
      <c r="Y43" s="6"/>
      <c r="Z43" s="6"/>
    </row>
    <row r="44" spans="1:26">
      <c r="A44" s="46" t="s">
        <v>53</v>
      </c>
      <c r="B44" s="33" t="s">
        <v>7</v>
      </c>
      <c r="C44" s="40" t="s">
        <v>53</v>
      </c>
      <c r="D44" s="35">
        <f t="shared" si="5"/>
        <v>168.82638888888889</v>
      </c>
      <c r="E44" s="41">
        <f t="shared" si="6"/>
        <v>0.19848550645966778</v>
      </c>
      <c r="F44" s="42">
        <v>151</v>
      </c>
      <c r="G44" s="43">
        <v>25.247880682863201</v>
      </c>
      <c r="H44" s="36">
        <f t="shared" si="7"/>
        <v>0.19205298013245034</v>
      </c>
      <c r="I44" s="42">
        <v>122</v>
      </c>
      <c r="J44" s="44">
        <v>20.477151191870909</v>
      </c>
      <c r="K44" s="36">
        <f t="shared" si="3"/>
        <v>0.20491803278688525</v>
      </c>
      <c r="L44" s="42">
        <v>97</v>
      </c>
      <c r="M44" s="43">
        <v>16.383557664211384</v>
      </c>
      <c r="N44" s="47"/>
      <c r="O44" s="48">
        <v>0.11805555555555555</v>
      </c>
      <c r="P44" s="31">
        <f t="shared" si="4"/>
        <v>11.805555555555555</v>
      </c>
      <c r="Q44" s="6"/>
      <c r="R44" s="6"/>
      <c r="S44" s="6"/>
      <c r="T44" s="6"/>
      <c r="U44" s="6"/>
      <c r="V44" s="6"/>
      <c r="W44" s="6"/>
      <c r="X44" s="6"/>
      <c r="Y44" s="6"/>
      <c r="Z44" s="6"/>
    </row>
    <row r="45" spans="1:26">
      <c r="A45" s="49" t="s">
        <v>54</v>
      </c>
      <c r="B45" s="33" t="s">
        <v>55</v>
      </c>
      <c r="C45" s="50" t="s">
        <v>54</v>
      </c>
      <c r="D45" s="35">
        <f t="shared" si="5"/>
        <v>1545.3757894736841</v>
      </c>
      <c r="E45" s="41">
        <f t="shared" si="6"/>
        <v>0.27485097769772149</v>
      </c>
      <c r="F45" s="45">
        <v>1413</v>
      </c>
      <c r="G45" s="43">
        <v>29.040713106733602</v>
      </c>
      <c r="H45" s="36">
        <f t="shared" si="7"/>
        <v>0.27176220806794055</v>
      </c>
      <c r="I45" s="45">
        <v>1029</v>
      </c>
      <c r="J45" s="44">
        <v>21.278232430259507</v>
      </c>
      <c r="K45" s="36">
        <f t="shared" si="3"/>
        <v>0.27793974732750243</v>
      </c>
      <c r="L45" s="45">
        <v>743</v>
      </c>
      <c r="M45" s="43">
        <v>15.465798417159833</v>
      </c>
      <c r="N45" s="47"/>
      <c r="O45" s="48">
        <v>9.3684210526315786E-2</v>
      </c>
      <c r="P45" s="31">
        <f t="shared" si="4"/>
        <v>9.3684210526315788</v>
      </c>
      <c r="Q45" s="6"/>
      <c r="R45" s="6"/>
      <c r="S45" s="6"/>
      <c r="T45" s="6"/>
      <c r="U45" s="6"/>
      <c r="V45" s="6"/>
      <c r="W45" s="6"/>
      <c r="X45" s="6"/>
      <c r="Y45" s="6"/>
      <c r="Z45" s="6"/>
    </row>
    <row r="46" spans="1:26">
      <c r="A46" s="49" t="s">
        <v>56</v>
      </c>
      <c r="B46" s="33" t="s">
        <v>55</v>
      </c>
      <c r="C46" s="50" t="s">
        <v>56</v>
      </c>
      <c r="D46" s="35">
        <f t="shared" si="5"/>
        <v>1705.1130341880341</v>
      </c>
      <c r="E46" s="41">
        <f t="shared" si="6"/>
        <v>0.26156086927447708</v>
      </c>
      <c r="F46" s="45">
        <v>1667</v>
      </c>
      <c r="G46" s="43">
        <v>26.5904799701268</v>
      </c>
      <c r="H46" s="36">
        <f t="shared" si="7"/>
        <v>0.26274745050989801</v>
      </c>
      <c r="I46" s="45">
        <v>1229</v>
      </c>
      <c r="J46" s="44">
        <v>19.707918702670529</v>
      </c>
      <c r="K46" s="36">
        <f t="shared" si="3"/>
        <v>0.26037428803905616</v>
      </c>
      <c r="L46" s="45">
        <v>909</v>
      </c>
      <c r="M46" s="43">
        <v>14.658420109352781</v>
      </c>
      <c r="N46" s="47"/>
      <c r="O46" s="48">
        <v>2.2863247863247858E-2</v>
      </c>
      <c r="P46" s="31">
        <f t="shared" si="4"/>
        <v>2.2863247863247858</v>
      </c>
      <c r="Q46" s="6"/>
      <c r="R46" s="6"/>
      <c r="S46" s="6"/>
      <c r="T46" s="6"/>
      <c r="U46" s="6"/>
      <c r="V46" s="6"/>
      <c r="W46" s="6"/>
      <c r="X46" s="6"/>
      <c r="Y46" s="6"/>
      <c r="Z46" s="6"/>
    </row>
    <row r="47" spans="1:26">
      <c r="A47" s="46" t="s">
        <v>57</v>
      </c>
      <c r="B47" s="33" t="s">
        <v>55</v>
      </c>
      <c r="C47" s="40" t="s">
        <v>57</v>
      </c>
      <c r="D47" s="35">
        <f t="shared" si="5"/>
        <v>9130.3770161290322</v>
      </c>
      <c r="E47" s="41">
        <f t="shared" si="6"/>
        <v>0.25499630985524402</v>
      </c>
      <c r="F47" s="45">
        <v>7865</v>
      </c>
      <c r="G47" s="43">
        <v>87.364737392596396</v>
      </c>
      <c r="H47" s="36">
        <f t="shared" si="7"/>
        <v>0.28099173553719009</v>
      </c>
      <c r="I47" s="45">
        <v>5655</v>
      </c>
      <c r="J47" s="44">
        <v>63.099831968104404</v>
      </c>
      <c r="K47" s="36">
        <f t="shared" si="3"/>
        <v>0.22900088417329797</v>
      </c>
      <c r="L47" s="45">
        <v>4360</v>
      </c>
      <c r="M47" s="43">
        <v>48.944323698897662</v>
      </c>
      <c r="N47" s="47"/>
      <c r="O47" s="48">
        <v>0.16088709677419355</v>
      </c>
      <c r="P47" s="31">
        <f t="shared" si="4"/>
        <v>16.088709677419356</v>
      </c>
      <c r="Q47" s="6"/>
      <c r="R47" s="6"/>
      <c r="S47" s="6"/>
      <c r="T47" s="6"/>
      <c r="U47" s="6"/>
      <c r="V47" s="6"/>
      <c r="W47" s="6"/>
      <c r="X47" s="6"/>
      <c r="Y47" s="6"/>
      <c r="Z47" s="6"/>
    </row>
    <row r="48" spans="1:26">
      <c r="A48" s="46" t="s">
        <v>58</v>
      </c>
      <c r="B48" s="33" t="s">
        <v>55</v>
      </c>
      <c r="C48" s="40" t="s">
        <v>58</v>
      </c>
      <c r="D48" s="35">
        <f t="shared" si="5"/>
        <v>1130.97854672312</v>
      </c>
      <c r="E48" s="41">
        <f t="shared" si="6"/>
        <v>0.10194307713672907</v>
      </c>
      <c r="F48" s="42">
        <v>916</v>
      </c>
      <c r="G48" s="43">
        <v>34.169376405150302</v>
      </c>
      <c r="H48" s="36">
        <f t="shared" si="7"/>
        <v>7.3144104803493454E-2</v>
      </c>
      <c r="I48" s="42">
        <v>849</v>
      </c>
      <c r="J48" s="44">
        <v>31.798455471487944</v>
      </c>
      <c r="K48" s="36">
        <f t="shared" si="3"/>
        <v>0.13074204946996468</v>
      </c>
      <c r="L48" s="42">
        <v>738</v>
      </c>
      <c r="M48" s="43">
        <v>27.766187630953503</v>
      </c>
      <c r="N48" s="47"/>
      <c r="O48" s="48">
        <v>0.23469273659729262</v>
      </c>
      <c r="P48" s="31">
        <f t="shared" si="4"/>
        <v>23.469273659729261</v>
      </c>
      <c r="Q48" s="6"/>
      <c r="R48" s="6"/>
      <c r="S48" s="6"/>
      <c r="T48" s="6"/>
      <c r="U48" s="6"/>
      <c r="V48" s="6"/>
      <c r="W48" s="6"/>
      <c r="X48" s="6"/>
      <c r="Y48" s="6"/>
      <c r="Z48" s="6"/>
    </row>
    <row r="49" spans="1:26">
      <c r="A49" s="49" t="s">
        <v>59</v>
      </c>
      <c r="B49" s="33" t="s">
        <v>55</v>
      </c>
      <c r="C49" s="50" t="s">
        <v>59</v>
      </c>
      <c r="D49" s="35">
        <f t="shared" si="5"/>
        <v>2335.9375</v>
      </c>
      <c r="E49" s="41">
        <f t="shared" si="6"/>
        <v>0.1642527916369684</v>
      </c>
      <c r="F49" s="45">
        <v>1725</v>
      </c>
      <c r="G49" s="43">
        <v>23.413780822036799</v>
      </c>
      <c r="H49" s="36">
        <f t="shared" si="7"/>
        <v>0.18666666666666668</v>
      </c>
      <c r="I49" s="45">
        <v>1403</v>
      </c>
      <c r="J49" s="44">
        <v>19.111327364097079</v>
      </c>
      <c r="K49" s="36">
        <f t="shared" si="3"/>
        <v>0.14183891660727013</v>
      </c>
      <c r="L49" s="45">
        <v>1204</v>
      </c>
      <c r="M49" s="43">
        <v>16.511034623392764</v>
      </c>
      <c r="N49" s="47"/>
      <c r="O49" s="48">
        <v>0.35416666666666663</v>
      </c>
      <c r="P49" s="31">
        <f t="shared" si="4"/>
        <v>35.416666666666664</v>
      </c>
      <c r="Q49" s="6"/>
      <c r="R49" s="6"/>
      <c r="S49" s="6"/>
      <c r="T49" s="6"/>
      <c r="U49" s="6"/>
      <c r="V49" s="6"/>
      <c r="W49" s="6"/>
      <c r="X49" s="6"/>
      <c r="Y49" s="6"/>
      <c r="Z49" s="6"/>
    </row>
    <row r="50" spans="1:26">
      <c r="A50" s="46" t="s">
        <v>60</v>
      </c>
      <c r="B50" s="33" t="s">
        <v>55</v>
      </c>
      <c r="C50" s="40" t="s">
        <v>60</v>
      </c>
      <c r="D50" s="35">
        <f t="shared" si="5"/>
        <v>3980.3826086956519</v>
      </c>
      <c r="E50" s="41">
        <f t="shared" si="6"/>
        <v>0.24118238025395999</v>
      </c>
      <c r="F50" s="45">
        <v>3416</v>
      </c>
      <c r="G50" s="43">
        <v>37.060885197507098</v>
      </c>
      <c r="H50" s="36">
        <f t="shared" si="7"/>
        <v>0.22453161592505855</v>
      </c>
      <c r="I50" s="45">
        <v>2649</v>
      </c>
      <c r="J50" s="44">
        <v>28.855784800550317</v>
      </c>
      <c r="K50" s="36">
        <f t="shared" si="3"/>
        <v>0.25783314458286144</v>
      </c>
      <c r="L50" s="45">
        <v>1966</v>
      </c>
      <c r="M50" s="43">
        <v>21.524860063775336</v>
      </c>
      <c r="N50" s="47"/>
      <c r="O50" s="48">
        <v>0.16521739130434782</v>
      </c>
      <c r="P50" s="31">
        <f t="shared" si="4"/>
        <v>16.521739130434781</v>
      </c>
      <c r="Q50" s="6"/>
      <c r="R50" s="6"/>
      <c r="S50" s="6"/>
      <c r="T50" s="6"/>
      <c r="U50" s="6"/>
      <c r="V50" s="6"/>
      <c r="W50" s="6"/>
      <c r="X50" s="6"/>
      <c r="Y50" s="6"/>
      <c r="Z50" s="6"/>
    </row>
    <row r="51" spans="1:26">
      <c r="A51" s="46" t="s">
        <v>61</v>
      </c>
      <c r="B51" s="33" t="s">
        <v>55</v>
      </c>
      <c r="C51" s="40" t="s">
        <v>61</v>
      </c>
      <c r="D51" s="35">
        <f t="shared" si="5"/>
        <v>2257.6339285714284</v>
      </c>
      <c r="E51" s="41">
        <f t="shared" si="6"/>
        <v>0.21617831999758769</v>
      </c>
      <c r="F51" s="45">
        <v>1873</v>
      </c>
      <c r="G51" s="43">
        <v>33.096884104183303</v>
      </c>
      <c r="H51" s="36">
        <f t="shared" si="7"/>
        <v>0.19647624132407901</v>
      </c>
      <c r="I51" s="45">
        <v>1505</v>
      </c>
      <c r="J51" s="44">
        <v>26.757001622843262</v>
      </c>
      <c r="K51" s="36">
        <f t="shared" si="3"/>
        <v>0.23588039867109634</v>
      </c>
      <c r="L51" s="45">
        <v>1150</v>
      </c>
      <c r="M51" s="43">
        <v>20.536686111039185</v>
      </c>
      <c r="N51" s="47"/>
      <c r="O51" s="48">
        <v>0.20535714285714285</v>
      </c>
      <c r="P51" s="31">
        <f t="shared" si="4"/>
        <v>20.535714285714285</v>
      </c>
      <c r="Q51" s="6"/>
      <c r="R51" s="6"/>
      <c r="S51" s="6"/>
      <c r="T51" s="6"/>
      <c r="U51" s="6"/>
      <c r="V51" s="6"/>
      <c r="W51" s="6"/>
      <c r="X51" s="6"/>
      <c r="Y51" s="6"/>
      <c r="Z51" s="6"/>
    </row>
    <row r="52" spans="1:26">
      <c r="A52" s="49" t="s">
        <v>62</v>
      </c>
      <c r="B52" s="33" t="s">
        <v>55</v>
      </c>
      <c r="C52" s="50" t="s">
        <v>62</v>
      </c>
      <c r="D52" s="35">
        <f t="shared" si="5"/>
        <v>2202.8002070393377</v>
      </c>
      <c r="E52" s="41">
        <f t="shared" si="6"/>
        <v>0.31174861122626646</v>
      </c>
      <c r="F52" s="45">
        <v>1723</v>
      </c>
      <c r="G52" s="43">
        <v>28.900042251425699</v>
      </c>
      <c r="H52" s="36">
        <f t="shared" si="7"/>
        <v>0.33778293673824722</v>
      </c>
      <c r="I52" s="45">
        <v>1141</v>
      </c>
      <c r="J52" s="44">
        <v>19.228056717543218</v>
      </c>
      <c r="K52" s="36">
        <f t="shared" si="3"/>
        <v>0.2857142857142857</v>
      </c>
      <c r="L52" s="45">
        <v>815</v>
      </c>
      <c r="M52" s="43">
        <v>13.811787199506774</v>
      </c>
      <c r="N52" s="47"/>
      <c r="O52" s="48">
        <v>0.27846790890269152</v>
      </c>
      <c r="P52" s="31">
        <f t="shared" si="4"/>
        <v>27.846790890269151</v>
      </c>
      <c r="Q52" s="6"/>
      <c r="R52" s="6"/>
      <c r="S52" s="6"/>
      <c r="T52" s="6"/>
      <c r="U52" s="6"/>
      <c r="V52" s="6"/>
      <c r="W52" s="6"/>
      <c r="X52" s="6"/>
      <c r="Y52" s="6"/>
      <c r="Z52" s="6"/>
    </row>
    <row r="53" spans="1:26">
      <c r="A53" s="49" t="s">
        <v>63</v>
      </c>
      <c r="B53" s="33" t="s">
        <v>55</v>
      </c>
      <c r="C53" s="50" t="s">
        <v>63</v>
      </c>
      <c r="D53" s="35">
        <f t="shared" si="5"/>
        <v>1637.9252397558848</v>
      </c>
      <c r="E53" s="41">
        <f t="shared" si="6"/>
        <v>0.29138407435317759</v>
      </c>
      <c r="F53" s="45">
        <v>1327</v>
      </c>
      <c r="G53" s="43">
        <v>24.012232305228601</v>
      </c>
      <c r="H53" s="36">
        <f t="shared" si="7"/>
        <v>0.24943481537302187</v>
      </c>
      <c r="I53" s="45">
        <v>996</v>
      </c>
      <c r="J53" s="44">
        <v>18.09932714479298</v>
      </c>
      <c r="K53" s="36">
        <f t="shared" si="3"/>
        <v>0.33333333333333331</v>
      </c>
      <c r="L53" s="45">
        <v>664</v>
      </c>
      <c r="M53" s="43">
        <v>12.117639651690858</v>
      </c>
      <c r="N53" s="47"/>
      <c r="O53" s="48">
        <v>0.23430688753269399</v>
      </c>
      <c r="P53" s="31">
        <f t="shared" si="4"/>
        <v>23.430688753269401</v>
      </c>
      <c r="Q53" s="6"/>
      <c r="R53" s="6"/>
      <c r="S53" s="6"/>
      <c r="T53" s="6"/>
      <c r="U53" s="6"/>
      <c r="V53" s="6"/>
      <c r="W53" s="6"/>
      <c r="X53" s="6"/>
      <c r="Y53" s="6"/>
      <c r="Z53" s="6"/>
    </row>
    <row r="54" spans="1:26">
      <c r="A54" s="55" t="s">
        <v>64</v>
      </c>
      <c r="B54" s="33" t="s">
        <v>65</v>
      </c>
      <c r="C54" s="40" t="s">
        <v>21</v>
      </c>
      <c r="D54" s="56">
        <f t="shared" si="5"/>
        <v>57.866666666666667</v>
      </c>
      <c r="E54" s="57">
        <f t="shared" si="6"/>
        <v>0.2767857142857143</v>
      </c>
      <c r="F54" s="33">
        <v>56</v>
      </c>
      <c r="G54" s="58">
        <v>44.777432174184199</v>
      </c>
      <c r="H54" s="51">
        <f t="shared" si="7"/>
        <v>0.42857142857142855</v>
      </c>
      <c r="I54" s="33">
        <v>32</v>
      </c>
      <c r="J54" s="59">
        <v>25.6414365614833</v>
      </c>
      <c r="K54" s="51">
        <f t="shared" si="3"/>
        <v>0.125</v>
      </c>
      <c r="L54" s="33">
        <v>28</v>
      </c>
      <c r="M54" s="58">
        <v>22.264985130170647</v>
      </c>
      <c r="N54" s="47"/>
      <c r="O54" s="48">
        <v>3.3333333333333333E-2</v>
      </c>
      <c r="P54" s="31">
        <f t="shared" si="4"/>
        <v>3.3333333333333335</v>
      </c>
      <c r="Q54" s="6"/>
      <c r="R54" s="6"/>
      <c r="S54" s="6"/>
      <c r="T54" s="6"/>
      <c r="U54" s="6"/>
      <c r="V54" s="6"/>
      <c r="W54" s="6"/>
      <c r="X54" s="6"/>
      <c r="Y54" s="6"/>
      <c r="Z54" s="6"/>
    </row>
    <row r="55" spans="1:26">
      <c r="A55" s="55" t="s">
        <v>66</v>
      </c>
      <c r="B55" s="33" t="s">
        <v>65</v>
      </c>
      <c r="C55" s="40" t="s">
        <v>21</v>
      </c>
      <c r="D55" s="56">
        <f t="shared" si="5"/>
        <v>23.059885151763741</v>
      </c>
      <c r="E55" s="57">
        <f t="shared" si="6"/>
        <v>0.35833333333333334</v>
      </c>
      <c r="F55" s="33">
        <v>20</v>
      </c>
      <c r="G55" s="58">
        <v>22.179834094840999</v>
      </c>
      <c r="H55" s="51">
        <f t="shared" si="7"/>
        <v>0.25</v>
      </c>
      <c r="I55" s="33">
        <v>15</v>
      </c>
      <c r="J55" s="59">
        <v>16.696349065004402</v>
      </c>
      <c r="K55" s="51">
        <f t="shared" si="3"/>
        <v>0.46666666666666667</v>
      </c>
      <c r="L55" s="33">
        <v>8</v>
      </c>
      <c r="M55" s="58">
        <v>8.9523511112105822</v>
      </c>
      <c r="N55" s="47"/>
      <c r="O55" s="48">
        <v>0.15299425758818702</v>
      </c>
      <c r="P55" s="31">
        <f t="shared" si="4"/>
        <v>15.299425758818701</v>
      </c>
      <c r="Q55" s="6"/>
      <c r="R55" s="6"/>
      <c r="S55" s="6"/>
      <c r="T55" s="6"/>
      <c r="U55" s="6"/>
      <c r="V55" s="6"/>
      <c r="W55" s="6"/>
      <c r="X55" s="6"/>
      <c r="Y55" s="6"/>
      <c r="Z55" s="6"/>
    </row>
    <row r="56" spans="1:26">
      <c r="A56" s="55" t="s">
        <v>67</v>
      </c>
      <c r="B56" s="33" t="s">
        <v>65</v>
      </c>
      <c r="C56" s="40" t="s">
        <v>21</v>
      </c>
      <c r="D56" s="56">
        <f t="shared" si="5"/>
        <v>6.0317460317460316</v>
      </c>
      <c r="E56" s="57">
        <f t="shared" si="6"/>
        <v>4.9999999999999989E-2</v>
      </c>
      <c r="F56" s="33">
        <v>5</v>
      </c>
      <c r="G56" s="58">
        <v>4.8981191222570502</v>
      </c>
      <c r="H56" s="51">
        <f t="shared" si="7"/>
        <v>0.6</v>
      </c>
      <c r="I56" s="33">
        <v>2</v>
      </c>
      <c r="J56" s="59">
        <v>1.96367206676485</v>
      </c>
      <c r="K56" s="51">
        <f t="shared" si="3"/>
        <v>-0.5</v>
      </c>
      <c r="L56" s="33">
        <v>3</v>
      </c>
      <c r="M56" s="58">
        <v>2.9559271265432403</v>
      </c>
      <c r="N56" s="47"/>
      <c r="O56" s="48">
        <v>0.20634920634920634</v>
      </c>
      <c r="P56" s="31">
        <f t="shared" si="4"/>
        <v>20.634920634920633</v>
      </c>
      <c r="Q56" s="6"/>
      <c r="R56" s="6"/>
      <c r="S56" s="6"/>
      <c r="T56" s="6"/>
      <c r="U56" s="6"/>
      <c r="V56" s="6"/>
      <c r="W56" s="6"/>
      <c r="X56" s="6"/>
      <c r="Y56" s="6"/>
      <c r="Z56" s="6"/>
    </row>
    <row r="57" spans="1:26">
      <c r="A57" s="55" t="s">
        <v>68</v>
      </c>
      <c r="B57" s="33" t="s">
        <v>65</v>
      </c>
      <c r="C57" s="40" t="s">
        <v>21</v>
      </c>
      <c r="D57" s="56">
        <f t="shared" si="5"/>
        <v>61.45128205128205</v>
      </c>
      <c r="E57" s="57">
        <f t="shared" si="6"/>
        <v>0.39723320158102765</v>
      </c>
      <c r="F57" s="33">
        <v>46</v>
      </c>
      <c r="G57" s="58">
        <v>25.700477693661501</v>
      </c>
      <c r="H57" s="51">
        <f t="shared" si="7"/>
        <v>0.52173913043478259</v>
      </c>
      <c r="I57" s="33">
        <v>22</v>
      </c>
      <c r="J57" s="59">
        <v>12.3621202159999</v>
      </c>
      <c r="K57" s="51">
        <f t="shared" si="3"/>
        <v>0.27272727272727271</v>
      </c>
      <c r="L57" s="33">
        <v>16</v>
      </c>
      <c r="M57" s="58">
        <v>9.0216067481618474</v>
      </c>
      <c r="N57" s="47"/>
      <c r="O57" s="48">
        <v>0.33589743589743587</v>
      </c>
      <c r="P57" s="31">
        <f t="shared" si="4"/>
        <v>33.589743589743584</v>
      </c>
      <c r="Q57" s="6"/>
      <c r="R57" s="6"/>
      <c r="S57" s="6"/>
      <c r="T57" s="6"/>
      <c r="U57" s="6"/>
      <c r="V57" s="6"/>
      <c r="W57" s="6"/>
      <c r="X57" s="6"/>
      <c r="Y57" s="6"/>
      <c r="Z57" s="6"/>
    </row>
    <row r="58" spans="1:26">
      <c r="A58" s="55" t="s">
        <v>69</v>
      </c>
      <c r="B58" s="33" t="s">
        <v>65</v>
      </c>
      <c r="C58" s="40" t="s">
        <v>21</v>
      </c>
      <c r="D58" s="56">
        <f t="shared" si="5"/>
        <v>58.097368421052629</v>
      </c>
      <c r="E58" s="57">
        <f t="shared" si="6"/>
        <v>5.2245862884160749E-2</v>
      </c>
      <c r="F58" s="33">
        <v>45</v>
      </c>
      <c r="G58" s="58">
        <v>27.9669865261274</v>
      </c>
      <c r="H58" s="51">
        <f t="shared" si="7"/>
        <v>-4.4444444444444446E-2</v>
      </c>
      <c r="I58" s="33">
        <v>47</v>
      </c>
      <c r="J58" s="59">
        <v>29.543768779150898</v>
      </c>
      <c r="K58" s="51">
        <f t="shared" si="3"/>
        <v>0.14893617021276595</v>
      </c>
      <c r="L58" s="33">
        <v>40</v>
      </c>
      <c r="M58" s="58">
        <v>25.393762022359205</v>
      </c>
      <c r="N58" s="47"/>
      <c r="O58" s="48">
        <v>0.29105263157894734</v>
      </c>
      <c r="P58" s="31">
        <f t="shared" si="4"/>
        <v>29.105263157894733</v>
      </c>
      <c r="Q58" s="6"/>
      <c r="R58" s="6"/>
      <c r="S58" s="6"/>
      <c r="T58" s="6"/>
      <c r="U58" s="6"/>
      <c r="V58" s="6"/>
      <c r="W58" s="6"/>
      <c r="X58" s="6"/>
      <c r="Y58" s="6"/>
      <c r="Z58" s="6"/>
    </row>
    <row r="59" spans="1:26">
      <c r="A59" s="55" t="s">
        <v>70</v>
      </c>
      <c r="B59" s="33" t="s">
        <v>65</v>
      </c>
      <c r="C59" s="40" t="s">
        <v>22</v>
      </c>
      <c r="D59" s="56">
        <f t="shared" si="5"/>
        <v>25.452083333333334</v>
      </c>
      <c r="E59" s="57">
        <f t="shared" si="6"/>
        <v>5.4093567251461985E-2</v>
      </c>
      <c r="F59" s="33">
        <v>19</v>
      </c>
      <c r="G59" s="58">
        <v>19.421246844047399</v>
      </c>
      <c r="H59" s="51">
        <f t="shared" si="7"/>
        <v>5.2631578947368418E-2</v>
      </c>
      <c r="I59" s="33">
        <v>18</v>
      </c>
      <c r="J59" s="59">
        <v>18.412250283855499</v>
      </c>
      <c r="K59" s="51">
        <f t="shared" si="3"/>
        <v>5.5555555555555552E-2</v>
      </c>
      <c r="L59" s="33">
        <v>17</v>
      </c>
      <c r="M59" s="58">
        <v>17.431070370256442</v>
      </c>
      <c r="N59" s="47"/>
      <c r="O59" s="48">
        <v>0.33958333333333335</v>
      </c>
      <c r="P59" s="31">
        <f t="shared" si="4"/>
        <v>33.958333333333336</v>
      </c>
      <c r="Q59" s="6"/>
      <c r="R59" s="6"/>
      <c r="S59" s="6"/>
      <c r="T59" s="6"/>
      <c r="U59" s="6"/>
      <c r="V59" s="6"/>
      <c r="W59" s="6"/>
      <c r="X59" s="6"/>
      <c r="Y59" s="6"/>
      <c r="Z59" s="6"/>
    </row>
    <row r="60" spans="1:26">
      <c r="A60" s="55" t="s">
        <v>71</v>
      </c>
      <c r="B60" s="33" t="s">
        <v>65</v>
      </c>
      <c r="C60" s="40" t="s">
        <v>22</v>
      </c>
      <c r="D60" s="56">
        <f t="shared" si="5"/>
        <v>9.7368421052631575</v>
      </c>
      <c r="E60" s="57">
        <f t="shared" si="6"/>
        <v>0.83333333333333326</v>
      </c>
      <c r="F60" s="33">
        <v>9</v>
      </c>
      <c r="G60" s="58">
        <v>13.487995683841399</v>
      </c>
      <c r="H60" s="51">
        <f t="shared" si="7"/>
        <v>0.66666666666666663</v>
      </c>
      <c r="I60" s="33">
        <v>3</v>
      </c>
      <c r="J60" s="59">
        <v>4.4743396620382097</v>
      </c>
      <c r="K60" s="51">
        <f t="shared" si="3"/>
        <v>1</v>
      </c>
      <c r="L60" s="33">
        <v>0</v>
      </c>
      <c r="M60" s="58">
        <v>0</v>
      </c>
      <c r="N60" s="47"/>
      <c r="O60" s="48">
        <v>8.1871345029239762E-2</v>
      </c>
      <c r="P60" s="31">
        <f t="shared" si="4"/>
        <v>8.1871345029239766</v>
      </c>
      <c r="Q60" s="6"/>
      <c r="R60" s="6"/>
      <c r="S60" s="6"/>
      <c r="T60" s="6"/>
      <c r="U60" s="6"/>
      <c r="V60" s="6"/>
      <c r="W60" s="6"/>
      <c r="X60" s="6"/>
      <c r="Y60" s="6"/>
      <c r="Z60" s="6"/>
    </row>
    <row r="61" spans="1:26">
      <c r="A61" s="55" t="s">
        <v>72</v>
      </c>
      <c r="B61" s="33" t="s">
        <v>65</v>
      </c>
      <c r="C61" s="40" t="s">
        <v>22</v>
      </c>
      <c r="D61" s="56">
        <f t="shared" si="5"/>
        <v>58.451346153846153</v>
      </c>
      <c r="E61" s="57">
        <f t="shared" si="6"/>
        <v>0.27142857142857141</v>
      </c>
      <c r="F61" s="33">
        <v>49</v>
      </c>
      <c r="G61" s="58">
        <v>45.151302937599098</v>
      </c>
      <c r="H61" s="51">
        <f t="shared" si="7"/>
        <v>0.2857142857142857</v>
      </c>
      <c r="I61" s="33">
        <v>35</v>
      </c>
      <c r="J61" s="59">
        <v>32.205230129373</v>
      </c>
      <c r="K61" s="51">
        <f t="shared" si="3"/>
        <v>0.25714285714285712</v>
      </c>
      <c r="L61" s="33">
        <v>26</v>
      </c>
      <c r="M61" s="58">
        <v>23.98811665605654</v>
      </c>
      <c r="N61" s="47"/>
      <c r="O61" s="48">
        <v>0.19288461538461538</v>
      </c>
      <c r="P61" s="31">
        <f t="shared" si="4"/>
        <v>19.288461538461537</v>
      </c>
      <c r="Q61" s="6"/>
      <c r="R61" s="6"/>
      <c r="S61" s="6"/>
      <c r="T61" s="6"/>
      <c r="U61" s="6"/>
      <c r="V61" s="6"/>
      <c r="W61" s="6"/>
      <c r="X61" s="6"/>
      <c r="Y61" s="6"/>
      <c r="Z61" s="6"/>
    </row>
    <row r="62" spans="1:26">
      <c r="A62" s="55" t="s">
        <v>73</v>
      </c>
      <c r="B62" s="33" t="s">
        <v>65</v>
      </c>
      <c r="C62" s="40" t="s">
        <v>22</v>
      </c>
      <c r="D62" s="56">
        <f t="shared" si="5"/>
        <v>38.811111111111117</v>
      </c>
      <c r="E62" s="57">
        <f t="shared" si="6"/>
        <v>0.12987012987012986</v>
      </c>
      <c r="F62" s="33">
        <v>28</v>
      </c>
      <c r="G62" s="58">
        <v>41.151658558810098</v>
      </c>
      <c r="H62" s="51">
        <f t="shared" si="7"/>
        <v>0.21428571428571427</v>
      </c>
      <c r="I62" s="33">
        <v>22</v>
      </c>
      <c r="J62" s="59">
        <v>32.266107387471898</v>
      </c>
      <c r="K62" s="51">
        <f t="shared" si="3"/>
        <v>4.5454545454545456E-2</v>
      </c>
      <c r="L62" s="33">
        <v>21</v>
      </c>
      <c r="M62" s="58">
        <v>30.690985619081026</v>
      </c>
      <c r="N62" s="47"/>
      <c r="O62" s="48">
        <v>0.38611111111111113</v>
      </c>
      <c r="P62" s="31">
        <f t="shared" si="4"/>
        <v>38.611111111111114</v>
      </c>
      <c r="Q62" s="6"/>
      <c r="R62" s="6"/>
      <c r="S62" s="6"/>
      <c r="T62" s="6"/>
      <c r="U62" s="6"/>
      <c r="V62" s="6"/>
      <c r="W62" s="6"/>
      <c r="X62" s="6"/>
      <c r="Y62" s="6"/>
      <c r="Z62" s="6"/>
    </row>
    <row r="63" spans="1:26">
      <c r="A63" s="55" t="s">
        <v>74</v>
      </c>
      <c r="B63" s="33" t="s">
        <v>65</v>
      </c>
      <c r="C63" s="40" t="s">
        <v>22</v>
      </c>
      <c r="D63" s="56">
        <f t="shared" si="5"/>
        <v>52.055921052631582</v>
      </c>
      <c r="E63" s="57">
        <f t="shared" si="6"/>
        <v>0.19619883040935671</v>
      </c>
      <c r="F63" s="33">
        <v>45</v>
      </c>
      <c r="G63" s="58">
        <v>83.714700301372901</v>
      </c>
      <c r="H63" s="51">
        <f t="shared" si="7"/>
        <v>0.15555555555555556</v>
      </c>
      <c r="I63" s="33">
        <v>38</v>
      </c>
      <c r="J63" s="59">
        <v>71.357482207575103</v>
      </c>
      <c r="K63" s="51">
        <f t="shared" si="3"/>
        <v>0.23684210526315788</v>
      </c>
      <c r="L63" s="33">
        <v>29</v>
      </c>
      <c r="M63" s="58">
        <v>54.840112705886803</v>
      </c>
      <c r="N63" s="47"/>
      <c r="O63" s="48">
        <v>0.1567982456140351</v>
      </c>
      <c r="P63" s="31">
        <f t="shared" si="4"/>
        <v>15.67982456140351</v>
      </c>
      <c r="Q63" s="6"/>
      <c r="R63" s="6"/>
      <c r="S63" s="6"/>
      <c r="T63" s="6"/>
      <c r="U63" s="6"/>
      <c r="V63" s="6"/>
      <c r="W63" s="6"/>
      <c r="X63" s="6"/>
      <c r="Y63" s="6"/>
      <c r="Z63" s="6"/>
    </row>
    <row r="64" spans="1:26">
      <c r="A64" s="55" t="s">
        <v>75</v>
      </c>
      <c r="B64" s="33" t="s">
        <v>65</v>
      </c>
      <c r="C64" s="40" t="s">
        <v>22</v>
      </c>
      <c r="D64" s="56">
        <f t="shared" si="5"/>
        <v>112.44838056680162</v>
      </c>
      <c r="E64" s="57">
        <f t="shared" si="6"/>
        <v>0.1889655172413793</v>
      </c>
      <c r="F64" s="33">
        <v>87</v>
      </c>
      <c r="G64" s="58">
        <v>82.932176731328397</v>
      </c>
      <c r="H64" s="51">
        <f t="shared" si="7"/>
        <v>0.13793103448275862</v>
      </c>
      <c r="I64" s="33">
        <v>75</v>
      </c>
      <c r="J64" s="59">
        <v>71.368757612667395</v>
      </c>
      <c r="K64" s="51">
        <f t="shared" si="3"/>
        <v>0.24</v>
      </c>
      <c r="L64" s="33">
        <v>57</v>
      </c>
      <c r="M64" s="58">
        <v>54.528756744346225</v>
      </c>
      <c r="N64" s="47"/>
      <c r="O64" s="48">
        <v>0.29251012145748989</v>
      </c>
      <c r="P64" s="31">
        <f t="shared" si="4"/>
        <v>29.251012145748987</v>
      </c>
      <c r="Q64" s="6"/>
      <c r="R64" s="6"/>
      <c r="S64" s="6"/>
      <c r="T64" s="6"/>
      <c r="U64" s="6"/>
      <c r="V64" s="6"/>
      <c r="W64" s="6"/>
      <c r="X64" s="6"/>
      <c r="Y64" s="6"/>
      <c r="Z64" s="6"/>
    </row>
    <row r="65" spans="1:26">
      <c r="A65" s="55" t="s">
        <v>76</v>
      </c>
      <c r="B65" s="33" t="s">
        <v>65</v>
      </c>
      <c r="C65" s="40" t="s">
        <v>23</v>
      </c>
      <c r="D65" s="56">
        <f t="shared" si="5"/>
        <v>17.556818181818183</v>
      </c>
      <c r="E65" s="57">
        <f t="shared" si="6"/>
        <v>0.35</v>
      </c>
      <c r="F65" s="33">
        <v>15</v>
      </c>
      <c r="G65" s="58">
        <v>11.643341173183099</v>
      </c>
      <c r="H65" s="51">
        <f t="shared" si="7"/>
        <v>0.2</v>
      </c>
      <c r="I65" s="33">
        <v>12</v>
      </c>
      <c r="J65" s="59">
        <v>9.3642457490226008</v>
      </c>
      <c r="K65" s="51">
        <f t="shared" si="3"/>
        <v>0.5</v>
      </c>
      <c r="L65" s="33">
        <v>6</v>
      </c>
      <c r="M65" s="58">
        <v>4.7364183204660639</v>
      </c>
      <c r="N65" s="47"/>
      <c r="O65" s="48">
        <v>0.17045454545454547</v>
      </c>
      <c r="P65" s="31">
        <f t="shared" si="4"/>
        <v>17.045454545454547</v>
      </c>
      <c r="Q65" s="6"/>
      <c r="R65" s="6"/>
      <c r="S65" s="6"/>
      <c r="T65" s="6"/>
      <c r="U65" s="6"/>
      <c r="V65" s="6"/>
      <c r="W65" s="6"/>
      <c r="X65" s="6"/>
      <c r="Y65" s="6"/>
      <c r="Z65" s="6"/>
    </row>
    <row r="66" spans="1:26">
      <c r="A66" s="55" t="s">
        <v>77</v>
      </c>
      <c r="B66" s="33" t="s">
        <v>65</v>
      </c>
      <c r="C66" s="40" t="s">
        <v>23</v>
      </c>
      <c r="D66" s="56">
        <f t="shared" si="5"/>
        <v>47.16776315789474</v>
      </c>
      <c r="E66" s="57">
        <f t="shared" si="6"/>
        <v>0.47435897435897434</v>
      </c>
      <c r="F66" s="33">
        <v>39</v>
      </c>
      <c r="G66" s="58">
        <v>47.9675296722219</v>
      </c>
      <c r="H66" s="51">
        <f t="shared" si="7"/>
        <v>0.61538461538461542</v>
      </c>
      <c r="I66" s="33">
        <v>15</v>
      </c>
      <c r="J66" s="59">
        <v>18.619200119162802</v>
      </c>
      <c r="K66" s="51">
        <f t="shared" si="3"/>
        <v>0.33333333333333331</v>
      </c>
      <c r="L66" s="33">
        <v>10</v>
      </c>
      <c r="M66" s="58">
        <v>12.573871495033321</v>
      </c>
      <c r="N66" s="47"/>
      <c r="O66" s="48">
        <v>0.20942982456140352</v>
      </c>
      <c r="P66" s="31">
        <f t="shared" si="4"/>
        <v>20.942982456140353</v>
      </c>
      <c r="Q66" s="6"/>
      <c r="R66" s="6"/>
      <c r="S66" s="6"/>
      <c r="T66" s="6"/>
      <c r="U66" s="6"/>
      <c r="V66" s="6"/>
      <c r="W66" s="6"/>
      <c r="X66" s="6"/>
      <c r="Y66" s="6"/>
      <c r="Z66" s="6"/>
    </row>
    <row r="67" spans="1:26">
      <c r="A67" s="55" t="s">
        <v>78</v>
      </c>
      <c r="B67" s="33" t="s">
        <v>65</v>
      </c>
      <c r="C67" s="40" t="s">
        <v>23</v>
      </c>
      <c r="D67" s="56">
        <f t="shared" si="5"/>
        <v>71.026124089424769</v>
      </c>
      <c r="E67" s="57">
        <f t="shared" si="6"/>
        <v>0.39153605015673981</v>
      </c>
      <c r="F67" s="33">
        <v>55</v>
      </c>
      <c r="G67" s="58">
        <v>52.415896311826899</v>
      </c>
      <c r="H67" s="51">
        <f t="shared" si="7"/>
        <v>0.47272727272727272</v>
      </c>
      <c r="I67" s="33">
        <v>29</v>
      </c>
      <c r="J67" s="59">
        <v>27.645376549094301</v>
      </c>
      <c r="K67" s="51">
        <f t="shared" si="3"/>
        <v>0.31034482758620691</v>
      </c>
      <c r="L67" s="33">
        <v>20</v>
      </c>
      <c r="M67" s="58">
        <v>19.115341973467903</v>
      </c>
      <c r="N67" s="47"/>
      <c r="O67" s="48">
        <v>0.29138407435317759</v>
      </c>
      <c r="P67" s="31">
        <f t="shared" si="4"/>
        <v>29.13840743531776</v>
      </c>
      <c r="Q67" s="6"/>
      <c r="R67" s="6"/>
      <c r="S67" s="6"/>
      <c r="T67" s="6"/>
      <c r="U67" s="6"/>
      <c r="V67" s="6"/>
      <c r="W67" s="6"/>
      <c r="X67" s="6"/>
      <c r="Y67" s="6"/>
      <c r="Z67" s="6"/>
    </row>
    <row r="68" spans="1:26">
      <c r="A68" s="55" t="s">
        <v>79</v>
      </c>
      <c r="B68" s="33" t="s">
        <v>65</v>
      </c>
      <c r="C68" s="40" t="s">
        <v>23</v>
      </c>
      <c r="D68" s="56">
        <f t="shared" si="5"/>
        <v>48.235023041474655</v>
      </c>
      <c r="E68" s="57">
        <f t="shared" si="6"/>
        <v>0.27777777777777779</v>
      </c>
      <c r="F68" s="33">
        <v>36</v>
      </c>
      <c r="G68" s="58">
        <v>49.708652067051503</v>
      </c>
      <c r="H68" s="51">
        <f t="shared" si="7"/>
        <v>5.5555555555555552E-2</v>
      </c>
      <c r="I68" s="33">
        <v>34</v>
      </c>
      <c r="J68" s="59">
        <v>47.010024196335898</v>
      </c>
      <c r="K68" s="51">
        <f t="shared" si="3"/>
        <v>0.5</v>
      </c>
      <c r="L68" s="33">
        <v>17</v>
      </c>
      <c r="M68" s="58">
        <v>23.618655959542632</v>
      </c>
      <c r="N68" s="47"/>
      <c r="O68" s="48">
        <v>0.33986175115207373</v>
      </c>
      <c r="P68" s="31">
        <f t="shared" si="4"/>
        <v>33.986175115207374</v>
      </c>
      <c r="Q68" s="6"/>
      <c r="R68" s="6"/>
      <c r="S68" s="6"/>
      <c r="T68" s="6"/>
      <c r="U68" s="6"/>
      <c r="V68" s="6"/>
      <c r="W68" s="6"/>
      <c r="X68" s="6"/>
      <c r="Y68" s="6"/>
      <c r="Z68" s="6"/>
    </row>
    <row r="69" spans="1:26">
      <c r="A69" s="55" t="s">
        <v>80</v>
      </c>
      <c r="B69" s="33" t="s">
        <v>65</v>
      </c>
      <c r="C69" s="40" t="s">
        <v>23</v>
      </c>
      <c r="D69" s="56">
        <f t="shared" si="5"/>
        <v>28.302911093627067</v>
      </c>
      <c r="E69" s="57">
        <f t="shared" si="6"/>
        <v>0.36904761904761907</v>
      </c>
      <c r="F69" s="33">
        <v>21</v>
      </c>
      <c r="G69" s="58">
        <v>18.208302986161701</v>
      </c>
      <c r="H69" s="51">
        <f t="shared" si="7"/>
        <v>0.23809523809523808</v>
      </c>
      <c r="I69" s="33">
        <v>16</v>
      </c>
      <c r="J69" s="59">
        <v>13.868303126435499</v>
      </c>
      <c r="K69" s="51">
        <f t="shared" si="3"/>
        <v>0.5</v>
      </c>
      <c r="L69" s="33">
        <v>8</v>
      </c>
      <c r="M69" s="58">
        <v>6.9270066672439166</v>
      </c>
      <c r="N69" s="47"/>
      <c r="O69" s="48">
        <v>0.34775767112509837</v>
      </c>
      <c r="P69" s="31">
        <f t="shared" si="4"/>
        <v>34.77576711250984</v>
      </c>
      <c r="Q69" s="6"/>
      <c r="R69" s="6"/>
      <c r="S69" s="6"/>
      <c r="T69" s="6"/>
      <c r="U69" s="6"/>
      <c r="V69" s="6"/>
      <c r="W69" s="6"/>
      <c r="X69" s="6"/>
      <c r="Y69" s="6"/>
      <c r="Z69" s="6"/>
    </row>
    <row r="70" spans="1:26">
      <c r="A70" s="55" t="s">
        <v>81</v>
      </c>
      <c r="B70" s="33" t="s">
        <v>65</v>
      </c>
      <c r="C70" s="40" t="s">
        <v>23</v>
      </c>
      <c r="D70" s="56">
        <f t="shared" si="5"/>
        <v>28.919956140350877</v>
      </c>
      <c r="E70" s="57">
        <f t="shared" si="6"/>
        <v>0.50571428571428567</v>
      </c>
      <c r="F70" s="33">
        <v>25</v>
      </c>
      <c r="G70" s="58">
        <v>26.9882223397709</v>
      </c>
      <c r="H70" s="51">
        <f t="shared" si="7"/>
        <v>0.44</v>
      </c>
      <c r="I70" s="33">
        <v>14</v>
      </c>
      <c r="J70" s="59">
        <v>15.108022359873001</v>
      </c>
      <c r="K70" s="51">
        <f t="shared" si="3"/>
        <v>0.5714285714285714</v>
      </c>
      <c r="L70" s="33">
        <v>6</v>
      </c>
      <c r="M70" s="58">
        <v>6.5061103219440257</v>
      </c>
      <c r="N70" s="47"/>
      <c r="O70" s="48">
        <v>0.1567982456140351</v>
      </c>
      <c r="P70" s="31">
        <f t="shared" si="4"/>
        <v>15.67982456140351</v>
      </c>
      <c r="Q70" s="6"/>
      <c r="R70" s="6"/>
      <c r="S70" s="6"/>
      <c r="T70" s="6"/>
      <c r="U70" s="6"/>
      <c r="V70" s="6"/>
      <c r="W70" s="6"/>
      <c r="X70" s="6"/>
      <c r="Y70" s="6"/>
      <c r="Z70" s="6"/>
    </row>
    <row r="71" spans="1:26">
      <c r="A71" s="55" t="s">
        <v>82</v>
      </c>
      <c r="B71" s="33" t="s">
        <v>65</v>
      </c>
      <c r="C71" s="40" t="s">
        <v>23</v>
      </c>
      <c r="D71" s="56">
        <f t="shared" si="5"/>
        <v>12.425000000000001</v>
      </c>
      <c r="E71" s="57">
        <f t="shared" si="6"/>
        <v>0.2722222222222222</v>
      </c>
      <c r="F71" s="33">
        <v>10</v>
      </c>
      <c r="G71" s="58">
        <v>9.7832041950379605</v>
      </c>
      <c r="H71" s="51">
        <f t="shared" si="7"/>
        <v>0.1</v>
      </c>
      <c r="I71" s="33">
        <v>9</v>
      </c>
      <c r="J71" s="59">
        <v>8.87031598036703</v>
      </c>
      <c r="K71" s="51">
        <f t="shared" si="3"/>
        <v>0.44444444444444442</v>
      </c>
      <c r="L71" s="33">
        <v>5</v>
      </c>
      <c r="M71" s="58">
        <v>4.9443757725587147</v>
      </c>
      <c r="N71" s="47"/>
      <c r="O71" s="48">
        <v>0.24249999999999999</v>
      </c>
      <c r="P71" s="31">
        <f t="shared" si="4"/>
        <v>24.25</v>
      </c>
      <c r="Q71" s="6"/>
      <c r="R71" s="6"/>
      <c r="S71" s="6"/>
      <c r="T71" s="6"/>
      <c r="U71" s="6"/>
      <c r="V71" s="6"/>
      <c r="W71" s="6"/>
      <c r="X71" s="6"/>
      <c r="Y71" s="6"/>
      <c r="Z71" s="6"/>
    </row>
    <row r="72" spans="1:26">
      <c r="A72" s="55" t="s">
        <v>83</v>
      </c>
      <c r="B72" s="33" t="s">
        <v>65</v>
      </c>
      <c r="C72" s="40" t="s">
        <v>23</v>
      </c>
      <c r="D72" s="56">
        <f t="shared" si="5"/>
        <v>20.031459063395985</v>
      </c>
      <c r="E72" s="57">
        <f t="shared" si="6"/>
        <v>0.34640522875816993</v>
      </c>
      <c r="F72" s="33">
        <v>17</v>
      </c>
      <c r="G72" s="58">
        <v>15.5228459768436</v>
      </c>
      <c r="H72" s="51">
        <f t="shared" si="7"/>
        <v>0.47058823529411764</v>
      </c>
      <c r="I72" s="33">
        <v>9</v>
      </c>
      <c r="J72" s="59">
        <v>8.3907478020902193</v>
      </c>
      <c r="K72" s="51">
        <f t="shared" si="3"/>
        <v>0.22222222222222221</v>
      </c>
      <c r="L72" s="33">
        <v>7</v>
      </c>
      <c r="M72" s="58">
        <v>6.6990133310365296</v>
      </c>
      <c r="N72" s="47"/>
      <c r="O72" s="48">
        <v>0.17832112137623446</v>
      </c>
      <c r="P72" s="31">
        <f t="shared" si="4"/>
        <v>17.832112137623447</v>
      </c>
      <c r="Q72" s="6"/>
      <c r="R72" s="6"/>
      <c r="S72" s="6"/>
      <c r="T72" s="6"/>
      <c r="U72" s="6"/>
      <c r="V72" s="6"/>
      <c r="W72" s="6"/>
      <c r="X72" s="6"/>
      <c r="Y72" s="6"/>
      <c r="Z72" s="6"/>
    </row>
    <row r="73" spans="1:26">
      <c r="A73" s="55" t="s">
        <v>84</v>
      </c>
      <c r="B73" s="33" t="s">
        <v>65</v>
      </c>
      <c r="C73" s="40" t="s">
        <v>24</v>
      </c>
      <c r="D73" s="56">
        <f t="shared" si="5"/>
        <v>81.912715263033732</v>
      </c>
      <c r="E73" s="57">
        <f t="shared" si="6"/>
        <v>0.30302526595744683</v>
      </c>
      <c r="F73" s="33">
        <v>64</v>
      </c>
      <c r="G73" s="58">
        <v>43.219881145326902</v>
      </c>
      <c r="H73" s="51">
        <f t="shared" si="7"/>
        <v>0.265625</v>
      </c>
      <c r="I73" s="33">
        <v>47</v>
      </c>
      <c r="J73" s="59">
        <v>32.1292827650324</v>
      </c>
      <c r="K73" s="51">
        <f t="shared" si="3"/>
        <v>0.34042553191489361</v>
      </c>
      <c r="L73" s="33">
        <v>31</v>
      </c>
      <c r="M73" s="58">
        <v>21.48049086386219</v>
      </c>
      <c r="N73" s="47"/>
      <c r="O73" s="48">
        <v>0.27988617598490206</v>
      </c>
      <c r="P73" s="31">
        <f t="shared" si="4"/>
        <v>27.988617598490208</v>
      </c>
      <c r="Q73" s="6"/>
      <c r="R73" s="6"/>
      <c r="S73" s="6"/>
      <c r="T73" s="6"/>
      <c r="U73" s="6"/>
      <c r="V73" s="6"/>
      <c r="W73" s="6"/>
      <c r="X73" s="6"/>
      <c r="Y73" s="6"/>
      <c r="Z73" s="6"/>
    </row>
    <row r="74" spans="1:26">
      <c r="A74" s="55" t="s">
        <v>85</v>
      </c>
      <c r="B74" s="33" t="s">
        <v>65</v>
      </c>
      <c r="C74" s="40" t="s">
        <v>24</v>
      </c>
      <c r="D74" s="56">
        <f t="shared" si="5"/>
        <v>62.125</v>
      </c>
      <c r="E74" s="57">
        <f t="shared" si="6"/>
        <v>0.24306645735217164</v>
      </c>
      <c r="F74" s="33">
        <v>49</v>
      </c>
      <c r="G74" s="58">
        <v>36.7500918752297</v>
      </c>
      <c r="H74" s="51">
        <f t="shared" si="7"/>
        <v>0.20408163265306123</v>
      </c>
      <c r="I74" s="33">
        <v>39</v>
      </c>
      <c r="J74" s="59">
        <v>29.6792359499258</v>
      </c>
      <c r="K74" s="51">
        <f t="shared" si="3"/>
        <v>0.28205128205128205</v>
      </c>
      <c r="L74" s="33">
        <v>28</v>
      </c>
      <c r="M74" s="58">
        <v>21.467782991382215</v>
      </c>
      <c r="N74" s="47"/>
      <c r="O74" s="48">
        <v>0.26785714285714285</v>
      </c>
      <c r="P74" s="31">
        <f t="shared" si="4"/>
        <v>26.785714285714285</v>
      </c>
      <c r="Q74" s="6"/>
      <c r="R74" s="6"/>
      <c r="S74" s="6"/>
      <c r="T74" s="6"/>
      <c r="U74" s="6"/>
      <c r="V74" s="6"/>
      <c r="W74" s="6"/>
      <c r="X74" s="6"/>
      <c r="Y74" s="6"/>
      <c r="Z74" s="6"/>
    </row>
    <row r="75" spans="1:26">
      <c r="A75" s="55" t="s">
        <v>86</v>
      </c>
      <c r="B75" s="33" t="s">
        <v>65</v>
      </c>
      <c r="C75" s="40" t="s">
        <v>24</v>
      </c>
      <c r="D75" s="56">
        <f t="shared" si="5"/>
        <v>36.5625</v>
      </c>
      <c r="E75" s="57">
        <f t="shared" si="6"/>
        <v>0.25168350168350168</v>
      </c>
      <c r="F75" s="33">
        <v>27</v>
      </c>
      <c r="G75" s="58">
        <v>32.416856765518098</v>
      </c>
      <c r="H75" s="51">
        <f t="shared" si="7"/>
        <v>0.18518518518518517</v>
      </c>
      <c r="I75" s="33">
        <v>22</v>
      </c>
      <c r="J75" s="59">
        <v>26.727897850834001</v>
      </c>
      <c r="K75" s="51">
        <f t="shared" si="3"/>
        <v>0.31818181818181818</v>
      </c>
      <c r="L75" s="33">
        <v>15</v>
      </c>
      <c r="M75" s="58">
        <v>18.360976803965972</v>
      </c>
      <c r="N75" s="47"/>
      <c r="O75" s="48">
        <v>0.35416666666666663</v>
      </c>
      <c r="P75" s="31">
        <f t="shared" si="4"/>
        <v>35.416666666666664</v>
      </c>
      <c r="Q75" s="6"/>
      <c r="R75" s="6"/>
      <c r="S75" s="6"/>
      <c r="T75" s="6"/>
      <c r="U75" s="6"/>
      <c r="V75" s="6"/>
      <c r="W75" s="6"/>
      <c r="X75" s="6"/>
      <c r="Y75" s="6"/>
      <c r="Z75" s="6"/>
    </row>
    <row r="76" spans="1:26">
      <c r="A76" s="55" t="s">
        <v>87</v>
      </c>
      <c r="B76" s="33" t="s">
        <v>65</v>
      </c>
      <c r="C76" s="40" t="s">
        <v>24</v>
      </c>
      <c r="D76" s="56">
        <f t="shared" si="5"/>
        <v>61.25105891413169</v>
      </c>
      <c r="E76" s="57">
        <f t="shared" si="6"/>
        <v>0.20728291316526609</v>
      </c>
      <c r="F76" s="33">
        <v>51</v>
      </c>
      <c r="G76" s="58">
        <v>51.950697769175903</v>
      </c>
      <c r="H76" s="51">
        <f t="shared" si="7"/>
        <v>0.17647058823529413</v>
      </c>
      <c r="I76" s="33">
        <v>42</v>
      </c>
      <c r="J76" s="59">
        <v>43.234340418961303</v>
      </c>
      <c r="K76" s="51">
        <f t="shared" si="3"/>
        <v>0.23809523809523808</v>
      </c>
      <c r="L76" s="33">
        <v>32</v>
      </c>
      <c r="M76" s="58">
        <v>33.295182603267094</v>
      </c>
      <c r="N76" s="47"/>
      <c r="O76" s="48">
        <v>0.20100115517905273</v>
      </c>
      <c r="P76" s="31">
        <f t="shared" si="4"/>
        <v>20.100115517905273</v>
      </c>
      <c r="Q76" s="6"/>
      <c r="R76" s="6"/>
      <c r="S76" s="6"/>
      <c r="T76" s="6"/>
      <c r="U76" s="6"/>
      <c r="V76" s="6"/>
      <c r="W76" s="6"/>
      <c r="X76" s="6"/>
      <c r="Y76" s="6"/>
      <c r="Z76" s="6"/>
    </row>
    <row r="77" spans="1:26">
      <c r="A77" s="55" t="s">
        <v>88</v>
      </c>
      <c r="B77" s="33" t="s">
        <v>65</v>
      </c>
      <c r="C77" s="40" t="s">
        <v>24</v>
      </c>
      <c r="D77" s="56">
        <f t="shared" si="5"/>
        <v>34.785087719298247</v>
      </c>
      <c r="E77" s="57">
        <f t="shared" si="6"/>
        <v>0.16504329004329005</v>
      </c>
      <c r="F77" s="33">
        <v>33</v>
      </c>
      <c r="G77" s="58">
        <v>37.523025492916098</v>
      </c>
      <c r="H77" s="51">
        <f t="shared" si="7"/>
        <v>0.15151515151515152</v>
      </c>
      <c r="I77" s="33">
        <v>28</v>
      </c>
      <c r="J77" s="59">
        <v>32.182428394096803</v>
      </c>
      <c r="K77" s="51">
        <f t="shared" si="3"/>
        <v>0.17857142857142858</v>
      </c>
      <c r="L77" s="33">
        <v>23</v>
      </c>
      <c r="M77" s="58">
        <v>26.675635865972325</v>
      </c>
      <c r="N77" s="47"/>
      <c r="O77" s="48">
        <v>5.4093567251461985E-2</v>
      </c>
      <c r="P77" s="31">
        <f t="shared" si="4"/>
        <v>5.4093567251461989</v>
      </c>
      <c r="Q77" s="6"/>
      <c r="R77" s="6"/>
      <c r="S77" s="6"/>
      <c r="T77" s="6"/>
      <c r="U77" s="6"/>
      <c r="V77" s="6"/>
      <c r="W77" s="6"/>
      <c r="X77" s="6"/>
      <c r="Y77" s="6"/>
      <c r="Z77" s="6"/>
    </row>
    <row r="78" spans="1:26">
      <c r="A78" s="55" t="s">
        <v>89</v>
      </c>
      <c r="B78" s="33" t="s">
        <v>65</v>
      </c>
      <c r="C78" s="40" t="s">
        <v>24</v>
      </c>
      <c r="D78" s="56">
        <f t="shared" si="5"/>
        <v>37.184782608695656</v>
      </c>
      <c r="E78" s="57">
        <f t="shared" si="6"/>
        <v>0.29428571428571426</v>
      </c>
      <c r="F78" s="33">
        <v>25</v>
      </c>
      <c r="G78" s="58">
        <v>18.513170269329599</v>
      </c>
      <c r="H78" s="51">
        <f t="shared" si="7"/>
        <v>0.16</v>
      </c>
      <c r="I78" s="33">
        <v>21</v>
      </c>
      <c r="J78" s="59">
        <v>15.652601686008801</v>
      </c>
      <c r="K78" s="51">
        <f t="shared" si="3"/>
        <v>0.42857142857142855</v>
      </c>
      <c r="L78" s="33">
        <v>12</v>
      </c>
      <c r="M78" s="58">
        <v>9.0331516666164813</v>
      </c>
      <c r="N78" s="47"/>
      <c r="O78" s="48">
        <v>0.48739130434782607</v>
      </c>
      <c r="P78" s="31">
        <f t="shared" si="4"/>
        <v>48.739130434782609</v>
      </c>
      <c r="Q78" s="6"/>
      <c r="R78" s="6"/>
      <c r="S78" s="6"/>
      <c r="T78" s="6"/>
      <c r="U78" s="6"/>
      <c r="V78" s="6"/>
      <c r="W78" s="6"/>
      <c r="X78" s="6"/>
      <c r="Y78" s="6"/>
      <c r="Z78" s="6"/>
    </row>
    <row r="79" spans="1:26">
      <c r="A79" s="55" t="s">
        <v>90</v>
      </c>
      <c r="B79" s="33" t="s">
        <v>65</v>
      </c>
      <c r="C79" s="40" t="s">
        <v>24</v>
      </c>
      <c r="D79" s="56">
        <f t="shared" si="5"/>
        <v>25.768421052631581</v>
      </c>
      <c r="E79" s="57">
        <f t="shared" si="6"/>
        <v>8.6050724637681153E-2</v>
      </c>
      <c r="F79" s="33">
        <v>24</v>
      </c>
      <c r="G79" s="58">
        <v>34.924838836420797</v>
      </c>
      <c r="H79" s="51">
        <f t="shared" si="7"/>
        <v>4.1666666666666664E-2</v>
      </c>
      <c r="I79" s="33">
        <v>23</v>
      </c>
      <c r="J79" s="59">
        <v>33.691241741983603</v>
      </c>
      <c r="K79" s="51">
        <f t="shared" si="3"/>
        <v>0.13043478260869565</v>
      </c>
      <c r="L79" s="33">
        <v>20</v>
      </c>
      <c r="M79" s="58">
        <v>29.350043291313856</v>
      </c>
      <c r="N79" s="47"/>
      <c r="O79" s="48">
        <v>7.3684210526315796E-2</v>
      </c>
      <c r="P79" s="31">
        <f t="shared" si="4"/>
        <v>7.3684210526315796</v>
      </c>
      <c r="Q79" s="6"/>
      <c r="R79" s="6"/>
      <c r="S79" s="6"/>
      <c r="T79" s="6"/>
      <c r="U79" s="6"/>
      <c r="V79" s="6"/>
      <c r="W79" s="6"/>
      <c r="X79" s="6"/>
      <c r="Y79" s="6"/>
      <c r="Z79" s="6"/>
    </row>
    <row r="80" spans="1:26">
      <c r="A80" s="55" t="s">
        <v>91</v>
      </c>
      <c r="B80" s="33" t="s">
        <v>65</v>
      </c>
      <c r="C80" s="40" t="s">
        <v>24</v>
      </c>
      <c r="D80" s="56">
        <f t="shared" si="5"/>
        <v>38.181818181818187</v>
      </c>
      <c r="E80" s="57">
        <f t="shared" si="6"/>
        <v>0.31547619047619047</v>
      </c>
      <c r="F80" s="33">
        <v>28</v>
      </c>
      <c r="G80" s="58">
        <v>49.876200146065997</v>
      </c>
      <c r="H80" s="51">
        <f t="shared" si="7"/>
        <v>0.25</v>
      </c>
      <c r="I80" s="33">
        <v>21</v>
      </c>
      <c r="J80" s="59">
        <v>37.637106602623803</v>
      </c>
      <c r="K80" s="51">
        <f t="shared" si="3"/>
        <v>0.38095238095238093</v>
      </c>
      <c r="L80" s="33">
        <v>13</v>
      </c>
      <c r="M80" s="58">
        <v>23.411612159631176</v>
      </c>
      <c r="N80" s="47"/>
      <c r="O80" s="48">
        <v>0.36363636363636365</v>
      </c>
      <c r="P80" s="31">
        <f t="shared" si="4"/>
        <v>36.363636363636367</v>
      </c>
      <c r="Q80" s="6"/>
      <c r="R80" s="6"/>
      <c r="S80" s="6"/>
      <c r="T80" s="6"/>
      <c r="U80" s="6"/>
      <c r="V80" s="6"/>
      <c r="W80" s="6"/>
      <c r="X80" s="6"/>
      <c r="Y80" s="6"/>
      <c r="Z80" s="6"/>
    </row>
    <row r="81" spans="1:26">
      <c r="A81" s="55" t="s">
        <v>92</v>
      </c>
      <c r="B81" s="33" t="s">
        <v>65</v>
      </c>
      <c r="C81" s="50" t="s">
        <v>54</v>
      </c>
      <c r="D81" s="56">
        <f t="shared" si="5"/>
        <v>85.730897009966782</v>
      </c>
      <c r="E81" s="57">
        <f t="shared" si="6"/>
        <v>9.7001303780964804E-2</v>
      </c>
      <c r="F81" s="33">
        <v>65</v>
      </c>
      <c r="G81" s="58">
        <v>25.310146643095798</v>
      </c>
      <c r="H81" s="51">
        <f t="shared" si="7"/>
        <v>9.2307692307692313E-2</v>
      </c>
      <c r="I81" s="33">
        <v>59</v>
      </c>
      <c r="J81" s="59">
        <v>22.930253165540801</v>
      </c>
      <c r="K81" s="51">
        <f t="shared" si="3"/>
        <v>0.10169491525423729</v>
      </c>
      <c r="L81" s="33">
        <v>53</v>
      </c>
      <c r="M81" s="58">
        <v>20.608615178828341</v>
      </c>
      <c r="N81" s="47"/>
      <c r="O81" s="48">
        <v>0.31893687707641194</v>
      </c>
      <c r="P81" s="31">
        <f t="shared" si="4"/>
        <v>31.893687707641195</v>
      </c>
      <c r="Q81" s="6"/>
      <c r="R81" s="6"/>
      <c r="S81" s="6"/>
      <c r="T81" s="6"/>
      <c r="U81" s="6"/>
      <c r="V81" s="6"/>
      <c r="W81" s="6"/>
      <c r="X81" s="6"/>
      <c r="Y81" s="6"/>
      <c r="Z81" s="6"/>
    </row>
    <row r="82" spans="1:26">
      <c r="A82" s="55" t="s">
        <v>93</v>
      </c>
      <c r="B82" s="33" t="s">
        <v>65</v>
      </c>
      <c r="C82" s="50" t="s">
        <v>54</v>
      </c>
      <c r="D82" s="56">
        <f t="shared" si="5"/>
        <v>122.63809523809525</v>
      </c>
      <c r="E82" s="57">
        <f t="shared" si="6"/>
        <v>5.852262874978325E-2</v>
      </c>
      <c r="F82" s="33">
        <v>79</v>
      </c>
      <c r="G82" s="58">
        <v>22.314114948762299</v>
      </c>
      <c r="H82" s="51">
        <f t="shared" si="7"/>
        <v>7.5949367088607597E-2</v>
      </c>
      <c r="I82" s="33">
        <v>73</v>
      </c>
      <c r="J82" s="59">
        <v>20.608428564975799</v>
      </c>
      <c r="K82" s="51">
        <f t="shared" si="3"/>
        <v>4.1095890410958902E-2</v>
      </c>
      <c r="L82" s="33">
        <v>70</v>
      </c>
      <c r="M82" s="58">
        <v>19.706208581772319</v>
      </c>
      <c r="N82" s="47"/>
      <c r="O82" s="48">
        <v>0.55238095238095242</v>
      </c>
      <c r="P82" s="31">
        <f t="shared" si="4"/>
        <v>55.238095238095241</v>
      </c>
      <c r="Q82" s="6"/>
      <c r="R82" s="6"/>
      <c r="S82" s="6"/>
      <c r="T82" s="6"/>
      <c r="U82" s="6"/>
      <c r="V82" s="6"/>
      <c r="W82" s="6"/>
      <c r="X82" s="6"/>
      <c r="Y82" s="6"/>
      <c r="Z82" s="6"/>
    </row>
    <row r="83" spans="1:26">
      <c r="A83" s="55" t="s">
        <v>94</v>
      </c>
      <c r="B83" s="33" t="s">
        <v>65</v>
      </c>
      <c r="C83" s="50" t="s">
        <v>54</v>
      </c>
      <c r="D83" s="56">
        <f t="shared" si="5"/>
        <v>112.79357969391563</v>
      </c>
      <c r="E83" s="57">
        <f t="shared" si="6"/>
        <v>-2.509881422924902E-2</v>
      </c>
      <c r="F83" s="33">
        <v>92</v>
      </c>
      <c r="G83" s="58">
        <v>26.252111582888201</v>
      </c>
      <c r="H83" s="51">
        <f t="shared" si="7"/>
        <v>-0.19565217391304349</v>
      </c>
      <c r="I83" s="33">
        <f>I113+I115+I116+I119</f>
        <v>110</v>
      </c>
      <c r="J83" s="58">
        <f>72/3.5</f>
        <v>20.571428571428573</v>
      </c>
      <c r="K83" s="51">
        <f t="shared" si="3"/>
        <v>0.14545454545454545</v>
      </c>
      <c r="L83" s="33">
        <f>L113+L115+L116+L119</f>
        <v>94</v>
      </c>
      <c r="M83" s="58">
        <f>52/3.5</f>
        <v>14.857142857142858</v>
      </c>
      <c r="N83" s="47"/>
      <c r="O83" s="48">
        <v>0.22601717058603957</v>
      </c>
      <c r="P83" s="31">
        <f t="shared" si="4"/>
        <v>22.601717058603956</v>
      </c>
      <c r="Q83" s="6"/>
      <c r="R83" s="6"/>
      <c r="S83" s="6"/>
      <c r="T83" s="6"/>
      <c r="U83" s="6"/>
      <c r="V83" s="6"/>
      <c r="W83" s="6"/>
      <c r="X83" s="6"/>
      <c r="Y83" s="6"/>
      <c r="Z83" s="6"/>
    </row>
    <row r="84" spans="1:26">
      <c r="A84" s="55" t="s">
        <v>95</v>
      </c>
      <c r="B84" s="33" t="s">
        <v>65</v>
      </c>
      <c r="C84" s="50" t="s">
        <v>54</v>
      </c>
      <c r="D84" s="56">
        <f t="shared" si="5"/>
        <v>182.03231171299598</v>
      </c>
      <c r="E84" s="57">
        <f t="shared" si="6"/>
        <v>0.1695364238410596</v>
      </c>
      <c r="F84" s="33">
        <v>151</v>
      </c>
      <c r="G84" s="58">
        <v>44.7940954855858</v>
      </c>
      <c r="H84" s="51">
        <f t="shared" si="7"/>
        <v>0.13907284768211919</v>
      </c>
      <c r="I84" s="33">
        <v>130</v>
      </c>
      <c r="J84" s="59">
        <v>39.050765995794499</v>
      </c>
      <c r="K84" s="51">
        <f t="shared" si="3"/>
        <v>0.2</v>
      </c>
      <c r="L84" s="33">
        <v>104</v>
      </c>
      <c r="M84" s="58">
        <v>31.413391166191939</v>
      </c>
      <c r="N84" s="47"/>
      <c r="O84" s="48">
        <v>0.20551199809931101</v>
      </c>
      <c r="P84" s="31">
        <f t="shared" si="4"/>
        <v>20.551199809931102</v>
      </c>
      <c r="Q84" s="6"/>
      <c r="R84" s="6"/>
      <c r="S84" s="6"/>
      <c r="T84" s="6"/>
      <c r="U84" s="6"/>
      <c r="V84" s="6"/>
      <c r="W84" s="6"/>
      <c r="X84" s="6"/>
      <c r="Y84" s="6"/>
      <c r="Z84" s="6"/>
    </row>
    <row r="85" spans="1:26">
      <c r="A85" s="55" t="s">
        <v>96</v>
      </c>
      <c r="B85" s="33" t="s">
        <v>65</v>
      </c>
      <c r="C85" s="50" t="s">
        <v>54</v>
      </c>
      <c r="D85" s="56">
        <f t="shared" si="5"/>
        <v>25.676817219477769</v>
      </c>
      <c r="E85" s="57">
        <f t="shared" si="6"/>
        <v>0.27443609022556392</v>
      </c>
      <c r="F85" s="33">
        <v>19</v>
      </c>
      <c r="G85" s="58">
        <v>46.941397371281703</v>
      </c>
      <c r="H85" s="51">
        <f t="shared" si="7"/>
        <v>0.26315789473684209</v>
      </c>
      <c r="I85" s="33">
        <v>14</v>
      </c>
      <c r="J85" s="59">
        <v>35.063991785007602</v>
      </c>
      <c r="K85" s="51">
        <f t="shared" si="3"/>
        <v>0.2857142857142857</v>
      </c>
      <c r="L85" s="33">
        <v>10</v>
      </c>
      <c r="M85" s="58">
        <v>25.190820465022547</v>
      </c>
      <c r="N85" s="47"/>
      <c r="O85" s="48">
        <v>0.35141143260409313</v>
      </c>
      <c r="P85" s="31">
        <f t="shared" si="4"/>
        <v>35.141143260409315</v>
      </c>
      <c r="Q85" s="6"/>
      <c r="R85" s="6"/>
      <c r="S85" s="6"/>
      <c r="T85" s="6"/>
      <c r="U85" s="6"/>
      <c r="V85" s="6"/>
      <c r="W85" s="6"/>
      <c r="X85" s="6"/>
      <c r="Y85" s="6"/>
      <c r="Z85" s="6"/>
    </row>
    <row r="86" spans="1:26">
      <c r="A86" s="55" t="s">
        <v>97</v>
      </c>
      <c r="B86" s="33" t="s">
        <v>65</v>
      </c>
      <c r="C86" s="50" t="s">
        <v>54</v>
      </c>
      <c r="D86" s="56">
        <f t="shared" si="5"/>
        <v>106.26891441891442</v>
      </c>
      <c r="E86" s="57">
        <f t="shared" si="6"/>
        <v>-0.53048780487804881</v>
      </c>
      <c r="F86" s="33">
        <v>82</v>
      </c>
      <c r="G86" s="58">
        <v>20.1606459274266</v>
      </c>
      <c r="H86" s="51">
        <f t="shared" si="7"/>
        <v>-1</v>
      </c>
      <c r="I86" s="33">
        <f>I114+I117+I118</f>
        <v>164</v>
      </c>
      <c r="J86" s="58">
        <f>61/4</f>
        <v>15.25</v>
      </c>
      <c r="K86" s="51">
        <f t="shared" si="3"/>
        <v>-6.097560975609756E-2</v>
      </c>
      <c r="L86" s="33">
        <f>L114+L117+L118</f>
        <v>174</v>
      </c>
      <c r="M86" s="58">
        <f>L86/4</f>
        <v>43.5</v>
      </c>
      <c r="N86" s="47"/>
      <c r="O86" s="48">
        <v>0.29596237096237099</v>
      </c>
      <c r="P86" s="31">
        <f t="shared" si="4"/>
        <v>29.5962370962371</v>
      </c>
      <c r="Q86" s="6"/>
      <c r="R86" s="6"/>
      <c r="S86" s="6"/>
      <c r="T86" s="6"/>
      <c r="U86" s="6"/>
      <c r="V86" s="6"/>
      <c r="W86" s="6"/>
      <c r="X86" s="6"/>
      <c r="Y86" s="6"/>
      <c r="Z86" s="6"/>
    </row>
    <row r="87" spans="1:26">
      <c r="A87" s="55" t="s">
        <v>98</v>
      </c>
      <c r="B87" s="33" t="s">
        <v>65</v>
      </c>
      <c r="C87" s="50" t="s">
        <v>56</v>
      </c>
      <c r="D87" s="56">
        <f t="shared" si="5"/>
        <v>134.30000000000001</v>
      </c>
      <c r="E87" s="57">
        <f t="shared" si="6"/>
        <v>0.42095588235294118</v>
      </c>
      <c r="F87" s="33">
        <v>102</v>
      </c>
      <c r="G87" s="58">
        <v>58.390149238352002</v>
      </c>
      <c r="H87" s="51">
        <f t="shared" si="7"/>
        <v>0.52941176470588236</v>
      </c>
      <c r="I87" s="33">
        <v>48</v>
      </c>
      <c r="J87" s="59">
        <v>27.6989128176719</v>
      </c>
      <c r="K87" s="51">
        <f t="shared" si="3"/>
        <v>0.3125</v>
      </c>
      <c r="L87" s="33">
        <v>33</v>
      </c>
      <c r="M87" s="58">
        <v>19.228192025544363</v>
      </c>
      <c r="N87" s="47"/>
      <c r="O87" s="48">
        <v>0.31666666666666665</v>
      </c>
      <c r="P87" s="31">
        <f t="shared" si="4"/>
        <v>31.666666666666664</v>
      </c>
      <c r="Q87" s="6"/>
      <c r="R87" s="6"/>
      <c r="S87" s="6"/>
      <c r="T87" s="6"/>
      <c r="U87" s="6"/>
      <c r="V87" s="6"/>
      <c r="W87" s="6"/>
      <c r="X87" s="6"/>
      <c r="Y87" s="6"/>
      <c r="Z87" s="6"/>
    </row>
    <row r="88" spans="1:26">
      <c r="A88" s="55" t="s">
        <v>99</v>
      </c>
      <c r="B88" s="33" t="s">
        <v>65</v>
      </c>
      <c r="C88" s="50" t="s">
        <v>56</v>
      </c>
      <c r="D88" s="56">
        <f t="shared" si="5"/>
        <v>62.690729483282681</v>
      </c>
      <c r="E88" s="57">
        <f t="shared" si="6"/>
        <v>8.6956521739130432E-2</v>
      </c>
      <c r="F88" s="33">
        <v>46</v>
      </c>
      <c r="G88" s="58">
        <v>15.6411511887275</v>
      </c>
      <c r="H88" s="51">
        <f t="shared" si="7"/>
        <v>0.17391304347826086</v>
      </c>
      <c r="I88" s="33">
        <v>38</v>
      </c>
      <c r="J88" s="59">
        <v>13.164823591363801</v>
      </c>
      <c r="K88" s="51">
        <f t="shared" si="3"/>
        <v>0</v>
      </c>
      <c r="L88" s="33">
        <v>38</v>
      </c>
      <c r="M88" s="58">
        <v>13.398870263675663</v>
      </c>
      <c r="N88" s="47"/>
      <c r="O88" s="48">
        <v>0.3628419452887538</v>
      </c>
      <c r="P88" s="31">
        <f t="shared" si="4"/>
        <v>36.284194528875382</v>
      </c>
      <c r="Q88" s="6"/>
      <c r="R88" s="6"/>
      <c r="S88" s="6"/>
      <c r="T88" s="6"/>
      <c r="U88" s="6"/>
      <c r="V88" s="6"/>
      <c r="W88" s="6"/>
      <c r="X88" s="6"/>
      <c r="Y88" s="6"/>
      <c r="Z88" s="6"/>
    </row>
    <row r="89" spans="1:26">
      <c r="A89" s="55" t="s">
        <v>100</v>
      </c>
      <c r="B89" s="33" t="s">
        <v>65</v>
      </c>
      <c r="C89" s="50" t="s">
        <v>56</v>
      </c>
      <c r="D89" s="56">
        <f t="shared" si="5"/>
        <v>61.774436090225564</v>
      </c>
      <c r="E89" s="57">
        <f t="shared" si="6"/>
        <v>-1.6460234680573657E-2</v>
      </c>
      <c r="F89" s="33">
        <v>52</v>
      </c>
      <c r="G89" s="58">
        <v>24.352778089992899</v>
      </c>
      <c r="H89" s="51">
        <f t="shared" si="7"/>
        <v>-0.13461538461538461</v>
      </c>
      <c r="I89" s="33">
        <v>59</v>
      </c>
      <c r="J89" s="59">
        <v>27.692769840226799</v>
      </c>
      <c r="K89" s="51">
        <f t="shared" si="3"/>
        <v>0.10169491525423729</v>
      </c>
      <c r="L89" s="33">
        <v>53</v>
      </c>
      <c r="M89" s="58">
        <v>24.753746923296077</v>
      </c>
      <c r="N89" s="47"/>
      <c r="O89" s="48">
        <v>0.18796992481203006</v>
      </c>
      <c r="P89" s="31">
        <f t="shared" si="4"/>
        <v>18.796992481203006</v>
      </c>
      <c r="Q89" s="6"/>
      <c r="R89" s="6"/>
      <c r="S89" s="6"/>
      <c r="T89" s="6"/>
      <c r="U89" s="6"/>
      <c r="V89" s="6"/>
      <c r="W89" s="6"/>
      <c r="X89" s="6"/>
      <c r="Y89" s="6"/>
      <c r="Z89" s="6"/>
    </row>
    <row r="90" spans="1:26">
      <c r="A90" s="55" t="s">
        <v>101</v>
      </c>
      <c r="B90" s="33" t="s">
        <v>65</v>
      </c>
      <c r="C90" s="50" t="s">
        <v>56</v>
      </c>
      <c r="D90" s="56">
        <f t="shared" si="5"/>
        <v>85.799637502059653</v>
      </c>
      <c r="E90" s="57">
        <f t="shared" si="6"/>
        <v>0.20202020202020202</v>
      </c>
      <c r="F90" s="33">
        <v>66</v>
      </c>
      <c r="G90" s="58">
        <v>32.572325367919198</v>
      </c>
      <c r="H90" s="51">
        <f t="shared" si="7"/>
        <v>0.18181818181818182</v>
      </c>
      <c r="I90" s="33">
        <v>54</v>
      </c>
      <c r="J90" s="59">
        <v>26.698441107688598</v>
      </c>
      <c r="K90" s="51">
        <f t="shared" si="3"/>
        <v>0.22222222222222221</v>
      </c>
      <c r="L90" s="33">
        <v>42</v>
      </c>
      <c r="M90" s="58">
        <v>20.89126098656493</v>
      </c>
      <c r="N90" s="47"/>
      <c r="O90" s="48">
        <v>0.29999450760696433</v>
      </c>
      <c r="P90" s="31">
        <f t="shared" si="4"/>
        <v>29.999450760696433</v>
      </c>
      <c r="Q90" s="6"/>
      <c r="R90" s="6"/>
      <c r="S90" s="6"/>
      <c r="T90" s="6"/>
      <c r="U90" s="6"/>
      <c r="V90" s="6"/>
      <c r="W90" s="6"/>
      <c r="X90" s="6"/>
      <c r="Y90" s="6"/>
      <c r="Z90" s="6"/>
    </row>
    <row r="91" spans="1:26">
      <c r="A91" s="55" t="s">
        <v>102</v>
      </c>
      <c r="B91" s="33" t="s">
        <v>65</v>
      </c>
      <c r="C91" s="50" t="s">
        <v>56</v>
      </c>
      <c r="D91" s="56">
        <f t="shared" si="5"/>
        <v>20.25054945054945</v>
      </c>
      <c r="E91" s="57">
        <f t="shared" si="6"/>
        <v>9.8214285714285712E-2</v>
      </c>
      <c r="F91" s="33">
        <v>16</v>
      </c>
      <c r="G91" s="58">
        <v>8.7540282207984799</v>
      </c>
      <c r="H91" s="51">
        <f t="shared" si="7"/>
        <v>0.125</v>
      </c>
      <c r="I91" s="33">
        <v>14</v>
      </c>
      <c r="J91" s="59">
        <v>7.6450511945392403</v>
      </c>
      <c r="K91" s="51">
        <f t="shared" si="3"/>
        <v>7.1428571428571425E-2</v>
      </c>
      <c r="L91" s="33">
        <v>13</v>
      </c>
      <c r="M91" s="58">
        <v>7.1247321374744468</v>
      </c>
      <c r="N91" s="47"/>
      <c r="O91" s="48">
        <v>0.26565934065934066</v>
      </c>
      <c r="P91" s="31">
        <f t="shared" si="4"/>
        <v>26.565934065934066</v>
      </c>
      <c r="Q91" s="6"/>
      <c r="R91" s="6"/>
      <c r="S91" s="6"/>
      <c r="T91" s="6"/>
      <c r="U91" s="6"/>
      <c r="V91" s="6"/>
      <c r="W91" s="6"/>
      <c r="X91" s="6"/>
      <c r="Y91" s="6"/>
      <c r="Z91" s="6"/>
    </row>
    <row r="92" spans="1:26">
      <c r="A92" s="55" t="s">
        <v>103</v>
      </c>
      <c r="B92" s="33" t="s">
        <v>65</v>
      </c>
      <c r="C92" s="50" t="s">
        <v>56</v>
      </c>
      <c r="D92" s="56">
        <f t="shared" si="5"/>
        <v>24.22216857625671</v>
      </c>
      <c r="E92" s="57">
        <f t="shared" si="6"/>
        <v>0.10964912280701754</v>
      </c>
      <c r="F92" s="33">
        <v>19</v>
      </c>
      <c r="G92" s="58">
        <v>10.824298841799999</v>
      </c>
      <c r="H92" s="51">
        <f t="shared" si="7"/>
        <v>5.2631578947368418E-2</v>
      </c>
      <c r="I92" s="33">
        <v>18</v>
      </c>
      <c r="J92" s="59">
        <v>10.3245937559151</v>
      </c>
      <c r="K92" s="51">
        <f t="shared" si="3"/>
        <v>0.16666666666666666</v>
      </c>
      <c r="L92" s="33">
        <v>15</v>
      </c>
      <c r="M92" s="58">
        <v>8.6943921170844813</v>
      </c>
      <c r="N92" s="47"/>
      <c r="O92" s="48">
        <v>0.27485097769772149</v>
      </c>
      <c r="P92" s="31">
        <f t="shared" si="4"/>
        <v>27.48509776977215</v>
      </c>
      <c r="Q92" s="6"/>
      <c r="R92" s="6"/>
      <c r="S92" s="6"/>
      <c r="T92" s="6"/>
      <c r="U92" s="6"/>
      <c r="V92" s="6"/>
      <c r="W92" s="6"/>
      <c r="X92" s="6"/>
      <c r="Y92" s="6"/>
      <c r="Z92" s="6"/>
    </row>
    <row r="93" spans="1:26">
      <c r="A93" s="55" t="s">
        <v>104</v>
      </c>
      <c r="B93" s="33" t="s">
        <v>65</v>
      </c>
      <c r="C93" s="40" t="s">
        <v>61</v>
      </c>
      <c r="D93" s="56">
        <f t="shared" si="5"/>
        <v>89.954106910039116</v>
      </c>
      <c r="E93" s="57">
        <f t="shared" si="6"/>
        <v>0.15819783197831977</v>
      </c>
      <c r="F93" s="33">
        <v>82</v>
      </c>
      <c r="G93" s="58">
        <v>20.6554841569918</v>
      </c>
      <c r="H93" s="51">
        <f t="shared" si="7"/>
        <v>0.12195121951219512</v>
      </c>
      <c r="I93" s="33">
        <v>72</v>
      </c>
      <c r="J93" s="59">
        <v>18.2125864149282</v>
      </c>
      <c r="K93" s="51">
        <f t="shared" si="3"/>
        <v>0.19444444444444445</v>
      </c>
      <c r="L93" s="33">
        <v>58</v>
      </c>
      <c r="M93" s="58">
        <v>14.654457987184928</v>
      </c>
      <c r="N93" s="47"/>
      <c r="O93" s="48">
        <v>9.7001303780964804E-2</v>
      </c>
      <c r="P93" s="31">
        <f t="shared" si="4"/>
        <v>9.70013037809648</v>
      </c>
      <c r="Q93" s="6"/>
      <c r="R93" s="6"/>
      <c r="S93" s="6"/>
      <c r="T93" s="6"/>
      <c r="U93" s="6"/>
      <c r="V93" s="6"/>
      <c r="W93" s="6"/>
      <c r="X93" s="6"/>
      <c r="Y93" s="6"/>
      <c r="Z93" s="6"/>
    </row>
    <row r="94" spans="1:26">
      <c r="A94" s="55" t="s">
        <v>105</v>
      </c>
      <c r="B94" s="33" t="s">
        <v>65</v>
      </c>
      <c r="C94" s="50" t="s">
        <v>25</v>
      </c>
      <c r="D94" s="56">
        <f t="shared" si="5"/>
        <v>15.877839431246748</v>
      </c>
      <c r="E94" s="57">
        <f t="shared" si="6"/>
        <v>0.31515151515151518</v>
      </c>
      <c r="F94" s="33">
        <v>15</v>
      </c>
      <c r="G94" s="58">
        <v>16.2067549754738</v>
      </c>
      <c r="H94" s="51">
        <f t="shared" si="7"/>
        <v>0.26666666666666666</v>
      </c>
      <c r="I94" s="33">
        <v>11</v>
      </c>
      <c r="J94" s="59">
        <v>11.871229535618999</v>
      </c>
      <c r="K94" s="51">
        <f t="shared" si="3"/>
        <v>0.36363636363636365</v>
      </c>
      <c r="L94" s="33">
        <v>7</v>
      </c>
      <c r="M94" s="58">
        <v>7.5386355069732378</v>
      </c>
      <c r="N94" s="47"/>
      <c r="O94" s="48">
        <v>5.852262874978325E-2</v>
      </c>
      <c r="P94" s="31">
        <f t="shared" si="4"/>
        <v>5.852262874978325</v>
      </c>
      <c r="Q94" s="6"/>
      <c r="R94" s="6"/>
      <c r="S94" s="6"/>
      <c r="T94" s="6"/>
      <c r="U94" s="6"/>
      <c r="V94" s="6"/>
      <c r="W94" s="6"/>
      <c r="X94" s="6"/>
      <c r="Y94" s="6"/>
      <c r="Z94" s="6"/>
    </row>
    <row r="95" spans="1:26">
      <c r="A95" s="55" t="s">
        <v>106</v>
      </c>
      <c r="B95" s="33" t="s">
        <v>65</v>
      </c>
      <c r="C95" s="50" t="s">
        <v>25</v>
      </c>
      <c r="D95" s="56">
        <f t="shared" si="5"/>
        <v>29.942028985507246</v>
      </c>
      <c r="E95" s="57">
        <f t="shared" si="6"/>
        <v>0.19474637681159421</v>
      </c>
      <c r="F95" s="33">
        <v>24</v>
      </c>
      <c r="G95" s="58">
        <v>23.1828060854866</v>
      </c>
      <c r="H95" s="51">
        <f t="shared" si="7"/>
        <v>4.1666666666666664E-2</v>
      </c>
      <c r="I95" s="33">
        <v>23</v>
      </c>
      <c r="J95" s="59">
        <v>22.2721462602161</v>
      </c>
      <c r="K95" s="51">
        <f t="shared" si="3"/>
        <v>0.34782608695652173</v>
      </c>
      <c r="L95" s="33">
        <v>15</v>
      </c>
      <c r="M95" s="58">
        <v>14.599392665265126</v>
      </c>
      <c r="N95" s="47"/>
      <c r="O95" s="48">
        <v>0.24758454106280192</v>
      </c>
      <c r="P95" s="31">
        <f t="shared" si="4"/>
        <v>24.75845410628019</v>
      </c>
      <c r="Q95" s="6"/>
      <c r="R95" s="6"/>
      <c r="S95" s="6"/>
      <c r="T95" s="6"/>
      <c r="U95" s="6"/>
      <c r="V95" s="6"/>
      <c r="W95" s="6"/>
      <c r="X95" s="6"/>
      <c r="Y95" s="6"/>
      <c r="Z95" s="6"/>
    </row>
    <row r="96" spans="1:26">
      <c r="A96" s="55" t="s">
        <v>107</v>
      </c>
      <c r="B96" s="33" t="s">
        <v>65</v>
      </c>
      <c r="C96" s="50" t="s">
        <v>25</v>
      </c>
      <c r="D96" s="56">
        <f t="shared" si="5"/>
        <v>15.203973509933775</v>
      </c>
      <c r="E96" s="57">
        <f t="shared" si="6"/>
        <v>0.16538461538461541</v>
      </c>
      <c r="F96" s="33">
        <v>13</v>
      </c>
      <c r="G96" s="58">
        <v>13.4414161048844</v>
      </c>
      <c r="H96" s="51">
        <f t="shared" si="7"/>
        <v>0.23076923076923078</v>
      </c>
      <c r="I96" s="33">
        <v>10</v>
      </c>
      <c r="J96" s="59">
        <v>10.4079933388842</v>
      </c>
      <c r="K96" s="51">
        <f t="shared" si="3"/>
        <v>0.1</v>
      </c>
      <c r="L96" s="33">
        <v>9</v>
      </c>
      <c r="M96" s="58">
        <v>9.4087145605084892</v>
      </c>
      <c r="N96" s="47"/>
      <c r="O96" s="48">
        <v>0.1695364238410596</v>
      </c>
      <c r="P96" s="31">
        <f t="shared" si="4"/>
        <v>16.953642384105962</v>
      </c>
      <c r="Q96" s="6"/>
      <c r="R96" s="6"/>
      <c r="S96" s="6"/>
      <c r="T96" s="6"/>
      <c r="U96" s="6"/>
      <c r="V96" s="6"/>
      <c r="W96" s="6"/>
      <c r="X96" s="6"/>
      <c r="Y96" s="6"/>
      <c r="Z96" s="6"/>
    </row>
    <row r="97" spans="1:26">
      <c r="A97" s="55" t="s">
        <v>108</v>
      </c>
      <c r="B97" s="33" t="s">
        <v>65</v>
      </c>
      <c r="C97" s="50" t="s">
        <v>25</v>
      </c>
      <c r="D97" s="56">
        <f t="shared" si="5"/>
        <v>34.409774436090224</v>
      </c>
      <c r="E97" s="57">
        <f t="shared" si="6"/>
        <v>0.33224400871459692</v>
      </c>
      <c r="F97" s="33">
        <v>27</v>
      </c>
      <c r="G97" s="58">
        <v>16.591594820964399</v>
      </c>
      <c r="H97" s="51">
        <f t="shared" si="7"/>
        <v>0.37037037037037035</v>
      </c>
      <c r="I97" s="33">
        <v>17</v>
      </c>
      <c r="J97" s="59">
        <v>10.5279455023997</v>
      </c>
      <c r="K97" s="51">
        <f t="shared" si="3"/>
        <v>0.29411764705882354</v>
      </c>
      <c r="L97" s="33">
        <v>12</v>
      </c>
      <c r="M97" s="58">
        <v>7.4918058373653817</v>
      </c>
      <c r="N97" s="47"/>
      <c r="O97" s="48">
        <v>0.27443609022556392</v>
      </c>
      <c r="P97" s="31">
        <f t="shared" si="4"/>
        <v>27.443609022556391</v>
      </c>
      <c r="Q97" s="6"/>
      <c r="R97" s="6"/>
      <c r="S97" s="6"/>
      <c r="T97" s="6"/>
      <c r="U97" s="6"/>
      <c r="V97" s="6"/>
      <c r="W97" s="6"/>
      <c r="X97" s="6"/>
      <c r="Y97" s="6"/>
      <c r="Z97" s="6"/>
    </row>
    <row r="98" spans="1:26">
      <c r="A98" s="55" t="s">
        <v>109</v>
      </c>
      <c r="B98" s="33" t="s">
        <v>65</v>
      </c>
      <c r="C98" s="40" t="s">
        <v>26</v>
      </c>
      <c r="D98" s="56">
        <f t="shared" si="5"/>
        <v>72.082566973210717</v>
      </c>
      <c r="E98" s="57">
        <f t="shared" si="6"/>
        <v>0.27567865003668379</v>
      </c>
      <c r="F98" s="33">
        <v>58</v>
      </c>
      <c r="G98" s="58">
        <v>30.923767581228201</v>
      </c>
      <c r="H98" s="51">
        <f t="shared" si="7"/>
        <v>0.18965517241379309</v>
      </c>
      <c r="I98" s="33">
        <v>47</v>
      </c>
      <c r="J98" s="59">
        <v>25.106971725276299</v>
      </c>
      <c r="K98" s="51">
        <f t="shared" si="3"/>
        <v>0.36170212765957449</v>
      </c>
      <c r="L98" s="33">
        <v>30</v>
      </c>
      <c r="M98" s="58">
        <v>16.141007844529813</v>
      </c>
      <c r="N98" s="47"/>
      <c r="O98" s="48">
        <v>0.24280287884846063</v>
      </c>
      <c r="P98" s="31">
        <f t="shared" si="4"/>
        <v>24.280287884846064</v>
      </c>
      <c r="Q98" s="6"/>
      <c r="R98" s="6"/>
      <c r="S98" s="6"/>
      <c r="T98" s="6"/>
      <c r="U98" s="6"/>
      <c r="V98" s="6"/>
      <c r="W98" s="6"/>
      <c r="X98" s="6"/>
      <c r="Y98" s="6"/>
      <c r="Z98" s="6"/>
    </row>
    <row r="99" spans="1:26">
      <c r="A99" s="55" t="s">
        <v>110</v>
      </c>
      <c r="B99" s="33" t="s">
        <v>65</v>
      </c>
      <c r="C99" s="40" t="s">
        <v>26</v>
      </c>
      <c r="D99" s="56">
        <f t="shared" si="5"/>
        <v>99.205059167663876</v>
      </c>
      <c r="E99" s="57">
        <f t="shared" si="6"/>
        <v>0.6378269617706237</v>
      </c>
      <c r="F99" s="33">
        <v>71</v>
      </c>
      <c r="G99" s="58">
        <v>46.377644668857101</v>
      </c>
      <c r="H99" s="51">
        <f t="shared" si="7"/>
        <v>0.70422535211267601</v>
      </c>
      <c r="I99" s="33">
        <v>21</v>
      </c>
      <c r="J99" s="59">
        <v>13.761107179366199</v>
      </c>
      <c r="K99" s="51">
        <f t="shared" si="3"/>
        <v>0.5714285714285714</v>
      </c>
      <c r="L99" s="33">
        <v>9</v>
      </c>
      <c r="M99" s="58">
        <v>5.9382030997420188</v>
      </c>
      <c r="N99" s="47"/>
      <c r="O99" s="48">
        <v>0.39725435447413909</v>
      </c>
      <c r="P99" s="31">
        <f t="shared" si="4"/>
        <v>39.725435447413908</v>
      </c>
      <c r="Q99" s="6"/>
      <c r="R99" s="6"/>
      <c r="S99" s="6"/>
      <c r="T99" s="6"/>
      <c r="U99" s="6"/>
      <c r="V99" s="6"/>
      <c r="W99" s="6"/>
      <c r="X99" s="6"/>
      <c r="Y99" s="6"/>
      <c r="Z99" s="6"/>
    </row>
    <row r="100" spans="1:26">
      <c r="A100" s="55" t="s">
        <v>111</v>
      </c>
      <c r="B100" s="33" t="s">
        <v>65</v>
      </c>
      <c r="C100" s="40" t="s">
        <v>26</v>
      </c>
      <c r="D100" s="56">
        <f t="shared" si="5"/>
        <v>9.4499999999999993</v>
      </c>
      <c r="E100" s="57">
        <f t="shared" si="6"/>
        <v>0.61904761904761907</v>
      </c>
      <c r="F100" s="33">
        <v>7</v>
      </c>
      <c r="G100" s="58">
        <v>9.0624271769244693</v>
      </c>
      <c r="H100" s="51">
        <f t="shared" si="7"/>
        <v>0.5714285714285714</v>
      </c>
      <c r="I100" s="33">
        <v>3</v>
      </c>
      <c r="J100" s="59">
        <v>3.8950416120278799</v>
      </c>
      <c r="K100" s="51">
        <f t="shared" si="3"/>
        <v>0.66666666666666663</v>
      </c>
      <c r="L100" s="33">
        <v>1</v>
      </c>
      <c r="M100" s="58">
        <v>1.3063357282821686</v>
      </c>
      <c r="N100" s="47"/>
      <c r="O100" s="48">
        <v>0.35</v>
      </c>
      <c r="P100" s="31">
        <f t="shared" si="4"/>
        <v>35</v>
      </c>
      <c r="Q100" s="6"/>
      <c r="R100" s="6"/>
      <c r="S100" s="6"/>
      <c r="T100" s="6"/>
      <c r="U100" s="6"/>
      <c r="V100" s="6"/>
      <c r="W100" s="6"/>
      <c r="X100" s="6"/>
      <c r="Y100" s="6"/>
      <c r="Z100" s="6"/>
    </row>
    <row r="101" spans="1:26">
      <c r="A101" s="55" t="s">
        <v>112</v>
      </c>
      <c r="B101" s="33" t="s">
        <v>65</v>
      </c>
      <c r="C101" s="40" t="s">
        <v>26</v>
      </c>
      <c r="D101" s="56">
        <f t="shared" si="5"/>
        <v>4.4230769230769234</v>
      </c>
      <c r="E101" s="57">
        <f t="shared" si="6"/>
        <v>0.41666666666666663</v>
      </c>
      <c r="F101" s="33">
        <v>3</v>
      </c>
      <c r="G101" s="58">
        <v>3.3140382660951802</v>
      </c>
      <c r="H101" s="51">
        <f t="shared" si="7"/>
        <v>0.33333333333333331</v>
      </c>
      <c r="I101" s="33">
        <v>2</v>
      </c>
      <c r="J101" s="59">
        <v>2.2129768965212002</v>
      </c>
      <c r="K101" s="51">
        <f t="shared" si="3"/>
        <v>0.5</v>
      </c>
      <c r="L101" s="33">
        <v>1</v>
      </c>
      <c r="M101" s="58">
        <v>1.1102475852115021</v>
      </c>
      <c r="N101" s="47"/>
      <c r="O101" s="48">
        <v>0.47435897435897434</v>
      </c>
      <c r="P101" s="31">
        <f t="shared" si="4"/>
        <v>47.435897435897431</v>
      </c>
      <c r="Q101" s="6"/>
      <c r="R101" s="6"/>
      <c r="S101" s="6"/>
      <c r="T101" s="6"/>
      <c r="U101" s="6"/>
      <c r="V101" s="6"/>
      <c r="W101" s="6"/>
      <c r="X101" s="6"/>
      <c r="Y101" s="6"/>
      <c r="Z101" s="6"/>
    </row>
    <row r="102" spans="1:26">
      <c r="A102" s="55" t="s">
        <v>113</v>
      </c>
      <c r="B102" s="33" t="s">
        <v>65</v>
      </c>
      <c r="C102" s="40" t="s">
        <v>26</v>
      </c>
      <c r="D102" s="56">
        <f t="shared" si="5"/>
        <v>51.486833855799375</v>
      </c>
      <c r="E102" s="57">
        <f t="shared" si="6"/>
        <v>0.26476476476476474</v>
      </c>
      <c r="F102" s="33">
        <v>37</v>
      </c>
      <c r="G102" s="58">
        <v>20.6071880099583</v>
      </c>
      <c r="H102" s="51">
        <f t="shared" si="7"/>
        <v>0.27027027027027029</v>
      </c>
      <c r="I102" s="33">
        <v>27</v>
      </c>
      <c r="J102" s="59">
        <v>15.1355472341188</v>
      </c>
      <c r="K102" s="51">
        <f t="shared" si="3"/>
        <v>0.25925925925925924</v>
      </c>
      <c r="L102" s="33">
        <v>20</v>
      </c>
      <c r="M102" s="58">
        <v>11.294394027524438</v>
      </c>
      <c r="N102" s="47"/>
      <c r="O102" s="48">
        <v>0.39153605015673981</v>
      </c>
      <c r="P102" s="31">
        <f t="shared" si="4"/>
        <v>39.153605015673982</v>
      </c>
      <c r="Q102" s="6"/>
      <c r="R102" s="6"/>
      <c r="S102" s="6"/>
      <c r="T102" s="6"/>
      <c r="U102" s="6"/>
      <c r="V102" s="6"/>
      <c r="W102" s="6"/>
      <c r="X102" s="6"/>
      <c r="Y102" s="6"/>
      <c r="Z102" s="6"/>
    </row>
    <row r="103" spans="1:26">
      <c r="A103" s="55" t="s">
        <v>114</v>
      </c>
      <c r="B103" s="33" t="s">
        <v>65</v>
      </c>
      <c r="C103" s="40" t="s">
        <v>26</v>
      </c>
      <c r="D103" s="56">
        <f t="shared" si="5"/>
        <v>57.5</v>
      </c>
      <c r="E103" s="57">
        <f t="shared" si="6"/>
        <v>0.25176151761517612</v>
      </c>
      <c r="F103" s="33">
        <v>45</v>
      </c>
      <c r="G103" s="58">
        <v>22.8194726166329</v>
      </c>
      <c r="H103" s="51">
        <f t="shared" si="7"/>
        <v>8.8888888888888892E-2</v>
      </c>
      <c r="I103" s="33">
        <v>41</v>
      </c>
      <c r="J103" s="59">
        <v>21.057389089190799</v>
      </c>
      <c r="K103" s="51">
        <f t="shared" si="3"/>
        <v>0.41463414634146339</v>
      </c>
      <c r="L103" s="33">
        <v>24</v>
      </c>
      <c r="M103" s="58">
        <v>12.466043018236782</v>
      </c>
      <c r="N103" s="47"/>
      <c r="O103" s="48">
        <v>0.27777777777777779</v>
      </c>
      <c r="P103" s="31">
        <f t="shared" si="4"/>
        <v>27.777777777777779</v>
      </c>
      <c r="Q103" s="6"/>
      <c r="R103" s="6"/>
      <c r="S103" s="6"/>
      <c r="T103" s="6"/>
      <c r="U103" s="6"/>
      <c r="V103" s="6"/>
      <c r="W103" s="6"/>
      <c r="X103" s="6"/>
      <c r="Y103" s="6"/>
      <c r="Z103" s="6"/>
    </row>
    <row r="104" spans="1:26">
      <c r="A104" s="55" t="s">
        <v>115</v>
      </c>
      <c r="B104" s="33" t="s">
        <v>65</v>
      </c>
      <c r="C104" s="40" t="s">
        <v>26</v>
      </c>
      <c r="D104" s="56">
        <f t="shared" si="5"/>
        <v>47.916666666666664</v>
      </c>
      <c r="E104" s="57">
        <f t="shared" si="6"/>
        <v>0.24957983193277311</v>
      </c>
      <c r="F104" s="33">
        <v>35</v>
      </c>
      <c r="G104" s="58">
        <v>26.480045394363501</v>
      </c>
      <c r="H104" s="51">
        <f t="shared" si="7"/>
        <v>2.8571428571428571E-2</v>
      </c>
      <c r="I104" s="33">
        <v>34</v>
      </c>
      <c r="J104" s="59">
        <v>25.818405485651699</v>
      </c>
      <c r="K104" s="51">
        <f t="shared" si="3"/>
        <v>0.47058823529411764</v>
      </c>
      <c r="L104" s="33">
        <v>18</v>
      </c>
      <c r="M104" s="58">
        <v>13.726103235547559</v>
      </c>
      <c r="N104" s="47"/>
      <c r="O104" s="48">
        <v>0.36904761904761907</v>
      </c>
      <c r="P104" s="31">
        <f t="shared" si="4"/>
        <v>36.904761904761905</v>
      </c>
      <c r="Q104" s="6"/>
      <c r="R104" s="6"/>
      <c r="S104" s="6"/>
      <c r="T104" s="6"/>
      <c r="U104" s="6"/>
      <c r="V104" s="6"/>
      <c r="W104" s="6"/>
      <c r="X104" s="6"/>
      <c r="Y104" s="6"/>
      <c r="Z104" s="6"/>
    </row>
    <row r="105" spans="1:26">
      <c r="A105" s="55" t="s">
        <v>116</v>
      </c>
      <c r="B105" s="33" t="s">
        <v>65</v>
      </c>
      <c r="C105" s="40" t="s">
        <v>26</v>
      </c>
      <c r="D105" s="56">
        <f t="shared" si="5"/>
        <v>18.068571428571428</v>
      </c>
      <c r="E105" s="57">
        <f t="shared" si="6"/>
        <v>0.45833333333333331</v>
      </c>
      <c r="F105" s="33">
        <v>12</v>
      </c>
      <c r="G105" s="58">
        <v>13.7488542621448</v>
      </c>
      <c r="H105" s="51">
        <f t="shared" si="7"/>
        <v>0.66666666666666663</v>
      </c>
      <c r="I105" s="33">
        <v>4</v>
      </c>
      <c r="J105" s="59">
        <v>4.59416311576142</v>
      </c>
      <c r="K105" s="51">
        <f t="shared" si="3"/>
        <v>0.25</v>
      </c>
      <c r="L105" s="33">
        <v>3</v>
      </c>
      <c r="M105" s="58">
        <v>3.46444326396748</v>
      </c>
      <c r="N105" s="47"/>
      <c r="O105" s="48">
        <v>0.50571428571428567</v>
      </c>
      <c r="P105" s="31">
        <f t="shared" si="4"/>
        <v>50.571428571428569</v>
      </c>
      <c r="Q105" s="6"/>
      <c r="R105" s="6"/>
      <c r="S105" s="6"/>
      <c r="T105" s="6"/>
      <c r="U105" s="6"/>
      <c r="V105" s="6"/>
      <c r="W105" s="6"/>
      <c r="X105" s="6"/>
      <c r="Y105" s="6"/>
      <c r="Z105" s="6"/>
    </row>
    <row r="106" spans="1:26">
      <c r="A106" s="55" t="s">
        <v>117</v>
      </c>
      <c r="B106" s="33" t="s">
        <v>65</v>
      </c>
      <c r="C106" s="40" t="s">
        <v>26</v>
      </c>
      <c r="D106" s="56">
        <f t="shared" si="5"/>
        <v>11.45</v>
      </c>
      <c r="E106" s="57">
        <f t="shared" si="6"/>
        <v>0.42222222222222222</v>
      </c>
      <c r="F106" s="33">
        <v>9</v>
      </c>
      <c r="G106" s="58">
        <v>13.7612574731273</v>
      </c>
      <c r="H106" s="51">
        <f t="shared" si="7"/>
        <v>0.44444444444444442</v>
      </c>
      <c r="I106" s="33">
        <v>5</v>
      </c>
      <c r="J106" s="59">
        <v>7.7010750700797796</v>
      </c>
      <c r="K106" s="51">
        <f t="shared" si="3"/>
        <v>0.4</v>
      </c>
      <c r="L106" s="33">
        <v>3</v>
      </c>
      <c r="M106" s="58">
        <v>4.6565774155995348</v>
      </c>
      <c r="N106" s="47"/>
      <c r="O106" s="48">
        <v>0.2722222222222222</v>
      </c>
      <c r="P106" s="31">
        <f t="shared" si="4"/>
        <v>27.222222222222221</v>
      </c>
      <c r="Q106" s="6"/>
      <c r="R106" s="6"/>
      <c r="S106" s="6"/>
      <c r="T106" s="6"/>
      <c r="U106" s="6"/>
      <c r="V106" s="6"/>
      <c r="W106" s="6"/>
      <c r="X106" s="6"/>
      <c r="Y106" s="6"/>
      <c r="Z106" s="6"/>
    </row>
    <row r="107" spans="1:26">
      <c r="A107" s="55" t="s">
        <v>118</v>
      </c>
      <c r="B107" s="33" t="s">
        <v>65</v>
      </c>
      <c r="C107" s="40" t="s">
        <v>26</v>
      </c>
      <c r="D107" s="56">
        <f t="shared" si="5"/>
        <v>20.196078431372548</v>
      </c>
      <c r="E107" s="57">
        <f t="shared" si="6"/>
        <v>0.51666666666666672</v>
      </c>
      <c r="F107" s="33">
        <v>15</v>
      </c>
      <c r="G107" s="58">
        <v>17.118011571775799</v>
      </c>
      <c r="H107" s="51">
        <f t="shared" si="7"/>
        <v>0.2</v>
      </c>
      <c r="I107" s="33">
        <v>12</v>
      </c>
      <c r="J107" s="59">
        <v>13.7350059518359</v>
      </c>
      <c r="K107" s="51">
        <f t="shared" si="3"/>
        <v>0.83333333333333337</v>
      </c>
      <c r="L107" s="33">
        <v>2</v>
      </c>
      <c r="M107" s="58">
        <v>2.2993527322058842</v>
      </c>
      <c r="N107" s="47"/>
      <c r="O107" s="48">
        <v>0.34640522875816993</v>
      </c>
      <c r="P107" s="31">
        <f t="shared" si="4"/>
        <v>34.640522875816991</v>
      </c>
      <c r="Q107" s="6"/>
      <c r="R107" s="6"/>
      <c r="S107" s="6"/>
      <c r="T107" s="6"/>
      <c r="U107" s="6"/>
      <c r="V107" s="6"/>
      <c r="W107" s="6"/>
      <c r="X107" s="6"/>
      <c r="Y107" s="6"/>
      <c r="Z107" s="6"/>
    </row>
    <row r="108" spans="1:26">
      <c r="A108" s="55" t="s">
        <v>119</v>
      </c>
      <c r="B108" s="33" t="s">
        <v>65</v>
      </c>
      <c r="C108" s="40" t="s">
        <v>26</v>
      </c>
      <c r="D108" s="56">
        <f t="shared" si="5"/>
        <v>21</v>
      </c>
      <c r="E108" s="57">
        <f t="shared" si="6"/>
        <v>9.375E-2</v>
      </c>
      <c r="F108" s="33">
        <v>16</v>
      </c>
      <c r="G108" s="58">
        <v>10.858279098491399</v>
      </c>
      <c r="H108" s="51">
        <f t="shared" si="7"/>
        <v>0.1875</v>
      </c>
      <c r="I108" s="33">
        <v>13</v>
      </c>
      <c r="J108" s="59">
        <v>8.8700268147733698</v>
      </c>
      <c r="K108" s="51">
        <f t="shared" si="3"/>
        <v>0</v>
      </c>
      <c r="L108" s="33">
        <v>13</v>
      </c>
      <c r="M108" s="58">
        <v>8.9161402714621794</v>
      </c>
      <c r="N108" s="47"/>
      <c r="O108" s="48">
        <v>0.3125</v>
      </c>
      <c r="P108" s="31">
        <f t="shared" si="4"/>
        <v>31.25</v>
      </c>
      <c r="Q108" s="6"/>
      <c r="R108" s="6"/>
      <c r="S108" s="6"/>
      <c r="T108" s="6"/>
      <c r="U108" s="6"/>
      <c r="V108" s="6"/>
      <c r="W108" s="6"/>
      <c r="X108" s="6"/>
      <c r="Y108" s="6"/>
      <c r="Z108" s="6"/>
    </row>
    <row r="109" spans="1:26">
      <c r="A109" s="55" t="s">
        <v>120</v>
      </c>
      <c r="B109" s="33" t="s">
        <v>65</v>
      </c>
      <c r="C109" s="40" t="s">
        <v>26</v>
      </c>
      <c r="D109" s="56">
        <f t="shared" si="5"/>
        <v>27.458333333333332</v>
      </c>
      <c r="E109" s="57">
        <f t="shared" si="6"/>
        <v>0.19242424242424241</v>
      </c>
      <c r="F109" s="33">
        <v>22</v>
      </c>
      <c r="G109" s="58">
        <v>23.717375133410201</v>
      </c>
      <c r="H109" s="51">
        <f t="shared" si="7"/>
        <v>0.31818181818181818</v>
      </c>
      <c r="I109" s="33">
        <v>15</v>
      </c>
      <c r="J109" s="59">
        <v>16.432233469173099</v>
      </c>
      <c r="K109" s="51">
        <f t="shared" si="3"/>
        <v>6.6666666666666666E-2</v>
      </c>
      <c r="L109" s="33">
        <v>14</v>
      </c>
      <c r="M109" s="58">
        <v>15.698763161730902</v>
      </c>
      <c r="N109" s="47"/>
      <c r="O109" s="48">
        <v>0.24810606060606058</v>
      </c>
      <c r="P109" s="31">
        <f t="shared" si="4"/>
        <v>24.810606060606059</v>
      </c>
      <c r="Q109" s="6"/>
      <c r="R109" s="6"/>
      <c r="S109" s="6"/>
      <c r="T109" s="6"/>
      <c r="U109" s="6"/>
      <c r="V109" s="6"/>
      <c r="W109" s="6"/>
      <c r="X109" s="6"/>
      <c r="Y109" s="6"/>
      <c r="Z109" s="6"/>
    </row>
    <row r="110" spans="1:26">
      <c r="A110" s="55" t="s">
        <v>121</v>
      </c>
      <c r="B110" s="33" t="s">
        <v>65</v>
      </c>
      <c r="C110" s="40" t="s">
        <v>27</v>
      </c>
      <c r="D110" s="56">
        <f t="shared" si="5"/>
        <v>41.251748251748253</v>
      </c>
      <c r="E110" s="57">
        <f t="shared" si="6"/>
        <v>0.1247628083491461</v>
      </c>
      <c r="F110" s="33">
        <v>34</v>
      </c>
      <c r="G110" s="58">
        <v>29.299483812035199</v>
      </c>
      <c r="H110" s="51">
        <f t="shared" si="7"/>
        <v>8.8235294117647065E-2</v>
      </c>
      <c r="I110" s="33">
        <v>31</v>
      </c>
      <c r="J110" s="59">
        <v>26.6538269736728</v>
      </c>
      <c r="K110" s="51">
        <f t="shared" si="3"/>
        <v>0.16129032258064516</v>
      </c>
      <c r="L110" s="33">
        <v>26</v>
      </c>
      <c r="M110" s="58">
        <v>22.205141344265094</v>
      </c>
      <c r="N110" s="47"/>
      <c r="O110" s="48">
        <v>0.21328671328671328</v>
      </c>
      <c r="P110" s="31">
        <f t="shared" si="4"/>
        <v>21.328671328671327</v>
      </c>
      <c r="Q110" s="6"/>
      <c r="R110" s="6"/>
      <c r="S110" s="6"/>
      <c r="T110" s="6"/>
      <c r="U110" s="6"/>
      <c r="V110" s="6"/>
      <c r="W110" s="6"/>
      <c r="X110" s="6"/>
      <c r="Y110" s="6"/>
      <c r="Z110" s="6"/>
    </row>
    <row r="111" spans="1:26">
      <c r="A111" s="55" t="s">
        <v>122</v>
      </c>
      <c r="B111" s="33" t="s">
        <v>65</v>
      </c>
      <c r="C111" s="40" t="s">
        <v>27</v>
      </c>
      <c r="D111" s="56">
        <f t="shared" si="5"/>
        <v>76.814611486486484</v>
      </c>
      <c r="E111" s="57">
        <f t="shared" si="6"/>
        <v>0.25010334849111204</v>
      </c>
      <c r="F111" s="33">
        <v>59</v>
      </c>
      <c r="G111" s="58">
        <v>65.363821678631595</v>
      </c>
      <c r="H111" s="51">
        <f t="shared" si="7"/>
        <v>0.30508474576271188</v>
      </c>
      <c r="I111" s="33">
        <v>41</v>
      </c>
      <c r="J111" s="59">
        <v>45.625514678061897</v>
      </c>
      <c r="K111" s="51">
        <f t="shared" si="3"/>
        <v>0.1951219512195122</v>
      </c>
      <c r="L111" s="33">
        <v>33</v>
      </c>
      <c r="M111" s="58">
        <v>37.069488441059512</v>
      </c>
      <c r="N111" s="47"/>
      <c r="O111" s="48">
        <v>0.30194256756756754</v>
      </c>
      <c r="P111" s="31">
        <f t="shared" si="4"/>
        <v>30.194256756756754</v>
      </c>
      <c r="Q111" s="6"/>
      <c r="R111" s="6"/>
      <c r="S111" s="6"/>
      <c r="T111" s="6"/>
      <c r="U111" s="6"/>
      <c r="V111" s="6"/>
      <c r="W111" s="6"/>
      <c r="X111" s="6"/>
      <c r="Y111" s="6"/>
      <c r="Z111" s="6"/>
    </row>
    <row r="112" spans="1:26">
      <c r="A112" s="55" t="s">
        <v>123</v>
      </c>
      <c r="B112" s="33" t="s">
        <v>65</v>
      </c>
      <c r="C112" s="40" t="s">
        <v>27</v>
      </c>
      <c r="D112" s="56">
        <f t="shared" si="5"/>
        <v>19.535714285714285</v>
      </c>
      <c r="E112" s="57">
        <f t="shared" si="6"/>
        <v>0.22051282051282051</v>
      </c>
      <c r="F112" s="33">
        <v>15</v>
      </c>
      <c r="G112" s="58">
        <v>17.220200443133201</v>
      </c>
      <c r="H112" s="51">
        <f t="shared" si="7"/>
        <v>0.13333333333333333</v>
      </c>
      <c r="I112" s="33">
        <v>13</v>
      </c>
      <c r="J112" s="59">
        <v>14.9785115968245</v>
      </c>
      <c r="K112" s="51">
        <f t="shared" si="3"/>
        <v>0.30769230769230771</v>
      </c>
      <c r="L112" s="33">
        <v>9</v>
      </c>
      <c r="M112" s="58">
        <v>10.399454606380642</v>
      </c>
      <c r="N112" s="47"/>
      <c r="O112" s="48">
        <v>0.30238095238095242</v>
      </c>
      <c r="P112" s="31">
        <f t="shared" si="4"/>
        <v>30.238095238095241</v>
      </c>
      <c r="Q112" s="6"/>
      <c r="R112" s="6"/>
      <c r="S112" s="6"/>
      <c r="T112" s="6"/>
      <c r="U112" s="6"/>
      <c r="V112" s="6"/>
      <c r="W112" s="6"/>
      <c r="X112" s="6"/>
      <c r="Y112" s="6"/>
      <c r="Z112" s="6"/>
    </row>
    <row r="113" spans="1:26">
      <c r="A113" s="55" t="s">
        <v>124</v>
      </c>
      <c r="B113" s="33" t="s">
        <v>65</v>
      </c>
      <c r="C113" s="40" t="s">
        <v>27</v>
      </c>
      <c r="D113" s="56">
        <f t="shared" si="5"/>
        <v>48.517857142857146</v>
      </c>
      <c r="E113" s="57">
        <f t="shared" si="6"/>
        <v>0.19969040247678019</v>
      </c>
      <c r="F113" s="33">
        <v>38</v>
      </c>
      <c r="G113" s="58">
        <v>29.296347978937501</v>
      </c>
      <c r="H113" s="51">
        <f t="shared" si="7"/>
        <v>0.10526315789473684</v>
      </c>
      <c r="I113" s="33">
        <v>34</v>
      </c>
      <c r="J113" s="59">
        <v>26.330462796604898</v>
      </c>
      <c r="K113" s="51">
        <f t="shared" si="3"/>
        <v>0.29411764705882354</v>
      </c>
      <c r="L113" s="33">
        <v>24</v>
      </c>
      <c r="M113" s="58">
        <v>18.563638473140735</v>
      </c>
      <c r="N113" s="47"/>
      <c r="O113" s="48">
        <v>0.2767857142857143</v>
      </c>
      <c r="P113" s="31">
        <f t="shared" si="4"/>
        <v>27.678571428571431</v>
      </c>
      <c r="Q113" s="6"/>
      <c r="R113" s="6"/>
      <c r="S113" s="6"/>
      <c r="T113" s="6"/>
      <c r="U113" s="6"/>
      <c r="V113" s="6"/>
      <c r="W113" s="6"/>
      <c r="X113" s="6"/>
      <c r="Y113" s="6"/>
      <c r="Z113" s="6"/>
    </row>
    <row r="114" spans="1:26">
      <c r="A114" s="55" t="s">
        <v>125</v>
      </c>
      <c r="B114" s="33" t="s">
        <v>65</v>
      </c>
      <c r="C114" s="40" t="s">
        <v>27</v>
      </c>
      <c r="D114" s="56">
        <f t="shared" si="5"/>
        <v>50.74</v>
      </c>
      <c r="E114" s="57">
        <f t="shared" si="6"/>
        <v>9.4961240310077522E-2</v>
      </c>
      <c r="F114" s="33">
        <v>43</v>
      </c>
      <c r="G114" s="58">
        <v>35.565701430071996</v>
      </c>
      <c r="H114" s="51">
        <f t="shared" si="7"/>
        <v>2.3255813953488372E-2</v>
      </c>
      <c r="I114" s="33">
        <v>42</v>
      </c>
      <c r="J114" s="59">
        <v>35.010503150945198</v>
      </c>
      <c r="K114" s="51">
        <f t="shared" si="3"/>
        <v>0.16666666666666666</v>
      </c>
      <c r="L114" s="33">
        <v>35</v>
      </c>
      <c r="M114" s="58">
        <v>29.407069459498061</v>
      </c>
      <c r="N114" s="47"/>
      <c r="O114" s="48">
        <v>0.18</v>
      </c>
      <c r="P114" s="31">
        <f t="shared" si="4"/>
        <v>18</v>
      </c>
      <c r="Q114" s="6"/>
      <c r="R114" s="6"/>
      <c r="S114" s="6"/>
      <c r="T114" s="6"/>
      <c r="U114" s="6"/>
      <c r="V114" s="6"/>
      <c r="W114" s="6"/>
      <c r="X114" s="6"/>
      <c r="Y114" s="6"/>
      <c r="Z114" s="6"/>
    </row>
    <row r="115" spans="1:26">
      <c r="A115" s="55" t="s">
        <v>126</v>
      </c>
      <c r="B115" s="33" t="s">
        <v>65</v>
      </c>
      <c r="C115" s="40" t="s">
        <v>27</v>
      </c>
      <c r="D115" s="56">
        <f t="shared" si="5"/>
        <v>37.799999999999997</v>
      </c>
      <c r="E115" s="57">
        <f t="shared" si="6"/>
        <v>0.29880952380952386</v>
      </c>
      <c r="F115" s="33">
        <v>21</v>
      </c>
      <c r="G115" s="58">
        <v>21.733730750124199</v>
      </c>
      <c r="H115" s="51">
        <f t="shared" si="7"/>
        <v>4.7619047619047616E-2</v>
      </c>
      <c r="I115" s="33">
        <v>20</v>
      </c>
      <c r="J115" s="59">
        <v>21.048421894568399</v>
      </c>
      <c r="K115" s="51">
        <f t="shared" si="3"/>
        <v>0.55000000000000004</v>
      </c>
      <c r="L115" s="33">
        <v>9</v>
      </c>
      <c r="M115" s="58">
        <v>9.71932742254236</v>
      </c>
      <c r="N115" s="47"/>
      <c r="O115" s="48">
        <v>0.8</v>
      </c>
      <c r="P115" s="31">
        <f t="shared" si="4"/>
        <v>80</v>
      </c>
      <c r="Q115" s="6"/>
      <c r="R115" s="6"/>
      <c r="S115" s="6"/>
      <c r="T115" s="6"/>
      <c r="U115" s="6"/>
      <c r="V115" s="6"/>
      <c r="W115" s="6"/>
      <c r="X115" s="6"/>
      <c r="Y115" s="6"/>
      <c r="Z115" s="6"/>
    </row>
    <row r="116" spans="1:26">
      <c r="A116" s="55" t="s">
        <v>127</v>
      </c>
      <c r="B116" s="33" t="s">
        <v>65</v>
      </c>
      <c r="C116" s="50" t="s">
        <v>28</v>
      </c>
      <c r="D116" s="56">
        <f t="shared" si="5"/>
        <v>31.574165514517084</v>
      </c>
      <c r="E116" s="57">
        <f t="shared" si="6"/>
        <v>-4.1666666666666664E-2</v>
      </c>
      <c r="F116" s="33">
        <v>24</v>
      </c>
      <c r="G116" s="58">
        <v>8.3261635813605004</v>
      </c>
      <c r="H116" s="51">
        <f t="shared" si="7"/>
        <v>0</v>
      </c>
      <c r="I116" s="33">
        <v>24</v>
      </c>
      <c r="J116" s="59">
        <v>8.3463745435576406</v>
      </c>
      <c r="K116" s="51">
        <f t="shared" si="3"/>
        <v>-8.3333333333333329E-2</v>
      </c>
      <c r="L116" s="33">
        <v>26</v>
      </c>
      <c r="M116" s="58">
        <v>9.1109148760214733</v>
      </c>
      <c r="N116" s="47"/>
      <c r="O116" s="48">
        <v>0.31559022977154522</v>
      </c>
      <c r="P116" s="31">
        <f t="shared" si="4"/>
        <v>31.559022977154523</v>
      </c>
      <c r="Q116" s="6"/>
      <c r="R116" s="6"/>
      <c r="S116" s="6"/>
      <c r="T116" s="6"/>
      <c r="U116" s="6"/>
      <c r="V116" s="6"/>
      <c r="W116" s="6"/>
      <c r="X116" s="6"/>
      <c r="Y116" s="6"/>
      <c r="Z116" s="6"/>
    </row>
    <row r="117" spans="1:26">
      <c r="A117" s="55" t="s">
        <v>128</v>
      </c>
      <c r="B117" s="33" t="s">
        <v>65</v>
      </c>
      <c r="C117" s="50" t="s">
        <v>28</v>
      </c>
      <c r="D117" s="56">
        <f t="shared" si="5"/>
        <v>34.798412698412697</v>
      </c>
      <c r="E117" s="57">
        <f t="shared" si="6"/>
        <v>2.5401069518716568E-2</v>
      </c>
      <c r="F117" s="33">
        <v>22</v>
      </c>
      <c r="G117" s="58">
        <v>11.535960735784499</v>
      </c>
      <c r="H117" s="51">
        <f t="shared" si="7"/>
        <v>0.22727272727272727</v>
      </c>
      <c r="I117" s="33">
        <v>17</v>
      </c>
      <c r="J117" s="59">
        <v>8.9009895806063106</v>
      </c>
      <c r="K117" s="51">
        <f t="shared" si="3"/>
        <v>-0.17647058823529413</v>
      </c>
      <c r="L117" s="33">
        <v>20</v>
      </c>
      <c r="M117" s="58">
        <v>10.520335809119027</v>
      </c>
      <c r="N117" s="47"/>
      <c r="O117" s="48">
        <v>0.58174603174603168</v>
      </c>
      <c r="P117" s="31">
        <f t="shared" si="4"/>
        <v>58.17460317460317</v>
      </c>
      <c r="Q117" s="6"/>
      <c r="R117" s="6"/>
      <c r="S117" s="6"/>
      <c r="T117" s="6"/>
      <c r="U117" s="6"/>
      <c r="V117" s="6"/>
      <c r="W117" s="6"/>
      <c r="X117" s="6"/>
      <c r="Y117" s="6"/>
      <c r="Z117" s="6"/>
    </row>
    <row r="118" spans="1:26">
      <c r="A118" s="55" t="s">
        <v>129</v>
      </c>
      <c r="B118" s="33" t="s">
        <v>65</v>
      </c>
      <c r="C118" s="50" t="s">
        <v>28</v>
      </c>
      <c r="D118" s="56">
        <f t="shared" si="5"/>
        <v>134.06546644844516</v>
      </c>
      <c r="E118" s="57">
        <f t="shared" si="6"/>
        <v>-3.5416666666666666E-2</v>
      </c>
      <c r="F118" s="33">
        <v>112</v>
      </c>
      <c r="G118" s="58">
        <v>20.153272837526799</v>
      </c>
      <c r="H118" s="51">
        <f t="shared" si="7"/>
        <v>6.25E-2</v>
      </c>
      <c r="I118" s="33">
        <v>105</v>
      </c>
      <c r="J118" s="59">
        <v>18.992218616715299</v>
      </c>
      <c r="K118" s="51">
        <f t="shared" si="3"/>
        <v>-0.13333333333333333</v>
      </c>
      <c r="L118" s="33">
        <v>119</v>
      </c>
      <c r="M118" s="58">
        <v>21.730119223486057</v>
      </c>
      <c r="N118" s="47"/>
      <c r="O118" s="48">
        <v>0.19701309328968902</v>
      </c>
      <c r="P118" s="31">
        <f t="shared" si="4"/>
        <v>19.701309328968904</v>
      </c>
      <c r="Q118" s="6"/>
      <c r="R118" s="6"/>
      <c r="S118" s="6"/>
      <c r="T118" s="6"/>
      <c r="U118" s="6"/>
      <c r="V118" s="6"/>
      <c r="W118" s="6"/>
      <c r="X118" s="6"/>
      <c r="Y118" s="6"/>
      <c r="Z118" s="6"/>
    </row>
    <row r="119" spans="1:26">
      <c r="A119" s="55" t="s">
        <v>130</v>
      </c>
      <c r="B119" s="33" t="s">
        <v>65</v>
      </c>
      <c r="C119" s="50" t="s">
        <v>28</v>
      </c>
      <c r="D119" s="56">
        <f t="shared" si="5"/>
        <v>43.082559121621621</v>
      </c>
      <c r="E119" s="57">
        <f t="shared" si="6"/>
        <v>-3.1723484848484848E-2</v>
      </c>
      <c r="F119" s="33">
        <v>33</v>
      </c>
      <c r="G119" s="58">
        <v>13.887252343999901</v>
      </c>
      <c r="H119" s="51">
        <f t="shared" si="7"/>
        <v>3.0303030303030304E-2</v>
      </c>
      <c r="I119" s="33">
        <v>32</v>
      </c>
      <c r="J119" s="59">
        <v>13.495845809961599</v>
      </c>
      <c r="K119" s="51">
        <f t="shared" si="3"/>
        <v>-9.375E-2</v>
      </c>
      <c r="L119" s="33">
        <v>35</v>
      </c>
      <c r="M119" s="58">
        <v>14.854237489548982</v>
      </c>
      <c r="N119" s="47"/>
      <c r="O119" s="48">
        <v>0.30553209459459463</v>
      </c>
      <c r="P119" s="31">
        <f t="shared" si="4"/>
        <v>30.553209459459463</v>
      </c>
      <c r="Q119" s="6"/>
      <c r="R119" s="6"/>
      <c r="S119" s="6"/>
      <c r="T119" s="6"/>
      <c r="U119" s="6"/>
      <c r="V119" s="6"/>
      <c r="W119" s="6"/>
      <c r="X119" s="6"/>
      <c r="Y119" s="6"/>
      <c r="Z119" s="6"/>
    </row>
    <row r="120" spans="1:26">
      <c r="A120" s="55" t="s">
        <v>131</v>
      </c>
      <c r="B120" s="33" t="s">
        <v>65</v>
      </c>
      <c r="C120" s="50" t="s">
        <v>28</v>
      </c>
      <c r="D120" s="56">
        <f t="shared" si="5"/>
        <v>33.685096153846153</v>
      </c>
      <c r="E120" s="57">
        <f t="shared" si="6"/>
        <v>-6.5656565656565649E-2</v>
      </c>
      <c r="F120" s="33">
        <v>27</v>
      </c>
      <c r="G120" s="58">
        <v>12.071948814937</v>
      </c>
      <c r="H120" s="51">
        <f t="shared" si="7"/>
        <v>-0.22222222222222221</v>
      </c>
      <c r="I120" s="33">
        <v>33</v>
      </c>
      <c r="J120" s="59">
        <v>14.8373289211013</v>
      </c>
      <c r="K120" s="51">
        <f t="shared" si="3"/>
        <v>9.0909090909090912E-2</v>
      </c>
      <c r="L120" s="33">
        <v>30</v>
      </c>
      <c r="M120" s="58">
        <v>13.636301653174305</v>
      </c>
      <c r="N120" s="47"/>
      <c r="O120" s="48">
        <v>0.24759615384615385</v>
      </c>
      <c r="P120" s="31">
        <f t="shared" si="4"/>
        <v>24.759615384615387</v>
      </c>
      <c r="Q120" s="6"/>
      <c r="R120" s="6"/>
      <c r="S120" s="6"/>
      <c r="T120" s="6"/>
      <c r="U120" s="6"/>
      <c r="V120" s="6"/>
      <c r="W120" s="6"/>
      <c r="X120" s="6"/>
      <c r="Y120" s="6"/>
      <c r="Z120" s="6"/>
    </row>
    <row r="121" spans="1:26">
      <c r="A121" s="55" t="s">
        <v>132</v>
      </c>
      <c r="B121" s="33" t="s">
        <v>65</v>
      </c>
      <c r="C121" s="50" t="s">
        <v>28</v>
      </c>
      <c r="D121" s="56">
        <f t="shared" si="5"/>
        <v>97.533333333333331</v>
      </c>
      <c r="E121" s="57">
        <f t="shared" si="6"/>
        <v>-0.10170697012802277</v>
      </c>
      <c r="F121" s="33">
        <v>76</v>
      </c>
      <c r="G121" s="58">
        <v>28.930669173991301</v>
      </c>
      <c r="H121" s="51">
        <f t="shared" si="7"/>
        <v>2.6315789473684209E-2</v>
      </c>
      <c r="I121" s="33">
        <v>74</v>
      </c>
      <c r="J121" s="59">
        <v>28.589752505466802</v>
      </c>
      <c r="K121" s="51">
        <f t="shared" si="3"/>
        <v>-0.22972972972972974</v>
      </c>
      <c r="L121" s="33">
        <v>91</v>
      </c>
      <c r="M121" s="58">
        <v>35.769315430332377</v>
      </c>
      <c r="N121" s="47"/>
      <c r="O121" s="48">
        <v>0.28333333333333333</v>
      </c>
      <c r="P121" s="31">
        <f t="shared" si="4"/>
        <v>28.333333333333332</v>
      </c>
      <c r="Q121" s="6"/>
      <c r="R121" s="6"/>
      <c r="S121" s="6"/>
      <c r="T121" s="6"/>
      <c r="U121" s="6"/>
      <c r="V121" s="6"/>
      <c r="W121" s="6"/>
      <c r="X121" s="6"/>
      <c r="Y121" s="6"/>
      <c r="Z121" s="6"/>
    </row>
    <row r="122" spans="1:26">
      <c r="A122" s="55" t="s">
        <v>133</v>
      </c>
      <c r="B122" s="33" t="s">
        <v>65</v>
      </c>
      <c r="C122" s="50" t="s">
        <v>28</v>
      </c>
      <c r="D122" s="56">
        <f t="shared" si="5"/>
        <v>47.06312292358804</v>
      </c>
      <c r="E122" s="57">
        <f t="shared" si="6"/>
        <v>0.11805555555555555</v>
      </c>
      <c r="F122" s="33">
        <v>36</v>
      </c>
      <c r="G122" s="58">
        <v>12.236698538734201</v>
      </c>
      <c r="H122" s="51">
        <f t="shared" si="7"/>
        <v>0.1111111111111111</v>
      </c>
      <c r="I122" s="33">
        <v>32</v>
      </c>
      <c r="J122" s="59">
        <v>10.905757217395999</v>
      </c>
      <c r="K122" s="51">
        <f t="shared" si="3"/>
        <v>0.125</v>
      </c>
      <c r="L122" s="33">
        <v>28</v>
      </c>
      <c r="M122" s="58">
        <v>9.59643560963071</v>
      </c>
      <c r="N122" s="47"/>
      <c r="O122" s="48">
        <v>0.30730897009966773</v>
      </c>
      <c r="P122" s="31">
        <f t="shared" si="4"/>
        <v>30.730897009966775</v>
      </c>
      <c r="Q122" s="6"/>
      <c r="R122" s="6"/>
      <c r="S122" s="6"/>
      <c r="T122" s="6"/>
      <c r="U122" s="6"/>
      <c r="V122" s="6"/>
      <c r="W122" s="6"/>
      <c r="X122" s="6"/>
      <c r="Y122" s="6"/>
      <c r="Z122" s="6"/>
    </row>
    <row r="123" spans="1:26">
      <c r="A123" s="55" t="s">
        <v>134</v>
      </c>
      <c r="B123" s="33" t="s">
        <v>65</v>
      </c>
      <c r="C123" s="50" t="s">
        <v>28</v>
      </c>
      <c r="D123" s="56">
        <f t="shared" si="5"/>
        <v>28.902714932126695</v>
      </c>
      <c r="E123" s="57">
        <f t="shared" si="6"/>
        <v>9.3684210526315786E-2</v>
      </c>
      <c r="F123" s="33">
        <v>25</v>
      </c>
      <c r="G123" s="58">
        <v>11.007542368030601</v>
      </c>
      <c r="H123" s="51">
        <f t="shared" si="7"/>
        <v>0.24</v>
      </c>
      <c r="I123" s="33">
        <v>19</v>
      </c>
      <c r="J123" s="59">
        <v>8.3887802272034904</v>
      </c>
      <c r="K123" s="51">
        <f t="shared" si="3"/>
        <v>-5.2631578947368418E-2</v>
      </c>
      <c r="L123" s="33">
        <v>20</v>
      </c>
      <c r="M123" s="58">
        <v>8.8811129810787879</v>
      </c>
      <c r="N123" s="47"/>
      <c r="O123" s="48">
        <v>0.15610859728506787</v>
      </c>
      <c r="P123" s="31">
        <f t="shared" si="4"/>
        <v>15.610859728506787</v>
      </c>
      <c r="Q123" s="6"/>
      <c r="R123" s="6"/>
      <c r="S123" s="6"/>
      <c r="T123" s="6"/>
      <c r="U123" s="6"/>
      <c r="V123" s="6"/>
      <c r="W123" s="6"/>
      <c r="X123" s="6"/>
      <c r="Y123" s="6"/>
      <c r="Z123" s="6"/>
    </row>
    <row r="124" spans="1:26">
      <c r="A124" s="55" t="s">
        <v>135</v>
      </c>
      <c r="B124" s="33" t="s">
        <v>65</v>
      </c>
      <c r="C124" s="50" t="s">
        <v>28</v>
      </c>
      <c r="D124" s="56">
        <f t="shared" si="5"/>
        <v>65.293233082706763</v>
      </c>
      <c r="E124" s="57">
        <f t="shared" si="6"/>
        <v>2.2863247863247858E-2</v>
      </c>
      <c r="F124" s="33">
        <v>52</v>
      </c>
      <c r="G124" s="58">
        <v>21.8874563829295</v>
      </c>
      <c r="H124" s="51">
        <f t="shared" si="7"/>
        <v>0.13461538461538461</v>
      </c>
      <c r="I124" s="33">
        <v>45</v>
      </c>
      <c r="J124" s="59">
        <v>18.959023231123101</v>
      </c>
      <c r="K124" s="51">
        <f t="shared" si="3"/>
        <v>-8.8888888888888892E-2</v>
      </c>
      <c r="L124" s="33">
        <v>49</v>
      </c>
      <c r="M124" s="58">
        <v>20.730211109700893</v>
      </c>
      <c r="N124" s="47"/>
      <c r="O124" s="48">
        <v>0.25563909774436089</v>
      </c>
      <c r="P124" s="31">
        <f t="shared" si="4"/>
        <v>25.563909774436087</v>
      </c>
      <c r="Q124" s="6"/>
      <c r="R124" s="6"/>
      <c r="S124" s="6"/>
      <c r="T124" s="6"/>
      <c r="U124" s="6"/>
      <c r="V124" s="6"/>
      <c r="W124" s="6"/>
      <c r="X124" s="6"/>
      <c r="Y124" s="6"/>
      <c r="Z124" s="6"/>
    </row>
    <row r="125" spans="1:26">
      <c r="A125" s="55" t="s">
        <v>136</v>
      </c>
      <c r="B125" s="33" t="s">
        <v>65</v>
      </c>
      <c r="C125" s="50" t="s">
        <v>28</v>
      </c>
      <c r="D125" s="56">
        <f t="shared" si="5"/>
        <v>50.285714285714285</v>
      </c>
      <c r="E125" s="57">
        <f t="shared" si="6"/>
        <v>0.16088709677419355</v>
      </c>
      <c r="F125" s="33">
        <v>40</v>
      </c>
      <c r="G125" s="58">
        <v>12.0951159921624</v>
      </c>
      <c r="H125" s="51">
        <f t="shared" si="7"/>
        <v>0.22500000000000001</v>
      </c>
      <c r="I125" s="33">
        <v>31</v>
      </c>
      <c r="J125" s="59">
        <v>9.4321826070552692</v>
      </c>
      <c r="K125" s="51">
        <f t="shared" si="3"/>
        <v>9.6774193548387094E-2</v>
      </c>
      <c r="L125" s="33">
        <v>28</v>
      </c>
      <c r="M125" s="58">
        <v>8.5866391894212608</v>
      </c>
      <c r="N125" s="47"/>
      <c r="O125" s="48">
        <v>0.25714285714285712</v>
      </c>
      <c r="P125" s="31">
        <f t="shared" si="4"/>
        <v>25.714285714285712</v>
      </c>
      <c r="Q125" s="6"/>
      <c r="R125" s="6"/>
      <c r="S125" s="6"/>
      <c r="T125" s="6"/>
      <c r="U125" s="6"/>
      <c r="V125" s="6"/>
      <c r="W125" s="6"/>
      <c r="X125" s="6"/>
      <c r="Y125" s="6"/>
      <c r="Z125" s="6"/>
    </row>
    <row r="126" spans="1:26">
      <c r="A126" s="55" t="s">
        <v>137</v>
      </c>
      <c r="B126" s="33" t="s">
        <v>65</v>
      </c>
      <c r="C126" s="50" t="s">
        <v>29</v>
      </c>
      <c r="D126" s="56">
        <f t="shared" si="5"/>
        <v>90.904761904761898</v>
      </c>
      <c r="E126" s="57">
        <f t="shared" si="6"/>
        <v>0.26188966391883323</v>
      </c>
      <c r="F126" s="33">
        <v>83</v>
      </c>
      <c r="G126" s="58">
        <v>46.692169216921698</v>
      </c>
      <c r="H126" s="51">
        <f t="shared" si="7"/>
        <v>0.31325301204819278</v>
      </c>
      <c r="I126" s="33">
        <v>57</v>
      </c>
      <c r="J126" s="59">
        <v>32.279620799401897</v>
      </c>
      <c r="K126" s="51">
        <f t="shared" si="3"/>
        <v>0.21052631578947367</v>
      </c>
      <c r="L126" s="33">
        <v>45</v>
      </c>
      <c r="M126" s="58">
        <v>25.607611720319355</v>
      </c>
      <c r="N126" s="47"/>
      <c r="O126" s="48">
        <v>9.5238095238095233E-2</v>
      </c>
      <c r="P126" s="31">
        <f t="shared" si="4"/>
        <v>9.5238095238095237</v>
      </c>
      <c r="Q126" s="6"/>
      <c r="R126" s="6"/>
      <c r="S126" s="6"/>
      <c r="T126" s="6"/>
      <c r="U126" s="6"/>
      <c r="V126" s="6"/>
      <c r="W126" s="6"/>
      <c r="X126" s="6"/>
      <c r="Y126" s="6"/>
      <c r="Z126" s="6"/>
    </row>
    <row r="127" spans="1:26">
      <c r="A127" s="55" t="s">
        <v>138</v>
      </c>
      <c r="B127" s="33" t="s">
        <v>65</v>
      </c>
      <c r="C127" s="50" t="s">
        <v>29</v>
      </c>
      <c r="D127" s="56">
        <f t="shared" si="5"/>
        <v>40.89473684210526</v>
      </c>
      <c r="E127" s="57">
        <f t="shared" si="6"/>
        <v>0.1906906906906907</v>
      </c>
      <c r="F127" s="33">
        <v>37</v>
      </c>
      <c r="G127" s="58">
        <v>29.877743503609601</v>
      </c>
      <c r="H127" s="51">
        <f t="shared" si="7"/>
        <v>0.27027027027027029</v>
      </c>
      <c r="I127" s="33">
        <v>27</v>
      </c>
      <c r="J127" s="59">
        <v>22.075416162475001</v>
      </c>
      <c r="K127" s="51">
        <f t="shared" si="3"/>
        <v>0.1111111111111111</v>
      </c>
      <c r="L127" s="33">
        <v>24</v>
      </c>
      <c r="M127" s="58">
        <v>19.887140477788552</v>
      </c>
      <c r="N127" s="47"/>
      <c r="O127" s="48">
        <v>0.10526315789473684</v>
      </c>
      <c r="P127" s="31">
        <f t="shared" si="4"/>
        <v>10.526315789473683</v>
      </c>
      <c r="Q127" s="6"/>
      <c r="R127" s="6"/>
      <c r="S127" s="6"/>
      <c r="T127" s="6"/>
      <c r="U127" s="6"/>
      <c r="V127" s="6"/>
      <c r="W127" s="6"/>
      <c r="X127" s="6"/>
      <c r="Y127" s="6"/>
      <c r="Z127" s="6"/>
    </row>
    <row r="128" spans="1:26">
      <c r="A128" s="55" t="s">
        <v>139</v>
      </c>
      <c r="B128" s="33" t="s">
        <v>65</v>
      </c>
      <c r="C128" s="50" t="s">
        <v>29</v>
      </c>
      <c r="D128" s="56">
        <f t="shared" si="5"/>
        <v>87</v>
      </c>
      <c r="E128" s="57">
        <f t="shared" si="6"/>
        <v>0.41538952745849295</v>
      </c>
      <c r="F128" s="33">
        <v>58</v>
      </c>
      <c r="G128" s="58">
        <v>42.798110979929199</v>
      </c>
      <c r="H128" s="51">
        <f t="shared" si="7"/>
        <v>0.53448275862068961</v>
      </c>
      <c r="I128" s="33">
        <v>27</v>
      </c>
      <c r="J128" s="59">
        <v>20.212001437297801</v>
      </c>
      <c r="K128" s="51">
        <f t="shared" si="3"/>
        <v>0.29629629629629628</v>
      </c>
      <c r="L128" s="33">
        <v>19</v>
      </c>
      <c r="M128" s="58">
        <v>14.413703639080861</v>
      </c>
      <c r="N128" s="47"/>
      <c r="O128" s="48">
        <v>0.5</v>
      </c>
      <c r="P128" s="31">
        <f t="shared" si="4"/>
        <v>50</v>
      </c>
      <c r="Q128" s="6"/>
      <c r="R128" s="6"/>
      <c r="S128" s="6"/>
      <c r="T128" s="6"/>
      <c r="U128" s="6"/>
      <c r="V128" s="6"/>
      <c r="W128" s="6"/>
      <c r="X128" s="6"/>
      <c r="Y128" s="6"/>
      <c r="Z128" s="6"/>
    </row>
    <row r="129" spans="1:26">
      <c r="A129" s="55" t="s">
        <v>140</v>
      </c>
      <c r="B129" s="33" t="s">
        <v>65</v>
      </c>
      <c r="C129" s="50" t="s">
        <v>29</v>
      </c>
      <c r="D129" s="56">
        <f t="shared" si="5"/>
        <v>13.411764705882353</v>
      </c>
      <c r="E129" s="57">
        <f t="shared" si="6"/>
        <v>0.16666666666666666</v>
      </c>
      <c r="F129" s="33">
        <v>12</v>
      </c>
      <c r="G129" s="58">
        <v>10.3147724733105</v>
      </c>
      <c r="H129" s="51">
        <f t="shared" si="7"/>
        <v>0.33333333333333331</v>
      </c>
      <c r="I129" s="33">
        <v>8</v>
      </c>
      <c r="J129" s="59">
        <v>6.8827269364122001</v>
      </c>
      <c r="K129" s="51">
        <f t="shared" si="3"/>
        <v>0</v>
      </c>
      <c r="L129" s="33">
        <v>8</v>
      </c>
      <c r="M129" s="58">
        <v>6.8764558746422102</v>
      </c>
      <c r="N129" s="47"/>
      <c r="O129" s="48">
        <v>0.11764705882352941</v>
      </c>
      <c r="P129" s="31">
        <f t="shared" si="4"/>
        <v>11.76470588235294</v>
      </c>
      <c r="Q129" s="6"/>
      <c r="R129" s="6"/>
      <c r="S129" s="6"/>
      <c r="T129" s="6"/>
      <c r="U129" s="6"/>
      <c r="V129" s="6"/>
      <c r="W129" s="6"/>
      <c r="X129" s="6"/>
      <c r="Y129" s="6"/>
      <c r="Z129" s="6"/>
    </row>
    <row r="130" spans="1:26">
      <c r="A130" s="55" t="s">
        <v>141</v>
      </c>
      <c r="B130" s="33" t="s">
        <v>65</v>
      </c>
      <c r="C130" s="50" t="s">
        <v>29</v>
      </c>
      <c r="D130" s="56">
        <f t="shared" si="5"/>
        <v>15.782608695652174</v>
      </c>
      <c r="E130" s="57">
        <f t="shared" si="6"/>
        <v>0.25757575757575757</v>
      </c>
      <c r="F130" s="33">
        <v>11</v>
      </c>
      <c r="G130" s="58">
        <v>12.990233706113701</v>
      </c>
      <c r="H130" s="51">
        <f t="shared" si="7"/>
        <v>0.18181818181818182</v>
      </c>
      <c r="I130" s="33">
        <v>9</v>
      </c>
      <c r="J130" s="59">
        <v>10.6084537589287</v>
      </c>
      <c r="K130" s="51">
        <f t="shared" si="3"/>
        <v>0.33333333333333331</v>
      </c>
      <c r="L130" s="33">
        <v>6</v>
      </c>
      <c r="M130" s="58">
        <v>7.0353997865928735</v>
      </c>
      <c r="N130" s="47"/>
      <c r="O130" s="48">
        <v>0.43478260869565216</v>
      </c>
      <c r="P130" s="31">
        <f t="shared" si="4"/>
        <v>43.478260869565219</v>
      </c>
      <c r="Q130" s="6"/>
      <c r="R130" s="6"/>
      <c r="S130" s="6"/>
      <c r="T130" s="6"/>
      <c r="U130" s="6"/>
      <c r="V130" s="6"/>
      <c r="W130" s="6"/>
      <c r="X130" s="6"/>
      <c r="Y130" s="6"/>
      <c r="Z130" s="6"/>
    </row>
    <row r="131" spans="1:26">
      <c r="A131" s="55" t="s">
        <v>142</v>
      </c>
      <c r="B131" s="33" t="s">
        <v>65</v>
      </c>
      <c r="C131" s="50" t="s">
        <v>29</v>
      </c>
      <c r="D131" s="56">
        <f t="shared" si="5"/>
        <v>70.5</v>
      </c>
      <c r="E131" s="57">
        <f t="shared" si="6"/>
        <v>0.15194264569842736</v>
      </c>
      <c r="F131" s="33">
        <v>47</v>
      </c>
      <c r="G131" s="58">
        <v>48.151790836816701</v>
      </c>
      <c r="H131" s="51">
        <f t="shared" si="7"/>
        <v>2.1276595744680851E-2</v>
      </c>
      <c r="I131" s="33">
        <v>46</v>
      </c>
      <c r="J131" s="59">
        <v>47.387018017368298</v>
      </c>
      <c r="K131" s="51">
        <f t="shared" si="3"/>
        <v>0.28260869565217389</v>
      </c>
      <c r="L131" s="33">
        <v>33</v>
      </c>
      <c r="M131" s="58">
        <v>34.270403871517139</v>
      </c>
      <c r="N131" s="47"/>
      <c r="O131" s="48">
        <v>0.5</v>
      </c>
      <c r="P131" s="31">
        <f t="shared" si="4"/>
        <v>50</v>
      </c>
      <c r="Q131" s="6"/>
      <c r="R131" s="6"/>
      <c r="S131" s="6"/>
      <c r="T131" s="6"/>
      <c r="U131" s="6"/>
      <c r="V131" s="6"/>
      <c r="W131" s="6"/>
      <c r="X131" s="6"/>
      <c r="Y131" s="6"/>
      <c r="Z131" s="6"/>
    </row>
    <row r="132" spans="1:26">
      <c r="A132" s="55" t="s">
        <v>143</v>
      </c>
      <c r="B132" s="33" t="s">
        <v>65</v>
      </c>
      <c r="C132" s="50" t="s">
        <v>29</v>
      </c>
      <c r="D132" s="56">
        <f t="shared" si="5"/>
        <v>35.742017416545721</v>
      </c>
      <c r="E132" s="57">
        <f t="shared" si="6"/>
        <v>0.15703703703703703</v>
      </c>
      <c r="F132" s="33">
        <v>27</v>
      </c>
      <c r="G132" s="58">
        <v>21.3710730653242</v>
      </c>
      <c r="H132" s="51">
        <f t="shared" si="7"/>
        <v>7.407407407407407E-2</v>
      </c>
      <c r="I132" s="33">
        <v>25</v>
      </c>
      <c r="J132" s="59">
        <v>19.806686737442501</v>
      </c>
      <c r="K132" s="51">
        <f t="shared" si="3"/>
        <v>0.24</v>
      </c>
      <c r="L132" s="33">
        <v>19</v>
      </c>
      <c r="M132" s="58">
        <v>15.101778035656093</v>
      </c>
      <c r="N132" s="47"/>
      <c r="O132" s="48">
        <v>0.32377842283502661</v>
      </c>
      <c r="P132" s="31">
        <f t="shared" si="4"/>
        <v>32.377842283502659</v>
      </c>
      <c r="Q132" s="6"/>
      <c r="R132" s="6"/>
      <c r="S132" s="6"/>
      <c r="T132" s="6"/>
      <c r="U132" s="6"/>
      <c r="V132" s="6"/>
      <c r="W132" s="6"/>
      <c r="X132" s="6"/>
      <c r="Y132" s="6"/>
      <c r="Z132" s="6"/>
    </row>
    <row r="133" spans="1:26">
      <c r="A133" s="55" t="s">
        <v>144</v>
      </c>
      <c r="B133" s="33" t="s">
        <v>65</v>
      </c>
      <c r="C133" s="50" t="s">
        <v>29</v>
      </c>
      <c r="D133" s="56">
        <f t="shared" si="5"/>
        <v>110.91787439613526</v>
      </c>
      <c r="E133" s="57">
        <f t="shared" si="6"/>
        <v>0.18561507936507937</v>
      </c>
      <c r="F133" s="33">
        <v>80</v>
      </c>
      <c r="G133" s="58">
        <v>44.531280441305</v>
      </c>
      <c r="H133" s="51">
        <f t="shared" si="7"/>
        <v>0.21249999999999999</v>
      </c>
      <c r="I133" s="33">
        <v>63</v>
      </c>
      <c r="J133" s="59">
        <v>34.983285763468501</v>
      </c>
      <c r="K133" s="51">
        <f t="shared" si="3"/>
        <v>0.15873015873015872</v>
      </c>
      <c r="L133" s="33">
        <v>53</v>
      </c>
      <c r="M133" s="58">
        <v>29.484904285324863</v>
      </c>
      <c r="N133" s="47"/>
      <c r="O133" s="48">
        <v>0.38647342995169082</v>
      </c>
      <c r="P133" s="31">
        <f t="shared" si="4"/>
        <v>38.647342995169083</v>
      </c>
      <c r="Q133" s="6"/>
      <c r="R133" s="6"/>
      <c r="S133" s="6"/>
      <c r="T133" s="6"/>
      <c r="U133" s="6"/>
      <c r="V133" s="6"/>
      <c r="W133" s="6"/>
      <c r="X133" s="6"/>
      <c r="Y133" s="6"/>
      <c r="Z133" s="6"/>
    </row>
    <row r="134" spans="1:26">
      <c r="A134" s="55" t="s">
        <v>145</v>
      </c>
      <c r="B134" s="33" t="s">
        <v>65</v>
      </c>
      <c r="C134" s="50" t="s">
        <v>29</v>
      </c>
      <c r="D134" s="56">
        <f t="shared" si="5"/>
        <v>48.739035087719301</v>
      </c>
      <c r="E134" s="57">
        <f t="shared" si="6"/>
        <v>0.29947089947089944</v>
      </c>
      <c r="F134" s="33">
        <v>35</v>
      </c>
      <c r="G134" s="58">
        <v>37.081377732102901</v>
      </c>
      <c r="H134" s="51">
        <f t="shared" si="7"/>
        <v>0.22857142857142856</v>
      </c>
      <c r="I134" s="33">
        <v>27</v>
      </c>
      <c r="J134" s="59">
        <v>28.5415279231281</v>
      </c>
      <c r="K134" s="51">
        <f t="shared" si="3"/>
        <v>0.37037037037037035</v>
      </c>
      <c r="L134" s="33">
        <v>17</v>
      </c>
      <c r="M134" s="58">
        <v>17.868028841100671</v>
      </c>
      <c r="N134" s="47"/>
      <c r="O134" s="48">
        <v>0.39254385964912281</v>
      </c>
      <c r="P134" s="31">
        <f t="shared" si="4"/>
        <v>39.254385964912281</v>
      </c>
      <c r="Q134" s="6"/>
      <c r="R134" s="6"/>
      <c r="S134" s="6"/>
      <c r="T134" s="6"/>
      <c r="U134" s="6"/>
      <c r="V134" s="6"/>
      <c r="W134" s="6"/>
      <c r="X134" s="6"/>
      <c r="Y134" s="6"/>
      <c r="Z134" s="6"/>
    </row>
    <row r="135" spans="1:26">
      <c r="A135" s="55" t="s">
        <v>146</v>
      </c>
      <c r="B135" s="33" t="s">
        <v>65</v>
      </c>
      <c r="C135" s="50" t="s">
        <v>29</v>
      </c>
      <c r="D135" s="56">
        <f t="shared" si="5"/>
        <v>46.455882352941174</v>
      </c>
      <c r="E135" s="57">
        <f t="shared" si="6"/>
        <v>0.27380952380952384</v>
      </c>
      <c r="F135" s="33">
        <v>42</v>
      </c>
      <c r="G135" s="58">
        <v>33.028475264031201</v>
      </c>
      <c r="H135" s="51">
        <f t="shared" si="7"/>
        <v>4.7619047619047616E-2</v>
      </c>
      <c r="I135" s="33">
        <v>40</v>
      </c>
      <c r="J135" s="59">
        <v>31.705770450221902</v>
      </c>
      <c r="K135" s="51">
        <f t="shared" si="3"/>
        <v>0.5</v>
      </c>
      <c r="L135" s="33">
        <v>20</v>
      </c>
      <c r="M135" s="58">
        <v>15.978397206976169</v>
      </c>
      <c r="N135" s="47"/>
      <c r="O135" s="48">
        <v>0.10609243697478993</v>
      </c>
      <c r="P135" s="31">
        <f t="shared" si="4"/>
        <v>10.609243697478993</v>
      </c>
      <c r="Q135" s="6"/>
      <c r="R135" s="6"/>
      <c r="S135" s="6"/>
      <c r="T135" s="6"/>
      <c r="U135" s="6"/>
      <c r="V135" s="6"/>
      <c r="W135" s="6"/>
      <c r="X135" s="6"/>
      <c r="Y135" s="6"/>
      <c r="Z135" s="6"/>
    </row>
    <row r="136" spans="1:26">
      <c r="A136" s="55" t="s">
        <v>147</v>
      </c>
      <c r="B136" s="33" t="s">
        <v>65</v>
      </c>
      <c r="C136" s="50" t="s">
        <v>29</v>
      </c>
      <c r="D136" s="56">
        <f t="shared" si="5"/>
        <v>121.79292929292929</v>
      </c>
      <c r="E136" s="57">
        <f t="shared" si="6"/>
        <v>0.26879982762335702</v>
      </c>
      <c r="F136" s="33">
        <v>91</v>
      </c>
      <c r="G136" s="58">
        <v>72.2652372443915</v>
      </c>
      <c r="H136" s="51">
        <f t="shared" si="7"/>
        <v>0.43956043956043955</v>
      </c>
      <c r="I136" s="33">
        <v>51</v>
      </c>
      <c r="J136" s="59">
        <v>40.846074371891397</v>
      </c>
      <c r="K136" s="51">
        <f t="shared" si="3"/>
        <v>9.8039215686274508E-2</v>
      </c>
      <c r="L136" s="33">
        <v>46</v>
      </c>
      <c r="M136" s="58">
        <v>37.008729232873407</v>
      </c>
      <c r="N136" s="47"/>
      <c r="O136" s="48">
        <v>0.33838383838383834</v>
      </c>
      <c r="P136" s="31">
        <f t="shared" si="4"/>
        <v>33.838383838383834</v>
      </c>
      <c r="Q136" s="6"/>
      <c r="R136" s="6"/>
      <c r="S136" s="6"/>
      <c r="T136" s="6"/>
      <c r="U136" s="6"/>
      <c r="V136" s="6"/>
      <c r="W136" s="6"/>
      <c r="X136" s="6"/>
      <c r="Y136" s="6"/>
      <c r="Z136" s="6"/>
    </row>
    <row r="137" spans="1:26">
      <c r="A137" s="55" t="s">
        <v>148</v>
      </c>
      <c r="B137" s="33" t="s">
        <v>65</v>
      </c>
      <c r="C137" s="40" t="s">
        <v>30</v>
      </c>
      <c r="D137" s="56">
        <f t="shared" si="5"/>
        <v>25</v>
      </c>
      <c r="E137" s="57">
        <f t="shared" si="6"/>
        <v>0.37698412698412698</v>
      </c>
      <c r="F137" s="33">
        <v>18</v>
      </c>
      <c r="G137" s="58">
        <v>18.4441347651447</v>
      </c>
      <c r="H137" s="51">
        <f t="shared" si="7"/>
        <v>0.61111111111111116</v>
      </c>
      <c r="I137" s="33">
        <v>7</v>
      </c>
      <c r="J137" s="59">
        <v>7.1957976541699598</v>
      </c>
      <c r="K137" s="51">
        <f t="shared" si="3"/>
        <v>0.14285714285714285</v>
      </c>
      <c r="L137" s="33">
        <v>6</v>
      </c>
      <c r="M137" s="58">
        <v>6.19348445435402</v>
      </c>
      <c r="N137" s="47"/>
      <c r="O137" s="48">
        <v>0.38888888888888884</v>
      </c>
      <c r="P137" s="31">
        <f t="shared" si="4"/>
        <v>38.888888888888886</v>
      </c>
      <c r="Q137" s="6"/>
      <c r="R137" s="6"/>
      <c r="S137" s="6"/>
      <c r="T137" s="6"/>
      <c r="U137" s="6"/>
      <c r="V137" s="6"/>
      <c r="W137" s="6"/>
      <c r="X137" s="6"/>
      <c r="Y137" s="6"/>
      <c r="Z137" s="6"/>
    </row>
    <row r="138" spans="1:26">
      <c r="A138" s="55" t="s">
        <v>149</v>
      </c>
      <c r="B138" s="33" t="s">
        <v>65</v>
      </c>
      <c r="C138" s="40" t="s">
        <v>30</v>
      </c>
      <c r="D138" s="56">
        <f t="shared" si="5"/>
        <v>28.712418300653596</v>
      </c>
      <c r="E138" s="57">
        <f t="shared" si="6"/>
        <v>0.23395445134575568</v>
      </c>
      <c r="F138" s="33">
        <v>23</v>
      </c>
      <c r="G138" s="58">
        <v>14.795088030773799</v>
      </c>
      <c r="H138" s="51">
        <f t="shared" si="7"/>
        <v>8.6956521739130432E-2</v>
      </c>
      <c r="I138" s="33">
        <v>21</v>
      </c>
      <c r="J138" s="59">
        <v>13.5691347415079</v>
      </c>
      <c r="K138" s="51">
        <f t="shared" si="3"/>
        <v>0.38095238095238093</v>
      </c>
      <c r="L138" s="33">
        <v>13</v>
      </c>
      <c r="M138" s="58">
        <v>8.4262380088151421</v>
      </c>
      <c r="N138" s="47"/>
      <c r="O138" s="48">
        <v>0.24836601307189543</v>
      </c>
      <c r="P138" s="31">
        <f t="shared" si="4"/>
        <v>24.836601307189543</v>
      </c>
      <c r="Q138" s="6"/>
      <c r="R138" s="6"/>
      <c r="S138" s="6"/>
      <c r="T138" s="6"/>
      <c r="U138" s="6"/>
      <c r="V138" s="6"/>
      <c r="W138" s="6"/>
      <c r="X138" s="6"/>
      <c r="Y138" s="6"/>
      <c r="Z138" s="6"/>
    </row>
    <row r="139" spans="1:26">
      <c r="A139" s="55" t="s">
        <v>150</v>
      </c>
      <c r="B139" s="33" t="s">
        <v>65</v>
      </c>
      <c r="C139" s="40" t="s">
        <v>30</v>
      </c>
      <c r="D139" s="56">
        <f t="shared" si="5"/>
        <v>23.533659730722157</v>
      </c>
      <c r="E139" s="57">
        <f t="shared" si="6"/>
        <v>0.12549019607843137</v>
      </c>
      <c r="F139" s="33">
        <v>17</v>
      </c>
      <c r="G139" s="58">
        <v>11.1999789176867</v>
      </c>
      <c r="H139" s="51">
        <f t="shared" si="7"/>
        <v>0.11764705882352941</v>
      </c>
      <c r="I139" s="33">
        <v>15</v>
      </c>
      <c r="J139" s="59">
        <v>10.016828271496101</v>
      </c>
      <c r="K139" s="51">
        <f t="shared" si="3"/>
        <v>0.13333333333333333</v>
      </c>
      <c r="L139" s="33">
        <v>13</v>
      </c>
      <c r="M139" s="58">
        <v>8.7775564633199412</v>
      </c>
      <c r="N139" s="47"/>
      <c r="O139" s="48">
        <v>0.3843329253365973</v>
      </c>
      <c r="P139" s="31">
        <f t="shared" si="4"/>
        <v>38.433292533659731</v>
      </c>
      <c r="Q139" s="6"/>
      <c r="R139" s="6"/>
      <c r="S139" s="6"/>
      <c r="T139" s="6"/>
      <c r="U139" s="6"/>
      <c r="V139" s="6"/>
      <c r="W139" s="6"/>
      <c r="X139" s="6"/>
      <c r="Y139" s="6"/>
      <c r="Z139" s="6"/>
    </row>
    <row r="140" spans="1:26">
      <c r="A140" s="55" t="s">
        <v>151</v>
      </c>
      <c r="B140" s="33" t="s">
        <v>65</v>
      </c>
      <c r="C140" s="40" t="s">
        <v>30</v>
      </c>
      <c r="D140" s="56">
        <f t="shared" si="5"/>
        <v>36.728961114335462</v>
      </c>
      <c r="E140" s="57">
        <f t="shared" si="6"/>
        <v>0.17032967032967034</v>
      </c>
      <c r="F140" s="33">
        <v>28</v>
      </c>
      <c r="G140" s="58">
        <v>26.547581799736399</v>
      </c>
      <c r="H140" s="51">
        <f t="shared" si="7"/>
        <v>7.1428571428571425E-2</v>
      </c>
      <c r="I140" s="33">
        <v>26</v>
      </c>
      <c r="J140" s="59">
        <v>24.781021549957501</v>
      </c>
      <c r="K140" s="51">
        <f t="shared" si="3"/>
        <v>0.26923076923076922</v>
      </c>
      <c r="L140" s="33">
        <v>19</v>
      </c>
      <c r="M140" s="58">
        <v>18.233290149225088</v>
      </c>
      <c r="N140" s="47"/>
      <c r="O140" s="48">
        <v>0.31174861122626646</v>
      </c>
      <c r="P140" s="31">
        <f t="shared" si="4"/>
        <v>31.174861122626645</v>
      </c>
      <c r="Q140" s="6"/>
      <c r="R140" s="6"/>
      <c r="S140" s="6"/>
      <c r="T140" s="6"/>
      <c r="U140" s="6"/>
      <c r="V140" s="6"/>
      <c r="W140" s="6"/>
      <c r="X140" s="6"/>
      <c r="Y140" s="6"/>
      <c r="Z140" s="6"/>
    </row>
    <row r="141" spans="1:26">
      <c r="A141" s="55" t="s">
        <v>152</v>
      </c>
      <c r="B141" s="33" t="s">
        <v>65</v>
      </c>
      <c r="C141" s="40" t="s">
        <v>30</v>
      </c>
      <c r="D141" s="56">
        <f t="shared" si="5"/>
        <v>33.656592039800998</v>
      </c>
      <c r="E141" s="57">
        <f t="shared" si="6"/>
        <v>0.27978056426332287</v>
      </c>
      <c r="F141" s="33">
        <v>29</v>
      </c>
      <c r="G141" s="58">
        <v>21.728868675213398</v>
      </c>
      <c r="H141" s="51">
        <f t="shared" si="7"/>
        <v>0.2413793103448276</v>
      </c>
      <c r="I141" s="33">
        <v>22</v>
      </c>
      <c r="J141" s="59">
        <v>16.470764393202</v>
      </c>
      <c r="K141" s="51">
        <f t="shared" si="3"/>
        <v>0.31818181818181818</v>
      </c>
      <c r="L141" s="33">
        <v>15</v>
      </c>
      <c r="M141" s="58">
        <v>11.260077769603795</v>
      </c>
      <c r="N141" s="47"/>
      <c r="O141" s="48">
        <v>0.16057213930348258</v>
      </c>
      <c r="P141" s="31">
        <f t="shared" si="4"/>
        <v>16.057213930348258</v>
      </c>
      <c r="Q141" s="6"/>
      <c r="R141" s="6"/>
      <c r="S141" s="6"/>
      <c r="T141" s="6"/>
      <c r="U141" s="6"/>
      <c r="V141" s="6"/>
      <c r="W141" s="6"/>
      <c r="X141" s="6"/>
      <c r="Y141" s="6"/>
      <c r="Z141" s="6"/>
    </row>
    <row r="142" spans="1:26">
      <c r="A142" s="55" t="s">
        <v>153</v>
      </c>
      <c r="B142" s="33" t="s">
        <v>65</v>
      </c>
      <c r="C142" s="40" t="s">
        <v>30</v>
      </c>
      <c r="D142" s="56">
        <f t="shared" si="5"/>
        <v>50.467532467532465</v>
      </c>
      <c r="E142" s="57">
        <f t="shared" si="6"/>
        <v>0.20937500000000001</v>
      </c>
      <c r="F142" s="33">
        <v>40</v>
      </c>
      <c r="G142" s="58">
        <v>26.788644293683902</v>
      </c>
      <c r="H142" s="51">
        <f t="shared" si="7"/>
        <v>0.2</v>
      </c>
      <c r="I142" s="33">
        <v>32</v>
      </c>
      <c r="J142" s="59">
        <v>21.555789076603801</v>
      </c>
      <c r="K142" s="51">
        <f t="shared" si="3"/>
        <v>0.21875</v>
      </c>
      <c r="L142" s="33">
        <v>25</v>
      </c>
      <c r="M142" s="58">
        <v>16.963758626071261</v>
      </c>
      <c r="N142" s="47"/>
      <c r="O142" s="48">
        <v>0.26168831168831169</v>
      </c>
      <c r="P142" s="31">
        <f t="shared" si="4"/>
        <v>26.168831168831169</v>
      </c>
      <c r="Q142" s="6"/>
      <c r="R142" s="6"/>
      <c r="S142" s="6"/>
      <c r="T142" s="6"/>
      <c r="U142" s="6"/>
      <c r="V142" s="6"/>
      <c r="W142" s="6"/>
      <c r="X142" s="6"/>
      <c r="Y142" s="6"/>
      <c r="Z142" s="6"/>
    </row>
    <row r="143" spans="1:26">
      <c r="A143" s="55" t="s">
        <v>154</v>
      </c>
      <c r="B143" s="33" t="s">
        <v>65</v>
      </c>
      <c r="C143" s="40" t="s">
        <v>30</v>
      </c>
      <c r="D143" s="56">
        <f t="shared" si="5"/>
        <v>10.713759213759214</v>
      </c>
      <c r="E143" s="57">
        <f t="shared" si="6"/>
        <v>0.16666666666666666</v>
      </c>
      <c r="F143" s="33">
        <v>9</v>
      </c>
      <c r="G143" s="58">
        <v>10.2152002179243</v>
      </c>
      <c r="H143" s="51">
        <f t="shared" si="7"/>
        <v>0</v>
      </c>
      <c r="I143" s="33">
        <v>9</v>
      </c>
      <c r="J143" s="59">
        <v>10.2453184586487</v>
      </c>
      <c r="K143" s="51">
        <f t="shared" si="3"/>
        <v>0.33333333333333331</v>
      </c>
      <c r="L143" s="33">
        <v>6</v>
      </c>
      <c r="M143" s="58">
        <v>6.8372951660323178</v>
      </c>
      <c r="N143" s="47"/>
      <c r="O143" s="48">
        <v>0.19041769041769041</v>
      </c>
      <c r="P143" s="31">
        <f t="shared" si="4"/>
        <v>19.04176904176904</v>
      </c>
      <c r="Q143" s="6"/>
      <c r="R143" s="6"/>
      <c r="S143" s="6"/>
      <c r="T143" s="6"/>
      <c r="U143" s="6"/>
      <c r="V143" s="6"/>
      <c r="W143" s="6"/>
      <c r="X143" s="6"/>
      <c r="Y143" s="6"/>
      <c r="Z143" s="6"/>
    </row>
    <row r="144" spans="1:26">
      <c r="A144" s="55" t="s">
        <v>155</v>
      </c>
      <c r="B144" s="33" t="s">
        <v>65</v>
      </c>
      <c r="C144" s="40" t="s">
        <v>30</v>
      </c>
      <c r="D144" s="56">
        <f t="shared" si="5"/>
        <v>78.420833333333334</v>
      </c>
      <c r="E144" s="57">
        <f t="shared" si="6"/>
        <v>0.1440677966101695</v>
      </c>
      <c r="F144" s="33">
        <v>59</v>
      </c>
      <c r="G144" s="58">
        <v>62.7886682417044</v>
      </c>
      <c r="H144" s="51">
        <f t="shared" si="7"/>
        <v>0</v>
      </c>
      <c r="I144" s="33">
        <v>59</v>
      </c>
      <c r="J144" s="59">
        <v>63.221285213720002</v>
      </c>
      <c r="K144" s="51">
        <f t="shared" si="3"/>
        <v>0.28813559322033899</v>
      </c>
      <c r="L144" s="33">
        <v>42</v>
      </c>
      <c r="M144" s="58">
        <v>45.139448653877153</v>
      </c>
      <c r="N144" s="47"/>
      <c r="O144" s="48">
        <v>0.32916666666666666</v>
      </c>
      <c r="P144" s="31">
        <f t="shared" si="4"/>
        <v>32.916666666666664</v>
      </c>
      <c r="Q144" s="6"/>
      <c r="R144" s="6"/>
      <c r="S144" s="6"/>
      <c r="T144" s="6"/>
      <c r="U144" s="6"/>
      <c r="V144" s="6"/>
      <c r="W144" s="6"/>
      <c r="X144" s="6"/>
      <c r="Y144" s="6"/>
      <c r="Z144" s="6"/>
    </row>
    <row r="145" spans="1:26">
      <c r="A145" s="55" t="s">
        <v>156</v>
      </c>
      <c r="B145" s="33" t="s">
        <v>65</v>
      </c>
      <c r="C145" s="40" t="s">
        <v>30</v>
      </c>
      <c r="D145" s="56">
        <f t="shared" si="5"/>
        <v>60.827214930270713</v>
      </c>
      <c r="E145" s="57">
        <f t="shared" si="6"/>
        <v>0.20100783874580067</v>
      </c>
      <c r="F145" s="33">
        <v>47</v>
      </c>
      <c r="G145" s="58">
        <v>48.6426627200563</v>
      </c>
      <c r="H145" s="51">
        <f t="shared" si="7"/>
        <v>0.19148936170212766</v>
      </c>
      <c r="I145" s="33">
        <v>38</v>
      </c>
      <c r="J145" s="59">
        <v>39.346842415896099</v>
      </c>
      <c r="K145" s="51">
        <f t="shared" si="3"/>
        <v>0.21052631578947367</v>
      </c>
      <c r="L145" s="33">
        <v>30</v>
      </c>
      <c r="M145" s="58">
        <v>31.002304504634843</v>
      </c>
      <c r="N145" s="47"/>
      <c r="O145" s="48">
        <v>0.29419606234618539</v>
      </c>
      <c r="P145" s="31">
        <f t="shared" si="4"/>
        <v>29.419606234618538</v>
      </c>
      <c r="Q145" s="6"/>
      <c r="R145" s="6"/>
      <c r="S145" s="6"/>
      <c r="T145" s="6"/>
      <c r="U145" s="6"/>
      <c r="V145" s="6"/>
      <c r="W145" s="6"/>
      <c r="X145" s="6"/>
      <c r="Y145" s="6"/>
      <c r="Z145" s="6"/>
    </row>
    <row r="146" spans="1:26">
      <c r="A146" s="55" t="s">
        <v>157</v>
      </c>
      <c r="B146" s="33" t="s">
        <v>65</v>
      </c>
      <c r="C146" s="40" t="s">
        <v>30</v>
      </c>
      <c r="D146" s="56">
        <f t="shared" si="5"/>
        <v>73.299679487179489</v>
      </c>
      <c r="E146" s="57">
        <f t="shared" si="6"/>
        <v>0.4310272536687631</v>
      </c>
      <c r="F146" s="33">
        <v>53</v>
      </c>
      <c r="G146" s="58">
        <v>42.778849491093098</v>
      </c>
      <c r="H146" s="51">
        <f t="shared" si="7"/>
        <v>0.15094339622641509</v>
      </c>
      <c r="I146" s="33">
        <v>45</v>
      </c>
      <c r="J146" s="59">
        <v>36.572580317449997</v>
      </c>
      <c r="K146" s="51">
        <f t="shared" si="3"/>
        <v>0.71111111111111114</v>
      </c>
      <c r="L146" s="33">
        <v>13</v>
      </c>
      <c r="M146" s="58">
        <v>10.590976488032197</v>
      </c>
      <c r="N146" s="47"/>
      <c r="O146" s="48">
        <v>0.38301282051282048</v>
      </c>
      <c r="P146" s="31">
        <f t="shared" si="4"/>
        <v>38.301282051282051</v>
      </c>
      <c r="Q146" s="6"/>
      <c r="R146" s="6"/>
      <c r="S146" s="6"/>
      <c r="T146" s="6"/>
      <c r="U146" s="6"/>
      <c r="V146" s="6"/>
      <c r="W146" s="6"/>
      <c r="X146" s="6"/>
      <c r="Y146" s="6"/>
      <c r="Z146" s="6"/>
    </row>
    <row r="147" spans="1:26">
      <c r="A147" s="55" t="s">
        <v>158</v>
      </c>
      <c r="B147" s="33" t="s">
        <v>65</v>
      </c>
      <c r="C147" s="50" t="s">
        <v>31</v>
      </c>
      <c r="D147" s="56">
        <f t="shared" si="5"/>
        <v>455.82794117647057</v>
      </c>
      <c r="E147" s="57">
        <f t="shared" si="6"/>
        <v>0.29434923219923642</v>
      </c>
      <c r="F147" s="33">
        <v>373</v>
      </c>
      <c r="G147" s="58">
        <v>133.44495485052701</v>
      </c>
      <c r="H147" s="51">
        <f t="shared" si="7"/>
        <v>6.4343163538873996E-2</v>
      </c>
      <c r="I147" s="33">
        <v>349</v>
      </c>
      <c r="J147" s="59">
        <v>129.24537734835801</v>
      </c>
      <c r="K147" s="51">
        <f t="shared" si="3"/>
        <v>0.52435530085959881</v>
      </c>
      <c r="L147" s="33">
        <v>166</v>
      </c>
      <c r="M147" s="58">
        <v>63.304172736494479</v>
      </c>
      <c r="N147" s="47"/>
      <c r="O147" s="48">
        <v>0.22205882352941175</v>
      </c>
      <c r="P147" s="31">
        <f t="shared" si="4"/>
        <v>22.205882352941174</v>
      </c>
      <c r="Q147" s="6"/>
      <c r="R147" s="6"/>
      <c r="S147" s="6"/>
      <c r="T147" s="6"/>
      <c r="U147" s="6"/>
      <c r="V147" s="6"/>
      <c r="W147" s="6"/>
      <c r="X147" s="6"/>
      <c r="Y147" s="6"/>
      <c r="Z147" s="6"/>
    </row>
    <row r="148" spans="1:26">
      <c r="A148" s="55" t="s">
        <v>159</v>
      </c>
      <c r="B148" s="33" t="s">
        <v>65</v>
      </c>
      <c r="C148" s="50" t="s">
        <v>31</v>
      </c>
      <c r="D148" s="56">
        <f t="shared" si="5"/>
        <v>41.71764705882353</v>
      </c>
      <c r="E148" s="57">
        <f t="shared" si="6"/>
        <v>0</v>
      </c>
      <c r="F148" s="33">
        <v>36</v>
      </c>
      <c r="G148" s="58">
        <v>329.12781130005499</v>
      </c>
      <c r="H148" s="51">
        <f t="shared" si="7"/>
        <v>0</v>
      </c>
      <c r="I148" s="33">
        <v>36</v>
      </c>
      <c r="J148" s="59">
        <v>370.33227034255702</v>
      </c>
      <c r="K148" s="51">
        <f t="shared" si="3"/>
        <v>0</v>
      </c>
      <c r="L148" s="33">
        <v>36</v>
      </c>
      <c r="M148" s="58">
        <v>413.5079255685734</v>
      </c>
      <c r="N148" s="47"/>
      <c r="O148" s="48">
        <v>0.1588235294117647</v>
      </c>
      <c r="P148" s="31">
        <f t="shared" si="4"/>
        <v>15.882352941176469</v>
      </c>
      <c r="Q148" s="6"/>
      <c r="R148" s="6"/>
      <c r="S148" s="6"/>
      <c r="T148" s="6"/>
      <c r="U148" s="6"/>
      <c r="V148" s="6"/>
      <c r="W148" s="6"/>
      <c r="X148" s="6"/>
      <c r="Y148" s="6"/>
      <c r="Z148" s="6"/>
    </row>
    <row r="149" spans="1:26">
      <c r="A149" s="55" t="s">
        <v>160</v>
      </c>
      <c r="B149" s="33" t="s">
        <v>65</v>
      </c>
      <c r="C149" s="50" t="s">
        <v>31</v>
      </c>
      <c r="D149" s="56">
        <f t="shared" si="5"/>
        <v>167.0999061913696</v>
      </c>
      <c r="E149" s="57">
        <f t="shared" si="6"/>
        <v>4.7758716104039846E-2</v>
      </c>
      <c r="F149" s="33">
        <v>139</v>
      </c>
      <c r="G149" s="58">
        <v>49.476580491989402</v>
      </c>
      <c r="H149" s="51">
        <f t="shared" si="7"/>
        <v>6.4748201438848921E-2</v>
      </c>
      <c r="I149" s="33">
        <v>130</v>
      </c>
      <c r="J149" s="59">
        <v>46.243597040409703</v>
      </c>
      <c r="K149" s="51">
        <f t="shared" si="3"/>
        <v>3.0769230769230771E-2</v>
      </c>
      <c r="L149" s="33">
        <v>126</v>
      </c>
      <c r="M149" s="58">
        <v>45.053903777734071</v>
      </c>
      <c r="N149" s="47"/>
      <c r="O149" s="48">
        <v>0.2021575984990619</v>
      </c>
      <c r="P149" s="31">
        <f t="shared" si="4"/>
        <v>20.215759849906188</v>
      </c>
      <c r="Q149" s="6"/>
      <c r="R149" s="6"/>
      <c r="S149" s="6"/>
      <c r="T149" s="6"/>
      <c r="U149" s="6"/>
      <c r="V149" s="6"/>
      <c r="W149" s="6"/>
      <c r="X149" s="6"/>
      <c r="Y149" s="6"/>
      <c r="Z149" s="6"/>
    </row>
    <row r="150" spans="1:26">
      <c r="A150" s="55" t="s">
        <v>161</v>
      </c>
      <c r="B150" s="33" t="s">
        <v>65</v>
      </c>
      <c r="C150" s="50" t="s">
        <v>31</v>
      </c>
      <c r="D150" s="56">
        <f t="shared" si="5"/>
        <v>812.73550724637676</v>
      </c>
      <c r="E150" s="57">
        <f t="shared" si="6"/>
        <v>0.31127604646874424</v>
      </c>
      <c r="F150" s="33">
        <v>580</v>
      </c>
      <c r="G150" s="58">
        <v>316.00052303534801</v>
      </c>
      <c r="H150" s="51">
        <f t="shared" si="7"/>
        <v>0.35517241379310344</v>
      </c>
      <c r="I150" s="33">
        <v>374</v>
      </c>
      <c r="J150" s="59">
        <v>202.006016970665</v>
      </c>
      <c r="K150" s="51">
        <f t="shared" si="3"/>
        <v>0.26737967914438504</v>
      </c>
      <c r="L150" s="33">
        <v>274</v>
      </c>
      <c r="M150" s="58">
        <v>147.76784269735634</v>
      </c>
      <c r="N150" s="47"/>
      <c r="O150" s="48">
        <v>0.40126811594202899</v>
      </c>
      <c r="P150" s="31">
        <f t="shared" si="4"/>
        <v>40.126811594202898</v>
      </c>
      <c r="Q150" s="6"/>
      <c r="R150" s="6"/>
      <c r="S150" s="6"/>
      <c r="T150" s="6"/>
      <c r="U150" s="6"/>
      <c r="V150" s="6"/>
      <c r="W150" s="6"/>
      <c r="X150" s="6"/>
      <c r="Y150" s="6"/>
      <c r="Z150" s="6"/>
    </row>
    <row r="151" spans="1:26">
      <c r="A151" s="55" t="s">
        <v>162</v>
      </c>
      <c r="B151" s="33" t="s">
        <v>65</v>
      </c>
      <c r="C151" s="50" t="s">
        <v>31</v>
      </c>
      <c r="D151" s="56">
        <f t="shared" si="5"/>
        <v>110.61904761904762</v>
      </c>
      <c r="E151" s="57">
        <f t="shared" si="6"/>
        <v>0.23019528371407516</v>
      </c>
      <c r="F151" s="33">
        <v>92</v>
      </c>
      <c r="G151" s="58">
        <v>34.540109702391902</v>
      </c>
      <c r="H151" s="51">
        <f t="shared" si="7"/>
        <v>0.35869565217391303</v>
      </c>
      <c r="I151" s="33">
        <v>59</v>
      </c>
      <c r="J151" s="59">
        <v>21.961905400022999</v>
      </c>
      <c r="K151" s="51">
        <f t="shared" si="3"/>
        <v>0.10169491525423729</v>
      </c>
      <c r="L151" s="33">
        <v>53</v>
      </c>
      <c r="M151" s="58">
        <v>19.584367979188837</v>
      </c>
      <c r="N151" s="47"/>
      <c r="O151" s="48">
        <v>0.20238095238095238</v>
      </c>
      <c r="P151" s="31">
        <f t="shared" si="4"/>
        <v>20.238095238095237</v>
      </c>
      <c r="Q151" s="6"/>
      <c r="R151" s="6"/>
      <c r="S151" s="6"/>
      <c r="T151" s="6"/>
      <c r="U151" s="6"/>
      <c r="V151" s="6"/>
      <c r="W151" s="6"/>
      <c r="X151" s="6"/>
      <c r="Y151" s="6"/>
      <c r="Z151" s="6"/>
    </row>
    <row r="152" spans="1:26">
      <c r="A152" s="55" t="s">
        <v>163</v>
      </c>
      <c r="B152" s="33" t="s">
        <v>65</v>
      </c>
      <c r="C152" s="50" t="s">
        <v>31</v>
      </c>
      <c r="D152" s="56">
        <f t="shared" si="5"/>
        <v>317.77777777777777</v>
      </c>
      <c r="E152" s="57">
        <f t="shared" si="6"/>
        <v>0.20006315270632452</v>
      </c>
      <c r="F152" s="33">
        <v>286</v>
      </c>
      <c r="G152" s="58">
        <v>115.26912923442799</v>
      </c>
      <c r="H152" s="51">
        <f t="shared" si="7"/>
        <v>0.2062937062937063</v>
      </c>
      <c r="I152" s="33">
        <v>227</v>
      </c>
      <c r="J152" s="59">
        <v>93.620987598312297</v>
      </c>
      <c r="K152" s="51">
        <f t="shared" si="3"/>
        <v>0.19383259911894274</v>
      </c>
      <c r="L152" s="33">
        <v>183</v>
      </c>
      <c r="M152" s="58">
        <v>76.523571769074437</v>
      </c>
      <c r="N152" s="47"/>
      <c r="O152" s="48">
        <v>0.1111111111111111</v>
      </c>
      <c r="P152" s="31">
        <f t="shared" si="4"/>
        <v>11.111111111111111</v>
      </c>
      <c r="Q152" s="6"/>
      <c r="R152" s="6"/>
      <c r="S152" s="6"/>
      <c r="T152" s="6"/>
      <c r="U152" s="6"/>
      <c r="V152" s="6"/>
      <c r="W152" s="6"/>
      <c r="X152" s="6"/>
      <c r="Y152" s="6"/>
      <c r="Z152" s="6"/>
    </row>
    <row r="153" spans="1:26">
      <c r="A153" s="55" t="s">
        <v>164</v>
      </c>
      <c r="B153" s="33" t="s">
        <v>65</v>
      </c>
      <c r="C153" s="50" t="s">
        <v>31</v>
      </c>
      <c r="D153" s="56">
        <f t="shared" si="5"/>
        <v>802.74025974025972</v>
      </c>
      <c r="E153" s="57">
        <f t="shared" si="6"/>
        <v>0.45379622891559135</v>
      </c>
      <c r="F153" s="33">
        <v>547</v>
      </c>
      <c r="G153" s="58">
        <v>348.70971032231699</v>
      </c>
      <c r="H153" s="51">
        <f t="shared" si="7"/>
        <v>0.43510054844606949</v>
      </c>
      <c r="I153" s="33">
        <v>309</v>
      </c>
      <c r="J153" s="59">
        <v>197.91326403166599</v>
      </c>
      <c r="K153" s="51">
        <f t="shared" si="3"/>
        <v>0.47249190938511326</v>
      </c>
      <c r="L153" s="33">
        <v>163</v>
      </c>
      <c r="M153" s="58">
        <v>104.35539735078137</v>
      </c>
      <c r="N153" s="47"/>
      <c r="O153" s="48">
        <v>0.46753246753246752</v>
      </c>
      <c r="P153" s="31">
        <f t="shared" si="4"/>
        <v>46.753246753246749</v>
      </c>
      <c r="Q153" s="6"/>
      <c r="R153" s="6"/>
      <c r="S153" s="6"/>
      <c r="T153" s="6"/>
      <c r="U153" s="6"/>
      <c r="V153" s="6"/>
      <c r="W153" s="6"/>
      <c r="X153" s="6"/>
      <c r="Y153" s="6"/>
      <c r="Z153" s="6"/>
    </row>
    <row r="154" spans="1:26">
      <c r="A154" s="55" t="s">
        <v>165</v>
      </c>
      <c r="B154" s="33" t="s">
        <v>65</v>
      </c>
      <c r="C154" s="50" t="s">
        <v>31</v>
      </c>
      <c r="D154" s="56">
        <f t="shared" si="5"/>
        <v>418.32439078917952</v>
      </c>
      <c r="E154" s="57">
        <f t="shared" si="6"/>
        <v>0.23683387622149837</v>
      </c>
      <c r="F154" s="33">
        <v>307</v>
      </c>
      <c r="G154" s="58">
        <v>95.397016279640695</v>
      </c>
      <c r="H154" s="51">
        <f t="shared" si="7"/>
        <v>0.18566775244299674</v>
      </c>
      <c r="I154" s="33">
        <v>250</v>
      </c>
      <c r="J154" s="59">
        <v>76.679119355650002</v>
      </c>
      <c r="K154" s="51">
        <f t="shared" si="3"/>
        <v>0.28799999999999998</v>
      </c>
      <c r="L154" s="33">
        <v>178</v>
      </c>
      <c r="M154" s="58">
        <v>54.615132073503375</v>
      </c>
      <c r="N154" s="47"/>
      <c r="O154" s="48">
        <v>0.36262016543706688</v>
      </c>
      <c r="P154" s="31">
        <f t="shared" si="4"/>
        <v>36.262016543706686</v>
      </c>
      <c r="Q154" s="6"/>
      <c r="R154" s="6"/>
      <c r="S154" s="6"/>
      <c r="T154" s="6"/>
      <c r="U154" s="6"/>
      <c r="V154" s="6"/>
      <c r="W154" s="6"/>
      <c r="X154" s="6"/>
      <c r="Y154" s="6"/>
      <c r="Z154" s="6"/>
    </row>
    <row r="155" spans="1:26">
      <c r="A155" s="55" t="s">
        <v>166</v>
      </c>
      <c r="B155" s="33" t="s">
        <v>65</v>
      </c>
      <c r="C155" s="50" t="s">
        <v>31</v>
      </c>
      <c r="D155" s="56">
        <f t="shared" si="5"/>
        <v>196</v>
      </c>
      <c r="E155" s="57">
        <f t="shared" si="6"/>
        <v>0.3357354028085735</v>
      </c>
      <c r="F155" s="33">
        <v>132</v>
      </c>
      <c r="G155" s="58">
        <v>43.234886623060603</v>
      </c>
      <c r="H155" s="51">
        <f t="shared" si="7"/>
        <v>0.37878787878787878</v>
      </c>
      <c r="I155" s="33">
        <v>82</v>
      </c>
      <c r="J155" s="59">
        <v>26.8112293275612</v>
      </c>
      <c r="K155" s="51">
        <f t="shared" si="3"/>
        <v>0.29268292682926828</v>
      </c>
      <c r="L155" s="33">
        <v>58</v>
      </c>
      <c r="M155" s="58">
        <v>19.108112382056824</v>
      </c>
      <c r="N155" s="47"/>
      <c r="O155" s="48">
        <v>0.48484848484848486</v>
      </c>
      <c r="P155" s="31">
        <f t="shared" si="4"/>
        <v>48.484848484848484</v>
      </c>
      <c r="Q155" s="6"/>
      <c r="R155" s="6"/>
      <c r="S155" s="6"/>
      <c r="T155" s="6"/>
      <c r="U155" s="6"/>
      <c r="V155" s="6"/>
      <c r="W155" s="6"/>
      <c r="X155" s="6"/>
      <c r="Y155" s="6"/>
      <c r="Z155" s="6"/>
    </row>
    <row r="156" spans="1:26">
      <c r="A156" s="55" t="s">
        <v>167</v>
      </c>
      <c r="B156" s="33" t="s">
        <v>65</v>
      </c>
      <c r="C156" s="50" t="s">
        <v>31</v>
      </c>
      <c r="D156" s="56">
        <f t="shared" si="5"/>
        <v>205.68131868131869</v>
      </c>
      <c r="E156" s="57">
        <f t="shared" si="6"/>
        <v>0.25980392156862742</v>
      </c>
      <c r="F156" s="33">
        <v>153</v>
      </c>
      <c r="G156" s="58">
        <v>43.066322136089603</v>
      </c>
      <c r="H156" s="51">
        <f t="shared" si="7"/>
        <v>0.33333333333333331</v>
      </c>
      <c r="I156" s="33">
        <v>102</v>
      </c>
      <c r="J156" s="59">
        <v>28.884219588031701</v>
      </c>
      <c r="K156" s="51">
        <f t="shared" si="3"/>
        <v>0.18627450980392157</v>
      </c>
      <c r="L156" s="33">
        <v>83</v>
      </c>
      <c r="M156" s="58">
        <v>23.579210522577807</v>
      </c>
      <c r="N156" s="47"/>
      <c r="O156" s="48">
        <v>0.34432234432234432</v>
      </c>
      <c r="P156" s="31">
        <f t="shared" si="4"/>
        <v>34.432234432234431</v>
      </c>
      <c r="Q156" s="6"/>
      <c r="R156" s="6"/>
      <c r="S156" s="6"/>
      <c r="T156" s="6"/>
      <c r="U156" s="6"/>
      <c r="V156" s="6"/>
      <c r="W156" s="6"/>
      <c r="X156" s="6"/>
      <c r="Y156" s="6"/>
      <c r="Z156" s="6"/>
    </row>
    <row r="157" spans="1:26">
      <c r="A157" s="55" t="s">
        <v>168</v>
      </c>
      <c r="B157" s="33" t="s">
        <v>65</v>
      </c>
      <c r="C157" s="50" t="s">
        <v>31</v>
      </c>
      <c r="D157" s="56">
        <f t="shared" si="5"/>
        <v>681.2735849056603</v>
      </c>
      <c r="E157" s="57">
        <f t="shared" si="6"/>
        <v>0.37153228297806612</v>
      </c>
      <c r="F157" s="33">
        <v>390</v>
      </c>
      <c r="G157" s="58">
        <v>121.86852573457</v>
      </c>
      <c r="H157" s="51">
        <f t="shared" si="7"/>
        <v>0.36153846153846153</v>
      </c>
      <c r="I157" s="33">
        <v>249</v>
      </c>
      <c r="J157" s="59">
        <v>78.098045980616604</v>
      </c>
      <c r="K157" s="51">
        <f t="shared" si="3"/>
        <v>0.38152610441767071</v>
      </c>
      <c r="L157" s="33">
        <v>154</v>
      </c>
      <c r="M157" s="58">
        <v>48.541241142799507</v>
      </c>
      <c r="N157" s="47"/>
      <c r="O157" s="48">
        <v>0.74685534591194969</v>
      </c>
      <c r="P157" s="31">
        <f t="shared" si="4"/>
        <v>74.685534591194966</v>
      </c>
      <c r="Q157" s="6"/>
      <c r="R157" s="6"/>
      <c r="S157" s="6"/>
      <c r="T157" s="6"/>
      <c r="U157" s="6"/>
      <c r="V157" s="6"/>
      <c r="W157" s="6"/>
      <c r="X157" s="6"/>
      <c r="Y157" s="6"/>
      <c r="Z157" s="6"/>
    </row>
    <row r="158" spans="1:26">
      <c r="A158" s="55" t="s">
        <v>169</v>
      </c>
      <c r="B158" s="33" t="s">
        <v>65</v>
      </c>
      <c r="C158" s="50" t="s">
        <v>31</v>
      </c>
      <c r="D158" s="56">
        <f t="shared" si="5"/>
        <v>223.47897864847016</v>
      </c>
      <c r="E158" s="57">
        <f t="shared" si="6"/>
        <v>0.29843437708194537</v>
      </c>
      <c r="F158" s="33">
        <v>190</v>
      </c>
      <c r="G158" s="58">
        <v>57.2342598254656</v>
      </c>
      <c r="H158" s="51">
        <f t="shared" si="7"/>
        <v>0.58421052631578951</v>
      </c>
      <c r="I158" s="33">
        <v>79</v>
      </c>
      <c r="J158" s="59">
        <v>24.326779473125001</v>
      </c>
      <c r="K158" s="51">
        <f t="shared" si="3"/>
        <v>1.2658227848101266E-2</v>
      </c>
      <c r="L158" s="33">
        <v>78</v>
      </c>
      <c r="M158" s="58">
        <v>24.55107725720401</v>
      </c>
      <c r="N158" s="47"/>
      <c r="O158" s="48">
        <v>0.17620515078142196</v>
      </c>
      <c r="P158" s="31">
        <f t="shared" si="4"/>
        <v>17.620515078142198</v>
      </c>
      <c r="Q158" s="6"/>
      <c r="R158" s="6"/>
      <c r="S158" s="6"/>
      <c r="T158" s="6"/>
      <c r="U158" s="6"/>
      <c r="V158" s="6"/>
      <c r="W158" s="6"/>
      <c r="X158" s="6"/>
      <c r="Y158" s="6"/>
      <c r="Z158" s="6"/>
    </row>
    <row r="159" spans="1:26">
      <c r="A159" s="55" t="s">
        <v>170</v>
      </c>
      <c r="B159" s="33" t="s">
        <v>65</v>
      </c>
      <c r="C159" s="50" t="s">
        <v>31</v>
      </c>
      <c r="D159" s="56">
        <f t="shared" si="5"/>
        <v>836.92720588235295</v>
      </c>
      <c r="E159" s="57">
        <f t="shared" si="6"/>
        <v>0.1754283758789548</v>
      </c>
      <c r="F159" s="33">
        <v>623</v>
      </c>
      <c r="G159" s="58">
        <v>188.939603014542</v>
      </c>
      <c r="H159" s="51">
        <f t="shared" si="7"/>
        <v>5.1364365971107544E-2</v>
      </c>
      <c r="I159" s="33">
        <v>591</v>
      </c>
      <c r="J159" s="59">
        <v>179.266372843722</v>
      </c>
      <c r="K159" s="51">
        <f t="shared" si="3"/>
        <v>0.29949238578680204</v>
      </c>
      <c r="L159" s="33">
        <v>414</v>
      </c>
      <c r="M159" s="58">
        <v>126.80948559456495</v>
      </c>
      <c r="N159" s="47"/>
      <c r="O159" s="48">
        <v>0.34338235294117647</v>
      </c>
      <c r="P159" s="31">
        <f t="shared" si="4"/>
        <v>34.338235294117645</v>
      </c>
      <c r="Q159" s="6"/>
      <c r="R159" s="6"/>
      <c r="S159" s="6"/>
      <c r="T159" s="6"/>
      <c r="U159" s="6"/>
      <c r="V159" s="6"/>
      <c r="W159" s="6"/>
      <c r="X159" s="6"/>
      <c r="Y159" s="6"/>
      <c r="Z159" s="6"/>
    </row>
    <row r="160" spans="1:26">
      <c r="A160" s="55" t="s">
        <v>171</v>
      </c>
      <c r="B160" s="33" t="s">
        <v>65</v>
      </c>
      <c r="C160" s="50" t="s">
        <v>31</v>
      </c>
      <c r="D160" s="56">
        <f t="shared" si="5"/>
        <v>1468.0217822748568</v>
      </c>
      <c r="E160" s="57">
        <f t="shared" si="6"/>
        <v>0.30996764232449658</v>
      </c>
      <c r="F160" s="33">
        <v>1095</v>
      </c>
      <c r="G160" s="58">
        <v>405.783996916783</v>
      </c>
      <c r="H160" s="51">
        <f t="shared" si="7"/>
        <v>0.49223744292237442</v>
      </c>
      <c r="I160" s="33">
        <v>556</v>
      </c>
      <c r="J160" s="59">
        <v>212.76840006582</v>
      </c>
      <c r="K160" s="51">
        <f t="shared" si="3"/>
        <v>0.12769784172661872</v>
      </c>
      <c r="L160" s="33">
        <v>485</v>
      </c>
      <c r="M160" s="58">
        <v>189.95472419357364</v>
      </c>
      <c r="N160" s="47"/>
      <c r="O160" s="48">
        <v>0.34065916189484646</v>
      </c>
      <c r="P160" s="31">
        <f t="shared" si="4"/>
        <v>34.065916189484646</v>
      </c>
      <c r="Q160" s="6"/>
      <c r="R160" s="6"/>
      <c r="S160" s="6"/>
      <c r="T160" s="6"/>
      <c r="U160" s="6"/>
      <c r="V160" s="6"/>
      <c r="W160" s="6"/>
      <c r="X160" s="6"/>
      <c r="Y160" s="6"/>
      <c r="Z160" s="6"/>
    </row>
    <row r="161" spans="1:26">
      <c r="A161" s="55" t="s">
        <v>172</v>
      </c>
      <c r="B161" s="33" t="s">
        <v>65</v>
      </c>
      <c r="C161" s="50" t="s">
        <v>32</v>
      </c>
      <c r="D161" s="56">
        <f t="shared" si="5"/>
        <v>39.425172957883234</v>
      </c>
      <c r="E161" s="57">
        <f t="shared" si="6"/>
        <v>2.9829545454545456E-2</v>
      </c>
      <c r="F161" s="33">
        <v>32</v>
      </c>
      <c r="G161" s="58">
        <v>24.424124929398999</v>
      </c>
      <c r="H161" s="51">
        <f t="shared" si="7"/>
        <v>-3.125E-2</v>
      </c>
      <c r="I161" s="33">
        <v>33</v>
      </c>
      <c r="J161" s="59">
        <v>25.378368401624201</v>
      </c>
      <c r="K161" s="51">
        <f t="shared" si="3"/>
        <v>9.0909090909090912E-2</v>
      </c>
      <c r="L161" s="33">
        <v>30</v>
      </c>
      <c r="M161" s="58">
        <v>23.205266048375243</v>
      </c>
      <c r="N161" s="47"/>
      <c r="O161" s="48">
        <v>0.23203665493385117</v>
      </c>
      <c r="P161" s="31">
        <f t="shared" si="4"/>
        <v>23.203665493385117</v>
      </c>
      <c r="Q161" s="6"/>
      <c r="R161" s="6"/>
      <c r="S161" s="6"/>
      <c r="T161" s="6"/>
      <c r="U161" s="6"/>
      <c r="V161" s="6"/>
      <c r="W161" s="6"/>
      <c r="X161" s="6"/>
      <c r="Y161" s="6"/>
      <c r="Z161" s="6"/>
    </row>
    <row r="162" spans="1:26">
      <c r="A162" s="55" t="s">
        <v>173</v>
      </c>
      <c r="B162" s="33" t="s">
        <v>65</v>
      </c>
      <c r="C162" s="50" t="s">
        <v>32</v>
      </c>
      <c r="D162" s="56">
        <f t="shared" si="5"/>
        <v>92.898015202702709</v>
      </c>
      <c r="E162" s="57">
        <f t="shared" si="6"/>
        <v>0.337006237006237</v>
      </c>
      <c r="F162" s="33">
        <v>65</v>
      </c>
      <c r="G162" s="58">
        <v>38.977704752881401</v>
      </c>
      <c r="H162" s="51">
        <f t="shared" si="7"/>
        <v>0.43076923076923079</v>
      </c>
      <c r="I162" s="33">
        <v>37</v>
      </c>
      <c r="J162" s="59">
        <v>22.370823609078901</v>
      </c>
      <c r="K162" s="51">
        <f t="shared" si="3"/>
        <v>0.24324324324324326</v>
      </c>
      <c r="L162" s="33">
        <v>28</v>
      </c>
      <c r="M162" s="58">
        <v>17.01579430335515</v>
      </c>
      <c r="N162" s="47"/>
      <c r="O162" s="48">
        <v>0.42920023388773387</v>
      </c>
      <c r="P162" s="31">
        <f t="shared" si="4"/>
        <v>42.920023388773387</v>
      </c>
      <c r="Q162" s="6"/>
      <c r="R162" s="6"/>
      <c r="S162" s="6"/>
      <c r="T162" s="6"/>
      <c r="U162" s="6"/>
      <c r="V162" s="6"/>
      <c r="W162" s="6"/>
      <c r="X162" s="6"/>
      <c r="Y162" s="6"/>
      <c r="Z162" s="6"/>
    </row>
    <row r="163" spans="1:26">
      <c r="A163" s="55" t="s">
        <v>174</v>
      </c>
      <c r="B163" s="33" t="s">
        <v>65</v>
      </c>
      <c r="C163" s="50" t="s">
        <v>32</v>
      </c>
      <c r="D163" s="56">
        <f t="shared" si="5"/>
        <v>38.900928792569658</v>
      </c>
      <c r="E163" s="57">
        <f t="shared" si="6"/>
        <v>0.29523809523809524</v>
      </c>
      <c r="F163" s="33">
        <v>35</v>
      </c>
      <c r="G163" s="58">
        <v>30.688025532437202</v>
      </c>
      <c r="H163" s="51">
        <f t="shared" si="7"/>
        <v>0.4</v>
      </c>
      <c r="I163" s="33">
        <v>21</v>
      </c>
      <c r="J163" s="59">
        <v>18.6490950748627</v>
      </c>
      <c r="K163" s="51">
        <f t="shared" si="3"/>
        <v>0.19047619047619047</v>
      </c>
      <c r="L163" s="33">
        <v>17</v>
      </c>
      <c r="M163" s="58">
        <v>15.495538196501656</v>
      </c>
      <c r="N163" s="47"/>
      <c r="O163" s="48">
        <v>0.11145510835913312</v>
      </c>
      <c r="P163" s="31">
        <f t="shared" si="4"/>
        <v>11.145510835913312</v>
      </c>
      <c r="Q163" s="6"/>
      <c r="R163" s="6"/>
      <c r="S163" s="6"/>
      <c r="T163" s="6"/>
      <c r="U163" s="6"/>
      <c r="V163" s="6"/>
      <c r="W163" s="6"/>
      <c r="X163" s="6"/>
      <c r="Y163" s="6"/>
      <c r="Z163" s="6"/>
    </row>
    <row r="164" spans="1:26">
      <c r="A164" s="55" t="s">
        <v>175</v>
      </c>
      <c r="B164" s="33" t="s">
        <v>65</v>
      </c>
      <c r="C164" s="50" t="s">
        <v>32</v>
      </c>
      <c r="D164" s="56">
        <f t="shared" si="5"/>
        <v>37.538127413127413</v>
      </c>
      <c r="E164" s="57">
        <f t="shared" si="6"/>
        <v>0.4134897360703812</v>
      </c>
      <c r="F164" s="33">
        <v>31</v>
      </c>
      <c r="G164" s="58">
        <v>26.157247245051199</v>
      </c>
      <c r="H164" s="51">
        <f t="shared" si="7"/>
        <v>0.64516129032258063</v>
      </c>
      <c r="I164" s="33">
        <v>11</v>
      </c>
      <c r="J164" s="59">
        <v>9.3116963371172599</v>
      </c>
      <c r="K164" s="51">
        <f t="shared" si="3"/>
        <v>0.18181818181818182</v>
      </c>
      <c r="L164" s="33">
        <v>9</v>
      </c>
      <c r="M164" s="58">
        <v>7.69434636527627</v>
      </c>
      <c r="N164" s="47"/>
      <c r="O164" s="48">
        <v>0.2109073359073359</v>
      </c>
      <c r="P164" s="31">
        <f t="shared" si="4"/>
        <v>21.090733590733592</v>
      </c>
      <c r="Q164" s="6"/>
      <c r="R164" s="6"/>
      <c r="S164" s="6"/>
      <c r="T164" s="6"/>
      <c r="U164" s="6"/>
      <c r="V164" s="6"/>
      <c r="W164" s="6"/>
      <c r="X164" s="6"/>
      <c r="Y164" s="6"/>
      <c r="Z164" s="6"/>
    </row>
    <row r="165" spans="1:26">
      <c r="A165" s="55" t="s">
        <v>176</v>
      </c>
      <c r="B165" s="33" t="s">
        <v>65</v>
      </c>
      <c r="C165" s="50" t="s">
        <v>32</v>
      </c>
      <c r="D165" s="56">
        <f t="shared" si="5"/>
        <v>41.181678305124862</v>
      </c>
      <c r="E165" s="57">
        <f t="shared" si="6"/>
        <v>0.10195852534562211</v>
      </c>
      <c r="F165" s="33">
        <v>31</v>
      </c>
      <c r="G165" s="58">
        <v>27.356159548182099</v>
      </c>
      <c r="H165" s="51">
        <f t="shared" si="7"/>
        <v>9.6774193548387094E-2</v>
      </c>
      <c r="I165" s="33">
        <v>28</v>
      </c>
      <c r="J165" s="59">
        <v>24.779638217281999</v>
      </c>
      <c r="K165" s="51">
        <f t="shared" si="3"/>
        <v>0.10714285714285714</v>
      </c>
      <c r="L165" s="33">
        <v>25</v>
      </c>
      <c r="M165" s="58">
        <v>22.206825489882569</v>
      </c>
      <c r="N165" s="47"/>
      <c r="O165" s="48">
        <v>0.32844123564918926</v>
      </c>
      <c r="P165" s="31">
        <f t="shared" si="4"/>
        <v>32.844123564918924</v>
      </c>
      <c r="Q165" s="6"/>
      <c r="R165" s="6"/>
      <c r="S165" s="6"/>
      <c r="T165" s="6"/>
      <c r="U165" s="6"/>
      <c r="V165" s="6"/>
      <c r="W165" s="6"/>
      <c r="X165" s="6"/>
      <c r="Y165" s="6"/>
      <c r="Z165" s="6"/>
    </row>
    <row r="166" spans="1:26">
      <c r="A166" s="55" t="s">
        <v>177</v>
      </c>
      <c r="B166" s="33" t="s">
        <v>65</v>
      </c>
      <c r="C166" s="50" t="s">
        <v>32</v>
      </c>
      <c r="D166" s="56">
        <f t="shared" si="5"/>
        <v>12.357456140350877</v>
      </c>
      <c r="E166" s="57">
        <f t="shared" si="6"/>
        <v>0.3</v>
      </c>
      <c r="F166" s="33">
        <v>10</v>
      </c>
      <c r="G166" s="58">
        <v>9.3554121059032607</v>
      </c>
      <c r="H166" s="51">
        <f t="shared" si="7"/>
        <v>0.6</v>
      </c>
      <c r="I166" s="33">
        <v>4</v>
      </c>
      <c r="J166" s="59">
        <v>3.7404501631771301</v>
      </c>
      <c r="K166" s="51">
        <f t="shared" si="3"/>
        <v>0</v>
      </c>
      <c r="L166" s="33">
        <v>4</v>
      </c>
      <c r="M166" s="58">
        <v>3.7599285613573343</v>
      </c>
      <c r="N166" s="47"/>
      <c r="O166" s="48">
        <v>0.2357456140350877</v>
      </c>
      <c r="P166" s="31">
        <f t="shared" si="4"/>
        <v>23.57456140350877</v>
      </c>
      <c r="Q166" s="6"/>
      <c r="R166" s="6"/>
      <c r="S166" s="6"/>
      <c r="T166" s="6"/>
      <c r="U166" s="6"/>
      <c r="V166" s="6"/>
      <c r="W166" s="6"/>
      <c r="X166" s="6"/>
      <c r="Y166" s="6"/>
      <c r="Z166" s="6"/>
    </row>
    <row r="167" spans="1:26">
      <c r="A167" s="55" t="s">
        <v>178</v>
      </c>
      <c r="B167" s="33" t="s">
        <v>65</v>
      </c>
      <c r="C167" s="50" t="s">
        <v>32</v>
      </c>
      <c r="D167" s="56">
        <f t="shared" si="5"/>
        <v>83.321162947937793</v>
      </c>
      <c r="E167" s="57">
        <f t="shared" si="6"/>
        <v>0.23798076923076922</v>
      </c>
      <c r="F167" s="33">
        <v>64</v>
      </c>
      <c r="G167" s="58">
        <v>36.966014370538097</v>
      </c>
      <c r="H167" s="51">
        <f t="shared" si="7"/>
        <v>0.1875</v>
      </c>
      <c r="I167" s="33">
        <v>52</v>
      </c>
      <c r="J167" s="59">
        <v>30.263173210107901</v>
      </c>
      <c r="K167" s="51">
        <f t="shared" si="3"/>
        <v>0.28846153846153844</v>
      </c>
      <c r="L167" s="33">
        <v>37</v>
      </c>
      <c r="M167" s="58">
        <v>21.770468653467095</v>
      </c>
      <c r="N167" s="47"/>
      <c r="O167" s="48">
        <v>0.30189317106152808</v>
      </c>
      <c r="P167" s="31">
        <f t="shared" si="4"/>
        <v>30.189317106152807</v>
      </c>
      <c r="Q167" s="6"/>
      <c r="R167" s="6"/>
      <c r="S167" s="6"/>
      <c r="T167" s="6"/>
      <c r="U167" s="6"/>
      <c r="V167" s="6"/>
      <c r="W167" s="6"/>
      <c r="X167" s="6"/>
      <c r="Y167" s="6"/>
      <c r="Z167" s="6"/>
    </row>
    <row r="168" spans="1:26">
      <c r="A168" s="55" t="s">
        <v>179</v>
      </c>
      <c r="B168" s="33" t="s">
        <v>65</v>
      </c>
      <c r="C168" s="50" t="s">
        <v>32</v>
      </c>
      <c r="D168" s="56">
        <f t="shared" si="5"/>
        <v>34.756079687330363</v>
      </c>
      <c r="E168" s="57">
        <f t="shared" si="6"/>
        <v>0.13409961685823754</v>
      </c>
      <c r="F168" s="33">
        <v>29</v>
      </c>
      <c r="G168" s="58">
        <v>23.890531935050699</v>
      </c>
      <c r="H168" s="51">
        <f t="shared" si="7"/>
        <v>0.37931034482758619</v>
      </c>
      <c r="I168" s="33">
        <v>18</v>
      </c>
      <c r="J168" s="59">
        <v>14.906832298136599</v>
      </c>
      <c r="K168" s="51">
        <f t="shared" si="3"/>
        <v>-0.1111111111111111</v>
      </c>
      <c r="L168" s="33">
        <v>20</v>
      </c>
      <c r="M168" s="58">
        <v>16.62607134247213</v>
      </c>
      <c r="N168" s="47"/>
      <c r="O168" s="48">
        <v>0.19848550645966778</v>
      </c>
      <c r="P168" s="31">
        <f t="shared" si="4"/>
        <v>19.848550645966778</v>
      </c>
      <c r="Q168" s="6"/>
      <c r="R168" s="6"/>
      <c r="S168" s="6"/>
      <c r="T168" s="6"/>
      <c r="U168" s="6"/>
      <c r="V168" s="6"/>
      <c r="W168" s="6"/>
      <c r="X168" s="6"/>
      <c r="Y168" s="6"/>
      <c r="Z168" s="6"/>
    </row>
    <row r="169" spans="1:26">
      <c r="A169" s="55" t="s">
        <v>180</v>
      </c>
      <c r="B169" s="33" t="s">
        <v>65</v>
      </c>
      <c r="C169" s="50" t="s">
        <v>32</v>
      </c>
      <c r="D169" s="56">
        <f t="shared" si="5"/>
        <v>41.982886904761905</v>
      </c>
      <c r="E169" s="57">
        <f t="shared" si="6"/>
        <v>0.19041769041769041</v>
      </c>
      <c r="F169" s="33">
        <v>37</v>
      </c>
      <c r="G169" s="58">
        <v>24.500877396285102</v>
      </c>
      <c r="H169" s="51">
        <f t="shared" si="7"/>
        <v>0.10810810810810811</v>
      </c>
      <c r="I169" s="33">
        <v>33</v>
      </c>
      <c r="J169" s="59">
        <v>21.987979904318902</v>
      </c>
      <c r="K169" s="51">
        <f t="shared" si="3"/>
        <v>0.27272727272727271</v>
      </c>
      <c r="L169" s="33">
        <v>24</v>
      </c>
      <c r="M169" s="58">
        <v>16.159548609942163</v>
      </c>
      <c r="N169" s="47"/>
      <c r="O169" s="48">
        <v>0.13467261904761904</v>
      </c>
      <c r="P169" s="31">
        <f t="shared" si="4"/>
        <v>13.467261904761903</v>
      </c>
      <c r="Q169" s="6"/>
      <c r="R169" s="6"/>
      <c r="S169" s="6"/>
      <c r="T169" s="6"/>
      <c r="U169" s="6"/>
      <c r="V169" s="6"/>
      <c r="W169" s="6"/>
      <c r="X169" s="6"/>
      <c r="Y169" s="6"/>
      <c r="Z169" s="6"/>
    </row>
    <row r="170" spans="1:26">
      <c r="A170" s="55" t="s">
        <v>181</v>
      </c>
      <c r="B170" s="33" t="s">
        <v>65</v>
      </c>
      <c r="C170" s="50" t="s">
        <v>32</v>
      </c>
      <c r="D170" s="56">
        <f t="shared" si="5"/>
        <v>23.4</v>
      </c>
      <c r="E170" s="57">
        <f t="shared" si="6"/>
        <v>0.11996336996336997</v>
      </c>
      <c r="F170" s="33">
        <v>26</v>
      </c>
      <c r="G170" s="58">
        <v>18.380013855702799</v>
      </c>
      <c r="H170" s="51">
        <f t="shared" si="7"/>
        <v>0.19230769230769232</v>
      </c>
      <c r="I170" s="33">
        <v>21</v>
      </c>
      <c r="J170" s="59">
        <v>14.796860247178</v>
      </c>
      <c r="K170" s="51">
        <f t="shared" si="3"/>
        <v>4.7619047619047616E-2</v>
      </c>
      <c r="L170" s="33">
        <v>20</v>
      </c>
      <c r="M170" s="58">
        <v>14.102482742086744</v>
      </c>
      <c r="N170" s="47"/>
      <c r="O170" s="48">
        <v>-0.1</v>
      </c>
      <c r="P170" s="31">
        <f t="shared" si="4"/>
        <v>-10</v>
      </c>
      <c r="Q170" s="6"/>
      <c r="R170" s="6"/>
      <c r="S170" s="6"/>
      <c r="T170" s="6"/>
      <c r="U170" s="6"/>
      <c r="V170" s="6"/>
      <c r="W170" s="6"/>
      <c r="X170" s="6"/>
      <c r="Y170" s="6"/>
      <c r="Z170" s="6"/>
    </row>
    <row r="171" spans="1:26">
      <c r="A171" s="55" t="s">
        <v>182</v>
      </c>
      <c r="B171" s="33" t="s">
        <v>65</v>
      </c>
      <c r="C171" s="50" t="s">
        <v>32</v>
      </c>
      <c r="D171" s="56">
        <f t="shared" si="5"/>
        <v>24.722222222222221</v>
      </c>
      <c r="E171" s="57">
        <f t="shared" si="6"/>
        <v>0.22142857142857142</v>
      </c>
      <c r="F171" s="33">
        <v>20</v>
      </c>
      <c r="G171" s="58">
        <v>15.0862556667748</v>
      </c>
      <c r="H171" s="51">
        <f t="shared" si="7"/>
        <v>0.3</v>
      </c>
      <c r="I171" s="33">
        <v>14</v>
      </c>
      <c r="J171" s="59">
        <v>10.593781450288599</v>
      </c>
      <c r="K171" s="51">
        <f t="shared" si="3"/>
        <v>0.14285714285714285</v>
      </c>
      <c r="L171" s="33">
        <v>12</v>
      </c>
      <c r="M171" s="58">
        <v>9.1948386305820335</v>
      </c>
      <c r="N171" s="47"/>
      <c r="O171" s="48">
        <v>0.2361111111111111</v>
      </c>
      <c r="P171" s="31">
        <f t="shared" si="4"/>
        <v>23.611111111111111</v>
      </c>
      <c r="Q171" s="6"/>
      <c r="R171" s="6"/>
      <c r="S171" s="6"/>
      <c r="T171" s="6"/>
      <c r="U171" s="6"/>
      <c r="V171" s="6"/>
      <c r="W171" s="6"/>
      <c r="X171" s="6"/>
      <c r="Y171" s="6"/>
      <c r="Z171" s="6"/>
    </row>
    <row r="172" spans="1:26">
      <c r="A172" s="55" t="s">
        <v>183</v>
      </c>
      <c r="B172" s="33" t="s">
        <v>65</v>
      </c>
      <c r="C172" s="50" t="s">
        <v>32</v>
      </c>
      <c r="D172" s="56">
        <f t="shared" si="5"/>
        <v>54.232758620689658</v>
      </c>
      <c r="E172" s="57">
        <f t="shared" si="6"/>
        <v>0.31339869281045751</v>
      </c>
      <c r="F172" s="33">
        <v>45</v>
      </c>
      <c r="G172" s="58">
        <v>37.834520216245302</v>
      </c>
      <c r="H172" s="51">
        <f t="shared" si="7"/>
        <v>0.24444444444444444</v>
      </c>
      <c r="I172" s="33">
        <v>34</v>
      </c>
      <c r="J172" s="59">
        <v>28.6378491290724</v>
      </c>
      <c r="K172" s="51">
        <f t="shared" si="3"/>
        <v>0.38235294117647056</v>
      </c>
      <c r="L172" s="33">
        <v>21</v>
      </c>
      <c r="M172" s="58">
        <v>17.788469683365239</v>
      </c>
      <c r="N172" s="47"/>
      <c r="O172" s="48">
        <v>0.20517241379310347</v>
      </c>
      <c r="P172" s="31">
        <f t="shared" si="4"/>
        <v>20.517241379310349</v>
      </c>
      <c r="Q172" s="6"/>
      <c r="R172" s="6"/>
      <c r="S172" s="6"/>
      <c r="T172" s="6"/>
      <c r="U172" s="6"/>
      <c r="V172" s="6"/>
      <c r="W172" s="6"/>
      <c r="X172" s="6"/>
      <c r="Y172" s="6"/>
      <c r="Z172" s="6"/>
    </row>
    <row r="173" spans="1:26">
      <c r="A173" s="55" t="s">
        <v>184</v>
      </c>
      <c r="B173" s="33" t="s">
        <v>65</v>
      </c>
      <c r="C173" s="40" t="s">
        <v>33</v>
      </c>
      <c r="D173" s="56">
        <f t="shared" si="5"/>
        <v>30.411798071469086</v>
      </c>
      <c r="E173" s="57">
        <f t="shared" si="6"/>
        <v>0.35416666666666663</v>
      </c>
      <c r="F173" s="33">
        <v>24</v>
      </c>
      <c r="G173" s="58">
        <v>26.8624641833811</v>
      </c>
      <c r="H173" s="51">
        <f t="shared" si="7"/>
        <v>0.33333333333333331</v>
      </c>
      <c r="I173" s="33">
        <v>16</v>
      </c>
      <c r="J173" s="59">
        <v>17.993702204228502</v>
      </c>
      <c r="K173" s="51">
        <f t="shared" si="3"/>
        <v>0.375</v>
      </c>
      <c r="L173" s="33">
        <v>10</v>
      </c>
      <c r="M173" s="58">
        <v>11.295988794379117</v>
      </c>
      <c r="N173" s="47"/>
      <c r="O173" s="48">
        <v>0.2671582529778786</v>
      </c>
      <c r="P173" s="31">
        <f t="shared" si="4"/>
        <v>26.715825297787859</v>
      </c>
      <c r="Q173" s="6"/>
      <c r="R173" s="6"/>
      <c r="S173" s="6"/>
      <c r="T173" s="6"/>
      <c r="U173" s="6"/>
      <c r="V173" s="6"/>
      <c r="W173" s="6"/>
      <c r="X173" s="6"/>
      <c r="Y173" s="6"/>
      <c r="Z173" s="6"/>
    </row>
    <row r="174" spans="1:26">
      <c r="A174" s="55" t="s">
        <v>185</v>
      </c>
      <c r="B174" s="33" t="s">
        <v>65</v>
      </c>
      <c r="C174" s="40" t="s">
        <v>33</v>
      </c>
      <c r="D174" s="56">
        <f t="shared" si="5"/>
        <v>56.733333333333334</v>
      </c>
      <c r="E174" s="57">
        <f t="shared" si="6"/>
        <v>0.16521739130434782</v>
      </c>
      <c r="F174" s="33">
        <v>46</v>
      </c>
      <c r="G174" s="58">
        <v>38.697737023639299</v>
      </c>
      <c r="H174" s="51">
        <f t="shared" si="7"/>
        <v>0.13043478260869565</v>
      </c>
      <c r="I174" s="33">
        <v>40</v>
      </c>
      <c r="J174" s="59">
        <v>33.836367327603703</v>
      </c>
      <c r="K174" s="51">
        <f t="shared" si="3"/>
        <v>0.2</v>
      </c>
      <c r="L174" s="33">
        <v>32</v>
      </c>
      <c r="M174" s="58">
        <v>27.392335282183854</v>
      </c>
      <c r="N174" s="47"/>
      <c r="O174" s="48">
        <v>0.23333333333333334</v>
      </c>
      <c r="P174" s="31">
        <f t="shared" si="4"/>
        <v>23.333333333333332</v>
      </c>
      <c r="Q174" s="6"/>
      <c r="R174" s="6"/>
      <c r="S174" s="6"/>
      <c r="T174" s="6"/>
      <c r="U174" s="6"/>
      <c r="V174" s="6"/>
      <c r="W174" s="6"/>
      <c r="X174" s="6"/>
      <c r="Y174" s="6"/>
      <c r="Z174" s="6"/>
    </row>
    <row r="175" spans="1:26">
      <c r="A175" s="55" t="s">
        <v>186</v>
      </c>
      <c r="B175" s="33" t="s">
        <v>65</v>
      </c>
      <c r="C175" s="40" t="s">
        <v>33</v>
      </c>
      <c r="D175" s="56">
        <f t="shared" si="5"/>
        <v>20.184973908391633</v>
      </c>
      <c r="E175" s="57">
        <f t="shared" si="6"/>
        <v>0.20535714285714285</v>
      </c>
      <c r="F175" s="33">
        <v>16</v>
      </c>
      <c r="G175" s="58">
        <v>19.7017645392866</v>
      </c>
      <c r="H175" s="51">
        <f t="shared" si="7"/>
        <v>0.125</v>
      </c>
      <c r="I175" s="33">
        <v>14</v>
      </c>
      <c r="J175" s="59">
        <v>17.3310225303292</v>
      </c>
      <c r="K175" s="51">
        <f t="shared" si="3"/>
        <v>0.2857142857142857</v>
      </c>
      <c r="L175" s="33">
        <v>10</v>
      </c>
      <c r="M175" s="58">
        <v>12.536041118214868</v>
      </c>
      <c r="N175" s="47"/>
      <c r="O175" s="48">
        <v>0.26156086927447708</v>
      </c>
      <c r="P175" s="31">
        <f t="shared" si="4"/>
        <v>26.15608692744771</v>
      </c>
      <c r="Q175" s="6"/>
      <c r="R175" s="6"/>
      <c r="S175" s="6"/>
      <c r="T175" s="6"/>
      <c r="U175" s="6"/>
      <c r="V175" s="6"/>
      <c r="W175" s="6"/>
      <c r="X175" s="6"/>
      <c r="Y175" s="6"/>
      <c r="Z175" s="6"/>
    </row>
    <row r="176" spans="1:26">
      <c r="A176" s="55" t="s">
        <v>187</v>
      </c>
      <c r="B176" s="33" t="s">
        <v>65</v>
      </c>
      <c r="C176" s="40" t="s">
        <v>33</v>
      </c>
      <c r="D176" s="56">
        <f t="shared" si="5"/>
        <v>29.840073529411764</v>
      </c>
      <c r="E176" s="57">
        <f t="shared" si="6"/>
        <v>0.27846790890269152</v>
      </c>
      <c r="F176" s="33">
        <v>21</v>
      </c>
      <c r="G176" s="58">
        <v>25.8834259795644</v>
      </c>
      <c r="H176" s="51">
        <f t="shared" si="7"/>
        <v>-9.5238095238095233E-2</v>
      </c>
      <c r="I176" s="33">
        <v>23</v>
      </c>
      <c r="J176" s="59">
        <v>28.3799958046962</v>
      </c>
      <c r="K176" s="51">
        <f t="shared" si="3"/>
        <v>0.65217391304347827</v>
      </c>
      <c r="L176" s="33">
        <v>8</v>
      </c>
      <c r="M176" s="58">
        <v>9.8991523850770271</v>
      </c>
      <c r="N176" s="47"/>
      <c r="O176" s="48">
        <v>0.42095588235294118</v>
      </c>
      <c r="P176" s="31">
        <f t="shared" si="4"/>
        <v>42.095588235294116</v>
      </c>
      <c r="Q176" s="6"/>
      <c r="R176" s="6"/>
      <c r="S176" s="6"/>
      <c r="T176" s="6"/>
      <c r="U176" s="6"/>
      <c r="V176" s="6"/>
      <c r="W176" s="6"/>
      <c r="X176" s="6"/>
      <c r="Y176" s="6"/>
      <c r="Z176" s="6"/>
    </row>
    <row r="177" spans="1:26">
      <c r="A177" s="55" t="s">
        <v>188</v>
      </c>
      <c r="B177" s="33" t="s">
        <v>65</v>
      </c>
      <c r="C177" s="40" t="s">
        <v>33</v>
      </c>
      <c r="D177" s="56">
        <f t="shared" si="5"/>
        <v>80.434782608695656</v>
      </c>
      <c r="E177" s="57">
        <f t="shared" si="6"/>
        <v>0.23430688753269399</v>
      </c>
      <c r="F177" s="33">
        <v>74</v>
      </c>
      <c r="G177" s="58">
        <v>49.959829596473099</v>
      </c>
      <c r="H177" s="51">
        <f t="shared" si="7"/>
        <v>0.16216216216216217</v>
      </c>
      <c r="I177" s="33">
        <v>62</v>
      </c>
      <c r="J177" s="59">
        <v>42.4547035703036</v>
      </c>
      <c r="K177" s="51">
        <f t="shared" si="3"/>
        <v>0.30645161290322581</v>
      </c>
      <c r="L177" s="33">
        <v>43</v>
      </c>
      <c r="M177" s="58">
        <v>29.810185377757442</v>
      </c>
      <c r="N177" s="47"/>
      <c r="O177" s="48">
        <v>8.6956521739130432E-2</v>
      </c>
      <c r="P177" s="31">
        <f t="shared" si="4"/>
        <v>8.695652173913043</v>
      </c>
      <c r="Q177" s="6"/>
      <c r="R177" s="6"/>
      <c r="S177" s="6"/>
      <c r="T177" s="6"/>
      <c r="U177" s="6"/>
      <c r="V177" s="6"/>
      <c r="W177" s="6"/>
      <c r="X177" s="6"/>
      <c r="Y177" s="6"/>
      <c r="Z177" s="6"/>
    </row>
    <row r="178" spans="1:26">
      <c r="A178" s="55" t="s">
        <v>189</v>
      </c>
      <c r="B178" s="33" t="s">
        <v>65</v>
      </c>
      <c r="C178" s="40" t="s">
        <v>33</v>
      </c>
      <c r="D178" s="56">
        <f t="shared" si="5"/>
        <v>14.753096479791395</v>
      </c>
      <c r="E178" s="57">
        <f t="shared" si="6"/>
        <v>3.3333333333333333E-2</v>
      </c>
      <c r="F178" s="33">
        <v>15</v>
      </c>
      <c r="G178" s="58">
        <v>16.278691193228099</v>
      </c>
      <c r="H178" s="51">
        <f t="shared" si="7"/>
        <v>0</v>
      </c>
      <c r="I178" s="33">
        <v>15</v>
      </c>
      <c r="J178" s="59">
        <v>16.284523189161</v>
      </c>
      <c r="K178" s="51">
        <f t="shared" si="3"/>
        <v>6.6666666666666666E-2</v>
      </c>
      <c r="L178" s="33">
        <v>14</v>
      </c>
      <c r="M178" s="58">
        <v>15.316448771949018</v>
      </c>
      <c r="N178" s="47"/>
      <c r="O178" s="48">
        <v>-1.6460234680573657E-2</v>
      </c>
      <c r="P178" s="31">
        <f t="shared" si="4"/>
        <v>-1.6460234680573658</v>
      </c>
      <c r="Q178" s="6"/>
      <c r="R178" s="6"/>
      <c r="S178" s="6"/>
      <c r="T178" s="6"/>
      <c r="U178" s="6"/>
      <c r="V178" s="6"/>
      <c r="W178" s="6"/>
      <c r="X178" s="6"/>
      <c r="Y178" s="6"/>
      <c r="Z178" s="6"/>
    </row>
    <row r="179" spans="1:26">
      <c r="A179" s="55" t="s">
        <v>190</v>
      </c>
      <c r="B179" s="33" t="s">
        <v>65</v>
      </c>
      <c r="C179" s="40" t="s">
        <v>33</v>
      </c>
      <c r="D179" s="56">
        <f t="shared" si="5"/>
        <v>63.707070707070706</v>
      </c>
      <c r="E179" s="57">
        <f t="shared" si="6"/>
        <v>0.15299425758818702</v>
      </c>
      <c r="F179" s="33">
        <v>53</v>
      </c>
      <c r="G179" s="58">
        <v>36.768021533573403</v>
      </c>
      <c r="H179" s="51">
        <f t="shared" si="7"/>
        <v>0.13207547169811321</v>
      </c>
      <c r="I179" s="33">
        <v>46</v>
      </c>
      <c r="J179" s="59">
        <v>32.137492576937802</v>
      </c>
      <c r="K179" s="51">
        <f t="shared" si="3"/>
        <v>0.17391304347826086</v>
      </c>
      <c r="L179" s="33">
        <v>38</v>
      </c>
      <c r="M179" s="58">
        <v>26.794906147315572</v>
      </c>
      <c r="N179" s="47"/>
      <c r="O179" s="48">
        <v>0.20202020202020202</v>
      </c>
      <c r="P179" s="31">
        <f t="shared" si="4"/>
        <v>20.202020202020201</v>
      </c>
      <c r="Q179" s="6"/>
      <c r="R179" s="6"/>
      <c r="S179" s="6"/>
      <c r="T179" s="6"/>
      <c r="U179" s="6"/>
      <c r="V179" s="6"/>
      <c r="W179" s="6"/>
      <c r="X179" s="6"/>
      <c r="Y179" s="6"/>
      <c r="Z179" s="6"/>
    </row>
    <row r="180" spans="1:26">
      <c r="A180" s="55" t="s">
        <v>191</v>
      </c>
      <c r="B180" s="33" t="s">
        <v>65</v>
      </c>
      <c r="C180" s="40" t="s">
        <v>33</v>
      </c>
      <c r="D180" s="56">
        <f t="shared" si="5"/>
        <v>30.75</v>
      </c>
      <c r="E180" s="57">
        <f t="shared" si="6"/>
        <v>0.20634920634920634</v>
      </c>
      <c r="F180" s="33">
        <v>28</v>
      </c>
      <c r="G180" s="58">
        <v>45.142359655628297</v>
      </c>
      <c r="H180" s="51">
        <f t="shared" si="7"/>
        <v>0.35714285714285715</v>
      </c>
      <c r="I180" s="33">
        <v>18</v>
      </c>
      <c r="J180" s="59">
        <v>29.562475364603799</v>
      </c>
      <c r="K180" s="51">
        <f t="shared" si="3"/>
        <v>5.5555555555555552E-2</v>
      </c>
      <c r="L180" s="33">
        <v>17</v>
      </c>
      <c r="M180" s="58">
        <v>28.306442213230763</v>
      </c>
      <c r="N180" s="47"/>
      <c r="O180" s="48">
        <v>9.8214285714285712E-2</v>
      </c>
      <c r="P180" s="31">
        <f t="shared" si="4"/>
        <v>9.8214285714285712</v>
      </c>
      <c r="Q180" s="6"/>
      <c r="R180" s="6"/>
      <c r="S180" s="6"/>
      <c r="T180" s="6"/>
      <c r="U180" s="6"/>
      <c r="V180" s="6"/>
      <c r="W180" s="6"/>
      <c r="X180" s="6"/>
      <c r="Y180" s="6"/>
      <c r="Z180" s="6"/>
    </row>
    <row r="181" spans="1:26">
      <c r="A181" s="55" t="s">
        <v>192</v>
      </c>
      <c r="B181" s="33" t="s">
        <v>65</v>
      </c>
      <c r="C181" s="40" t="s">
        <v>33</v>
      </c>
      <c r="D181" s="56">
        <f t="shared" si="5"/>
        <v>16.644736842105264</v>
      </c>
      <c r="E181" s="57">
        <f t="shared" si="6"/>
        <v>0.33589743589743587</v>
      </c>
      <c r="F181" s="33">
        <v>15</v>
      </c>
      <c r="G181" s="58">
        <v>20.998992048381702</v>
      </c>
      <c r="H181" s="51">
        <f t="shared" si="7"/>
        <v>0.13333333333333333</v>
      </c>
      <c r="I181" s="33">
        <v>13</v>
      </c>
      <c r="J181" s="59">
        <v>18.186396575361599</v>
      </c>
      <c r="K181" s="51">
        <f t="shared" si="3"/>
        <v>0.53846153846153844</v>
      </c>
      <c r="L181" s="33">
        <v>6</v>
      </c>
      <c r="M181" s="58">
        <v>8.4632202553071441</v>
      </c>
      <c r="N181" s="47"/>
      <c r="O181" s="48">
        <v>0.10964912280701754</v>
      </c>
      <c r="P181" s="31">
        <f t="shared" si="4"/>
        <v>10.964912280701753</v>
      </c>
      <c r="Q181" s="6"/>
      <c r="R181" s="6"/>
      <c r="S181" s="6"/>
      <c r="T181" s="6"/>
      <c r="U181" s="6"/>
      <c r="V181" s="6"/>
      <c r="W181" s="6"/>
      <c r="X181" s="6"/>
      <c r="Y181" s="6"/>
      <c r="Z181" s="6"/>
    </row>
    <row r="182" spans="1:26">
      <c r="A182" s="55" t="s">
        <v>193</v>
      </c>
      <c r="B182" s="33" t="s">
        <v>65</v>
      </c>
      <c r="C182" s="40" t="s">
        <v>33</v>
      </c>
      <c r="D182" s="56">
        <f t="shared" si="5"/>
        <v>62.721718565234532</v>
      </c>
      <c r="E182" s="57">
        <f t="shared" si="6"/>
        <v>0.29105263157894734</v>
      </c>
      <c r="F182" s="33">
        <v>50</v>
      </c>
      <c r="G182" s="58">
        <v>45.010172298939601</v>
      </c>
      <c r="H182" s="51">
        <f t="shared" si="7"/>
        <v>0.24</v>
      </c>
      <c r="I182" s="33">
        <v>38</v>
      </c>
      <c r="J182" s="59">
        <v>34.299743654547399</v>
      </c>
      <c r="K182" s="51">
        <f t="shared" si="3"/>
        <v>0.34210526315789475</v>
      </c>
      <c r="L182" s="33">
        <v>25</v>
      </c>
      <c r="M182" s="58">
        <v>22.618907597238685</v>
      </c>
      <c r="N182" s="47"/>
      <c r="O182" s="48">
        <v>0.2544343713046906</v>
      </c>
      <c r="P182" s="31">
        <f t="shared" si="4"/>
        <v>25.443437130469061</v>
      </c>
      <c r="Q182" s="6"/>
      <c r="R182" s="6"/>
      <c r="S182" s="6"/>
      <c r="T182" s="6"/>
      <c r="U182" s="6"/>
      <c r="V182" s="6"/>
      <c r="W182" s="6"/>
      <c r="X182" s="6"/>
      <c r="Y182" s="6"/>
      <c r="Z182" s="6"/>
    </row>
    <row r="183" spans="1:26">
      <c r="A183" s="55" t="s">
        <v>194</v>
      </c>
      <c r="B183" s="33" t="s">
        <v>65</v>
      </c>
      <c r="C183" s="40" t="s">
        <v>33</v>
      </c>
      <c r="D183" s="56">
        <f t="shared" si="5"/>
        <v>61.285714285714285</v>
      </c>
      <c r="E183" s="57">
        <f t="shared" si="6"/>
        <v>0.33958333333333335</v>
      </c>
      <c r="F183" s="33">
        <v>48</v>
      </c>
      <c r="G183" s="58">
        <v>41.9228619340414</v>
      </c>
      <c r="H183" s="51">
        <f t="shared" si="7"/>
        <v>0.47916666666666669</v>
      </c>
      <c r="I183" s="33">
        <v>25</v>
      </c>
      <c r="J183" s="59">
        <v>21.8711178765769</v>
      </c>
      <c r="K183" s="51">
        <f t="shared" si="3"/>
        <v>0.2</v>
      </c>
      <c r="L183" s="33">
        <v>20</v>
      </c>
      <c r="M183" s="58">
        <v>17.551711730686538</v>
      </c>
      <c r="N183" s="47"/>
      <c r="O183" s="48">
        <v>0.2767857142857143</v>
      </c>
      <c r="P183" s="31">
        <f t="shared" si="4"/>
        <v>27.678571428571431</v>
      </c>
      <c r="Q183" s="6"/>
      <c r="R183" s="6"/>
      <c r="S183" s="6"/>
      <c r="T183" s="6"/>
      <c r="U183" s="6"/>
      <c r="V183" s="6"/>
      <c r="W183" s="6"/>
      <c r="X183" s="6"/>
      <c r="Y183" s="6"/>
      <c r="Z183" s="6"/>
    </row>
    <row r="184" spans="1:26">
      <c r="A184" s="55" t="s">
        <v>195</v>
      </c>
      <c r="B184" s="33" t="s">
        <v>65</v>
      </c>
      <c r="C184" s="40" t="s">
        <v>33</v>
      </c>
      <c r="D184" s="56">
        <f t="shared" si="5"/>
        <v>25.808333333333334</v>
      </c>
      <c r="E184" s="57">
        <f t="shared" si="6"/>
        <v>8.1871345029239762E-2</v>
      </c>
      <c r="F184" s="33">
        <v>19</v>
      </c>
      <c r="G184" s="58">
        <v>16.804195742347499</v>
      </c>
      <c r="H184" s="51">
        <f t="shared" si="7"/>
        <v>5.2631578947368418E-2</v>
      </c>
      <c r="I184" s="33">
        <v>18</v>
      </c>
      <c r="J184" s="59">
        <v>16.0583811367549</v>
      </c>
      <c r="K184" s="51">
        <f t="shared" si="3"/>
        <v>0.1111111111111111</v>
      </c>
      <c r="L184" s="33">
        <v>16</v>
      </c>
      <c r="M184" s="58">
        <v>14.385513787615871</v>
      </c>
      <c r="N184" s="47"/>
      <c r="O184" s="48">
        <v>0.35833333333333334</v>
      </c>
      <c r="P184" s="31">
        <f t="shared" si="4"/>
        <v>35.833333333333336</v>
      </c>
      <c r="Q184" s="6"/>
      <c r="R184" s="6"/>
      <c r="S184" s="6"/>
      <c r="T184" s="6"/>
      <c r="U184" s="6"/>
      <c r="V184" s="6"/>
      <c r="W184" s="6"/>
      <c r="X184" s="6"/>
      <c r="Y184" s="6"/>
      <c r="Z184" s="6"/>
    </row>
    <row r="185" spans="1:26">
      <c r="A185" s="55" t="s">
        <v>196</v>
      </c>
      <c r="B185" s="33" t="s">
        <v>65</v>
      </c>
      <c r="C185" s="40" t="s">
        <v>34</v>
      </c>
      <c r="D185" s="56">
        <f t="shared" si="5"/>
        <v>50.4</v>
      </c>
      <c r="E185" s="57">
        <f t="shared" si="6"/>
        <v>0.24810606060606058</v>
      </c>
      <c r="F185" s="33">
        <v>48</v>
      </c>
      <c r="G185" s="58">
        <v>47.081902893575297</v>
      </c>
      <c r="H185" s="51">
        <f t="shared" si="7"/>
        <v>0.54166666666666663</v>
      </c>
      <c r="I185" s="33">
        <v>22</v>
      </c>
      <c r="J185" s="59">
        <v>21.669326083958701</v>
      </c>
      <c r="K185" s="51">
        <f t="shared" si="3"/>
        <v>-4.5454545454545456E-2</v>
      </c>
      <c r="L185" s="33">
        <v>23</v>
      </c>
      <c r="M185" s="58">
        <v>22.903575945270411</v>
      </c>
      <c r="N185" s="47"/>
      <c r="O185" s="48">
        <v>4.9999999999999989E-2</v>
      </c>
      <c r="P185" s="31">
        <f t="shared" si="4"/>
        <v>4.9999999999999991</v>
      </c>
      <c r="Q185" s="6"/>
      <c r="R185" s="6"/>
      <c r="S185" s="6"/>
      <c r="T185" s="6"/>
      <c r="U185" s="6"/>
      <c r="V185" s="6"/>
      <c r="W185" s="6"/>
      <c r="X185" s="6"/>
      <c r="Y185" s="6"/>
      <c r="Z185" s="6"/>
    </row>
    <row r="186" spans="1:26">
      <c r="A186" s="55" t="s">
        <v>197</v>
      </c>
      <c r="B186" s="33" t="s">
        <v>65</v>
      </c>
      <c r="C186" s="40" t="s">
        <v>34</v>
      </c>
      <c r="D186" s="56">
        <f t="shared" si="5"/>
        <v>54.492094861660078</v>
      </c>
      <c r="E186" s="57">
        <f t="shared" si="6"/>
        <v>0.21328671328671328</v>
      </c>
      <c r="F186" s="33">
        <v>39</v>
      </c>
      <c r="G186" s="58">
        <v>20.698879076087</v>
      </c>
      <c r="H186" s="51">
        <f t="shared" si="7"/>
        <v>0.15384615384615385</v>
      </c>
      <c r="I186" s="33">
        <v>33</v>
      </c>
      <c r="J186" s="59">
        <v>17.756159504118799</v>
      </c>
      <c r="K186" s="51">
        <f t="shared" si="3"/>
        <v>0.27272727272727271</v>
      </c>
      <c r="L186" s="33">
        <v>24</v>
      </c>
      <c r="M186" s="58">
        <v>13.140388626993643</v>
      </c>
      <c r="N186" s="47"/>
      <c r="O186" s="48">
        <v>0.39723320158102765</v>
      </c>
      <c r="P186" s="31">
        <f t="shared" si="4"/>
        <v>39.723320158102766</v>
      </c>
      <c r="Q186" s="6"/>
      <c r="R186" s="6"/>
      <c r="S186" s="6"/>
      <c r="T186" s="6"/>
      <c r="U186" s="6"/>
      <c r="V186" s="6"/>
      <c r="W186" s="6"/>
      <c r="X186" s="6"/>
      <c r="Y186" s="6"/>
      <c r="Z186" s="6"/>
    </row>
    <row r="187" spans="1:26">
      <c r="A187" s="55" t="s">
        <v>198</v>
      </c>
      <c r="B187" s="33" t="s">
        <v>65</v>
      </c>
      <c r="C187" s="40" t="s">
        <v>34</v>
      </c>
      <c r="D187" s="56">
        <f t="shared" si="5"/>
        <v>38.933096926713951</v>
      </c>
      <c r="E187" s="57">
        <f t="shared" si="6"/>
        <v>0.30194256756756754</v>
      </c>
      <c r="F187" s="33">
        <v>37</v>
      </c>
      <c r="G187" s="58">
        <v>38.728450757298198</v>
      </c>
      <c r="H187" s="51">
        <f t="shared" si="7"/>
        <v>0.13513513513513514</v>
      </c>
      <c r="I187" s="33">
        <v>32</v>
      </c>
      <c r="J187" s="59">
        <v>34.112592876864198</v>
      </c>
      <c r="K187" s="51">
        <f t="shared" si="3"/>
        <v>0.46875</v>
      </c>
      <c r="L187" s="33">
        <v>17</v>
      </c>
      <c r="M187" s="58">
        <v>18.378577065698007</v>
      </c>
      <c r="N187" s="47"/>
      <c r="O187" s="48">
        <v>5.2245862884160749E-2</v>
      </c>
      <c r="P187" s="31">
        <f t="shared" si="4"/>
        <v>5.2245862884160745</v>
      </c>
      <c r="Q187" s="6"/>
      <c r="R187" s="6"/>
      <c r="S187" s="6"/>
      <c r="T187" s="6"/>
      <c r="U187" s="6"/>
      <c r="V187" s="6"/>
      <c r="W187" s="6"/>
      <c r="X187" s="6"/>
      <c r="Y187" s="6"/>
      <c r="Z187" s="6"/>
    </row>
    <row r="188" spans="1:26">
      <c r="A188" s="55" t="s">
        <v>199</v>
      </c>
      <c r="B188" s="33" t="s">
        <v>65</v>
      </c>
      <c r="C188" s="40" t="s">
        <v>34</v>
      </c>
      <c r="D188" s="56">
        <f t="shared" si="5"/>
        <v>56.807954545454542</v>
      </c>
      <c r="E188" s="57">
        <f t="shared" si="6"/>
        <v>0.30238095238095242</v>
      </c>
      <c r="F188" s="33">
        <v>42</v>
      </c>
      <c r="G188" s="58">
        <v>36.950363345239602</v>
      </c>
      <c r="H188" s="51">
        <f t="shared" si="7"/>
        <v>0.40476190476190477</v>
      </c>
      <c r="I188" s="33">
        <v>25</v>
      </c>
      <c r="J188" s="59">
        <v>22.097298826191398</v>
      </c>
      <c r="K188" s="51">
        <f t="shared" si="3"/>
        <v>0.2</v>
      </c>
      <c r="L188" s="33">
        <v>20</v>
      </c>
      <c r="M188" s="58">
        <v>17.789954012968874</v>
      </c>
      <c r="N188" s="47"/>
      <c r="O188" s="48">
        <v>0.35257034632034634</v>
      </c>
      <c r="P188" s="31">
        <f t="shared" si="4"/>
        <v>35.257034632034632</v>
      </c>
      <c r="Q188" s="6"/>
      <c r="R188" s="6"/>
      <c r="S188" s="6"/>
      <c r="T188" s="6"/>
      <c r="U188" s="6"/>
      <c r="V188" s="6"/>
      <c r="W188" s="6"/>
      <c r="X188" s="6"/>
      <c r="Y188" s="6"/>
      <c r="Z188" s="6"/>
    </row>
    <row r="189" spans="1:26">
      <c r="A189" s="55" t="s">
        <v>200</v>
      </c>
      <c r="B189" s="33" t="s">
        <v>65</v>
      </c>
      <c r="C189" s="40" t="s">
        <v>34</v>
      </c>
      <c r="D189" s="56">
        <f t="shared" si="5"/>
        <v>10.205429200293469</v>
      </c>
      <c r="E189" s="57">
        <f t="shared" si="6"/>
        <v>0.2767857142857143</v>
      </c>
      <c r="F189" s="33">
        <v>8</v>
      </c>
      <c r="G189" s="58">
        <v>15.566019379694101</v>
      </c>
      <c r="H189" s="51">
        <f t="shared" si="7"/>
        <v>0.125</v>
      </c>
      <c r="I189" s="33">
        <v>7</v>
      </c>
      <c r="J189" s="59">
        <v>13.6694721630963</v>
      </c>
      <c r="K189" s="51">
        <f t="shared" si="3"/>
        <v>0.42857142857142855</v>
      </c>
      <c r="L189" s="33">
        <v>4</v>
      </c>
      <c r="M189" s="58">
        <v>7.8277886497064575</v>
      </c>
      <c r="N189" s="47"/>
      <c r="O189" s="48">
        <v>0.27567865003668379</v>
      </c>
      <c r="P189" s="31">
        <f t="shared" si="4"/>
        <v>27.567865003668381</v>
      </c>
      <c r="Q189" s="6"/>
      <c r="R189" s="6"/>
      <c r="S189" s="6"/>
      <c r="T189" s="6"/>
      <c r="U189" s="6"/>
      <c r="V189" s="6"/>
      <c r="W189" s="6"/>
      <c r="X189" s="6"/>
      <c r="Y189" s="6"/>
      <c r="Z189" s="6"/>
    </row>
    <row r="190" spans="1:26">
      <c r="A190" s="55" t="s">
        <v>201</v>
      </c>
      <c r="B190" s="33" t="s">
        <v>65</v>
      </c>
      <c r="C190" s="40" t="s">
        <v>34</v>
      </c>
      <c r="D190" s="56">
        <f t="shared" si="5"/>
        <v>40.945674044265594</v>
      </c>
      <c r="E190" s="57">
        <f t="shared" si="6"/>
        <v>0.18</v>
      </c>
      <c r="F190" s="33">
        <v>25</v>
      </c>
      <c r="G190" s="58">
        <v>23.852913394841998</v>
      </c>
      <c r="H190" s="51">
        <f t="shared" si="7"/>
        <v>0.36</v>
      </c>
      <c r="I190" s="33">
        <v>16</v>
      </c>
      <c r="J190" s="59">
        <v>15.4423758095182</v>
      </c>
      <c r="K190" s="51">
        <f t="shared" si="3"/>
        <v>0</v>
      </c>
      <c r="L190" s="33">
        <v>16</v>
      </c>
      <c r="M190" s="58">
        <v>15.666921254137046</v>
      </c>
      <c r="N190" s="47"/>
      <c r="O190" s="48">
        <v>0.6378269617706237</v>
      </c>
      <c r="P190" s="31">
        <f t="shared" si="4"/>
        <v>63.78269617706237</v>
      </c>
      <c r="Q190" s="6"/>
      <c r="R190" s="6"/>
      <c r="S190" s="6"/>
      <c r="T190" s="6"/>
      <c r="U190" s="6"/>
      <c r="V190" s="6"/>
      <c r="W190" s="6"/>
      <c r="X190" s="6"/>
      <c r="Y190" s="6"/>
      <c r="Z190" s="6"/>
    </row>
    <row r="191" spans="1:26">
      <c r="A191" s="55" t="s">
        <v>202</v>
      </c>
      <c r="B191" s="33" t="s">
        <v>65</v>
      </c>
      <c r="C191" s="40" t="s">
        <v>34</v>
      </c>
      <c r="D191" s="56">
        <f t="shared" si="5"/>
        <v>40.476190476190474</v>
      </c>
      <c r="E191" s="57">
        <f t="shared" si="6"/>
        <v>0.8</v>
      </c>
      <c r="F191" s="33">
        <v>25</v>
      </c>
      <c r="G191" s="58">
        <v>43.620121089456099</v>
      </c>
      <c r="H191" s="51">
        <f t="shared" si="7"/>
        <v>0.8</v>
      </c>
      <c r="I191" s="33">
        <v>5</v>
      </c>
      <c r="J191" s="59">
        <v>8.7696220292905291</v>
      </c>
      <c r="K191" s="51">
        <f t="shared" si="3"/>
        <v>0.8</v>
      </c>
      <c r="L191" s="33">
        <v>1</v>
      </c>
      <c r="M191" s="58">
        <v>1.7526640493550198</v>
      </c>
      <c r="N191" s="47"/>
      <c r="O191" s="48">
        <v>0.61904761904761907</v>
      </c>
      <c r="P191" s="31">
        <f t="shared" si="4"/>
        <v>61.904761904761905</v>
      </c>
      <c r="Q191" s="6"/>
      <c r="R191" s="6"/>
      <c r="S191" s="6"/>
      <c r="T191" s="6"/>
      <c r="U191" s="6"/>
      <c r="V191" s="6"/>
      <c r="W191" s="6"/>
      <c r="X191" s="6"/>
      <c r="Y191" s="6"/>
      <c r="Z191" s="6"/>
    </row>
    <row r="192" spans="1:26">
      <c r="A192" s="55" t="s">
        <v>203</v>
      </c>
      <c r="B192" s="33" t="s">
        <v>65</v>
      </c>
      <c r="C192" s="40" t="s">
        <v>35</v>
      </c>
      <c r="D192" s="56">
        <f t="shared" si="5"/>
        <v>63.75</v>
      </c>
      <c r="E192" s="57">
        <f t="shared" si="6"/>
        <v>0.58174603174603168</v>
      </c>
      <c r="F192" s="33">
        <v>45</v>
      </c>
      <c r="G192" s="58">
        <v>63.526123353614601</v>
      </c>
      <c r="H192" s="51">
        <f t="shared" si="7"/>
        <v>0.37777777777777777</v>
      </c>
      <c r="I192" s="33">
        <v>28</v>
      </c>
      <c r="J192" s="59">
        <v>39.901386573183402</v>
      </c>
      <c r="K192" s="51">
        <f t="shared" si="3"/>
        <v>0.7857142857142857</v>
      </c>
      <c r="L192" s="33">
        <v>6</v>
      </c>
      <c r="M192" s="58">
        <v>8.6497707810743005</v>
      </c>
      <c r="N192" s="47"/>
      <c r="O192" s="48">
        <v>0.41666666666666663</v>
      </c>
      <c r="P192" s="31">
        <f t="shared" si="4"/>
        <v>41.666666666666664</v>
      </c>
      <c r="Q192" s="6"/>
      <c r="R192" s="6"/>
      <c r="S192" s="6"/>
      <c r="T192" s="6"/>
      <c r="U192" s="6"/>
      <c r="V192" s="6"/>
      <c r="W192" s="6"/>
      <c r="X192" s="6"/>
      <c r="Y192" s="6"/>
      <c r="Z192" s="6"/>
    </row>
    <row r="193" spans="1:26">
      <c r="A193" s="55" t="s">
        <v>204</v>
      </c>
      <c r="B193" s="33" t="s">
        <v>65</v>
      </c>
      <c r="C193" s="40" t="s">
        <v>35</v>
      </c>
      <c r="D193" s="56">
        <f t="shared" si="5"/>
        <v>65.767767767767765</v>
      </c>
      <c r="E193" s="57">
        <f t="shared" si="6"/>
        <v>0.19701309328968902</v>
      </c>
      <c r="F193" s="33">
        <v>52</v>
      </c>
      <c r="G193" s="58">
        <v>36.6119833837922</v>
      </c>
      <c r="H193" s="51">
        <f t="shared" si="7"/>
        <v>9.6153846153846159E-2</v>
      </c>
      <c r="I193" s="33">
        <v>47</v>
      </c>
      <c r="J193" s="59">
        <v>33.162347329725399</v>
      </c>
      <c r="K193" s="51">
        <f t="shared" si="3"/>
        <v>0.2978723404255319</v>
      </c>
      <c r="L193" s="33">
        <v>33</v>
      </c>
      <c r="M193" s="58">
        <v>23.447325228611419</v>
      </c>
      <c r="N193" s="47"/>
      <c r="O193" s="48">
        <v>0.26476476476476474</v>
      </c>
      <c r="P193" s="31">
        <f t="shared" si="4"/>
        <v>26.476476476476474</v>
      </c>
      <c r="Q193" s="6"/>
      <c r="R193" s="6"/>
      <c r="S193" s="6"/>
      <c r="T193" s="6"/>
      <c r="U193" s="6"/>
      <c r="V193" s="6"/>
      <c r="W193" s="6"/>
      <c r="X193" s="6"/>
      <c r="Y193" s="6"/>
      <c r="Z193" s="6"/>
    </row>
    <row r="194" spans="1:26">
      <c r="A194" s="55" t="s">
        <v>205</v>
      </c>
      <c r="B194" s="33" t="s">
        <v>65</v>
      </c>
      <c r="C194" s="40" t="s">
        <v>35</v>
      </c>
      <c r="D194" s="56">
        <f t="shared" si="5"/>
        <v>80.112737127371275</v>
      </c>
      <c r="E194" s="57">
        <f t="shared" si="6"/>
        <v>0.30553209459459463</v>
      </c>
      <c r="F194" s="33">
        <v>64</v>
      </c>
      <c r="G194" s="58">
        <v>63.968655358874202</v>
      </c>
      <c r="H194" s="51">
        <f t="shared" si="7"/>
        <v>0.421875</v>
      </c>
      <c r="I194" s="33">
        <v>37</v>
      </c>
      <c r="J194" s="59">
        <v>37.261201019144202</v>
      </c>
      <c r="K194" s="51">
        <f t="shared" si="3"/>
        <v>0.1891891891891892</v>
      </c>
      <c r="L194" s="33">
        <v>30</v>
      </c>
      <c r="M194" s="58">
        <v>30.291097446460487</v>
      </c>
      <c r="N194" s="47"/>
      <c r="O194" s="48">
        <v>0.25176151761517612</v>
      </c>
      <c r="P194" s="31">
        <f t="shared" si="4"/>
        <v>25.176151761517612</v>
      </c>
      <c r="Q194" s="6"/>
      <c r="R194" s="6"/>
      <c r="S194" s="6"/>
      <c r="T194" s="6"/>
      <c r="U194" s="6"/>
      <c r="V194" s="6"/>
      <c r="W194" s="6"/>
      <c r="X194" s="6"/>
      <c r="Y194" s="6"/>
      <c r="Z194" s="6"/>
    </row>
    <row r="195" spans="1:26">
      <c r="A195" s="55" t="s">
        <v>206</v>
      </c>
      <c r="B195" s="33" t="s">
        <v>65</v>
      </c>
      <c r="C195" s="40" t="s">
        <v>35</v>
      </c>
      <c r="D195" s="56">
        <f t="shared" si="5"/>
        <v>19.99327731092437</v>
      </c>
      <c r="E195" s="57">
        <f t="shared" si="6"/>
        <v>0.24759615384615385</v>
      </c>
      <c r="F195" s="33">
        <v>16</v>
      </c>
      <c r="G195" s="58">
        <v>13.5422221093704</v>
      </c>
      <c r="H195" s="51">
        <f t="shared" si="7"/>
        <v>0.1875</v>
      </c>
      <c r="I195" s="33">
        <v>13</v>
      </c>
      <c r="J195" s="59">
        <v>11.119189154513901</v>
      </c>
      <c r="K195" s="51">
        <f t="shared" si="3"/>
        <v>0.30769230769230771</v>
      </c>
      <c r="L195" s="33">
        <v>9</v>
      </c>
      <c r="M195" s="58">
        <v>7.7596240893218944</v>
      </c>
      <c r="N195" s="47"/>
      <c r="O195" s="48">
        <v>0.24957983193277311</v>
      </c>
      <c r="P195" s="31">
        <f t="shared" si="4"/>
        <v>24.957983193277311</v>
      </c>
      <c r="Q195" s="6"/>
      <c r="R195" s="6"/>
      <c r="S195" s="6"/>
      <c r="T195" s="6"/>
      <c r="U195" s="6"/>
      <c r="V195" s="6"/>
      <c r="W195" s="6"/>
      <c r="X195" s="6"/>
      <c r="Y195" s="6"/>
      <c r="Z195" s="6"/>
    </row>
    <row r="196" spans="1:26">
      <c r="A196" s="55" t="s">
        <v>207</v>
      </c>
      <c r="B196" s="33" t="s">
        <v>65</v>
      </c>
      <c r="C196" s="40" t="s">
        <v>35</v>
      </c>
      <c r="D196" s="56">
        <f t="shared" si="5"/>
        <v>17.5</v>
      </c>
      <c r="E196" s="57">
        <f t="shared" si="6"/>
        <v>0.28333333333333333</v>
      </c>
      <c r="F196" s="33">
        <v>12</v>
      </c>
      <c r="G196" s="58">
        <v>12.5186475687743</v>
      </c>
      <c r="H196" s="51">
        <f t="shared" si="7"/>
        <v>0.16666666666666666</v>
      </c>
      <c r="I196" s="33">
        <v>10</v>
      </c>
      <c r="J196" s="59">
        <v>10.5242109472842</v>
      </c>
      <c r="K196" s="51">
        <f t="shared" si="3"/>
        <v>0.4</v>
      </c>
      <c r="L196" s="33">
        <v>6</v>
      </c>
      <c r="M196" s="58">
        <v>6.3843370929985106</v>
      </c>
      <c r="N196" s="47"/>
      <c r="O196" s="48">
        <v>0.45833333333333331</v>
      </c>
      <c r="P196" s="31">
        <f t="shared" si="4"/>
        <v>45.833333333333329</v>
      </c>
      <c r="Q196" s="6"/>
      <c r="R196" s="6"/>
      <c r="S196" s="6"/>
      <c r="T196" s="6"/>
      <c r="U196" s="6"/>
      <c r="V196" s="6"/>
      <c r="W196" s="6"/>
      <c r="X196" s="6"/>
      <c r="Y196" s="6"/>
      <c r="Z196" s="6"/>
    </row>
    <row r="197" spans="1:26">
      <c r="A197" s="55" t="s">
        <v>208</v>
      </c>
      <c r="B197" s="33" t="s">
        <v>65</v>
      </c>
      <c r="C197" s="40" t="s">
        <v>35</v>
      </c>
      <c r="D197" s="56">
        <f t="shared" si="5"/>
        <v>61.155555555555551</v>
      </c>
      <c r="E197" s="57">
        <f t="shared" si="6"/>
        <v>0.30730897009966773</v>
      </c>
      <c r="F197" s="33">
        <v>43</v>
      </c>
      <c r="G197" s="58">
        <v>30.0226915692093</v>
      </c>
      <c r="H197" s="51">
        <f t="shared" si="7"/>
        <v>0.18604651162790697</v>
      </c>
      <c r="I197" s="33">
        <v>35</v>
      </c>
      <c r="J197" s="59">
        <v>24.574509914059401</v>
      </c>
      <c r="K197" s="51">
        <f t="shared" si="3"/>
        <v>0.42857142857142855</v>
      </c>
      <c r="L197" s="33">
        <v>20</v>
      </c>
      <c r="M197" s="58">
        <v>14.09910259212001</v>
      </c>
      <c r="N197" s="47"/>
      <c r="O197" s="48">
        <v>0.42222222222222222</v>
      </c>
      <c r="P197" s="31">
        <f t="shared" si="4"/>
        <v>42.222222222222221</v>
      </c>
      <c r="Q197" s="6"/>
      <c r="R197" s="6"/>
      <c r="S197" s="6"/>
      <c r="T197" s="6"/>
      <c r="U197" s="6"/>
      <c r="V197" s="6"/>
      <c r="W197" s="6"/>
      <c r="X197" s="6"/>
      <c r="Y197" s="6"/>
      <c r="Z197" s="6"/>
    </row>
    <row r="198" spans="1:26">
      <c r="A198" s="55" t="s">
        <v>209</v>
      </c>
      <c r="B198" s="33" t="s">
        <v>65</v>
      </c>
      <c r="C198" s="40" t="s">
        <v>35</v>
      </c>
      <c r="D198" s="56">
        <f t="shared" si="5"/>
        <v>25.783333333333335</v>
      </c>
      <c r="E198" s="57">
        <f t="shared" si="6"/>
        <v>0.15610859728506787</v>
      </c>
      <c r="F198" s="33">
        <v>17</v>
      </c>
      <c r="G198" s="58">
        <v>17.6740897843761</v>
      </c>
      <c r="H198" s="51">
        <f t="shared" si="7"/>
        <v>0.23529411764705882</v>
      </c>
      <c r="I198" s="33">
        <v>13</v>
      </c>
      <c r="J198" s="59">
        <v>13.5888028264709</v>
      </c>
      <c r="K198" s="51">
        <f t="shared" si="3"/>
        <v>7.6923076923076927E-2</v>
      </c>
      <c r="L198" s="33">
        <v>12</v>
      </c>
      <c r="M198" s="58">
        <v>12.649021281978307</v>
      </c>
      <c r="N198" s="47"/>
      <c r="O198" s="48">
        <v>0.51666666666666672</v>
      </c>
      <c r="P198" s="31">
        <f t="shared" si="4"/>
        <v>51.666666666666671</v>
      </c>
      <c r="Q198" s="6"/>
      <c r="R198" s="6"/>
      <c r="S198" s="6"/>
      <c r="T198" s="6"/>
      <c r="U198" s="6"/>
      <c r="V198" s="6"/>
      <c r="W198" s="6"/>
      <c r="X198" s="6"/>
      <c r="Y198" s="6"/>
      <c r="Z198" s="6"/>
    </row>
    <row r="199" spans="1:26">
      <c r="A199" s="55" t="s">
        <v>210</v>
      </c>
      <c r="B199" s="33" t="s">
        <v>65</v>
      </c>
      <c r="C199" s="40" t="s">
        <v>36</v>
      </c>
      <c r="D199" s="56">
        <f t="shared" si="5"/>
        <v>21.875</v>
      </c>
      <c r="E199" s="57">
        <f t="shared" si="6"/>
        <v>0.38611111111111113</v>
      </c>
      <c r="F199" s="33">
        <v>20</v>
      </c>
      <c r="G199" s="58">
        <v>13.118883320651699</v>
      </c>
      <c r="H199" s="51">
        <f t="shared" si="7"/>
        <v>0.55000000000000004</v>
      </c>
      <c r="I199" s="33">
        <v>9</v>
      </c>
      <c r="J199" s="59">
        <v>5.9657170128991996</v>
      </c>
      <c r="K199" s="51">
        <f t="shared" si="3"/>
        <v>0.22222222222222221</v>
      </c>
      <c r="L199" s="33">
        <v>7</v>
      </c>
      <c r="M199" s="58">
        <v>4.6800516142835171</v>
      </c>
      <c r="N199" s="47"/>
      <c r="O199" s="48">
        <v>9.375E-2</v>
      </c>
      <c r="P199" s="31">
        <f t="shared" si="4"/>
        <v>9.375</v>
      </c>
      <c r="Q199" s="6"/>
      <c r="R199" s="6"/>
      <c r="S199" s="6"/>
      <c r="T199" s="6"/>
      <c r="U199" s="6"/>
      <c r="V199" s="6"/>
      <c r="W199" s="6"/>
      <c r="X199" s="6"/>
      <c r="Y199" s="6"/>
      <c r="Z199" s="6"/>
    </row>
    <row r="200" spans="1:26">
      <c r="A200" s="55" t="s">
        <v>211</v>
      </c>
      <c r="B200" s="33" t="s">
        <v>65</v>
      </c>
      <c r="C200" s="40" t="s">
        <v>36</v>
      </c>
      <c r="D200" s="56">
        <f t="shared" si="5"/>
        <v>200.32727272727271</v>
      </c>
      <c r="E200" s="57">
        <f t="shared" si="6"/>
        <v>0.1567982456140351</v>
      </c>
      <c r="F200" s="33">
        <v>168</v>
      </c>
      <c r="G200" s="58">
        <v>33.568177367855299</v>
      </c>
      <c r="H200" s="51">
        <f t="shared" si="7"/>
        <v>0.20833333333333334</v>
      </c>
      <c r="I200" s="33">
        <v>133</v>
      </c>
      <c r="J200" s="59">
        <v>26.7045751161548</v>
      </c>
      <c r="K200" s="51">
        <f t="shared" si="3"/>
        <v>0.10526315789473684</v>
      </c>
      <c r="L200" s="33">
        <v>119</v>
      </c>
      <c r="M200" s="58">
        <v>24.049440799977361</v>
      </c>
      <c r="N200" s="47"/>
      <c r="O200" s="48">
        <v>0.19242424242424241</v>
      </c>
      <c r="P200" s="31">
        <f t="shared" si="4"/>
        <v>19.242424242424242</v>
      </c>
      <c r="Q200" s="6"/>
      <c r="R200" s="6"/>
      <c r="S200" s="6"/>
      <c r="T200" s="6"/>
      <c r="U200" s="6"/>
      <c r="V200" s="6"/>
      <c r="W200" s="6"/>
      <c r="X200" s="6"/>
      <c r="Y200" s="6"/>
      <c r="Z200" s="6"/>
    </row>
    <row r="201" spans="1:26">
      <c r="A201" s="55" t="s">
        <v>212</v>
      </c>
      <c r="B201" s="33" t="s">
        <v>65</v>
      </c>
      <c r="C201" s="40" t="s">
        <v>36</v>
      </c>
      <c r="D201" s="56">
        <f t="shared" si="5"/>
        <v>32.337099726559849</v>
      </c>
      <c r="E201" s="57">
        <f t="shared" si="6"/>
        <v>0.29251012145748989</v>
      </c>
      <c r="F201" s="33">
        <v>26</v>
      </c>
      <c r="G201" s="58">
        <v>9.4237383970221007</v>
      </c>
      <c r="H201" s="51">
        <f t="shared" si="7"/>
        <v>0.26923076923076922</v>
      </c>
      <c r="I201" s="33">
        <v>19</v>
      </c>
      <c r="J201" s="59">
        <v>6.8738468217502904</v>
      </c>
      <c r="K201" s="51">
        <f t="shared" si="3"/>
        <v>0.31578947368421051</v>
      </c>
      <c r="L201" s="33">
        <v>13</v>
      </c>
      <c r="M201" s="58">
        <v>4.7204752429229178</v>
      </c>
      <c r="N201" s="47"/>
      <c r="O201" s="48">
        <v>0.24373460486768661</v>
      </c>
      <c r="P201" s="31">
        <f t="shared" si="4"/>
        <v>24.373460486768661</v>
      </c>
      <c r="Q201" s="6"/>
      <c r="R201" s="6"/>
      <c r="S201" s="6"/>
      <c r="T201" s="6"/>
      <c r="U201" s="6"/>
      <c r="V201" s="6"/>
      <c r="W201" s="6"/>
      <c r="X201" s="6"/>
      <c r="Y201" s="6"/>
      <c r="Z201" s="6"/>
    </row>
    <row r="202" spans="1:26">
      <c r="A202" s="55" t="s">
        <v>213</v>
      </c>
      <c r="B202" s="33" t="s">
        <v>65</v>
      </c>
      <c r="C202" s="40" t="s">
        <v>36</v>
      </c>
      <c r="D202" s="56">
        <f t="shared" si="5"/>
        <v>30.293650793650791</v>
      </c>
      <c r="E202" s="57">
        <f t="shared" si="6"/>
        <v>0.17045454545454547</v>
      </c>
      <c r="F202" s="33">
        <v>22</v>
      </c>
      <c r="G202" s="58">
        <v>12.1483199425716</v>
      </c>
      <c r="H202" s="51">
        <f t="shared" si="7"/>
        <v>9.0909090909090912E-2</v>
      </c>
      <c r="I202" s="33">
        <v>20</v>
      </c>
      <c r="J202" s="59">
        <v>11.0751169809231</v>
      </c>
      <c r="K202" s="51">
        <f t="shared" si="3"/>
        <v>0.25</v>
      </c>
      <c r="L202" s="33">
        <v>15</v>
      </c>
      <c r="M202" s="58">
        <v>8.3310654321879056</v>
      </c>
      <c r="N202" s="47"/>
      <c r="O202" s="48">
        <v>0.37698412698412698</v>
      </c>
      <c r="P202" s="31">
        <f t="shared" si="4"/>
        <v>37.698412698412696</v>
      </c>
      <c r="Q202" s="6"/>
      <c r="R202" s="6"/>
      <c r="S202" s="6"/>
      <c r="T202" s="6"/>
      <c r="U202" s="6"/>
      <c r="V202" s="6"/>
      <c r="W202" s="6"/>
      <c r="X202" s="6"/>
      <c r="Y202" s="6"/>
      <c r="Z202" s="6"/>
    </row>
    <row r="203" spans="1:26">
      <c r="A203" s="55" t="s">
        <v>214</v>
      </c>
      <c r="B203" s="33" t="s">
        <v>65</v>
      </c>
      <c r="C203" s="40" t="s">
        <v>36</v>
      </c>
      <c r="D203" s="56">
        <f t="shared" si="5"/>
        <v>29.614906832298136</v>
      </c>
      <c r="E203" s="57">
        <f t="shared" si="6"/>
        <v>0.20942982456140352</v>
      </c>
      <c r="F203" s="33">
        <v>24</v>
      </c>
      <c r="G203" s="58">
        <v>7.3997336095900499</v>
      </c>
      <c r="H203" s="51">
        <f t="shared" si="7"/>
        <v>0.20833333333333334</v>
      </c>
      <c r="I203" s="33">
        <v>19</v>
      </c>
      <c r="J203" s="59">
        <v>5.8639984444972502</v>
      </c>
      <c r="K203" s="51">
        <f t="shared" si="3"/>
        <v>0.21052631578947367</v>
      </c>
      <c r="L203" s="33">
        <v>15</v>
      </c>
      <c r="M203" s="58">
        <v>4.6405865701424664</v>
      </c>
      <c r="N203" s="47"/>
      <c r="O203" s="48">
        <v>0.23395445134575568</v>
      </c>
      <c r="P203" s="31">
        <f t="shared" si="4"/>
        <v>23.395445134575567</v>
      </c>
      <c r="Q203" s="6"/>
      <c r="R203" s="6"/>
      <c r="S203" s="6"/>
      <c r="T203" s="6"/>
      <c r="U203" s="6"/>
      <c r="V203" s="6"/>
      <c r="W203" s="6"/>
      <c r="X203" s="6"/>
      <c r="Y203" s="6"/>
      <c r="Z203" s="6"/>
    </row>
    <row r="204" spans="1:26">
      <c r="A204" s="55" t="s">
        <v>215</v>
      </c>
      <c r="B204" s="33" t="s">
        <v>65</v>
      </c>
      <c r="C204" s="40" t="s">
        <v>37</v>
      </c>
      <c r="D204" s="56">
        <f t="shared" si="5"/>
        <v>46.145098039215682</v>
      </c>
      <c r="E204" s="57">
        <f t="shared" si="6"/>
        <v>0.36382113821138212</v>
      </c>
      <c r="F204" s="33">
        <v>41</v>
      </c>
      <c r="G204" s="58">
        <v>29.0255212204878</v>
      </c>
      <c r="H204" s="51">
        <f t="shared" si="7"/>
        <v>0.56097560975609762</v>
      </c>
      <c r="I204" s="33">
        <v>18</v>
      </c>
      <c r="J204" s="59">
        <v>12.860082304526699</v>
      </c>
      <c r="K204" s="51">
        <f t="shared" si="3"/>
        <v>0.16666666666666666</v>
      </c>
      <c r="L204" s="33">
        <v>15</v>
      </c>
      <c r="M204" s="58">
        <v>10.765885063411064</v>
      </c>
      <c r="N204" s="47"/>
      <c r="O204" s="48">
        <v>0.12549019607843137</v>
      </c>
      <c r="P204" s="31">
        <f t="shared" si="4"/>
        <v>12.549019607843137</v>
      </c>
      <c r="Q204" s="6"/>
      <c r="R204" s="6"/>
      <c r="S204" s="6"/>
      <c r="T204" s="6"/>
      <c r="U204" s="6"/>
      <c r="V204" s="6"/>
      <c r="W204" s="6"/>
      <c r="X204" s="6"/>
      <c r="Y204" s="6"/>
      <c r="Z204" s="6"/>
    </row>
    <row r="205" spans="1:26">
      <c r="A205" s="55" t="s">
        <v>216</v>
      </c>
      <c r="B205" s="33" t="s">
        <v>65</v>
      </c>
      <c r="C205" s="40" t="s">
        <v>37</v>
      </c>
      <c r="D205" s="56">
        <f t="shared" si="5"/>
        <v>23.406593406593409</v>
      </c>
      <c r="E205" s="57">
        <f t="shared" si="6"/>
        <v>0.22205882352941175</v>
      </c>
      <c r="F205" s="33">
        <v>20</v>
      </c>
      <c r="G205" s="58">
        <v>15.159439403930801</v>
      </c>
      <c r="H205" s="51">
        <f t="shared" si="7"/>
        <v>0.15</v>
      </c>
      <c r="I205" s="33">
        <v>17</v>
      </c>
      <c r="J205" s="59">
        <v>12.9986313205844</v>
      </c>
      <c r="K205" s="51">
        <f t="shared" si="3"/>
        <v>0.29411764705882354</v>
      </c>
      <c r="L205" s="33">
        <v>12</v>
      </c>
      <c r="M205" s="58">
        <v>9.2689859729345603</v>
      </c>
      <c r="N205" s="47"/>
      <c r="O205" s="48">
        <v>0.17032967032967034</v>
      </c>
      <c r="P205" s="31">
        <f t="shared" si="4"/>
        <v>17.032967032967033</v>
      </c>
      <c r="Q205" s="6"/>
      <c r="R205" s="6"/>
      <c r="S205" s="6"/>
      <c r="T205" s="6"/>
      <c r="U205" s="6"/>
      <c r="V205" s="6"/>
      <c r="W205" s="6"/>
      <c r="X205" s="6"/>
      <c r="Y205" s="6"/>
      <c r="Z205" s="6"/>
    </row>
    <row r="206" spans="1:26">
      <c r="A206" s="55" t="s">
        <v>217</v>
      </c>
      <c r="B206" s="33" t="s">
        <v>65</v>
      </c>
      <c r="C206" s="40" t="s">
        <v>37</v>
      </c>
      <c r="D206" s="56">
        <f t="shared" si="5"/>
        <v>40.952978056426332</v>
      </c>
      <c r="E206" s="57">
        <f t="shared" si="6"/>
        <v>0.33750000000000002</v>
      </c>
      <c r="F206" s="33">
        <v>32</v>
      </c>
      <c r="G206" s="58">
        <v>32.258714893445401</v>
      </c>
      <c r="H206" s="51">
        <f t="shared" si="7"/>
        <v>0.375</v>
      </c>
      <c r="I206" s="33">
        <v>20</v>
      </c>
      <c r="J206" s="59">
        <v>20.133687686236598</v>
      </c>
      <c r="K206" s="51">
        <f t="shared" si="3"/>
        <v>0.3</v>
      </c>
      <c r="L206" s="33">
        <v>14</v>
      </c>
      <c r="M206" s="58">
        <v>14.088759182851968</v>
      </c>
      <c r="N206" s="47"/>
      <c r="O206" s="48">
        <v>0.27978056426332287</v>
      </c>
      <c r="P206" s="31">
        <f t="shared" si="4"/>
        <v>27.978056426332287</v>
      </c>
      <c r="Q206" s="6"/>
      <c r="R206" s="6"/>
      <c r="S206" s="6"/>
      <c r="T206" s="6"/>
      <c r="U206" s="6"/>
      <c r="V206" s="6"/>
      <c r="W206" s="6"/>
      <c r="X206" s="6"/>
      <c r="Y206" s="6"/>
      <c r="Z206" s="6"/>
    </row>
    <row r="207" spans="1:26">
      <c r="A207" s="55" t="s">
        <v>218</v>
      </c>
      <c r="B207" s="33" t="s">
        <v>65</v>
      </c>
      <c r="C207" s="40" t="s">
        <v>37</v>
      </c>
      <c r="D207" s="56">
        <f t="shared" si="5"/>
        <v>64.096874999999997</v>
      </c>
      <c r="E207" s="57">
        <f t="shared" si="6"/>
        <v>0.26748057713651496</v>
      </c>
      <c r="F207" s="33">
        <v>53</v>
      </c>
      <c r="G207" s="58">
        <v>35.0424807431651</v>
      </c>
      <c r="H207" s="51">
        <f t="shared" si="7"/>
        <v>0.35849056603773582</v>
      </c>
      <c r="I207" s="33">
        <v>34</v>
      </c>
      <c r="J207" s="59">
        <v>22.459589253747101</v>
      </c>
      <c r="K207" s="51">
        <f t="shared" si="3"/>
        <v>0.17647058823529413</v>
      </c>
      <c r="L207" s="33">
        <v>28</v>
      </c>
      <c r="M207" s="58">
        <v>18.443986272404501</v>
      </c>
      <c r="N207" s="47"/>
      <c r="O207" s="48">
        <v>0.20937500000000001</v>
      </c>
      <c r="P207" s="31">
        <f t="shared" si="4"/>
        <v>20.9375</v>
      </c>
      <c r="Q207" s="6"/>
      <c r="R207" s="6"/>
      <c r="S207" s="6"/>
      <c r="T207" s="6"/>
      <c r="U207" s="6"/>
      <c r="V207" s="6"/>
      <c r="W207" s="6"/>
      <c r="X207" s="6"/>
      <c r="Y207" s="6"/>
      <c r="Z207" s="6"/>
    </row>
    <row r="208" spans="1:26">
      <c r="A208" s="55" t="s">
        <v>219</v>
      </c>
      <c r="B208" s="33" t="s">
        <v>65</v>
      </c>
      <c r="C208" s="40" t="s">
        <v>37</v>
      </c>
      <c r="D208" s="56">
        <f t="shared" si="5"/>
        <v>77</v>
      </c>
      <c r="E208" s="57">
        <f t="shared" si="6"/>
        <v>0.39685314685314688</v>
      </c>
      <c r="F208" s="33">
        <v>66</v>
      </c>
      <c r="G208" s="58">
        <v>62.757328819877003</v>
      </c>
      <c r="H208" s="51">
        <f t="shared" si="7"/>
        <v>0.40909090909090912</v>
      </c>
      <c r="I208" s="33">
        <v>39</v>
      </c>
      <c r="J208" s="59">
        <v>37.200606656047</v>
      </c>
      <c r="K208" s="51">
        <f t="shared" si="3"/>
        <v>0.38461538461538464</v>
      </c>
      <c r="L208" s="33">
        <v>24</v>
      </c>
      <c r="M208" s="58">
        <v>22.955084551228097</v>
      </c>
      <c r="N208" s="47"/>
      <c r="O208" s="48">
        <v>0.16666666666666666</v>
      </c>
      <c r="P208" s="31">
        <f t="shared" si="4"/>
        <v>16.666666666666664</v>
      </c>
      <c r="Q208" s="6"/>
      <c r="R208" s="6"/>
      <c r="S208" s="6"/>
      <c r="T208" s="6"/>
      <c r="U208" s="6"/>
      <c r="V208" s="6"/>
      <c r="W208" s="6"/>
      <c r="X208" s="6"/>
      <c r="Y208" s="6"/>
      <c r="Z208" s="6"/>
    </row>
    <row r="209" spans="1:26">
      <c r="A209" s="55" t="s">
        <v>220</v>
      </c>
      <c r="B209" s="33" t="s">
        <v>65</v>
      </c>
      <c r="C209" s="40" t="s">
        <v>37</v>
      </c>
      <c r="D209" s="56">
        <f t="shared" si="5"/>
        <v>59.491525423728817</v>
      </c>
      <c r="E209" s="57">
        <f t="shared" si="6"/>
        <v>4.8534798534798543E-2</v>
      </c>
      <c r="F209" s="33">
        <v>52</v>
      </c>
      <c r="G209" s="58">
        <v>36.574129430217297</v>
      </c>
      <c r="H209" s="51">
        <f t="shared" si="7"/>
        <v>0.19230769230769232</v>
      </c>
      <c r="I209" s="33">
        <v>42</v>
      </c>
      <c r="J209" s="59">
        <v>29.8777147816437</v>
      </c>
      <c r="K209" s="51">
        <f t="shared" si="3"/>
        <v>-9.5238095238095233E-2</v>
      </c>
      <c r="L209" s="33">
        <v>46</v>
      </c>
      <c r="M209" s="58">
        <v>32.592445637926268</v>
      </c>
      <c r="N209" s="47"/>
      <c r="O209" s="48">
        <v>0.1440677966101695</v>
      </c>
      <c r="P209" s="31">
        <f t="shared" si="4"/>
        <v>14.40677966101695</v>
      </c>
      <c r="Q209" s="6"/>
      <c r="R209" s="6"/>
      <c r="S209" s="6"/>
      <c r="T209" s="6"/>
      <c r="U209" s="6"/>
      <c r="V209" s="6"/>
      <c r="W209" s="6"/>
      <c r="X209" s="6"/>
      <c r="Y209" s="6"/>
      <c r="Z209" s="6"/>
    </row>
    <row r="210" spans="1:26">
      <c r="A210" s="55" t="s">
        <v>221</v>
      </c>
      <c r="B210" s="33" t="s">
        <v>65</v>
      </c>
      <c r="C210" s="40" t="s">
        <v>37</v>
      </c>
      <c r="D210" s="56">
        <f t="shared" si="5"/>
        <v>40.834266517357221</v>
      </c>
      <c r="E210" s="57">
        <f t="shared" si="6"/>
        <v>0.24872122762148338</v>
      </c>
      <c r="F210" s="33">
        <v>34</v>
      </c>
      <c r="G210" s="58">
        <v>23.7652551969021</v>
      </c>
      <c r="H210" s="51">
        <f t="shared" si="7"/>
        <v>0.3235294117647059</v>
      </c>
      <c r="I210" s="33">
        <v>23</v>
      </c>
      <c r="J210" s="59">
        <v>16.325951164111299</v>
      </c>
      <c r="K210" s="51">
        <f t="shared" si="3"/>
        <v>0.17391304347826086</v>
      </c>
      <c r="L210" s="33">
        <v>19</v>
      </c>
      <c r="M210" s="58">
        <v>13.766420078685959</v>
      </c>
      <c r="N210" s="47"/>
      <c r="O210" s="48">
        <v>0.20100783874580067</v>
      </c>
      <c r="P210" s="31">
        <f t="shared" si="4"/>
        <v>20.100783874580067</v>
      </c>
      <c r="Q210" s="6"/>
      <c r="R210" s="6"/>
      <c r="S210" s="6"/>
      <c r="T210" s="6"/>
      <c r="U210" s="6"/>
      <c r="V210" s="6"/>
      <c r="W210" s="6"/>
      <c r="X210" s="6"/>
      <c r="Y210" s="6"/>
      <c r="Z210" s="6"/>
    </row>
    <row r="211" spans="1:26">
      <c r="A211" s="55" t="s">
        <v>222</v>
      </c>
      <c r="B211" s="33" t="s">
        <v>65</v>
      </c>
      <c r="C211" s="40" t="s">
        <v>58</v>
      </c>
      <c r="D211" s="56">
        <f t="shared" si="5"/>
        <v>177.44737945492662</v>
      </c>
      <c r="E211" s="57">
        <f t="shared" si="6"/>
        <v>0.13861838101034693</v>
      </c>
      <c r="F211" s="33">
        <v>124</v>
      </c>
      <c r="G211" s="58">
        <v>23.258038559577201</v>
      </c>
      <c r="H211" s="51">
        <f t="shared" si="7"/>
        <v>0.14516129032258066</v>
      </c>
      <c r="I211" s="33">
        <v>106</v>
      </c>
      <c r="J211" s="59">
        <v>19.996453459197799</v>
      </c>
      <c r="K211" s="51">
        <f t="shared" si="3"/>
        <v>0.13207547169811321</v>
      </c>
      <c r="L211" s="33">
        <v>92</v>
      </c>
      <c r="M211" s="58">
        <v>17.457968044328059</v>
      </c>
      <c r="N211" s="47"/>
      <c r="O211" s="48">
        <v>0.4310272536687631</v>
      </c>
      <c r="P211" s="31">
        <f t="shared" si="4"/>
        <v>43.102725366876307</v>
      </c>
      <c r="Q211" s="6"/>
      <c r="R211" s="6"/>
      <c r="S211" s="6"/>
      <c r="T211" s="6"/>
      <c r="U211" s="6"/>
      <c r="V211" s="6"/>
      <c r="W211" s="6"/>
      <c r="X211" s="6"/>
      <c r="Y211" s="6"/>
      <c r="Z211" s="6"/>
    </row>
    <row r="212" spans="1:26">
      <c r="A212" s="55" t="s">
        <v>223</v>
      </c>
      <c r="B212" s="33" t="s">
        <v>65</v>
      </c>
      <c r="C212" s="40" t="s">
        <v>58</v>
      </c>
      <c r="D212" s="56">
        <f t="shared" si="5"/>
        <v>39.272290224988694</v>
      </c>
      <c r="E212" s="57">
        <f t="shared" si="6"/>
        <v>6.6740823136818686E-2</v>
      </c>
      <c r="F212" s="33">
        <v>31</v>
      </c>
      <c r="G212" s="58">
        <v>28.863522094560601</v>
      </c>
      <c r="H212" s="51">
        <f t="shared" si="7"/>
        <v>6.4516129032258063E-2</v>
      </c>
      <c r="I212" s="33">
        <v>29</v>
      </c>
      <c r="J212" s="59">
        <v>27.1527953334644</v>
      </c>
      <c r="K212" s="51">
        <f t="shared" si="3"/>
        <v>6.8965517241379309E-2</v>
      </c>
      <c r="L212" s="33">
        <v>27</v>
      </c>
      <c r="M212" s="58">
        <v>25.33641123810596</v>
      </c>
      <c r="N212" s="47"/>
      <c r="O212" s="48">
        <v>0.26684807177382897</v>
      </c>
      <c r="P212" s="31">
        <f t="shared" si="4"/>
        <v>26.684807177382897</v>
      </c>
      <c r="Q212" s="6"/>
      <c r="R212" s="6"/>
      <c r="S212" s="6"/>
      <c r="T212" s="6"/>
      <c r="U212" s="6"/>
      <c r="V212" s="6"/>
      <c r="W212" s="6"/>
      <c r="X212" s="6"/>
      <c r="Y212" s="6"/>
      <c r="Z212" s="6"/>
    </row>
    <row r="213" spans="1:26">
      <c r="A213" s="55" t="s">
        <v>224</v>
      </c>
      <c r="B213" s="33" t="s">
        <v>65</v>
      </c>
      <c r="C213" s="40" t="s">
        <v>58</v>
      </c>
      <c r="D213" s="56">
        <f t="shared" si="5"/>
        <v>15.002032520325203</v>
      </c>
      <c r="E213" s="57">
        <f t="shared" si="6"/>
        <v>0.31060606060606061</v>
      </c>
      <c r="F213" s="33">
        <v>11</v>
      </c>
      <c r="G213" s="58">
        <v>11.722579820111701</v>
      </c>
      <c r="H213" s="51">
        <f t="shared" si="7"/>
        <v>0.45454545454545453</v>
      </c>
      <c r="I213" s="33">
        <v>6</v>
      </c>
      <c r="J213" s="59">
        <v>6.40594471669709</v>
      </c>
      <c r="K213" s="51">
        <f t="shared" si="3"/>
        <v>0.16666666666666666</v>
      </c>
      <c r="L213" s="33">
        <v>5</v>
      </c>
      <c r="M213" s="58">
        <v>5.3623903391175647</v>
      </c>
      <c r="N213" s="47"/>
      <c r="O213" s="48">
        <v>0.36382113821138212</v>
      </c>
      <c r="P213" s="31">
        <f t="shared" si="4"/>
        <v>36.382113821138212</v>
      </c>
      <c r="Q213" s="6"/>
      <c r="R213" s="6"/>
      <c r="S213" s="6"/>
      <c r="T213" s="6"/>
      <c r="U213" s="6"/>
      <c r="V213" s="6"/>
      <c r="W213" s="6"/>
      <c r="X213" s="6"/>
      <c r="Y213" s="6"/>
      <c r="Z213" s="6"/>
    </row>
    <row r="214" spans="1:26">
      <c r="A214" s="55" t="s">
        <v>225</v>
      </c>
      <c r="B214" s="33" t="s">
        <v>65</v>
      </c>
      <c r="C214" s="40" t="s">
        <v>58</v>
      </c>
      <c r="D214" s="56">
        <f t="shared" si="5"/>
        <v>36.661764705882355</v>
      </c>
      <c r="E214" s="57">
        <f t="shared" si="6"/>
        <v>8.5632183908045972E-2</v>
      </c>
      <c r="F214" s="33">
        <v>30</v>
      </c>
      <c r="G214" s="58">
        <v>21.233676611105199</v>
      </c>
      <c r="H214" s="51">
        <f t="shared" si="7"/>
        <v>3.3333333333333333E-2</v>
      </c>
      <c r="I214" s="33">
        <v>29</v>
      </c>
      <c r="J214" s="59">
        <v>20.570293658674899</v>
      </c>
      <c r="K214" s="51">
        <f t="shared" si="3"/>
        <v>0.13793103448275862</v>
      </c>
      <c r="L214" s="33">
        <v>25</v>
      </c>
      <c r="M214" s="58">
        <v>17.787897114803087</v>
      </c>
      <c r="N214" s="47"/>
      <c r="O214" s="48">
        <v>0.22205882352941175</v>
      </c>
      <c r="P214" s="31">
        <f t="shared" si="4"/>
        <v>22.205882352941174</v>
      </c>
      <c r="Q214" s="6"/>
      <c r="R214" s="6"/>
      <c r="S214" s="6"/>
      <c r="T214" s="6"/>
      <c r="U214" s="6"/>
      <c r="V214" s="6"/>
      <c r="W214" s="6"/>
      <c r="X214" s="6"/>
      <c r="Y214" s="6"/>
      <c r="Z214" s="6"/>
    </row>
    <row r="215" spans="1:26">
      <c r="A215" s="55" t="s">
        <v>226</v>
      </c>
      <c r="B215" s="33" t="s">
        <v>65</v>
      </c>
      <c r="C215" s="40" t="s">
        <v>58</v>
      </c>
      <c r="D215" s="56">
        <f t="shared" si="5"/>
        <v>248.77500000000001</v>
      </c>
      <c r="E215" s="57">
        <f t="shared" si="6"/>
        <v>0.1355037833532457</v>
      </c>
      <c r="F215" s="33">
        <v>186</v>
      </c>
      <c r="G215" s="58">
        <v>57.439318139707197</v>
      </c>
      <c r="H215" s="51">
        <f t="shared" si="7"/>
        <v>0.12903225806451613</v>
      </c>
      <c r="I215" s="33">
        <v>162</v>
      </c>
      <c r="J215" s="59">
        <v>50.242840395243597</v>
      </c>
      <c r="K215" s="51">
        <f t="shared" si="3"/>
        <v>0.1419753086419753</v>
      </c>
      <c r="L215" s="33">
        <v>139</v>
      </c>
      <c r="M215" s="58">
        <v>43.40033846019346</v>
      </c>
      <c r="N215" s="47"/>
      <c r="O215" s="48">
        <v>0.33750000000000002</v>
      </c>
      <c r="P215" s="31">
        <f t="shared" si="4"/>
        <v>33.75</v>
      </c>
      <c r="Q215" s="6"/>
      <c r="R215" s="6"/>
      <c r="S215" s="6"/>
      <c r="T215" s="6"/>
      <c r="U215" s="6"/>
      <c r="V215" s="6"/>
      <c r="W215" s="6"/>
      <c r="X215" s="6"/>
      <c r="Y215" s="6"/>
      <c r="Z215" s="6"/>
    </row>
    <row r="216" spans="1:26">
      <c r="A216" s="55" t="s">
        <v>227</v>
      </c>
      <c r="B216" s="33" t="s">
        <v>65</v>
      </c>
      <c r="C216" s="40" t="s">
        <v>58</v>
      </c>
      <c r="D216" s="56">
        <f t="shared" si="5"/>
        <v>43.094339622641513</v>
      </c>
      <c r="E216" s="57">
        <f t="shared" si="6"/>
        <v>0.29289215686274511</v>
      </c>
      <c r="F216" s="33">
        <v>34</v>
      </c>
      <c r="G216" s="58">
        <v>24.776284723234301</v>
      </c>
      <c r="H216" s="51">
        <f t="shared" si="7"/>
        <v>0.29411764705882354</v>
      </c>
      <c r="I216" s="33">
        <v>24</v>
      </c>
      <c r="J216" s="59">
        <v>17.499088589135901</v>
      </c>
      <c r="K216" s="51">
        <f t="shared" si="3"/>
        <v>0.29166666666666669</v>
      </c>
      <c r="L216" s="33">
        <v>17</v>
      </c>
      <c r="M216" s="58">
        <v>12.434353925598677</v>
      </c>
      <c r="N216" s="47"/>
      <c r="O216" s="48">
        <v>0.26748057713651496</v>
      </c>
      <c r="P216" s="31">
        <f t="shared" si="4"/>
        <v>26.748057713651498</v>
      </c>
      <c r="Q216" s="6"/>
      <c r="R216" s="6"/>
      <c r="S216" s="6"/>
      <c r="T216" s="6"/>
      <c r="U216" s="6"/>
      <c r="V216" s="6"/>
      <c r="W216" s="6"/>
      <c r="X216" s="6"/>
      <c r="Y216" s="6"/>
      <c r="Z216" s="6"/>
    </row>
    <row r="217" spans="1:26">
      <c r="A217" s="55" t="s">
        <v>228</v>
      </c>
      <c r="B217" s="33" t="s">
        <v>65</v>
      </c>
      <c r="C217" s="40" t="s">
        <v>58</v>
      </c>
      <c r="D217" s="56">
        <f t="shared" si="5"/>
        <v>118.73251748251748</v>
      </c>
      <c r="E217" s="57">
        <f t="shared" si="6"/>
        <v>8.1326949384404934E-2</v>
      </c>
      <c r="F217" s="33">
        <v>85</v>
      </c>
      <c r="G217" s="58">
        <v>43.055632943131101</v>
      </c>
      <c r="H217" s="51">
        <f t="shared" si="7"/>
        <v>-1.1764705882352941E-2</v>
      </c>
      <c r="I217" s="33">
        <v>86</v>
      </c>
      <c r="J217" s="59">
        <v>43.577842187404897</v>
      </c>
      <c r="K217" s="51">
        <f t="shared" si="3"/>
        <v>0.1744186046511628</v>
      </c>
      <c r="L217" s="33">
        <v>71</v>
      </c>
      <c r="M217" s="58">
        <v>36.001683459001185</v>
      </c>
      <c r="N217" s="47"/>
      <c r="O217" s="48">
        <v>0.39685314685314688</v>
      </c>
      <c r="P217" s="31">
        <f t="shared" si="4"/>
        <v>39.685314685314687</v>
      </c>
      <c r="Q217" s="6"/>
      <c r="R217" s="6"/>
      <c r="S217" s="6"/>
      <c r="T217" s="6"/>
      <c r="U217" s="6"/>
      <c r="V217" s="6"/>
      <c r="W217" s="6"/>
      <c r="X217" s="6"/>
      <c r="Y217" s="6"/>
      <c r="Z217" s="6"/>
    </row>
    <row r="218" spans="1:26">
      <c r="A218" s="55" t="s">
        <v>229</v>
      </c>
      <c r="B218" s="33" t="s">
        <v>65</v>
      </c>
      <c r="C218" s="50" t="s">
        <v>59</v>
      </c>
      <c r="D218" s="56">
        <f t="shared" si="5"/>
        <v>32.504578754578752</v>
      </c>
      <c r="E218" s="57">
        <f t="shared" si="6"/>
        <v>0.28279569892473116</v>
      </c>
      <c r="F218" s="33">
        <v>31</v>
      </c>
      <c r="G218" s="58">
        <v>20.662534159834699</v>
      </c>
      <c r="H218" s="51">
        <f t="shared" si="7"/>
        <v>3.2258064516129031E-2</v>
      </c>
      <c r="I218" s="33">
        <v>30</v>
      </c>
      <c r="J218" s="59">
        <v>20.040615647712698</v>
      </c>
      <c r="K218" s="51">
        <f t="shared" si="3"/>
        <v>0.53333333333333333</v>
      </c>
      <c r="L218" s="33">
        <v>14</v>
      </c>
      <c r="M218" s="58">
        <v>9.3996320715446284</v>
      </c>
      <c r="N218" s="47"/>
      <c r="O218" s="48">
        <v>4.8534798534798543E-2</v>
      </c>
      <c r="P218" s="31">
        <f t="shared" si="4"/>
        <v>4.853479853479854</v>
      </c>
      <c r="Q218" s="6"/>
      <c r="R218" s="6"/>
      <c r="S218" s="6"/>
      <c r="T218" s="6"/>
      <c r="U218" s="6"/>
      <c r="V218" s="6"/>
      <c r="W218" s="6"/>
      <c r="X218" s="6"/>
      <c r="Y218" s="6"/>
      <c r="Z218" s="6"/>
    </row>
    <row r="219" spans="1:26">
      <c r="A219" s="55" t="s">
        <v>230</v>
      </c>
      <c r="B219" s="33" t="s">
        <v>65</v>
      </c>
      <c r="C219" s="50" t="s">
        <v>59</v>
      </c>
      <c r="D219" s="56">
        <f t="shared" si="5"/>
        <v>29.9693094629156</v>
      </c>
      <c r="E219" s="57">
        <f t="shared" si="6"/>
        <v>0.26206140350877194</v>
      </c>
      <c r="F219" s="33">
        <v>24</v>
      </c>
      <c r="G219" s="58">
        <v>17.343421423461301</v>
      </c>
      <c r="H219" s="51">
        <f t="shared" si="7"/>
        <v>0.20833333333333334</v>
      </c>
      <c r="I219" s="33">
        <v>19</v>
      </c>
      <c r="J219" s="59">
        <v>13.625346012076299</v>
      </c>
      <c r="K219" s="51">
        <f t="shared" si="3"/>
        <v>0.31578947368421051</v>
      </c>
      <c r="L219" s="33">
        <v>13</v>
      </c>
      <c r="M219" s="58">
        <v>9.3320412045511656</v>
      </c>
      <c r="N219" s="47"/>
      <c r="O219" s="48">
        <v>0.24872122762148338</v>
      </c>
      <c r="P219" s="31">
        <f t="shared" si="4"/>
        <v>24.872122762148337</v>
      </c>
      <c r="Q219" s="6"/>
      <c r="R219" s="6"/>
      <c r="S219" s="6"/>
      <c r="T219" s="6"/>
      <c r="U219" s="6"/>
      <c r="V219" s="6"/>
      <c r="W219" s="6"/>
      <c r="X219" s="6"/>
      <c r="Y219" s="6"/>
      <c r="Z219" s="6"/>
    </row>
    <row r="220" spans="1:26">
      <c r="A220" s="55" t="s">
        <v>231</v>
      </c>
      <c r="B220" s="33" t="s">
        <v>65</v>
      </c>
      <c r="C220" s="50" t="s">
        <v>59</v>
      </c>
      <c r="D220" s="56">
        <f t="shared" si="5"/>
        <v>138.37037037037038</v>
      </c>
      <c r="E220" s="57">
        <f t="shared" si="6"/>
        <v>0.27099420849420852</v>
      </c>
      <c r="F220" s="33">
        <v>112</v>
      </c>
      <c r="G220" s="58">
        <v>28.965492271127399</v>
      </c>
      <c r="H220" s="51">
        <f t="shared" si="7"/>
        <v>0.3392857142857143</v>
      </c>
      <c r="I220" s="33">
        <v>74</v>
      </c>
      <c r="J220" s="59">
        <v>19.263208313375898</v>
      </c>
      <c r="K220" s="51">
        <f t="shared" si="3"/>
        <v>0.20270270270270271</v>
      </c>
      <c r="L220" s="33">
        <v>59</v>
      </c>
      <c r="M220" s="58">
        <v>15.494104361984295</v>
      </c>
      <c r="N220" s="47"/>
      <c r="O220" s="48">
        <v>0.23544973544973544</v>
      </c>
      <c r="P220" s="31">
        <f t="shared" si="4"/>
        <v>23.544973544973544</v>
      </c>
      <c r="Q220" s="6"/>
      <c r="R220" s="6"/>
      <c r="S220" s="6"/>
      <c r="T220" s="6"/>
      <c r="U220" s="6"/>
      <c r="V220" s="6"/>
      <c r="W220" s="6"/>
      <c r="X220" s="6"/>
      <c r="Y220" s="6"/>
      <c r="Z220" s="6"/>
    </row>
    <row r="221" spans="1:26">
      <c r="A221" s="55" t="s">
        <v>232</v>
      </c>
      <c r="B221" s="33" t="s">
        <v>65</v>
      </c>
      <c r="C221" s="50" t="s">
        <v>59</v>
      </c>
      <c r="D221" s="56">
        <f t="shared" si="5"/>
        <v>123.34646739130434</v>
      </c>
      <c r="E221" s="57">
        <f t="shared" si="6"/>
        <v>0.35858585858585856</v>
      </c>
      <c r="F221" s="33">
        <v>99</v>
      </c>
      <c r="G221" s="58">
        <v>28.793885225828401</v>
      </c>
      <c r="H221" s="51">
        <f t="shared" si="7"/>
        <v>0.44444444444444442</v>
      </c>
      <c r="I221" s="33">
        <v>55</v>
      </c>
      <c r="J221" s="59">
        <v>16.031666914428701</v>
      </c>
      <c r="K221" s="51">
        <f t="shared" si="3"/>
        <v>0.27272727272727271</v>
      </c>
      <c r="L221" s="33">
        <v>40</v>
      </c>
      <c r="M221" s="58">
        <v>11.747361248979448</v>
      </c>
      <c r="N221" s="47"/>
      <c r="O221" s="48">
        <v>0.24592391304347827</v>
      </c>
      <c r="P221" s="31">
        <f t="shared" si="4"/>
        <v>24.592391304347828</v>
      </c>
      <c r="Q221" s="6"/>
      <c r="R221" s="6"/>
      <c r="S221" s="6"/>
      <c r="T221" s="6"/>
      <c r="U221" s="6"/>
      <c r="V221" s="6"/>
      <c r="W221" s="6"/>
      <c r="X221" s="6"/>
      <c r="Y221" s="6"/>
      <c r="Z221" s="6"/>
    </row>
    <row r="222" spans="1:26">
      <c r="A222" s="55" t="s">
        <v>233</v>
      </c>
      <c r="B222" s="33" t="s">
        <v>65</v>
      </c>
      <c r="C222" s="50" t="s">
        <v>59</v>
      </c>
      <c r="D222" s="56">
        <f t="shared" si="5"/>
        <v>21.557768268597762</v>
      </c>
      <c r="E222" s="57">
        <f t="shared" si="6"/>
        <v>0.31372549019607843</v>
      </c>
      <c r="F222" s="33">
        <v>17</v>
      </c>
      <c r="G222" s="58">
        <v>13.101210706001099</v>
      </c>
      <c r="H222" s="51">
        <f t="shared" si="7"/>
        <v>0.29411764705882354</v>
      </c>
      <c r="I222" s="33">
        <v>12</v>
      </c>
      <c r="J222" s="59">
        <v>9.2728537207325505</v>
      </c>
      <c r="K222" s="51">
        <f t="shared" si="3"/>
        <v>0.33333333333333331</v>
      </c>
      <c r="L222" s="33">
        <v>8</v>
      </c>
      <c r="M222" s="58">
        <v>6.2289772019434411</v>
      </c>
      <c r="N222" s="47"/>
      <c r="O222" s="48">
        <v>0.26810401579986831</v>
      </c>
      <c r="P222" s="31">
        <f t="shared" si="4"/>
        <v>26.810401579986831</v>
      </c>
      <c r="Q222" s="6"/>
      <c r="R222" s="6"/>
      <c r="S222" s="6"/>
      <c r="T222" s="6"/>
      <c r="U222" s="6"/>
      <c r="V222" s="6"/>
      <c r="W222" s="6"/>
      <c r="X222" s="6"/>
      <c r="Y222" s="6"/>
      <c r="Z222" s="6"/>
    </row>
    <row r="223" spans="1:26">
      <c r="A223" s="55" t="s">
        <v>234</v>
      </c>
      <c r="B223" s="33" t="s">
        <v>65</v>
      </c>
      <c r="C223" s="50" t="s">
        <v>59</v>
      </c>
      <c r="D223" s="56">
        <f t="shared" si="5"/>
        <v>94.762708719851574</v>
      </c>
      <c r="E223" s="57">
        <f t="shared" si="6"/>
        <v>0.13688681830638533</v>
      </c>
      <c r="F223" s="33">
        <v>89</v>
      </c>
      <c r="G223" s="58">
        <v>42.5029967000482</v>
      </c>
      <c r="H223" s="51">
        <f t="shared" si="7"/>
        <v>7.8651685393258425E-2</v>
      </c>
      <c r="I223" s="33">
        <v>82</v>
      </c>
      <c r="J223" s="59">
        <v>39.0450160465492</v>
      </c>
      <c r="K223" s="51">
        <f t="shared" si="3"/>
        <v>0.1951219512195122</v>
      </c>
      <c r="L223" s="33">
        <v>66</v>
      </c>
      <c r="M223" s="58">
        <v>31.496513908574208</v>
      </c>
      <c r="N223" s="47"/>
      <c r="O223" s="48">
        <v>6.4749536178107608E-2</v>
      </c>
      <c r="P223" s="31">
        <f t="shared" si="4"/>
        <v>6.474953617810761</v>
      </c>
      <c r="Q223" s="6"/>
      <c r="R223" s="6"/>
      <c r="S223" s="6"/>
      <c r="T223" s="6"/>
      <c r="U223" s="6"/>
      <c r="V223" s="6"/>
      <c r="W223" s="6"/>
      <c r="X223" s="6"/>
      <c r="Y223" s="6"/>
      <c r="Z223" s="6"/>
    </row>
    <row r="224" spans="1:26">
      <c r="A224" s="55" t="s">
        <v>235</v>
      </c>
      <c r="B224" s="33" t="s">
        <v>65</v>
      </c>
      <c r="C224" s="40" t="s">
        <v>38</v>
      </c>
      <c r="D224" s="56">
        <f t="shared" si="5"/>
        <v>41.222222222222221</v>
      </c>
      <c r="E224" s="57">
        <f t="shared" si="6"/>
        <v>0.26785714285714285</v>
      </c>
      <c r="F224" s="33">
        <v>28</v>
      </c>
      <c r="G224" s="58">
        <v>48.833234504168303</v>
      </c>
      <c r="H224" s="51">
        <f t="shared" si="7"/>
        <v>0.2857142857142857</v>
      </c>
      <c r="I224" s="33">
        <v>20</v>
      </c>
      <c r="J224" s="59">
        <v>35.000525007875098</v>
      </c>
      <c r="K224" s="51">
        <f t="shared" si="3"/>
        <v>0.25</v>
      </c>
      <c r="L224" s="33">
        <v>15</v>
      </c>
      <c r="M224" s="58">
        <v>26.393581081081077</v>
      </c>
      <c r="N224" s="47"/>
      <c r="O224" s="48">
        <v>0.47222222222222221</v>
      </c>
      <c r="P224" s="31">
        <f t="shared" si="4"/>
        <v>47.222222222222221</v>
      </c>
      <c r="Q224" s="6"/>
      <c r="R224" s="6"/>
      <c r="S224" s="6"/>
      <c r="T224" s="6"/>
      <c r="U224" s="6"/>
      <c r="V224" s="6"/>
      <c r="W224" s="6"/>
      <c r="X224" s="6"/>
      <c r="Y224" s="6"/>
      <c r="Z224" s="6"/>
    </row>
    <row r="225" spans="1:26">
      <c r="A225" s="55" t="s">
        <v>236</v>
      </c>
      <c r="B225" s="33" t="s">
        <v>65</v>
      </c>
      <c r="C225" s="40" t="s">
        <v>38</v>
      </c>
      <c r="D225" s="56">
        <f t="shared" si="5"/>
        <v>46.296256684491979</v>
      </c>
      <c r="E225" s="57">
        <f t="shared" si="6"/>
        <v>0.35416666666666663</v>
      </c>
      <c r="F225" s="33">
        <v>36</v>
      </c>
      <c r="G225" s="58">
        <v>39.159378671191703</v>
      </c>
      <c r="H225" s="51">
        <f t="shared" si="7"/>
        <v>0.33333333333333331</v>
      </c>
      <c r="I225" s="33">
        <v>24</v>
      </c>
      <c r="J225" s="59">
        <v>26.202589689280899</v>
      </c>
      <c r="K225" s="51">
        <f t="shared" si="3"/>
        <v>0.375</v>
      </c>
      <c r="L225" s="33">
        <v>15</v>
      </c>
      <c r="M225" s="58">
        <v>16.459279741918493</v>
      </c>
      <c r="N225" s="47"/>
      <c r="O225" s="48">
        <v>0.28600713012477719</v>
      </c>
      <c r="P225" s="31">
        <f t="shared" si="4"/>
        <v>28.600713012477719</v>
      </c>
      <c r="Q225" s="6"/>
      <c r="R225" s="6"/>
      <c r="S225" s="6"/>
      <c r="T225" s="6"/>
      <c r="U225" s="6"/>
      <c r="V225" s="6"/>
      <c r="W225" s="6"/>
      <c r="X225" s="6"/>
      <c r="Y225" s="6"/>
      <c r="Z225" s="6"/>
    </row>
    <row r="226" spans="1:26">
      <c r="A226" s="55" t="s">
        <v>237</v>
      </c>
      <c r="B226" s="33" t="s">
        <v>65</v>
      </c>
      <c r="C226" s="40" t="s">
        <v>38</v>
      </c>
      <c r="D226" s="56">
        <f t="shared" si="5"/>
        <v>66.514804422327927</v>
      </c>
      <c r="E226" s="57">
        <f t="shared" si="6"/>
        <v>0.20100115517905273</v>
      </c>
      <c r="F226" s="33">
        <v>53</v>
      </c>
      <c r="G226" s="58">
        <v>32.808195858738998</v>
      </c>
      <c r="H226" s="51">
        <f t="shared" si="7"/>
        <v>7.5471698113207544E-2</v>
      </c>
      <c r="I226" s="33">
        <v>49</v>
      </c>
      <c r="J226" s="59">
        <v>30.466763248378701</v>
      </c>
      <c r="K226" s="51">
        <f t="shared" si="3"/>
        <v>0.32653061224489793</v>
      </c>
      <c r="L226" s="33">
        <v>33</v>
      </c>
      <c r="M226" s="58">
        <v>20.556521089121865</v>
      </c>
      <c r="N226" s="47"/>
      <c r="O226" s="48">
        <v>0.25499630985524402</v>
      </c>
      <c r="P226" s="31">
        <f t="shared" si="4"/>
        <v>25.499630985524401</v>
      </c>
      <c r="Q226" s="6"/>
      <c r="R226" s="6"/>
      <c r="S226" s="6"/>
      <c r="T226" s="6"/>
      <c r="U226" s="6"/>
      <c r="V226" s="6"/>
      <c r="W226" s="6"/>
      <c r="X226" s="6"/>
      <c r="Y226" s="6"/>
      <c r="Z226" s="6"/>
    </row>
    <row r="227" spans="1:26">
      <c r="A227" s="55" t="s">
        <v>238</v>
      </c>
      <c r="B227" s="33" t="s">
        <v>65</v>
      </c>
      <c r="C227" s="40" t="s">
        <v>38</v>
      </c>
      <c r="D227" s="56">
        <f t="shared" si="5"/>
        <v>24.616449093494307</v>
      </c>
      <c r="E227" s="57">
        <f t="shared" si="6"/>
        <v>5.4093567251461985E-2</v>
      </c>
      <c r="F227" s="33">
        <v>19</v>
      </c>
      <c r="G227" s="58">
        <v>35.360678925035401</v>
      </c>
      <c r="H227" s="51">
        <f t="shared" si="7"/>
        <v>5.2631578947368418E-2</v>
      </c>
      <c r="I227" s="33">
        <v>18</v>
      </c>
      <c r="J227" s="59">
        <v>33.500837520937999</v>
      </c>
      <c r="K227" s="51">
        <f t="shared" si="3"/>
        <v>5.5555555555555552E-2</v>
      </c>
      <c r="L227" s="33">
        <v>17</v>
      </c>
      <c r="M227" s="58">
        <v>31.928480204342272</v>
      </c>
      <c r="N227" s="47"/>
      <c r="O227" s="48">
        <v>0.29560258386812133</v>
      </c>
      <c r="P227" s="31">
        <f t="shared" si="4"/>
        <v>29.560258386812134</v>
      </c>
      <c r="Q227" s="6"/>
      <c r="R227" s="6"/>
      <c r="S227" s="6"/>
      <c r="T227" s="6"/>
      <c r="U227" s="6"/>
      <c r="V227" s="6"/>
      <c r="W227" s="6"/>
      <c r="X227" s="6"/>
      <c r="Y227" s="6"/>
      <c r="Z227" s="6"/>
    </row>
    <row r="228" spans="1:26">
      <c r="A228" s="55" t="s">
        <v>239</v>
      </c>
      <c r="B228" s="33" t="s">
        <v>65</v>
      </c>
      <c r="C228" s="40" t="s">
        <v>38</v>
      </c>
      <c r="D228" s="56">
        <f t="shared" si="5"/>
        <v>64.717461609961816</v>
      </c>
      <c r="E228" s="57">
        <f t="shared" si="6"/>
        <v>0.48739130434782607</v>
      </c>
      <c r="F228" s="33">
        <v>50</v>
      </c>
      <c r="G228" s="58">
        <v>89.881177083895096</v>
      </c>
      <c r="H228" s="51">
        <f t="shared" si="7"/>
        <v>0.54</v>
      </c>
      <c r="I228" s="33">
        <v>23</v>
      </c>
      <c r="J228" s="59">
        <v>41.531238714337299</v>
      </c>
      <c r="K228" s="51">
        <f t="shared" si="3"/>
        <v>0.43478260869565216</v>
      </c>
      <c r="L228" s="33">
        <v>13</v>
      </c>
      <c r="M228" s="58">
        <v>23.670793882010194</v>
      </c>
      <c r="N228" s="47"/>
      <c r="O228" s="48">
        <v>0.29434923219923642</v>
      </c>
      <c r="P228" s="31">
        <f t="shared" si="4"/>
        <v>29.434923219923643</v>
      </c>
      <c r="Q228" s="6"/>
      <c r="R228" s="6"/>
      <c r="S228" s="6"/>
      <c r="T228" s="6"/>
      <c r="U228" s="6"/>
      <c r="V228" s="6"/>
      <c r="W228" s="6"/>
      <c r="X228" s="6"/>
      <c r="Y228" s="6"/>
      <c r="Z228" s="6"/>
    </row>
    <row r="229" spans="1:26">
      <c r="A229" s="55" t="s">
        <v>240</v>
      </c>
      <c r="B229" s="33" t="s">
        <v>65</v>
      </c>
      <c r="C229" s="40" t="s">
        <v>38</v>
      </c>
      <c r="D229" s="56">
        <f t="shared" si="5"/>
        <v>19</v>
      </c>
      <c r="E229" s="57">
        <f t="shared" si="6"/>
        <v>7.3684210526315796E-2</v>
      </c>
      <c r="F229" s="33">
        <v>19</v>
      </c>
      <c r="G229" s="58">
        <v>17.473353136466901</v>
      </c>
      <c r="H229" s="51">
        <f t="shared" si="7"/>
        <v>-5.2631578947368418E-2</v>
      </c>
      <c r="I229" s="33">
        <v>20</v>
      </c>
      <c r="J229" s="59">
        <v>18.389620897965099</v>
      </c>
      <c r="K229" s="51">
        <f t="shared" si="3"/>
        <v>0.2</v>
      </c>
      <c r="L229" s="33">
        <v>16</v>
      </c>
      <c r="M229" s="58">
        <v>14.714537963507944</v>
      </c>
      <c r="N229" s="47"/>
      <c r="O229" s="48">
        <v>0</v>
      </c>
      <c r="P229" s="31">
        <f t="shared" si="4"/>
        <v>0</v>
      </c>
      <c r="Q229" s="6"/>
      <c r="R229" s="6"/>
      <c r="S229" s="6"/>
      <c r="T229" s="6"/>
      <c r="U229" s="6"/>
      <c r="V229" s="6"/>
      <c r="W229" s="6"/>
      <c r="X229" s="6"/>
      <c r="Y229" s="6"/>
      <c r="Z229" s="6"/>
    </row>
    <row r="230" spans="1:26">
      <c r="A230" s="55" t="s">
        <v>241</v>
      </c>
      <c r="B230" s="33" t="s">
        <v>65</v>
      </c>
      <c r="C230" s="40" t="s">
        <v>38</v>
      </c>
      <c r="D230" s="56">
        <f t="shared" si="5"/>
        <v>11.525345877144439</v>
      </c>
      <c r="E230" s="57">
        <f t="shared" si="6"/>
        <v>0.36363636363636365</v>
      </c>
      <c r="F230" s="33">
        <v>11</v>
      </c>
      <c r="G230" s="58">
        <v>11.9960304044843</v>
      </c>
      <c r="H230" s="51">
        <f t="shared" si="7"/>
        <v>0.72727272727272729</v>
      </c>
      <c r="I230" s="33">
        <v>3</v>
      </c>
      <c r="J230" s="59">
        <v>3.3105274773780602</v>
      </c>
      <c r="K230" s="51">
        <f t="shared" si="3"/>
        <v>0</v>
      </c>
      <c r="L230" s="33">
        <v>3</v>
      </c>
      <c r="M230" s="58">
        <v>3.3667766480371695</v>
      </c>
      <c r="N230" s="47"/>
      <c r="O230" s="48">
        <v>4.7758716104039846E-2</v>
      </c>
      <c r="P230" s="31">
        <f t="shared" si="4"/>
        <v>4.7758716104039847</v>
      </c>
      <c r="Q230" s="6"/>
      <c r="R230" s="6"/>
      <c r="S230" s="6"/>
      <c r="T230" s="6"/>
      <c r="U230" s="6"/>
      <c r="V230" s="6"/>
      <c r="W230" s="6"/>
      <c r="X230" s="6"/>
      <c r="Y230" s="6"/>
      <c r="Z230" s="6"/>
    </row>
    <row r="231" spans="1:26">
      <c r="A231" s="55" t="s">
        <v>242</v>
      </c>
      <c r="B231" s="33" t="s">
        <v>65</v>
      </c>
      <c r="C231" s="40" t="s">
        <v>39</v>
      </c>
      <c r="D231" s="56" t="s">
        <v>15</v>
      </c>
      <c r="E231" s="57" t="s">
        <v>15</v>
      </c>
      <c r="F231" s="33" t="s">
        <v>15</v>
      </c>
      <c r="G231" s="58" t="s">
        <v>15</v>
      </c>
      <c r="H231" s="51"/>
      <c r="I231" s="33">
        <v>35</v>
      </c>
      <c r="J231" s="59">
        <v>48.464371763272297</v>
      </c>
      <c r="K231" s="51">
        <f t="shared" si="3"/>
        <v>0.25714285714285712</v>
      </c>
      <c r="L231" s="33">
        <v>26</v>
      </c>
      <c r="M231" s="58">
        <v>36.709164584127521</v>
      </c>
      <c r="N231" s="47"/>
      <c r="O231" s="48">
        <v>0.31127604646874424</v>
      </c>
      <c r="P231" s="31">
        <f t="shared" si="4"/>
        <v>31.127604646874424</v>
      </c>
      <c r="Q231" s="6"/>
      <c r="R231" s="6"/>
      <c r="S231" s="6"/>
      <c r="T231" s="6"/>
      <c r="U231" s="6"/>
      <c r="V231" s="6"/>
      <c r="W231" s="6"/>
      <c r="X231" s="6"/>
      <c r="Y231" s="6"/>
      <c r="Z231" s="6"/>
    </row>
    <row r="232" spans="1:26">
      <c r="A232" s="55" t="s">
        <v>243</v>
      </c>
      <c r="B232" s="33" t="s">
        <v>65</v>
      </c>
      <c r="C232" s="40" t="s">
        <v>39</v>
      </c>
      <c r="D232" s="56" t="s">
        <v>15</v>
      </c>
      <c r="E232" s="57" t="s">
        <v>15</v>
      </c>
      <c r="F232" s="33" t="s">
        <v>15</v>
      </c>
      <c r="G232" s="58" t="s">
        <v>15</v>
      </c>
      <c r="H232" s="51"/>
      <c r="I232" s="33">
        <v>21</v>
      </c>
      <c r="J232" s="59">
        <v>24.4328097731239</v>
      </c>
      <c r="K232" s="51">
        <f t="shared" si="3"/>
        <v>9.5238095238095233E-2</v>
      </c>
      <c r="L232" s="33">
        <v>19</v>
      </c>
      <c r="M232" s="58">
        <v>22.489465460915675</v>
      </c>
      <c r="N232" s="47"/>
      <c r="O232" s="48">
        <v>0.23019528371407516</v>
      </c>
      <c r="P232" s="31">
        <f t="shared" si="4"/>
        <v>23.019528371407517</v>
      </c>
      <c r="Q232" s="6"/>
      <c r="R232" s="6"/>
      <c r="S232" s="6"/>
      <c r="T232" s="6"/>
      <c r="U232" s="6"/>
      <c r="V232" s="6"/>
      <c r="W232" s="6"/>
      <c r="X232" s="6"/>
      <c r="Y232" s="6"/>
      <c r="Z232" s="6"/>
    </row>
    <row r="233" spans="1:26">
      <c r="A233" s="55" t="s">
        <v>244</v>
      </c>
      <c r="B233" s="33" t="s">
        <v>65</v>
      </c>
      <c r="C233" s="40" t="s">
        <v>39</v>
      </c>
      <c r="D233" s="56" t="s">
        <v>15</v>
      </c>
      <c r="E233" s="57" t="s">
        <v>15</v>
      </c>
      <c r="F233" s="33" t="s">
        <v>15</v>
      </c>
      <c r="G233" s="58" t="s">
        <v>15</v>
      </c>
      <c r="H233" s="51"/>
      <c r="I233" s="33">
        <v>19</v>
      </c>
      <c r="J233" s="59">
        <v>20.100077226612498</v>
      </c>
      <c r="K233" s="51">
        <f t="shared" si="3"/>
        <v>0.10526315789473684</v>
      </c>
      <c r="L233" s="33">
        <v>17</v>
      </c>
      <c r="M233" s="58">
        <v>18.103209592571293</v>
      </c>
      <c r="N233" s="47"/>
      <c r="O233" s="48">
        <v>0.20006315270632452</v>
      </c>
      <c r="P233" s="31">
        <f t="shared" si="4"/>
        <v>20.006315270632452</v>
      </c>
      <c r="Q233" s="6"/>
      <c r="R233" s="6"/>
      <c r="S233" s="6"/>
      <c r="T233" s="6"/>
      <c r="U233" s="6"/>
      <c r="V233" s="6"/>
      <c r="W233" s="6"/>
      <c r="X233" s="6"/>
      <c r="Y233" s="6"/>
      <c r="Z233" s="6"/>
    </row>
    <row r="234" spans="1:26">
      <c r="A234" s="55" t="s">
        <v>245</v>
      </c>
      <c r="B234" s="33" t="s">
        <v>65</v>
      </c>
      <c r="C234" s="40" t="s">
        <v>39</v>
      </c>
      <c r="D234" s="56" t="s">
        <v>15</v>
      </c>
      <c r="E234" s="57" t="s">
        <v>15</v>
      </c>
      <c r="F234" s="33" t="s">
        <v>15</v>
      </c>
      <c r="G234" s="58" t="s">
        <v>15</v>
      </c>
      <c r="H234" s="51"/>
      <c r="I234" s="33">
        <v>12</v>
      </c>
      <c r="J234" s="59">
        <v>11.7905989624272</v>
      </c>
      <c r="K234" s="51">
        <f t="shared" si="3"/>
        <v>0.5</v>
      </c>
      <c r="L234" s="33">
        <v>6</v>
      </c>
      <c r="M234" s="58">
        <v>5.9249896312681463</v>
      </c>
      <c r="N234" s="47"/>
      <c r="O234" s="48">
        <v>0.45379622891559135</v>
      </c>
      <c r="P234" s="31">
        <f t="shared" si="4"/>
        <v>45.379622891559137</v>
      </c>
      <c r="Q234" s="6"/>
      <c r="R234" s="6"/>
      <c r="S234" s="6"/>
      <c r="T234" s="6"/>
      <c r="U234" s="6"/>
      <c r="V234" s="6"/>
      <c r="W234" s="6"/>
      <c r="X234" s="6"/>
      <c r="Y234" s="6"/>
      <c r="Z234" s="6"/>
    </row>
    <row r="235" spans="1:26">
      <c r="A235" s="55" t="s">
        <v>246</v>
      </c>
      <c r="B235" s="33" t="s">
        <v>65</v>
      </c>
      <c r="C235" s="40" t="s">
        <v>39</v>
      </c>
      <c r="D235" s="56" t="s">
        <v>15</v>
      </c>
      <c r="E235" s="57" t="s">
        <v>15</v>
      </c>
      <c r="F235" s="33" t="s">
        <v>15</v>
      </c>
      <c r="G235" s="58" t="s">
        <v>15</v>
      </c>
      <c r="H235" s="51"/>
      <c r="I235" s="33">
        <v>17</v>
      </c>
      <c r="J235" s="59">
        <v>7.5686745915141804</v>
      </c>
      <c r="K235" s="51">
        <f t="shared" si="3"/>
        <v>0.11764705882352941</v>
      </c>
      <c r="L235" s="33">
        <v>15</v>
      </c>
      <c r="M235" s="58">
        <v>6.6623435459657294</v>
      </c>
      <c r="N235" s="47"/>
      <c r="O235" s="48">
        <v>0.23683387622149837</v>
      </c>
      <c r="P235" s="31">
        <f t="shared" si="4"/>
        <v>23.683387622149837</v>
      </c>
      <c r="Q235" s="6"/>
      <c r="R235" s="6"/>
      <c r="S235" s="6"/>
      <c r="T235" s="6"/>
      <c r="U235" s="6"/>
      <c r="V235" s="6"/>
      <c r="W235" s="6"/>
      <c r="X235" s="6"/>
      <c r="Y235" s="6"/>
      <c r="Z235" s="6"/>
    </row>
    <row r="236" spans="1:26">
      <c r="A236" s="55" t="s">
        <v>247</v>
      </c>
      <c r="B236" s="33" t="s">
        <v>65</v>
      </c>
      <c r="C236" s="40" t="s">
        <v>39</v>
      </c>
      <c r="D236" s="56" t="s">
        <v>15</v>
      </c>
      <c r="E236" s="57" t="s">
        <v>15</v>
      </c>
      <c r="F236" s="33" t="s">
        <v>15</v>
      </c>
      <c r="G236" s="58" t="s">
        <v>15</v>
      </c>
      <c r="H236" s="51"/>
      <c r="I236" s="33">
        <v>23</v>
      </c>
      <c r="J236" s="59">
        <v>24.341200126997499</v>
      </c>
      <c r="K236" s="51">
        <f t="shared" si="3"/>
        <v>0.43478260869565216</v>
      </c>
      <c r="L236" s="33">
        <v>13</v>
      </c>
      <c r="M236" s="58">
        <v>14.051775387774954</v>
      </c>
      <c r="N236" s="47"/>
      <c r="O236" s="48">
        <v>0.3357354028085735</v>
      </c>
      <c r="P236" s="31">
        <f t="shared" si="4"/>
        <v>33.573540280857351</v>
      </c>
      <c r="Q236" s="6"/>
      <c r="R236" s="6"/>
      <c r="S236" s="6"/>
      <c r="T236" s="6"/>
      <c r="U236" s="6"/>
      <c r="V236" s="6"/>
      <c r="W236" s="6"/>
      <c r="X236" s="6"/>
      <c r="Y236" s="6"/>
      <c r="Z236" s="6"/>
    </row>
    <row r="237" spans="1:26">
      <c r="A237" s="55" t="s">
        <v>248</v>
      </c>
      <c r="B237" s="33" t="s">
        <v>65</v>
      </c>
      <c r="C237" s="40" t="s">
        <v>39</v>
      </c>
      <c r="D237" s="56" t="s">
        <v>15</v>
      </c>
      <c r="E237" s="57" t="s">
        <v>15</v>
      </c>
      <c r="F237" s="33" t="s">
        <v>15</v>
      </c>
      <c r="G237" s="58" t="s">
        <v>15</v>
      </c>
      <c r="H237" s="51"/>
      <c r="I237" s="33">
        <v>6</v>
      </c>
      <c r="J237" s="59">
        <v>7.52756972411456</v>
      </c>
      <c r="K237" s="51">
        <f t="shared" si="3"/>
        <v>0.5</v>
      </c>
      <c r="L237" s="33">
        <v>3</v>
      </c>
      <c r="M237" s="58">
        <v>3.7746294572082837</v>
      </c>
      <c r="N237" s="47"/>
      <c r="O237" s="48">
        <v>0.25980392156862742</v>
      </c>
      <c r="P237" s="31">
        <f t="shared" si="4"/>
        <v>25.980392156862742</v>
      </c>
      <c r="Q237" s="6"/>
      <c r="R237" s="6"/>
      <c r="S237" s="6"/>
      <c r="T237" s="6"/>
      <c r="U237" s="6"/>
      <c r="V237" s="6"/>
      <c r="W237" s="6"/>
      <c r="X237" s="6"/>
      <c r="Y237" s="6"/>
      <c r="Z237" s="6"/>
    </row>
    <row r="238" spans="1:26">
      <c r="A238" s="55" t="s">
        <v>249</v>
      </c>
      <c r="B238" s="33" t="s">
        <v>65</v>
      </c>
      <c r="C238" s="40" t="s">
        <v>18</v>
      </c>
      <c r="D238" s="56">
        <f t="shared" ref="D238:D434" si="8">(F238/100)*P238+F238</f>
        <v>50.746694470188444</v>
      </c>
      <c r="E238" s="57">
        <f t="shared" ref="E238:E434" si="9">AVERAGE(H238,K238)</f>
        <v>5.5246422893481723E-2</v>
      </c>
      <c r="F238" s="33">
        <v>37</v>
      </c>
      <c r="G238" s="58">
        <v>25.738056150699801</v>
      </c>
      <c r="H238" s="51">
        <f t="shared" ref="H238:H333" si="10">(F238-I238)/F238</f>
        <v>8.1081081081081086E-2</v>
      </c>
      <c r="I238" s="33">
        <v>34</v>
      </c>
      <c r="J238" s="59">
        <v>23.6927193667075</v>
      </c>
      <c r="K238" s="51">
        <f t="shared" si="3"/>
        <v>2.9411764705882353E-2</v>
      </c>
      <c r="L238" s="33">
        <v>33</v>
      </c>
      <c r="M238" s="58">
        <v>23.159194902169901</v>
      </c>
      <c r="N238" s="47"/>
      <c r="O238" s="48">
        <v>0.37153228297806612</v>
      </c>
      <c r="P238" s="31">
        <f t="shared" si="4"/>
        <v>37.153228297806614</v>
      </c>
      <c r="Q238" s="6"/>
      <c r="R238" s="6"/>
      <c r="S238" s="6"/>
      <c r="T238" s="6"/>
      <c r="U238" s="6"/>
      <c r="V238" s="6"/>
      <c r="W238" s="6"/>
      <c r="X238" s="6"/>
      <c r="Y238" s="6"/>
      <c r="Z238" s="6"/>
    </row>
    <row r="239" spans="1:26">
      <c r="A239" s="55" t="s">
        <v>250</v>
      </c>
      <c r="B239" s="33" t="s">
        <v>65</v>
      </c>
      <c r="C239" s="40" t="s">
        <v>18</v>
      </c>
      <c r="D239" s="56">
        <f t="shared" si="8"/>
        <v>24.670253164556961</v>
      </c>
      <c r="E239" s="57">
        <f t="shared" si="9"/>
        <v>5.2631578947368418E-2</v>
      </c>
      <c r="F239" s="33">
        <v>19</v>
      </c>
      <c r="G239" s="58">
        <v>11.7243422026954</v>
      </c>
      <c r="H239" s="51">
        <f t="shared" si="10"/>
        <v>0.10526315789473684</v>
      </c>
      <c r="I239" s="33">
        <v>17</v>
      </c>
      <c r="J239" s="59">
        <v>10.511671046529599</v>
      </c>
      <c r="K239" s="51">
        <f t="shared" si="3"/>
        <v>0</v>
      </c>
      <c r="L239" s="33">
        <v>17</v>
      </c>
      <c r="M239" s="58">
        <v>10.567933160930901</v>
      </c>
      <c r="N239" s="47"/>
      <c r="O239" s="48">
        <v>0.29843437708194537</v>
      </c>
      <c r="P239" s="31">
        <f t="shared" si="4"/>
        <v>29.843437708194536</v>
      </c>
      <c r="Q239" s="6"/>
      <c r="R239" s="6"/>
      <c r="S239" s="6"/>
      <c r="T239" s="6"/>
      <c r="U239" s="6"/>
      <c r="V239" s="6"/>
      <c r="W239" s="6"/>
      <c r="X239" s="6"/>
      <c r="Y239" s="6"/>
      <c r="Z239" s="6"/>
    </row>
    <row r="240" spans="1:26">
      <c r="A240" s="55" t="s">
        <v>251</v>
      </c>
      <c r="B240" s="33" t="s">
        <v>65</v>
      </c>
      <c r="C240" s="40" t="s">
        <v>18</v>
      </c>
      <c r="D240" s="56">
        <f t="shared" si="8"/>
        <v>36.438279652247601</v>
      </c>
      <c r="E240" s="57">
        <f t="shared" si="9"/>
        <v>1.6129032258064516E-2</v>
      </c>
      <c r="F240" s="33">
        <v>31</v>
      </c>
      <c r="G240" s="58">
        <v>14.270457391176301</v>
      </c>
      <c r="H240" s="51">
        <f t="shared" si="10"/>
        <v>3.2258064516129031E-2</v>
      </c>
      <c r="I240" s="33">
        <v>30</v>
      </c>
      <c r="J240" s="59">
        <v>13.875719802964699</v>
      </c>
      <c r="K240" s="51">
        <f t="shared" si="3"/>
        <v>0</v>
      </c>
      <c r="L240" s="33">
        <v>30</v>
      </c>
      <c r="M240" s="58">
        <v>14.012798355831601</v>
      </c>
      <c r="N240" s="47"/>
      <c r="O240" s="48">
        <v>0.1754283758789548</v>
      </c>
      <c r="P240" s="31">
        <f t="shared" si="4"/>
        <v>17.54283758789548</v>
      </c>
      <c r="Q240" s="6"/>
      <c r="R240" s="6"/>
      <c r="S240" s="6"/>
      <c r="T240" s="6"/>
      <c r="U240" s="6"/>
      <c r="V240" s="6"/>
      <c r="W240" s="6"/>
      <c r="X240" s="6"/>
      <c r="Y240" s="6"/>
      <c r="Z240" s="6"/>
    </row>
    <row r="241" spans="1:26">
      <c r="A241" s="55" t="s">
        <v>252</v>
      </c>
      <c r="B241" s="33" t="s">
        <v>65</v>
      </c>
      <c r="C241" s="40" t="s">
        <v>18</v>
      </c>
      <c r="D241" s="56">
        <f t="shared" si="8"/>
        <v>69.428285043198315</v>
      </c>
      <c r="E241" s="57">
        <f t="shared" si="9"/>
        <v>0.10916442048517519</v>
      </c>
      <c r="F241" s="33">
        <v>53</v>
      </c>
      <c r="G241" s="58">
        <v>15.471742176553001</v>
      </c>
      <c r="H241" s="51">
        <f t="shared" si="10"/>
        <v>7.5471698113207544E-2</v>
      </c>
      <c r="I241" s="33">
        <v>49</v>
      </c>
      <c r="J241" s="59">
        <v>14.2631759726612</v>
      </c>
      <c r="K241" s="51">
        <f t="shared" si="3"/>
        <v>0.14285714285714285</v>
      </c>
      <c r="L241" s="33">
        <v>42</v>
      </c>
      <c r="M241" s="58">
        <v>11.992617227833399</v>
      </c>
      <c r="N241" s="47"/>
      <c r="O241" s="48">
        <v>0.30996764232449658</v>
      </c>
      <c r="P241" s="31">
        <f t="shared" si="4"/>
        <v>30.996764232449657</v>
      </c>
      <c r="Q241" s="6"/>
      <c r="R241" s="6"/>
      <c r="S241" s="6"/>
      <c r="T241" s="6"/>
      <c r="U241" s="6"/>
      <c r="V241" s="6"/>
      <c r="W241" s="6"/>
      <c r="X241" s="6"/>
      <c r="Y241" s="6"/>
      <c r="Z241" s="6"/>
    </row>
    <row r="242" spans="1:26">
      <c r="A242" s="55" t="s">
        <v>253</v>
      </c>
      <c r="B242" s="33" t="s">
        <v>65</v>
      </c>
      <c r="C242" s="40" t="s">
        <v>18</v>
      </c>
      <c r="D242" s="56">
        <f t="shared" si="8"/>
        <v>36.919903793956756</v>
      </c>
      <c r="E242" s="57">
        <f t="shared" si="9"/>
        <v>0.12449596774193548</v>
      </c>
      <c r="F242" s="33">
        <v>31</v>
      </c>
      <c r="G242" s="58">
        <v>21.387717930496802</v>
      </c>
      <c r="H242" s="51">
        <f t="shared" si="10"/>
        <v>-3.2258064516129031E-2</v>
      </c>
      <c r="I242" s="33">
        <v>32</v>
      </c>
      <c r="J242" s="59">
        <v>22.093649456634299</v>
      </c>
      <c r="K242" s="51">
        <f t="shared" si="3"/>
        <v>0.28125</v>
      </c>
      <c r="L242" s="33">
        <v>23</v>
      </c>
      <c r="M242" s="58">
        <v>17.331503126603099</v>
      </c>
      <c r="N242" s="47"/>
      <c r="O242" s="48">
        <v>0.19096463851473411</v>
      </c>
      <c r="P242" s="31">
        <f t="shared" si="4"/>
        <v>19.096463851473409</v>
      </c>
      <c r="Q242" s="6"/>
      <c r="R242" s="6"/>
      <c r="S242" s="6"/>
      <c r="T242" s="6"/>
      <c r="U242" s="6"/>
      <c r="V242" s="6"/>
      <c r="W242" s="6"/>
      <c r="X242" s="6"/>
      <c r="Y242" s="6"/>
      <c r="Z242" s="6"/>
    </row>
    <row r="243" spans="1:26">
      <c r="A243" s="55" t="s">
        <v>254</v>
      </c>
      <c r="B243" s="33" t="s">
        <v>65</v>
      </c>
      <c r="C243" s="40" t="s">
        <v>18</v>
      </c>
      <c r="D243" s="56">
        <f t="shared" si="8"/>
        <v>29.660773026315791</v>
      </c>
      <c r="E243" s="57">
        <f t="shared" si="9"/>
        <v>7.407407407407407E-2</v>
      </c>
      <c r="F243" s="33">
        <v>27</v>
      </c>
      <c r="G243" s="58">
        <v>17.867896683850699</v>
      </c>
      <c r="H243" s="51">
        <f t="shared" si="10"/>
        <v>0</v>
      </c>
      <c r="I243" s="33">
        <v>27</v>
      </c>
      <c r="J243" s="59">
        <v>17.8472277306258</v>
      </c>
      <c r="K243" s="51">
        <f t="shared" si="3"/>
        <v>0.14814814814814814</v>
      </c>
      <c r="L243" s="33">
        <v>23</v>
      </c>
      <c r="M243" s="58">
        <v>17.2552246829352</v>
      </c>
      <c r="N243" s="47"/>
      <c r="O243" s="48">
        <v>9.8547149122807015E-2</v>
      </c>
      <c r="P243" s="31">
        <f t="shared" si="4"/>
        <v>9.8547149122807021</v>
      </c>
      <c r="Q243" s="6"/>
      <c r="R243" s="6"/>
      <c r="S243" s="6"/>
      <c r="T243" s="6"/>
      <c r="U243" s="6"/>
      <c r="V243" s="6"/>
      <c r="W243" s="6"/>
      <c r="X243" s="6"/>
      <c r="Y243" s="6"/>
      <c r="Z243" s="6"/>
    </row>
    <row r="244" spans="1:26">
      <c r="A244" s="55" t="s">
        <v>255</v>
      </c>
      <c r="B244" s="33" t="s">
        <v>65</v>
      </c>
      <c r="C244" s="40" t="s">
        <v>18</v>
      </c>
      <c r="D244" s="56">
        <f t="shared" si="8"/>
        <v>54.12884549503255</v>
      </c>
      <c r="E244" s="57">
        <f t="shared" si="9"/>
        <v>0</v>
      </c>
      <c r="F244" s="33">
        <v>38</v>
      </c>
      <c r="G244" s="58">
        <v>32.385351594126298</v>
      </c>
      <c r="H244" s="51">
        <f t="shared" si="10"/>
        <v>0</v>
      </c>
      <c r="I244" s="33">
        <v>38</v>
      </c>
      <c r="J244" s="59">
        <v>32.368799884153702</v>
      </c>
      <c r="K244" s="51">
        <f t="shared" si="3"/>
        <v>0</v>
      </c>
      <c r="L244" s="33">
        <v>38</v>
      </c>
      <c r="M244" s="58">
        <v>32.524500363760801</v>
      </c>
      <c r="N244" s="47"/>
      <c r="O244" s="48">
        <v>0.42444330250085649</v>
      </c>
      <c r="P244" s="31">
        <f t="shared" si="4"/>
        <v>42.444330250085649</v>
      </c>
      <c r="Q244" s="6"/>
      <c r="R244" s="6"/>
      <c r="S244" s="6"/>
      <c r="T244" s="6"/>
      <c r="U244" s="6"/>
      <c r="V244" s="6"/>
      <c r="W244" s="6"/>
      <c r="X244" s="6"/>
      <c r="Y244" s="6"/>
      <c r="Z244" s="6"/>
    </row>
    <row r="245" spans="1:26">
      <c r="A245" s="55" t="s">
        <v>256</v>
      </c>
      <c r="B245" s="33" t="s">
        <v>65</v>
      </c>
      <c r="C245" s="40" t="s">
        <v>18</v>
      </c>
      <c r="D245" s="56">
        <f t="shared" si="8"/>
        <v>22.577777777777776</v>
      </c>
      <c r="E245" s="57">
        <f t="shared" si="9"/>
        <v>0.17647058823529413</v>
      </c>
      <c r="F245" s="33">
        <v>17</v>
      </c>
      <c r="G245" s="58">
        <v>11.607898833747599</v>
      </c>
      <c r="H245" s="51">
        <f t="shared" si="10"/>
        <v>0.35294117647058826</v>
      </c>
      <c r="I245" s="33">
        <v>11</v>
      </c>
      <c r="J245" s="59">
        <v>7.5341433678990697</v>
      </c>
      <c r="K245" s="51">
        <f t="shared" si="3"/>
        <v>0</v>
      </c>
      <c r="L245" s="33">
        <v>11</v>
      </c>
      <c r="M245" s="58">
        <v>7.6187309964607497</v>
      </c>
      <c r="N245" s="47"/>
      <c r="O245" s="48">
        <v>0.32810457516339869</v>
      </c>
      <c r="P245" s="31">
        <f t="shared" si="4"/>
        <v>32.810457516339866</v>
      </c>
      <c r="Q245" s="6"/>
      <c r="R245" s="6"/>
      <c r="S245" s="6"/>
      <c r="T245" s="6"/>
      <c r="U245" s="6"/>
      <c r="V245" s="6"/>
      <c r="W245" s="6"/>
      <c r="X245" s="6"/>
      <c r="Y245" s="6"/>
      <c r="Z245" s="6"/>
    </row>
    <row r="246" spans="1:26">
      <c r="A246" s="55" t="s">
        <v>257</v>
      </c>
      <c r="B246" s="33" t="s">
        <v>65</v>
      </c>
      <c r="C246" s="40" t="s">
        <v>18</v>
      </c>
      <c r="D246" s="56">
        <f t="shared" si="8"/>
        <v>25.5439438478613</v>
      </c>
      <c r="E246" s="57">
        <f t="shared" si="9"/>
        <v>-6.9444444444444475E-3</v>
      </c>
      <c r="F246" s="33">
        <v>24</v>
      </c>
      <c r="G246" s="58">
        <v>17.2113336632172</v>
      </c>
      <c r="H246" s="51">
        <f t="shared" si="10"/>
        <v>-0.125</v>
      </c>
      <c r="I246" s="33">
        <v>27</v>
      </c>
      <c r="J246" s="59">
        <v>19.386245817596901</v>
      </c>
      <c r="K246" s="51">
        <f t="shared" si="3"/>
        <v>0.1111111111111111</v>
      </c>
      <c r="L246" s="33">
        <v>24</v>
      </c>
      <c r="M246" s="58">
        <v>18.7356330121853</v>
      </c>
      <c r="N246" s="47"/>
      <c r="O246" s="48">
        <v>6.4330993660887487E-2</v>
      </c>
      <c r="P246" s="31">
        <f t="shared" si="4"/>
        <v>6.433099366088749</v>
      </c>
      <c r="Q246" s="6"/>
      <c r="R246" s="6"/>
      <c r="S246" s="6"/>
      <c r="T246" s="6"/>
      <c r="U246" s="6"/>
      <c r="V246" s="6"/>
      <c r="W246" s="6"/>
      <c r="X246" s="6"/>
      <c r="Y246" s="6"/>
      <c r="Z246" s="6"/>
    </row>
    <row r="247" spans="1:26">
      <c r="A247" s="55" t="s">
        <v>258</v>
      </c>
      <c r="B247" s="33" t="s">
        <v>65</v>
      </c>
      <c r="C247" s="40" t="s">
        <v>18</v>
      </c>
      <c r="D247" s="56">
        <f t="shared" si="8"/>
        <v>26.037209302325582</v>
      </c>
      <c r="E247" s="57">
        <f t="shared" si="9"/>
        <v>1.8939393939393936E-2</v>
      </c>
      <c r="F247" s="33">
        <v>24</v>
      </c>
      <c r="G247" s="58">
        <v>16.112465005740098</v>
      </c>
      <c r="H247" s="51">
        <f t="shared" si="10"/>
        <v>8.3333333333333329E-2</v>
      </c>
      <c r="I247" s="33">
        <v>22</v>
      </c>
      <c r="J247" s="59">
        <v>14.8120219756544</v>
      </c>
      <c r="K247" s="51">
        <f t="shared" si="3"/>
        <v>-4.5454545454545456E-2</v>
      </c>
      <c r="L247" s="33">
        <v>23</v>
      </c>
      <c r="M247" s="58">
        <v>14.926183239253101</v>
      </c>
      <c r="N247" s="47"/>
      <c r="O247" s="48">
        <v>8.4883720930232553E-2</v>
      </c>
      <c r="P247" s="31">
        <f t="shared" si="4"/>
        <v>8.4883720930232549</v>
      </c>
      <c r="Q247" s="6"/>
      <c r="R247" s="6"/>
      <c r="S247" s="6"/>
      <c r="T247" s="6"/>
      <c r="U247" s="6"/>
      <c r="V247" s="6"/>
      <c r="W247" s="6"/>
      <c r="X247" s="6"/>
      <c r="Y247" s="6"/>
      <c r="Z247" s="6"/>
    </row>
    <row r="248" spans="1:26">
      <c r="A248" s="55" t="s">
        <v>259</v>
      </c>
      <c r="B248" s="33" t="s">
        <v>65</v>
      </c>
      <c r="C248" s="40" t="s">
        <v>18</v>
      </c>
      <c r="D248" s="56">
        <f t="shared" si="8"/>
        <v>37.206595744680854</v>
      </c>
      <c r="E248" s="57">
        <f t="shared" si="9"/>
        <v>0</v>
      </c>
      <c r="F248" s="33">
        <v>31</v>
      </c>
      <c r="G248" s="58">
        <v>17.064001012831</v>
      </c>
      <c r="H248" s="51">
        <f t="shared" si="10"/>
        <v>0</v>
      </c>
      <c r="I248" s="33">
        <v>31</v>
      </c>
      <c r="J248" s="59">
        <v>17.092320585770299</v>
      </c>
      <c r="K248" s="51">
        <f t="shared" si="3"/>
        <v>0</v>
      </c>
      <c r="L248" s="33">
        <v>31</v>
      </c>
      <c r="M248" s="58">
        <v>16.665555629624599</v>
      </c>
      <c r="N248" s="47"/>
      <c r="O248" s="48">
        <v>0.2002127659574468</v>
      </c>
      <c r="P248" s="31">
        <f t="shared" si="4"/>
        <v>20.021276595744681</v>
      </c>
      <c r="Q248" s="6"/>
      <c r="R248" s="6"/>
      <c r="S248" s="6"/>
      <c r="T248" s="6"/>
      <c r="U248" s="6"/>
      <c r="V248" s="6"/>
      <c r="W248" s="6"/>
      <c r="X248" s="6"/>
      <c r="Y248" s="6"/>
      <c r="Z248" s="6"/>
    </row>
    <row r="249" spans="1:26">
      <c r="A249" s="55" t="s">
        <v>260</v>
      </c>
      <c r="B249" s="33" t="s">
        <v>65</v>
      </c>
      <c r="C249" s="40" t="s">
        <v>40</v>
      </c>
      <c r="D249" s="56">
        <f t="shared" si="8"/>
        <v>27.405595238095238</v>
      </c>
      <c r="E249" s="57">
        <f t="shared" si="9"/>
        <v>0.38647342995169082</v>
      </c>
      <c r="F249" s="33">
        <v>23</v>
      </c>
      <c r="G249" s="58">
        <v>17.921565877338601</v>
      </c>
      <c r="H249" s="51">
        <f t="shared" si="10"/>
        <v>0.21739130434782608</v>
      </c>
      <c r="I249" s="33">
        <v>18</v>
      </c>
      <c r="J249" s="59">
        <v>14.0715145640175</v>
      </c>
      <c r="K249" s="51">
        <f t="shared" si="3"/>
        <v>0.55555555555555558</v>
      </c>
      <c r="L249" s="33">
        <v>8</v>
      </c>
      <c r="M249" s="58">
        <v>6.2917318778460256</v>
      </c>
      <c r="N249" s="47"/>
      <c r="O249" s="48">
        <v>0.19154761904761905</v>
      </c>
      <c r="P249" s="31">
        <f t="shared" si="4"/>
        <v>19.154761904761905</v>
      </c>
      <c r="Q249" s="6"/>
      <c r="R249" s="6"/>
      <c r="S249" s="6"/>
      <c r="T249" s="6"/>
      <c r="U249" s="6"/>
      <c r="V249" s="6"/>
      <c r="W249" s="6"/>
      <c r="X249" s="6"/>
      <c r="Y249" s="6"/>
      <c r="Z249" s="6"/>
    </row>
    <row r="250" spans="1:26">
      <c r="A250" s="55" t="s">
        <v>261</v>
      </c>
      <c r="B250" s="33" t="s">
        <v>65</v>
      </c>
      <c r="C250" s="40" t="s">
        <v>40</v>
      </c>
      <c r="D250" s="56">
        <f t="shared" si="8"/>
        <v>53.430054054054054</v>
      </c>
      <c r="E250" s="57">
        <f t="shared" si="9"/>
        <v>0.39254385964912281</v>
      </c>
      <c r="F250" s="33">
        <v>38</v>
      </c>
      <c r="G250" s="58">
        <v>32.127155901251299</v>
      </c>
      <c r="H250" s="51">
        <f t="shared" si="10"/>
        <v>0.36842105263157893</v>
      </c>
      <c r="I250" s="33">
        <v>24</v>
      </c>
      <c r="J250" s="59">
        <v>20.432661609582901</v>
      </c>
      <c r="K250" s="51">
        <f t="shared" si="3"/>
        <v>0.41666666666666669</v>
      </c>
      <c r="L250" s="33">
        <v>14</v>
      </c>
      <c r="M250" s="58">
        <v>11.982300430506937</v>
      </c>
      <c r="N250" s="47"/>
      <c r="O250" s="48">
        <v>0.40605405405405404</v>
      </c>
      <c r="P250" s="31">
        <f t="shared" si="4"/>
        <v>40.605405405405406</v>
      </c>
      <c r="Q250" s="6"/>
      <c r="R250" s="6"/>
      <c r="S250" s="6"/>
      <c r="T250" s="6"/>
      <c r="U250" s="6"/>
      <c r="V250" s="6"/>
      <c r="W250" s="6"/>
      <c r="X250" s="6"/>
      <c r="Y250" s="6"/>
      <c r="Z250" s="6"/>
    </row>
    <row r="251" spans="1:26">
      <c r="A251" s="55" t="s">
        <v>262</v>
      </c>
      <c r="B251" s="33" t="s">
        <v>65</v>
      </c>
      <c r="C251" s="40" t="s">
        <v>40</v>
      </c>
      <c r="D251" s="56">
        <f t="shared" si="8"/>
        <v>39.777296565724917</v>
      </c>
      <c r="E251" s="57">
        <f t="shared" si="9"/>
        <v>0.10609243697478993</v>
      </c>
      <c r="F251" s="33">
        <v>34</v>
      </c>
      <c r="G251" s="58">
        <v>29.661423573852598</v>
      </c>
      <c r="H251" s="51">
        <f t="shared" si="10"/>
        <v>0.17647058823529413</v>
      </c>
      <c r="I251" s="33">
        <v>28</v>
      </c>
      <c r="J251" s="59">
        <v>24.554295686336399</v>
      </c>
      <c r="K251" s="51">
        <f t="shared" si="3"/>
        <v>3.5714285714285712E-2</v>
      </c>
      <c r="L251" s="33">
        <v>27</v>
      </c>
      <c r="M251" s="58">
        <v>23.836429126350733</v>
      </c>
      <c r="N251" s="47"/>
      <c r="O251" s="48">
        <v>0.16992048722720351</v>
      </c>
      <c r="P251" s="31">
        <f t="shared" si="4"/>
        <v>16.992048722720352</v>
      </c>
      <c r="Q251" s="6"/>
      <c r="R251" s="6"/>
      <c r="S251" s="6"/>
      <c r="T251" s="6"/>
      <c r="U251" s="6"/>
      <c r="V251" s="6"/>
      <c r="W251" s="6"/>
      <c r="X251" s="6"/>
      <c r="Y251" s="6"/>
      <c r="Z251" s="6"/>
    </row>
    <row r="252" spans="1:26">
      <c r="A252" s="55" t="s">
        <v>263</v>
      </c>
      <c r="B252" s="33" t="s">
        <v>65</v>
      </c>
      <c r="C252" s="40" t="s">
        <v>40</v>
      </c>
      <c r="D252" s="56">
        <f t="shared" si="8"/>
        <v>45.548979591836734</v>
      </c>
      <c r="E252" s="57">
        <f t="shared" si="9"/>
        <v>0.33838383838383834</v>
      </c>
      <c r="F252" s="33">
        <v>33</v>
      </c>
      <c r="G252" s="58">
        <v>27.909572983533401</v>
      </c>
      <c r="H252" s="51">
        <f t="shared" si="10"/>
        <v>0.45454545454545453</v>
      </c>
      <c r="I252" s="33">
        <v>18</v>
      </c>
      <c r="J252" s="59">
        <v>15.2676935604261</v>
      </c>
      <c r="K252" s="51">
        <f t="shared" si="3"/>
        <v>0.22222222222222221</v>
      </c>
      <c r="L252" s="33">
        <v>14</v>
      </c>
      <c r="M252" s="58">
        <v>11.885962678077192</v>
      </c>
      <c r="N252" s="47"/>
      <c r="O252" s="48">
        <v>0.3802721088435374</v>
      </c>
      <c r="P252" s="31">
        <f t="shared" si="4"/>
        <v>38.027210884353742</v>
      </c>
      <c r="Q252" s="6"/>
      <c r="R252" s="6"/>
      <c r="S252" s="6"/>
      <c r="T252" s="6"/>
      <c r="U252" s="6"/>
      <c r="V252" s="6"/>
      <c r="W252" s="6"/>
      <c r="X252" s="6"/>
      <c r="Y252" s="6"/>
      <c r="Z252" s="6"/>
    </row>
    <row r="253" spans="1:26">
      <c r="A253" s="55" t="s">
        <v>264</v>
      </c>
      <c r="B253" s="33" t="s">
        <v>65</v>
      </c>
      <c r="C253" s="40" t="s">
        <v>40</v>
      </c>
      <c r="D253" s="56">
        <f t="shared" si="8"/>
        <v>37.296082949308754</v>
      </c>
      <c r="E253" s="57">
        <f t="shared" si="9"/>
        <v>0.38888888888888884</v>
      </c>
      <c r="F253" s="33">
        <v>27</v>
      </c>
      <c r="G253" s="58">
        <v>24.691132225585498</v>
      </c>
      <c r="H253" s="51">
        <f t="shared" si="10"/>
        <v>0.33333333333333331</v>
      </c>
      <c r="I253" s="33">
        <v>18</v>
      </c>
      <c r="J253" s="59">
        <v>16.466476997246399</v>
      </c>
      <c r="K253" s="51">
        <f t="shared" si="3"/>
        <v>0.44444444444444442</v>
      </c>
      <c r="L253" s="33">
        <v>10</v>
      </c>
      <c r="M253" s="58">
        <v>9.1877141885870213</v>
      </c>
      <c r="N253" s="47"/>
      <c r="O253" s="48">
        <v>0.3813364055299539</v>
      </c>
      <c r="P253" s="31">
        <f t="shared" si="4"/>
        <v>38.133640552995388</v>
      </c>
      <c r="Q253" s="6"/>
      <c r="R253" s="6"/>
      <c r="S253" s="6"/>
      <c r="T253" s="6"/>
      <c r="U253" s="6"/>
      <c r="V253" s="6"/>
      <c r="W253" s="6"/>
      <c r="X253" s="6"/>
      <c r="Y253" s="6"/>
      <c r="Z253" s="6"/>
    </row>
    <row r="254" spans="1:26">
      <c r="A254" s="55" t="s">
        <v>265</v>
      </c>
      <c r="B254" s="33" t="s">
        <v>65</v>
      </c>
      <c r="C254" s="40" t="s">
        <v>40</v>
      </c>
      <c r="D254" s="56">
        <f t="shared" si="8"/>
        <v>36.712347354138402</v>
      </c>
      <c r="E254" s="57">
        <f t="shared" si="9"/>
        <v>0.24836601307189543</v>
      </c>
      <c r="F254" s="33">
        <v>36</v>
      </c>
      <c r="G254" s="58">
        <v>29.238103746538101</v>
      </c>
      <c r="H254" s="51">
        <f t="shared" si="10"/>
        <v>5.5555555555555552E-2</v>
      </c>
      <c r="I254" s="33">
        <v>34</v>
      </c>
      <c r="J254" s="59">
        <v>27.773012800091401</v>
      </c>
      <c r="K254" s="51">
        <f t="shared" si="3"/>
        <v>0.44117647058823528</v>
      </c>
      <c r="L254" s="33">
        <v>19</v>
      </c>
      <c r="M254" s="58">
        <v>15.629370054126976</v>
      </c>
      <c r="N254" s="47"/>
      <c r="O254" s="48">
        <v>1.9787426503844414E-2</v>
      </c>
      <c r="P254" s="31">
        <f t="shared" si="4"/>
        <v>1.9787426503844414</v>
      </c>
      <c r="Q254" s="6"/>
      <c r="R254" s="6"/>
      <c r="S254" s="6"/>
      <c r="T254" s="6"/>
      <c r="U254" s="6"/>
      <c r="V254" s="6"/>
      <c r="W254" s="6"/>
      <c r="X254" s="6"/>
      <c r="Y254" s="6"/>
      <c r="Z254" s="6"/>
    </row>
    <row r="255" spans="1:26">
      <c r="A255" s="55" t="s">
        <v>266</v>
      </c>
      <c r="B255" s="33" t="s">
        <v>65</v>
      </c>
      <c r="C255" s="40" t="s">
        <v>40</v>
      </c>
      <c r="D255" s="56">
        <f t="shared" si="8"/>
        <v>47.4178163785461</v>
      </c>
      <c r="E255" s="57">
        <f t="shared" si="9"/>
        <v>0.3843329253365973</v>
      </c>
      <c r="F255" s="33">
        <v>43</v>
      </c>
      <c r="G255" s="58">
        <v>35.415431244646498</v>
      </c>
      <c r="H255" s="51">
        <f t="shared" si="10"/>
        <v>0.55813953488372092</v>
      </c>
      <c r="I255" s="33">
        <v>19</v>
      </c>
      <c r="J255" s="59">
        <v>15.9417371459256</v>
      </c>
      <c r="K255" s="51">
        <f t="shared" si="3"/>
        <v>0.21052631578947367</v>
      </c>
      <c r="L255" s="33">
        <v>15</v>
      </c>
      <c r="M255" s="58">
        <v>12.747405902898761</v>
      </c>
      <c r="N255" s="47"/>
      <c r="O255" s="48">
        <v>0.10273991578014184</v>
      </c>
      <c r="P255" s="31">
        <f t="shared" si="4"/>
        <v>10.273991578014185</v>
      </c>
      <c r="Q255" s="6"/>
      <c r="R255" s="6"/>
      <c r="S255" s="6"/>
      <c r="T255" s="6"/>
      <c r="U255" s="6"/>
      <c r="V255" s="6"/>
      <c r="W255" s="6"/>
      <c r="X255" s="6"/>
      <c r="Y255" s="6"/>
      <c r="Z255" s="6"/>
    </row>
    <row r="256" spans="1:26">
      <c r="A256" s="55" t="s">
        <v>267</v>
      </c>
      <c r="B256" s="33" t="s">
        <v>65</v>
      </c>
      <c r="C256" s="50" t="s">
        <v>41</v>
      </c>
      <c r="D256" s="56">
        <f t="shared" si="8"/>
        <v>89.795698924731184</v>
      </c>
      <c r="E256" s="57">
        <f t="shared" si="9"/>
        <v>9.8547149122807015E-2</v>
      </c>
      <c r="F256" s="33">
        <v>64</v>
      </c>
      <c r="G256" s="58">
        <v>29.8915962579458</v>
      </c>
      <c r="H256" s="51">
        <f t="shared" si="10"/>
        <v>0.109375</v>
      </c>
      <c r="I256" s="33">
        <v>57</v>
      </c>
      <c r="J256" s="59">
        <v>26.772378420523602</v>
      </c>
      <c r="K256" s="51">
        <f t="shared" si="3"/>
        <v>8.771929824561403E-2</v>
      </c>
      <c r="L256" s="33">
        <v>52</v>
      </c>
      <c r="M256" s="58">
        <v>24.528533288049889</v>
      </c>
      <c r="N256" s="47"/>
      <c r="O256" s="48">
        <v>0.40305779569892475</v>
      </c>
      <c r="P256" s="31">
        <f t="shared" si="4"/>
        <v>40.305779569892472</v>
      </c>
      <c r="Q256" s="6"/>
      <c r="R256" s="6"/>
      <c r="S256" s="6"/>
      <c r="T256" s="6"/>
      <c r="U256" s="6"/>
      <c r="V256" s="6"/>
      <c r="W256" s="6"/>
      <c r="X256" s="6"/>
      <c r="Y256" s="6"/>
      <c r="Z256" s="6"/>
    </row>
    <row r="257" spans="1:26">
      <c r="A257" s="55" t="s">
        <v>268</v>
      </c>
      <c r="B257" s="33" t="s">
        <v>65</v>
      </c>
      <c r="C257" s="50" t="s">
        <v>41</v>
      </c>
      <c r="D257" s="56">
        <f t="shared" si="8"/>
        <v>258.24360656787121</v>
      </c>
      <c r="E257" s="57">
        <f t="shared" si="9"/>
        <v>0.42444330250085649</v>
      </c>
      <c r="F257" s="33">
        <v>210</v>
      </c>
      <c r="G257" s="58">
        <v>52.630655602533302</v>
      </c>
      <c r="H257" s="51">
        <f t="shared" si="10"/>
        <v>0.33809523809523812</v>
      </c>
      <c r="I257" s="33">
        <v>139</v>
      </c>
      <c r="J257" s="59">
        <v>35.112625641310601</v>
      </c>
      <c r="K257" s="51">
        <f t="shared" si="3"/>
        <v>0.51079136690647486</v>
      </c>
      <c r="L257" s="33">
        <v>68</v>
      </c>
      <c r="M257" s="58">
        <v>17.340745652063038</v>
      </c>
      <c r="N257" s="47"/>
      <c r="O257" s="48">
        <v>0.22973145984700571</v>
      </c>
      <c r="P257" s="31">
        <f t="shared" si="4"/>
        <v>22.973145984700572</v>
      </c>
      <c r="Q257" s="6"/>
      <c r="R257" s="6"/>
      <c r="S257" s="6"/>
      <c r="T257" s="6"/>
      <c r="U257" s="6"/>
      <c r="V257" s="6"/>
      <c r="W257" s="6"/>
      <c r="X257" s="6"/>
      <c r="Y257" s="6"/>
      <c r="Z257" s="6"/>
    </row>
    <row r="258" spans="1:26">
      <c r="A258" s="55" t="s">
        <v>269</v>
      </c>
      <c r="B258" s="33" t="s">
        <v>65</v>
      </c>
      <c r="C258" s="50" t="s">
        <v>41</v>
      </c>
      <c r="D258" s="56">
        <f t="shared" si="8"/>
        <v>53.4</v>
      </c>
      <c r="E258" s="57">
        <f t="shared" si="9"/>
        <v>0.32810457516339869</v>
      </c>
      <c r="F258" s="33">
        <v>45</v>
      </c>
      <c r="G258" s="58">
        <v>18.050469111636101</v>
      </c>
      <c r="H258" s="51">
        <f t="shared" si="10"/>
        <v>0.24444444444444444</v>
      </c>
      <c r="I258" s="33">
        <v>34</v>
      </c>
      <c r="J258" s="59">
        <v>13.6938301240097</v>
      </c>
      <c r="K258" s="51">
        <f t="shared" si="3"/>
        <v>0.41176470588235292</v>
      </c>
      <c r="L258" s="33">
        <v>20</v>
      </c>
      <c r="M258" s="58">
        <v>8.0887170485889239</v>
      </c>
      <c r="N258" s="47"/>
      <c r="O258" s="48">
        <v>0.18666666666666668</v>
      </c>
      <c r="P258" s="31">
        <f t="shared" si="4"/>
        <v>18.666666666666668</v>
      </c>
      <c r="Q258" s="6"/>
      <c r="R258" s="6"/>
      <c r="S258" s="6"/>
      <c r="T258" s="6"/>
      <c r="U258" s="6"/>
      <c r="V258" s="6"/>
      <c r="W258" s="6"/>
      <c r="X258" s="6"/>
      <c r="Y258" s="6"/>
      <c r="Z258" s="6"/>
    </row>
    <row r="259" spans="1:26">
      <c r="A259" s="55" t="s">
        <v>270</v>
      </c>
      <c r="B259" s="33" t="s">
        <v>65</v>
      </c>
      <c r="C259" s="50" t="s">
        <v>41</v>
      </c>
      <c r="D259" s="56">
        <f t="shared" si="8"/>
        <v>261.94407710933137</v>
      </c>
      <c r="E259" s="57">
        <f t="shared" si="9"/>
        <v>6.4330993660887487E-2</v>
      </c>
      <c r="F259" s="33">
        <v>237</v>
      </c>
      <c r="G259" s="58">
        <v>72.310550933172195</v>
      </c>
      <c r="H259" s="51">
        <f t="shared" si="10"/>
        <v>0.10970464135021098</v>
      </c>
      <c r="I259" s="33">
        <v>211</v>
      </c>
      <c r="J259" s="59">
        <v>63.983794815189903</v>
      </c>
      <c r="K259" s="51">
        <f t="shared" si="3"/>
        <v>1.8957345971563982E-2</v>
      </c>
      <c r="L259" s="33">
        <v>207</v>
      </c>
      <c r="M259" s="58">
        <v>62.576520201333153</v>
      </c>
      <c r="N259" s="47"/>
      <c r="O259" s="48">
        <v>0.1052492705035078</v>
      </c>
      <c r="P259" s="31">
        <f t="shared" si="4"/>
        <v>10.524927050350779</v>
      </c>
      <c r="Q259" s="6"/>
      <c r="R259" s="6"/>
      <c r="S259" s="6"/>
      <c r="T259" s="6"/>
      <c r="U259" s="6"/>
      <c r="V259" s="6"/>
      <c r="W259" s="6"/>
      <c r="X259" s="6"/>
      <c r="Y259" s="6"/>
      <c r="Z259" s="6"/>
    </row>
    <row r="260" spans="1:26">
      <c r="A260" s="55" t="s">
        <v>271</v>
      </c>
      <c r="B260" s="33" t="s">
        <v>65</v>
      </c>
      <c r="C260" s="50" t="s">
        <v>41</v>
      </c>
      <c r="D260" s="56">
        <f t="shared" si="8"/>
        <v>90.318927571028411</v>
      </c>
      <c r="E260" s="57">
        <f t="shared" si="9"/>
        <v>8.4883720930232553E-2</v>
      </c>
      <c r="F260" s="33">
        <v>86</v>
      </c>
      <c r="G260" s="58">
        <v>25.8450738087224</v>
      </c>
      <c r="H260" s="51">
        <f t="shared" si="10"/>
        <v>6.9767441860465115E-2</v>
      </c>
      <c r="I260" s="33">
        <v>80</v>
      </c>
      <c r="J260" s="59">
        <v>24.0720234942949</v>
      </c>
      <c r="K260" s="51">
        <f t="shared" si="3"/>
        <v>0.1</v>
      </c>
      <c r="L260" s="33">
        <v>72</v>
      </c>
      <c r="M260" s="58">
        <v>21.745958875975546</v>
      </c>
      <c r="N260" s="47"/>
      <c r="O260" s="48">
        <v>5.0220088035214085E-2</v>
      </c>
      <c r="P260" s="31">
        <f t="shared" si="4"/>
        <v>5.0220088035214081</v>
      </c>
      <c r="Q260" s="6"/>
      <c r="R260" s="6"/>
      <c r="S260" s="6"/>
      <c r="T260" s="6"/>
      <c r="U260" s="6"/>
      <c r="V260" s="6"/>
      <c r="W260" s="6"/>
      <c r="X260" s="6"/>
      <c r="Y260" s="6"/>
      <c r="Z260" s="6"/>
    </row>
    <row r="261" spans="1:26">
      <c r="A261" s="55" t="s">
        <v>272</v>
      </c>
      <c r="B261" s="33" t="s">
        <v>65</v>
      </c>
      <c r="C261" s="50" t="s">
        <v>41</v>
      </c>
      <c r="D261" s="56">
        <f t="shared" si="8"/>
        <v>134.57747853239658</v>
      </c>
      <c r="E261" s="57">
        <f t="shared" si="9"/>
        <v>0.2002127659574468</v>
      </c>
      <c r="F261" s="33">
        <v>100</v>
      </c>
      <c r="G261" s="58">
        <v>25.735852358562202</v>
      </c>
      <c r="H261" s="51">
        <f t="shared" si="10"/>
        <v>0.06</v>
      </c>
      <c r="I261" s="33">
        <v>94</v>
      </c>
      <c r="J261" s="59">
        <v>24.307620697680399</v>
      </c>
      <c r="K261" s="51">
        <f t="shared" ref="K261:K333" si="11">(I261-L261)/I261</f>
        <v>0.34042553191489361</v>
      </c>
      <c r="L261" s="33">
        <v>62</v>
      </c>
      <c r="M261" s="58">
        <v>16.089436506412419</v>
      </c>
      <c r="N261" s="47"/>
      <c r="O261" s="48">
        <v>0.34577478532396566</v>
      </c>
      <c r="P261" s="31">
        <f t="shared" ref="P261:P434" si="12">O261*100</f>
        <v>34.577478532396569</v>
      </c>
      <c r="Q261" s="6"/>
      <c r="R261" s="6"/>
      <c r="S261" s="6"/>
      <c r="T261" s="6"/>
      <c r="U261" s="6"/>
      <c r="V261" s="6"/>
      <c r="W261" s="6"/>
      <c r="X261" s="6"/>
      <c r="Y261" s="6"/>
      <c r="Z261" s="6"/>
    </row>
    <row r="262" spans="1:26">
      <c r="A262" s="55" t="s">
        <v>273</v>
      </c>
      <c r="B262" s="33" t="s">
        <v>65</v>
      </c>
      <c r="C262" s="50" t="s">
        <v>41</v>
      </c>
      <c r="D262" s="56">
        <f t="shared" si="8"/>
        <v>347.53106647110883</v>
      </c>
      <c r="E262" s="57">
        <f t="shared" si="9"/>
        <v>0.19154761904761905</v>
      </c>
      <c r="F262" s="33">
        <v>280</v>
      </c>
      <c r="G262" s="58">
        <v>82.270428775845403</v>
      </c>
      <c r="H262" s="51">
        <f t="shared" si="10"/>
        <v>0.19642857142857142</v>
      </c>
      <c r="I262" s="33">
        <v>225</v>
      </c>
      <c r="J262" s="59">
        <v>65.826814040713103</v>
      </c>
      <c r="K262" s="51">
        <f t="shared" si="11"/>
        <v>0.18666666666666668</v>
      </c>
      <c r="L262" s="33">
        <v>183</v>
      </c>
      <c r="M262" s="58">
        <v>53.511588329210305</v>
      </c>
      <c r="N262" s="47"/>
      <c r="O262" s="48">
        <v>0.24118238025395999</v>
      </c>
      <c r="P262" s="31">
        <f t="shared" si="12"/>
        <v>24.118238025396</v>
      </c>
      <c r="Q262" s="6"/>
      <c r="R262" s="6"/>
      <c r="S262" s="6"/>
      <c r="T262" s="6"/>
      <c r="U262" s="6"/>
      <c r="V262" s="6"/>
      <c r="W262" s="6"/>
      <c r="X262" s="6"/>
      <c r="Y262" s="6"/>
      <c r="Z262" s="6"/>
    </row>
    <row r="263" spans="1:26">
      <c r="A263" s="55" t="s">
        <v>274</v>
      </c>
      <c r="B263" s="33" t="s">
        <v>65</v>
      </c>
      <c r="C263" s="50" t="s">
        <v>41</v>
      </c>
      <c r="D263" s="56">
        <f t="shared" si="8"/>
        <v>147.91666666666669</v>
      </c>
      <c r="E263" s="57">
        <f t="shared" si="9"/>
        <v>0.40605405405405404</v>
      </c>
      <c r="F263" s="33">
        <v>125</v>
      </c>
      <c r="G263" s="58">
        <v>37.471484200523399</v>
      </c>
      <c r="H263" s="51">
        <f t="shared" si="10"/>
        <v>0.70399999999999996</v>
      </c>
      <c r="I263" s="33">
        <v>37</v>
      </c>
      <c r="J263" s="59">
        <v>11.0846809708982</v>
      </c>
      <c r="K263" s="51">
        <f t="shared" si="11"/>
        <v>0.10810810810810811</v>
      </c>
      <c r="L263" s="33">
        <v>33</v>
      </c>
      <c r="M263" s="58">
        <v>9.8841162252260606</v>
      </c>
      <c r="N263" s="47"/>
      <c r="O263" s="48">
        <v>0.18333333333333335</v>
      </c>
      <c r="P263" s="31">
        <f t="shared" si="12"/>
        <v>18.333333333333336</v>
      </c>
      <c r="Q263" s="6"/>
      <c r="R263" s="6"/>
      <c r="S263" s="6"/>
      <c r="T263" s="6"/>
      <c r="U263" s="6"/>
      <c r="V263" s="6"/>
      <c r="W263" s="6"/>
      <c r="X263" s="6"/>
      <c r="Y263" s="6"/>
      <c r="Z263" s="6"/>
    </row>
    <row r="264" spans="1:26">
      <c r="A264" s="55" t="s">
        <v>275</v>
      </c>
      <c r="B264" s="33" t="s">
        <v>65</v>
      </c>
      <c r="C264" s="50" t="s">
        <v>41</v>
      </c>
      <c r="D264" s="56">
        <f t="shared" si="8"/>
        <v>396.05204622358423</v>
      </c>
      <c r="E264" s="57">
        <f t="shared" si="9"/>
        <v>0.16992048722720351</v>
      </c>
      <c r="F264" s="33">
        <v>257</v>
      </c>
      <c r="G264" s="58">
        <v>88.916874831334695</v>
      </c>
      <c r="H264" s="51">
        <f t="shared" si="10"/>
        <v>0.10505836575875487</v>
      </c>
      <c r="I264" s="33">
        <v>230</v>
      </c>
      <c r="J264" s="59">
        <v>79.877197491161397</v>
      </c>
      <c r="K264" s="51">
        <f t="shared" si="11"/>
        <v>0.23478260869565218</v>
      </c>
      <c r="L264" s="33">
        <v>176</v>
      </c>
      <c r="M264" s="58">
        <v>61.498466032580211</v>
      </c>
      <c r="N264" s="47"/>
      <c r="O264" s="48">
        <v>0.54105854561705935</v>
      </c>
      <c r="P264" s="31">
        <f t="shared" si="12"/>
        <v>54.105854561705932</v>
      </c>
      <c r="Q264" s="6"/>
      <c r="R264" s="6"/>
      <c r="S264" s="6"/>
      <c r="T264" s="6"/>
      <c r="U264" s="6"/>
      <c r="V264" s="6"/>
      <c r="W264" s="6"/>
      <c r="X264" s="6"/>
      <c r="Y264" s="6"/>
      <c r="Z264" s="6"/>
    </row>
    <row r="265" spans="1:26">
      <c r="A265" s="55" t="s">
        <v>276</v>
      </c>
      <c r="B265" s="33" t="s">
        <v>65</v>
      </c>
      <c r="C265" s="50" t="s">
        <v>41</v>
      </c>
      <c r="D265" s="56">
        <f t="shared" si="8"/>
        <v>60.456308610400683</v>
      </c>
      <c r="E265" s="57">
        <f t="shared" si="9"/>
        <v>0.3802721088435374</v>
      </c>
      <c r="F265" s="33">
        <v>49</v>
      </c>
      <c r="G265" s="58">
        <v>19.418399131323898</v>
      </c>
      <c r="H265" s="51">
        <f t="shared" si="10"/>
        <v>0.69387755102040816</v>
      </c>
      <c r="I265" s="33">
        <v>15</v>
      </c>
      <c r="J265" s="59">
        <v>5.9722885809842303</v>
      </c>
      <c r="K265" s="51">
        <f t="shared" si="11"/>
        <v>6.6666666666666666E-2</v>
      </c>
      <c r="L265" s="33">
        <v>14</v>
      </c>
      <c r="M265" s="58">
        <v>5.5966643880247373</v>
      </c>
      <c r="N265" s="47"/>
      <c r="O265" s="48">
        <v>0.23380221653878941</v>
      </c>
      <c r="P265" s="31">
        <f t="shared" si="12"/>
        <v>23.380221653878941</v>
      </c>
      <c r="Q265" s="6"/>
      <c r="R265" s="6"/>
      <c r="S265" s="6"/>
      <c r="T265" s="6"/>
      <c r="U265" s="6"/>
      <c r="V265" s="6"/>
      <c r="W265" s="6"/>
      <c r="X265" s="6"/>
      <c r="Y265" s="6"/>
      <c r="Z265" s="6"/>
    </row>
    <row r="266" spans="1:26">
      <c r="A266" s="55" t="s">
        <v>277</v>
      </c>
      <c r="B266" s="33" t="s">
        <v>65</v>
      </c>
      <c r="C266" s="50" t="s">
        <v>41</v>
      </c>
      <c r="D266" s="56">
        <f t="shared" si="8"/>
        <v>32.880514705882355</v>
      </c>
      <c r="E266" s="57">
        <f t="shared" si="9"/>
        <v>0.3813364055299539</v>
      </c>
      <c r="F266" s="33">
        <v>31</v>
      </c>
      <c r="G266" s="58">
        <v>11.8932979347864</v>
      </c>
      <c r="H266" s="51">
        <f t="shared" si="10"/>
        <v>0.54838709677419351</v>
      </c>
      <c r="I266" s="33">
        <v>14</v>
      </c>
      <c r="J266" s="59">
        <v>5.3939095056096598</v>
      </c>
      <c r="K266" s="51">
        <f t="shared" si="11"/>
        <v>0.21428571428571427</v>
      </c>
      <c r="L266" s="33">
        <v>11</v>
      </c>
      <c r="M266" s="58">
        <v>4.266708040805244</v>
      </c>
      <c r="N266" s="47"/>
      <c r="O266" s="48">
        <v>6.0661764705882353E-2</v>
      </c>
      <c r="P266" s="31">
        <f t="shared" si="12"/>
        <v>6.0661764705882355</v>
      </c>
      <c r="Q266" s="6"/>
      <c r="R266" s="6"/>
      <c r="S266" s="6"/>
      <c r="T266" s="6"/>
      <c r="U266" s="6"/>
      <c r="V266" s="6"/>
      <c r="W266" s="6"/>
      <c r="X266" s="6"/>
      <c r="Y266" s="6"/>
      <c r="Z266" s="6"/>
    </row>
    <row r="267" spans="1:26">
      <c r="A267" s="55" t="s">
        <v>278</v>
      </c>
      <c r="B267" s="33" t="s">
        <v>65</v>
      </c>
      <c r="C267" s="50" t="s">
        <v>41</v>
      </c>
      <c r="D267" s="56">
        <f t="shared" si="8"/>
        <v>230.81771984091912</v>
      </c>
      <c r="E267" s="57">
        <f t="shared" si="9"/>
        <v>1.9787426503844414E-2</v>
      </c>
      <c r="F267" s="33">
        <v>198</v>
      </c>
      <c r="G267" s="58">
        <v>64.074766839042894</v>
      </c>
      <c r="H267" s="51">
        <f t="shared" si="10"/>
        <v>-1.5151515151515152E-2</v>
      </c>
      <c r="I267" s="33">
        <v>201</v>
      </c>
      <c r="J267" s="59">
        <v>65.5000488806334</v>
      </c>
      <c r="K267" s="51">
        <f t="shared" si="11"/>
        <v>5.4726368159203981E-2</v>
      </c>
      <c r="L267" s="33">
        <v>190</v>
      </c>
      <c r="M267" s="58">
        <v>62.331050048552612</v>
      </c>
      <c r="N267" s="47"/>
      <c r="O267" s="48">
        <v>0.16574605980262189</v>
      </c>
      <c r="P267" s="31">
        <f t="shared" si="12"/>
        <v>16.574605980262188</v>
      </c>
      <c r="Q267" s="6"/>
      <c r="R267" s="6"/>
      <c r="S267" s="6"/>
      <c r="T267" s="6"/>
      <c r="U267" s="6"/>
      <c r="V267" s="6"/>
      <c r="W267" s="6"/>
      <c r="X267" s="6"/>
      <c r="Y267" s="6"/>
      <c r="Z267" s="6"/>
    </row>
    <row r="268" spans="1:26">
      <c r="A268" s="55" t="s">
        <v>279</v>
      </c>
      <c r="B268" s="33" t="s">
        <v>65</v>
      </c>
      <c r="C268" s="50" t="s">
        <v>41</v>
      </c>
      <c r="D268" s="56">
        <f t="shared" si="8"/>
        <v>307.7893192488263</v>
      </c>
      <c r="E268" s="57">
        <f t="shared" si="9"/>
        <v>0.10273991578014184</v>
      </c>
      <c r="F268" s="33">
        <v>282</v>
      </c>
      <c r="G268" s="58">
        <v>103.765357824901</v>
      </c>
      <c r="H268" s="51">
        <f t="shared" si="10"/>
        <v>9.2198581560283682E-2</v>
      </c>
      <c r="I268" s="33">
        <v>256</v>
      </c>
      <c r="J268" s="59">
        <v>94.282988918065797</v>
      </c>
      <c r="K268" s="51">
        <f t="shared" si="11"/>
        <v>0.11328125</v>
      </c>
      <c r="L268" s="33">
        <v>227</v>
      </c>
      <c r="M268" s="58">
        <v>83.831273866062006</v>
      </c>
      <c r="N268" s="47"/>
      <c r="O268" s="48">
        <v>9.1451486697965573E-2</v>
      </c>
      <c r="P268" s="31">
        <f t="shared" si="12"/>
        <v>9.1451486697965567</v>
      </c>
      <c r="Q268" s="6"/>
      <c r="R268" s="6"/>
      <c r="S268" s="6"/>
      <c r="T268" s="6"/>
      <c r="U268" s="6"/>
      <c r="V268" s="6"/>
      <c r="W268" s="6"/>
      <c r="X268" s="6"/>
      <c r="Y268" s="6"/>
      <c r="Z268" s="6"/>
    </row>
    <row r="269" spans="1:26">
      <c r="A269" s="55" t="s">
        <v>280</v>
      </c>
      <c r="B269" s="33" t="s">
        <v>65</v>
      </c>
      <c r="C269" s="50" t="s">
        <v>41</v>
      </c>
      <c r="D269" s="56">
        <f t="shared" si="8"/>
        <v>117.69259962049335</v>
      </c>
      <c r="E269" s="57">
        <f t="shared" si="9"/>
        <v>0.40305779569892475</v>
      </c>
      <c r="F269" s="33">
        <v>96</v>
      </c>
      <c r="G269" s="58">
        <v>53.5887731520247</v>
      </c>
      <c r="H269" s="51">
        <f t="shared" si="10"/>
        <v>0.67708333333333337</v>
      </c>
      <c r="I269" s="33">
        <v>31</v>
      </c>
      <c r="J269" s="59">
        <v>17.464100007323601</v>
      </c>
      <c r="K269" s="51">
        <f t="shared" si="11"/>
        <v>0.12903225806451613</v>
      </c>
      <c r="L269" s="33">
        <v>27</v>
      </c>
      <c r="M269" s="58">
        <v>15.387245683022739</v>
      </c>
      <c r="N269" s="47"/>
      <c r="O269" s="48">
        <v>0.22596457938013917</v>
      </c>
      <c r="P269" s="31">
        <f t="shared" si="12"/>
        <v>22.596457938013916</v>
      </c>
      <c r="Q269" s="6"/>
      <c r="R269" s="6"/>
      <c r="S269" s="6"/>
      <c r="T269" s="6"/>
      <c r="U269" s="6"/>
      <c r="V269" s="6"/>
      <c r="W269" s="6"/>
      <c r="X269" s="6"/>
      <c r="Y269" s="6"/>
      <c r="Z269" s="6"/>
    </row>
    <row r="270" spans="1:26">
      <c r="A270" s="55" t="s">
        <v>281</v>
      </c>
      <c r="B270" s="33" t="s">
        <v>65</v>
      </c>
      <c r="C270" s="50" t="s">
        <v>41</v>
      </c>
      <c r="D270" s="56">
        <f t="shared" si="8"/>
        <v>232.55172858617129</v>
      </c>
      <c r="E270" s="57">
        <f t="shared" si="9"/>
        <v>0.22973145984700571</v>
      </c>
      <c r="F270" s="33">
        <v>199</v>
      </c>
      <c r="G270" s="58">
        <v>96.389977379839493</v>
      </c>
      <c r="H270" s="51">
        <f t="shared" si="10"/>
        <v>0.21105527638190955</v>
      </c>
      <c r="I270" s="33">
        <v>157</v>
      </c>
      <c r="J270" s="59">
        <v>76.011387183608605</v>
      </c>
      <c r="K270" s="51">
        <f t="shared" si="11"/>
        <v>0.24840764331210191</v>
      </c>
      <c r="L270" s="33">
        <v>118</v>
      </c>
      <c r="M270" s="58">
        <v>57.229879817252389</v>
      </c>
      <c r="N270" s="47"/>
      <c r="O270" s="48">
        <v>0.16860165118679049</v>
      </c>
      <c r="P270" s="31">
        <f t="shared" si="12"/>
        <v>16.860165118679049</v>
      </c>
      <c r="Q270" s="6"/>
      <c r="R270" s="6"/>
      <c r="S270" s="6"/>
      <c r="T270" s="6"/>
      <c r="U270" s="6"/>
      <c r="V270" s="6"/>
      <c r="W270" s="6"/>
      <c r="X270" s="6"/>
      <c r="Y270" s="6"/>
      <c r="Z270" s="6"/>
    </row>
    <row r="271" spans="1:26">
      <c r="A271" s="55" t="s">
        <v>282</v>
      </c>
      <c r="B271" s="33" t="s">
        <v>65</v>
      </c>
      <c r="C271" s="50" t="s">
        <v>41</v>
      </c>
      <c r="D271" s="56">
        <f t="shared" si="8"/>
        <v>88.762748907236528</v>
      </c>
      <c r="E271" s="57">
        <f t="shared" si="9"/>
        <v>0.18666666666666668</v>
      </c>
      <c r="F271" s="33">
        <v>75</v>
      </c>
      <c r="G271" s="58">
        <v>24.537227882142801</v>
      </c>
      <c r="H271" s="51">
        <f t="shared" si="10"/>
        <v>0.37333333333333335</v>
      </c>
      <c r="I271" s="33">
        <v>47</v>
      </c>
      <c r="J271" s="59">
        <v>15.3986278839664</v>
      </c>
      <c r="K271" s="51">
        <f t="shared" si="11"/>
        <v>0</v>
      </c>
      <c r="L271" s="33">
        <v>47</v>
      </c>
      <c r="M271" s="58">
        <v>15.467751383870096</v>
      </c>
      <c r="N271" s="47"/>
      <c r="O271" s="48">
        <v>0.18350331876315362</v>
      </c>
      <c r="P271" s="31">
        <f t="shared" si="12"/>
        <v>18.350331876315362</v>
      </c>
      <c r="Q271" s="6"/>
      <c r="R271" s="6"/>
      <c r="S271" s="6"/>
      <c r="T271" s="6"/>
      <c r="U271" s="6"/>
      <c r="V271" s="6"/>
      <c r="W271" s="6"/>
      <c r="X271" s="6"/>
      <c r="Y271" s="6"/>
      <c r="Z271" s="6"/>
    </row>
    <row r="272" spans="1:26">
      <c r="A272" s="55" t="s">
        <v>283</v>
      </c>
      <c r="B272" s="33" t="s">
        <v>65</v>
      </c>
      <c r="C272" s="50" t="s">
        <v>41</v>
      </c>
      <c r="D272" s="56">
        <f t="shared" si="8"/>
        <v>406.51133786848072</v>
      </c>
      <c r="E272" s="57">
        <f t="shared" si="9"/>
        <v>0.1052492705035078</v>
      </c>
      <c r="F272" s="33">
        <v>354</v>
      </c>
      <c r="G272" s="58">
        <v>178.660650748709</v>
      </c>
      <c r="H272" s="51">
        <f t="shared" si="10"/>
        <v>0.2288135593220339</v>
      </c>
      <c r="I272" s="33">
        <v>273</v>
      </c>
      <c r="J272" s="59">
        <v>137.86555835551101</v>
      </c>
      <c r="K272" s="51">
        <f t="shared" si="11"/>
        <v>-1.8315018315018316E-2</v>
      </c>
      <c r="L272" s="33">
        <v>278</v>
      </c>
      <c r="M272" s="58">
        <v>141.18555235038394</v>
      </c>
      <c r="N272" s="47"/>
      <c r="O272" s="48">
        <v>0.14833711262282689</v>
      </c>
      <c r="P272" s="31">
        <f t="shared" si="12"/>
        <v>14.833711262282689</v>
      </c>
      <c r="Q272" s="6"/>
      <c r="R272" s="6"/>
      <c r="S272" s="6"/>
      <c r="T272" s="6"/>
      <c r="U272" s="6"/>
      <c r="V272" s="6"/>
      <c r="W272" s="6"/>
      <c r="X272" s="6"/>
      <c r="Y272" s="6"/>
      <c r="Z272" s="6"/>
    </row>
    <row r="273" spans="1:26">
      <c r="A273" s="55" t="s">
        <v>284</v>
      </c>
      <c r="B273" s="33" t="s">
        <v>65</v>
      </c>
      <c r="C273" s="50" t="s">
        <v>41</v>
      </c>
      <c r="D273" s="56">
        <f t="shared" si="8"/>
        <v>58.490625000000001</v>
      </c>
      <c r="E273" s="57">
        <f t="shared" si="9"/>
        <v>5.0220088035214085E-2</v>
      </c>
      <c r="F273" s="33">
        <v>51</v>
      </c>
      <c r="G273" s="58">
        <v>24.553818600239801</v>
      </c>
      <c r="H273" s="51">
        <f t="shared" si="10"/>
        <v>3.9215686274509803E-2</v>
      </c>
      <c r="I273" s="33">
        <v>49</v>
      </c>
      <c r="J273" s="59">
        <v>23.746177592331399</v>
      </c>
      <c r="K273" s="51">
        <f t="shared" si="11"/>
        <v>6.1224489795918366E-2</v>
      </c>
      <c r="L273" s="33">
        <v>46</v>
      </c>
      <c r="M273" s="58">
        <v>22.491138002689159</v>
      </c>
      <c r="N273" s="47"/>
      <c r="O273" s="48">
        <v>0.14687500000000001</v>
      </c>
      <c r="P273" s="31">
        <f t="shared" si="12"/>
        <v>14.6875</v>
      </c>
      <c r="Q273" s="6"/>
      <c r="R273" s="6"/>
      <c r="S273" s="6"/>
      <c r="T273" s="6"/>
      <c r="U273" s="6"/>
      <c r="V273" s="6"/>
      <c r="W273" s="6"/>
      <c r="X273" s="6"/>
      <c r="Y273" s="6"/>
      <c r="Z273" s="6"/>
    </row>
    <row r="274" spans="1:26">
      <c r="A274" s="55" t="s">
        <v>285</v>
      </c>
      <c r="B274" s="33" t="s">
        <v>65</v>
      </c>
      <c r="C274" s="50" t="s">
        <v>41</v>
      </c>
      <c r="D274" s="56">
        <f t="shared" si="8"/>
        <v>229.39123989218328</v>
      </c>
      <c r="E274" s="57">
        <f t="shared" si="9"/>
        <v>0.34577478532396566</v>
      </c>
      <c r="F274" s="33">
        <v>183</v>
      </c>
      <c r="G274" s="58">
        <v>66.079295154185004</v>
      </c>
      <c r="H274" s="51">
        <f t="shared" si="10"/>
        <v>0.38797814207650272</v>
      </c>
      <c r="I274" s="33">
        <v>112</v>
      </c>
      <c r="J274" s="59">
        <v>40.435694609416402</v>
      </c>
      <c r="K274" s="51">
        <f t="shared" si="11"/>
        <v>0.30357142857142855</v>
      </c>
      <c r="L274" s="33">
        <v>78</v>
      </c>
      <c r="M274" s="58">
        <v>28.1893747741236</v>
      </c>
      <c r="N274" s="47"/>
      <c r="O274" s="48">
        <v>0.25350404312668462</v>
      </c>
      <c r="P274" s="31">
        <f t="shared" si="12"/>
        <v>25.350404312668463</v>
      </c>
      <c r="Q274" s="6"/>
      <c r="R274" s="6"/>
      <c r="S274" s="6"/>
      <c r="T274" s="6"/>
      <c r="U274" s="6"/>
      <c r="V274" s="6"/>
      <c r="W274" s="6"/>
      <c r="X274" s="6"/>
      <c r="Y274" s="6"/>
      <c r="Z274" s="6"/>
    </row>
    <row r="275" spans="1:26">
      <c r="A275" s="55" t="s">
        <v>286</v>
      </c>
      <c r="B275" s="33" t="s">
        <v>65</v>
      </c>
      <c r="C275" s="50" t="s">
        <v>42</v>
      </c>
      <c r="D275" s="56">
        <f t="shared" si="8"/>
        <v>116.23670033670034</v>
      </c>
      <c r="E275" s="57">
        <f t="shared" si="9"/>
        <v>0.44349722442505946</v>
      </c>
      <c r="F275" s="33">
        <v>97</v>
      </c>
      <c r="G275" s="58">
        <v>63.880510517234598</v>
      </c>
      <c r="H275" s="51">
        <f t="shared" si="10"/>
        <v>0.46391752577319589</v>
      </c>
      <c r="I275" s="33">
        <v>52</v>
      </c>
      <c r="J275" s="59">
        <v>34.550806296220003</v>
      </c>
      <c r="K275" s="51">
        <f t="shared" si="11"/>
        <v>0.42307692307692307</v>
      </c>
      <c r="L275" s="33">
        <v>30</v>
      </c>
      <c r="M275" s="58">
        <v>20.112495893698753</v>
      </c>
      <c r="N275" s="47"/>
      <c r="O275" s="48">
        <v>0.19831649831649834</v>
      </c>
      <c r="P275" s="31">
        <f t="shared" si="12"/>
        <v>19.831649831649834</v>
      </c>
      <c r="Q275" s="6"/>
      <c r="R275" s="6"/>
      <c r="S275" s="6"/>
      <c r="T275" s="6"/>
      <c r="U275" s="6"/>
      <c r="V275" s="6"/>
      <c r="W275" s="6"/>
      <c r="X275" s="6"/>
      <c r="Y275" s="6"/>
      <c r="Z275" s="6"/>
    </row>
    <row r="276" spans="1:26">
      <c r="A276" s="55" t="s">
        <v>287</v>
      </c>
      <c r="B276" s="33" t="s">
        <v>65</v>
      </c>
      <c r="C276" s="50" t="s">
        <v>42</v>
      </c>
      <c r="D276" s="56">
        <f t="shared" si="8"/>
        <v>134.13482886216465</v>
      </c>
      <c r="E276" s="57">
        <f t="shared" si="9"/>
        <v>7.6984126984126974E-2</v>
      </c>
      <c r="F276" s="33">
        <v>105</v>
      </c>
      <c r="G276" s="58">
        <v>69.268524382520596</v>
      </c>
      <c r="H276" s="51">
        <f t="shared" si="10"/>
        <v>0.14285714285714285</v>
      </c>
      <c r="I276" s="33">
        <v>90</v>
      </c>
      <c r="J276" s="59">
        <v>59.033038824061798</v>
      </c>
      <c r="K276" s="51">
        <f t="shared" si="11"/>
        <v>1.1111111111111112E-2</v>
      </c>
      <c r="L276" s="33">
        <v>89</v>
      </c>
      <c r="M276" s="58">
        <v>57.669753186415861</v>
      </c>
      <c r="N276" s="47"/>
      <c r="O276" s="48">
        <v>0.27747456059204439</v>
      </c>
      <c r="P276" s="31">
        <f t="shared" si="12"/>
        <v>27.747456059204438</v>
      </c>
      <c r="Q276" s="6"/>
      <c r="R276" s="6"/>
      <c r="S276" s="6"/>
      <c r="T276" s="6"/>
      <c r="U276" s="6"/>
      <c r="V276" s="6"/>
      <c r="W276" s="6"/>
      <c r="X276" s="6"/>
      <c r="Y276" s="6"/>
      <c r="Z276" s="6"/>
    </row>
    <row r="277" spans="1:26">
      <c r="A277" s="55" t="s">
        <v>288</v>
      </c>
      <c r="B277" s="33" t="s">
        <v>65</v>
      </c>
      <c r="C277" s="50" t="s">
        <v>42</v>
      </c>
      <c r="D277" s="56">
        <f t="shared" si="8"/>
        <v>58.465909090909093</v>
      </c>
      <c r="E277" s="57">
        <f t="shared" si="9"/>
        <v>7.7777777777777779E-2</v>
      </c>
      <c r="F277" s="33">
        <v>45</v>
      </c>
      <c r="G277" s="58">
        <v>31.297380756979301</v>
      </c>
      <c r="H277" s="51">
        <f t="shared" si="10"/>
        <v>0</v>
      </c>
      <c r="I277" s="33">
        <v>45</v>
      </c>
      <c r="J277" s="59">
        <v>31.677425258874901</v>
      </c>
      <c r="K277" s="51">
        <f t="shared" si="11"/>
        <v>0.15555555555555556</v>
      </c>
      <c r="L277" s="33">
        <v>38</v>
      </c>
      <c r="M277" s="58">
        <v>27.045493366736888</v>
      </c>
      <c r="N277" s="47"/>
      <c r="O277" s="48">
        <v>0.29924242424242425</v>
      </c>
      <c r="P277" s="31">
        <f t="shared" si="12"/>
        <v>29.924242424242426</v>
      </c>
      <c r="Q277" s="6"/>
      <c r="R277" s="6"/>
      <c r="S277" s="6"/>
      <c r="T277" s="6"/>
      <c r="U277" s="6"/>
      <c r="V277" s="6"/>
      <c r="W277" s="6"/>
      <c r="X277" s="6"/>
      <c r="Y277" s="6"/>
      <c r="Z277" s="6"/>
    </row>
    <row r="278" spans="1:26">
      <c r="A278" s="55" t="s">
        <v>289</v>
      </c>
      <c r="B278" s="33" t="s">
        <v>65</v>
      </c>
      <c r="C278" s="50" t="s">
        <v>42</v>
      </c>
      <c r="D278" s="56">
        <f t="shared" si="8"/>
        <v>56.551515151515154</v>
      </c>
      <c r="E278" s="57">
        <f t="shared" si="9"/>
        <v>0.25170998632010944</v>
      </c>
      <c r="F278" s="33">
        <v>43</v>
      </c>
      <c r="G278" s="58">
        <v>31.179754912624201</v>
      </c>
      <c r="H278" s="51">
        <f t="shared" si="10"/>
        <v>0.20930232558139536</v>
      </c>
      <c r="I278" s="33">
        <v>34</v>
      </c>
      <c r="J278" s="59">
        <v>24.9987133015212</v>
      </c>
      <c r="K278" s="51">
        <f t="shared" si="11"/>
        <v>0.29411764705882354</v>
      </c>
      <c r="L278" s="33">
        <v>24</v>
      </c>
      <c r="M278" s="58">
        <v>17.946340442078185</v>
      </c>
      <c r="N278" s="47"/>
      <c r="O278" s="48">
        <v>0.31515151515151518</v>
      </c>
      <c r="P278" s="31">
        <f t="shared" si="12"/>
        <v>31.515151515151519</v>
      </c>
      <c r="Q278" s="6"/>
      <c r="R278" s="6"/>
      <c r="S278" s="6"/>
      <c r="T278" s="6"/>
      <c r="U278" s="6"/>
      <c r="V278" s="6"/>
      <c r="W278" s="6"/>
      <c r="X278" s="6"/>
      <c r="Y278" s="6"/>
      <c r="Z278" s="6"/>
    </row>
    <row r="279" spans="1:26">
      <c r="A279" s="55" t="s">
        <v>290</v>
      </c>
      <c r="B279" s="33" t="s">
        <v>65</v>
      </c>
      <c r="C279" s="50" t="s">
        <v>42</v>
      </c>
      <c r="D279" s="56">
        <f t="shared" si="8"/>
        <v>23.894927536231883</v>
      </c>
      <c r="E279" s="57">
        <f t="shared" si="9"/>
        <v>0.13026315789473683</v>
      </c>
      <c r="F279" s="33">
        <v>20</v>
      </c>
      <c r="G279" s="58">
        <v>17.895810590740702</v>
      </c>
      <c r="H279" s="51">
        <f t="shared" si="10"/>
        <v>0.05</v>
      </c>
      <c r="I279" s="33">
        <v>19</v>
      </c>
      <c r="J279" s="59">
        <v>17.172347098325201</v>
      </c>
      <c r="K279" s="51">
        <f t="shared" si="11"/>
        <v>0.21052631578947367</v>
      </c>
      <c r="L279" s="33">
        <v>15</v>
      </c>
      <c r="M279" s="58">
        <v>13.661202185792348</v>
      </c>
      <c r="N279" s="47"/>
      <c r="O279" s="48">
        <v>0.19474637681159421</v>
      </c>
      <c r="P279" s="31">
        <f t="shared" si="12"/>
        <v>19.474637681159422</v>
      </c>
      <c r="Q279" s="6"/>
      <c r="R279" s="6"/>
      <c r="S279" s="6"/>
      <c r="T279" s="6"/>
      <c r="U279" s="6"/>
      <c r="V279" s="6"/>
      <c r="W279" s="6"/>
      <c r="X279" s="6"/>
      <c r="Y279" s="6"/>
      <c r="Z279" s="6"/>
    </row>
    <row r="280" spans="1:26">
      <c r="A280" s="55" t="s">
        <v>291</v>
      </c>
      <c r="B280" s="33" t="s">
        <v>65</v>
      </c>
      <c r="C280" s="40" t="s">
        <v>19</v>
      </c>
      <c r="D280" s="56">
        <f t="shared" si="8"/>
        <v>115.37307692307692</v>
      </c>
      <c r="E280" s="57">
        <f t="shared" si="9"/>
        <v>0.11732711732711734</v>
      </c>
      <c r="F280" s="33">
        <v>99</v>
      </c>
      <c r="G280" s="58">
        <v>43.220116999912698</v>
      </c>
      <c r="H280" s="51">
        <f t="shared" si="10"/>
        <v>8.0808080808080815E-2</v>
      </c>
      <c r="I280" s="33">
        <v>91</v>
      </c>
      <c r="J280" s="59">
        <v>39.795338260375203</v>
      </c>
      <c r="K280" s="51">
        <f t="shared" si="11"/>
        <v>0.15384615384615385</v>
      </c>
      <c r="L280" s="33">
        <v>77</v>
      </c>
      <c r="M280" s="58">
        <v>32.079451573211401</v>
      </c>
      <c r="N280" s="47"/>
      <c r="O280" s="48">
        <v>0.16538461538461541</v>
      </c>
      <c r="P280" s="31">
        <f t="shared" si="12"/>
        <v>16.53846153846154</v>
      </c>
      <c r="Q280" s="6"/>
      <c r="R280" s="6"/>
      <c r="S280" s="6"/>
      <c r="T280" s="6"/>
      <c r="U280" s="6"/>
      <c r="V280" s="6"/>
      <c r="W280" s="6"/>
      <c r="X280" s="6"/>
      <c r="Y280" s="6"/>
      <c r="Z280" s="6"/>
    </row>
    <row r="281" spans="1:26">
      <c r="A281" s="55" t="s">
        <v>292</v>
      </c>
      <c r="B281" s="33" t="s">
        <v>65</v>
      </c>
      <c r="C281" s="40" t="s">
        <v>19</v>
      </c>
      <c r="D281" s="56">
        <f t="shared" si="8"/>
        <v>141.21786492374727</v>
      </c>
      <c r="E281" s="57">
        <f t="shared" si="9"/>
        <v>0.17965292336361519</v>
      </c>
      <c r="F281" s="33">
        <v>106</v>
      </c>
      <c r="G281" s="58">
        <v>40.647288902523201</v>
      </c>
      <c r="H281" s="51">
        <f t="shared" si="10"/>
        <v>0.23584905660377359</v>
      </c>
      <c r="I281" s="33">
        <v>81</v>
      </c>
      <c r="J281" s="59">
        <v>31.009532560009099</v>
      </c>
      <c r="K281" s="51">
        <f t="shared" si="11"/>
        <v>0.12345679012345678</v>
      </c>
      <c r="L281" s="33">
        <v>71</v>
      </c>
      <c r="M281" s="58">
        <v>24.8594485026962</v>
      </c>
      <c r="N281" s="47"/>
      <c r="O281" s="48">
        <v>0.33224400871459692</v>
      </c>
      <c r="P281" s="31">
        <f t="shared" si="12"/>
        <v>33.224400871459693</v>
      </c>
      <c r="Q281" s="6"/>
      <c r="R281" s="6"/>
      <c r="S281" s="6"/>
      <c r="T281" s="6"/>
      <c r="U281" s="6"/>
      <c r="V281" s="6"/>
      <c r="W281" s="6"/>
      <c r="X281" s="6"/>
      <c r="Y281" s="6"/>
      <c r="Z281" s="6"/>
    </row>
    <row r="282" spans="1:26">
      <c r="A282" s="55" t="s">
        <v>293</v>
      </c>
      <c r="B282" s="33" t="s">
        <v>65</v>
      </c>
      <c r="C282" s="40" t="s">
        <v>19</v>
      </c>
      <c r="D282" s="56">
        <f t="shared" si="8"/>
        <v>94.134925027674342</v>
      </c>
      <c r="E282" s="57">
        <f t="shared" si="9"/>
        <v>0.15000000000000002</v>
      </c>
      <c r="F282" s="33">
        <v>75</v>
      </c>
      <c r="G282" s="58">
        <v>64.755655327231906</v>
      </c>
      <c r="H282" s="51">
        <f t="shared" si="10"/>
        <v>0.2</v>
      </c>
      <c r="I282" s="33">
        <v>60</v>
      </c>
      <c r="J282" s="59">
        <v>51.635111876075698</v>
      </c>
      <c r="K282" s="51">
        <f t="shared" si="11"/>
        <v>0.1</v>
      </c>
      <c r="L282" s="33">
        <v>54</v>
      </c>
      <c r="M282" s="58">
        <v>46.535677352637002</v>
      </c>
      <c r="N282" s="47"/>
      <c r="O282" s="48">
        <v>0.25513233370232463</v>
      </c>
      <c r="P282" s="31">
        <f t="shared" si="12"/>
        <v>25.513233370232463</v>
      </c>
      <c r="Q282" s="6"/>
      <c r="R282" s="6"/>
      <c r="S282" s="6"/>
      <c r="T282" s="6"/>
      <c r="U282" s="6"/>
      <c r="V282" s="6"/>
      <c r="W282" s="6"/>
      <c r="X282" s="6"/>
      <c r="Y282" s="6"/>
      <c r="Z282" s="6"/>
    </row>
    <row r="283" spans="1:26">
      <c r="A283" s="55" t="s">
        <v>294</v>
      </c>
      <c r="B283" s="33" t="s">
        <v>65</v>
      </c>
      <c r="C283" s="40" t="s">
        <v>19</v>
      </c>
      <c r="D283" s="56">
        <f t="shared" si="8"/>
        <v>108.52251109701966</v>
      </c>
      <c r="E283" s="57">
        <f t="shared" si="9"/>
        <v>0.26550387596899222</v>
      </c>
      <c r="F283" s="33">
        <v>86</v>
      </c>
      <c r="G283" s="58">
        <v>100.667212922861</v>
      </c>
      <c r="H283" s="51">
        <f t="shared" si="10"/>
        <v>0.19767441860465115</v>
      </c>
      <c r="I283" s="33">
        <v>69</v>
      </c>
      <c r="J283" s="59">
        <v>80.354023523931502</v>
      </c>
      <c r="K283" s="51">
        <f t="shared" si="11"/>
        <v>0.33333333333333331</v>
      </c>
      <c r="L283" s="33">
        <v>46</v>
      </c>
      <c r="M283" s="58">
        <v>51.008578715511199</v>
      </c>
      <c r="N283" s="47"/>
      <c r="O283" s="48">
        <v>0.26188966391883323</v>
      </c>
      <c r="P283" s="31">
        <f t="shared" si="12"/>
        <v>26.188966391883323</v>
      </c>
      <c r="Q283" s="6"/>
      <c r="R283" s="6"/>
      <c r="S283" s="6"/>
      <c r="T283" s="6"/>
      <c r="U283" s="6"/>
      <c r="V283" s="6"/>
      <c r="W283" s="6"/>
      <c r="X283" s="6"/>
      <c r="Y283" s="6"/>
      <c r="Z283" s="6"/>
    </row>
    <row r="284" spans="1:26">
      <c r="A284" s="55" t="s">
        <v>295</v>
      </c>
      <c r="B284" s="33" t="s">
        <v>65</v>
      </c>
      <c r="C284" s="40" t="s">
        <v>19</v>
      </c>
      <c r="D284" s="56">
        <f t="shared" si="8"/>
        <v>173.84084084084083</v>
      </c>
      <c r="E284" s="57">
        <f t="shared" si="9"/>
        <v>0.12068258986067204</v>
      </c>
      <c r="F284" s="33">
        <v>146</v>
      </c>
      <c r="G284" s="58">
        <v>27.671430195974398</v>
      </c>
      <c r="H284" s="51">
        <f t="shared" si="10"/>
        <v>0.19863013698630136</v>
      </c>
      <c r="I284" s="33">
        <v>117</v>
      </c>
      <c r="J284" s="59">
        <v>22.288686110529</v>
      </c>
      <c r="K284" s="51">
        <f t="shared" si="11"/>
        <v>4.2735042735042736E-2</v>
      </c>
      <c r="L284" s="33">
        <v>112</v>
      </c>
      <c r="M284" s="58">
        <v>20.829315332690399</v>
      </c>
      <c r="N284" s="47"/>
      <c r="O284" s="48">
        <v>0.1906906906906907</v>
      </c>
      <c r="P284" s="31">
        <f t="shared" si="12"/>
        <v>19.069069069069069</v>
      </c>
      <c r="Q284" s="6"/>
      <c r="R284" s="6"/>
      <c r="S284" s="6"/>
      <c r="T284" s="6"/>
      <c r="U284" s="6"/>
      <c r="V284" s="6"/>
      <c r="W284" s="6"/>
      <c r="X284" s="6"/>
      <c r="Y284" s="6"/>
      <c r="Z284" s="6"/>
    </row>
    <row r="285" spans="1:26">
      <c r="A285" s="55" t="s">
        <v>296</v>
      </c>
      <c r="B285" s="33" t="s">
        <v>65</v>
      </c>
      <c r="C285" s="40" t="s">
        <v>19</v>
      </c>
      <c r="D285" s="56">
        <f t="shared" si="8"/>
        <v>32.553959131545341</v>
      </c>
      <c r="E285" s="57">
        <f t="shared" si="9"/>
        <v>0.13958810068649885</v>
      </c>
      <c r="F285" s="33">
        <v>23</v>
      </c>
      <c r="G285" s="58">
        <v>44.843049327354301</v>
      </c>
      <c r="H285" s="51">
        <f t="shared" si="10"/>
        <v>0.17391304347826086</v>
      </c>
      <c r="I285" s="33">
        <v>19</v>
      </c>
      <c r="J285" s="59">
        <v>36.864571206829602</v>
      </c>
      <c r="K285" s="51">
        <f t="shared" si="11"/>
        <v>0.10526315789473684</v>
      </c>
      <c r="L285" s="33">
        <v>17</v>
      </c>
      <c r="M285" s="58">
        <v>33.073929961089398</v>
      </c>
      <c r="N285" s="47"/>
      <c r="O285" s="48">
        <v>0.41538952745849295</v>
      </c>
      <c r="P285" s="31">
        <f t="shared" si="12"/>
        <v>41.538952745849294</v>
      </c>
      <c r="Q285" s="6"/>
      <c r="R285" s="6"/>
      <c r="S285" s="6"/>
      <c r="T285" s="6"/>
      <c r="U285" s="6"/>
      <c r="V285" s="6"/>
      <c r="W285" s="6"/>
      <c r="X285" s="6"/>
      <c r="Y285" s="6"/>
      <c r="Z285" s="6"/>
    </row>
    <row r="286" spans="1:26">
      <c r="A286" s="55" t="s">
        <v>297</v>
      </c>
      <c r="B286" s="33" t="s">
        <v>65</v>
      </c>
      <c r="C286" s="40" t="s">
        <v>19</v>
      </c>
      <c r="D286" s="56">
        <f t="shared" si="8"/>
        <v>119</v>
      </c>
      <c r="E286" s="57">
        <f t="shared" si="9"/>
        <v>0.24491648511256353</v>
      </c>
      <c r="F286" s="33">
        <v>102</v>
      </c>
      <c r="G286" s="58">
        <v>68.784139186728694</v>
      </c>
      <c r="H286" s="51">
        <f t="shared" si="10"/>
        <v>0.20588235294117646</v>
      </c>
      <c r="I286" s="33">
        <v>81</v>
      </c>
      <c r="J286" s="59">
        <v>54.413542926239401</v>
      </c>
      <c r="K286" s="51">
        <f t="shared" si="11"/>
        <v>0.2839506172839506</v>
      </c>
      <c r="L286" s="33">
        <v>58</v>
      </c>
      <c r="M286" s="58">
        <v>30.916056186571598</v>
      </c>
      <c r="N286" s="47"/>
      <c r="O286" s="48">
        <v>0.16666666666666666</v>
      </c>
      <c r="P286" s="31">
        <f t="shared" si="12"/>
        <v>16.666666666666664</v>
      </c>
      <c r="Q286" s="6"/>
      <c r="R286" s="6"/>
      <c r="S286" s="6"/>
      <c r="T286" s="6"/>
      <c r="U286" s="6"/>
      <c r="V286" s="6"/>
      <c r="W286" s="6"/>
      <c r="X286" s="6"/>
      <c r="Y286" s="6"/>
      <c r="Z286" s="6"/>
    </row>
    <row r="287" spans="1:26">
      <c r="A287" s="55" t="s">
        <v>298</v>
      </c>
      <c r="B287" s="33" t="s">
        <v>65</v>
      </c>
      <c r="C287" s="40" t="s">
        <v>19</v>
      </c>
      <c r="D287" s="56">
        <f t="shared" si="8"/>
        <v>159.71212121212122</v>
      </c>
      <c r="E287" s="57">
        <f t="shared" si="9"/>
        <v>0.10419692684045562</v>
      </c>
      <c r="F287" s="33">
        <v>127</v>
      </c>
      <c r="G287" s="58">
        <v>85.337992205348698</v>
      </c>
      <c r="H287" s="51">
        <f t="shared" si="10"/>
        <v>0.1889763779527559</v>
      </c>
      <c r="I287" s="33">
        <v>103</v>
      </c>
      <c r="J287" s="59">
        <v>68.979373158317699</v>
      </c>
      <c r="K287" s="51">
        <f t="shared" si="11"/>
        <v>1.9417475728155338E-2</v>
      </c>
      <c r="L287" s="33">
        <v>101</v>
      </c>
      <c r="M287" s="58">
        <v>60.504201680672203</v>
      </c>
      <c r="N287" s="47"/>
      <c r="O287" s="48">
        <v>0.25757575757575757</v>
      </c>
      <c r="P287" s="31">
        <f t="shared" si="12"/>
        <v>25.757575757575758</v>
      </c>
      <c r="Q287" s="6"/>
      <c r="R287" s="6"/>
      <c r="S287" s="6"/>
      <c r="T287" s="6"/>
      <c r="U287" s="6"/>
      <c r="V287" s="6"/>
      <c r="W287" s="6"/>
      <c r="X287" s="6"/>
      <c r="Y287" s="6"/>
      <c r="Z287" s="6"/>
    </row>
    <row r="288" spans="1:26">
      <c r="A288" s="55" t="s">
        <v>299</v>
      </c>
      <c r="B288" s="33" t="s">
        <v>65</v>
      </c>
      <c r="C288" s="40" t="s">
        <v>19</v>
      </c>
      <c r="D288" s="56">
        <f t="shared" si="8"/>
        <v>77.180157261794633</v>
      </c>
      <c r="E288" s="57">
        <f t="shared" si="9"/>
        <v>0.30800542740841247</v>
      </c>
      <c r="F288" s="33">
        <v>67</v>
      </c>
      <c r="G288" s="58">
        <v>55.098684210526301</v>
      </c>
      <c r="H288" s="51">
        <f t="shared" si="10"/>
        <v>0.34328358208955223</v>
      </c>
      <c r="I288" s="33">
        <v>44</v>
      </c>
      <c r="J288" s="59">
        <v>36.062617818211599</v>
      </c>
      <c r="K288" s="51">
        <f t="shared" si="11"/>
        <v>0.27272727272727271</v>
      </c>
      <c r="L288" s="33">
        <v>32</v>
      </c>
      <c r="M288" s="58">
        <v>17.235718975705801</v>
      </c>
      <c r="N288" s="47"/>
      <c r="O288" s="48">
        <v>0.15194264569842736</v>
      </c>
      <c r="P288" s="31">
        <f t="shared" si="12"/>
        <v>15.194264569842735</v>
      </c>
      <c r="Q288" s="6"/>
      <c r="R288" s="6"/>
      <c r="S288" s="6"/>
      <c r="T288" s="6"/>
      <c r="U288" s="6"/>
      <c r="V288" s="6"/>
      <c r="W288" s="6"/>
      <c r="X288" s="6"/>
      <c r="Y288" s="6"/>
      <c r="Z288" s="6"/>
    </row>
    <row r="289" spans="1:26">
      <c r="A289" s="55" t="s">
        <v>300</v>
      </c>
      <c r="B289" s="33" t="s">
        <v>65</v>
      </c>
      <c r="C289" s="40" t="s">
        <v>19</v>
      </c>
      <c r="D289" s="56">
        <f t="shared" si="8"/>
        <v>28.925925925925924</v>
      </c>
      <c r="E289" s="57">
        <f t="shared" si="9"/>
        <v>0.10333333333333333</v>
      </c>
      <c r="F289" s="33">
        <v>25</v>
      </c>
      <c r="G289" s="58">
        <v>22.9885057471264</v>
      </c>
      <c r="H289" s="51">
        <f t="shared" si="10"/>
        <v>0.04</v>
      </c>
      <c r="I289" s="33">
        <v>24</v>
      </c>
      <c r="J289" s="59">
        <v>22.091310751104501</v>
      </c>
      <c r="K289" s="51">
        <f t="shared" si="11"/>
        <v>0.16666666666666666</v>
      </c>
      <c r="L289" s="33">
        <v>20</v>
      </c>
      <c r="M289" s="58">
        <v>12.0003692421305</v>
      </c>
      <c r="N289" s="47"/>
      <c r="O289" s="48">
        <v>0.15703703703703703</v>
      </c>
      <c r="P289" s="31">
        <f t="shared" si="12"/>
        <v>15.703703703703702</v>
      </c>
      <c r="Q289" s="6"/>
      <c r="R289" s="6"/>
      <c r="S289" s="6"/>
      <c r="T289" s="6"/>
      <c r="U289" s="6"/>
      <c r="V289" s="6"/>
      <c r="W289" s="6"/>
      <c r="X289" s="6"/>
      <c r="Y289" s="6"/>
      <c r="Z289" s="6"/>
    </row>
    <row r="290" spans="1:26">
      <c r="A290" s="55" t="s">
        <v>301</v>
      </c>
      <c r="B290" s="33" t="s">
        <v>65</v>
      </c>
      <c r="C290" s="40" t="s">
        <v>19</v>
      </c>
      <c r="D290" s="56">
        <f t="shared" si="8"/>
        <v>145.83065476190475</v>
      </c>
      <c r="E290" s="57">
        <f t="shared" si="9"/>
        <v>0.30945615281395533</v>
      </c>
      <c r="F290" s="33">
        <v>123</v>
      </c>
      <c r="G290" s="58">
        <v>113.994439295644</v>
      </c>
      <c r="H290" s="51">
        <f t="shared" si="10"/>
        <v>0.16260162601626016</v>
      </c>
      <c r="I290" s="33">
        <v>103</v>
      </c>
      <c r="J290" s="59">
        <v>96.180782519376194</v>
      </c>
      <c r="K290" s="51">
        <f t="shared" si="11"/>
        <v>0.4563106796116505</v>
      </c>
      <c r="L290" s="33">
        <v>56</v>
      </c>
      <c r="M290" s="58">
        <v>47.263446450515097</v>
      </c>
      <c r="N290" s="47"/>
      <c r="O290" s="48">
        <v>0.18561507936507937</v>
      </c>
      <c r="P290" s="31">
        <f t="shared" si="12"/>
        <v>18.561507936507937</v>
      </c>
      <c r="Q290" s="6"/>
      <c r="R290" s="6"/>
      <c r="S290" s="6"/>
      <c r="T290" s="6"/>
      <c r="U290" s="6"/>
      <c r="V290" s="6"/>
      <c r="W290" s="6"/>
      <c r="X290" s="6"/>
      <c r="Y290" s="6"/>
      <c r="Z290" s="6"/>
    </row>
    <row r="291" spans="1:26">
      <c r="A291" s="55" t="s">
        <v>302</v>
      </c>
      <c r="B291" s="33" t="s">
        <v>65</v>
      </c>
      <c r="C291" s="40" t="s">
        <v>19</v>
      </c>
      <c r="D291" s="56">
        <f t="shared" si="8"/>
        <v>31.187301587301587</v>
      </c>
      <c r="E291" s="57">
        <f t="shared" si="9"/>
        <v>2.0833333333333332E-2</v>
      </c>
      <c r="F291" s="33">
        <v>24</v>
      </c>
      <c r="G291" s="58">
        <v>24.984384759525302</v>
      </c>
      <c r="H291" s="51">
        <f t="shared" si="10"/>
        <v>4.1666666666666664E-2</v>
      </c>
      <c r="I291" s="33">
        <v>23</v>
      </c>
      <c r="J291" s="59">
        <v>24.076206427300299</v>
      </c>
      <c r="K291" s="51">
        <f t="shared" si="11"/>
        <v>0</v>
      </c>
      <c r="L291" s="33">
        <v>23</v>
      </c>
      <c r="M291" s="58">
        <v>22.0657770305768</v>
      </c>
      <c r="N291" s="47"/>
      <c r="O291" s="48">
        <v>0.29947089947089944</v>
      </c>
      <c r="P291" s="31">
        <f t="shared" si="12"/>
        <v>29.947089947089943</v>
      </c>
      <c r="Q291" s="6"/>
      <c r="R291" s="6"/>
      <c r="S291" s="6"/>
      <c r="T291" s="6"/>
      <c r="U291" s="6"/>
      <c r="V291" s="6"/>
      <c r="W291" s="6"/>
      <c r="X291" s="6"/>
      <c r="Y291" s="6"/>
      <c r="Z291" s="6"/>
    </row>
    <row r="292" spans="1:26">
      <c r="A292" s="55" t="s">
        <v>303</v>
      </c>
      <c r="B292" s="33" t="s">
        <v>65</v>
      </c>
      <c r="C292" s="40" t="s">
        <v>19</v>
      </c>
      <c r="D292" s="56">
        <f t="shared" si="8"/>
        <v>67.511904761904759</v>
      </c>
      <c r="E292" s="57">
        <f t="shared" si="9"/>
        <v>0.33271974229176254</v>
      </c>
      <c r="F292" s="33">
        <v>53</v>
      </c>
      <c r="G292" s="58">
        <v>33.009466865969102</v>
      </c>
      <c r="H292" s="51">
        <f t="shared" si="10"/>
        <v>0.22641509433962265</v>
      </c>
      <c r="I292" s="33">
        <v>41</v>
      </c>
      <c r="J292" s="59">
        <v>25.483249425073002</v>
      </c>
      <c r="K292" s="51">
        <f t="shared" si="11"/>
        <v>0.43902439024390244</v>
      </c>
      <c r="L292" s="33">
        <v>23</v>
      </c>
      <c r="M292" s="58">
        <v>12.473493825620499</v>
      </c>
      <c r="N292" s="47"/>
      <c r="O292" s="48">
        <v>0.27380952380952384</v>
      </c>
      <c r="P292" s="31">
        <f t="shared" si="12"/>
        <v>27.380952380952383</v>
      </c>
      <c r="Q292" s="6"/>
      <c r="R292" s="6"/>
      <c r="S292" s="6"/>
      <c r="T292" s="6"/>
      <c r="U292" s="6"/>
      <c r="V292" s="6"/>
      <c r="W292" s="6"/>
      <c r="X292" s="6"/>
      <c r="Y292" s="6"/>
      <c r="Z292" s="6"/>
    </row>
    <row r="293" spans="1:26">
      <c r="A293" s="55" t="s">
        <v>304</v>
      </c>
      <c r="B293" s="33" t="s">
        <v>65</v>
      </c>
      <c r="C293" s="40" t="s">
        <v>19</v>
      </c>
      <c r="D293" s="56">
        <f t="shared" si="8"/>
        <v>144.6431803490627</v>
      </c>
      <c r="E293" s="57">
        <f t="shared" si="9"/>
        <v>0.11361063950198075</v>
      </c>
      <c r="F293" s="33">
        <v>114</v>
      </c>
      <c r="G293" s="58">
        <v>30.470692005452701</v>
      </c>
      <c r="H293" s="51">
        <f t="shared" si="10"/>
        <v>0.18421052631578946</v>
      </c>
      <c r="I293" s="33">
        <v>93</v>
      </c>
      <c r="J293" s="59">
        <v>24.896265560165901</v>
      </c>
      <c r="K293" s="51">
        <f t="shared" si="11"/>
        <v>4.3010752688172046E-2</v>
      </c>
      <c r="L293" s="33">
        <v>89</v>
      </c>
      <c r="M293" s="58">
        <v>20.703933747412002</v>
      </c>
      <c r="N293" s="47"/>
      <c r="O293" s="48">
        <v>0.26879982762335702</v>
      </c>
      <c r="P293" s="31">
        <f t="shared" si="12"/>
        <v>26.879982762335704</v>
      </c>
      <c r="Q293" s="6"/>
      <c r="R293" s="6"/>
      <c r="S293" s="6"/>
      <c r="T293" s="6"/>
      <c r="U293" s="6"/>
      <c r="V293" s="6"/>
      <c r="W293" s="6"/>
      <c r="X293" s="6"/>
      <c r="Y293" s="6"/>
      <c r="Z293" s="6"/>
    </row>
    <row r="294" spans="1:26">
      <c r="A294" s="55" t="s">
        <v>305</v>
      </c>
      <c r="B294" s="33" t="s">
        <v>65</v>
      </c>
      <c r="C294" s="40" t="s">
        <v>19</v>
      </c>
      <c r="D294" s="56">
        <f t="shared" si="8"/>
        <v>250.99026143790849</v>
      </c>
      <c r="E294" s="57">
        <f t="shared" si="9"/>
        <v>0.16411238825031926</v>
      </c>
      <c r="F294" s="33">
        <v>203</v>
      </c>
      <c r="G294" s="58">
        <v>31.936316153797701</v>
      </c>
      <c r="H294" s="51">
        <f t="shared" si="10"/>
        <v>6.8965517241379309E-2</v>
      </c>
      <c r="I294" s="33">
        <v>189</v>
      </c>
      <c r="J294" s="59">
        <v>29.852160727824099</v>
      </c>
      <c r="K294" s="51">
        <f t="shared" si="11"/>
        <v>0.25925925925925924</v>
      </c>
      <c r="L294" s="33">
        <v>140</v>
      </c>
      <c r="M294" s="58">
        <v>18.9971424466403</v>
      </c>
      <c r="N294" s="47"/>
      <c r="O294" s="48">
        <v>0.23640522875816994</v>
      </c>
      <c r="P294" s="31">
        <f t="shared" si="12"/>
        <v>23.640522875816995</v>
      </c>
      <c r="Q294" s="6"/>
      <c r="R294" s="6"/>
      <c r="S294" s="6"/>
      <c r="T294" s="6"/>
      <c r="U294" s="6"/>
      <c r="V294" s="6"/>
      <c r="W294" s="6"/>
      <c r="X294" s="6"/>
      <c r="Y294" s="6"/>
      <c r="Z294" s="6"/>
    </row>
    <row r="295" spans="1:26">
      <c r="A295" s="55" t="s">
        <v>306</v>
      </c>
      <c r="B295" s="33" t="s">
        <v>65</v>
      </c>
      <c r="C295" s="40" t="s">
        <v>19</v>
      </c>
      <c r="D295" s="56">
        <f t="shared" si="8"/>
        <v>230.68181818181819</v>
      </c>
      <c r="E295" s="57">
        <f t="shared" si="9"/>
        <v>0.24953007518796994</v>
      </c>
      <c r="F295" s="33">
        <v>224</v>
      </c>
      <c r="G295" s="58">
        <v>95.145053731470099</v>
      </c>
      <c r="H295" s="51">
        <f t="shared" si="10"/>
        <v>0.32142857142857145</v>
      </c>
      <c r="I295" s="33">
        <v>152</v>
      </c>
      <c r="J295" s="59">
        <v>64.453207819191704</v>
      </c>
      <c r="K295" s="51">
        <f t="shared" si="11"/>
        <v>0.17763157894736842</v>
      </c>
      <c r="L295" s="33">
        <v>125</v>
      </c>
      <c r="M295" s="58">
        <v>44.578415555744201</v>
      </c>
      <c r="N295" s="47"/>
      <c r="O295" s="48">
        <v>2.9829545454545456E-2</v>
      </c>
      <c r="P295" s="31">
        <f t="shared" si="12"/>
        <v>2.9829545454545454</v>
      </c>
      <c r="Q295" s="6"/>
      <c r="R295" s="6"/>
      <c r="S295" s="6"/>
      <c r="T295" s="6"/>
      <c r="U295" s="6"/>
      <c r="V295" s="6"/>
      <c r="W295" s="6"/>
      <c r="X295" s="6"/>
      <c r="Y295" s="6"/>
      <c r="Z295" s="6"/>
    </row>
    <row r="296" spans="1:26">
      <c r="A296" s="55" t="s">
        <v>307</v>
      </c>
      <c r="B296" s="33" t="s">
        <v>65</v>
      </c>
      <c r="C296" s="40" t="s">
        <v>19</v>
      </c>
      <c r="D296" s="56">
        <f t="shared" si="8"/>
        <v>45.458212058212055</v>
      </c>
      <c r="E296" s="57">
        <f t="shared" si="9"/>
        <v>0.29010695187165775</v>
      </c>
      <c r="F296" s="33">
        <v>34</v>
      </c>
      <c r="G296" s="58">
        <v>44.121463794445901</v>
      </c>
      <c r="H296" s="51">
        <f t="shared" si="10"/>
        <v>0.35294117647058826</v>
      </c>
      <c r="I296" s="33">
        <v>22</v>
      </c>
      <c r="J296" s="59">
        <v>28.2776349614395</v>
      </c>
      <c r="K296" s="51">
        <f t="shared" si="11"/>
        <v>0.22727272727272727</v>
      </c>
      <c r="L296" s="33">
        <v>17</v>
      </c>
      <c r="M296" s="58">
        <v>24.312220089571301</v>
      </c>
      <c r="N296" s="47"/>
      <c r="O296" s="48">
        <v>0.337006237006237</v>
      </c>
      <c r="P296" s="31">
        <f t="shared" si="12"/>
        <v>33.700623700623701</v>
      </c>
      <c r="Q296" s="6"/>
      <c r="R296" s="6"/>
      <c r="S296" s="6"/>
      <c r="T296" s="6"/>
      <c r="U296" s="6"/>
      <c r="V296" s="6"/>
      <c r="W296" s="6"/>
      <c r="X296" s="6"/>
      <c r="Y296" s="6"/>
      <c r="Z296" s="6"/>
    </row>
    <row r="297" spans="1:26">
      <c r="A297" s="55" t="s">
        <v>308</v>
      </c>
      <c r="B297" s="33" t="s">
        <v>65</v>
      </c>
      <c r="C297" s="40" t="s">
        <v>19</v>
      </c>
      <c r="D297" s="56">
        <f t="shared" si="8"/>
        <v>77.714285714285722</v>
      </c>
      <c r="E297" s="57">
        <f t="shared" si="9"/>
        <v>0.19649122807017544</v>
      </c>
      <c r="F297" s="33">
        <v>60</v>
      </c>
      <c r="G297" s="58">
        <v>64.412238325281805</v>
      </c>
      <c r="H297" s="51">
        <f t="shared" si="10"/>
        <v>0.36666666666666664</v>
      </c>
      <c r="I297" s="33">
        <v>38</v>
      </c>
      <c r="J297" s="59">
        <v>41.098853558295403</v>
      </c>
      <c r="K297" s="51">
        <f t="shared" si="11"/>
        <v>2.6315789473684209E-2</v>
      </c>
      <c r="L297" s="33">
        <v>37</v>
      </c>
      <c r="M297" s="58">
        <v>35.033939128530697</v>
      </c>
      <c r="N297" s="47"/>
      <c r="O297" s="48">
        <v>0.29523809523809524</v>
      </c>
      <c r="P297" s="31">
        <f t="shared" si="12"/>
        <v>29.523809523809526</v>
      </c>
      <c r="Q297" s="6"/>
      <c r="R297" s="6"/>
      <c r="S297" s="6"/>
      <c r="T297" s="6"/>
      <c r="U297" s="6"/>
      <c r="V297" s="6"/>
      <c r="W297" s="6"/>
      <c r="X297" s="6"/>
      <c r="Y297" s="6"/>
      <c r="Z297" s="6"/>
    </row>
    <row r="298" spans="1:26">
      <c r="A298" s="55" t="s">
        <v>309</v>
      </c>
      <c r="B298" s="33" t="s">
        <v>65</v>
      </c>
      <c r="C298" s="40" t="s">
        <v>19</v>
      </c>
      <c r="D298" s="56">
        <f t="shared" si="8"/>
        <v>65.020527859237532</v>
      </c>
      <c r="E298" s="57">
        <f t="shared" si="9"/>
        <v>0.18342391304347827</v>
      </c>
      <c r="F298" s="33">
        <v>46</v>
      </c>
      <c r="G298" s="58">
        <v>48.0618535158291</v>
      </c>
      <c r="H298" s="51">
        <f t="shared" si="10"/>
        <v>0.30434782608695654</v>
      </c>
      <c r="I298" s="33">
        <v>32</v>
      </c>
      <c r="J298" s="59">
        <v>33.395950740972602</v>
      </c>
      <c r="K298" s="51">
        <f t="shared" si="11"/>
        <v>6.25E-2</v>
      </c>
      <c r="L298" s="33">
        <v>30</v>
      </c>
      <c r="M298" s="58">
        <v>29.313232830820699</v>
      </c>
      <c r="N298" s="47"/>
      <c r="O298" s="48">
        <v>0.4134897360703812</v>
      </c>
      <c r="P298" s="31">
        <f t="shared" si="12"/>
        <v>41.348973607038118</v>
      </c>
      <c r="Q298" s="6"/>
      <c r="R298" s="6"/>
      <c r="S298" s="6"/>
      <c r="T298" s="6"/>
      <c r="U298" s="6"/>
      <c r="V298" s="6"/>
      <c r="W298" s="6"/>
      <c r="X298" s="6"/>
      <c r="Y298" s="6"/>
      <c r="Z298" s="6"/>
    </row>
    <row r="299" spans="1:26">
      <c r="A299" s="55" t="s">
        <v>310</v>
      </c>
      <c r="B299" s="33" t="s">
        <v>65</v>
      </c>
      <c r="C299" s="40" t="s">
        <v>19</v>
      </c>
      <c r="D299" s="56">
        <f t="shared" si="8"/>
        <v>30.85483870967742</v>
      </c>
      <c r="E299" s="57">
        <f t="shared" si="9"/>
        <v>-5.3571428571428575E-2</v>
      </c>
      <c r="F299" s="33">
        <v>28</v>
      </c>
      <c r="G299" s="58">
        <v>105.660377358491</v>
      </c>
      <c r="H299" s="51">
        <f t="shared" si="10"/>
        <v>0.14285714285714285</v>
      </c>
      <c r="I299" s="33">
        <v>24</v>
      </c>
      <c r="J299" s="59">
        <v>89.820359281437106</v>
      </c>
      <c r="K299" s="51">
        <f t="shared" si="11"/>
        <v>-0.25</v>
      </c>
      <c r="L299" s="33">
        <v>30</v>
      </c>
      <c r="M299" s="58">
        <v>100.63361908311499</v>
      </c>
      <c r="N299" s="47"/>
      <c r="O299" s="48">
        <v>0.10195852534562211</v>
      </c>
      <c r="P299" s="31">
        <f t="shared" si="12"/>
        <v>10.19585253456221</v>
      </c>
      <c r="Q299" s="6"/>
      <c r="R299" s="6"/>
      <c r="S299" s="6"/>
      <c r="T299" s="6"/>
      <c r="U299" s="6"/>
      <c r="V299" s="6"/>
      <c r="W299" s="6"/>
      <c r="X299" s="6"/>
      <c r="Y299" s="6"/>
      <c r="Z299" s="6"/>
    </row>
    <row r="300" spans="1:26">
      <c r="A300" s="55" t="s">
        <v>311</v>
      </c>
      <c r="B300" s="33" t="s">
        <v>65</v>
      </c>
      <c r="C300" s="40" t="s">
        <v>19</v>
      </c>
      <c r="D300" s="56">
        <f t="shared" si="8"/>
        <v>65</v>
      </c>
      <c r="E300" s="57">
        <f t="shared" si="9"/>
        <v>0.16128205128205128</v>
      </c>
      <c r="F300" s="33">
        <v>50</v>
      </c>
      <c r="G300" s="58">
        <v>37.243947858473</v>
      </c>
      <c r="H300" s="51">
        <f t="shared" si="10"/>
        <v>0.22</v>
      </c>
      <c r="I300" s="33">
        <v>39</v>
      </c>
      <c r="J300" s="59">
        <v>28.944634110138001</v>
      </c>
      <c r="K300" s="51">
        <f t="shared" si="11"/>
        <v>0.10256410256410256</v>
      </c>
      <c r="L300" s="33">
        <v>35</v>
      </c>
      <c r="M300" s="58">
        <v>22.176227084565301</v>
      </c>
      <c r="N300" s="47"/>
      <c r="O300" s="48">
        <v>0.3</v>
      </c>
      <c r="P300" s="31">
        <f t="shared" si="12"/>
        <v>30</v>
      </c>
      <c r="Q300" s="6"/>
      <c r="R300" s="6"/>
      <c r="S300" s="6"/>
      <c r="T300" s="6"/>
      <c r="U300" s="6"/>
      <c r="V300" s="6"/>
      <c r="W300" s="6"/>
      <c r="X300" s="6"/>
      <c r="Y300" s="6"/>
      <c r="Z300" s="6"/>
    </row>
    <row r="301" spans="1:26">
      <c r="A301" s="55" t="s">
        <v>312</v>
      </c>
      <c r="B301" s="33" t="s">
        <v>65</v>
      </c>
      <c r="C301" s="40" t="s">
        <v>19</v>
      </c>
      <c r="D301" s="56">
        <f t="shared" si="8"/>
        <v>204.26682692307691</v>
      </c>
      <c r="E301" s="57">
        <f t="shared" si="9"/>
        <v>0.37640692640692641</v>
      </c>
      <c r="F301" s="33">
        <v>165</v>
      </c>
      <c r="G301" s="58">
        <v>48.367239256610198</v>
      </c>
      <c r="H301" s="51">
        <f t="shared" si="10"/>
        <v>0.49090909090909091</v>
      </c>
      <c r="I301" s="33">
        <v>84</v>
      </c>
      <c r="J301" s="59">
        <v>24.6067316987433</v>
      </c>
      <c r="K301" s="51">
        <f t="shared" si="11"/>
        <v>0.26190476190476192</v>
      </c>
      <c r="L301" s="33">
        <v>62</v>
      </c>
      <c r="M301" s="58">
        <v>16.1679111058851</v>
      </c>
      <c r="N301" s="47"/>
      <c r="O301" s="48">
        <v>0.23798076923076922</v>
      </c>
      <c r="P301" s="31">
        <f t="shared" si="12"/>
        <v>23.798076923076923</v>
      </c>
      <c r="Q301" s="6"/>
      <c r="R301" s="6"/>
      <c r="S301" s="6"/>
      <c r="T301" s="6"/>
      <c r="U301" s="6"/>
      <c r="V301" s="6"/>
      <c r="W301" s="6"/>
      <c r="X301" s="6"/>
      <c r="Y301" s="6"/>
      <c r="Z301" s="6"/>
    </row>
    <row r="302" spans="1:26">
      <c r="A302" s="55" t="s">
        <v>313</v>
      </c>
      <c r="B302" s="33" t="s">
        <v>65</v>
      </c>
      <c r="C302" s="40" t="s">
        <v>19</v>
      </c>
      <c r="D302" s="56">
        <f t="shared" si="8"/>
        <v>45.363984674329501</v>
      </c>
      <c r="E302" s="57">
        <f t="shared" si="9"/>
        <v>0.22500000000000001</v>
      </c>
      <c r="F302" s="33">
        <v>40</v>
      </c>
      <c r="G302" s="58">
        <v>178.57142857142901</v>
      </c>
      <c r="H302" s="51">
        <f t="shared" si="10"/>
        <v>0.2</v>
      </c>
      <c r="I302" s="33">
        <v>32</v>
      </c>
      <c r="J302" s="59">
        <v>143.691064211944</v>
      </c>
      <c r="K302" s="51">
        <f t="shared" si="11"/>
        <v>0.25</v>
      </c>
      <c r="L302" s="33">
        <v>24</v>
      </c>
      <c r="M302" s="58">
        <v>108.156827399729</v>
      </c>
      <c r="N302" s="47"/>
      <c r="O302" s="48">
        <v>0.13409961685823754</v>
      </c>
      <c r="P302" s="31">
        <f t="shared" si="12"/>
        <v>13.409961685823754</v>
      </c>
      <c r="Q302" s="6"/>
      <c r="R302" s="6"/>
      <c r="S302" s="6"/>
      <c r="T302" s="6"/>
      <c r="U302" s="6"/>
      <c r="V302" s="6"/>
      <c r="W302" s="6"/>
      <c r="X302" s="6"/>
      <c r="Y302" s="6"/>
      <c r="Z302" s="6"/>
    </row>
    <row r="303" spans="1:26">
      <c r="A303" s="55" t="s">
        <v>314</v>
      </c>
      <c r="B303" s="33" t="s">
        <v>65</v>
      </c>
      <c r="C303" s="40" t="s">
        <v>19</v>
      </c>
      <c r="D303" s="56">
        <f t="shared" si="8"/>
        <v>144.04054054054055</v>
      </c>
      <c r="E303" s="57">
        <f t="shared" si="9"/>
        <v>0.12677685950413223</v>
      </c>
      <c r="F303" s="33">
        <v>121</v>
      </c>
      <c r="G303" s="58">
        <v>79.652425778421403</v>
      </c>
      <c r="H303" s="51">
        <f t="shared" si="10"/>
        <v>0.17355371900826447</v>
      </c>
      <c r="I303" s="33">
        <v>100</v>
      </c>
      <c r="J303" s="59">
        <v>65.811122079631403</v>
      </c>
      <c r="K303" s="51">
        <f t="shared" si="11"/>
        <v>0.08</v>
      </c>
      <c r="L303" s="33">
        <v>92</v>
      </c>
      <c r="M303" s="58">
        <v>51.5566131271068</v>
      </c>
      <c r="N303" s="47"/>
      <c r="O303" s="48">
        <v>0.19041769041769041</v>
      </c>
      <c r="P303" s="31">
        <f t="shared" si="12"/>
        <v>19.04176904176904</v>
      </c>
      <c r="Q303" s="6"/>
      <c r="R303" s="6"/>
      <c r="S303" s="6"/>
      <c r="T303" s="6"/>
      <c r="U303" s="6"/>
      <c r="V303" s="6"/>
      <c r="W303" s="6"/>
      <c r="X303" s="6"/>
      <c r="Y303" s="6"/>
      <c r="Z303" s="6"/>
    </row>
    <row r="304" spans="1:26">
      <c r="A304" s="55" t="s">
        <v>315</v>
      </c>
      <c r="B304" s="33" t="s">
        <v>65</v>
      </c>
      <c r="C304" s="40" t="s">
        <v>19</v>
      </c>
      <c r="D304" s="56">
        <f t="shared" si="8"/>
        <v>79.51739926739927</v>
      </c>
      <c r="E304" s="57">
        <f t="shared" si="9"/>
        <v>0.15951263134361726</v>
      </c>
      <c r="F304" s="33">
        <v>71</v>
      </c>
      <c r="G304" s="58">
        <v>39.578571826746199</v>
      </c>
      <c r="H304" s="51">
        <f t="shared" si="10"/>
        <v>0.11267605633802817</v>
      </c>
      <c r="I304" s="33">
        <v>63</v>
      </c>
      <c r="J304" s="59">
        <v>35.175879396984897</v>
      </c>
      <c r="K304" s="51">
        <f t="shared" si="11"/>
        <v>0.20634920634920634</v>
      </c>
      <c r="L304" s="33">
        <v>50</v>
      </c>
      <c r="M304" s="58">
        <v>23.623375892907301</v>
      </c>
      <c r="N304" s="47"/>
      <c r="O304" s="48">
        <v>0.11996336996336997</v>
      </c>
      <c r="P304" s="31">
        <f t="shared" si="12"/>
        <v>11.996336996336996</v>
      </c>
      <c r="Q304" s="6"/>
      <c r="R304" s="6"/>
      <c r="S304" s="6"/>
      <c r="T304" s="6"/>
      <c r="U304" s="6"/>
      <c r="V304" s="6"/>
      <c r="W304" s="6"/>
      <c r="X304" s="6"/>
      <c r="Y304" s="6"/>
      <c r="Z304" s="6"/>
    </row>
    <row r="305" spans="1:26">
      <c r="A305" s="55" t="s">
        <v>316</v>
      </c>
      <c r="B305" s="33" t="s">
        <v>65</v>
      </c>
      <c r="C305" s="40" t="s">
        <v>19</v>
      </c>
      <c r="D305" s="56">
        <f t="shared" si="8"/>
        <v>62.292857142857144</v>
      </c>
      <c r="E305" s="57">
        <f t="shared" si="9"/>
        <v>8.5844093735054999E-2</v>
      </c>
      <c r="F305" s="33">
        <v>51</v>
      </c>
      <c r="G305" s="58">
        <v>44.255466851787602</v>
      </c>
      <c r="H305" s="51">
        <f t="shared" si="10"/>
        <v>0.19607843137254902</v>
      </c>
      <c r="I305" s="33">
        <v>41</v>
      </c>
      <c r="J305" s="59">
        <v>35.494762358237303</v>
      </c>
      <c r="K305" s="51">
        <f t="shared" si="11"/>
        <v>-2.4390243902439025E-2</v>
      </c>
      <c r="L305" s="33">
        <v>42</v>
      </c>
      <c r="M305" s="58">
        <v>36.436193285330098</v>
      </c>
      <c r="N305" s="47"/>
      <c r="O305" s="48">
        <v>0.22142857142857142</v>
      </c>
      <c r="P305" s="31">
        <f t="shared" si="12"/>
        <v>22.142857142857142</v>
      </c>
      <c r="Q305" s="6"/>
      <c r="R305" s="6"/>
      <c r="S305" s="6"/>
      <c r="T305" s="6"/>
      <c r="U305" s="6"/>
      <c r="V305" s="6"/>
      <c r="W305" s="6"/>
      <c r="X305" s="6"/>
      <c r="Y305" s="6"/>
      <c r="Z305" s="6"/>
    </row>
    <row r="306" spans="1:26">
      <c r="A306" s="55" t="s">
        <v>317</v>
      </c>
      <c r="B306" s="33" t="s">
        <v>65</v>
      </c>
      <c r="C306" s="40" t="s">
        <v>19</v>
      </c>
      <c r="D306" s="56">
        <f t="shared" si="8"/>
        <v>27.581372549019608</v>
      </c>
      <c r="E306" s="57">
        <f t="shared" si="9"/>
        <v>0.30112044817927169</v>
      </c>
      <c r="F306" s="33">
        <v>21</v>
      </c>
      <c r="G306" s="58">
        <v>91.823349365981599</v>
      </c>
      <c r="H306" s="51">
        <f t="shared" si="10"/>
        <v>0.19047619047619047</v>
      </c>
      <c r="I306" s="33">
        <v>17</v>
      </c>
      <c r="J306" s="59">
        <v>74.171029668411805</v>
      </c>
      <c r="K306" s="51">
        <f t="shared" si="11"/>
        <v>0.41176470588235292</v>
      </c>
      <c r="L306" s="33">
        <v>10</v>
      </c>
      <c r="M306" s="58">
        <v>73.945193562418396</v>
      </c>
      <c r="N306" s="47"/>
      <c r="O306" s="48">
        <v>0.31339869281045751</v>
      </c>
      <c r="P306" s="31">
        <f t="shared" si="12"/>
        <v>31.33986928104575</v>
      </c>
      <c r="Q306" s="6"/>
      <c r="R306" s="6"/>
      <c r="S306" s="6"/>
      <c r="T306" s="6"/>
      <c r="U306" s="6"/>
      <c r="V306" s="6"/>
      <c r="W306" s="6"/>
      <c r="X306" s="6"/>
      <c r="Y306" s="6"/>
      <c r="Z306" s="6"/>
    </row>
    <row r="307" spans="1:26">
      <c r="A307" s="55" t="s">
        <v>318</v>
      </c>
      <c r="B307" s="33" t="s">
        <v>65</v>
      </c>
      <c r="C307" s="40" t="s">
        <v>19</v>
      </c>
      <c r="D307" s="56">
        <f t="shared" si="8"/>
        <v>68.660483870967738</v>
      </c>
      <c r="E307" s="57">
        <f t="shared" si="9"/>
        <v>8.0971659919028327E-2</v>
      </c>
      <c r="F307" s="33">
        <v>57</v>
      </c>
      <c r="G307" s="58">
        <v>50.829320492241798</v>
      </c>
      <c r="H307" s="51">
        <f t="shared" si="10"/>
        <v>0.31578947368421051</v>
      </c>
      <c r="I307" s="33">
        <v>39</v>
      </c>
      <c r="J307" s="59">
        <v>34.632803481040703</v>
      </c>
      <c r="K307" s="51">
        <f t="shared" si="11"/>
        <v>-0.15384615384615385</v>
      </c>
      <c r="L307" s="33">
        <v>45</v>
      </c>
      <c r="M307" s="58">
        <v>30.208796090626301</v>
      </c>
      <c r="N307" s="47"/>
      <c r="O307" s="48">
        <v>0.20456989247311827</v>
      </c>
      <c r="P307" s="31">
        <f t="shared" si="12"/>
        <v>20.456989247311828</v>
      </c>
      <c r="Q307" s="6"/>
      <c r="R307" s="6"/>
      <c r="S307" s="6"/>
      <c r="T307" s="6"/>
      <c r="U307" s="6"/>
      <c r="V307" s="6"/>
      <c r="W307" s="6"/>
      <c r="X307" s="6"/>
      <c r="Y307" s="6"/>
      <c r="Z307" s="6"/>
    </row>
    <row r="308" spans="1:26">
      <c r="A308" s="55" t="s">
        <v>319</v>
      </c>
      <c r="B308" s="33" t="s">
        <v>65</v>
      </c>
      <c r="C308" s="40" t="s">
        <v>19</v>
      </c>
      <c r="D308" s="56">
        <f t="shared" si="8"/>
        <v>213.63758921490881</v>
      </c>
      <c r="E308" s="57">
        <f t="shared" si="9"/>
        <v>-8.7343441001977717E-3</v>
      </c>
      <c r="F308" s="33">
        <v>148</v>
      </c>
      <c r="G308" s="58">
        <v>46.131787295056398</v>
      </c>
      <c r="H308" s="51">
        <f t="shared" si="10"/>
        <v>0.44594594594594594</v>
      </c>
      <c r="I308" s="33">
        <v>82</v>
      </c>
      <c r="J308" s="59">
        <v>25.582628771097799</v>
      </c>
      <c r="K308" s="51">
        <f t="shared" si="11"/>
        <v>-0.46341463414634149</v>
      </c>
      <c r="L308" s="33">
        <v>120</v>
      </c>
      <c r="M308" s="58">
        <v>36.361356654755099</v>
      </c>
      <c r="N308" s="47"/>
      <c r="O308" s="48">
        <v>0.44349722442505946</v>
      </c>
      <c r="P308" s="31">
        <f t="shared" si="12"/>
        <v>44.349722442505943</v>
      </c>
      <c r="Q308" s="6"/>
      <c r="R308" s="6"/>
      <c r="S308" s="6"/>
      <c r="T308" s="6"/>
      <c r="U308" s="6"/>
      <c r="V308" s="6"/>
      <c r="W308" s="6"/>
      <c r="X308" s="6"/>
      <c r="Y308" s="6"/>
      <c r="Z308" s="6"/>
    </row>
    <row r="309" spans="1:26">
      <c r="A309" s="55" t="s">
        <v>320</v>
      </c>
      <c r="B309" s="33" t="s">
        <v>65</v>
      </c>
      <c r="C309" s="40" t="s">
        <v>19</v>
      </c>
      <c r="D309" s="56">
        <f t="shared" si="8"/>
        <v>123.85317460317461</v>
      </c>
      <c r="E309" s="57">
        <f t="shared" si="9"/>
        <v>0.32199488491048595</v>
      </c>
      <c r="F309" s="33">
        <v>115</v>
      </c>
      <c r="G309" s="58">
        <v>122.236394557823</v>
      </c>
      <c r="H309" s="51">
        <f t="shared" si="10"/>
        <v>0.40869565217391307</v>
      </c>
      <c r="I309" s="33">
        <v>68</v>
      </c>
      <c r="J309" s="59">
        <v>72.179174185330595</v>
      </c>
      <c r="K309" s="51">
        <f t="shared" si="11"/>
        <v>0.23529411764705882</v>
      </c>
      <c r="L309" s="33">
        <v>52</v>
      </c>
      <c r="M309" s="58">
        <v>56.185730944556298</v>
      </c>
      <c r="N309" s="47"/>
      <c r="O309" s="48">
        <v>7.6984126984126974E-2</v>
      </c>
      <c r="P309" s="31">
        <f t="shared" si="12"/>
        <v>7.6984126984126977</v>
      </c>
      <c r="Q309" s="6"/>
      <c r="R309" s="6"/>
      <c r="S309" s="6"/>
      <c r="T309" s="6"/>
      <c r="U309" s="6"/>
      <c r="V309" s="6"/>
      <c r="W309" s="6"/>
      <c r="X309" s="6"/>
      <c r="Y309" s="6"/>
      <c r="Z309" s="6"/>
    </row>
    <row r="310" spans="1:26">
      <c r="A310" s="55" t="s">
        <v>321</v>
      </c>
      <c r="B310" s="33" t="s">
        <v>65</v>
      </c>
      <c r="C310" s="40" t="s">
        <v>19</v>
      </c>
      <c r="D310" s="56">
        <f t="shared" si="8"/>
        <v>28.022222222222222</v>
      </c>
      <c r="E310" s="57">
        <f t="shared" si="9"/>
        <v>0.14262820512820512</v>
      </c>
      <c r="F310" s="33">
        <v>26</v>
      </c>
      <c r="G310" s="58">
        <v>29.4317410006792</v>
      </c>
      <c r="H310" s="51">
        <f t="shared" si="10"/>
        <v>7.6923076923076927E-2</v>
      </c>
      <c r="I310" s="33">
        <v>24</v>
      </c>
      <c r="J310" s="59">
        <v>26.987518272798798</v>
      </c>
      <c r="K310" s="51">
        <f t="shared" si="11"/>
        <v>0.20833333333333334</v>
      </c>
      <c r="L310" s="33">
        <v>19</v>
      </c>
      <c r="M310" s="58">
        <v>21.317177156961701</v>
      </c>
      <c r="N310" s="47"/>
      <c r="O310" s="48">
        <v>7.7777777777777779E-2</v>
      </c>
      <c r="P310" s="31">
        <f t="shared" si="12"/>
        <v>7.7777777777777777</v>
      </c>
      <c r="Q310" s="6"/>
      <c r="R310" s="6"/>
      <c r="S310" s="6"/>
      <c r="T310" s="6"/>
      <c r="U310" s="6"/>
      <c r="V310" s="6"/>
      <c r="W310" s="6"/>
      <c r="X310" s="6"/>
      <c r="Y310" s="6"/>
      <c r="Z310" s="6"/>
    </row>
    <row r="311" spans="1:26">
      <c r="A311" s="55" t="s">
        <v>322</v>
      </c>
      <c r="B311" s="33" t="s">
        <v>65</v>
      </c>
      <c r="C311" s="40" t="s">
        <v>19</v>
      </c>
      <c r="D311" s="56">
        <f t="shared" si="8"/>
        <v>57.578659370725035</v>
      </c>
      <c r="E311" s="57">
        <f t="shared" si="9"/>
        <v>0.13725985844287159</v>
      </c>
      <c r="F311" s="33">
        <v>46</v>
      </c>
      <c r="G311" s="58">
        <v>25.024480470025001</v>
      </c>
      <c r="H311" s="51">
        <f t="shared" si="10"/>
        <v>6.5217391304347824E-2</v>
      </c>
      <c r="I311" s="33">
        <v>43</v>
      </c>
      <c r="J311" s="59">
        <v>23.4844347351174</v>
      </c>
      <c r="K311" s="51">
        <f t="shared" si="11"/>
        <v>0.20930232558139536</v>
      </c>
      <c r="L311" s="33">
        <v>34</v>
      </c>
      <c r="M311" s="58">
        <v>18.666959481717299</v>
      </c>
      <c r="N311" s="47"/>
      <c r="O311" s="48">
        <v>0.25170998632010944</v>
      </c>
      <c r="P311" s="31">
        <f t="shared" si="12"/>
        <v>25.170998632010942</v>
      </c>
      <c r="Q311" s="6"/>
      <c r="R311" s="6"/>
      <c r="S311" s="6"/>
      <c r="T311" s="6"/>
      <c r="U311" s="6"/>
      <c r="V311" s="6"/>
      <c r="W311" s="6"/>
      <c r="X311" s="6"/>
      <c r="Y311" s="6"/>
      <c r="Z311" s="6"/>
    </row>
    <row r="312" spans="1:26">
      <c r="A312" s="55" t="s">
        <v>323</v>
      </c>
      <c r="B312" s="33" t="s">
        <v>65</v>
      </c>
      <c r="C312" s="40" t="s">
        <v>43</v>
      </c>
      <c r="D312" s="56">
        <f t="shared" si="8"/>
        <v>42.95</v>
      </c>
      <c r="E312" s="57">
        <f t="shared" si="9"/>
        <v>0.25526315789473686</v>
      </c>
      <c r="F312" s="33">
        <v>38</v>
      </c>
      <c r="G312" s="58">
        <v>32.677490368739697</v>
      </c>
      <c r="H312" s="51">
        <f t="shared" si="10"/>
        <v>0.21052631578947367</v>
      </c>
      <c r="I312" s="33">
        <v>30</v>
      </c>
      <c r="J312" s="59">
        <v>25.9544758493602</v>
      </c>
      <c r="K312" s="51">
        <f t="shared" si="11"/>
        <v>0.3</v>
      </c>
      <c r="L312" s="33">
        <v>21</v>
      </c>
      <c r="M312" s="58">
        <v>18.279785169000963</v>
      </c>
      <c r="N312" s="47"/>
      <c r="O312" s="48">
        <v>0.13026315789473683</v>
      </c>
      <c r="P312" s="31">
        <f t="shared" si="12"/>
        <v>13.026315789473683</v>
      </c>
      <c r="Q312" s="6"/>
      <c r="R312" s="6"/>
      <c r="S312" s="6"/>
      <c r="T312" s="6"/>
      <c r="U312" s="6"/>
      <c r="V312" s="6"/>
      <c r="W312" s="6"/>
      <c r="X312" s="6"/>
      <c r="Y312" s="6"/>
      <c r="Z312" s="6"/>
    </row>
    <row r="313" spans="1:26">
      <c r="A313" s="55" t="s">
        <v>324</v>
      </c>
      <c r="B313" s="33" t="s">
        <v>65</v>
      </c>
      <c r="C313" s="40" t="s">
        <v>43</v>
      </c>
      <c r="D313" s="56">
        <f t="shared" si="8"/>
        <v>40.077950390801625</v>
      </c>
      <c r="E313" s="57">
        <f t="shared" si="9"/>
        <v>0.25757575757575757</v>
      </c>
      <c r="F313" s="33">
        <v>33</v>
      </c>
      <c r="G313" s="58">
        <v>26.732336406201899</v>
      </c>
      <c r="H313" s="51">
        <f t="shared" si="10"/>
        <v>0.18181818181818182</v>
      </c>
      <c r="I313" s="33">
        <v>27</v>
      </c>
      <c r="J313" s="59">
        <v>21.919498611765</v>
      </c>
      <c r="K313" s="51">
        <f t="shared" si="11"/>
        <v>0.33333333333333331</v>
      </c>
      <c r="L313" s="33">
        <v>18</v>
      </c>
      <c r="M313" s="58">
        <v>14.659054816721094</v>
      </c>
      <c r="N313" s="47"/>
      <c r="O313" s="48">
        <v>0.21448334517580692</v>
      </c>
      <c r="P313" s="31">
        <f t="shared" si="12"/>
        <v>21.44833451758069</v>
      </c>
      <c r="Q313" s="6"/>
      <c r="R313" s="6"/>
      <c r="S313" s="6"/>
      <c r="T313" s="6"/>
      <c r="U313" s="6"/>
      <c r="V313" s="6"/>
      <c r="W313" s="6"/>
      <c r="X313" s="6"/>
      <c r="Y313" s="6"/>
      <c r="Z313" s="6"/>
    </row>
    <row r="314" spans="1:26">
      <c r="A314" s="55" t="s">
        <v>325</v>
      </c>
      <c r="B314" s="33" t="s">
        <v>65</v>
      </c>
      <c r="C314" s="40" t="s">
        <v>43</v>
      </c>
      <c r="D314" s="56">
        <f t="shared" si="8"/>
        <v>55.039473684210527</v>
      </c>
      <c r="E314" s="57">
        <f t="shared" si="9"/>
        <v>0.23984526112185686</v>
      </c>
      <c r="F314" s="33">
        <v>47</v>
      </c>
      <c r="G314" s="58">
        <v>30.240443698084601</v>
      </c>
      <c r="H314" s="51">
        <f t="shared" si="10"/>
        <v>0.2978723404255319</v>
      </c>
      <c r="I314" s="33">
        <v>33</v>
      </c>
      <c r="J314" s="59">
        <v>21.274538245817599</v>
      </c>
      <c r="K314" s="51">
        <f t="shared" si="11"/>
        <v>0.18181818181818182</v>
      </c>
      <c r="L314" s="33">
        <v>27</v>
      </c>
      <c r="M314" s="58">
        <v>17.547736342011881</v>
      </c>
      <c r="N314" s="47"/>
      <c r="O314" s="48">
        <v>0.17105263157894737</v>
      </c>
      <c r="P314" s="31">
        <f t="shared" si="12"/>
        <v>17.105263157894736</v>
      </c>
      <c r="Q314" s="6"/>
      <c r="R314" s="6"/>
      <c r="S314" s="6"/>
      <c r="T314" s="6"/>
      <c r="U314" s="6"/>
      <c r="V314" s="6"/>
      <c r="W314" s="6"/>
      <c r="X314" s="6"/>
      <c r="Y314" s="6"/>
      <c r="Z314" s="6"/>
    </row>
    <row r="315" spans="1:26">
      <c r="A315" s="55" t="s">
        <v>326</v>
      </c>
      <c r="B315" s="33" t="s">
        <v>65</v>
      </c>
      <c r="C315" s="40" t="s">
        <v>43</v>
      </c>
      <c r="D315" s="56">
        <f t="shared" si="8"/>
        <v>53.515686274509804</v>
      </c>
      <c r="E315" s="57">
        <f t="shared" si="9"/>
        <v>0.36096938775510201</v>
      </c>
      <c r="F315" s="33">
        <v>49</v>
      </c>
      <c r="G315" s="58">
        <v>29.046331863233299</v>
      </c>
      <c r="H315" s="51">
        <f t="shared" si="10"/>
        <v>0.34693877551020408</v>
      </c>
      <c r="I315" s="33">
        <v>32</v>
      </c>
      <c r="J315" s="59">
        <v>19.008583563515401</v>
      </c>
      <c r="K315" s="51">
        <f t="shared" si="11"/>
        <v>0.375</v>
      </c>
      <c r="L315" s="33">
        <v>20</v>
      </c>
      <c r="M315" s="58">
        <v>11.914619834267638</v>
      </c>
      <c r="N315" s="47"/>
      <c r="O315" s="48">
        <v>9.2156862745098045E-2</v>
      </c>
      <c r="P315" s="31">
        <f t="shared" si="12"/>
        <v>9.2156862745098049</v>
      </c>
      <c r="Q315" s="6"/>
      <c r="R315" s="6"/>
      <c r="S315" s="6"/>
      <c r="T315" s="6"/>
      <c r="U315" s="6"/>
      <c r="V315" s="6"/>
      <c r="W315" s="6"/>
      <c r="X315" s="6"/>
      <c r="Y315" s="6"/>
      <c r="Z315" s="6"/>
    </row>
    <row r="316" spans="1:26">
      <c r="A316" s="55" t="s">
        <v>327</v>
      </c>
      <c r="B316" s="33" t="s">
        <v>65</v>
      </c>
      <c r="C316" s="40" t="s">
        <v>60</v>
      </c>
      <c r="D316" s="56">
        <f t="shared" si="8"/>
        <v>45.827586206896548</v>
      </c>
      <c r="E316" s="57">
        <f t="shared" si="9"/>
        <v>0.18333333333333335</v>
      </c>
      <c r="F316" s="33">
        <v>36</v>
      </c>
      <c r="G316" s="58">
        <v>28.993677767486801</v>
      </c>
      <c r="H316" s="51">
        <f t="shared" si="10"/>
        <v>0.16666666666666666</v>
      </c>
      <c r="I316" s="33">
        <v>30</v>
      </c>
      <c r="J316" s="59">
        <v>24.480003916800602</v>
      </c>
      <c r="K316" s="51">
        <f t="shared" si="11"/>
        <v>0.2</v>
      </c>
      <c r="L316" s="33">
        <v>24</v>
      </c>
      <c r="M316" s="58">
        <v>19.724514283835759</v>
      </c>
      <c r="N316" s="47"/>
      <c r="O316" s="48">
        <v>0.27298850574712641</v>
      </c>
      <c r="P316" s="31">
        <f t="shared" si="12"/>
        <v>27.298850574712642</v>
      </c>
      <c r="Q316" s="6"/>
      <c r="R316" s="6"/>
      <c r="S316" s="6"/>
      <c r="T316" s="6"/>
      <c r="U316" s="6"/>
      <c r="V316" s="6"/>
      <c r="W316" s="6"/>
      <c r="X316" s="6"/>
      <c r="Y316" s="6"/>
      <c r="Z316" s="6"/>
    </row>
    <row r="317" spans="1:26">
      <c r="A317" s="55" t="s">
        <v>328</v>
      </c>
      <c r="B317" s="33" t="s">
        <v>65</v>
      </c>
      <c r="C317" s="40" t="s">
        <v>60</v>
      </c>
      <c r="D317" s="56">
        <f t="shared" si="8"/>
        <v>438.73949579831935</v>
      </c>
      <c r="E317" s="57">
        <f t="shared" si="9"/>
        <v>0.54105854561705935</v>
      </c>
      <c r="F317" s="33">
        <v>345</v>
      </c>
      <c r="G317" s="58">
        <v>118.256792053144</v>
      </c>
      <c r="H317" s="51">
        <f t="shared" si="10"/>
        <v>0.34202898550724636</v>
      </c>
      <c r="I317" s="33">
        <v>227</v>
      </c>
      <c r="J317" s="59">
        <v>78.037712498066199</v>
      </c>
      <c r="K317" s="51">
        <f t="shared" si="11"/>
        <v>0.74008810572687223</v>
      </c>
      <c r="L317" s="33">
        <v>59</v>
      </c>
      <c r="M317" s="58">
        <v>20.317154220974878</v>
      </c>
      <c r="N317" s="47"/>
      <c r="O317" s="48">
        <v>0.27170868347338939</v>
      </c>
      <c r="P317" s="31">
        <f t="shared" si="12"/>
        <v>27.170868347338939</v>
      </c>
      <c r="Q317" s="6"/>
      <c r="R317" s="6"/>
      <c r="S317" s="6"/>
      <c r="T317" s="6"/>
      <c r="U317" s="6"/>
      <c r="V317" s="6"/>
      <c r="W317" s="6"/>
      <c r="X317" s="6"/>
      <c r="Y317" s="6"/>
      <c r="Z317" s="6"/>
    </row>
    <row r="318" spans="1:26">
      <c r="A318" s="55" t="s">
        <v>329</v>
      </c>
      <c r="B318" s="33" t="s">
        <v>65</v>
      </c>
      <c r="C318" s="40" t="s">
        <v>60</v>
      </c>
      <c r="D318" s="56">
        <f t="shared" si="8"/>
        <v>206.47459165154265</v>
      </c>
      <c r="E318" s="57">
        <f t="shared" si="9"/>
        <v>0.19831649831649834</v>
      </c>
      <c r="F318" s="33">
        <v>165</v>
      </c>
      <c r="G318" s="58">
        <v>30.161225459730201</v>
      </c>
      <c r="H318" s="51">
        <f t="shared" si="10"/>
        <v>0.18181818181818182</v>
      </c>
      <c r="I318" s="33">
        <v>135</v>
      </c>
      <c r="J318" s="59">
        <v>24.8174082169519</v>
      </c>
      <c r="K318" s="51">
        <f t="shared" si="11"/>
        <v>0.21481481481481482</v>
      </c>
      <c r="L318" s="33">
        <v>106</v>
      </c>
      <c r="M318" s="58">
        <v>19.627485145141499</v>
      </c>
      <c r="N318" s="47"/>
      <c r="O318" s="48">
        <v>0.25136116152450094</v>
      </c>
      <c r="P318" s="31">
        <f t="shared" si="12"/>
        <v>25.136116152450093</v>
      </c>
      <c r="Q318" s="6"/>
      <c r="R318" s="6"/>
      <c r="S318" s="6"/>
      <c r="T318" s="6"/>
      <c r="U318" s="6"/>
      <c r="V318" s="6"/>
      <c r="W318" s="6"/>
      <c r="X318" s="6"/>
      <c r="Y318" s="6"/>
      <c r="Z318" s="6"/>
    </row>
    <row r="319" spans="1:26">
      <c r="A319" s="55" t="s">
        <v>330</v>
      </c>
      <c r="B319" s="33" t="s">
        <v>65</v>
      </c>
      <c r="C319" s="40" t="s">
        <v>60</v>
      </c>
      <c r="D319" s="56">
        <f t="shared" si="8"/>
        <v>62.006410256410255</v>
      </c>
      <c r="E319" s="57">
        <f t="shared" si="9"/>
        <v>0.23380221653878941</v>
      </c>
      <c r="F319" s="33">
        <v>51</v>
      </c>
      <c r="G319" s="58">
        <v>35.840782594029299</v>
      </c>
      <c r="H319" s="51">
        <f t="shared" si="10"/>
        <v>9.8039215686274508E-2</v>
      </c>
      <c r="I319" s="33">
        <v>46</v>
      </c>
      <c r="J319" s="59">
        <v>32.446692200802701</v>
      </c>
      <c r="K319" s="51">
        <f t="shared" si="11"/>
        <v>0.36956521739130432</v>
      </c>
      <c r="L319" s="33">
        <v>29</v>
      </c>
      <c r="M319" s="58">
        <v>20.489197247382329</v>
      </c>
      <c r="N319" s="47"/>
      <c r="O319" s="48">
        <v>0.21581196581196582</v>
      </c>
      <c r="P319" s="31">
        <f t="shared" si="12"/>
        <v>21.581196581196583</v>
      </c>
      <c r="Q319" s="6"/>
      <c r="R319" s="6"/>
      <c r="S319" s="6"/>
      <c r="T319" s="6"/>
      <c r="U319" s="6"/>
      <c r="V319" s="6"/>
      <c r="W319" s="6"/>
      <c r="X319" s="6"/>
      <c r="Y319" s="6"/>
      <c r="Z319" s="6"/>
    </row>
    <row r="320" spans="1:26">
      <c r="A320" s="55" t="s">
        <v>331</v>
      </c>
      <c r="B320" s="33" t="s">
        <v>65</v>
      </c>
      <c r="C320" s="40" t="s">
        <v>60</v>
      </c>
      <c r="D320" s="56">
        <f t="shared" si="8"/>
        <v>18.804579093432007</v>
      </c>
      <c r="E320" s="57">
        <f t="shared" si="9"/>
        <v>6.0661764705882353E-2</v>
      </c>
      <c r="F320" s="33">
        <v>17</v>
      </c>
      <c r="G320" s="58">
        <v>6.0900903482815201</v>
      </c>
      <c r="H320" s="51">
        <f t="shared" si="10"/>
        <v>5.8823529411764705E-2</v>
      </c>
      <c r="I320" s="33">
        <v>16</v>
      </c>
      <c r="J320" s="59">
        <v>5.7439078677177999</v>
      </c>
      <c r="K320" s="51">
        <f t="shared" si="11"/>
        <v>6.25E-2</v>
      </c>
      <c r="L320" s="33">
        <v>15</v>
      </c>
      <c r="M320" s="58">
        <v>5.3984992172176129</v>
      </c>
      <c r="N320" s="47"/>
      <c r="O320" s="48">
        <v>0.10615171137835339</v>
      </c>
      <c r="P320" s="31">
        <f t="shared" si="12"/>
        <v>10.615171137835338</v>
      </c>
      <c r="Q320" s="6"/>
      <c r="R320" s="6"/>
      <c r="S320" s="6"/>
      <c r="T320" s="6"/>
      <c r="U320" s="6"/>
      <c r="V320" s="6"/>
      <c r="W320" s="6"/>
      <c r="X320" s="6"/>
      <c r="Y320" s="6"/>
      <c r="Z320" s="6"/>
    </row>
    <row r="321" spans="1:26">
      <c r="A321" s="55" t="s">
        <v>332</v>
      </c>
      <c r="B321" s="33" t="s">
        <v>65</v>
      </c>
      <c r="C321" s="40" t="s">
        <v>60</v>
      </c>
      <c r="D321" s="56">
        <f t="shared" si="8"/>
        <v>469.76923076923077</v>
      </c>
      <c r="E321" s="57">
        <f t="shared" si="9"/>
        <v>0.16574605980262189</v>
      </c>
      <c r="F321" s="33">
        <v>372</v>
      </c>
      <c r="G321" s="58">
        <v>137.674267125087</v>
      </c>
      <c r="H321" s="51">
        <f t="shared" si="10"/>
        <v>0.21505376344086022</v>
      </c>
      <c r="I321" s="33">
        <v>292</v>
      </c>
      <c r="J321" s="59">
        <v>108.366084384521</v>
      </c>
      <c r="K321" s="51">
        <f t="shared" si="11"/>
        <v>0.11643835616438356</v>
      </c>
      <c r="L321" s="33">
        <v>258</v>
      </c>
      <c r="M321" s="58">
        <v>96.051108124509042</v>
      </c>
      <c r="N321" s="47"/>
      <c r="O321" s="48">
        <v>0.26282051282051283</v>
      </c>
      <c r="P321" s="31">
        <f t="shared" si="12"/>
        <v>26.282051282051285</v>
      </c>
      <c r="Q321" s="6"/>
      <c r="R321" s="6"/>
      <c r="S321" s="6"/>
      <c r="T321" s="6"/>
      <c r="U321" s="6"/>
      <c r="V321" s="6"/>
      <c r="W321" s="6"/>
      <c r="X321" s="6"/>
      <c r="Y321" s="6"/>
      <c r="Z321" s="6"/>
    </row>
    <row r="322" spans="1:26">
      <c r="A322" s="55" t="s">
        <v>333</v>
      </c>
      <c r="B322" s="33" t="s">
        <v>65</v>
      </c>
      <c r="C322" s="40" t="s">
        <v>60</v>
      </c>
      <c r="D322" s="56">
        <f t="shared" si="8"/>
        <v>82.33846153846153</v>
      </c>
      <c r="E322" s="57">
        <f t="shared" si="9"/>
        <v>9.1451486697965573E-2</v>
      </c>
      <c r="F322" s="33">
        <v>72</v>
      </c>
      <c r="G322" s="58">
        <v>33.536414957241099</v>
      </c>
      <c r="H322" s="51">
        <f t="shared" si="10"/>
        <v>1.3888888888888888E-2</v>
      </c>
      <c r="I322" s="33">
        <v>71</v>
      </c>
      <c r="J322" s="59">
        <v>33.0378539354598</v>
      </c>
      <c r="K322" s="51">
        <f t="shared" si="11"/>
        <v>0.16901408450704225</v>
      </c>
      <c r="L322" s="33">
        <v>59</v>
      </c>
      <c r="M322" s="58">
        <v>27.424895297327698</v>
      </c>
      <c r="N322" s="47"/>
      <c r="O322" s="48">
        <v>0.14358974358974358</v>
      </c>
      <c r="P322" s="31">
        <f t="shared" si="12"/>
        <v>14.358974358974358</v>
      </c>
      <c r="Q322" s="6"/>
      <c r="R322" s="6"/>
      <c r="S322" s="6"/>
      <c r="T322" s="6"/>
      <c r="U322" s="6"/>
      <c r="V322" s="6"/>
      <c r="W322" s="6"/>
      <c r="X322" s="6"/>
      <c r="Y322" s="6"/>
      <c r="Z322" s="6"/>
    </row>
    <row r="323" spans="1:26">
      <c r="A323" s="55" t="s">
        <v>334</v>
      </c>
      <c r="B323" s="33" t="s">
        <v>65</v>
      </c>
      <c r="C323" s="40" t="s">
        <v>60</v>
      </c>
      <c r="D323" s="56">
        <f t="shared" si="8"/>
        <v>78.867647058823536</v>
      </c>
      <c r="E323" s="57">
        <f t="shared" si="9"/>
        <v>0.22596457938013917</v>
      </c>
      <c r="F323" s="33">
        <v>62</v>
      </c>
      <c r="G323" s="58">
        <v>38.668554357384799</v>
      </c>
      <c r="H323" s="51">
        <f t="shared" si="10"/>
        <v>0.17741935483870969</v>
      </c>
      <c r="I323" s="33">
        <v>51</v>
      </c>
      <c r="J323" s="59">
        <v>31.524292248732799</v>
      </c>
      <c r="K323" s="51">
        <f t="shared" si="11"/>
        <v>0.27450980392156865</v>
      </c>
      <c r="L323" s="33">
        <v>37</v>
      </c>
      <c r="M323" s="58">
        <v>22.671151878335568</v>
      </c>
      <c r="N323" s="47"/>
      <c r="O323" s="48">
        <v>0.2720588235294118</v>
      </c>
      <c r="P323" s="31">
        <f t="shared" si="12"/>
        <v>27.205882352941181</v>
      </c>
      <c r="Q323" s="6"/>
      <c r="R323" s="6"/>
      <c r="S323" s="6"/>
      <c r="T323" s="6"/>
      <c r="U323" s="6"/>
      <c r="V323" s="6"/>
      <c r="W323" s="6"/>
      <c r="X323" s="6"/>
      <c r="Y323" s="6"/>
      <c r="Z323" s="6"/>
    </row>
    <row r="324" spans="1:26">
      <c r="A324" s="55" t="s">
        <v>335</v>
      </c>
      <c r="B324" s="33" t="s">
        <v>65</v>
      </c>
      <c r="C324" s="40" t="s">
        <v>60</v>
      </c>
      <c r="D324" s="56">
        <f t="shared" si="8"/>
        <v>81.122807017543863</v>
      </c>
      <c r="E324" s="57">
        <f t="shared" si="9"/>
        <v>0.16860165118679049</v>
      </c>
      <c r="F324" s="33">
        <v>68</v>
      </c>
      <c r="G324" s="58">
        <v>45.461534861643202</v>
      </c>
      <c r="H324" s="51">
        <f t="shared" si="10"/>
        <v>0.16176470588235295</v>
      </c>
      <c r="I324" s="33">
        <v>57</v>
      </c>
      <c r="J324" s="59">
        <v>38.117146697517001</v>
      </c>
      <c r="K324" s="51">
        <f t="shared" si="11"/>
        <v>0.17543859649122806</v>
      </c>
      <c r="L324" s="33">
        <v>47</v>
      </c>
      <c r="M324" s="58">
        <v>31.519931326787919</v>
      </c>
      <c r="N324" s="47"/>
      <c r="O324" s="48">
        <v>0.19298245614035087</v>
      </c>
      <c r="P324" s="31">
        <f t="shared" si="12"/>
        <v>19.298245614035086</v>
      </c>
      <c r="Q324" s="6"/>
      <c r="R324" s="6"/>
      <c r="S324" s="6"/>
      <c r="T324" s="6"/>
      <c r="U324" s="6"/>
      <c r="V324" s="6"/>
      <c r="W324" s="6"/>
      <c r="X324" s="6"/>
      <c r="Y324" s="6"/>
      <c r="Z324" s="6"/>
    </row>
    <row r="325" spans="1:26">
      <c r="A325" s="55" t="s">
        <v>336</v>
      </c>
      <c r="B325" s="33" t="s">
        <v>65</v>
      </c>
      <c r="C325" s="40" t="s">
        <v>60</v>
      </c>
      <c r="D325" s="56">
        <f t="shared" si="8"/>
        <v>106.32643526497199</v>
      </c>
      <c r="E325" s="57">
        <f t="shared" si="9"/>
        <v>0.18350331876315362</v>
      </c>
      <c r="F325" s="33">
        <v>87</v>
      </c>
      <c r="G325" s="58">
        <v>34.404758138504903</v>
      </c>
      <c r="H325" s="51">
        <f t="shared" si="10"/>
        <v>0.18390804597701149</v>
      </c>
      <c r="I325" s="33">
        <v>71</v>
      </c>
      <c r="J325" s="59">
        <v>28.116584824964299</v>
      </c>
      <c r="K325" s="51">
        <f t="shared" si="11"/>
        <v>0.18309859154929578</v>
      </c>
      <c r="L325" s="33">
        <v>58</v>
      </c>
      <c r="M325" s="58">
        <v>22.94340100318043</v>
      </c>
      <c r="N325" s="47"/>
      <c r="O325" s="48">
        <v>0.22214293408013785</v>
      </c>
      <c r="P325" s="31">
        <f t="shared" si="12"/>
        <v>22.214293408013784</v>
      </c>
      <c r="Q325" s="6"/>
      <c r="R325" s="6"/>
      <c r="S325" s="6"/>
      <c r="T325" s="6"/>
      <c r="U325" s="6"/>
      <c r="V325" s="6"/>
      <c r="W325" s="6"/>
      <c r="X325" s="6"/>
      <c r="Y325" s="6"/>
      <c r="Z325" s="6"/>
    </row>
    <row r="326" spans="1:26">
      <c r="A326" s="55" t="s">
        <v>337</v>
      </c>
      <c r="B326" s="33" t="s">
        <v>65</v>
      </c>
      <c r="C326" s="40" t="s">
        <v>60</v>
      </c>
      <c r="D326" s="56">
        <f t="shared" si="8"/>
        <v>155.4</v>
      </c>
      <c r="E326" s="57">
        <f t="shared" si="9"/>
        <v>0.14833711262282689</v>
      </c>
      <c r="F326" s="33">
        <v>108</v>
      </c>
      <c r="G326" s="58">
        <v>68.153851008109001</v>
      </c>
      <c r="H326" s="51">
        <f t="shared" si="10"/>
        <v>9.2592592592592587E-2</v>
      </c>
      <c r="I326" s="33">
        <v>98</v>
      </c>
      <c r="J326" s="59">
        <v>61.849163774061203</v>
      </c>
      <c r="K326" s="51">
        <f t="shared" si="11"/>
        <v>0.20408163265306123</v>
      </c>
      <c r="L326" s="33">
        <v>78</v>
      </c>
      <c r="M326" s="58">
        <v>49.20297488755859</v>
      </c>
      <c r="N326" s="47"/>
      <c r="O326" s="48">
        <v>0.43888888888888888</v>
      </c>
      <c r="P326" s="31">
        <f t="shared" si="12"/>
        <v>43.888888888888886</v>
      </c>
      <c r="Q326" s="6"/>
      <c r="R326" s="6"/>
      <c r="S326" s="6"/>
      <c r="T326" s="6"/>
      <c r="U326" s="6"/>
      <c r="V326" s="6"/>
      <c r="W326" s="6"/>
      <c r="X326" s="6"/>
      <c r="Y326" s="6"/>
      <c r="Z326" s="6"/>
    </row>
    <row r="327" spans="1:26">
      <c r="A327" s="55" t="s">
        <v>338</v>
      </c>
      <c r="B327" s="33" t="s">
        <v>65</v>
      </c>
      <c r="C327" s="40" t="s">
        <v>60</v>
      </c>
      <c r="D327" s="56">
        <f t="shared" si="8"/>
        <v>49.185185185185183</v>
      </c>
      <c r="E327" s="57">
        <f t="shared" si="9"/>
        <v>0.14687500000000001</v>
      </c>
      <c r="F327" s="33">
        <v>40</v>
      </c>
      <c r="G327" s="58">
        <v>26.4422600199639</v>
      </c>
      <c r="H327" s="51">
        <f t="shared" si="10"/>
        <v>0.2</v>
      </c>
      <c r="I327" s="33">
        <v>32</v>
      </c>
      <c r="J327" s="59">
        <v>21.1329925638282</v>
      </c>
      <c r="K327" s="51">
        <f t="shared" si="11"/>
        <v>9.375E-2</v>
      </c>
      <c r="L327" s="33">
        <v>29</v>
      </c>
      <c r="M327" s="58">
        <v>19.217261076431686</v>
      </c>
      <c r="N327" s="47"/>
      <c r="O327" s="48">
        <v>0.22962962962962963</v>
      </c>
      <c r="P327" s="31">
        <f t="shared" si="12"/>
        <v>22.962962962962962</v>
      </c>
      <c r="Q327" s="6"/>
      <c r="R327" s="6"/>
      <c r="S327" s="6"/>
      <c r="T327" s="6"/>
      <c r="U327" s="6"/>
      <c r="V327" s="6"/>
      <c r="W327" s="6"/>
      <c r="X327" s="6"/>
      <c r="Y327" s="6"/>
      <c r="Z327" s="6"/>
    </row>
    <row r="328" spans="1:26">
      <c r="A328" s="55" t="s">
        <v>339</v>
      </c>
      <c r="B328" s="33" t="s">
        <v>65</v>
      </c>
      <c r="C328" s="40" t="s">
        <v>60</v>
      </c>
      <c r="D328" s="56">
        <f t="shared" si="8"/>
        <v>84.096837944664031</v>
      </c>
      <c r="E328" s="57">
        <f t="shared" si="9"/>
        <v>0.25350404312668462</v>
      </c>
      <c r="F328" s="33">
        <v>70</v>
      </c>
      <c r="G328" s="58">
        <v>40.242605421253799</v>
      </c>
      <c r="H328" s="51">
        <f t="shared" si="10"/>
        <v>0.24285714285714285</v>
      </c>
      <c r="I328" s="33">
        <v>53</v>
      </c>
      <c r="J328" s="59">
        <v>30.9725980165849</v>
      </c>
      <c r="K328" s="51">
        <f t="shared" si="11"/>
        <v>0.26415094339622641</v>
      </c>
      <c r="L328" s="33">
        <v>39</v>
      </c>
      <c r="M328" s="58">
        <v>23.217187862768562</v>
      </c>
      <c r="N328" s="47"/>
      <c r="O328" s="48">
        <v>0.20138339920948617</v>
      </c>
      <c r="P328" s="31">
        <f t="shared" si="12"/>
        <v>20.138339920948617</v>
      </c>
      <c r="Q328" s="6"/>
      <c r="R328" s="6"/>
      <c r="S328" s="6"/>
      <c r="T328" s="6"/>
      <c r="U328" s="6"/>
      <c r="V328" s="6"/>
      <c r="W328" s="6"/>
      <c r="X328" s="6"/>
      <c r="Y328" s="6"/>
      <c r="Z328" s="6"/>
    </row>
    <row r="329" spans="1:26">
      <c r="A329" s="55" t="s">
        <v>340</v>
      </c>
      <c r="B329" s="33" t="s">
        <v>65</v>
      </c>
      <c r="C329" s="40" t="s">
        <v>61</v>
      </c>
      <c r="D329" s="56">
        <f t="shared" si="8"/>
        <v>80.521951219512204</v>
      </c>
      <c r="E329" s="57">
        <f t="shared" si="9"/>
        <v>0.14983124397299902</v>
      </c>
      <c r="F329" s="33">
        <v>68</v>
      </c>
      <c r="G329" s="58">
        <v>34.630800022408202</v>
      </c>
      <c r="H329" s="51">
        <f t="shared" si="10"/>
        <v>0.10294117647058823</v>
      </c>
      <c r="I329" s="33">
        <v>61</v>
      </c>
      <c r="J329" s="59">
        <v>31.560103889653401</v>
      </c>
      <c r="K329" s="51">
        <f t="shared" si="11"/>
        <v>0.19672131147540983</v>
      </c>
      <c r="L329" s="33">
        <v>49</v>
      </c>
      <c r="M329" s="58">
        <v>25.506751480953223</v>
      </c>
      <c r="N329" s="47"/>
      <c r="O329" s="48">
        <v>0.18414634146341463</v>
      </c>
      <c r="P329" s="31">
        <f t="shared" si="12"/>
        <v>18.414634146341463</v>
      </c>
      <c r="Q329" s="6"/>
      <c r="R329" s="6"/>
      <c r="S329" s="6"/>
      <c r="T329" s="6"/>
      <c r="U329" s="6"/>
      <c r="V329" s="6"/>
      <c r="W329" s="6"/>
      <c r="X329" s="6"/>
      <c r="Y329" s="6"/>
      <c r="Z329" s="6"/>
    </row>
    <row r="330" spans="1:26">
      <c r="A330" s="55" t="s">
        <v>341</v>
      </c>
      <c r="B330" s="33" t="s">
        <v>65</v>
      </c>
      <c r="C330" s="50" t="s">
        <v>25</v>
      </c>
      <c r="D330" s="56">
        <f t="shared" si="8"/>
        <v>44.962758620689655</v>
      </c>
      <c r="E330" s="57">
        <f t="shared" si="9"/>
        <v>0.29924242424242425</v>
      </c>
      <c r="F330" s="33">
        <v>36</v>
      </c>
      <c r="G330" s="58">
        <v>34.841856683829498</v>
      </c>
      <c r="H330" s="51">
        <f t="shared" si="10"/>
        <v>8.3333333333333329E-2</v>
      </c>
      <c r="I330" s="33">
        <v>33</v>
      </c>
      <c r="J330" s="59">
        <v>31.808761868041799</v>
      </c>
      <c r="K330" s="51">
        <f t="shared" si="11"/>
        <v>0.51515151515151514</v>
      </c>
      <c r="L330" s="33">
        <v>16</v>
      </c>
      <c r="M330" s="58">
        <v>15.509887553315238</v>
      </c>
      <c r="N330" s="47"/>
      <c r="O330" s="48">
        <v>0.2489655172413793</v>
      </c>
      <c r="P330" s="31">
        <f t="shared" si="12"/>
        <v>24.896551724137929</v>
      </c>
      <c r="Q330" s="6"/>
      <c r="R330" s="6"/>
      <c r="S330" s="6"/>
      <c r="T330" s="6"/>
      <c r="U330" s="6"/>
      <c r="V330" s="6"/>
      <c r="W330" s="6"/>
      <c r="X330" s="6"/>
      <c r="Y330" s="6"/>
      <c r="Z330" s="6"/>
    </row>
    <row r="331" spans="1:26">
      <c r="A331" s="55" t="s">
        <v>342</v>
      </c>
      <c r="B331" s="33" t="s">
        <v>65</v>
      </c>
      <c r="C331" s="40" t="s">
        <v>61</v>
      </c>
      <c r="D331" s="56">
        <f t="shared" si="8"/>
        <v>150.48863636363637</v>
      </c>
      <c r="E331" s="57">
        <f t="shared" si="9"/>
        <v>1.1936437546193647E-2</v>
      </c>
      <c r="F331" s="33">
        <v>123</v>
      </c>
      <c r="G331" s="58">
        <v>26.402441903895099</v>
      </c>
      <c r="H331" s="51">
        <f t="shared" si="10"/>
        <v>0.10569105691056911</v>
      </c>
      <c r="I331" s="33">
        <v>110</v>
      </c>
      <c r="J331" s="59">
        <v>23.738769943264298</v>
      </c>
      <c r="K331" s="51">
        <f t="shared" si="11"/>
        <v>-8.1818181818181818E-2</v>
      </c>
      <c r="L331" s="33">
        <v>119</v>
      </c>
      <c r="M331" s="58">
        <v>25.679481231320334</v>
      </c>
      <c r="N331" s="47"/>
      <c r="O331" s="48">
        <v>0.22348484848484848</v>
      </c>
      <c r="P331" s="31">
        <f t="shared" si="12"/>
        <v>22.348484848484848</v>
      </c>
      <c r="Q331" s="6"/>
      <c r="R331" s="6"/>
      <c r="S331" s="6"/>
      <c r="T331" s="6"/>
      <c r="U331" s="6"/>
      <c r="V331" s="6"/>
      <c r="W331" s="6"/>
      <c r="X331" s="6"/>
      <c r="Y331" s="6"/>
      <c r="Z331" s="6"/>
    </row>
    <row r="332" spans="1:26">
      <c r="A332" s="55" t="s">
        <v>343</v>
      </c>
      <c r="B332" s="33" t="s">
        <v>65</v>
      </c>
      <c r="C332" s="40" t="s">
        <v>61</v>
      </c>
      <c r="D332" s="56">
        <f t="shared" si="8"/>
        <v>307.84615384615387</v>
      </c>
      <c r="E332" s="57">
        <f t="shared" si="9"/>
        <v>0.25394580107206671</v>
      </c>
      <c r="F332" s="33">
        <v>276</v>
      </c>
      <c r="G332" s="58">
        <v>48.1424178308352</v>
      </c>
      <c r="H332" s="51">
        <f t="shared" si="10"/>
        <v>0.20652173913043478</v>
      </c>
      <c r="I332" s="33">
        <v>219</v>
      </c>
      <c r="J332" s="59">
        <v>38.449518766525301</v>
      </c>
      <c r="K332" s="51">
        <f t="shared" si="11"/>
        <v>0.30136986301369861</v>
      </c>
      <c r="L332" s="33">
        <v>153</v>
      </c>
      <c r="M332" s="58">
        <v>27.033330506318379</v>
      </c>
      <c r="N332" s="47"/>
      <c r="O332" s="48">
        <v>0.11538461538461539</v>
      </c>
      <c r="P332" s="31">
        <f t="shared" si="12"/>
        <v>11.538461538461538</v>
      </c>
      <c r="Q332" s="6"/>
      <c r="R332" s="6"/>
      <c r="S332" s="6"/>
      <c r="T332" s="6"/>
      <c r="U332" s="6"/>
      <c r="V332" s="6"/>
      <c r="W332" s="6"/>
      <c r="X332" s="6"/>
      <c r="Y332" s="6"/>
      <c r="Z332" s="6"/>
    </row>
    <row r="333" spans="1:26">
      <c r="A333" s="55" t="s">
        <v>344</v>
      </c>
      <c r="B333" s="33" t="s">
        <v>65</v>
      </c>
      <c r="C333" s="40" t="s">
        <v>61</v>
      </c>
      <c r="D333" s="56">
        <f t="shared" si="8"/>
        <v>149.58993335970328</v>
      </c>
      <c r="E333" s="57">
        <f t="shared" si="9"/>
        <v>0.28427249789739273</v>
      </c>
      <c r="F333" s="33">
        <v>123</v>
      </c>
      <c r="G333" s="58">
        <v>32.386233481046197</v>
      </c>
      <c r="H333" s="51">
        <f t="shared" si="10"/>
        <v>0.29268292682926828</v>
      </c>
      <c r="I333" s="33">
        <v>87</v>
      </c>
      <c r="J333" s="59">
        <v>22.984983144345598</v>
      </c>
      <c r="K333" s="51">
        <f t="shared" si="11"/>
        <v>0.27586206896551724</v>
      </c>
      <c r="L333" s="33">
        <v>63</v>
      </c>
      <c r="M333" s="58">
        <v>16.733778859128144</v>
      </c>
      <c r="N333" s="47"/>
      <c r="O333" s="48">
        <v>0.21617831999758769</v>
      </c>
      <c r="P333" s="31">
        <f t="shared" si="12"/>
        <v>21.617831999758767</v>
      </c>
      <c r="Q333" s="6"/>
      <c r="R333" s="6"/>
      <c r="S333" s="6"/>
      <c r="T333" s="6"/>
      <c r="U333" s="6"/>
      <c r="V333" s="6"/>
      <c r="W333" s="6"/>
      <c r="X333" s="6"/>
      <c r="Y333" s="6"/>
      <c r="Z333" s="6"/>
    </row>
    <row r="334" spans="1:26">
      <c r="A334" s="55" t="s">
        <v>345</v>
      </c>
      <c r="B334" s="33" t="s">
        <v>65</v>
      </c>
      <c r="C334" s="40" t="s">
        <v>61</v>
      </c>
      <c r="D334" s="56">
        <f t="shared" si="8"/>
        <v>0</v>
      </c>
      <c r="E334" s="57">
        <f t="shared" si="9"/>
        <v>0</v>
      </c>
      <c r="F334" s="33">
        <v>0</v>
      </c>
      <c r="G334" s="58">
        <v>0</v>
      </c>
      <c r="H334" s="51">
        <v>0</v>
      </c>
      <c r="I334" s="33">
        <v>0</v>
      </c>
      <c r="J334" s="59">
        <v>0</v>
      </c>
      <c r="K334" s="51">
        <v>0</v>
      </c>
      <c r="L334" s="33">
        <v>0</v>
      </c>
      <c r="M334" s="58">
        <v>0</v>
      </c>
      <c r="N334" s="47"/>
      <c r="O334" s="48">
        <v>0.14983124397299902</v>
      </c>
      <c r="P334" s="31">
        <f t="shared" si="12"/>
        <v>14.983124397299902</v>
      </c>
      <c r="Q334" s="6"/>
      <c r="R334" s="6"/>
      <c r="S334" s="6"/>
      <c r="T334" s="6"/>
      <c r="U334" s="6"/>
      <c r="V334" s="6"/>
      <c r="W334" s="6"/>
      <c r="X334" s="6"/>
      <c r="Y334" s="6"/>
      <c r="Z334" s="6"/>
    </row>
    <row r="335" spans="1:26">
      <c r="A335" s="55" t="s">
        <v>346</v>
      </c>
      <c r="B335" s="33" t="s">
        <v>65</v>
      </c>
      <c r="C335" s="40" t="s">
        <v>61</v>
      </c>
      <c r="D335" s="56">
        <f t="shared" si="8"/>
        <v>104.23780487804878</v>
      </c>
      <c r="E335" s="57">
        <f t="shared" si="9"/>
        <v>2.2474747474747474E-2</v>
      </c>
      <c r="F335" s="33">
        <v>90</v>
      </c>
      <c r="G335" s="58">
        <v>41.7490049820479</v>
      </c>
      <c r="H335" s="51">
        <f t="shared" ref="H335:H434" si="13">(F335-I335)/F335</f>
        <v>2.2222222222222223E-2</v>
      </c>
      <c r="I335" s="33">
        <v>88</v>
      </c>
      <c r="J335" s="59">
        <v>40.920335546751403</v>
      </c>
      <c r="K335" s="51">
        <f t="shared" ref="K335:K434" si="14">(I335-L335)/I335</f>
        <v>2.2727272727272728E-2</v>
      </c>
      <c r="L335" s="33">
        <v>86</v>
      </c>
      <c r="M335" s="58">
        <v>40.202132582893519</v>
      </c>
      <c r="N335" s="47"/>
      <c r="O335" s="48">
        <v>0.15819783197831977</v>
      </c>
      <c r="P335" s="31">
        <f t="shared" si="12"/>
        <v>15.819783197831978</v>
      </c>
      <c r="Q335" s="6"/>
      <c r="R335" s="6"/>
      <c r="S335" s="6"/>
      <c r="T335" s="6"/>
      <c r="U335" s="6"/>
      <c r="V335" s="6"/>
      <c r="W335" s="6"/>
      <c r="X335" s="6"/>
      <c r="Y335" s="6"/>
      <c r="Z335" s="6"/>
    </row>
    <row r="336" spans="1:26">
      <c r="A336" s="55" t="s">
        <v>347</v>
      </c>
      <c r="B336" s="33" t="s">
        <v>65</v>
      </c>
      <c r="C336" s="40" t="s">
        <v>61</v>
      </c>
      <c r="D336" s="56">
        <f t="shared" si="8"/>
        <v>74.883296378418336</v>
      </c>
      <c r="E336" s="57">
        <f t="shared" si="9"/>
        <v>0.23416988416988418</v>
      </c>
      <c r="F336" s="33">
        <v>74</v>
      </c>
      <c r="G336" s="58">
        <v>28.154117159173499</v>
      </c>
      <c r="H336" s="51">
        <f t="shared" si="13"/>
        <v>5.4054054054054057E-2</v>
      </c>
      <c r="I336" s="33">
        <v>70</v>
      </c>
      <c r="J336" s="59">
        <v>26.707363601678701</v>
      </c>
      <c r="K336" s="51">
        <f t="shared" si="14"/>
        <v>0.41428571428571431</v>
      </c>
      <c r="L336" s="33">
        <v>41</v>
      </c>
      <c r="M336" s="58">
        <v>15.583428354237933</v>
      </c>
      <c r="N336" s="47"/>
      <c r="O336" s="48">
        <v>1.1936437546193647E-2</v>
      </c>
      <c r="P336" s="31">
        <f t="shared" si="12"/>
        <v>1.1936437546193648</v>
      </c>
      <c r="Q336" s="6"/>
      <c r="R336" s="6"/>
      <c r="S336" s="6"/>
      <c r="T336" s="6"/>
      <c r="U336" s="6"/>
      <c r="V336" s="6"/>
      <c r="W336" s="6"/>
      <c r="X336" s="6"/>
      <c r="Y336" s="6"/>
      <c r="Z336" s="6"/>
    </row>
    <row r="337" spans="1:26">
      <c r="A337" s="55" t="s">
        <v>348</v>
      </c>
      <c r="B337" s="33" t="s">
        <v>65</v>
      </c>
      <c r="C337" s="40" t="s">
        <v>61</v>
      </c>
      <c r="D337" s="56">
        <f t="shared" si="8"/>
        <v>149.21955032757594</v>
      </c>
      <c r="E337" s="57">
        <f t="shared" si="9"/>
        <v>0.28577993697478993</v>
      </c>
      <c r="F337" s="33">
        <v>119</v>
      </c>
      <c r="G337" s="58">
        <v>41.345859854907303</v>
      </c>
      <c r="H337" s="51">
        <f t="shared" si="13"/>
        <v>0.46218487394957986</v>
      </c>
      <c r="I337" s="33">
        <v>64</v>
      </c>
      <c r="J337" s="59">
        <v>22.448814948104602</v>
      </c>
      <c r="K337" s="51">
        <f t="shared" si="14"/>
        <v>0.109375</v>
      </c>
      <c r="L337" s="33">
        <v>57</v>
      </c>
      <c r="M337" s="58">
        <v>20.166711481581071</v>
      </c>
      <c r="N337" s="47"/>
      <c r="O337" s="48">
        <v>0.25394580107206671</v>
      </c>
      <c r="P337" s="31">
        <f t="shared" si="12"/>
        <v>25.394580107206671</v>
      </c>
      <c r="Q337" s="6"/>
      <c r="R337" s="6"/>
      <c r="S337" s="6"/>
      <c r="T337" s="6"/>
      <c r="U337" s="6"/>
      <c r="V337" s="6"/>
      <c r="W337" s="6"/>
      <c r="X337" s="6"/>
      <c r="Y337" s="6"/>
      <c r="Z337" s="6"/>
    </row>
    <row r="338" spans="1:26">
      <c r="A338" s="55" t="s">
        <v>349</v>
      </c>
      <c r="B338" s="33" t="s">
        <v>65</v>
      </c>
      <c r="C338" s="40" t="s">
        <v>61</v>
      </c>
      <c r="D338" s="56">
        <f t="shared" si="8"/>
        <v>60.360807401177453</v>
      </c>
      <c r="E338" s="57">
        <f t="shared" si="9"/>
        <v>0.2751113310242454</v>
      </c>
      <c r="F338" s="33">
        <v>47</v>
      </c>
      <c r="G338" s="58">
        <v>21.087486147316302</v>
      </c>
      <c r="H338" s="51">
        <f t="shared" si="13"/>
        <v>8.5106382978723402E-2</v>
      </c>
      <c r="I338" s="33">
        <v>43</v>
      </c>
      <c r="J338" s="59">
        <v>19.352544859649001</v>
      </c>
      <c r="K338" s="51">
        <f t="shared" si="14"/>
        <v>0.46511627906976744</v>
      </c>
      <c r="L338" s="33">
        <v>23</v>
      </c>
      <c r="M338" s="58">
        <v>10.360547036883547</v>
      </c>
      <c r="N338" s="47"/>
      <c r="O338" s="48">
        <v>0.28427249789739273</v>
      </c>
      <c r="P338" s="31">
        <f t="shared" si="12"/>
        <v>28.427249789739271</v>
      </c>
      <c r="Q338" s="6"/>
      <c r="R338" s="6"/>
      <c r="S338" s="6"/>
      <c r="T338" s="6"/>
      <c r="U338" s="6"/>
      <c r="V338" s="6"/>
      <c r="W338" s="6"/>
      <c r="X338" s="6"/>
      <c r="Y338" s="6"/>
      <c r="Z338" s="6"/>
    </row>
    <row r="339" spans="1:26">
      <c r="A339" s="55" t="s">
        <v>350</v>
      </c>
      <c r="B339" s="33" t="s">
        <v>65</v>
      </c>
      <c r="C339" s="40" t="s">
        <v>61</v>
      </c>
      <c r="D339" s="56">
        <f t="shared" si="8"/>
        <v>26</v>
      </c>
      <c r="E339" s="57">
        <f t="shared" si="9"/>
        <v>0.33923076923076922</v>
      </c>
      <c r="F339" s="33">
        <v>26</v>
      </c>
      <c r="G339" s="58">
        <v>19.0870516378159</v>
      </c>
      <c r="H339" s="51">
        <f t="shared" si="13"/>
        <v>3.8461538461538464E-2</v>
      </c>
      <c r="I339" s="33">
        <v>25</v>
      </c>
      <c r="J339" s="59">
        <v>18.346738683731498</v>
      </c>
      <c r="K339" s="51">
        <f t="shared" si="14"/>
        <v>0.64</v>
      </c>
      <c r="L339" s="33">
        <v>9</v>
      </c>
      <c r="M339" s="58">
        <v>6.6283694211224047</v>
      </c>
      <c r="N339" s="47"/>
      <c r="O339" s="48">
        <v>0</v>
      </c>
      <c r="P339" s="31">
        <f t="shared" si="12"/>
        <v>0</v>
      </c>
      <c r="Q339" s="6"/>
      <c r="R339" s="6"/>
      <c r="S339" s="6"/>
      <c r="T339" s="6"/>
      <c r="U339" s="6"/>
      <c r="V339" s="6"/>
      <c r="W339" s="6"/>
      <c r="X339" s="6"/>
      <c r="Y339" s="6"/>
      <c r="Z339" s="6"/>
    </row>
    <row r="340" spans="1:26">
      <c r="A340" s="55" t="s">
        <v>351</v>
      </c>
      <c r="B340" s="33" t="s">
        <v>65</v>
      </c>
      <c r="C340" s="40" t="s">
        <v>61</v>
      </c>
      <c r="D340" s="56">
        <f t="shared" si="8"/>
        <v>170.75328282828283</v>
      </c>
      <c r="E340" s="57">
        <f t="shared" si="9"/>
        <v>0.2407185628742515</v>
      </c>
      <c r="F340" s="33">
        <v>167</v>
      </c>
      <c r="G340" s="58">
        <v>33.1303192016982</v>
      </c>
      <c r="H340" s="51">
        <f t="shared" si="13"/>
        <v>0.28143712574850299</v>
      </c>
      <c r="I340" s="33">
        <v>120</v>
      </c>
      <c r="J340" s="59">
        <v>23.998848055293301</v>
      </c>
      <c r="K340" s="51">
        <f t="shared" si="14"/>
        <v>0.2</v>
      </c>
      <c r="L340" s="33">
        <v>96</v>
      </c>
      <c r="M340" s="58">
        <v>19.274631372674996</v>
      </c>
      <c r="N340" s="47"/>
      <c r="O340" s="48">
        <v>2.2474747474747474E-2</v>
      </c>
      <c r="P340" s="31">
        <f t="shared" si="12"/>
        <v>2.2474747474747474</v>
      </c>
      <c r="Q340" s="6"/>
      <c r="R340" s="6"/>
      <c r="S340" s="6"/>
      <c r="T340" s="6"/>
      <c r="U340" s="6"/>
      <c r="V340" s="6"/>
      <c r="W340" s="6"/>
      <c r="X340" s="6"/>
      <c r="Y340" s="6"/>
      <c r="Z340" s="6"/>
    </row>
    <row r="341" spans="1:26">
      <c r="A341" s="55" t="s">
        <v>352</v>
      </c>
      <c r="B341" s="33" t="s">
        <v>65</v>
      </c>
      <c r="C341" s="40" t="s">
        <v>44</v>
      </c>
      <c r="D341" s="56">
        <f t="shared" si="8"/>
        <v>55.537644787644787</v>
      </c>
      <c r="E341" s="57">
        <f t="shared" si="9"/>
        <v>0.55238095238095242</v>
      </c>
      <c r="F341" s="33">
        <v>45</v>
      </c>
      <c r="G341" s="58">
        <v>18.139967993034301</v>
      </c>
      <c r="H341" s="51">
        <f t="shared" si="13"/>
        <v>0.53333333333333333</v>
      </c>
      <c r="I341" s="33">
        <v>21</v>
      </c>
      <c r="J341" s="59">
        <v>8.5066392293795001</v>
      </c>
      <c r="K341" s="51">
        <f t="shared" si="14"/>
        <v>0.5714285714285714</v>
      </c>
      <c r="L341" s="33">
        <v>9</v>
      </c>
      <c r="M341" s="58">
        <v>3.6704880525613892</v>
      </c>
      <c r="N341" s="47"/>
      <c r="O341" s="48">
        <v>0.23416988416988418</v>
      </c>
      <c r="P341" s="31">
        <f t="shared" si="12"/>
        <v>23.416988416988417</v>
      </c>
      <c r="Q341" s="6"/>
      <c r="R341" s="6"/>
      <c r="S341" s="6"/>
      <c r="T341" s="6"/>
      <c r="U341" s="6"/>
      <c r="V341" s="6"/>
      <c r="W341" s="6"/>
      <c r="X341" s="6"/>
      <c r="Y341" s="6"/>
      <c r="Z341" s="6"/>
    </row>
    <row r="342" spans="1:26">
      <c r="A342" s="55" t="s">
        <v>353</v>
      </c>
      <c r="B342" s="33" t="s">
        <v>65</v>
      </c>
      <c r="C342" s="40" t="s">
        <v>44</v>
      </c>
      <c r="D342" s="56">
        <f t="shared" si="8"/>
        <v>73.289456407563023</v>
      </c>
      <c r="E342" s="57">
        <f t="shared" si="9"/>
        <v>0.22601717058603957</v>
      </c>
      <c r="F342" s="33">
        <v>57</v>
      </c>
      <c r="G342" s="58">
        <v>18.2233802771872</v>
      </c>
      <c r="H342" s="51">
        <f t="shared" si="13"/>
        <v>0.17543859649122806</v>
      </c>
      <c r="I342" s="33">
        <v>47</v>
      </c>
      <c r="J342" s="59">
        <v>15.0694154990541</v>
      </c>
      <c r="K342" s="51">
        <f t="shared" si="14"/>
        <v>0.27659574468085107</v>
      </c>
      <c r="L342" s="33">
        <v>34</v>
      </c>
      <c r="M342" s="58">
        <v>10.948599545311101</v>
      </c>
      <c r="N342" s="47"/>
      <c r="O342" s="48">
        <v>0.28577993697478993</v>
      </c>
      <c r="P342" s="31">
        <f t="shared" si="12"/>
        <v>28.577993697478991</v>
      </c>
      <c r="Q342" s="6"/>
      <c r="R342" s="6"/>
      <c r="S342" s="6"/>
      <c r="T342" s="6"/>
      <c r="U342" s="6"/>
      <c r="V342" s="6"/>
      <c r="W342" s="6"/>
      <c r="X342" s="6"/>
      <c r="Y342" s="6"/>
      <c r="Z342" s="6"/>
    </row>
    <row r="343" spans="1:26">
      <c r="A343" s="55" t="s">
        <v>354</v>
      </c>
      <c r="B343" s="33" t="s">
        <v>65</v>
      </c>
      <c r="C343" s="40" t="s">
        <v>44</v>
      </c>
      <c r="D343" s="56">
        <f t="shared" si="8"/>
        <v>87.982681840672939</v>
      </c>
      <c r="E343" s="57">
        <f t="shared" si="9"/>
        <v>0.20551199809931101</v>
      </c>
      <c r="F343" s="33">
        <v>69</v>
      </c>
      <c r="G343" s="58">
        <v>26.039308033692599</v>
      </c>
      <c r="H343" s="51">
        <f t="shared" si="13"/>
        <v>0.11594202898550725</v>
      </c>
      <c r="I343" s="33">
        <v>61</v>
      </c>
      <c r="J343" s="59">
        <v>22.983222247759102</v>
      </c>
      <c r="K343" s="51">
        <f t="shared" si="14"/>
        <v>0.29508196721311475</v>
      </c>
      <c r="L343" s="33">
        <v>43</v>
      </c>
      <c r="M343" s="58">
        <v>16.246585383362738</v>
      </c>
      <c r="N343" s="47"/>
      <c r="O343" s="48">
        <v>0.2751113310242454</v>
      </c>
      <c r="P343" s="31">
        <f t="shared" si="12"/>
        <v>27.511133102424541</v>
      </c>
      <c r="Q343" s="6"/>
      <c r="R343" s="6"/>
      <c r="S343" s="6"/>
      <c r="T343" s="6"/>
      <c r="U343" s="6"/>
      <c r="V343" s="6"/>
      <c r="W343" s="6"/>
      <c r="X343" s="6"/>
      <c r="Y343" s="6"/>
      <c r="Z343" s="6"/>
    </row>
    <row r="344" spans="1:26">
      <c r="A344" s="55" t="s">
        <v>355</v>
      </c>
      <c r="B344" s="33" t="s">
        <v>65</v>
      </c>
      <c r="C344" s="40" t="s">
        <v>44</v>
      </c>
      <c r="D344" s="56">
        <f t="shared" si="8"/>
        <v>174.1</v>
      </c>
      <c r="E344" s="57">
        <f t="shared" si="9"/>
        <v>0.35141143260409313</v>
      </c>
      <c r="F344" s="33">
        <v>130</v>
      </c>
      <c r="G344" s="58">
        <v>22.063291096274</v>
      </c>
      <c r="H344" s="51">
        <f t="shared" si="13"/>
        <v>0.16153846153846155</v>
      </c>
      <c r="I344" s="33">
        <v>109</v>
      </c>
      <c r="J344" s="59">
        <v>18.63716181673</v>
      </c>
      <c r="K344" s="51">
        <f t="shared" si="14"/>
        <v>0.54128440366972475</v>
      </c>
      <c r="L344" s="33">
        <v>50</v>
      </c>
      <c r="M344" s="58">
        <v>8.5836025723340192</v>
      </c>
      <c r="N344" s="47"/>
      <c r="O344" s="48">
        <v>0.33923076923076922</v>
      </c>
      <c r="P344" s="31">
        <f t="shared" si="12"/>
        <v>33.92307692307692</v>
      </c>
      <c r="Q344" s="6"/>
      <c r="R344" s="6"/>
      <c r="S344" s="6"/>
      <c r="T344" s="6"/>
      <c r="U344" s="6"/>
      <c r="V344" s="6"/>
      <c r="W344" s="6"/>
      <c r="X344" s="6"/>
      <c r="Y344" s="6"/>
      <c r="Z344" s="6"/>
    </row>
    <row r="345" spans="1:26">
      <c r="A345" s="55" t="s">
        <v>356</v>
      </c>
      <c r="B345" s="33" t="s">
        <v>65</v>
      </c>
      <c r="C345" s="40" t="s">
        <v>45</v>
      </c>
      <c r="D345" s="56">
        <f t="shared" si="8"/>
        <v>29.777245508982034</v>
      </c>
      <c r="E345" s="57">
        <f t="shared" si="9"/>
        <v>0.38301282051282048</v>
      </c>
      <c r="F345" s="33">
        <v>24</v>
      </c>
      <c r="G345" s="58">
        <v>23.6490481258129</v>
      </c>
      <c r="H345" s="51">
        <f t="shared" si="13"/>
        <v>0.45833333333333331</v>
      </c>
      <c r="I345" s="33">
        <v>13</v>
      </c>
      <c r="J345" s="59">
        <v>12.9016891288382</v>
      </c>
      <c r="K345" s="51">
        <f t="shared" si="14"/>
        <v>0.30769230769230771</v>
      </c>
      <c r="L345" s="33">
        <v>9</v>
      </c>
      <c r="M345" s="58">
        <v>8.9902006812574289</v>
      </c>
      <c r="N345" s="47"/>
      <c r="O345" s="48">
        <v>0.2407185628742515</v>
      </c>
      <c r="P345" s="31">
        <f t="shared" si="12"/>
        <v>24.071856287425149</v>
      </c>
      <c r="Q345" s="6"/>
      <c r="R345" s="6"/>
      <c r="S345" s="6"/>
      <c r="T345" s="6"/>
      <c r="U345" s="6"/>
      <c r="V345" s="6"/>
      <c r="W345" s="6"/>
      <c r="X345" s="6"/>
      <c r="Y345" s="6"/>
      <c r="Z345" s="6"/>
    </row>
    <row r="346" spans="1:26">
      <c r="A346" s="55" t="s">
        <v>357</v>
      </c>
      <c r="B346" s="33" t="s">
        <v>65</v>
      </c>
      <c r="C346" s="40" t="s">
        <v>45</v>
      </c>
      <c r="D346" s="56">
        <f t="shared" si="8"/>
        <v>24.766416471842827</v>
      </c>
      <c r="E346" s="57">
        <f t="shared" si="9"/>
        <v>0.22205882352941175</v>
      </c>
      <c r="F346" s="33">
        <v>20</v>
      </c>
      <c r="G346" s="58">
        <v>16.539450724841402</v>
      </c>
      <c r="H346" s="51">
        <f t="shared" si="13"/>
        <v>0.15</v>
      </c>
      <c r="I346" s="33">
        <v>17</v>
      </c>
      <c r="J346" s="59">
        <v>14.195767991048299</v>
      </c>
      <c r="K346" s="51">
        <f t="shared" si="14"/>
        <v>0.29411764705882354</v>
      </c>
      <c r="L346" s="33">
        <v>12</v>
      </c>
      <c r="M346" s="58">
        <v>10.120262452139592</v>
      </c>
      <c r="N346" s="47"/>
      <c r="O346" s="48">
        <v>0.23832082359214141</v>
      </c>
      <c r="P346" s="31">
        <f t="shared" si="12"/>
        <v>23.832082359214141</v>
      </c>
      <c r="Q346" s="6"/>
      <c r="R346" s="6"/>
      <c r="S346" s="6"/>
      <c r="T346" s="6"/>
      <c r="U346" s="6"/>
      <c r="V346" s="6"/>
      <c r="W346" s="6"/>
      <c r="X346" s="6"/>
      <c r="Y346" s="6"/>
      <c r="Z346" s="6"/>
    </row>
    <row r="347" spans="1:26">
      <c r="A347" s="55" t="s">
        <v>358</v>
      </c>
      <c r="B347" s="33" t="s">
        <v>65</v>
      </c>
      <c r="C347" s="40" t="s">
        <v>45</v>
      </c>
      <c r="D347" s="56">
        <f t="shared" si="8"/>
        <v>22.151429521276597</v>
      </c>
      <c r="E347" s="57">
        <f t="shared" si="9"/>
        <v>0.1588235294117647</v>
      </c>
      <c r="F347" s="33">
        <v>17</v>
      </c>
      <c r="G347" s="58">
        <v>16.092846256520001</v>
      </c>
      <c r="H347" s="51">
        <f t="shared" si="13"/>
        <v>0.11764705882352941</v>
      </c>
      <c r="I347" s="33">
        <v>15</v>
      </c>
      <c r="J347" s="59">
        <v>14.318988888464601</v>
      </c>
      <c r="K347" s="51">
        <f t="shared" si="14"/>
        <v>0.2</v>
      </c>
      <c r="L347" s="33">
        <v>12</v>
      </c>
      <c r="M347" s="58">
        <v>11.542345981820805</v>
      </c>
      <c r="N347" s="47"/>
      <c r="O347" s="48">
        <v>0.30302526595744683</v>
      </c>
      <c r="P347" s="31">
        <f t="shared" si="12"/>
        <v>30.302526595744684</v>
      </c>
      <c r="Q347" s="6"/>
      <c r="R347" s="6"/>
      <c r="S347" s="6"/>
      <c r="T347" s="6"/>
      <c r="U347" s="6"/>
      <c r="V347" s="6"/>
      <c r="W347" s="6"/>
      <c r="X347" s="6"/>
      <c r="Y347" s="6"/>
      <c r="Z347" s="6"/>
    </row>
    <row r="348" spans="1:26">
      <c r="A348" s="55" t="s">
        <v>359</v>
      </c>
      <c r="B348" s="33" t="s">
        <v>65</v>
      </c>
      <c r="C348" s="40" t="s">
        <v>45</v>
      </c>
      <c r="D348" s="56">
        <f t="shared" si="8"/>
        <v>50.965724751439041</v>
      </c>
      <c r="E348" s="57">
        <f t="shared" si="9"/>
        <v>0.2021575984990619</v>
      </c>
      <c r="F348" s="33">
        <v>41</v>
      </c>
      <c r="G348" s="58">
        <v>31.633361623331499</v>
      </c>
      <c r="H348" s="51">
        <f t="shared" si="13"/>
        <v>0.36585365853658536</v>
      </c>
      <c r="I348" s="33">
        <v>26</v>
      </c>
      <c r="J348" s="59">
        <v>20.086371397007099</v>
      </c>
      <c r="K348" s="51">
        <f t="shared" si="14"/>
        <v>3.8461538461538464E-2</v>
      </c>
      <c r="L348" s="33">
        <v>25</v>
      </c>
      <c r="M348" s="58">
        <v>19.306510155224341</v>
      </c>
      <c r="N348" s="47"/>
      <c r="O348" s="48">
        <v>0.24306645735217164</v>
      </c>
      <c r="P348" s="31">
        <f t="shared" si="12"/>
        <v>24.306645735217163</v>
      </c>
      <c r="Q348" s="6"/>
      <c r="R348" s="6"/>
      <c r="S348" s="6"/>
      <c r="T348" s="6"/>
      <c r="U348" s="6"/>
      <c r="V348" s="6"/>
      <c r="W348" s="6"/>
      <c r="X348" s="6"/>
      <c r="Y348" s="6"/>
      <c r="Z348" s="6"/>
    </row>
    <row r="349" spans="1:26">
      <c r="A349" s="55" t="s">
        <v>360</v>
      </c>
      <c r="B349" s="33" t="s">
        <v>65</v>
      </c>
      <c r="C349" s="40" t="s">
        <v>45</v>
      </c>
      <c r="D349" s="56">
        <f t="shared" si="8"/>
        <v>60.080808080808083</v>
      </c>
      <c r="E349" s="57">
        <f t="shared" si="9"/>
        <v>0.40126811594202899</v>
      </c>
      <c r="F349" s="33">
        <v>48</v>
      </c>
      <c r="G349" s="58">
        <v>42.716407550124998</v>
      </c>
      <c r="H349" s="51">
        <f t="shared" si="13"/>
        <v>4.1666666666666664E-2</v>
      </c>
      <c r="I349" s="33">
        <v>46</v>
      </c>
      <c r="J349" s="59">
        <v>40.912163364047103</v>
      </c>
      <c r="K349" s="51">
        <f t="shared" si="14"/>
        <v>0.76086956521739135</v>
      </c>
      <c r="L349" s="33">
        <v>11</v>
      </c>
      <c r="M349" s="58">
        <v>9.8103918805629391</v>
      </c>
      <c r="N349" s="47"/>
      <c r="O349" s="48">
        <v>0.25168350168350168</v>
      </c>
      <c r="P349" s="31">
        <f t="shared" si="12"/>
        <v>25.168350168350166</v>
      </c>
      <c r="Q349" s="6"/>
      <c r="R349" s="6"/>
      <c r="S349" s="6"/>
      <c r="T349" s="6"/>
      <c r="U349" s="6"/>
      <c r="V349" s="6"/>
      <c r="W349" s="6"/>
      <c r="X349" s="6"/>
      <c r="Y349" s="6"/>
      <c r="Z349" s="6"/>
    </row>
    <row r="350" spans="1:26">
      <c r="A350" s="55" t="s">
        <v>361</v>
      </c>
      <c r="B350" s="33" t="s">
        <v>65</v>
      </c>
      <c r="C350" s="40" t="s">
        <v>45</v>
      </c>
      <c r="D350" s="56">
        <f t="shared" si="8"/>
        <v>50.705882352941174</v>
      </c>
      <c r="E350" s="57">
        <f t="shared" si="9"/>
        <v>0.20238095238095238</v>
      </c>
      <c r="F350" s="33">
        <v>42</v>
      </c>
      <c r="G350" s="58">
        <v>30.466131816796999</v>
      </c>
      <c r="H350" s="51">
        <f t="shared" si="13"/>
        <v>0.33333333333333331</v>
      </c>
      <c r="I350" s="33">
        <v>28</v>
      </c>
      <c r="J350" s="59">
        <v>20.3962703962703</v>
      </c>
      <c r="K350" s="51">
        <f t="shared" si="14"/>
        <v>7.1428571428571425E-2</v>
      </c>
      <c r="L350" s="33">
        <v>26</v>
      </c>
      <c r="M350" s="58">
        <v>19.134530468060053</v>
      </c>
      <c r="N350" s="47"/>
      <c r="O350" s="48">
        <v>0.20728291316526609</v>
      </c>
      <c r="P350" s="31">
        <f t="shared" si="12"/>
        <v>20.728291316526608</v>
      </c>
      <c r="Q350" s="6"/>
      <c r="R350" s="6"/>
      <c r="S350" s="6"/>
      <c r="T350" s="6"/>
      <c r="U350" s="6"/>
      <c r="V350" s="6"/>
      <c r="W350" s="6"/>
      <c r="X350" s="6"/>
      <c r="Y350" s="6"/>
      <c r="Z350" s="6"/>
    </row>
    <row r="351" spans="1:26">
      <c r="A351" s="55" t="s">
        <v>362</v>
      </c>
      <c r="B351" s="33" t="s">
        <v>65</v>
      </c>
      <c r="C351" s="40" t="s">
        <v>45</v>
      </c>
      <c r="D351" s="56">
        <f t="shared" si="8"/>
        <v>10.48538961038961</v>
      </c>
      <c r="E351" s="57">
        <f t="shared" si="9"/>
        <v>0.1111111111111111</v>
      </c>
      <c r="F351" s="33">
        <v>9</v>
      </c>
      <c r="G351" s="58">
        <v>9.1438324849888808</v>
      </c>
      <c r="H351" s="51">
        <f t="shared" si="13"/>
        <v>0</v>
      </c>
      <c r="I351" s="33">
        <v>9</v>
      </c>
      <c r="J351" s="59">
        <v>9.1430893483009097</v>
      </c>
      <c r="K351" s="51">
        <f t="shared" si="14"/>
        <v>0.22222222222222221</v>
      </c>
      <c r="L351" s="33">
        <v>7</v>
      </c>
      <c r="M351" s="58">
        <v>7.1140380296147239</v>
      </c>
      <c r="N351" s="47"/>
      <c r="O351" s="48">
        <v>0.16504329004329005</v>
      </c>
      <c r="P351" s="31">
        <f t="shared" si="12"/>
        <v>16.504329004329005</v>
      </c>
      <c r="Q351" s="6"/>
      <c r="R351" s="6"/>
      <c r="S351" s="6"/>
      <c r="T351" s="6"/>
      <c r="U351" s="6"/>
      <c r="V351" s="6"/>
      <c r="W351" s="6"/>
      <c r="X351" s="6"/>
      <c r="Y351" s="6"/>
      <c r="Z351" s="6"/>
    </row>
    <row r="352" spans="1:26">
      <c r="A352" s="55" t="s">
        <v>363</v>
      </c>
      <c r="B352" s="33" t="s">
        <v>65</v>
      </c>
      <c r="C352" s="40" t="s">
        <v>45</v>
      </c>
      <c r="D352" s="56">
        <f t="shared" si="8"/>
        <v>14.237142857142857</v>
      </c>
      <c r="E352" s="57">
        <f t="shared" si="9"/>
        <v>0.46753246753246752</v>
      </c>
      <c r="F352" s="33">
        <v>11</v>
      </c>
      <c r="G352" s="58">
        <v>14.3109908409659</v>
      </c>
      <c r="H352" s="51">
        <f t="shared" si="13"/>
        <v>0.36363636363636365</v>
      </c>
      <c r="I352" s="33">
        <v>7</v>
      </c>
      <c r="J352" s="59">
        <v>9.1269427349535803</v>
      </c>
      <c r="K352" s="51">
        <f t="shared" si="14"/>
        <v>0.5714285714285714</v>
      </c>
      <c r="L352" s="33">
        <v>3</v>
      </c>
      <c r="M352" s="58">
        <v>3.9124651138527349</v>
      </c>
      <c r="N352" s="47"/>
      <c r="O352" s="48">
        <v>0.29428571428571426</v>
      </c>
      <c r="P352" s="31">
        <f t="shared" si="12"/>
        <v>29.428571428571427</v>
      </c>
      <c r="Q352" s="6"/>
      <c r="R352" s="6"/>
      <c r="S352" s="6"/>
      <c r="T352" s="6"/>
      <c r="U352" s="6"/>
      <c r="V352" s="6"/>
      <c r="W352" s="6"/>
      <c r="X352" s="6"/>
      <c r="Y352" s="6"/>
      <c r="Z352" s="6"/>
    </row>
    <row r="353" spans="1:26">
      <c r="A353" s="55" t="s">
        <v>364</v>
      </c>
      <c r="B353" s="33" t="s">
        <v>65</v>
      </c>
      <c r="C353" s="40" t="s">
        <v>46</v>
      </c>
      <c r="D353" s="56">
        <f t="shared" si="8"/>
        <v>24.979166666666668</v>
      </c>
      <c r="E353" s="57">
        <f t="shared" si="9"/>
        <v>0.24592391304347827</v>
      </c>
      <c r="F353" s="33">
        <v>23</v>
      </c>
      <c r="G353" s="58">
        <v>24.801854747398501</v>
      </c>
      <c r="H353" s="51">
        <f t="shared" si="13"/>
        <v>0.30434782608695654</v>
      </c>
      <c r="I353" s="33">
        <v>16</v>
      </c>
      <c r="J353" s="59">
        <v>17.384501716719502</v>
      </c>
      <c r="K353" s="51">
        <f t="shared" si="14"/>
        <v>0.1875</v>
      </c>
      <c r="L353" s="33">
        <v>13</v>
      </c>
      <c r="M353" s="58">
        <v>14.223039135239221</v>
      </c>
      <c r="N353" s="47"/>
      <c r="O353" s="48">
        <v>8.6050724637681153E-2</v>
      </c>
      <c r="P353" s="31">
        <f t="shared" si="12"/>
        <v>8.6050724637681153</v>
      </c>
      <c r="Q353" s="6"/>
      <c r="R353" s="6"/>
      <c r="S353" s="6"/>
      <c r="T353" s="6"/>
      <c r="U353" s="6"/>
      <c r="V353" s="6"/>
      <c r="W353" s="6"/>
      <c r="X353" s="6"/>
      <c r="Y353" s="6"/>
      <c r="Z353" s="6"/>
    </row>
    <row r="354" spans="1:26">
      <c r="A354" s="55" t="s">
        <v>365</v>
      </c>
      <c r="B354" s="33" t="s">
        <v>65</v>
      </c>
      <c r="C354" s="40" t="s">
        <v>46</v>
      </c>
      <c r="D354" s="56">
        <f t="shared" si="8"/>
        <v>81.55952380952381</v>
      </c>
      <c r="E354" s="57">
        <f t="shared" si="9"/>
        <v>0.26810401579986831</v>
      </c>
      <c r="F354" s="33">
        <v>62</v>
      </c>
      <c r="G354" s="58">
        <v>24.763053524141998</v>
      </c>
      <c r="H354" s="51">
        <f t="shared" si="13"/>
        <v>0.20967741935483872</v>
      </c>
      <c r="I354" s="33">
        <v>49</v>
      </c>
      <c r="J354" s="59">
        <v>19.642348904237501</v>
      </c>
      <c r="K354" s="51">
        <f t="shared" si="14"/>
        <v>0.32653061224489793</v>
      </c>
      <c r="L354" s="33">
        <v>33</v>
      </c>
      <c r="M354" s="58">
        <v>13.293104906766997</v>
      </c>
      <c r="N354" s="47"/>
      <c r="O354" s="48">
        <v>0.31547619047619047</v>
      </c>
      <c r="P354" s="31">
        <f t="shared" si="12"/>
        <v>31.547619047619047</v>
      </c>
      <c r="Q354" s="6"/>
      <c r="R354" s="6"/>
      <c r="S354" s="6"/>
      <c r="T354" s="6"/>
      <c r="U354" s="6"/>
      <c r="V354" s="6"/>
      <c r="W354" s="6"/>
      <c r="X354" s="6"/>
      <c r="Y354" s="6"/>
      <c r="Z354" s="6"/>
    </row>
    <row r="355" spans="1:26">
      <c r="A355" s="55" t="s">
        <v>366</v>
      </c>
      <c r="B355" s="33" t="s">
        <v>65</v>
      </c>
      <c r="C355" s="40" t="s">
        <v>46</v>
      </c>
      <c r="D355" s="56">
        <f t="shared" si="8"/>
        <v>65.634635622204684</v>
      </c>
      <c r="E355" s="57">
        <f t="shared" si="9"/>
        <v>6.4749536178107608E-2</v>
      </c>
      <c r="F355" s="33">
        <v>55</v>
      </c>
      <c r="G355" s="58">
        <v>40.447422028401398</v>
      </c>
      <c r="H355" s="51">
        <f t="shared" si="13"/>
        <v>0.10909090909090909</v>
      </c>
      <c r="I355" s="33">
        <v>49</v>
      </c>
      <c r="J355" s="59">
        <v>35.789150774579397</v>
      </c>
      <c r="K355" s="51">
        <f t="shared" si="14"/>
        <v>2.0408163265306121E-2</v>
      </c>
      <c r="L355" s="33">
        <v>48</v>
      </c>
      <c r="M355" s="58">
        <v>34.900968501875923</v>
      </c>
      <c r="N355" s="47"/>
      <c r="O355" s="48">
        <v>0.19335701131281241</v>
      </c>
      <c r="P355" s="31">
        <f t="shared" si="12"/>
        <v>19.33570113128124</v>
      </c>
      <c r="Q355" s="6"/>
      <c r="R355" s="6"/>
      <c r="S355" s="6"/>
      <c r="T355" s="6"/>
      <c r="U355" s="6"/>
      <c r="V355" s="6"/>
      <c r="W355" s="6"/>
      <c r="X355" s="6"/>
      <c r="Y355" s="6"/>
      <c r="Z355" s="6"/>
    </row>
    <row r="356" spans="1:26">
      <c r="A356" s="55" t="s">
        <v>367</v>
      </c>
      <c r="B356" s="33" t="s">
        <v>65</v>
      </c>
      <c r="C356" s="40" t="s">
        <v>46</v>
      </c>
      <c r="D356" s="56">
        <f t="shared" si="8"/>
        <v>20.24573055028463</v>
      </c>
      <c r="E356" s="57">
        <f t="shared" si="9"/>
        <v>0.47222222222222221</v>
      </c>
      <c r="F356" s="33">
        <v>18</v>
      </c>
      <c r="G356" s="58">
        <v>17.166235921302299</v>
      </c>
      <c r="H356" s="51">
        <f t="shared" si="13"/>
        <v>0.5</v>
      </c>
      <c r="I356" s="33">
        <v>9</v>
      </c>
      <c r="J356" s="59">
        <v>8.6625920400404208</v>
      </c>
      <c r="K356" s="51">
        <f t="shared" si="14"/>
        <v>0.44444444444444442</v>
      </c>
      <c r="L356" s="33">
        <v>5</v>
      </c>
      <c r="M356" s="58">
        <v>4.8783819382787126</v>
      </c>
      <c r="N356" s="47"/>
      <c r="O356" s="48">
        <v>0.1247628083491461</v>
      </c>
      <c r="P356" s="31">
        <f t="shared" si="12"/>
        <v>12.476280834914611</v>
      </c>
      <c r="Q356" s="6"/>
      <c r="R356" s="6"/>
      <c r="S356" s="6"/>
      <c r="T356" s="6"/>
      <c r="U356" s="6"/>
      <c r="V356" s="6"/>
      <c r="W356" s="6"/>
      <c r="X356" s="6"/>
      <c r="Y356" s="6"/>
      <c r="Z356" s="6"/>
    </row>
    <row r="357" spans="1:26">
      <c r="A357" s="55" t="s">
        <v>368</v>
      </c>
      <c r="B357" s="33" t="s">
        <v>65</v>
      </c>
      <c r="C357" s="40" t="s">
        <v>46</v>
      </c>
      <c r="D357" s="56">
        <f t="shared" si="8"/>
        <v>106.25878462174452</v>
      </c>
      <c r="E357" s="57">
        <f t="shared" si="9"/>
        <v>0.28600713012477719</v>
      </c>
      <c r="F357" s="60">
        <v>85</v>
      </c>
      <c r="G357" s="58">
        <v>47.940801570202296</v>
      </c>
      <c r="H357" s="51">
        <f t="shared" si="13"/>
        <v>0.22352941176470589</v>
      </c>
      <c r="I357" s="33">
        <v>66</v>
      </c>
      <c r="J357" s="59">
        <v>36.862241335976897</v>
      </c>
      <c r="K357" s="51">
        <f t="shared" si="14"/>
        <v>0.34848484848484851</v>
      </c>
      <c r="L357" s="33">
        <v>43</v>
      </c>
      <c r="M357" s="58">
        <v>24.038327156042286</v>
      </c>
      <c r="N357" s="47"/>
      <c r="O357" s="48">
        <v>0.25010334849111204</v>
      </c>
      <c r="P357" s="31">
        <f t="shared" si="12"/>
        <v>25.010334849111203</v>
      </c>
      <c r="Q357" s="6"/>
      <c r="R357" s="6"/>
      <c r="S357" s="6"/>
      <c r="T357" s="6"/>
      <c r="U357" s="6"/>
      <c r="V357" s="6"/>
      <c r="W357" s="6"/>
      <c r="X357" s="6"/>
      <c r="Y357" s="6"/>
      <c r="Z357" s="6"/>
    </row>
    <row r="358" spans="1:26">
      <c r="A358" s="55" t="s">
        <v>369</v>
      </c>
      <c r="B358" s="33" t="s">
        <v>65</v>
      </c>
      <c r="C358" s="50" t="s">
        <v>47</v>
      </c>
      <c r="D358" s="56">
        <f t="shared" si="8"/>
        <v>46.379487179487178</v>
      </c>
      <c r="E358" s="57">
        <f t="shared" si="9"/>
        <v>0.17105263157894737</v>
      </c>
      <c r="F358" s="33">
        <v>38</v>
      </c>
      <c r="G358" s="58">
        <v>27.693765258900299</v>
      </c>
      <c r="H358" s="51">
        <f t="shared" si="13"/>
        <v>0</v>
      </c>
      <c r="I358" s="33">
        <v>38</v>
      </c>
      <c r="J358" s="59">
        <v>27.7787930845425</v>
      </c>
      <c r="K358" s="51">
        <f t="shared" si="14"/>
        <v>0.34210526315789475</v>
      </c>
      <c r="L358" s="33">
        <v>25</v>
      </c>
      <c r="M358" s="58">
        <v>18.298127735570095</v>
      </c>
      <c r="N358" s="47"/>
      <c r="O358" s="48">
        <v>0.22051282051282051</v>
      </c>
      <c r="P358" s="31">
        <f t="shared" si="12"/>
        <v>22.051282051282051</v>
      </c>
      <c r="Q358" s="6"/>
      <c r="R358" s="6"/>
      <c r="S358" s="6"/>
      <c r="T358" s="6"/>
      <c r="U358" s="6"/>
      <c r="V358" s="6"/>
      <c r="W358" s="6"/>
      <c r="X358" s="6"/>
      <c r="Y358" s="6"/>
      <c r="Z358" s="6"/>
    </row>
    <row r="359" spans="1:26">
      <c r="A359" s="55" t="s">
        <v>370</v>
      </c>
      <c r="B359" s="33" t="s">
        <v>65</v>
      </c>
      <c r="C359" s="50" t="s">
        <v>47</v>
      </c>
      <c r="D359" s="56">
        <f t="shared" si="8"/>
        <v>20.394736842105264</v>
      </c>
      <c r="E359" s="57">
        <f t="shared" si="9"/>
        <v>9.2156862745098045E-2</v>
      </c>
      <c r="F359" s="33">
        <v>17</v>
      </c>
      <c r="G359" s="58">
        <v>20.9868770292458</v>
      </c>
      <c r="H359" s="51">
        <f t="shared" si="13"/>
        <v>0.11764705882352941</v>
      </c>
      <c r="I359" s="33">
        <v>15</v>
      </c>
      <c r="J359" s="59">
        <v>18.604189663512201</v>
      </c>
      <c r="K359" s="51">
        <f t="shared" si="14"/>
        <v>6.6666666666666666E-2</v>
      </c>
      <c r="L359" s="33">
        <v>14</v>
      </c>
      <c r="M359" s="58">
        <v>17.515764187768994</v>
      </c>
      <c r="N359" s="47"/>
      <c r="O359" s="48">
        <v>0.19969040247678019</v>
      </c>
      <c r="P359" s="31">
        <f t="shared" si="12"/>
        <v>19.96904024767802</v>
      </c>
      <c r="Q359" s="6"/>
      <c r="R359" s="6"/>
      <c r="S359" s="6"/>
      <c r="T359" s="6"/>
      <c r="U359" s="6"/>
      <c r="V359" s="6"/>
      <c r="W359" s="6"/>
      <c r="X359" s="6"/>
      <c r="Y359" s="6"/>
      <c r="Z359" s="6"/>
    </row>
    <row r="360" spans="1:26">
      <c r="A360" s="55" t="s">
        <v>371</v>
      </c>
      <c r="B360" s="33" t="s">
        <v>65</v>
      </c>
      <c r="C360" s="50" t="s">
        <v>47</v>
      </c>
      <c r="D360" s="56">
        <f t="shared" si="8"/>
        <v>63.507751937984494</v>
      </c>
      <c r="E360" s="57">
        <f t="shared" si="9"/>
        <v>0.27298850574712641</v>
      </c>
      <c r="F360" s="33">
        <v>58</v>
      </c>
      <c r="G360" s="58">
        <v>38.576141321698401</v>
      </c>
      <c r="H360" s="51">
        <f t="shared" si="13"/>
        <v>0.37931034482758619</v>
      </c>
      <c r="I360" s="33">
        <v>36</v>
      </c>
      <c r="J360" s="59">
        <v>24.161398139572299</v>
      </c>
      <c r="K360" s="51">
        <f t="shared" si="14"/>
        <v>0.16666666666666666</v>
      </c>
      <c r="L360" s="33">
        <v>30</v>
      </c>
      <c r="M360" s="58">
        <v>20.285484383557939</v>
      </c>
      <c r="N360" s="47"/>
      <c r="O360" s="48">
        <v>9.4961240310077522E-2</v>
      </c>
      <c r="P360" s="31">
        <f t="shared" si="12"/>
        <v>9.4961240310077528</v>
      </c>
      <c r="Q360" s="6"/>
      <c r="R360" s="6"/>
      <c r="S360" s="6"/>
      <c r="T360" s="6"/>
      <c r="U360" s="6"/>
      <c r="V360" s="6"/>
      <c r="W360" s="6"/>
      <c r="X360" s="6"/>
      <c r="Y360" s="6"/>
      <c r="Z360" s="6"/>
    </row>
    <row r="361" spans="1:26">
      <c r="A361" s="55" t="s">
        <v>372</v>
      </c>
      <c r="B361" s="33" t="s">
        <v>65</v>
      </c>
      <c r="C361" s="50" t="s">
        <v>47</v>
      </c>
      <c r="D361" s="56">
        <f t="shared" si="8"/>
        <v>27.275000000000002</v>
      </c>
      <c r="E361" s="57">
        <f t="shared" si="9"/>
        <v>0.27170868347338939</v>
      </c>
      <c r="F361" s="33">
        <v>21</v>
      </c>
      <c r="G361" s="58">
        <v>23.987115492249899</v>
      </c>
      <c r="H361" s="51">
        <f t="shared" si="13"/>
        <v>0.19047619047619047</v>
      </c>
      <c r="I361" s="33">
        <v>17</v>
      </c>
      <c r="J361" s="59">
        <v>19.485357327067401</v>
      </c>
      <c r="K361" s="51">
        <f t="shared" si="14"/>
        <v>0.35294117647058826</v>
      </c>
      <c r="L361" s="33">
        <v>11</v>
      </c>
      <c r="M361" s="58">
        <v>12.607016377660367</v>
      </c>
      <c r="N361" s="47"/>
      <c r="O361" s="48">
        <v>0.29880952380952386</v>
      </c>
      <c r="P361" s="31">
        <f t="shared" si="12"/>
        <v>29.880952380952387</v>
      </c>
      <c r="Q361" s="6"/>
      <c r="R361" s="6"/>
      <c r="S361" s="6"/>
      <c r="T361" s="6"/>
      <c r="U361" s="6"/>
      <c r="V361" s="6"/>
      <c r="W361" s="6"/>
      <c r="X361" s="6"/>
      <c r="Y361" s="6"/>
      <c r="Z361" s="6"/>
    </row>
    <row r="362" spans="1:26">
      <c r="A362" s="55" t="s">
        <v>373</v>
      </c>
      <c r="B362" s="33" t="s">
        <v>65</v>
      </c>
      <c r="C362" s="50" t="s">
        <v>47</v>
      </c>
      <c r="D362" s="56">
        <f t="shared" si="8"/>
        <v>37.185874153332676</v>
      </c>
      <c r="E362" s="57">
        <f t="shared" si="9"/>
        <v>0.25136116152450094</v>
      </c>
      <c r="F362" s="33">
        <v>29</v>
      </c>
      <c r="G362" s="58">
        <v>19.4313971174527</v>
      </c>
      <c r="H362" s="51">
        <f t="shared" si="13"/>
        <v>0.34482758620689657</v>
      </c>
      <c r="I362" s="33">
        <v>19</v>
      </c>
      <c r="J362" s="59">
        <v>12.7732809852905</v>
      </c>
      <c r="K362" s="51">
        <f t="shared" si="14"/>
        <v>0.15789473684210525</v>
      </c>
      <c r="L362" s="33">
        <v>16</v>
      </c>
      <c r="M362" s="58">
        <v>10.828590185236571</v>
      </c>
      <c r="N362" s="47"/>
      <c r="O362" s="48">
        <v>0.28227152252871307</v>
      </c>
      <c r="P362" s="31">
        <f t="shared" si="12"/>
        <v>28.227152252871306</v>
      </c>
      <c r="Q362" s="6"/>
      <c r="R362" s="6"/>
      <c r="S362" s="6"/>
      <c r="T362" s="6"/>
      <c r="U362" s="6"/>
      <c r="V362" s="6"/>
      <c r="W362" s="6"/>
      <c r="X362" s="6"/>
      <c r="Y362" s="6"/>
      <c r="Z362" s="6"/>
    </row>
    <row r="363" spans="1:26">
      <c r="A363" s="55" t="s">
        <v>374</v>
      </c>
      <c r="B363" s="33" t="s">
        <v>65</v>
      </c>
      <c r="C363" s="50" t="s">
        <v>47</v>
      </c>
      <c r="D363" s="56">
        <f t="shared" si="8"/>
        <v>45.189473684210526</v>
      </c>
      <c r="E363" s="57">
        <f t="shared" si="9"/>
        <v>0.21581196581196582</v>
      </c>
      <c r="F363" s="33">
        <v>36</v>
      </c>
      <c r="G363" s="58">
        <v>39.8551927994952</v>
      </c>
      <c r="H363" s="51">
        <f t="shared" si="13"/>
        <v>0.27777777777777779</v>
      </c>
      <c r="I363" s="33">
        <v>26</v>
      </c>
      <c r="J363" s="59">
        <v>29.074968688495201</v>
      </c>
      <c r="K363" s="51">
        <f t="shared" si="14"/>
        <v>0.15384615384615385</v>
      </c>
      <c r="L363" s="33">
        <v>22</v>
      </c>
      <c r="M363" s="58">
        <v>25</v>
      </c>
      <c r="N363" s="47"/>
      <c r="O363" s="48">
        <v>0.25526315789473686</v>
      </c>
      <c r="P363" s="31">
        <f t="shared" si="12"/>
        <v>25.526315789473685</v>
      </c>
      <c r="Q363" s="6"/>
      <c r="R363" s="6"/>
      <c r="S363" s="6"/>
      <c r="T363" s="6"/>
      <c r="U363" s="6"/>
      <c r="V363" s="6"/>
      <c r="W363" s="6"/>
      <c r="X363" s="6"/>
      <c r="Y363" s="6"/>
      <c r="Z363" s="6"/>
    </row>
    <row r="364" spans="1:26">
      <c r="A364" s="55" t="s">
        <v>375</v>
      </c>
      <c r="B364" s="33" t="s">
        <v>65</v>
      </c>
      <c r="C364" s="50" t="s">
        <v>47</v>
      </c>
      <c r="D364" s="56">
        <f t="shared" si="8"/>
        <v>57.848484848484851</v>
      </c>
      <c r="E364" s="57">
        <f t="shared" si="9"/>
        <v>0.10615171137835339</v>
      </c>
      <c r="F364" s="33">
        <v>46</v>
      </c>
      <c r="G364" s="58">
        <v>46.058494287745397</v>
      </c>
      <c r="H364" s="51">
        <f t="shared" si="13"/>
        <v>-2.1739130434782608E-2</v>
      </c>
      <c r="I364" s="33">
        <v>47</v>
      </c>
      <c r="J364" s="59">
        <v>47.073434557910304</v>
      </c>
      <c r="K364" s="51">
        <f t="shared" si="14"/>
        <v>0.23404255319148937</v>
      </c>
      <c r="L364" s="33">
        <v>36</v>
      </c>
      <c r="M364" s="58">
        <v>36.241367507600621</v>
      </c>
      <c r="N364" s="47"/>
      <c r="O364" s="48">
        <v>0.25757575757575757</v>
      </c>
      <c r="P364" s="31">
        <f t="shared" si="12"/>
        <v>25.757575757575758</v>
      </c>
      <c r="Q364" s="6"/>
      <c r="R364" s="6"/>
      <c r="S364" s="6"/>
      <c r="T364" s="6"/>
      <c r="U364" s="6"/>
      <c r="V364" s="6"/>
      <c r="W364" s="6"/>
      <c r="X364" s="6"/>
      <c r="Y364" s="6"/>
      <c r="Z364" s="6"/>
    </row>
    <row r="365" spans="1:26">
      <c r="A365" s="55" t="s">
        <v>376</v>
      </c>
      <c r="B365" s="33" t="s">
        <v>65</v>
      </c>
      <c r="C365" s="50" t="s">
        <v>47</v>
      </c>
      <c r="D365" s="56">
        <f t="shared" si="8"/>
        <v>32.235976789168276</v>
      </c>
      <c r="E365" s="57">
        <f t="shared" si="9"/>
        <v>0.26282051282051283</v>
      </c>
      <c r="F365" s="33">
        <v>26</v>
      </c>
      <c r="G365" s="58">
        <v>29.146675036993901</v>
      </c>
      <c r="H365" s="51">
        <f t="shared" si="13"/>
        <v>0.19230769230769232</v>
      </c>
      <c r="I365" s="33">
        <v>21</v>
      </c>
      <c r="J365" s="59">
        <v>23.514920777112099</v>
      </c>
      <c r="K365" s="51">
        <f t="shared" si="14"/>
        <v>0.33333333333333331</v>
      </c>
      <c r="L365" s="33">
        <v>14</v>
      </c>
      <c r="M365" s="58">
        <v>15.752638566959966</v>
      </c>
      <c r="N365" s="47"/>
      <c r="O365" s="48">
        <v>0.23984526112185686</v>
      </c>
      <c r="P365" s="31">
        <f t="shared" si="12"/>
        <v>23.984526112185687</v>
      </c>
      <c r="Q365" s="6"/>
      <c r="R365" s="6"/>
      <c r="S365" s="6"/>
      <c r="T365" s="6"/>
      <c r="U365" s="6"/>
      <c r="V365" s="6"/>
      <c r="W365" s="6"/>
      <c r="X365" s="6"/>
      <c r="Y365" s="6"/>
      <c r="Z365" s="6"/>
    </row>
    <row r="366" spans="1:26">
      <c r="A366" s="55" t="s">
        <v>377</v>
      </c>
      <c r="B366" s="33" t="s">
        <v>65</v>
      </c>
      <c r="C366" s="50" t="s">
        <v>47</v>
      </c>
      <c r="D366" s="56">
        <f t="shared" si="8"/>
        <v>20.414540816326529</v>
      </c>
      <c r="E366" s="57">
        <f t="shared" si="9"/>
        <v>0.14358974358974358</v>
      </c>
      <c r="F366" s="33">
        <v>15</v>
      </c>
      <c r="G366" s="58">
        <v>16.9411126922816</v>
      </c>
      <c r="H366" s="51">
        <f t="shared" si="13"/>
        <v>0.13333333333333333</v>
      </c>
      <c r="I366" s="33">
        <v>13</v>
      </c>
      <c r="J366" s="59">
        <v>14.751103496011501</v>
      </c>
      <c r="K366" s="51">
        <f t="shared" si="14"/>
        <v>0.15384615384615385</v>
      </c>
      <c r="L366" s="33">
        <v>11</v>
      </c>
      <c r="M366" s="58">
        <v>12.572003291579044</v>
      </c>
      <c r="N366" s="47"/>
      <c r="O366" s="48">
        <v>0.36096938775510201</v>
      </c>
      <c r="P366" s="31">
        <f t="shared" si="12"/>
        <v>36.096938775510203</v>
      </c>
      <c r="Q366" s="6"/>
      <c r="R366" s="6"/>
      <c r="S366" s="6"/>
      <c r="T366" s="6"/>
      <c r="U366" s="6"/>
      <c r="V366" s="6"/>
      <c r="W366" s="6"/>
      <c r="X366" s="6"/>
      <c r="Y366" s="6"/>
      <c r="Z366" s="6"/>
    </row>
    <row r="367" spans="1:26">
      <c r="A367" s="55" t="s">
        <v>378</v>
      </c>
      <c r="B367" s="33" t="s">
        <v>65</v>
      </c>
      <c r="C367" s="50" t="s">
        <v>47</v>
      </c>
      <c r="D367" s="56">
        <f t="shared" si="8"/>
        <v>43.132771443475669</v>
      </c>
      <c r="E367" s="57">
        <f t="shared" si="9"/>
        <v>0.2720588235294118</v>
      </c>
      <c r="F367" s="33">
        <v>34</v>
      </c>
      <c r="G367" s="58">
        <v>26.865577293846201</v>
      </c>
      <c r="H367" s="51">
        <f t="shared" si="13"/>
        <v>0.29411764705882354</v>
      </c>
      <c r="I367" s="33">
        <v>24</v>
      </c>
      <c r="J367" s="59">
        <v>18.9981635108606</v>
      </c>
      <c r="K367" s="51">
        <f t="shared" si="14"/>
        <v>0.25</v>
      </c>
      <c r="L367" s="33">
        <v>18</v>
      </c>
      <c r="M367" s="58">
        <v>14.330069262001434</v>
      </c>
      <c r="N367" s="47"/>
      <c r="O367" s="48">
        <v>0.26861092480810789</v>
      </c>
      <c r="P367" s="31">
        <f t="shared" si="12"/>
        <v>26.86109248081079</v>
      </c>
      <c r="Q367" s="6"/>
      <c r="R367" s="6"/>
      <c r="S367" s="6"/>
      <c r="T367" s="6"/>
      <c r="U367" s="6"/>
      <c r="V367" s="6"/>
      <c r="W367" s="6"/>
      <c r="X367" s="6"/>
      <c r="Y367" s="6"/>
      <c r="Z367" s="6"/>
    </row>
    <row r="368" spans="1:26">
      <c r="A368" s="55" t="s">
        <v>379</v>
      </c>
      <c r="B368" s="33" t="s">
        <v>65</v>
      </c>
      <c r="C368" s="50" t="s">
        <v>47</v>
      </c>
      <c r="D368" s="56">
        <f t="shared" si="8"/>
        <v>22.826284584980236</v>
      </c>
      <c r="E368" s="57">
        <f t="shared" si="9"/>
        <v>0.19298245614035087</v>
      </c>
      <c r="F368" s="33">
        <v>19</v>
      </c>
      <c r="G368" s="58">
        <v>18.998480121590301</v>
      </c>
      <c r="H368" s="51">
        <f t="shared" si="13"/>
        <v>5.2631578947368418E-2</v>
      </c>
      <c r="I368" s="33">
        <v>18</v>
      </c>
      <c r="J368" s="59">
        <v>17.858383022630498</v>
      </c>
      <c r="K368" s="51">
        <f t="shared" si="14"/>
        <v>0.33333333333333331</v>
      </c>
      <c r="L368" s="33">
        <v>12</v>
      </c>
      <c r="M368" s="58">
        <v>11.861575414908023</v>
      </c>
      <c r="N368" s="47"/>
      <c r="O368" s="48">
        <v>0.20138339920948617</v>
      </c>
      <c r="P368" s="31">
        <f t="shared" si="12"/>
        <v>20.138339920948617</v>
      </c>
      <c r="Q368" s="6"/>
      <c r="R368" s="6"/>
      <c r="S368" s="6"/>
      <c r="T368" s="6"/>
      <c r="U368" s="6"/>
      <c r="V368" s="6"/>
      <c r="W368" s="6"/>
      <c r="X368" s="6"/>
      <c r="Y368" s="6"/>
      <c r="Z368" s="6"/>
    </row>
    <row r="369" spans="1:26">
      <c r="A369" s="55" t="s">
        <v>380</v>
      </c>
      <c r="B369" s="33" t="s">
        <v>65</v>
      </c>
      <c r="C369" s="40" t="s">
        <v>48</v>
      </c>
      <c r="D369" s="56">
        <f t="shared" si="8"/>
        <v>76.853066180935031</v>
      </c>
      <c r="E369" s="57">
        <f t="shared" si="9"/>
        <v>4.1125541125541121E-2</v>
      </c>
      <c r="F369" s="33">
        <v>66</v>
      </c>
      <c r="G369" s="58">
        <v>32.6813567714781</v>
      </c>
      <c r="H369" s="51">
        <f t="shared" si="13"/>
        <v>-6.0606060606060608E-2</v>
      </c>
      <c r="I369" s="33">
        <v>70</v>
      </c>
      <c r="J369" s="59">
        <v>34.644032565390603</v>
      </c>
      <c r="K369" s="51">
        <f t="shared" si="14"/>
        <v>0.14285714285714285</v>
      </c>
      <c r="L369" s="33">
        <v>60</v>
      </c>
      <c r="M369" s="58">
        <v>29.628459122602564</v>
      </c>
      <c r="N369" s="47"/>
      <c r="O369" s="48">
        <v>0.16444039668083382</v>
      </c>
      <c r="P369" s="31">
        <f t="shared" si="12"/>
        <v>16.444039668083381</v>
      </c>
      <c r="Q369" s="6"/>
      <c r="R369" s="6"/>
      <c r="S369" s="6"/>
      <c r="T369" s="6"/>
      <c r="U369" s="6"/>
      <c r="V369" s="6"/>
      <c r="W369" s="6"/>
      <c r="X369" s="6"/>
      <c r="Y369" s="6"/>
      <c r="Z369" s="6"/>
    </row>
    <row r="370" spans="1:26">
      <c r="A370" s="55" t="s">
        <v>381</v>
      </c>
      <c r="B370" s="33" t="s">
        <v>65</v>
      </c>
      <c r="C370" s="40" t="s">
        <v>48</v>
      </c>
      <c r="D370" s="56">
        <f t="shared" si="8"/>
        <v>163.2236111111111</v>
      </c>
      <c r="E370" s="57">
        <f t="shared" si="9"/>
        <v>7.5361512791991103E-2</v>
      </c>
      <c r="F370" s="33">
        <v>124</v>
      </c>
      <c r="G370" s="58">
        <v>40.414048444711</v>
      </c>
      <c r="H370" s="51">
        <f t="shared" si="13"/>
        <v>6.4516129032258063E-2</v>
      </c>
      <c r="I370" s="33">
        <v>116</v>
      </c>
      <c r="J370" s="59">
        <v>38.306584769830202</v>
      </c>
      <c r="K370" s="51">
        <f t="shared" si="14"/>
        <v>8.6206896551724144E-2</v>
      </c>
      <c r="L370" s="33">
        <v>106</v>
      </c>
      <c r="M370" s="58">
        <v>35.310263960878892</v>
      </c>
      <c r="N370" s="47"/>
      <c r="O370" s="48">
        <v>0.31631944444444443</v>
      </c>
      <c r="P370" s="31">
        <f t="shared" si="12"/>
        <v>31.631944444444443</v>
      </c>
      <c r="Q370" s="6"/>
      <c r="R370" s="6"/>
      <c r="S370" s="6"/>
      <c r="T370" s="6"/>
      <c r="U370" s="6"/>
      <c r="V370" s="6"/>
      <c r="W370" s="6"/>
      <c r="X370" s="6"/>
      <c r="Y370" s="6"/>
      <c r="Z370" s="6"/>
    </row>
    <row r="371" spans="1:26">
      <c r="A371" s="55" t="s">
        <v>382</v>
      </c>
      <c r="B371" s="33" t="s">
        <v>65</v>
      </c>
      <c r="C371" s="40" t="s">
        <v>48</v>
      </c>
      <c r="D371" s="56">
        <f t="shared" si="8"/>
        <v>59.898496240601503</v>
      </c>
      <c r="E371" s="57">
        <f t="shared" si="9"/>
        <v>9.3528368794326244E-2</v>
      </c>
      <c r="F371" s="33">
        <v>47</v>
      </c>
      <c r="G371" s="58">
        <v>22.501927026729401</v>
      </c>
      <c r="H371" s="51">
        <f t="shared" si="13"/>
        <v>-2.1276595744680851E-2</v>
      </c>
      <c r="I371" s="33">
        <v>48</v>
      </c>
      <c r="J371" s="59">
        <v>23.0865794827644</v>
      </c>
      <c r="K371" s="51">
        <f t="shared" si="14"/>
        <v>0.20833333333333334</v>
      </c>
      <c r="L371" s="33">
        <v>38</v>
      </c>
      <c r="M371" s="58">
        <v>18.447945238730977</v>
      </c>
      <c r="N371" s="47"/>
      <c r="O371" s="48">
        <v>0.27443609022556392</v>
      </c>
      <c r="P371" s="31">
        <f t="shared" si="12"/>
        <v>27.443609022556391</v>
      </c>
      <c r="Q371" s="6"/>
      <c r="R371" s="6"/>
      <c r="S371" s="6"/>
      <c r="T371" s="6"/>
      <c r="U371" s="6"/>
      <c r="V371" s="6"/>
      <c r="W371" s="6"/>
      <c r="X371" s="6"/>
      <c r="Y371" s="6"/>
      <c r="Z371" s="6"/>
    </row>
    <row r="372" spans="1:26">
      <c r="A372" s="55" t="s">
        <v>383</v>
      </c>
      <c r="B372" s="33" t="s">
        <v>65</v>
      </c>
      <c r="C372" s="40" t="s">
        <v>48</v>
      </c>
      <c r="D372" s="56">
        <f t="shared" si="8"/>
        <v>41.225490196078432</v>
      </c>
      <c r="E372" s="57">
        <f t="shared" si="9"/>
        <v>-2.3809523809523794E-3</v>
      </c>
      <c r="F372" s="33">
        <v>30</v>
      </c>
      <c r="G372" s="58">
        <v>19.850065836051701</v>
      </c>
      <c r="H372" s="51">
        <f t="shared" si="13"/>
        <v>6.6666666666666666E-2</v>
      </c>
      <c r="I372" s="33">
        <v>28</v>
      </c>
      <c r="J372" s="59">
        <v>18.545994065281899</v>
      </c>
      <c r="K372" s="51">
        <f t="shared" si="14"/>
        <v>-7.1428571428571425E-2</v>
      </c>
      <c r="L372" s="33">
        <v>30</v>
      </c>
      <c r="M372" s="58">
        <v>19.964728978804111</v>
      </c>
      <c r="N372" s="47"/>
      <c r="O372" s="48">
        <v>0.37418300653594772</v>
      </c>
      <c r="P372" s="31">
        <f t="shared" si="12"/>
        <v>37.41830065359477</v>
      </c>
      <c r="Q372" s="6"/>
      <c r="R372" s="6"/>
      <c r="S372" s="6"/>
      <c r="T372" s="6"/>
      <c r="U372" s="6"/>
      <c r="V372" s="6"/>
      <c r="W372" s="6"/>
      <c r="X372" s="6"/>
      <c r="Y372" s="6"/>
      <c r="Z372" s="6"/>
    </row>
    <row r="373" spans="1:26">
      <c r="A373" s="55" t="s">
        <v>384</v>
      </c>
      <c r="B373" s="33" t="s">
        <v>65</v>
      </c>
      <c r="C373" s="40" t="s">
        <v>48</v>
      </c>
      <c r="D373" s="56">
        <f t="shared" si="8"/>
        <v>204.66285714285715</v>
      </c>
      <c r="E373" s="57">
        <f t="shared" si="9"/>
        <v>6.8755824790307549E-2</v>
      </c>
      <c r="F373" s="33">
        <v>148</v>
      </c>
      <c r="G373" s="58">
        <v>53.266917645026403</v>
      </c>
      <c r="H373" s="51">
        <f t="shared" si="13"/>
        <v>2.0270270270270271E-2</v>
      </c>
      <c r="I373" s="33">
        <v>145</v>
      </c>
      <c r="J373" s="59">
        <v>52.213679984155803</v>
      </c>
      <c r="K373" s="51">
        <f t="shared" si="14"/>
        <v>0.11724137931034483</v>
      </c>
      <c r="L373" s="33">
        <v>128</v>
      </c>
      <c r="M373" s="58">
        <v>46.139926536585719</v>
      </c>
      <c r="N373" s="47"/>
      <c r="O373" s="48">
        <v>0.38285714285714284</v>
      </c>
      <c r="P373" s="31">
        <f t="shared" si="12"/>
        <v>38.285714285714285</v>
      </c>
      <c r="Q373" s="6"/>
      <c r="R373" s="6"/>
      <c r="S373" s="6"/>
      <c r="T373" s="6"/>
      <c r="U373" s="6"/>
      <c r="V373" s="6"/>
      <c r="W373" s="6"/>
      <c r="X373" s="6"/>
      <c r="Y373" s="6"/>
      <c r="Z373" s="6"/>
    </row>
    <row r="374" spans="1:26">
      <c r="A374" s="55" t="s">
        <v>385</v>
      </c>
      <c r="B374" s="33" t="s">
        <v>65</v>
      </c>
      <c r="C374" s="40" t="s">
        <v>20</v>
      </c>
      <c r="D374" s="56">
        <f t="shared" si="8"/>
        <v>21.16011235955056</v>
      </c>
      <c r="E374" s="57">
        <f t="shared" si="9"/>
        <v>0.46527777777777779</v>
      </c>
      <c r="F374" s="33">
        <v>18</v>
      </c>
      <c r="G374" s="58">
        <v>25.706940874036</v>
      </c>
      <c r="H374" s="51">
        <f t="shared" si="13"/>
        <v>0.55555555555555558</v>
      </c>
      <c r="I374" s="33">
        <v>8</v>
      </c>
      <c r="J374" s="59">
        <v>11.4511465460479</v>
      </c>
      <c r="K374" s="51">
        <f t="shared" si="14"/>
        <v>0.375</v>
      </c>
      <c r="L374" s="33">
        <v>5</v>
      </c>
      <c r="M374" s="58">
        <v>7.1722634228909961</v>
      </c>
      <c r="N374" s="47"/>
      <c r="O374" s="48">
        <v>0.175561797752809</v>
      </c>
      <c r="P374" s="31">
        <f t="shared" si="12"/>
        <v>17.556179775280899</v>
      </c>
      <c r="Q374" s="6"/>
      <c r="R374" s="6"/>
      <c r="S374" s="6"/>
      <c r="T374" s="6"/>
      <c r="U374" s="6"/>
      <c r="V374" s="6"/>
      <c r="W374" s="6"/>
      <c r="X374" s="6"/>
      <c r="Y374" s="6"/>
      <c r="Z374" s="6"/>
    </row>
    <row r="375" spans="1:26">
      <c r="A375" s="55" t="s">
        <v>386</v>
      </c>
      <c r="B375" s="33" t="s">
        <v>65</v>
      </c>
      <c r="C375" s="40" t="s">
        <v>20</v>
      </c>
      <c r="D375" s="56">
        <f t="shared" si="8"/>
        <v>31.757142857142856</v>
      </c>
      <c r="E375" s="57">
        <f t="shared" si="9"/>
        <v>0.15873015873015872</v>
      </c>
      <c r="F375" s="33">
        <v>27</v>
      </c>
      <c r="G375" s="58">
        <v>18.300246036641202</v>
      </c>
      <c r="H375" s="51">
        <f t="shared" si="13"/>
        <v>0.22222222222222221</v>
      </c>
      <c r="I375" s="33">
        <v>21</v>
      </c>
      <c r="J375" s="59">
        <v>14.280953967725001</v>
      </c>
      <c r="K375" s="51">
        <f t="shared" si="14"/>
        <v>9.5238095238095233E-2</v>
      </c>
      <c r="L375" s="33">
        <v>19</v>
      </c>
      <c r="M375" s="58">
        <v>13.114663574367045</v>
      </c>
      <c r="N375" s="47"/>
      <c r="O375" s="48">
        <v>0.17619047619047618</v>
      </c>
      <c r="P375" s="31">
        <f t="shared" si="12"/>
        <v>17.619047619047617</v>
      </c>
      <c r="Q375" s="6"/>
      <c r="R375" s="6"/>
      <c r="S375" s="6"/>
      <c r="T375" s="6"/>
      <c r="U375" s="6"/>
      <c r="V375" s="6"/>
      <c r="W375" s="6"/>
      <c r="X375" s="6"/>
      <c r="Y375" s="6"/>
      <c r="Z375" s="6"/>
    </row>
    <row r="376" spans="1:26">
      <c r="A376" s="55" t="s">
        <v>387</v>
      </c>
      <c r="B376" s="33" t="s">
        <v>65</v>
      </c>
      <c r="C376" s="40" t="s">
        <v>20</v>
      </c>
      <c r="D376" s="56">
        <f t="shared" si="8"/>
        <v>46.980555555555554</v>
      </c>
      <c r="E376" s="57">
        <f t="shared" si="9"/>
        <v>0.57612179487179493</v>
      </c>
      <c r="F376" s="33">
        <v>39</v>
      </c>
      <c r="G376" s="58">
        <v>21.4602902091553</v>
      </c>
      <c r="H376" s="51">
        <f t="shared" si="13"/>
        <v>0.58974358974358976</v>
      </c>
      <c r="I376" s="33">
        <v>16</v>
      </c>
      <c r="J376" s="59">
        <v>8.8361176308159592</v>
      </c>
      <c r="K376" s="51">
        <f t="shared" si="14"/>
        <v>0.5625</v>
      </c>
      <c r="L376" s="33">
        <v>7</v>
      </c>
      <c r="M376" s="58">
        <v>3.866997387014623</v>
      </c>
      <c r="N376" s="47"/>
      <c r="O376" s="48">
        <v>0.20462962962962961</v>
      </c>
      <c r="P376" s="31">
        <f t="shared" si="12"/>
        <v>20.462962962962962</v>
      </c>
      <c r="Q376" s="6"/>
      <c r="R376" s="6"/>
      <c r="S376" s="6"/>
      <c r="T376" s="6"/>
      <c r="U376" s="6"/>
      <c r="V376" s="6"/>
      <c r="W376" s="6"/>
      <c r="X376" s="6"/>
      <c r="Y376" s="6"/>
      <c r="Z376" s="6"/>
    </row>
    <row r="377" spans="1:26">
      <c r="A377" s="55" t="s">
        <v>388</v>
      </c>
      <c r="B377" s="33" t="s">
        <v>65</v>
      </c>
      <c r="C377" s="40" t="s">
        <v>20</v>
      </c>
      <c r="D377" s="56">
        <f t="shared" si="8"/>
        <v>102.59009009009009</v>
      </c>
      <c r="E377" s="57">
        <f t="shared" si="9"/>
        <v>0.22064102564102561</v>
      </c>
      <c r="F377" s="33">
        <v>75</v>
      </c>
      <c r="G377" s="58">
        <v>20.3140828056186</v>
      </c>
      <c r="H377" s="51">
        <f t="shared" si="13"/>
        <v>0.30666666666666664</v>
      </c>
      <c r="I377" s="33">
        <v>52</v>
      </c>
      <c r="J377" s="59">
        <v>14.172683243254999</v>
      </c>
      <c r="K377" s="51">
        <f t="shared" si="14"/>
        <v>0.13461538461538461</v>
      </c>
      <c r="L377" s="33">
        <v>45</v>
      </c>
      <c r="M377" s="58">
        <v>12.354220201620874</v>
      </c>
      <c r="N377" s="47"/>
      <c r="O377" s="48">
        <v>0.36786786786786785</v>
      </c>
      <c r="P377" s="31">
        <f t="shared" si="12"/>
        <v>36.786786786786784</v>
      </c>
      <c r="Q377" s="6"/>
      <c r="R377" s="6"/>
      <c r="S377" s="6"/>
      <c r="T377" s="6"/>
      <c r="U377" s="6"/>
      <c r="V377" s="6"/>
      <c r="W377" s="6"/>
      <c r="X377" s="6"/>
      <c r="Y377" s="6"/>
      <c r="Z377" s="6"/>
    </row>
    <row r="378" spans="1:26">
      <c r="A378" s="55" t="s">
        <v>389</v>
      </c>
      <c r="B378" s="33" t="s">
        <v>65</v>
      </c>
      <c r="C378" s="40" t="s">
        <v>20</v>
      </c>
      <c r="D378" s="56">
        <f t="shared" si="8"/>
        <v>99.914979757085021</v>
      </c>
      <c r="E378" s="57">
        <f t="shared" si="9"/>
        <v>0.36786786786786785</v>
      </c>
      <c r="F378" s="33">
        <v>74</v>
      </c>
      <c r="G378" s="58">
        <v>38.932410179246901</v>
      </c>
      <c r="H378" s="51">
        <f t="shared" si="13"/>
        <v>0.51351351351351349</v>
      </c>
      <c r="I378" s="33">
        <v>36</v>
      </c>
      <c r="J378" s="59">
        <v>19.0707259059919</v>
      </c>
      <c r="K378" s="51">
        <f t="shared" si="14"/>
        <v>0.22222222222222221</v>
      </c>
      <c r="L378" s="33">
        <v>28</v>
      </c>
      <c r="M378" s="58">
        <v>14.927919474537234</v>
      </c>
      <c r="N378" s="47"/>
      <c r="O378" s="48">
        <v>0.3502024291497976</v>
      </c>
      <c r="P378" s="31">
        <f t="shared" si="12"/>
        <v>35.020242914979761</v>
      </c>
      <c r="Q378" s="6"/>
      <c r="R378" s="6"/>
      <c r="S378" s="6"/>
      <c r="T378" s="6"/>
      <c r="U378" s="6"/>
      <c r="V378" s="6"/>
      <c r="W378" s="6"/>
      <c r="X378" s="6"/>
      <c r="Y378" s="6"/>
      <c r="Z378" s="6"/>
    </row>
    <row r="379" spans="1:26">
      <c r="A379" s="55" t="s">
        <v>390</v>
      </c>
      <c r="B379" s="33" t="s">
        <v>65</v>
      </c>
      <c r="C379" s="40" t="s">
        <v>20</v>
      </c>
      <c r="D379" s="56">
        <f t="shared" si="8"/>
        <v>49</v>
      </c>
      <c r="E379" s="57">
        <f t="shared" si="9"/>
        <v>0.17619047619047618</v>
      </c>
      <c r="F379" s="33">
        <v>42</v>
      </c>
      <c r="G379" s="58">
        <v>57.617120515810399</v>
      </c>
      <c r="H379" s="51">
        <f t="shared" si="13"/>
        <v>0.2857142857142857</v>
      </c>
      <c r="I379" s="33">
        <v>30</v>
      </c>
      <c r="J379" s="59">
        <v>41.2683128138111</v>
      </c>
      <c r="K379" s="51">
        <f t="shared" si="14"/>
        <v>6.6666666666666666E-2</v>
      </c>
      <c r="L379" s="33">
        <v>28</v>
      </c>
      <c r="M379" s="58">
        <v>38.360368259535292</v>
      </c>
      <c r="N379" s="47"/>
      <c r="O379" s="48">
        <v>0.16666666666666666</v>
      </c>
      <c r="P379" s="31">
        <f t="shared" si="12"/>
        <v>16.666666666666664</v>
      </c>
      <c r="Q379" s="6"/>
      <c r="R379" s="6"/>
      <c r="S379" s="6"/>
      <c r="T379" s="6"/>
      <c r="U379" s="6"/>
      <c r="V379" s="6"/>
      <c r="W379" s="6"/>
      <c r="X379" s="6"/>
      <c r="Y379" s="6"/>
      <c r="Z379" s="6"/>
    </row>
    <row r="380" spans="1:26">
      <c r="A380" s="55" t="s">
        <v>391</v>
      </c>
      <c r="B380" s="33" t="s">
        <v>65</v>
      </c>
      <c r="C380" s="40" t="s">
        <v>20</v>
      </c>
      <c r="D380" s="56">
        <f t="shared" si="8"/>
        <v>52.142857142857139</v>
      </c>
      <c r="E380" s="57">
        <f t="shared" si="9"/>
        <v>0.31631944444444443</v>
      </c>
      <c r="F380" s="33">
        <v>45</v>
      </c>
      <c r="G380" s="58">
        <v>38.076220131320703</v>
      </c>
      <c r="H380" s="51">
        <f t="shared" si="13"/>
        <v>0.28888888888888886</v>
      </c>
      <c r="I380" s="33">
        <v>32</v>
      </c>
      <c r="J380" s="59">
        <v>27.303055382541402</v>
      </c>
      <c r="K380" s="51">
        <f t="shared" si="14"/>
        <v>0.34375</v>
      </c>
      <c r="L380" s="33">
        <v>21</v>
      </c>
      <c r="M380" s="58">
        <v>17.920994017801519</v>
      </c>
      <c r="N380" s="47"/>
      <c r="O380" s="48">
        <v>0.15873015873015872</v>
      </c>
      <c r="P380" s="31">
        <f t="shared" si="12"/>
        <v>15.873015873015872</v>
      </c>
      <c r="Q380" s="6"/>
      <c r="R380" s="6"/>
      <c r="S380" s="6"/>
      <c r="T380" s="6"/>
      <c r="U380" s="6"/>
      <c r="V380" s="6"/>
      <c r="W380" s="6"/>
      <c r="X380" s="6"/>
      <c r="Y380" s="6"/>
      <c r="Z380" s="6"/>
    </row>
    <row r="381" spans="1:26">
      <c r="A381" s="55" t="s">
        <v>392</v>
      </c>
      <c r="B381" s="33" t="s">
        <v>65</v>
      </c>
      <c r="C381" s="40" t="s">
        <v>20</v>
      </c>
      <c r="D381" s="56">
        <f t="shared" si="8"/>
        <v>28.134615384615387</v>
      </c>
      <c r="E381" s="57">
        <f t="shared" si="9"/>
        <v>0.27443609022556392</v>
      </c>
      <c r="F381" s="33">
        <v>19</v>
      </c>
      <c r="G381" s="58">
        <v>19.6557146404039</v>
      </c>
      <c r="H381" s="51">
        <f t="shared" si="13"/>
        <v>0.26315789473684209</v>
      </c>
      <c r="I381" s="33">
        <v>14</v>
      </c>
      <c r="J381" s="59">
        <v>14.629660591874201</v>
      </c>
      <c r="K381" s="51">
        <f t="shared" si="14"/>
        <v>0.2857142857142857</v>
      </c>
      <c r="L381" s="33">
        <v>10</v>
      </c>
      <c r="M381" s="58">
        <v>10.48987726843596</v>
      </c>
      <c r="N381" s="47"/>
      <c r="O381" s="48">
        <v>0.48076923076923078</v>
      </c>
      <c r="P381" s="31">
        <f t="shared" si="12"/>
        <v>48.07692307692308</v>
      </c>
      <c r="Q381" s="6"/>
      <c r="R381" s="6"/>
      <c r="S381" s="6"/>
      <c r="T381" s="6"/>
      <c r="U381" s="6"/>
      <c r="V381" s="6"/>
      <c r="W381" s="6"/>
      <c r="X381" s="6"/>
      <c r="Y381" s="6"/>
      <c r="Z381" s="6"/>
    </row>
    <row r="382" spans="1:26">
      <c r="A382" s="55" t="s">
        <v>393</v>
      </c>
      <c r="B382" s="33" t="s">
        <v>65</v>
      </c>
      <c r="C382" s="40" t="s">
        <v>20</v>
      </c>
      <c r="D382" s="56">
        <f t="shared" si="8"/>
        <v>41.501794871794871</v>
      </c>
      <c r="E382" s="57">
        <f t="shared" si="9"/>
        <v>0.37418300653594772</v>
      </c>
      <c r="F382" s="33">
        <v>34</v>
      </c>
      <c r="G382" s="58">
        <v>21.6771758465256</v>
      </c>
      <c r="H382" s="51">
        <f t="shared" si="13"/>
        <v>0.47058823529411764</v>
      </c>
      <c r="I382" s="33">
        <v>18</v>
      </c>
      <c r="J382" s="59">
        <v>11.5310698270339</v>
      </c>
      <c r="K382" s="51">
        <f t="shared" si="14"/>
        <v>0.27777777777777779</v>
      </c>
      <c r="L382" s="33">
        <v>13</v>
      </c>
      <c r="M382" s="58">
        <v>8.3551316575938497</v>
      </c>
      <c r="N382" s="47"/>
      <c r="O382" s="48">
        <v>0.22064102564102561</v>
      </c>
      <c r="P382" s="31">
        <f t="shared" si="12"/>
        <v>22.064102564102562</v>
      </c>
      <c r="Q382" s="6"/>
      <c r="R382" s="6"/>
      <c r="S382" s="6"/>
      <c r="T382" s="6"/>
      <c r="U382" s="6"/>
      <c r="V382" s="6"/>
      <c r="W382" s="6"/>
      <c r="X382" s="6"/>
      <c r="Y382" s="6"/>
      <c r="Z382" s="6"/>
    </row>
    <row r="383" spans="1:26">
      <c r="A383" s="55" t="s">
        <v>394</v>
      </c>
      <c r="B383" s="33" t="s">
        <v>65</v>
      </c>
      <c r="C383" s="40" t="s">
        <v>20</v>
      </c>
      <c r="D383" s="56">
        <f t="shared" si="8"/>
        <v>107.82692307692308</v>
      </c>
      <c r="E383" s="57">
        <f t="shared" si="9"/>
        <v>0.16444039668083382</v>
      </c>
      <c r="F383" s="33">
        <v>81</v>
      </c>
      <c r="G383" s="58">
        <v>64.711474702606793</v>
      </c>
      <c r="H383" s="51">
        <f t="shared" si="13"/>
        <v>0.24691358024691357</v>
      </c>
      <c r="I383" s="33">
        <v>61</v>
      </c>
      <c r="J383" s="59">
        <v>48.972382787411597</v>
      </c>
      <c r="K383" s="51">
        <f t="shared" si="14"/>
        <v>8.1967213114754092E-2</v>
      </c>
      <c r="L383" s="33">
        <v>56</v>
      </c>
      <c r="M383" s="58">
        <v>45.09655494532042</v>
      </c>
      <c r="N383" s="47"/>
      <c r="O383" s="48">
        <v>0.33119658119658124</v>
      </c>
      <c r="P383" s="31">
        <f t="shared" si="12"/>
        <v>33.119658119658126</v>
      </c>
      <c r="Q383" s="6"/>
      <c r="R383" s="6"/>
      <c r="S383" s="6"/>
      <c r="T383" s="6"/>
      <c r="U383" s="6"/>
      <c r="V383" s="6"/>
      <c r="W383" s="6"/>
      <c r="X383" s="6"/>
      <c r="Y383" s="6"/>
      <c r="Z383" s="6"/>
    </row>
    <row r="384" spans="1:26">
      <c r="A384" s="55" t="s">
        <v>395</v>
      </c>
      <c r="B384" s="33" t="s">
        <v>65</v>
      </c>
      <c r="C384" s="40" t="s">
        <v>20</v>
      </c>
      <c r="D384" s="56">
        <f t="shared" si="8"/>
        <v>61.383928571428569</v>
      </c>
      <c r="E384" s="57">
        <f t="shared" si="9"/>
        <v>0.20138339920948617</v>
      </c>
      <c r="F384" s="33">
        <v>55</v>
      </c>
      <c r="G384" s="58">
        <v>78.080636002271405</v>
      </c>
      <c r="H384" s="51">
        <f t="shared" si="13"/>
        <v>0.16363636363636364</v>
      </c>
      <c r="I384" s="33">
        <v>46</v>
      </c>
      <c r="J384" s="59">
        <v>65.673943149208299</v>
      </c>
      <c r="K384" s="51">
        <f t="shared" si="14"/>
        <v>0.2391304347826087</v>
      </c>
      <c r="L384" s="33">
        <v>35</v>
      </c>
      <c r="M384" s="58">
        <v>50.027872671917216</v>
      </c>
      <c r="N384" s="47"/>
      <c r="O384" s="48">
        <v>0.11607142857142858</v>
      </c>
      <c r="P384" s="31">
        <f t="shared" si="12"/>
        <v>11.607142857142858</v>
      </c>
      <c r="Q384" s="6"/>
      <c r="R384" s="6"/>
      <c r="S384" s="6"/>
      <c r="T384" s="6"/>
      <c r="U384" s="6"/>
      <c r="V384" s="6"/>
      <c r="W384" s="6"/>
      <c r="X384" s="6"/>
      <c r="Y384" s="6"/>
      <c r="Z384" s="6"/>
    </row>
    <row r="385" spans="1:26">
      <c r="A385" s="55" t="s">
        <v>396</v>
      </c>
      <c r="B385" s="33" t="s">
        <v>65</v>
      </c>
      <c r="C385" s="40" t="s">
        <v>20</v>
      </c>
      <c r="D385" s="56">
        <f t="shared" si="8"/>
        <v>11.032852564102566</v>
      </c>
      <c r="E385" s="57">
        <f t="shared" si="9"/>
        <v>0.11607142857142858</v>
      </c>
      <c r="F385" s="33">
        <v>7</v>
      </c>
      <c r="G385" s="58">
        <v>11.5848007414272</v>
      </c>
      <c r="H385" s="51">
        <f t="shared" si="13"/>
        <v>-0.14285714285714285</v>
      </c>
      <c r="I385" s="33">
        <v>8</v>
      </c>
      <c r="J385" s="59">
        <v>13.2612803766203</v>
      </c>
      <c r="K385" s="51">
        <f t="shared" si="14"/>
        <v>0.375</v>
      </c>
      <c r="L385" s="33">
        <v>5</v>
      </c>
      <c r="M385" s="58">
        <v>8.3079939517804036</v>
      </c>
      <c r="N385" s="47"/>
      <c r="O385" s="48">
        <v>0.57612179487179493</v>
      </c>
      <c r="P385" s="31">
        <f t="shared" si="12"/>
        <v>57.612179487179496</v>
      </c>
      <c r="Q385" s="6"/>
      <c r="R385" s="6"/>
      <c r="S385" s="6"/>
      <c r="T385" s="6"/>
      <c r="U385" s="6"/>
      <c r="V385" s="6"/>
      <c r="W385" s="6"/>
      <c r="X385" s="6"/>
      <c r="Y385" s="6"/>
      <c r="Z385" s="6"/>
    </row>
    <row r="386" spans="1:26">
      <c r="A386" s="55" t="s">
        <v>397</v>
      </c>
      <c r="B386" s="33" t="s">
        <v>65</v>
      </c>
      <c r="C386" s="40" t="s">
        <v>20</v>
      </c>
      <c r="D386" s="56">
        <f t="shared" si="8"/>
        <v>77.659722222222229</v>
      </c>
      <c r="E386" s="57">
        <f t="shared" si="9"/>
        <v>0.18098311817279045</v>
      </c>
      <c r="F386" s="33">
        <v>53</v>
      </c>
      <c r="G386" s="58">
        <v>55.693329410281201</v>
      </c>
      <c r="H386" s="51">
        <f t="shared" si="13"/>
        <v>0.28301886792452829</v>
      </c>
      <c r="I386" s="33">
        <v>38</v>
      </c>
      <c r="J386" s="59">
        <v>40.173379849878401</v>
      </c>
      <c r="K386" s="51">
        <f t="shared" si="14"/>
        <v>7.8947368421052627E-2</v>
      </c>
      <c r="L386" s="33">
        <v>35</v>
      </c>
      <c r="M386" s="58">
        <v>37.177880223492167</v>
      </c>
      <c r="N386" s="47"/>
      <c r="O386" s="48">
        <v>0.46527777777777779</v>
      </c>
      <c r="P386" s="31">
        <f t="shared" si="12"/>
        <v>46.527777777777779</v>
      </c>
      <c r="Q386" s="6"/>
      <c r="R386" s="6"/>
      <c r="S386" s="6"/>
      <c r="T386" s="6"/>
      <c r="U386" s="6"/>
      <c r="V386" s="6"/>
      <c r="W386" s="6"/>
      <c r="X386" s="6"/>
      <c r="Y386" s="6"/>
      <c r="Z386" s="6"/>
    </row>
    <row r="387" spans="1:26">
      <c r="A387" s="55" t="s">
        <v>398</v>
      </c>
      <c r="B387" s="33" t="s">
        <v>65</v>
      </c>
      <c r="C387" s="40" t="s">
        <v>20</v>
      </c>
      <c r="D387" s="56">
        <f t="shared" si="8"/>
        <v>17.035714285714285</v>
      </c>
      <c r="E387" s="57">
        <f t="shared" si="9"/>
        <v>0.16666666666666666</v>
      </c>
      <c r="F387" s="33">
        <v>12</v>
      </c>
      <c r="G387" s="58">
        <v>8.3110550884434797</v>
      </c>
      <c r="H387" s="51">
        <f t="shared" si="13"/>
        <v>0.33333333333333331</v>
      </c>
      <c r="I387" s="33">
        <v>8</v>
      </c>
      <c r="J387" s="59">
        <v>5.5821093395666797</v>
      </c>
      <c r="K387" s="51">
        <f t="shared" si="14"/>
        <v>0</v>
      </c>
      <c r="L387" s="33">
        <v>8</v>
      </c>
      <c r="M387" s="58">
        <v>5.5980854547744672</v>
      </c>
      <c r="N387" s="47"/>
      <c r="O387" s="48">
        <v>0.41964285714285715</v>
      </c>
      <c r="P387" s="31">
        <f t="shared" si="12"/>
        <v>41.964285714285715</v>
      </c>
      <c r="Q387" s="6"/>
      <c r="R387" s="6"/>
      <c r="S387" s="6"/>
      <c r="T387" s="6"/>
      <c r="U387" s="6"/>
      <c r="V387" s="6"/>
      <c r="W387" s="6"/>
      <c r="X387" s="6"/>
      <c r="Y387" s="6"/>
      <c r="Z387" s="6"/>
    </row>
    <row r="388" spans="1:26">
      <c r="A388" s="55" t="s">
        <v>399</v>
      </c>
      <c r="B388" s="33" t="s">
        <v>65</v>
      </c>
      <c r="C388" s="40" t="s">
        <v>20</v>
      </c>
      <c r="D388" s="56">
        <f t="shared" si="8"/>
        <v>61.4111221449851</v>
      </c>
      <c r="E388" s="57">
        <f t="shared" si="9"/>
        <v>0.24862637362637363</v>
      </c>
      <c r="F388" s="33">
        <v>52</v>
      </c>
      <c r="G388" s="58">
        <v>33.238093411826398</v>
      </c>
      <c r="H388" s="51">
        <f t="shared" si="13"/>
        <v>0.46153846153846156</v>
      </c>
      <c r="I388" s="33">
        <v>28</v>
      </c>
      <c r="J388" s="59">
        <v>18.102355892316801</v>
      </c>
      <c r="K388" s="51">
        <f t="shared" si="14"/>
        <v>3.5714285714285712E-2</v>
      </c>
      <c r="L388" s="33">
        <v>27</v>
      </c>
      <c r="M388" s="58">
        <v>17.612294686305461</v>
      </c>
      <c r="N388" s="47"/>
      <c r="O388" s="48">
        <v>0.18098311817279045</v>
      </c>
      <c r="P388" s="31">
        <f t="shared" si="12"/>
        <v>18.098311817279043</v>
      </c>
      <c r="Q388" s="6"/>
      <c r="R388" s="6"/>
      <c r="S388" s="6"/>
      <c r="T388" s="6"/>
      <c r="U388" s="6"/>
      <c r="V388" s="6"/>
      <c r="W388" s="6"/>
      <c r="X388" s="6"/>
      <c r="Y388" s="6"/>
      <c r="Z388" s="6"/>
    </row>
    <row r="389" spans="1:26">
      <c r="A389" s="55" t="s">
        <v>400</v>
      </c>
      <c r="B389" s="33" t="s">
        <v>65</v>
      </c>
      <c r="C389" s="40" t="s">
        <v>20</v>
      </c>
      <c r="D389" s="56">
        <f t="shared" si="8"/>
        <v>134.85164835164835</v>
      </c>
      <c r="E389" s="57">
        <f t="shared" si="9"/>
        <v>0.20462962962962961</v>
      </c>
      <c r="F389" s="33">
        <v>108</v>
      </c>
      <c r="G389" s="58">
        <v>85.206428351650104</v>
      </c>
      <c r="H389" s="51">
        <f t="shared" si="13"/>
        <v>0.25925925925925924</v>
      </c>
      <c r="I389" s="33">
        <v>80</v>
      </c>
      <c r="J389" s="59">
        <v>63.583906913160199</v>
      </c>
      <c r="K389" s="51">
        <f t="shared" si="14"/>
        <v>0.15</v>
      </c>
      <c r="L389" s="33">
        <v>68</v>
      </c>
      <c r="M389" s="58">
        <v>54.376074527208026</v>
      </c>
      <c r="N389" s="47"/>
      <c r="O389" s="48">
        <v>0.24862637362637363</v>
      </c>
      <c r="P389" s="31">
        <f t="shared" si="12"/>
        <v>24.862637362637365</v>
      </c>
      <c r="Q389" s="6"/>
      <c r="R389" s="6"/>
      <c r="S389" s="6"/>
      <c r="T389" s="6"/>
      <c r="U389" s="6"/>
      <c r="V389" s="6"/>
      <c r="W389" s="6"/>
      <c r="X389" s="6"/>
      <c r="Y389" s="6"/>
      <c r="Z389" s="6"/>
    </row>
    <row r="390" spans="1:26">
      <c r="A390" s="55" t="s">
        <v>401</v>
      </c>
      <c r="B390" s="33" t="s">
        <v>65</v>
      </c>
      <c r="C390" s="40" t="s">
        <v>20</v>
      </c>
      <c r="D390" s="56">
        <f t="shared" si="8"/>
        <v>106.05085586120805</v>
      </c>
      <c r="E390" s="57">
        <f t="shared" si="9"/>
        <v>0.175561797752809</v>
      </c>
      <c r="F390" s="33">
        <v>89</v>
      </c>
      <c r="G390" s="58">
        <v>66.902202510711902</v>
      </c>
      <c r="H390" s="51">
        <f t="shared" si="13"/>
        <v>0.10112359550561797</v>
      </c>
      <c r="I390" s="33">
        <v>80</v>
      </c>
      <c r="J390" s="59">
        <v>60.406992109336599</v>
      </c>
      <c r="K390" s="51">
        <f t="shared" si="14"/>
        <v>0.25</v>
      </c>
      <c r="L390" s="33">
        <v>60</v>
      </c>
      <c r="M390" s="58">
        <v>45.301139323653992</v>
      </c>
      <c r="N390" s="47"/>
      <c r="O390" s="48">
        <v>0.19158265012593312</v>
      </c>
      <c r="P390" s="31">
        <f t="shared" si="12"/>
        <v>19.158265012593311</v>
      </c>
      <c r="Q390" s="6"/>
      <c r="R390" s="6"/>
      <c r="S390" s="6"/>
      <c r="T390" s="6"/>
      <c r="U390" s="6"/>
      <c r="V390" s="6"/>
      <c r="W390" s="6"/>
      <c r="X390" s="6"/>
      <c r="Y390" s="6"/>
      <c r="Z390" s="6"/>
    </row>
    <row r="391" spans="1:26">
      <c r="A391" s="55" t="s">
        <v>402</v>
      </c>
      <c r="B391" s="33" t="s">
        <v>65</v>
      </c>
      <c r="C391" s="40" t="s">
        <v>20</v>
      </c>
      <c r="D391" s="56">
        <f t="shared" si="8"/>
        <v>20.111888111888113</v>
      </c>
      <c r="E391" s="57">
        <f t="shared" si="9"/>
        <v>0.33119658119658124</v>
      </c>
      <c r="F391" s="33">
        <v>18</v>
      </c>
      <c r="G391" s="58">
        <v>7.4419220003886304</v>
      </c>
      <c r="H391" s="51">
        <f t="shared" si="13"/>
        <v>0.27777777777777779</v>
      </c>
      <c r="I391" s="33">
        <v>13</v>
      </c>
      <c r="J391" s="59">
        <v>5.3882883480336803</v>
      </c>
      <c r="K391" s="51">
        <f t="shared" si="14"/>
        <v>0.38461538461538464</v>
      </c>
      <c r="L391" s="33">
        <v>8</v>
      </c>
      <c r="M391" s="58">
        <v>3.331514881460536</v>
      </c>
      <c r="N391" s="47"/>
      <c r="O391" s="48">
        <v>0.11732711732711734</v>
      </c>
      <c r="P391" s="31">
        <f t="shared" si="12"/>
        <v>11.732711732711735</v>
      </c>
      <c r="Q391" s="6"/>
      <c r="R391" s="6"/>
      <c r="S391" s="6"/>
      <c r="T391" s="6"/>
      <c r="U391" s="6"/>
      <c r="V391" s="6"/>
      <c r="W391" s="6"/>
      <c r="X391" s="6"/>
      <c r="Y391" s="6"/>
      <c r="Z391" s="6"/>
    </row>
    <row r="392" spans="1:26">
      <c r="A392" s="55" t="s">
        <v>403</v>
      </c>
      <c r="B392" s="33" t="s">
        <v>65</v>
      </c>
      <c r="C392" s="40" t="s">
        <v>20</v>
      </c>
      <c r="D392" s="56">
        <f t="shared" si="8"/>
        <v>67.240216631726071</v>
      </c>
      <c r="E392" s="57">
        <f t="shared" si="9"/>
        <v>0.3502024291497976</v>
      </c>
      <c r="F392" s="33">
        <v>57</v>
      </c>
      <c r="G392" s="58">
        <v>23.1178238421823</v>
      </c>
      <c r="H392" s="51">
        <f t="shared" si="13"/>
        <v>0.31578947368421051</v>
      </c>
      <c r="I392" s="33">
        <v>39</v>
      </c>
      <c r="J392" s="59">
        <v>15.789921171854999</v>
      </c>
      <c r="K392" s="51">
        <f t="shared" si="14"/>
        <v>0.38461538461538464</v>
      </c>
      <c r="L392" s="33">
        <v>24</v>
      </c>
      <c r="M392" s="58">
        <v>9.7376514407666779</v>
      </c>
      <c r="N392" s="47"/>
      <c r="O392" s="48">
        <v>0.17965292336361519</v>
      </c>
      <c r="P392" s="31">
        <f t="shared" si="12"/>
        <v>17.965292336361518</v>
      </c>
      <c r="Q392" s="6"/>
      <c r="R392" s="6"/>
      <c r="S392" s="6"/>
      <c r="T392" s="6"/>
      <c r="U392" s="6"/>
      <c r="V392" s="6"/>
      <c r="W392" s="6"/>
      <c r="X392" s="6"/>
      <c r="Y392" s="6"/>
      <c r="Z392" s="6"/>
    </row>
    <row r="393" spans="1:26">
      <c r="A393" s="55" t="s">
        <v>404</v>
      </c>
      <c r="B393" s="33" t="s">
        <v>65</v>
      </c>
      <c r="C393" s="40" t="s">
        <v>20</v>
      </c>
      <c r="D393" s="56">
        <f t="shared" si="8"/>
        <v>29.900000000000002</v>
      </c>
      <c r="E393" s="57">
        <f t="shared" si="9"/>
        <v>0.48076923076923078</v>
      </c>
      <c r="F393" s="33">
        <v>26</v>
      </c>
      <c r="G393" s="58">
        <v>19.217265974352301</v>
      </c>
      <c r="H393" s="51">
        <f t="shared" si="13"/>
        <v>0.46153846153846156</v>
      </c>
      <c r="I393" s="33">
        <v>14</v>
      </c>
      <c r="J393" s="59">
        <v>10.480061682648699</v>
      </c>
      <c r="K393" s="51">
        <f t="shared" si="14"/>
        <v>0.5</v>
      </c>
      <c r="L393" s="33">
        <v>7</v>
      </c>
      <c r="M393" s="58">
        <v>5.2964097907918131</v>
      </c>
      <c r="N393" s="47"/>
      <c r="O393" s="48">
        <v>0.15000000000000002</v>
      </c>
      <c r="P393" s="31">
        <f t="shared" si="12"/>
        <v>15.000000000000002</v>
      </c>
      <c r="Q393" s="6"/>
      <c r="R393" s="6"/>
      <c r="S393" s="6"/>
      <c r="T393" s="6"/>
      <c r="U393" s="6"/>
      <c r="V393" s="6"/>
      <c r="W393" s="6"/>
      <c r="X393" s="6"/>
      <c r="Y393" s="6"/>
      <c r="Z393" s="6"/>
    </row>
    <row r="394" spans="1:26">
      <c r="A394" s="55" t="s">
        <v>405</v>
      </c>
      <c r="B394" s="33" t="s">
        <v>65</v>
      </c>
      <c r="C394" s="40" t="s">
        <v>20</v>
      </c>
      <c r="D394" s="56">
        <f t="shared" si="8"/>
        <v>35.434108527131784</v>
      </c>
      <c r="E394" s="57">
        <f t="shared" si="9"/>
        <v>0.41964285714285715</v>
      </c>
      <c r="F394" s="33">
        <v>28</v>
      </c>
      <c r="G394" s="58">
        <v>29.5258984309094</v>
      </c>
      <c r="H394" s="51">
        <f t="shared" si="13"/>
        <v>0.7142857142857143</v>
      </c>
      <c r="I394" s="33">
        <v>8</v>
      </c>
      <c r="J394" s="59">
        <v>8.51417077298027</v>
      </c>
      <c r="K394" s="51">
        <f t="shared" si="14"/>
        <v>0.125</v>
      </c>
      <c r="L394" s="33">
        <v>7</v>
      </c>
      <c r="M394" s="58">
        <v>7.5229180324345233</v>
      </c>
      <c r="N394" s="47"/>
      <c r="O394" s="48">
        <v>0.26550387596899222</v>
      </c>
      <c r="P394" s="31">
        <f t="shared" si="12"/>
        <v>26.55038759689922</v>
      </c>
      <c r="Q394" s="6"/>
      <c r="R394" s="6"/>
      <c r="S394" s="6"/>
      <c r="T394" s="6"/>
      <c r="U394" s="6"/>
      <c r="V394" s="6"/>
      <c r="W394" s="6"/>
      <c r="X394" s="6"/>
      <c r="Y394" s="6"/>
      <c r="Z394" s="6"/>
    </row>
    <row r="395" spans="1:26">
      <c r="A395" s="55" t="s">
        <v>406</v>
      </c>
      <c r="B395" s="33" t="s">
        <v>65</v>
      </c>
      <c r="C395" s="40" t="s">
        <v>20</v>
      </c>
      <c r="D395" s="56">
        <f t="shared" si="8"/>
        <v>39.223890645123518</v>
      </c>
      <c r="E395" s="57">
        <f t="shared" si="9"/>
        <v>0.38285714285714284</v>
      </c>
      <c r="F395" s="33">
        <v>35</v>
      </c>
      <c r="G395" s="58">
        <v>25.724890669214702</v>
      </c>
      <c r="H395" s="51">
        <f t="shared" si="13"/>
        <v>0.2857142857142857</v>
      </c>
      <c r="I395" s="33">
        <v>25</v>
      </c>
      <c r="J395" s="59">
        <v>18.3881668468707</v>
      </c>
      <c r="K395" s="51">
        <f t="shared" si="14"/>
        <v>0.48</v>
      </c>
      <c r="L395" s="33">
        <v>13</v>
      </c>
      <c r="M395" s="58">
        <v>9.5499757577538471</v>
      </c>
      <c r="N395" s="47"/>
      <c r="O395" s="48">
        <v>0.12068258986067204</v>
      </c>
      <c r="P395" s="31">
        <f t="shared" si="12"/>
        <v>12.068258986067203</v>
      </c>
      <c r="Q395" s="6"/>
      <c r="R395" s="6"/>
      <c r="S395" s="6"/>
      <c r="T395" s="6"/>
      <c r="U395" s="6"/>
      <c r="V395" s="6"/>
      <c r="W395" s="6"/>
      <c r="X395" s="6"/>
      <c r="Y395" s="6"/>
      <c r="Z395" s="6"/>
    </row>
    <row r="396" spans="1:26">
      <c r="A396" s="55" t="s">
        <v>407</v>
      </c>
      <c r="B396" s="33" t="s">
        <v>65</v>
      </c>
      <c r="C396" s="40" t="s">
        <v>49</v>
      </c>
      <c r="D396" s="56">
        <f t="shared" si="8"/>
        <v>37.606407322654462</v>
      </c>
      <c r="E396" s="57">
        <f t="shared" si="9"/>
        <v>0.48484848484848486</v>
      </c>
      <c r="F396" s="33">
        <v>33</v>
      </c>
      <c r="G396" s="58">
        <v>50.418627391065201</v>
      </c>
      <c r="H396" s="51">
        <f t="shared" si="13"/>
        <v>0.63636363636363635</v>
      </c>
      <c r="I396" s="33">
        <v>12</v>
      </c>
      <c r="J396" s="59">
        <v>18.386859524393198</v>
      </c>
      <c r="K396" s="51">
        <f t="shared" si="14"/>
        <v>0.33333333333333331</v>
      </c>
      <c r="L396" s="33">
        <v>8</v>
      </c>
      <c r="M396" s="58">
        <v>12.336160370084812</v>
      </c>
      <c r="N396" s="47"/>
      <c r="O396" s="48">
        <v>0.13958810068649885</v>
      </c>
      <c r="P396" s="31">
        <f t="shared" si="12"/>
        <v>13.958810068649885</v>
      </c>
      <c r="Q396" s="6"/>
      <c r="R396" s="6"/>
      <c r="S396" s="6"/>
      <c r="T396" s="6"/>
      <c r="U396" s="6"/>
      <c r="V396" s="6"/>
      <c r="W396" s="6"/>
      <c r="X396" s="6"/>
      <c r="Y396" s="6"/>
      <c r="Z396" s="6"/>
    </row>
    <row r="397" spans="1:26">
      <c r="A397" s="55" t="s">
        <v>408</v>
      </c>
      <c r="B397" s="33" t="s">
        <v>65</v>
      </c>
      <c r="C397" s="40" t="s">
        <v>49</v>
      </c>
      <c r="D397" s="56">
        <f t="shared" si="8"/>
        <v>26.143246187363836</v>
      </c>
      <c r="E397" s="57">
        <f t="shared" si="9"/>
        <v>0.34432234432234432</v>
      </c>
      <c r="F397" s="33">
        <v>21</v>
      </c>
      <c r="G397" s="58">
        <v>16.107629647242899</v>
      </c>
      <c r="H397" s="51">
        <f t="shared" si="13"/>
        <v>0.38095238095238093</v>
      </c>
      <c r="I397" s="33">
        <v>13</v>
      </c>
      <c r="J397" s="59">
        <v>10.0090081072965</v>
      </c>
      <c r="K397" s="51">
        <f t="shared" si="14"/>
        <v>0.30769230769230771</v>
      </c>
      <c r="L397" s="33">
        <v>9</v>
      </c>
      <c r="M397" s="58">
        <v>6.9820483778374269</v>
      </c>
      <c r="N397" s="47"/>
      <c r="O397" s="48">
        <v>0.24491648511256353</v>
      </c>
      <c r="P397" s="31">
        <f t="shared" si="12"/>
        <v>24.491648511256354</v>
      </c>
      <c r="Q397" s="6"/>
      <c r="R397" s="6"/>
      <c r="S397" s="6"/>
      <c r="T397" s="6"/>
      <c r="U397" s="6"/>
      <c r="V397" s="6"/>
      <c r="W397" s="6"/>
      <c r="X397" s="6"/>
      <c r="Y397" s="6"/>
      <c r="Z397" s="6"/>
    </row>
    <row r="398" spans="1:26">
      <c r="A398" s="55" t="s">
        <v>409</v>
      </c>
      <c r="B398" s="33" t="s">
        <v>65</v>
      </c>
      <c r="C398" s="40" t="s">
        <v>49</v>
      </c>
      <c r="D398" s="56">
        <f t="shared" si="8"/>
        <v>58.522437122544147</v>
      </c>
      <c r="E398" s="57">
        <f t="shared" si="9"/>
        <v>0.74685534591194969</v>
      </c>
      <c r="F398" s="33">
        <v>53</v>
      </c>
      <c r="G398" s="58">
        <v>47.898779936737498</v>
      </c>
      <c r="H398" s="51">
        <f t="shared" si="13"/>
        <v>0.660377358490566</v>
      </c>
      <c r="I398" s="33">
        <v>18</v>
      </c>
      <c r="J398" s="59">
        <v>16.523614999770501</v>
      </c>
      <c r="K398" s="51">
        <f t="shared" si="14"/>
        <v>0.83333333333333337</v>
      </c>
      <c r="L398" s="33">
        <v>3</v>
      </c>
      <c r="M398" s="58">
        <v>2.7986641043341982</v>
      </c>
      <c r="N398" s="47"/>
      <c r="O398" s="48">
        <v>0.10419692684045562</v>
      </c>
      <c r="P398" s="31">
        <f t="shared" si="12"/>
        <v>10.419692684045561</v>
      </c>
      <c r="Q398" s="6"/>
      <c r="R398" s="6"/>
      <c r="S398" s="6"/>
      <c r="T398" s="6"/>
      <c r="U398" s="6"/>
      <c r="V398" s="6"/>
      <c r="W398" s="6"/>
      <c r="X398" s="6"/>
      <c r="Y398" s="6"/>
      <c r="Z398" s="6"/>
    </row>
    <row r="399" spans="1:26">
      <c r="A399" s="55" t="s">
        <v>410</v>
      </c>
      <c r="B399" s="33" t="s">
        <v>65</v>
      </c>
      <c r="C399" s="40" t="s">
        <v>49</v>
      </c>
      <c r="D399" s="56">
        <f t="shared" si="8"/>
        <v>100.71641791044776</v>
      </c>
      <c r="E399" s="57">
        <f t="shared" si="9"/>
        <v>0.17620515078142196</v>
      </c>
      <c r="F399" s="33">
        <v>77</v>
      </c>
      <c r="G399" s="58">
        <v>58.156221205117802</v>
      </c>
      <c r="H399" s="51">
        <f t="shared" si="13"/>
        <v>0.23376623376623376</v>
      </c>
      <c r="I399" s="33">
        <v>59</v>
      </c>
      <c r="J399" s="59">
        <v>45.350428138787599</v>
      </c>
      <c r="K399" s="51">
        <f t="shared" si="14"/>
        <v>0.11864406779661017</v>
      </c>
      <c r="L399" s="33">
        <v>52</v>
      </c>
      <c r="M399" s="58">
        <v>40.758739614359619</v>
      </c>
      <c r="N399" s="47"/>
      <c r="O399" s="48">
        <v>0.30800542740841247</v>
      </c>
      <c r="P399" s="31">
        <f t="shared" si="12"/>
        <v>30.800542740841248</v>
      </c>
      <c r="Q399" s="6"/>
      <c r="R399" s="6"/>
      <c r="S399" s="6"/>
      <c r="T399" s="6"/>
      <c r="U399" s="6"/>
      <c r="V399" s="6"/>
      <c r="W399" s="6"/>
      <c r="X399" s="6"/>
      <c r="Y399" s="6"/>
      <c r="Z399" s="6"/>
    </row>
    <row r="400" spans="1:26">
      <c r="A400" s="55" t="s">
        <v>411</v>
      </c>
      <c r="B400" s="33" t="s">
        <v>65</v>
      </c>
      <c r="C400" s="40" t="s">
        <v>49</v>
      </c>
      <c r="D400" s="56">
        <f t="shared" si="8"/>
        <v>75.026666666666671</v>
      </c>
      <c r="E400" s="57">
        <f t="shared" si="9"/>
        <v>0.34338235294117647</v>
      </c>
      <c r="F400" s="33">
        <v>68</v>
      </c>
      <c r="G400" s="58">
        <v>46.9260018356348</v>
      </c>
      <c r="H400" s="51">
        <f t="shared" si="13"/>
        <v>0.41176470588235292</v>
      </c>
      <c r="I400" s="33">
        <v>40</v>
      </c>
      <c r="J400" s="59">
        <v>27.825506250304301</v>
      </c>
      <c r="K400" s="51">
        <f t="shared" si="14"/>
        <v>0.27500000000000002</v>
      </c>
      <c r="L400" s="33">
        <v>29</v>
      </c>
      <c r="M400" s="58">
        <v>20.353162460346422</v>
      </c>
      <c r="N400" s="47"/>
      <c r="O400" s="48">
        <v>0.10333333333333333</v>
      </c>
      <c r="P400" s="31">
        <f t="shared" si="12"/>
        <v>10.333333333333334</v>
      </c>
      <c r="Q400" s="6"/>
      <c r="R400" s="6"/>
      <c r="S400" s="6"/>
      <c r="T400" s="6"/>
      <c r="U400" s="6"/>
      <c r="V400" s="6"/>
      <c r="W400" s="6"/>
      <c r="X400" s="6"/>
      <c r="Y400" s="6"/>
      <c r="Z400" s="6"/>
    </row>
    <row r="401" spans="1:26">
      <c r="A401" s="55" t="s">
        <v>412</v>
      </c>
      <c r="B401" s="33" t="s">
        <v>65</v>
      </c>
      <c r="C401" s="50" t="s">
        <v>62</v>
      </c>
      <c r="D401" s="56">
        <f t="shared" si="8"/>
        <v>87.733562238535001</v>
      </c>
      <c r="E401" s="57">
        <f t="shared" si="9"/>
        <v>0.16057213930348258</v>
      </c>
      <c r="F401" s="33">
        <v>67</v>
      </c>
      <c r="G401" s="58">
        <v>34.604756862846401</v>
      </c>
      <c r="H401" s="51">
        <f t="shared" si="13"/>
        <v>0.1044776119402985</v>
      </c>
      <c r="I401" s="33">
        <v>60</v>
      </c>
      <c r="J401" s="59">
        <v>31.120170538534499</v>
      </c>
      <c r="K401" s="51">
        <f t="shared" si="14"/>
        <v>0.21666666666666667</v>
      </c>
      <c r="L401" s="33">
        <v>47</v>
      </c>
      <c r="M401" s="58">
        <v>24.465532229434636</v>
      </c>
      <c r="N401" s="47"/>
      <c r="O401" s="48">
        <v>0.30945615281395533</v>
      </c>
      <c r="P401" s="31">
        <f t="shared" si="12"/>
        <v>30.945615281395533</v>
      </c>
      <c r="Q401" s="6"/>
      <c r="R401" s="6"/>
      <c r="S401" s="6"/>
      <c r="T401" s="6"/>
      <c r="U401" s="6"/>
      <c r="V401" s="6"/>
      <c r="W401" s="6"/>
      <c r="X401" s="6"/>
      <c r="Y401" s="6"/>
      <c r="Z401" s="6"/>
    </row>
    <row r="402" spans="1:26">
      <c r="A402" s="55" t="s">
        <v>413</v>
      </c>
      <c r="B402" s="33" t="s">
        <v>65</v>
      </c>
      <c r="C402" s="50" t="s">
        <v>62</v>
      </c>
      <c r="D402" s="56">
        <f t="shared" si="8"/>
        <v>88.2</v>
      </c>
      <c r="E402" s="57">
        <f t="shared" si="9"/>
        <v>0.26168831168831169</v>
      </c>
      <c r="F402" s="33">
        <v>70</v>
      </c>
      <c r="G402" s="58">
        <v>21.5109936542569</v>
      </c>
      <c r="H402" s="51">
        <f t="shared" si="13"/>
        <v>0.21428571428571427</v>
      </c>
      <c r="I402" s="33">
        <v>55</v>
      </c>
      <c r="J402" s="59">
        <v>17.020697167755898</v>
      </c>
      <c r="K402" s="51">
        <f t="shared" si="14"/>
        <v>0.30909090909090908</v>
      </c>
      <c r="L402" s="33">
        <v>38</v>
      </c>
      <c r="M402" s="58">
        <v>11.864840730124831</v>
      </c>
      <c r="N402" s="47"/>
      <c r="O402" s="48">
        <v>0.26</v>
      </c>
      <c r="P402" s="31">
        <f t="shared" si="12"/>
        <v>26</v>
      </c>
      <c r="Q402" s="6"/>
      <c r="R402" s="6"/>
      <c r="S402" s="6"/>
      <c r="T402" s="6"/>
      <c r="U402" s="6"/>
      <c r="V402" s="6"/>
      <c r="W402" s="6"/>
      <c r="X402" s="6"/>
      <c r="Y402" s="6"/>
      <c r="Z402" s="6"/>
    </row>
    <row r="403" spans="1:26">
      <c r="A403" s="55" t="s">
        <v>414</v>
      </c>
      <c r="B403" s="33" t="s">
        <v>65</v>
      </c>
      <c r="C403" s="50" t="s">
        <v>62</v>
      </c>
      <c r="D403" s="56">
        <f t="shared" si="8"/>
        <v>49.31063046479521</v>
      </c>
      <c r="E403" s="57">
        <f t="shared" si="9"/>
        <v>0.19041769041769041</v>
      </c>
      <c r="F403" s="33">
        <v>37</v>
      </c>
      <c r="G403" s="58">
        <v>14.418093538356</v>
      </c>
      <c r="H403" s="51">
        <f t="shared" si="13"/>
        <v>0.10810810810810811</v>
      </c>
      <c r="I403" s="33">
        <v>33</v>
      </c>
      <c r="J403" s="59">
        <v>12.8717698683569</v>
      </c>
      <c r="K403" s="51">
        <f t="shared" si="14"/>
        <v>0.27272727272727271</v>
      </c>
      <c r="L403" s="33">
        <v>24</v>
      </c>
      <c r="M403" s="58">
        <v>9.3811197148139591</v>
      </c>
      <c r="N403" s="47"/>
      <c r="O403" s="48">
        <v>0.33271974229176254</v>
      </c>
      <c r="P403" s="31">
        <f t="shared" si="12"/>
        <v>33.271974229176251</v>
      </c>
      <c r="Q403" s="6"/>
      <c r="R403" s="6"/>
      <c r="S403" s="6"/>
      <c r="T403" s="6"/>
      <c r="U403" s="6"/>
      <c r="V403" s="6"/>
      <c r="W403" s="6"/>
      <c r="X403" s="6"/>
      <c r="Y403" s="6"/>
      <c r="Z403" s="6"/>
    </row>
    <row r="404" spans="1:26">
      <c r="A404" s="55" t="s">
        <v>415</v>
      </c>
      <c r="B404" s="33" t="s">
        <v>65</v>
      </c>
      <c r="C404" s="50" t="s">
        <v>62</v>
      </c>
      <c r="D404" s="56">
        <f t="shared" si="8"/>
        <v>33.408319185059419</v>
      </c>
      <c r="E404" s="57">
        <f t="shared" si="9"/>
        <v>0.32916666666666666</v>
      </c>
      <c r="F404" s="33">
        <v>30</v>
      </c>
      <c r="G404" s="58">
        <v>16.5451517190413</v>
      </c>
      <c r="H404" s="51">
        <f t="shared" si="13"/>
        <v>0.2</v>
      </c>
      <c r="I404" s="33">
        <v>24</v>
      </c>
      <c r="J404" s="59">
        <v>13.3441569272854</v>
      </c>
      <c r="K404" s="51">
        <f t="shared" si="14"/>
        <v>0.45833333333333331</v>
      </c>
      <c r="L404" s="33">
        <v>13</v>
      </c>
      <c r="M404" s="58">
        <v>7.3116271745060439</v>
      </c>
      <c r="N404" s="47"/>
      <c r="O404" s="48">
        <v>0.11361063950198075</v>
      </c>
      <c r="P404" s="31">
        <f t="shared" si="12"/>
        <v>11.361063950198075</v>
      </c>
      <c r="Q404" s="6"/>
      <c r="R404" s="6"/>
      <c r="S404" s="6"/>
      <c r="T404" s="6"/>
      <c r="U404" s="6"/>
      <c r="V404" s="6"/>
      <c r="W404" s="6"/>
      <c r="X404" s="6"/>
      <c r="Y404" s="6"/>
      <c r="Z404" s="6"/>
    </row>
    <row r="405" spans="1:26">
      <c r="A405" s="55" t="s">
        <v>416</v>
      </c>
      <c r="B405" s="33" t="s">
        <v>65</v>
      </c>
      <c r="C405" s="40" t="s">
        <v>50</v>
      </c>
      <c r="D405" s="56">
        <f t="shared" si="8"/>
        <v>179.27330779054915</v>
      </c>
      <c r="E405" s="57">
        <f t="shared" si="9"/>
        <v>0.23203665493385117</v>
      </c>
      <c r="F405" s="33">
        <v>154</v>
      </c>
      <c r="G405" s="58">
        <v>13.502553648538999</v>
      </c>
      <c r="H405" s="51">
        <f t="shared" si="13"/>
        <v>0.30519480519480519</v>
      </c>
      <c r="I405" s="33">
        <v>107</v>
      </c>
      <c r="J405" s="59">
        <v>9.3710370147204092</v>
      </c>
      <c r="K405" s="51">
        <f t="shared" si="14"/>
        <v>0.15887850467289719</v>
      </c>
      <c r="L405" s="33">
        <v>90</v>
      </c>
      <c r="M405" s="58">
        <v>7.8852330612051782</v>
      </c>
      <c r="N405" s="47"/>
      <c r="O405" s="48">
        <v>0.16411238825031926</v>
      </c>
      <c r="P405" s="31">
        <f t="shared" si="12"/>
        <v>16.411238825031926</v>
      </c>
      <c r="Q405" s="6"/>
      <c r="R405" s="6"/>
      <c r="S405" s="6"/>
      <c r="T405" s="6"/>
      <c r="U405" s="6"/>
      <c r="V405" s="6"/>
      <c r="W405" s="6"/>
      <c r="X405" s="6"/>
      <c r="Y405" s="6"/>
      <c r="Z405" s="6"/>
    </row>
    <row r="406" spans="1:26">
      <c r="A406" s="55" t="s">
        <v>417</v>
      </c>
      <c r="B406" s="33" t="s">
        <v>65</v>
      </c>
      <c r="C406" s="40" t="s">
        <v>50</v>
      </c>
      <c r="D406" s="56">
        <f t="shared" si="8"/>
        <v>601.02396616541353</v>
      </c>
      <c r="E406" s="57">
        <f t="shared" si="9"/>
        <v>0.42920023388773387</v>
      </c>
      <c r="F406" s="33">
        <v>481</v>
      </c>
      <c r="G406" s="58">
        <v>126.783469122558</v>
      </c>
      <c r="H406" s="51">
        <f t="shared" si="13"/>
        <v>0.4677754677754678</v>
      </c>
      <c r="I406" s="33">
        <v>256</v>
      </c>
      <c r="J406" s="59">
        <v>68.905929947432298</v>
      </c>
      <c r="K406" s="51">
        <f t="shared" si="14"/>
        <v>0.390625</v>
      </c>
      <c r="L406" s="33">
        <v>156</v>
      </c>
      <c r="M406" s="58">
        <v>42.53172839674469</v>
      </c>
      <c r="N406" s="47"/>
      <c r="O406" s="48">
        <v>0.24953007518796994</v>
      </c>
      <c r="P406" s="31">
        <f t="shared" si="12"/>
        <v>24.953007518796994</v>
      </c>
      <c r="Q406" s="6"/>
      <c r="R406" s="6"/>
      <c r="S406" s="6"/>
      <c r="T406" s="6"/>
      <c r="U406" s="6"/>
      <c r="V406" s="6"/>
      <c r="W406" s="6"/>
      <c r="X406" s="6"/>
      <c r="Y406" s="6"/>
      <c r="Z406" s="6"/>
    </row>
    <row r="407" spans="1:26">
      <c r="A407" s="55" t="s">
        <v>418</v>
      </c>
      <c r="B407" s="33" t="s">
        <v>65</v>
      </c>
      <c r="C407" s="40" t="s">
        <v>50</v>
      </c>
      <c r="D407" s="56">
        <f t="shared" si="8"/>
        <v>49.024064171122994</v>
      </c>
      <c r="E407" s="57">
        <f t="shared" si="9"/>
        <v>0.11145510835913312</v>
      </c>
      <c r="F407" s="33">
        <v>38</v>
      </c>
      <c r="G407" s="58">
        <v>11.787953332113201</v>
      </c>
      <c r="H407" s="51">
        <f t="shared" si="13"/>
        <v>0.10526315789473684</v>
      </c>
      <c r="I407" s="33">
        <v>34</v>
      </c>
      <c r="J407" s="59">
        <v>10.572270799388001</v>
      </c>
      <c r="K407" s="51">
        <f t="shared" si="14"/>
        <v>0.11764705882352941</v>
      </c>
      <c r="L407" s="33">
        <v>30</v>
      </c>
      <c r="M407" s="58">
        <v>9.3566959635213625</v>
      </c>
      <c r="N407" s="47"/>
      <c r="O407" s="48">
        <v>0.29010695187165775</v>
      </c>
      <c r="P407" s="31">
        <f t="shared" si="12"/>
        <v>29.010695187165776</v>
      </c>
      <c r="Q407" s="6"/>
      <c r="R407" s="6"/>
      <c r="S407" s="6"/>
      <c r="T407" s="6"/>
      <c r="U407" s="6"/>
      <c r="V407" s="6"/>
      <c r="W407" s="6"/>
      <c r="X407" s="6"/>
      <c r="Y407" s="6"/>
      <c r="Z407" s="6"/>
    </row>
    <row r="408" spans="1:26">
      <c r="A408" s="55" t="s">
        <v>419</v>
      </c>
      <c r="B408" s="33" t="s">
        <v>65</v>
      </c>
      <c r="C408" s="40" t="s">
        <v>50</v>
      </c>
      <c r="D408" s="56">
        <f t="shared" si="8"/>
        <v>44.270175438596489</v>
      </c>
      <c r="E408" s="57">
        <f t="shared" si="9"/>
        <v>0.2109073359073359</v>
      </c>
      <c r="F408" s="33">
        <v>37</v>
      </c>
      <c r="G408" s="58">
        <v>11.244765105974301</v>
      </c>
      <c r="H408" s="51">
        <f t="shared" si="13"/>
        <v>0.24324324324324326</v>
      </c>
      <c r="I408" s="33">
        <v>28</v>
      </c>
      <c r="J408" s="59">
        <v>8.5248896331252801</v>
      </c>
      <c r="K408" s="51">
        <f t="shared" si="14"/>
        <v>0.17857142857142858</v>
      </c>
      <c r="L408" s="33">
        <v>23</v>
      </c>
      <c r="M408" s="58">
        <v>7.0255179028523607</v>
      </c>
      <c r="N408" s="47"/>
      <c r="O408" s="48">
        <v>0.19649122807017544</v>
      </c>
      <c r="P408" s="31">
        <f t="shared" si="12"/>
        <v>19.649122807017545</v>
      </c>
      <c r="Q408" s="6"/>
      <c r="R408" s="6"/>
      <c r="S408" s="6"/>
      <c r="T408" s="6"/>
      <c r="U408" s="6"/>
      <c r="V408" s="6"/>
      <c r="W408" s="6"/>
      <c r="X408" s="6"/>
      <c r="Y408" s="6"/>
      <c r="Z408" s="6"/>
    </row>
    <row r="409" spans="1:26">
      <c r="A409" s="55" t="s">
        <v>420</v>
      </c>
      <c r="B409" s="33" t="s">
        <v>65</v>
      </c>
      <c r="C409" s="40" t="s">
        <v>50</v>
      </c>
      <c r="D409" s="56">
        <f t="shared" si="8"/>
        <v>140.82744565217391</v>
      </c>
      <c r="E409" s="57">
        <f t="shared" si="9"/>
        <v>0.32844123564918926</v>
      </c>
      <c r="F409" s="33">
        <v>119</v>
      </c>
      <c r="G409" s="58">
        <v>54.715914054633103</v>
      </c>
      <c r="H409" s="51">
        <f t="shared" si="13"/>
        <v>0.40336134453781514</v>
      </c>
      <c r="I409" s="33">
        <v>71</v>
      </c>
      <c r="J409" s="59">
        <v>32.8135543087431</v>
      </c>
      <c r="K409" s="51">
        <f t="shared" si="14"/>
        <v>0.25352112676056338</v>
      </c>
      <c r="L409" s="33">
        <v>53</v>
      </c>
      <c r="M409" s="58">
        <v>24.661600956683991</v>
      </c>
      <c r="N409" s="47"/>
      <c r="O409" s="48">
        <v>0.18342391304347827</v>
      </c>
      <c r="P409" s="31">
        <f t="shared" si="12"/>
        <v>18.342391304347828</v>
      </c>
      <c r="Q409" s="6"/>
      <c r="R409" s="6"/>
      <c r="S409" s="6"/>
      <c r="T409" s="6"/>
      <c r="U409" s="6"/>
      <c r="V409" s="6"/>
      <c r="W409" s="6"/>
      <c r="X409" s="6"/>
      <c r="Y409" s="6"/>
      <c r="Z409" s="6"/>
    </row>
    <row r="410" spans="1:26">
      <c r="A410" s="55" t="s">
        <v>421</v>
      </c>
      <c r="B410" s="33" t="s">
        <v>65</v>
      </c>
      <c r="C410" s="40" t="s">
        <v>50</v>
      </c>
      <c r="D410" s="56">
        <f t="shared" si="8"/>
        <v>22.714285714285715</v>
      </c>
      <c r="E410" s="57">
        <f t="shared" si="9"/>
        <v>0.2357456140350877</v>
      </c>
      <c r="F410" s="33">
        <v>24</v>
      </c>
      <c r="G410" s="58">
        <v>8.3706524923617796</v>
      </c>
      <c r="H410" s="51">
        <f t="shared" si="13"/>
        <v>0.20833333333333334</v>
      </c>
      <c r="I410" s="33">
        <v>19</v>
      </c>
      <c r="J410" s="59">
        <v>6.6555041018922596</v>
      </c>
      <c r="K410" s="51">
        <f t="shared" si="14"/>
        <v>0.26315789473684209</v>
      </c>
      <c r="L410" s="33">
        <v>14</v>
      </c>
      <c r="M410" s="58">
        <v>4.9403976314322211</v>
      </c>
      <c r="N410" s="47"/>
      <c r="O410" s="48">
        <v>-5.3571428571428575E-2</v>
      </c>
      <c r="P410" s="31">
        <f t="shared" si="12"/>
        <v>-5.3571428571428577</v>
      </c>
      <c r="Q410" s="6"/>
      <c r="R410" s="6"/>
      <c r="S410" s="6"/>
      <c r="T410" s="6"/>
      <c r="U410" s="6"/>
      <c r="V410" s="6"/>
      <c r="W410" s="6"/>
      <c r="X410" s="6"/>
      <c r="Y410" s="6"/>
      <c r="Z410" s="6"/>
    </row>
    <row r="411" spans="1:26">
      <c r="A411" s="55" t="s">
        <v>422</v>
      </c>
      <c r="B411" s="33" t="s">
        <v>65</v>
      </c>
      <c r="C411" s="40" t="s">
        <v>50</v>
      </c>
      <c r="D411" s="56">
        <f t="shared" si="8"/>
        <v>59.225384615384613</v>
      </c>
      <c r="E411" s="57">
        <f t="shared" si="9"/>
        <v>0.30189317106152808</v>
      </c>
      <c r="F411" s="33">
        <v>51</v>
      </c>
      <c r="G411" s="58">
        <v>19.288445464757</v>
      </c>
      <c r="H411" s="51">
        <f t="shared" si="13"/>
        <v>0.43137254901960786</v>
      </c>
      <c r="I411" s="33">
        <v>29</v>
      </c>
      <c r="J411" s="59">
        <v>11.011668571558699</v>
      </c>
      <c r="K411" s="51">
        <f t="shared" si="14"/>
        <v>0.17241379310344829</v>
      </c>
      <c r="L411" s="33">
        <v>24</v>
      </c>
      <c r="M411" s="58">
        <v>9.1600256480718141</v>
      </c>
      <c r="N411" s="47"/>
      <c r="O411" s="48">
        <v>0.16128205128205128</v>
      </c>
      <c r="P411" s="31">
        <f t="shared" si="12"/>
        <v>16.128205128205128</v>
      </c>
      <c r="Q411" s="6"/>
      <c r="R411" s="6"/>
      <c r="S411" s="6"/>
      <c r="T411" s="6"/>
      <c r="U411" s="6"/>
      <c r="V411" s="6"/>
      <c r="W411" s="6"/>
      <c r="X411" s="6"/>
      <c r="Y411" s="6"/>
      <c r="Z411" s="6"/>
    </row>
    <row r="412" spans="1:26">
      <c r="A412" s="55" t="s">
        <v>423</v>
      </c>
      <c r="B412" s="33" t="s">
        <v>65</v>
      </c>
      <c r="C412" s="50" t="s">
        <v>51</v>
      </c>
      <c r="D412" s="56">
        <f t="shared" si="8"/>
        <v>13.764069264069263</v>
      </c>
      <c r="E412" s="57">
        <f t="shared" si="9"/>
        <v>0.43888888888888888</v>
      </c>
      <c r="F412" s="33">
        <v>10</v>
      </c>
      <c r="G412" s="58">
        <v>15.5794787106423</v>
      </c>
      <c r="H412" s="51">
        <f t="shared" si="13"/>
        <v>0.1</v>
      </c>
      <c r="I412" s="33">
        <v>9</v>
      </c>
      <c r="J412" s="59">
        <v>13.996671902458701</v>
      </c>
      <c r="K412" s="51">
        <f t="shared" si="14"/>
        <v>0.77777777777777779</v>
      </c>
      <c r="L412" s="33">
        <v>2</v>
      </c>
      <c r="M412" s="58">
        <v>3.1314096040332555</v>
      </c>
      <c r="N412" s="47"/>
      <c r="O412" s="48">
        <v>0.37640692640692641</v>
      </c>
      <c r="P412" s="31">
        <f t="shared" si="12"/>
        <v>37.640692640692642</v>
      </c>
      <c r="Q412" s="6"/>
      <c r="R412" s="6"/>
      <c r="S412" s="6"/>
      <c r="T412" s="6"/>
      <c r="U412" s="6"/>
      <c r="V412" s="6"/>
      <c r="W412" s="6"/>
      <c r="X412" s="6"/>
      <c r="Y412" s="6"/>
      <c r="Z412" s="6"/>
    </row>
    <row r="413" spans="1:26">
      <c r="A413" s="55" t="s">
        <v>424</v>
      </c>
      <c r="B413" s="33" t="s">
        <v>65</v>
      </c>
      <c r="C413" s="50" t="s">
        <v>51</v>
      </c>
      <c r="D413" s="56">
        <f t="shared" si="8"/>
        <v>33.075000000000003</v>
      </c>
      <c r="E413" s="57">
        <f t="shared" si="9"/>
        <v>0.22962962962962963</v>
      </c>
      <c r="F413" s="33">
        <v>27</v>
      </c>
      <c r="G413" s="58">
        <v>16.757384110276</v>
      </c>
      <c r="H413" s="51">
        <f t="shared" si="13"/>
        <v>0.25925925925925924</v>
      </c>
      <c r="I413" s="33">
        <v>20</v>
      </c>
      <c r="J413" s="59">
        <v>12.441060475994901</v>
      </c>
      <c r="K413" s="51">
        <f t="shared" si="14"/>
        <v>0.2</v>
      </c>
      <c r="L413" s="33">
        <v>16</v>
      </c>
      <c r="M413" s="58">
        <v>10.010824203670218</v>
      </c>
      <c r="N413" s="47"/>
      <c r="O413" s="48">
        <v>0.22500000000000001</v>
      </c>
      <c r="P413" s="31">
        <f t="shared" si="12"/>
        <v>22.5</v>
      </c>
      <c r="Q413" s="6"/>
      <c r="R413" s="6"/>
      <c r="S413" s="6"/>
      <c r="T413" s="6"/>
      <c r="U413" s="6"/>
      <c r="V413" s="6"/>
      <c r="W413" s="6"/>
      <c r="X413" s="6"/>
      <c r="Y413" s="6"/>
      <c r="Z413" s="6"/>
    </row>
    <row r="414" spans="1:26">
      <c r="A414" s="55" t="s">
        <v>425</v>
      </c>
      <c r="B414" s="33" t="s">
        <v>65</v>
      </c>
      <c r="C414" s="50" t="s">
        <v>51</v>
      </c>
      <c r="D414" s="56">
        <f t="shared" si="8"/>
        <v>61.972727272727269</v>
      </c>
      <c r="E414" s="57">
        <f t="shared" si="9"/>
        <v>0.20138339920948617</v>
      </c>
      <c r="F414" s="33">
        <v>55</v>
      </c>
      <c r="G414" s="58">
        <v>45.264509332718802</v>
      </c>
      <c r="H414" s="51">
        <f t="shared" si="13"/>
        <v>0.16363636363636364</v>
      </c>
      <c r="I414" s="33">
        <v>46</v>
      </c>
      <c r="J414" s="59">
        <v>37.976042070849999</v>
      </c>
      <c r="K414" s="51">
        <f t="shared" si="14"/>
        <v>0.2391304347826087</v>
      </c>
      <c r="L414" s="33">
        <v>35</v>
      </c>
      <c r="M414" s="58">
        <v>28.985507246376812</v>
      </c>
      <c r="N414" s="47"/>
      <c r="O414" s="48">
        <v>0.12677685950413223</v>
      </c>
      <c r="P414" s="31">
        <f t="shared" si="12"/>
        <v>12.677685950413222</v>
      </c>
      <c r="Q414" s="6"/>
      <c r="R414" s="6"/>
      <c r="S414" s="6"/>
      <c r="T414" s="6"/>
      <c r="U414" s="6"/>
      <c r="V414" s="6"/>
      <c r="W414" s="6"/>
      <c r="X414" s="6"/>
      <c r="Y414" s="6"/>
      <c r="Z414" s="6"/>
    </row>
    <row r="415" spans="1:26">
      <c r="A415" s="55" t="s">
        <v>426</v>
      </c>
      <c r="B415" s="33" t="s">
        <v>65</v>
      </c>
      <c r="C415" s="50" t="s">
        <v>51</v>
      </c>
      <c r="D415" s="56">
        <f t="shared" si="8"/>
        <v>47.540017885088304</v>
      </c>
      <c r="E415" s="57">
        <f t="shared" si="9"/>
        <v>0.18414634146341463</v>
      </c>
      <c r="F415" s="33">
        <v>41</v>
      </c>
      <c r="G415" s="58">
        <v>36.4528691075271</v>
      </c>
      <c r="H415" s="51">
        <f t="shared" si="13"/>
        <v>0.26829268292682928</v>
      </c>
      <c r="I415" s="33">
        <v>30</v>
      </c>
      <c r="J415" s="59">
        <v>26.688254499194901</v>
      </c>
      <c r="K415" s="51">
        <f t="shared" si="14"/>
        <v>0.1</v>
      </c>
      <c r="L415" s="33">
        <v>27</v>
      </c>
      <c r="M415" s="58">
        <v>24.011098463289699</v>
      </c>
      <c r="N415" s="47"/>
      <c r="O415" s="48">
        <v>0.15951263134361726</v>
      </c>
      <c r="P415" s="31">
        <f t="shared" si="12"/>
        <v>15.951263134361726</v>
      </c>
      <c r="Q415" s="6"/>
      <c r="R415" s="6"/>
      <c r="S415" s="6"/>
      <c r="T415" s="6"/>
      <c r="U415" s="6"/>
      <c r="V415" s="6"/>
      <c r="W415" s="6"/>
      <c r="X415" s="6"/>
      <c r="Y415" s="6"/>
      <c r="Z415" s="6"/>
    </row>
    <row r="416" spans="1:26">
      <c r="A416" s="55" t="s">
        <v>427</v>
      </c>
      <c r="B416" s="33" t="s">
        <v>65</v>
      </c>
      <c r="C416" s="50" t="s">
        <v>51</v>
      </c>
      <c r="D416" s="56">
        <f t="shared" si="8"/>
        <v>31.489478718316594</v>
      </c>
      <c r="E416" s="57">
        <f t="shared" si="9"/>
        <v>0.2489655172413793</v>
      </c>
      <c r="F416" s="33">
        <v>29</v>
      </c>
      <c r="G416" s="58">
        <v>19.9348337159905</v>
      </c>
      <c r="H416" s="51">
        <f t="shared" si="13"/>
        <v>0.13793103448275862</v>
      </c>
      <c r="I416" s="33">
        <v>25</v>
      </c>
      <c r="J416" s="59">
        <v>17.3863454597297</v>
      </c>
      <c r="K416" s="51">
        <f t="shared" si="14"/>
        <v>0.36</v>
      </c>
      <c r="L416" s="33">
        <v>16</v>
      </c>
      <c r="M416" s="58">
        <v>11.250413101106057</v>
      </c>
      <c r="N416" s="47"/>
      <c r="O416" s="48">
        <v>8.5844093735054999E-2</v>
      </c>
      <c r="P416" s="31">
        <f t="shared" si="12"/>
        <v>8.5844093735054994</v>
      </c>
      <c r="Q416" s="6"/>
      <c r="R416" s="6"/>
      <c r="S416" s="6"/>
      <c r="T416" s="6"/>
      <c r="U416" s="6"/>
      <c r="V416" s="6"/>
      <c r="W416" s="6"/>
      <c r="X416" s="6"/>
      <c r="Y416" s="6"/>
      <c r="Z416" s="6"/>
    </row>
    <row r="417" spans="1:26">
      <c r="A417" s="55" t="s">
        <v>428</v>
      </c>
      <c r="B417" s="33" t="s">
        <v>65</v>
      </c>
      <c r="C417" s="50" t="s">
        <v>51</v>
      </c>
      <c r="D417" s="56">
        <f t="shared" si="8"/>
        <v>46.840336134453779</v>
      </c>
      <c r="E417" s="57">
        <f t="shared" si="9"/>
        <v>0.22348484848484848</v>
      </c>
      <c r="F417" s="33">
        <v>36</v>
      </c>
      <c r="G417" s="58">
        <v>23.6621051386205</v>
      </c>
      <c r="H417" s="51">
        <f t="shared" si="13"/>
        <v>8.3333333333333329E-2</v>
      </c>
      <c r="I417" s="33">
        <v>33</v>
      </c>
      <c r="J417" s="59">
        <v>21.851121028724201</v>
      </c>
      <c r="K417" s="51">
        <f t="shared" si="14"/>
        <v>0.36363636363636365</v>
      </c>
      <c r="L417" s="33">
        <v>21</v>
      </c>
      <c r="M417" s="58">
        <v>14.026556947821208</v>
      </c>
      <c r="N417" s="47"/>
      <c r="O417" s="48">
        <v>0.30112044817927169</v>
      </c>
      <c r="P417" s="31">
        <f t="shared" si="12"/>
        <v>30.11204481792717</v>
      </c>
      <c r="Q417" s="6"/>
      <c r="R417" s="6"/>
      <c r="S417" s="6"/>
      <c r="T417" s="6"/>
      <c r="U417" s="6"/>
      <c r="V417" s="6"/>
      <c r="W417" s="6"/>
      <c r="X417" s="6"/>
      <c r="Y417" s="6"/>
      <c r="Z417" s="6"/>
    </row>
    <row r="418" spans="1:26">
      <c r="A418" s="55" t="s">
        <v>429</v>
      </c>
      <c r="B418" s="33" t="s">
        <v>65</v>
      </c>
      <c r="C418" s="50" t="s">
        <v>51</v>
      </c>
      <c r="D418" s="56">
        <f t="shared" si="8"/>
        <v>14.052631578947368</v>
      </c>
      <c r="E418" s="57">
        <f t="shared" si="9"/>
        <v>0.11538461538461539</v>
      </c>
      <c r="F418" s="33">
        <v>13</v>
      </c>
      <c r="G418" s="58">
        <v>11.7405872099849</v>
      </c>
      <c r="H418" s="51">
        <f t="shared" si="13"/>
        <v>0</v>
      </c>
      <c r="I418" s="33">
        <v>13</v>
      </c>
      <c r="J418" s="59">
        <v>11.757257845708599</v>
      </c>
      <c r="K418" s="51">
        <f t="shared" si="14"/>
        <v>0.23076923076923078</v>
      </c>
      <c r="L418" s="33">
        <v>10</v>
      </c>
      <c r="M418" s="58">
        <v>9.0888434446716655</v>
      </c>
      <c r="N418" s="47"/>
      <c r="O418" s="48">
        <v>8.0971659919028327E-2</v>
      </c>
      <c r="P418" s="31">
        <f t="shared" si="12"/>
        <v>8.0971659919028323</v>
      </c>
      <c r="Q418" s="6"/>
      <c r="R418" s="6"/>
      <c r="S418" s="6"/>
      <c r="T418" s="6"/>
      <c r="U418" s="6"/>
      <c r="V418" s="6"/>
      <c r="W418" s="6"/>
      <c r="X418" s="6"/>
      <c r="Y418" s="6"/>
      <c r="Z418" s="6"/>
    </row>
    <row r="419" spans="1:26">
      <c r="A419" s="55" t="s">
        <v>430</v>
      </c>
      <c r="B419" s="33" t="s">
        <v>65</v>
      </c>
      <c r="C419" s="40" t="s">
        <v>52</v>
      </c>
      <c r="D419" s="56">
        <f t="shared" si="8"/>
        <v>107.05669083717864</v>
      </c>
      <c r="E419" s="57">
        <f t="shared" si="9"/>
        <v>0.31666666666666665</v>
      </c>
      <c r="F419" s="33">
        <v>108</v>
      </c>
      <c r="G419" s="58">
        <v>19.921494554791501</v>
      </c>
      <c r="H419" s="51">
        <f t="shared" si="13"/>
        <v>0.16666666666666666</v>
      </c>
      <c r="I419" s="33">
        <v>90</v>
      </c>
      <c r="J419" s="59">
        <v>16.6735831159592</v>
      </c>
      <c r="K419" s="51">
        <f t="shared" si="14"/>
        <v>0.46666666666666667</v>
      </c>
      <c r="L419" s="33">
        <v>48</v>
      </c>
      <c r="M419" s="58">
        <v>8.9356687696514889</v>
      </c>
      <c r="N419" s="47"/>
      <c r="O419" s="48">
        <v>-8.7343441001977717E-3</v>
      </c>
      <c r="P419" s="31">
        <f t="shared" si="12"/>
        <v>-0.87343441001977717</v>
      </c>
      <c r="Q419" s="6"/>
      <c r="R419" s="6"/>
      <c r="S419" s="6"/>
      <c r="T419" s="6"/>
      <c r="U419" s="6"/>
      <c r="V419" s="6"/>
      <c r="W419" s="6"/>
      <c r="X419" s="6"/>
      <c r="Y419" s="6"/>
      <c r="Z419" s="6"/>
    </row>
    <row r="420" spans="1:26">
      <c r="A420" s="55" t="s">
        <v>431</v>
      </c>
      <c r="B420" s="33" t="s">
        <v>65</v>
      </c>
      <c r="C420" s="40" t="s">
        <v>52</v>
      </c>
      <c r="D420" s="56">
        <f t="shared" si="8"/>
        <v>62.133759590792842</v>
      </c>
      <c r="E420" s="57">
        <f t="shared" si="9"/>
        <v>0.3628419452887538</v>
      </c>
      <c r="F420" s="33">
        <v>47</v>
      </c>
      <c r="G420" s="58">
        <v>22.228633317410701</v>
      </c>
      <c r="H420" s="51">
        <f t="shared" si="13"/>
        <v>0.40425531914893614</v>
      </c>
      <c r="I420" s="33">
        <v>28</v>
      </c>
      <c r="J420" s="59">
        <v>13.2415880447376</v>
      </c>
      <c r="K420" s="51">
        <f t="shared" si="14"/>
        <v>0.32142857142857145</v>
      </c>
      <c r="L420" s="33">
        <v>19</v>
      </c>
      <c r="M420" s="58">
        <v>9.044087546767452</v>
      </c>
      <c r="N420" s="47"/>
      <c r="O420" s="48">
        <v>0.32199488491048595</v>
      </c>
      <c r="P420" s="31">
        <f t="shared" si="12"/>
        <v>32.199488491048598</v>
      </c>
      <c r="Q420" s="6"/>
      <c r="R420" s="6"/>
      <c r="S420" s="6"/>
      <c r="T420" s="6"/>
      <c r="U420" s="6"/>
      <c r="V420" s="6"/>
      <c r="W420" s="6"/>
      <c r="X420" s="6"/>
      <c r="Y420" s="6"/>
      <c r="Z420" s="6"/>
    </row>
    <row r="421" spans="1:26">
      <c r="A421" s="55" t="s">
        <v>432</v>
      </c>
      <c r="B421" s="33" t="s">
        <v>65</v>
      </c>
      <c r="C421" s="40" t="s">
        <v>52</v>
      </c>
      <c r="D421" s="56">
        <f t="shared" si="8"/>
        <v>71.98557692307692</v>
      </c>
      <c r="E421" s="57">
        <f t="shared" si="9"/>
        <v>0.18796992481203006</v>
      </c>
      <c r="F421" s="33">
        <v>63</v>
      </c>
      <c r="G421" s="58">
        <v>14.2763262253847</v>
      </c>
      <c r="H421" s="51">
        <f t="shared" si="13"/>
        <v>9.5238095238095233E-2</v>
      </c>
      <c r="I421" s="33">
        <v>57</v>
      </c>
      <c r="J421" s="59">
        <v>12.960819669521801</v>
      </c>
      <c r="K421" s="51">
        <f t="shared" si="14"/>
        <v>0.2807017543859649</v>
      </c>
      <c r="L421" s="33">
        <v>41</v>
      </c>
      <c r="M421" s="58">
        <v>9.3452192365639686</v>
      </c>
      <c r="N421" s="47"/>
      <c r="O421" s="48">
        <v>0.14262820512820512</v>
      </c>
      <c r="P421" s="31">
        <f t="shared" si="12"/>
        <v>14.262820512820513</v>
      </c>
      <c r="Q421" s="6"/>
      <c r="R421" s="6"/>
      <c r="S421" s="6"/>
      <c r="T421" s="6"/>
      <c r="U421" s="6"/>
      <c r="V421" s="6"/>
      <c r="W421" s="6"/>
      <c r="X421" s="6"/>
      <c r="Y421" s="6"/>
      <c r="Z421" s="6"/>
    </row>
    <row r="422" spans="1:26">
      <c r="A422" s="55" t="s">
        <v>433</v>
      </c>
      <c r="B422" s="33" t="s">
        <v>65</v>
      </c>
      <c r="C422" s="40" t="s">
        <v>52</v>
      </c>
      <c r="D422" s="56">
        <f t="shared" si="8"/>
        <v>328.66809908998988</v>
      </c>
      <c r="E422" s="57">
        <f t="shared" si="9"/>
        <v>0.29999450760696433</v>
      </c>
      <c r="F422" s="33">
        <v>289</v>
      </c>
      <c r="G422" s="58">
        <v>36.179903002806803</v>
      </c>
      <c r="H422" s="51">
        <f t="shared" si="13"/>
        <v>0.34602076124567471</v>
      </c>
      <c r="I422" s="33">
        <v>189</v>
      </c>
      <c r="J422" s="59">
        <v>23.829366605349101</v>
      </c>
      <c r="K422" s="51">
        <f t="shared" si="14"/>
        <v>0.25396825396825395</v>
      </c>
      <c r="L422" s="33">
        <v>141</v>
      </c>
      <c r="M422" s="58">
        <v>17.866329444978042</v>
      </c>
      <c r="N422" s="47"/>
      <c r="O422" s="48">
        <v>0.13725985844287159</v>
      </c>
      <c r="P422" s="31">
        <f t="shared" si="12"/>
        <v>13.725985844287159</v>
      </c>
      <c r="Q422" s="6"/>
      <c r="R422" s="6"/>
      <c r="S422" s="6"/>
      <c r="T422" s="6"/>
      <c r="U422" s="6"/>
      <c r="V422" s="6"/>
      <c r="W422" s="6"/>
      <c r="X422" s="6"/>
      <c r="Y422" s="6"/>
      <c r="Z422" s="6"/>
    </row>
    <row r="423" spans="1:26">
      <c r="A423" s="55" t="s">
        <v>434</v>
      </c>
      <c r="B423" s="33" t="s">
        <v>65</v>
      </c>
      <c r="C423" s="40" t="s">
        <v>52</v>
      </c>
      <c r="D423" s="56">
        <f t="shared" si="8"/>
        <v>68.721110858528448</v>
      </c>
      <c r="E423" s="57">
        <f t="shared" si="9"/>
        <v>0.26565934065934066</v>
      </c>
      <c r="F423" s="33">
        <v>65</v>
      </c>
      <c r="G423" s="58">
        <v>18.487337595849699</v>
      </c>
      <c r="H423" s="51">
        <f t="shared" si="13"/>
        <v>0.13846153846153847</v>
      </c>
      <c r="I423" s="33">
        <v>56</v>
      </c>
      <c r="J423" s="59">
        <v>16.077539677071101</v>
      </c>
      <c r="K423" s="51">
        <f t="shared" si="14"/>
        <v>0.39285714285714285</v>
      </c>
      <c r="L423" s="33">
        <v>34</v>
      </c>
      <c r="M423" s="58">
        <v>9.8539870970733663</v>
      </c>
      <c r="N423" s="47"/>
      <c r="O423" s="48">
        <v>5.7247859361976204E-2</v>
      </c>
      <c r="P423" s="31">
        <f t="shared" si="12"/>
        <v>5.7247859361976206</v>
      </c>
      <c r="Q423" s="6"/>
      <c r="R423" s="6"/>
      <c r="S423" s="6"/>
      <c r="T423" s="6"/>
      <c r="U423" s="6"/>
      <c r="V423" s="6"/>
      <c r="W423" s="6"/>
      <c r="X423" s="6"/>
      <c r="Y423" s="6"/>
      <c r="Z423" s="6"/>
    </row>
    <row r="424" spans="1:26">
      <c r="A424" s="55" t="s">
        <v>435</v>
      </c>
      <c r="B424" s="33" t="s">
        <v>65</v>
      </c>
      <c r="C424" s="40" t="s">
        <v>53</v>
      </c>
      <c r="D424" s="56">
        <f t="shared" si="8"/>
        <v>44.320349761526231</v>
      </c>
      <c r="E424" s="57">
        <f t="shared" si="9"/>
        <v>0.13467261904761904</v>
      </c>
      <c r="F424" s="33">
        <v>42</v>
      </c>
      <c r="G424" s="58">
        <v>41.762372102735398</v>
      </c>
      <c r="H424" s="51">
        <f t="shared" si="13"/>
        <v>0.23809523809523808</v>
      </c>
      <c r="I424" s="33">
        <v>32</v>
      </c>
      <c r="J424" s="59">
        <v>32.038125369189302</v>
      </c>
      <c r="K424" s="51">
        <f t="shared" si="14"/>
        <v>3.125E-2</v>
      </c>
      <c r="L424" s="33">
        <v>31</v>
      </c>
      <c r="M424" s="58">
        <v>31.420405019156309</v>
      </c>
      <c r="N424" s="47"/>
      <c r="O424" s="48">
        <v>5.5246422893481723E-2</v>
      </c>
      <c r="P424" s="31">
        <f t="shared" si="12"/>
        <v>5.5246422893481721</v>
      </c>
      <c r="Q424" s="6"/>
      <c r="R424" s="6"/>
      <c r="S424" s="6"/>
      <c r="T424" s="6"/>
      <c r="U424" s="6"/>
      <c r="V424" s="6"/>
      <c r="W424" s="6"/>
      <c r="X424" s="6"/>
      <c r="Y424" s="6"/>
      <c r="Z424" s="6"/>
    </row>
    <row r="425" spans="1:26">
      <c r="A425" s="55" t="s">
        <v>436</v>
      </c>
      <c r="B425" s="33" t="s">
        <v>65</v>
      </c>
      <c r="C425" s="40" t="s">
        <v>53</v>
      </c>
      <c r="D425" s="56">
        <f t="shared" si="8"/>
        <v>10.526315789473685</v>
      </c>
      <c r="E425" s="57">
        <f t="shared" si="9"/>
        <v>-0.1</v>
      </c>
      <c r="F425" s="33">
        <v>10</v>
      </c>
      <c r="G425" s="58">
        <v>12.5873245641639</v>
      </c>
      <c r="H425" s="51">
        <f t="shared" si="13"/>
        <v>-0.2</v>
      </c>
      <c r="I425" s="33">
        <v>12</v>
      </c>
      <c r="J425" s="59">
        <v>15.2481638669343</v>
      </c>
      <c r="K425" s="51">
        <f t="shared" si="14"/>
        <v>0</v>
      </c>
      <c r="L425" s="33">
        <v>12</v>
      </c>
      <c r="M425" s="58">
        <v>15.362359658443538</v>
      </c>
      <c r="N425" s="47"/>
      <c r="O425" s="48">
        <v>5.2631578947368418E-2</v>
      </c>
      <c r="P425" s="31">
        <f t="shared" si="12"/>
        <v>5.2631578947368416</v>
      </c>
      <c r="Q425" s="6"/>
      <c r="R425" s="6"/>
      <c r="S425" s="6"/>
      <c r="T425" s="6"/>
      <c r="U425" s="6"/>
      <c r="V425" s="6"/>
      <c r="W425" s="6"/>
      <c r="X425" s="6"/>
      <c r="Y425" s="6"/>
      <c r="Z425" s="6"/>
    </row>
    <row r="426" spans="1:26">
      <c r="A426" s="55" t="s">
        <v>437</v>
      </c>
      <c r="B426" s="33" t="s">
        <v>65</v>
      </c>
      <c r="C426" s="40" t="s">
        <v>53</v>
      </c>
      <c r="D426" s="56">
        <f t="shared" si="8"/>
        <v>12.193548387096774</v>
      </c>
      <c r="E426" s="57">
        <f t="shared" si="9"/>
        <v>0.2361111111111111</v>
      </c>
      <c r="F426" s="33">
        <v>12</v>
      </c>
      <c r="G426" s="58">
        <v>14.0239341810022</v>
      </c>
      <c r="H426" s="51">
        <f t="shared" si="13"/>
        <v>0.25</v>
      </c>
      <c r="I426" s="33">
        <v>9</v>
      </c>
      <c r="J426" s="59">
        <v>10.555822709093199</v>
      </c>
      <c r="K426" s="51">
        <f t="shared" si="14"/>
        <v>0.22222222222222221</v>
      </c>
      <c r="L426" s="33">
        <v>7</v>
      </c>
      <c r="M426" s="58">
        <v>8.2363599995293502</v>
      </c>
      <c r="N426" s="47"/>
      <c r="O426" s="48">
        <v>1.6129032258064516E-2</v>
      </c>
      <c r="P426" s="31">
        <f t="shared" si="12"/>
        <v>1.6129032258064515</v>
      </c>
      <c r="Q426" s="6"/>
      <c r="R426" s="6"/>
      <c r="S426" s="6"/>
      <c r="T426" s="6"/>
      <c r="U426" s="6"/>
      <c r="V426" s="6"/>
      <c r="W426" s="6"/>
      <c r="X426" s="6"/>
      <c r="Y426" s="6"/>
      <c r="Z426" s="6"/>
    </row>
    <row r="427" spans="1:26">
      <c r="A427" s="55" t="s">
        <v>438</v>
      </c>
      <c r="B427" s="33" t="s">
        <v>65</v>
      </c>
      <c r="C427" s="40" t="s">
        <v>53</v>
      </c>
      <c r="D427" s="56">
        <f t="shared" si="8"/>
        <v>32.165768194070083</v>
      </c>
      <c r="E427" s="57">
        <f t="shared" si="9"/>
        <v>0.20517241379310347</v>
      </c>
      <c r="F427" s="33">
        <v>29</v>
      </c>
      <c r="G427" s="58">
        <v>28.923353114247199</v>
      </c>
      <c r="H427" s="51">
        <f t="shared" si="13"/>
        <v>0.31034482758620691</v>
      </c>
      <c r="I427" s="33">
        <v>20</v>
      </c>
      <c r="J427" s="59">
        <v>19.758550512734299</v>
      </c>
      <c r="K427" s="51">
        <f t="shared" si="14"/>
        <v>0.1</v>
      </c>
      <c r="L427" s="33">
        <v>18</v>
      </c>
      <c r="M427" s="58">
        <v>17.66593712889264</v>
      </c>
      <c r="N427" s="47"/>
      <c r="O427" s="48">
        <v>0.10916442048517519</v>
      </c>
      <c r="P427" s="31">
        <f t="shared" si="12"/>
        <v>10.916442048517519</v>
      </c>
      <c r="Q427" s="6"/>
      <c r="R427" s="6"/>
      <c r="S427" s="6"/>
      <c r="T427" s="6"/>
      <c r="U427" s="6"/>
      <c r="V427" s="6"/>
      <c r="W427" s="6"/>
      <c r="X427" s="6"/>
      <c r="Y427" s="6"/>
      <c r="Z427" s="6"/>
    </row>
    <row r="428" spans="1:26">
      <c r="A428" s="55" t="s">
        <v>439</v>
      </c>
      <c r="B428" s="33" t="s">
        <v>65</v>
      </c>
      <c r="C428" s="40" t="s">
        <v>53</v>
      </c>
      <c r="D428" s="56">
        <f t="shared" si="8"/>
        <v>48.353326612903224</v>
      </c>
      <c r="E428" s="57">
        <f t="shared" si="9"/>
        <v>0.2671582529778786</v>
      </c>
      <c r="F428" s="33">
        <v>43</v>
      </c>
      <c r="G428" s="58">
        <v>32.803393244026701</v>
      </c>
      <c r="H428" s="51">
        <f t="shared" si="13"/>
        <v>4.6511627906976744E-2</v>
      </c>
      <c r="I428" s="33">
        <v>41</v>
      </c>
      <c r="J428" s="59">
        <v>31.676620336390201</v>
      </c>
      <c r="K428" s="51">
        <f t="shared" si="14"/>
        <v>0.48780487804878048</v>
      </c>
      <c r="L428" s="33">
        <v>21</v>
      </c>
      <c r="M428" s="58">
        <v>16.491283178891155</v>
      </c>
      <c r="N428" s="47"/>
      <c r="O428" s="48">
        <v>0.12449596774193548</v>
      </c>
      <c r="P428" s="31">
        <f t="shared" si="12"/>
        <v>12.449596774193548</v>
      </c>
      <c r="Q428" s="6"/>
      <c r="R428" s="6"/>
      <c r="S428" s="6"/>
      <c r="T428" s="6"/>
      <c r="U428" s="6"/>
      <c r="V428" s="6"/>
      <c r="W428" s="6"/>
      <c r="X428" s="6"/>
      <c r="Y428" s="6"/>
      <c r="Z428" s="6"/>
    </row>
    <row r="429" spans="1:26">
      <c r="A429" s="55" t="s">
        <v>440</v>
      </c>
      <c r="B429" s="33" t="s">
        <v>65</v>
      </c>
      <c r="C429" s="40" t="s">
        <v>53</v>
      </c>
      <c r="D429" s="56">
        <f t="shared" si="8"/>
        <v>16.111111111111111</v>
      </c>
      <c r="E429" s="57">
        <f t="shared" si="9"/>
        <v>0.23333333333333334</v>
      </c>
      <c r="F429" s="33">
        <v>15</v>
      </c>
      <c r="G429" s="58">
        <v>14.8310740663839</v>
      </c>
      <c r="H429" s="51">
        <f t="shared" si="13"/>
        <v>0.46666666666666667</v>
      </c>
      <c r="I429" s="33">
        <v>8</v>
      </c>
      <c r="J429" s="59">
        <v>7.8980363507123004</v>
      </c>
      <c r="K429" s="51">
        <f t="shared" si="14"/>
        <v>0</v>
      </c>
      <c r="L429" s="33">
        <v>8</v>
      </c>
      <c r="M429" s="58">
        <v>7.9159327937305806</v>
      </c>
      <c r="N429" s="47"/>
      <c r="O429" s="48">
        <v>7.407407407407407E-2</v>
      </c>
      <c r="P429" s="31">
        <f t="shared" si="12"/>
        <v>7.4074074074074066</v>
      </c>
      <c r="Q429" s="6"/>
      <c r="R429" s="6"/>
      <c r="S429" s="6"/>
      <c r="T429" s="6"/>
      <c r="U429" s="6"/>
      <c r="V429" s="6"/>
      <c r="W429" s="6"/>
      <c r="X429" s="6"/>
      <c r="Y429" s="6"/>
      <c r="Z429" s="6"/>
    </row>
    <row r="430" spans="1:26">
      <c r="A430" s="55" t="s">
        <v>441</v>
      </c>
      <c r="B430" s="33" t="s">
        <v>65</v>
      </c>
      <c r="C430" s="50" t="s">
        <v>63</v>
      </c>
      <c r="D430" s="56">
        <f t="shared" si="8"/>
        <v>62</v>
      </c>
      <c r="E430" s="57">
        <f t="shared" si="9"/>
        <v>0.33986175115207373</v>
      </c>
      <c r="F430" s="33">
        <v>62</v>
      </c>
      <c r="G430" s="58">
        <v>18.065215427694</v>
      </c>
      <c r="H430" s="51">
        <f t="shared" si="13"/>
        <v>0.32258064516129031</v>
      </c>
      <c r="I430" s="33">
        <v>42</v>
      </c>
      <c r="J430" s="59">
        <v>12.310470054781501</v>
      </c>
      <c r="K430" s="51">
        <f t="shared" si="14"/>
        <v>0.35714285714285715</v>
      </c>
      <c r="L430" s="33">
        <v>27</v>
      </c>
      <c r="M430" s="58">
        <v>7.9502022884804511</v>
      </c>
      <c r="N430" s="47"/>
      <c r="O430" s="48">
        <v>0</v>
      </c>
      <c r="P430" s="31">
        <f t="shared" si="12"/>
        <v>0</v>
      </c>
      <c r="Q430" s="6"/>
      <c r="R430" s="6"/>
      <c r="S430" s="6"/>
      <c r="T430" s="6"/>
      <c r="U430" s="6"/>
      <c r="V430" s="6"/>
      <c r="W430" s="6"/>
      <c r="X430" s="6"/>
      <c r="Y430" s="6"/>
      <c r="Z430" s="6"/>
    </row>
    <row r="431" spans="1:26">
      <c r="A431" s="55" t="s">
        <v>442</v>
      </c>
      <c r="B431" s="33" t="s">
        <v>65</v>
      </c>
      <c r="C431" s="50" t="s">
        <v>63</v>
      </c>
      <c r="D431" s="56">
        <f t="shared" si="8"/>
        <v>48.235294117647058</v>
      </c>
      <c r="E431" s="57">
        <f t="shared" si="9"/>
        <v>0.34775767112509837</v>
      </c>
      <c r="F431" s="33">
        <v>41</v>
      </c>
      <c r="G431" s="58">
        <v>15.822418437362501</v>
      </c>
      <c r="H431" s="51">
        <f t="shared" si="13"/>
        <v>0.24390243902439024</v>
      </c>
      <c r="I431" s="33">
        <v>31</v>
      </c>
      <c r="J431" s="59">
        <v>11.9332660964361</v>
      </c>
      <c r="K431" s="51">
        <f t="shared" si="14"/>
        <v>0.45161290322580644</v>
      </c>
      <c r="L431" s="33">
        <v>17</v>
      </c>
      <c r="M431" s="58">
        <v>6.5222812637879102</v>
      </c>
      <c r="N431" s="47"/>
      <c r="O431" s="48">
        <v>0.17647058823529413</v>
      </c>
      <c r="P431" s="31">
        <f t="shared" si="12"/>
        <v>17.647058823529413</v>
      </c>
      <c r="Q431" s="6"/>
      <c r="R431" s="6"/>
      <c r="S431" s="6"/>
      <c r="T431" s="6"/>
      <c r="U431" s="6"/>
      <c r="V431" s="6"/>
      <c r="W431" s="6"/>
      <c r="X431" s="6"/>
      <c r="Y431" s="6"/>
      <c r="Z431" s="6"/>
    </row>
    <row r="432" spans="1:26">
      <c r="A432" s="55" t="s">
        <v>443</v>
      </c>
      <c r="B432" s="33" t="s">
        <v>65</v>
      </c>
      <c r="C432" s="50" t="s">
        <v>63</v>
      </c>
      <c r="D432" s="56">
        <f t="shared" si="8"/>
        <v>23.833333333333332</v>
      </c>
      <c r="E432" s="57">
        <f t="shared" si="9"/>
        <v>0.1567982456140351</v>
      </c>
      <c r="F432" s="33">
        <v>24</v>
      </c>
      <c r="G432" s="58">
        <v>15.0598629552471</v>
      </c>
      <c r="H432" s="51">
        <f t="shared" si="13"/>
        <v>0.20833333333333334</v>
      </c>
      <c r="I432" s="33">
        <v>19</v>
      </c>
      <c r="J432" s="59">
        <v>11.907522420611199</v>
      </c>
      <c r="K432" s="51">
        <f t="shared" si="14"/>
        <v>0.10526315789473684</v>
      </c>
      <c r="L432" s="33">
        <v>17</v>
      </c>
      <c r="M432" s="58">
        <v>10.636900031910701</v>
      </c>
      <c r="N432" s="47"/>
      <c r="O432" s="48">
        <v>-6.9444444444444475E-3</v>
      </c>
      <c r="P432" s="31">
        <f t="shared" si="12"/>
        <v>-0.69444444444444475</v>
      </c>
      <c r="Q432" s="6"/>
      <c r="R432" s="6"/>
      <c r="S432" s="6"/>
      <c r="T432" s="6"/>
      <c r="U432" s="6"/>
      <c r="V432" s="6"/>
      <c r="W432" s="6"/>
      <c r="X432" s="6"/>
      <c r="Y432" s="6"/>
      <c r="Z432" s="6"/>
    </row>
    <row r="433" spans="1:26">
      <c r="A433" s="55" t="s">
        <v>444</v>
      </c>
      <c r="B433" s="33" t="s">
        <v>65</v>
      </c>
      <c r="C433" s="50" t="s">
        <v>63</v>
      </c>
      <c r="D433" s="56">
        <f t="shared" si="8"/>
        <v>25.473484848484848</v>
      </c>
      <c r="E433" s="57">
        <f t="shared" si="9"/>
        <v>0.24249999999999999</v>
      </c>
      <c r="F433" s="33">
        <v>25</v>
      </c>
      <c r="G433" s="58">
        <v>14.471947576817101</v>
      </c>
      <c r="H433" s="51">
        <f t="shared" si="13"/>
        <v>0.36</v>
      </c>
      <c r="I433" s="33">
        <v>16</v>
      </c>
      <c r="J433" s="59">
        <v>9.2865600260023609</v>
      </c>
      <c r="K433" s="51">
        <f t="shared" si="14"/>
        <v>0.125</v>
      </c>
      <c r="L433" s="33">
        <v>14</v>
      </c>
      <c r="M433" s="58">
        <v>8.1392982762128998</v>
      </c>
      <c r="N433" s="47"/>
      <c r="O433" s="48">
        <v>1.8939393939393936E-2</v>
      </c>
      <c r="P433" s="31">
        <f t="shared" si="12"/>
        <v>1.8939393939393936</v>
      </c>
      <c r="Q433" s="6"/>
      <c r="R433" s="6"/>
      <c r="S433" s="6"/>
      <c r="T433" s="6"/>
      <c r="U433" s="6"/>
      <c r="V433" s="6"/>
      <c r="W433" s="6"/>
      <c r="X433" s="6"/>
      <c r="Y433" s="6"/>
      <c r="Z433" s="6"/>
    </row>
    <row r="434" spans="1:26">
      <c r="A434" s="55" t="s">
        <v>445</v>
      </c>
      <c r="B434" s="33" t="s">
        <v>65</v>
      </c>
      <c r="C434" s="50" t="s">
        <v>63</v>
      </c>
      <c r="D434" s="56">
        <f t="shared" si="8"/>
        <v>86</v>
      </c>
      <c r="E434" s="57">
        <f t="shared" si="9"/>
        <v>0.17832112137623446</v>
      </c>
      <c r="F434" s="33">
        <v>86</v>
      </c>
      <c r="G434" s="58">
        <v>40.7559759634523</v>
      </c>
      <c r="H434" s="51">
        <f t="shared" si="13"/>
        <v>0.15116279069767441</v>
      </c>
      <c r="I434" s="33">
        <v>73</v>
      </c>
      <c r="J434" s="59">
        <v>34.659905611106304</v>
      </c>
      <c r="K434" s="51">
        <f t="shared" si="14"/>
        <v>0.20547945205479451</v>
      </c>
      <c r="L434" s="33">
        <v>58</v>
      </c>
      <c r="M434" s="58">
        <v>27.633127355366781</v>
      </c>
      <c r="N434" s="47"/>
      <c r="O434" s="48">
        <v>0</v>
      </c>
      <c r="P434" s="31">
        <f t="shared" si="12"/>
        <v>0</v>
      </c>
      <c r="Q434" s="6"/>
      <c r="R434" s="6"/>
      <c r="S434" s="6"/>
      <c r="T434" s="6"/>
      <c r="U434" s="6"/>
      <c r="V434" s="6"/>
      <c r="W434" s="6"/>
      <c r="X434" s="6"/>
      <c r="Y434" s="6"/>
      <c r="Z434" s="6"/>
    </row>
    <row r="435" spans="1:26">
      <c r="A435" s="61"/>
      <c r="B435" s="62"/>
      <c r="C435" s="62"/>
      <c r="D435" s="63"/>
      <c r="E435" s="63"/>
      <c r="F435" s="64"/>
      <c r="G435" s="64"/>
      <c r="H435" s="64"/>
      <c r="I435" s="64"/>
      <c r="J435" s="65"/>
      <c r="K435" s="65"/>
      <c r="L435" s="63"/>
      <c r="M435" s="63"/>
      <c r="N435" s="6"/>
      <c r="O435" s="6"/>
      <c r="P435" s="6"/>
      <c r="Q435" s="6"/>
      <c r="R435" s="6"/>
      <c r="S435" s="6"/>
      <c r="T435" s="6"/>
      <c r="U435" s="6"/>
      <c r="V435" s="6"/>
      <c r="W435" s="6"/>
      <c r="X435" s="6"/>
      <c r="Y435" s="6"/>
      <c r="Z435" s="6"/>
    </row>
    <row r="436" spans="1:26" ht="15.75">
      <c r="A436" s="66" t="s">
        <v>446</v>
      </c>
      <c r="B436" s="67"/>
      <c r="C436" s="67"/>
      <c r="D436" s="6"/>
      <c r="E436" s="6"/>
      <c r="F436" s="68"/>
      <c r="G436" s="68"/>
      <c r="H436" s="68"/>
      <c r="I436" s="69"/>
      <c r="J436" s="2"/>
      <c r="K436" s="2"/>
      <c r="L436" s="6"/>
      <c r="M436" s="70"/>
      <c r="N436" s="6"/>
      <c r="O436" s="6"/>
      <c r="P436" s="6"/>
      <c r="Q436" s="6"/>
      <c r="R436" s="6"/>
      <c r="S436" s="6"/>
      <c r="T436" s="6"/>
      <c r="U436" s="6"/>
      <c r="V436" s="6"/>
      <c r="W436" s="6"/>
      <c r="X436" s="6"/>
      <c r="Y436" s="6"/>
      <c r="Z436" s="6"/>
    </row>
    <row r="437" spans="1:26">
      <c r="A437" s="71" t="s">
        <v>447</v>
      </c>
      <c r="B437" s="5"/>
      <c r="C437" s="5"/>
      <c r="D437" s="6"/>
      <c r="E437" s="6"/>
      <c r="F437" s="72"/>
      <c r="G437" s="72"/>
      <c r="H437" s="72"/>
      <c r="I437" s="69"/>
      <c r="J437" s="2"/>
      <c r="K437" s="2"/>
      <c r="L437" s="6"/>
      <c r="M437" s="70"/>
      <c r="N437" s="6"/>
      <c r="O437" s="6"/>
      <c r="P437" s="6"/>
      <c r="Q437" s="6"/>
      <c r="R437" s="6"/>
      <c r="S437" s="6"/>
      <c r="T437" s="6"/>
      <c r="U437" s="6"/>
      <c r="V437" s="6"/>
      <c r="W437" s="6"/>
      <c r="X437" s="6"/>
      <c r="Y437" s="6"/>
      <c r="Z437" s="6"/>
    </row>
    <row r="438" spans="1:26">
      <c r="A438" s="72"/>
      <c r="B438" s="72"/>
      <c r="C438" s="72"/>
      <c r="D438" s="6"/>
      <c r="E438" s="6"/>
      <c r="F438" s="72"/>
      <c r="G438" s="72"/>
      <c r="H438" s="72"/>
      <c r="I438" s="73"/>
      <c r="J438" s="2"/>
      <c r="K438" s="2"/>
      <c r="L438" s="6"/>
      <c r="M438" s="74"/>
      <c r="N438" s="6"/>
      <c r="O438" s="6"/>
      <c r="P438" s="6"/>
      <c r="Q438" s="6"/>
      <c r="R438" s="6"/>
      <c r="S438" s="6"/>
      <c r="T438" s="6"/>
      <c r="U438" s="6"/>
      <c r="V438" s="6"/>
      <c r="W438" s="6"/>
      <c r="X438" s="6"/>
      <c r="Y438" s="6"/>
      <c r="Z438" s="6"/>
    </row>
    <row r="439" spans="1:26">
      <c r="A439" s="72"/>
      <c r="B439" s="72"/>
      <c r="C439" s="72"/>
      <c r="D439" s="6"/>
      <c r="E439" s="6"/>
      <c r="F439" s="72"/>
      <c r="G439" s="72"/>
      <c r="H439" s="72"/>
      <c r="I439" s="73"/>
      <c r="J439" s="2"/>
      <c r="K439" s="2"/>
      <c r="L439" s="6"/>
      <c r="M439" s="75"/>
      <c r="N439" s="6"/>
      <c r="O439" s="6"/>
      <c r="P439" s="6"/>
      <c r="Q439" s="6"/>
      <c r="R439" s="6"/>
      <c r="S439" s="6"/>
      <c r="T439" s="6"/>
      <c r="U439" s="6"/>
      <c r="V439" s="6"/>
      <c r="W439" s="6"/>
      <c r="X439" s="6"/>
      <c r="Y439" s="6"/>
      <c r="Z439" s="6"/>
    </row>
    <row r="440" spans="1:26">
      <c r="A440" s="72"/>
      <c r="B440" s="72"/>
      <c r="C440" s="72"/>
      <c r="D440" s="6"/>
      <c r="E440" s="6"/>
      <c r="F440" s="72"/>
      <c r="G440" s="72"/>
      <c r="H440" s="72"/>
      <c r="I440" s="73"/>
      <c r="J440" s="2"/>
      <c r="K440" s="2"/>
      <c r="L440" s="6"/>
      <c r="M440" s="76"/>
      <c r="N440" s="6"/>
      <c r="O440" s="6"/>
      <c r="P440" s="6"/>
      <c r="Q440" s="6"/>
      <c r="R440" s="6"/>
      <c r="S440" s="6"/>
      <c r="T440" s="6"/>
      <c r="U440" s="6"/>
      <c r="V440" s="6"/>
      <c r="W440" s="6"/>
      <c r="X440" s="6"/>
      <c r="Y440" s="6"/>
      <c r="Z440" s="6"/>
    </row>
    <row r="441" spans="1:26">
      <c r="A441" s="72"/>
      <c r="B441" s="72"/>
      <c r="C441" s="72"/>
      <c r="D441" s="6"/>
      <c r="E441" s="6"/>
      <c r="F441" s="72"/>
      <c r="G441" s="72"/>
      <c r="H441" s="72"/>
      <c r="I441" s="73"/>
      <c r="J441" s="2"/>
      <c r="K441" s="2"/>
      <c r="L441" s="6"/>
      <c r="M441" s="77"/>
      <c r="N441" s="6"/>
      <c r="O441" s="6"/>
      <c r="P441" s="6"/>
      <c r="Q441" s="6"/>
      <c r="R441" s="6"/>
      <c r="S441" s="6"/>
      <c r="T441" s="6"/>
      <c r="U441" s="6"/>
      <c r="V441" s="6"/>
      <c r="W441" s="6"/>
      <c r="X441" s="6"/>
      <c r="Y441" s="6"/>
      <c r="Z441" s="6"/>
    </row>
    <row r="442" spans="1:26">
      <c r="A442" s="72"/>
      <c r="B442" s="72"/>
      <c r="C442" s="72"/>
      <c r="D442" s="6"/>
      <c r="E442" s="6"/>
      <c r="F442" s="72"/>
      <c r="G442" s="72"/>
      <c r="H442" s="72"/>
      <c r="I442" s="73"/>
      <c r="J442" s="2"/>
      <c r="K442" s="2"/>
      <c r="L442" s="6"/>
      <c r="M442" s="6"/>
      <c r="N442" s="6"/>
      <c r="O442" s="6"/>
      <c r="P442" s="6"/>
      <c r="Q442" s="6"/>
      <c r="R442" s="6"/>
      <c r="S442" s="6"/>
      <c r="T442" s="6"/>
      <c r="U442" s="6"/>
      <c r="V442" s="6"/>
      <c r="W442" s="6"/>
      <c r="X442" s="6"/>
      <c r="Y442" s="6"/>
      <c r="Z442" s="6"/>
    </row>
    <row r="443" spans="1:26">
      <c r="A443" s="78"/>
      <c r="B443" s="78"/>
      <c r="C443" s="78"/>
      <c r="D443" s="6"/>
      <c r="E443" s="6"/>
      <c r="F443" s="78"/>
      <c r="G443" s="72"/>
      <c r="H443" s="72"/>
      <c r="I443" s="73"/>
      <c r="J443" s="2"/>
      <c r="K443" s="2"/>
      <c r="L443" s="6"/>
      <c r="M443" s="6"/>
      <c r="N443" s="6"/>
      <c r="O443" s="6"/>
      <c r="P443" s="6"/>
      <c r="Q443" s="6"/>
      <c r="R443" s="6"/>
      <c r="S443" s="6"/>
      <c r="T443" s="6"/>
      <c r="U443" s="6"/>
      <c r="V443" s="6"/>
      <c r="W443" s="6"/>
      <c r="X443" s="6"/>
      <c r="Y443" s="6"/>
      <c r="Z443" s="6"/>
    </row>
    <row r="444" spans="1:26">
      <c r="A444" s="78"/>
      <c r="B444" s="78"/>
      <c r="C444" s="78"/>
      <c r="D444" s="6"/>
      <c r="E444" s="6"/>
      <c r="F444" s="78"/>
      <c r="G444" s="72"/>
      <c r="H444" s="72"/>
      <c r="I444" s="73"/>
      <c r="J444" s="2"/>
      <c r="K444" s="2"/>
      <c r="L444" s="6"/>
      <c r="M444" s="6"/>
      <c r="N444" s="6"/>
      <c r="O444" s="6"/>
      <c r="P444" s="6"/>
      <c r="Q444" s="6"/>
      <c r="R444" s="6"/>
      <c r="S444" s="6"/>
      <c r="T444" s="6"/>
      <c r="U444" s="6"/>
      <c r="V444" s="6"/>
      <c r="W444" s="6"/>
      <c r="X444" s="6"/>
      <c r="Y444" s="6"/>
      <c r="Z444" s="6"/>
    </row>
    <row r="445" spans="1:26">
      <c r="A445" s="78"/>
      <c r="B445" s="78"/>
      <c r="C445" s="78"/>
      <c r="D445" s="6"/>
      <c r="E445" s="6"/>
      <c r="F445" s="78"/>
      <c r="G445" s="72"/>
      <c r="H445" s="72"/>
      <c r="I445" s="79"/>
      <c r="J445" s="2"/>
      <c r="K445" s="2"/>
      <c r="L445" s="6"/>
      <c r="M445" s="6"/>
      <c r="N445" s="6"/>
      <c r="O445" s="6"/>
      <c r="P445" s="6"/>
      <c r="Q445" s="6"/>
      <c r="R445" s="6"/>
      <c r="S445" s="6"/>
      <c r="T445" s="6"/>
      <c r="U445" s="6"/>
      <c r="V445" s="6"/>
      <c r="W445" s="6"/>
      <c r="X445" s="6"/>
      <c r="Y445" s="6"/>
      <c r="Z445" s="6"/>
    </row>
    <row r="446" spans="1:26">
      <c r="A446" s="78"/>
      <c r="B446" s="78"/>
      <c r="C446" s="78"/>
      <c r="D446" s="6"/>
      <c r="E446" s="6"/>
      <c r="F446" s="78"/>
      <c r="G446" s="72"/>
      <c r="H446" s="72"/>
      <c r="I446" s="79"/>
      <c r="J446" s="2"/>
      <c r="K446" s="2"/>
      <c r="L446" s="6"/>
      <c r="M446" s="6"/>
      <c r="N446" s="6"/>
      <c r="O446" s="6"/>
      <c r="P446" s="6"/>
      <c r="Q446" s="6"/>
      <c r="R446" s="6"/>
      <c r="S446" s="6"/>
      <c r="T446" s="6"/>
      <c r="U446" s="6"/>
      <c r="V446" s="6"/>
      <c r="W446" s="6"/>
      <c r="X446" s="6"/>
      <c r="Y446" s="6"/>
      <c r="Z446" s="6"/>
    </row>
    <row r="447" spans="1:26">
      <c r="A447" s="78"/>
      <c r="B447" s="78"/>
      <c r="C447" s="78"/>
      <c r="D447" s="6"/>
      <c r="E447" s="6"/>
      <c r="F447" s="78"/>
      <c r="G447" s="78"/>
      <c r="H447" s="78"/>
      <c r="I447" s="79"/>
      <c r="J447" s="2"/>
      <c r="K447" s="2"/>
      <c r="L447" s="6"/>
      <c r="M447" s="6"/>
      <c r="N447" s="6"/>
      <c r="O447" s="6"/>
      <c r="P447" s="6"/>
      <c r="Q447" s="6"/>
      <c r="R447" s="6"/>
      <c r="S447" s="6"/>
      <c r="T447" s="6"/>
      <c r="U447" s="6"/>
      <c r="V447" s="6"/>
      <c r="W447" s="6"/>
      <c r="X447" s="6"/>
      <c r="Y447" s="6"/>
      <c r="Z447" s="6"/>
    </row>
    <row r="448" spans="1:26">
      <c r="A448" s="78"/>
      <c r="B448" s="78"/>
      <c r="C448" s="78"/>
      <c r="D448" s="6"/>
      <c r="E448" s="6"/>
      <c r="F448" s="78"/>
      <c r="G448" s="78"/>
      <c r="H448" s="78"/>
      <c r="I448" s="80"/>
      <c r="J448" s="2"/>
      <c r="K448" s="2"/>
      <c r="L448" s="6"/>
      <c r="M448" s="6"/>
      <c r="N448" s="6"/>
      <c r="O448" s="6"/>
      <c r="P448" s="6"/>
      <c r="Q448" s="6"/>
      <c r="R448" s="6"/>
      <c r="S448" s="6"/>
      <c r="T448" s="6"/>
      <c r="U448" s="6"/>
      <c r="V448" s="6"/>
      <c r="W448" s="6"/>
      <c r="X448" s="6"/>
      <c r="Y448" s="6"/>
      <c r="Z448" s="6"/>
    </row>
    <row r="449" spans="1:26">
      <c r="A449" s="78"/>
      <c r="B449" s="78"/>
      <c r="C449" s="78"/>
      <c r="D449" s="2"/>
      <c r="E449" s="2"/>
      <c r="F449" s="78"/>
      <c r="G449" s="78"/>
      <c r="H449" s="78"/>
      <c r="I449" s="80"/>
      <c r="J449" s="2"/>
      <c r="K449" s="2"/>
      <c r="L449" s="2"/>
      <c r="M449" s="2"/>
      <c r="N449" s="2"/>
      <c r="O449" s="2"/>
      <c r="P449" s="2"/>
      <c r="Q449" s="2"/>
      <c r="R449" s="2"/>
      <c r="S449" s="2"/>
      <c r="T449" s="2"/>
      <c r="U449" s="2"/>
      <c r="V449" s="2"/>
      <c r="W449" s="2"/>
      <c r="X449" s="2"/>
      <c r="Y449" s="2"/>
      <c r="Z449" s="2"/>
    </row>
    <row r="450" spans="1:26">
      <c r="A450" s="81"/>
      <c r="B450" s="81"/>
      <c r="C450" s="81"/>
      <c r="D450" s="2"/>
      <c r="E450" s="2"/>
      <c r="F450" s="68"/>
      <c r="G450" s="78"/>
      <c r="H450" s="78"/>
      <c r="I450" s="80"/>
      <c r="J450" s="2"/>
      <c r="K450" s="2"/>
      <c r="L450" s="2"/>
      <c r="M450" s="2"/>
      <c r="N450" s="2"/>
      <c r="O450" s="2"/>
      <c r="P450" s="2"/>
      <c r="Q450" s="2"/>
      <c r="R450" s="2"/>
      <c r="S450" s="2"/>
      <c r="T450" s="2"/>
      <c r="U450" s="2"/>
      <c r="V450" s="2"/>
      <c r="W450" s="2"/>
      <c r="X450" s="2"/>
      <c r="Y450" s="2"/>
      <c r="Z450" s="2"/>
    </row>
    <row r="451" spans="1:26">
      <c r="A451" s="81"/>
      <c r="B451" s="81"/>
      <c r="C451" s="81"/>
      <c r="D451" s="2"/>
      <c r="E451" s="2"/>
      <c r="F451" s="68"/>
      <c r="G451" s="78"/>
      <c r="H451" s="78"/>
      <c r="I451" s="80"/>
      <c r="J451" s="2"/>
      <c r="K451" s="2"/>
      <c r="L451" s="2"/>
      <c r="M451" s="2"/>
      <c r="N451" s="2"/>
      <c r="O451" s="2"/>
      <c r="P451" s="2"/>
      <c r="Q451" s="2"/>
      <c r="R451" s="2"/>
      <c r="S451" s="2"/>
      <c r="T451" s="2"/>
      <c r="U451" s="2"/>
      <c r="V451" s="2"/>
      <c r="W451" s="2"/>
      <c r="X451" s="2"/>
      <c r="Y451" s="2"/>
      <c r="Z451" s="2"/>
    </row>
    <row r="452" spans="1:26">
      <c r="A452" s="81"/>
      <c r="B452" s="81"/>
      <c r="C452" s="81"/>
      <c r="D452" s="2"/>
      <c r="E452" s="2"/>
      <c r="F452" s="68"/>
      <c r="G452" s="78"/>
      <c r="H452" s="78"/>
      <c r="I452" s="80"/>
      <c r="J452" s="2"/>
      <c r="K452" s="2"/>
      <c r="L452" s="2"/>
      <c r="M452" s="2"/>
      <c r="N452" s="2"/>
      <c r="O452" s="2"/>
      <c r="P452" s="2"/>
      <c r="Q452" s="2"/>
      <c r="R452" s="2"/>
      <c r="S452" s="2"/>
      <c r="T452" s="2"/>
      <c r="U452" s="2"/>
      <c r="V452" s="2"/>
      <c r="W452" s="2"/>
      <c r="X452" s="2"/>
      <c r="Y452" s="2"/>
      <c r="Z452" s="2"/>
    </row>
    <row r="453" spans="1:26">
      <c r="A453" s="81"/>
      <c r="B453" s="81"/>
      <c r="C453" s="81"/>
      <c r="D453" s="2"/>
      <c r="E453" s="2"/>
      <c r="F453" s="68"/>
      <c r="G453" s="78"/>
      <c r="H453" s="78"/>
      <c r="I453" s="80"/>
      <c r="J453" s="2"/>
      <c r="K453" s="2"/>
      <c r="L453" s="2"/>
      <c r="M453" s="2"/>
      <c r="N453" s="2"/>
      <c r="O453" s="2"/>
      <c r="P453" s="2"/>
      <c r="Q453" s="2"/>
      <c r="R453" s="2"/>
      <c r="S453" s="2"/>
      <c r="T453" s="2"/>
      <c r="U453" s="2"/>
      <c r="V453" s="2"/>
      <c r="W453" s="2"/>
      <c r="X453" s="2"/>
      <c r="Y453" s="2"/>
      <c r="Z453" s="2"/>
    </row>
    <row r="454" spans="1:26">
      <c r="A454" s="81"/>
      <c r="B454" s="81"/>
      <c r="C454" s="81"/>
      <c r="D454" s="2"/>
      <c r="E454" s="2"/>
      <c r="F454" s="68"/>
      <c r="G454" s="68"/>
      <c r="H454" s="68"/>
      <c r="I454" s="80"/>
      <c r="J454" s="2"/>
      <c r="K454" s="2"/>
      <c r="L454" s="2"/>
      <c r="M454" s="2"/>
      <c r="N454" s="2"/>
      <c r="O454" s="2"/>
      <c r="P454" s="2"/>
      <c r="Q454" s="2"/>
      <c r="R454" s="2"/>
      <c r="S454" s="2"/>
      <c r="T454" s="2"/>
      <c r="U454" s="2"/>
      <c r="V454" s="2"/>
      <c r="W454" s="2"/>
      <c r="X454" s="2"/>
      <c r="Y454" s="2"/>
      <c r="Z454" s="2"/>
    </row>
    <row r="455" spans="1:26">
      <c r="A455" s="81"/>
      <c r="B455" s="81"/>
      <c r="C455" s="81"/>
      <c r="D455" s="2"/>
      <c r="E455" s="2"/>
      <c r="F455" s="68"/>
      <c r="G455" s="68"/>
      <c r="H455" s="68"/>
      <c r="I455" s="82"/>
      <c r="J455" s="2"/>
      <c r="K455" s="2"/>
      <c r="L455" s="2"/>
      <c r="M455" s="2"/>
      <c r="N455" s="2"/>
      <c r="O455" s="2"/>
      <c r="P455" s="2"/>
      <c r="Q455" s="2"/>
      <c r="R455" s="2"/>
      <c r="S455" s="2"/>
      <c r="T455" s="2"/>
      <c r="U455" s="2"/>
      <c r="V455" s="2"/>
      <c r="W455" s="2"/>
      <c r="X455" s="2"/>
      <c r="Y455" s="2"/>
      <c r="Z455" s="2"/>
    </row>
    <row r="456" spans="1:26">
      <c r="A456" s="81"/>
      <c r="B456" s="81"/>
      <c r="C456" s="81"/>
      <c r="D456" s="6"/>
      <c r="E456" s="6"/>
      <c r="F456" s="68"/>
      <c r="G456" s="68"/>
      <c r="H456" s="68"/>
      <c r="I456" s="83"/>
      <c r="J456" s="2"/>
      <c r="K456" s="2"/>
      <c r="L456" s="6"/>
      <c r="M456" s="6"/>
      <c r="N456" s="6"/>
      <c r="O456" s="6"/>
      <c r="P456" s="6"/>
      <c r="Q456" s="6"/>
      <c r="R456" s="6"/>
      <c r="S456" s="6"/>
      <c r="T456" s="6"/>
      <c r="U456" s="6"/>
      <c r="V456" s="6"/>
      <c r="W456" s="6"/>
      <c r="X456" s="6"/>
      <c r="Y456" s="6"/>
      <c r="Z456" s="6"/>
    </row>
    <row r="457" spans="1:26">
      <c r="A457" s="81"/>
      <c r="B457" s="81"/>
      <c r="C457" s="81"/>
      <c r="D457" s="6"/>
      <c r="E457" s="6"/>
      <c r="F457" s="68"/>
      <c r="G457" s="68"/>
      <c r="H457" s="68"/>
      <c r="I457" s="83"/>
      <c r="J457" s="2"/>
      <c r="K457" s="2"/>
      <c r="L457" s="6"/>
      <c r="M457" s="6"/>
      <c r="N457" s="6"/>
      <c r="O457" s="6"/>
      <c r="P457" s="6"/>
      <c r="Q457" s="6"/>
      <c r="R457" s="6"/>
      <c r="S457" s="6"/>
      <c r="T457" s="6"/>
      <c r="U457" s="6"/>
      <c r="V457" s="6"/>
      <c r="W457" s="6"/>
      <c r="X457" s="6"/>
      <c r="Y457" s="6"/>
      <c r="Z457" s="6"/>
    </row>
    <row r="458" spans="1:26">
      <c r="A458" s="81"/>
      <c r="B458" s="81"/>
      <c r="C458" s="81"/>
      <c r="D458" s="6"/>
      <c r="E458" s="6"/>
      <c r="F458" s="68"/>
      <c r="G458" s="68"/>
      <c r="H458" s="68"/>
      <c r="I458" s="83"/>
      <c r="J458" s="2"/>
      <c r="K458" s="2"/>
      <c r="L458" s="6"/>
      <c r="M458" s="6"/>
      <c r="N458" s="6"/>
      <c r="O458" s="6"/>
      <c r="P458" s="6"/>
      <c r="Q458" s="6"/>
      <c r="R458" s="6"/>
      <c r="S458" s="6"/>
      <c r="T458" s="6"/>
      <c r="U458" s="6"/>
      <c r="V458" s="6"/>
      <c r="W458" s="6"/>
      <c r="X458" s="6"/>
      <c r="Y458" s="6"/>
      <c r="Z458" s="6"/>
    </row>
    <row r="459" spans="1:26">
      <c r="A459" s="81"/>
      <c r="B459" s="81"/>
      <c r="C459" s="81"/>
      <c r="D459" s="6"/>
      <c r="E459" s="6"/>
      <c r="F459" s="68"/>
      <c r="G459" s="68"/>
      <c r="H459" s="68"/>
      <c r="I459" s="83"/>
      <c r="J459" s="2"/>
      <c r="K459" s="2"/>
      <c r="L459" s="6"/>
      <c r="M459" s="6"/>
      <c r="N459" s="6"/>
      <c r="O459" s="6"/>
      <c r="P459" s="6"/>
      <c r="Q459" s="6"/>
      <c r="R459" s="6"/>
      <c r="S459" s="6"/>
      <c r="T459" s="6"/>
      <c r="U459" s="6"/>
      <c r="V459" s="6"/>
      <c r="W459" s="6"/>
      <c r="X459" s="6"/>
      <c r="Y459" s="6"/>
      <c r="Z459" s="6"/>
    </row>
    <row r="460" spans="1:26">
      <c r="A460" s="2"/>
      <c r="B460" s="2"/>
      <c r="C460" s="2"/>
      <c r="D460" s="6"/>
      <c r="E460" s="6"/>
      <c r="F460" s="84"/>
      <c r="G460" s="68"/>
      <c r="H460" s="68"/>
      <c r="I460" s="83"/>
      <c r="J460" s="2"/>
      <c r="K460" s="2"/>
      <c r="L460" s="6"/>
      <c r="M460" s="6"/>
      <c r="N460" s="6"/>
      <c r="O460" s="6"/>
      <c r="P460" s="6"/>
      <c r="Q460" s="6"/>
      <c r="R460" s="6"/>
      <c r="S460" s="6"/>
      <c r="T460" s="6"/>
      <c r="U460" s="6"/>
      <c r="V460" s="6"/>
      <c r="W460" s="6"/>
      <c r="X460" s="6"/>
      <c r="Y460" s="6"/>
      <c r="Z460" s="6"/>
    </row>
    <row r="461" spans="1:26">
      <c r="A461" s="2"/>
      <c r="B461" s="2"/>
      <c r="C461" s="2"/>
      <c r="D461" s="6"/>
      <c r="E461" s="6"/>
      <c r="F461" s="84"/>
      <c r="G461" s="68"/>
      <c r="H461" s="68"/>
      <c r="I461" s="83"/>
      <c r="J461" s="2"/>
      <c r="K461" s="2"/>
      <c r="L461" s="6"/>
      <c r="M461" s="6"/>
      <c r="N461" s="6"/>
      <c r="O461" s="6"/>
      <c r="P461" s="6"/>
      <c r="Q461" s="6"/>
      <c r="R461" s="6"/>
      <c r="S461" s="6"/>
      <c r="T461" s="6"/>
      <c r="U461" s="6"/>
      <c r="V461" s="6"/>
      <c r="W461" s="6"/>
      <c r="X461" s="6"/>
      <c r="Y461" s="6"/>
      <c r="Z461" s="6"/>
    </row>
    <row r="462" spans="1:26">
      <c r="A462" s="2"/>
      <c r="B462" s="2"/>
      <c r="C462" s="2"/>
      <c r="D462" s="6"/>
      <c r="E462" s="6"/>
      <c r="F462" s="84"/>
      <c r="G462" s="68"/>
      <c r="H462" s="68"/>
      <c r="I462" s="83"/>
      <c r="J462" s="2"/>
      <c r="K462" s="2"/>
      <c r="L462" s="6"/>
      <c r="M462" s="6"/>
      <c r="N462" s="6"/>
      <c r="O462" s="6"/>
      <c r="P462" s="6"/>
      <c r="Q462" s="6"/>
      <c r="R462" s="6"/>
      <c r="S462" s="6"/>
      <c r="T462" s="6"/>
      <c r="U462" s="6"/>
      <c r="V462" s="6"/>
      <c r="W462" s="6"/>
      <c r="X462" s="6"/>
      <c r="Y462" s="6"/>
      <c r="Z462" s="6"/>
    </row>
    <row r="463" spans="1:26">
      <c r="A463" s="2"/>
      <c r="B463" s="2"/>
      <c r="C463" s="2"/>
      <c r="D463" s="6"/>
      <c r="E463" s="6"/>
      <c r="F463" s="84"/>
      <c r="G463" s="68"/>
      <c r="H463" s="68"/>
      <c r="I463" s="83"/>
      <c r="J463" s="2"/>
      <c r="K463" s="2"/>
      <c r="L463" s="6"/>
      <c r="M463" s="6"/>
      <c r="N463" s="6"/>
      <c r="O463" s="6"/>
      <c r="P463" s="6"/>
      <c r="Q463" s="6"/>
      <c r="R463" s="6"/>
      <c r="S463" s="6"/>
      <c r="T463" s="6"/>
      <c r="U463" s="6"/>
      <c r="V463" s="6"/>
      <c r="W463" s="6"/>
      <c r="X463" s="6"/>
      <c r="Y463" s="6"/>
      <c r="Z463" s="6"/>
    </row>
    <row r="464" spans="1:26">
      <c r="A464" s="2"/>
      <c r="B464" s="2"/>
      <c r="C464" s="2"/>
      <c r="D464" s="2"/>
      <c r="E464" s="2"/>
      <c r="F464" s="84"/>
      <c r="G464" s="84"/>
      <c r="H464" s="84"/>
      <c r="I464" s="83"/>
      <c r="J464" s="2"/>
      <c r="K464" s="2"/>
      <c r="L464" s="2"/>
      <c r="M464" s="2"/>
      <c r="N464" s="2"/>
      <c r="O464" s="2"/>
      <c r="P464" s="2"/>
      <c r="Q464" s="2"/>
      <c r="R464" s="2"/>
      <c r="S464" s="2"/>
      <c r="T464" s="2"/>
      <c r="U464" s="2"/>
      <c r="V464" s="2"/>
      <c r="W464" s="2"/>
      <c r="X464" s="2"/>
      <c r="Y464" s="2"/>
      <c r="Z464" s="2"/>
    </row>
    <row r="465" spans="1:26">
      <c r="A465" s="2"/>
      <c r="B465" s="2"/>
      <c r="C465" s="2"/>
      <c r="D465" s="2"/>
      <c r="E465" s="2"/>
      <c r="F465" s="84"/>
      <c r="G465" s="84"/>
      <c r="H465" s="84"/>
      <c r="I465" s="83"/>
      <c r="J465" s="2"/>
      <c r="K465" s="2"/>
      <c r="L465" s="2"/>
      <c r="M465" s="2"/>
      <c r="N465" s="2"/>
      <c r="O465" s="2"/>
      <c r="P465" s="2"/>
      <c r="Q465" s="2"/>
      <c r="R465" s="2"/>
      <c r="S465" s="2"/>
      <c r="T465" s="2"/>
      <c r="U465" s="2"/>
      <c r="V465" s="2"/>
      <c r="W465" s="2"/>
      <c r="X465" s="2"/>
      <c r="Y465" s="2"/>
      <c r="Z465" s="2"/>
    </row>
    <row r="466" spans="1:26">
      <c r="A466" s="2"/>
      <c r="B466" s="2"/>
      <c r="C466" s="2"/>
      <c r="D466" s="2"/>
      <c r="E466" s="2"/>
      <c r="F466" s="84"/>
      <c r="G466" s="84"/>
      <c r="H466" s="84"/>
      <c r="I466" s="83"/>
      <c r="J466" s="2"/>
      <c r="K466" s="2"/>
      <c r="L466" s="2"/>
      <c r="M466" s="2"/>
      <c r="N466" s="2"/>
      <c r="O466" s="2"/>
      <c r="P466" s="2"/>
      <c r="Q466" s="2"/>
      <c r="R466" s="2"/>
      <c r="S466" s="2"/>
      <c r="T466" s="2"/>
      <c r="U466" s="2"/>
      <c r="V466" s="2"/>
      <c r="W466" s="2"/>
      <c r="X466" s="2"/>
      <c r="Y466" s="2"/>
      <c r="Z466" s="2"/>
    </row>
    <row r="467" spans="1:26">
      <c r="A467" s="2"/>
      <c r="B467" s="2"/>
      <c r="C467" s="2"/>
      <c r="D467" s="2"/>
      <c r="E467" s="2"/>
      <c r="F467" s="84"/>
      <c r="G467" s="84"/>
      <c r="H467" s="84"/>
      <c r="I467" s="83"/>
      <c r="J467" s="2"/>
      <c r="K467" s="2"/>
      <c r="L467" s="2"/>
      <c r="M467" s="2"/>
      <c r="N467" s="2"/>
      <c r="O467" s="2"/>
      <c r="P467" s="2"/>
      <c r="Q467" s="2"/>
      <c r="R467" s="2"/>
      <c r="S467" s="2"/>
      <c r="T467" s="2"/>
      <c r="U467" s="2"/>
      <c r="V467" s="2"/>
      <c r="W467" s="2"/>
      <c r="X467" s="2"/>
      <c r="Y467" s="2"/>
      <c r="Z467" s="2"/>
    </row>
    <row r="468" spans="1:26">
      <c r="A468" s="2"/>
      <c r="B468" s="2"/>
      <c r="C468" s="2"/>
      <c r="D468" s="2"/>
      <c r="E468" s="2"/>
      <c r="F468" s="84"/>
      <c r="G468" s="84"/>
      <c r="H468" s="84"/>
      <c r="I468" s="83"/>
      <c r="J468" s="2"/>
      <c r="K468" s="2"/>
      <c r="L468" s="2"/>
      <c r="M468" s="2"/>
      <c r="N468" s="2"/>
      <c r="O468" s="2"/>
      <c r="P468" s="2"/>
      <c r="Q468" s="2"/>
      <c r="R468" s="2"/>
      <c r="S468" s="2"/>
      <c r="T468" s="2"/>
      <c r="U468" s="2"/>
      <c r="V468" s="2"/>
      <c r="W468" s="2"/>
      <c r="X468" s="2"/>
      <c r="Y468" s="2"/>
      <c r="Z468" s="2"/>
    </row>
    <row r="469" spans="1:26">
      <c r="A469" s="2"/>
      <c r="B469" s="2"/>
      <c r="C469" s="2"/>
      <c r="D469" s="2"/>
      <c r="E469" s="2"/>
      <c r="F469" s="84"/>
      <c r="G469" s="84"/>
      <c r="H469" s="84"/>
      <c r="I469" s="83"/>
      <c r="J469" s="2"/>
      <c r="K469" s="2"/>
      <c r="L469" s="2"/>
      <c r="M469" s="2"/>
      <c r="N469" s="2"/>
      <c r="O469" s="2"/>
      <c r="P469" s="2"/>
      <c r="Q469" s="2"/>
      <c r="R469" s="2"/>
      <c r="S469" s="2"/>
      <c r="T469" s="2"/>
      <c r="U469" s="2"/>
      <c r="V469" s="2"/>
      <c r="W469" s="2"/>
      <c r="X469" s="2"/>
      <c r="Y469" s="2"/>
      <c r="Z469" s="2"/>
    </row>
    <row r="470" spans="1:26">
      <c r="A470" s="2"/>
      <c r="B470" s="2"/>
      <c r="C470" s="2"/>
      <c r="D470" s="2"/>
      <c r="E470" s="2"/>
      <c r="F470" s="84"/>
      <c r="G470" s="84"/>
      <c r="H470" s="84"/>
      <c r="I470" s="83"/>
      <c r="J470" s="2"/>
      <c r="K470" s="2"/>
      <c r="L470" s="2"/>
      <c r="M470" s="2"/>
      <c r="N470" s="2"/>
      <c r="O470" s="2"/>
      <c r="P470" s="2"/>
      <c r="Q470" s="2"/>
      <c r="R470" s="2"/>
      <c r="S470" s="2"/>
      <c r="T470" s="2"/>
      <c r="U470" s="2"/>
      <c r="V470" s="2"/>
      <c r="W470" s="2"/>
      <c r="X470" s="2"/>
      <c r="Y470" s="2"/>
      <c r="Z470" s="2"/>
    </row>
    <row r="471" spans="1:26">
      <c r="A471" s="2"/>
      <c r="B471" s="2"/>
      <c r="C471" s="2"/>
      <c r="D471" s="2"/>
      <c r="E471" s="2"/>
      <c r="F471" s="84"/>
      <c r="G471" s="84"/>
      <c r="H471" s="84"/>
      <c r="I471" s="83"/>
      <c r="J471" s="2"/>
      <c r="K471" s="2"/>
      <c r="L471" s="2"/>
      <c r="M471" s="2"/>
      <c r="N471" s="2"/>
      <c r="O471" s="2"/>
      <c r="P471" s="2"/>
      <c r="Q471" s="2"/>
      <c r="R471" s="2"/>
      <c r="S471" s="2"/>
      <c r="T471" s="2"/>
      <c r="U471" s="2"/>
      <c r="V471" s="2"/>
      <c r="W471" s="2"/>
      <c r="X471" s="2"/>
      <c r="Y471" s="2"/>
      <c r="Z471" s="2"/>
    </row>
    <row r="472" spans="1:26">
      <c r="A472" s="2"/>
      <c r="B472" s="2"/>
      <c r="C472" s="2"/>
      <c r="D472" s="2"/>
      <c r="E472" s="2"/>
      <c r="F472" s="84"/>
      <c r="G472" s="84"/>
      <c r="H472" s="84"/>
      <c r="I472" s="83"/>
      <c r="J472" s="2"/>
      <c r="K472" s="2"/>
      <c r="L472" s="2"/>
      <c r="M472" s="2"/>
      <c r="N472" s="2"/>
      <c r="O472" s="2"/>
      <c r="P472" s="2"/>
      <c r="Q472" s="2"/>
      <c r="R472" s="2"/>
      <c r="S472" s="2"/>
      <c r="T472" s="2"/>
      <c r="U472" s="2"/>
      <c r="V472" s="2"/>
      <c r="W472" s="2"/>
      <c r="X472" s="2"/>
      <c r="Y472" s="2"/>
      <c r="Z472" s="2"/>
    </row>
    <row r="473" spans="1:26">
      <c r="A473" s="2"/>
      <c r="B473" s="2"/>
      <c r="C473" s="2"/>
      <c r="D473" s="2"/>
      <c r="E473" s="2"/>
      <c r="F473" s="84"/>
      <c r="G473" s="84"/>
      <c r="H473" s="84"/>
      <c r="I473" s="83"/>
      <c r="J473" s="2"/>
      <c r="K473" s="2"/>
      <c r="L473" s="2"/>
      <c r="M473" s="2"/>
      <c r="N473" s="2"/>
      <c r="O473" s="2"/>
      <c r="P473" s="2"/>
      <c r="Q473" s="2"/>
      <c r="R473" s="2"/>
      <c r="S473" s="2"/>
      <c r="T473" s="2"/>
      <c r="U473" s="2"/>
      <c r="V473" s="2"/>
      <c r="W473" s="2"/>
      <c r="X473" s="2"/>
      <c r="Y473" s="2"/>
      <c r="Z473" s="2"/>
    </row>
    <row r="474" spans="1:26">
      <c r="A474" s="2"/>
      <c r="B474" s="2"/>
      <c r="C474" s="2"/>
      <c r="D474" s="2"/>
      <c r="E474" s="2"/>
      <c r="F474" s="84"/>
      <c r="G474" s="84"/>
      <c r="H474" s="84"/>
      <c r="I474" s="83"/>
      <c r="J474" s="2"/>
      <c r="K474" s="2"/>
      <c r="L474" s="2"/>
      <c r="M474" s="2"/>
      <c r="N474" s="2"/>
      <c r="O474" s="2"/>
      <c r="P474" s="2"/>
      <c r="Q474" s="2"/>
      <c r="R474" s="2"/>
      <c r="S474" s="2"/>
      <c r="T474" s="2"/>
      <c r="U474" s="2"/>
      <c r="V474" s="2"/>
      <c r="W474" s="2"/>
      <c r="X474" s="2"/>
      <c r="Y474" s="2"/>
      <c r="Z474" s="2"/>
    </row>
    <row r="475" spans="1:26">
      <c r="A475" s="2"/>
      <c r="B475" s="2"/>
      <c r="C475" s="2"/>
      <c r="D475" s="2"/>
      <c r="E475" s="2"/>
      <c r="F475" s="84"/>
      <c r="G475" s="84"/>
      <c r="H475" s="84"/>
      <c r="I475" s="83"/>
      <c r="J475" s="2"/>
      <c r="K475" s="2"/>
      <c r="L475" s="2"/>
      <c r="M475" s="2"/>
      <c r="N475" s="2"/>
      <c r="O475" s="2"/>
      <c r="P475" s="2"/>
      <c r="Q475" s="2"/>
      <c r="R475" s="2"/>
      <c r="S475" s="2"/>
      <c r="T475" s="2"/>
      <c r="U475" s="2"/>
      <c r="V475" s="2"/>
      <c r="W475" s="2"/>
      <c r="X475" s="2"/>
      <c r="Y475" s="2"/>
      <c r="Z475" s="2"/>
    </row>
    <row r="476" spans="1:26">
      <c r="A476" s="2"/>
      <c r="B476" s="2"/>
      <c r="C476" s="2"/>
      <c r="D476" s="2"/>
      <c r="E476" s="2"/>
      <c r="F476" s="84"/>
      <c r="G476" s="84"/>
      <c r="H476" s="84"/>
      <c r="I476" s="83"/>
      <c r="J476" s="2"/>
      <c r="K476" s="2"/>
      <c r="L476" s="2"/>
      <c r="M476" s="2"/>
      <c r="N476" s="2"/>
      <c r="O476" s="2"/>
      <c r="P476" s="2"/>
      <c r="Q476" s="2"/>
      <c r="R476" s="2"/>
      <c r="S476" s="2"/>
      <c r="T476" s="2"/>
      <c r="U476" s="2"/>
      <c r="V476" s="2"/>
      <c r="W476" s="2"/>
      <c r="X476" s="2"/>
      <c r="Y476" s="2"/>
      <c r="Z476" s="2"/>
    </row>
    <row r="477" spans="1:26">
      <c r="A477" s="2"/>
      <c r="B477" s="2"/>
      <c r="C477" s="2"/>
      <c r="D477" s="2"/>
      <c r="E477" s="2"/>
      <c r="F477" s="84"/>
      <c r="G477" s="84"/>
      <c r="H477" s="84"/>
      <c r="I477" s="83"/>
      <c r="J477" s="2"/>
      <c r="K477" s="2"/>
      <c r="L477" s="2"/>
      <c r="M477" s="2"/>
      <c r="N477" s="2"/>
      <c r="O477" s="2"/>
      <c r="P477" s="2"/>
      <c r="Q477" s="2"/>
      <c r="R477" s="2"/>
      <c r="S477" s="2"/>
      <c r="T477" s="2"/>
      <c r="U477" s="2"/>
      <c r="V477" s="2"/>
      <c r="W477" s="2"/>
      <c r="X477" s="2"/>
      <c r="Y477" s="2"/>
      <c r="Z477" s="2"/>
    </row>
    <row r="478" spans="1:26">
      <c r="A478" s="2"/>
      <c r="B478" s="2"/>
      <c r="C478" s="2"/>
      <c r="D478" s="2"/>
      <c r="E478" s="2"/>
      <c r="F478" s="84"/>
      <c r="G478" s="84"/>
      <c r="H478" s="84"/>
      <c r="I478" s="83"/>
      <c r="J478" s="2"/>
      <c r="K478" s="2"/>
      <c r="L478" s="2"/>
      <c r="M478" s="2"/>
      <c r="N478" s="2"/>
      <c r="O478" s="2"/>
      <c r="P478" s="2"/>
      <c r="Q478" s="2"/>
      <c r="R478" s="2"/>
      <c r="S478" s="2"/>
      <c r="T478" s="2"/>
      <c r="U478" s="2"/>
      <c r="V478" s="2"/>
      <c r="W478" s="2"/>
      <c r="X478" s="2"/>
      <c r="Y478" s="2"/>
      <c r="Z478" s="2"/>
    </row>
    <row r="479" spans="1:26">
      <c r="A479" s="2"/>
      <c r="B479" s="2"/>
      <c r="C479" s="2"/>
      <c r="D479" s="2"/>
      <c r="E479" s="2"/>
      <c r="F479" s="84"/>
      <c r="G479" s="84"/>
      <c r="H479" s="84"/>
      <c r="I479" s="83"/>
      <c r="J479" s="2"/>
      <c r="K479" s="2"/>
      <c r="L479" s="2"/>
      <c r="M479" s="2"/>
      <c r="N479" s="2"/>
      <c r="O479" s="2"/>
      <c r="P479" s="2"/>
      <c r="Q479" s="2"/>
      <c r="R479" s="2"/>
      <c r="S479" s="2"/>
      <c r="T479" s="2"/>
      <c r="U479" s="2"/>
      <c r="V479" s="2"/>
      <c r="W479" s="2"/>
      <c r="X479" s="2"/>
      <c r="Y479" s="2"/>
      <c r="Z479" s="2"/>
    </row>
    <row r="480" spans="1:26">
      <c r="A480" s="2"/>
      <c r="B480" s="2"/>
      <c r="C480" s="2"/>
      <c r="D480" s="2"/>
      <c r="E480" s="2"/>
      <c r="F480" s="84"/>
      <c r="G480" s="84"/>
      <c r="H480" s="84"/>
      <c r="I480" s="83"/>
      <c r="J480" s="2"/>
      <c r="K480" s="2"/>
      <c r="L480" s="2"/>
      <c r="M480" s="2"/>
      <c r="N480" s="2"/>
      <c r="O480" s="2"/>
      <c r="P480" s="2"/>
      <c r="Q480" s="2"/>
      <c r="R480" s="2"/>
      <c r="S480" s="2"/>
      <c r="T480" s="2"/>
      <c r="U480" s="2"/>
      <c r="V480" s="2"/>
      <c r="W480" s="2"/>
      <c r="X480" s="2"/>
      <c r="Y480" s="2"/>
      <c r="Z480" s="2"/>
    </row>
    <row r="481" spans="1:26">
      <c r="A481" s="2"/>
      <c r="B481" s="2"/>
      <c r="C481" s="2"/>
      <c r="D481" s="2"/>
      <c r="E481" s="2"/>
      <c r="F481" s="84"/>
      <c r="G481" s="84"/>
      <c r="H481" s="84"/>
      <c r="I481" s="83"/>
      <c r="J481" s="2"/>
      <c r="K481" s="2"/>
      <c r="L481" s="2"/>
      <c r="M481" s="2"/>
      <c r="N481" s="2"/>
      <c r="O481" s="2"/>
      <c r="P481" s="2"/>
      <c r="Q481" s="2"/>
      <c r="R481" s="2"/>
      <c r="S481" s="2"/>
      <c r="T481" s="2"/>
      <c r="U481" s="2"/>
      <c r="V481" s="2"/>
      <c r="W481" s="2"/>
      <c r="X481" s="2"/>
      <c r="Y481" s="2"/>
      <c r="Z481" s="2"/>
    </row>
    <row r="482" spans="1:26">
      <c r="A482" s="2"/>
      <c r="B482" s="2"/>
      <c r="C482" s="2"/>
      <c r="D482" s="2"/>
      <c r="E482" s="2"/>
      <c r="F482" s="84"/>
      <c r="G482" s="84"/>
      <c r="H482" s="84"/>
      <c r="I482" s="83"/>
      <c r="J482" s="2"/>
      <c r="K482" s="2"/>
      <c r="L482" s="2"/>
      <c r="M482" s="2"/>
      <c r="N482" s="2"/>
      <c r="O482" s="2"/>
      <c r="P482" s="2"/>
      <c r="Q482" s="2"/>
      <c r="R482" s="2"/>
      <c r="S482" s="2"/>
      <c r="T482" s="2"/>
      <c r="U482" s="2"/>
      <c r="V482" s="2"/>
      <c r="W482" s="2"/>
      <c r="X482" s="2"/>
      <c r="Y482" s="2"/>
      <c r="Z482" s="2"/>
    </row>
    <row r="483" spans="1:26">
      <c r="A483" s="2"/>
      <c r="B483" s="2"/>
      <c r="C483" s="2"/>
      <c r="D483" s="2"/>
      <c r="E483" s="2"/>
      <c r="F483" s="84"/>
      <c r="G483" s="84"/>
      <c r="H483" s="84"/>
      <c r="I483" s="83"/>
      <c r="J483" s="2"/>
      <c r="K483" s="2"/>
      <c r="L483" s="2"/>
      <c r="M483" s="2"/>
      <c r="N483" s="2"/>
      <c r="O483" s="2"/>
      <c r="P483" s="2"/>
      <c r="Q483" s="2"/>
      <c r="R483" s="2"/>
      <c r="S483" s="2"/>
      <c r="T483" s="2"/>
      <c r="U483" s="2"/>
      <c r="V483" s="2"/>
      <c r="W483" s="2"/>
      <c r="X483" s="2"/>
      <c r="Y483" s="2"/>
      <c r="Z483" s="2"/>
    </row>
    <row r="484" spans="1:26">
      <c r="A484" s="2"/>
      <c r="B484" s="2"/>
      <c r="C484" s="2"/>
      <c r="D484" s="2"/>
      <c r="E484" s="2"/>
      <c r="F484" s="84"/>
      <c r="G484" s="84"/>
      <c r="H484" s="84"/>
      <c r="I484" s="83"/>
      <c r="J484" s="2"/>
      <c r="K484" s="2"/>
      <c r="L484" s="2"/>
      <c r="M484" s="2"/>
      <c r="N484" s="2"/>
      <c r="O484" s="2"/>
      <c r="P484" s="2"/>
      <c r="Q484" s="2"/>
      <c r="R484" s="2"/>
      <c r="S484" s="2"/>
      <c r="T484" s="2"/>
      <c r="U484" s="2"/>
      <c r="V484" s="2"/>
      <c r="W484" s="2"/>
      <c r="X484" s="2"/>
      <c r="Y484" s="2"/>
      <c r="Z484" s="2"/>
    </row>
    <row r="485" spans="1:26">
      <c r="A485" s="2"/>
      <c r="B485" s="2"/>
      <c r="C485" s="2"/>
      <c r="D485" s="2"/>
      <c r="E485" s="2"/>
      <c r="F485" s="84"/>
      <c r="G485" s="84"/>
      <c r="H485" s="84"/>
      <c r="I485" s="83"/>
      <c r="J485" s="2"/>
      <c r="K485" s="2"/>
      <c r="L485" s="2"/>
      <c r="M485" s="2"/>
      <c r="N485" s="2"/>
      <c r="O485" s="2"/>
      <c r="P485" s="2"/>
      <c r="Q485" s="2"/>
      <c r="R485" s="2"/>
      <c r="S485" s="2"/>
      <c r="T485" s="2"/>
      <c r="U485" s="2"/>
      <c r="V485" s="2"/>
      <c r="W485" s="2"/>
      <c r="X485" s="2"/>
      <c r="Y485" s="2"/>
      <c r="Z485" s="2"/>
    </row>
    <row r="486" spans="1:26">
      <c r="A486" s="2"/>
      <c r="B486" s="2"/>
      <c r="C486" s="2"/>
      <c r="D486" s="2"/>
      <c r="E486" s="2"/>
      <c r="F486" s="84"/>
      <c r="G486" s="84"/>
      <c r="H486" s="84"/>
      <c r="I486" s="83"/>
      <c r="J486" s="2"/>
      <c r="K486" s="2"/>
      <c r="L486" s="2"/>
      <c r="M486" s="2"/>
      <c r="N486" s="2"/>
      <c r="O486" s="2"/>
      <c r="P486" s="2"/>
      <c r="Q486" s="2"/>
      <c r="R486" s="2"/>
      <c r="S486" s="2"/>
      <c r="T486" s="2"/>
      <c r="U486" s="2"/>
      <c r="V486" s="2"/>
      <c r="W486" s="2"/>
      <c r="X486" s="2"/>
      <c r="Y486" s="2"/>
      <c r="Z486" s="2"/>
    </row>
    <row r="487" spans="1:26">
      <c r="A487" s="2"/>
      <c r="B487" s="2"/>
      <c r="C487" s="2"/>
      <c r="D487" s="2"/>
      <c r="E487" s="2"/>
      <c r="F487" s="84"/>
      <c r="G487" s="84"/>
      <c r="H487" s="84"/>
      <c r="I487" s="83"/>
      <c r="J487" s="2"/>
      <c r="K487" s="2"/>
      <c r="L487" s="2"/>
      <c r="M487" s="2"/>
      <c r="N487" s="2"/>
      <c r="O487" s="2"/>
      <c r="P487" s="2"/>
      <c r="Q487" s="2"/>
      <c r="R487" s="2"/>
      <c r="S487" s="2"/>
      <c r="T487" s="2"/>
      <c r="U487" s="2"/>
      <c r="V487" s="2"/>
      <c r="W487" s="2"/>
      <c r="X487" s="2"/>
      <c r="Y487" s="2"/>
      <c r="Z487" s="2"/>
    </row>
    <row r="488" spans="1:26">
      <c r="A488" s="2"/>
      <c r="B488" s="2"/>
      <c r="C488" s="2"/>
      <c r="D488" s="2"/>
      <c r="E488" s="2"/>
      <c r="F488" s="84"/>
      <c r="G488" s="84"/>
      <c r="H488" s="84"/>
      <c r="I488" s="83"/>
      <c r="J488" s="2"/>
      <c r="K488" s="2"/>
      <c r="L488" s="2"/>
      <c r="M488" s="2"/>
      <c r="N488" s="2"/>
      <c r="O488" s="2"/>
      <c r="P488" s="2"/>
      <c r="Q488" s="2"/>
      <c r="R488" s="2"/>
      <c r="S488" s="2"/>
      <c r="T488" s="2"/>
      <c r="U488" s="2"/>
      <c r="V488" s="2"/>
      <c r="W488" s="2"/>
      <c r="X488" s="2"/>
      <c r="Y488" s="2"/>
      <c r="Z488" s="2"/>
    </row>
    <row r="489" spans="1:26">
      <c r="A489" s="2"/>
      <c r="B489" s="2"/>
      <c r="C489" s="2"/>
      <c r="D489" s="2"/>
      <c r="E489" s="2"/>
      <c r="F489" s="84"/>
      <c r="G489" s="84"/>
      <c r="H489" s="84"/>
      <c r="I489" s="83"/>
      <c r="J489" s="2"/>
      <c r="K489" s="2"/>
      <c r="L489" s="2"/>
      <c r="M489" s="2"/>
      <c r="N489" s="2"/>
      <c r="O489" s="2"/>
      <c r="P489" s="2"/>
      <c r="Q489" s="2"/>
      <c r="R489" s="2"/>
      <c r="S489" s="2"/>
      <c r="T489" s="2"/>
      <c r="U489" s="2"/>
      <c r="V489" s="2"/>
      <c r="W489" s="2"/>
      <c r="X489" s="2"/>
      <c r="Y489" s="2"/>
      <c r="Z489" s="2"/>
    </row>
    <row r="490" spans="1:26">
      <c r="A490" s="2"/>
      <c r="B490" s="2"/>
      <c r="C490" s="2"/>
      <c r="D490" s="2"/>
      <c r="E490" s="2"/>
      <c r="F490" s="84"/>
      <c r="G490" s="84"/>
      <c r="H490" s="84"/>
      <c r="I490" s="83"/>
      <c r="J490" s="2"/>
      <c r="K490" s="2"/>
      <c r="L490" s="2"/>
      <c r="M490" s="2"/>
      <c r="N490" s="2"/>
      <c r="O490" s="2"/>
      <c r="P490" s="2"/>
      <c r="Q490" s="2"/>
      <c r="R490" s="2"/>
      <c r="S490" s="2"/>
      <c r="T490" s="2"/>
      <c r="U490" s="2"/>
      <c r="V490" s="2"/>
      <c r="W490" s="2"/>
      <c r="X490" s="2"/>
      <c r="Y490" s="2"/>
      <c r="Z490" s="2"/>
    </row>
    <row r="491" spans="1:26">
      <c r="A491" s="2"/>
      <c r="B491" s="2"/>
      <c r="C491" s="2"/>
      <c r="D491" s="2"/>
      <c r="E491" s="2"/>
      <c r="F491" s="84"/>
      <c r="G491" s="84"/>
      <c r="H491" s="84"/>
      <c r="I491" s="83"/>
      <c r="J491" s="2"/>
      <c r="K491" s="2"/>
      <c r="L491" s="2"/>
      <c r="M491" s="2"/>
      <c r="N491" s="2"/>
      <c r="O491" s="2"/>
      <c r="P491" s="2"/>
      <c r="Q491" s="2"/>
      <c r="R491" s="2"/>
      <c r="S491" s="2"/>
      <c r="T491" s="2"/>
      <c r="U491" s="2"/>
      <c r="V491" s="2"/>
      <c r="W491" s="2"/>
      <c r="X491" s="2"/>
      <c r="Y491" s="2"/>
      <c r="Z491" s="2"/>
    </row>
    <row r="492" spans="1:26">
      <c r="A492" s="2"/>
      <c r="B492" s="2"/>
      <c r="C492" s="2"/>
      <c r="D492" s="2"/>
      <c r="E492" s="2"/>
      <c r="F492" s="84"/>
      <c r="G492" s="84"/>
      <c r="H492" s="84"/>
      <c r="I492" s="83"/>
      <c r="J492" s="2"/>
      <c r="K492" s="2"/>
      <c r="L492" s="2"/>
      <c r="M492" s="2"/>
      <c r="N492" s="2"/>
      <c r="O492" s="2"/>
      <c r="P492" s="2"/>
      <c r="Q492" s="2"/>
      <c r="R492" s="2"/>
      <c r="S492" s="2"/>
      <c r="T492" s="2"/>
      <c r="U492" s="2"/>
      <c r="V492" s="2"/>
      <c r="W492" s="2"/>
      <c r="X492" s="2"/>
      <c r="Y492" s="2"/>
      <c r="Z492" s="2"/>
    </row>
    <row r="493" spans="1:26">
      <c r="A493" s="2"/>
      <c r="B493" s="2"/>
      <c r="C493" s="2"/>
      <c r="D493" s="2"/>
      <c r="E493" s="2"/>
      <c r="F493" s="84"/>
      <c r="G493" s="84"/>
      <c r="H493" s="84"/>
      <c r="I493" s="83"/>
      <c r="J493" s="2"/>
      <c r="K493" s="2"/>
      <c r="L493" s="2"/>
      <c r="M493" s="2"/>
      <c r="N493" s="2"/>
      <c r="O493" s="2"/>
      <c r="P493" s="2"/>
      <c r="Q493" s="2"/>
      <c r="R493" s="2"/>
      <c r="S493" s="2"/>
      <c r="T493" s="2"/>
      <c r="U493" s="2"/>
      <c r="V493" s="2"/>
      <c r="W493" s="2"/>
      <c r="X493" s="2"/>
      <c r="Y493" s="2"/>
      <c r="Z493" s="2"/>
    </row>
    <row r="494" spans="1:26">
      <c r="A494" s="2"/>
      <c r="B494" s="2"/>
      <c r="C494" s="2"/>
      <c r="D494" s="2"/>
      <c r="E494" s="2"/>
      <c r="F494" s="84"/>
      <c r="G494" s="84"/>
      <c r="H494" s="84"/>
      <c r="I494" s="83"/>
      <c r="J494" s="2"/>
      <c r="K494" s="2"/>
      <c r="L494" s="2"/>
      <c r="M494" s="2"/>
      <c r="N494" s="2"/>
      <c r="O494" s="2"/>
      <c r="P494" s="2"/>
      <c r="Q494" s="2"/>
      <c r="R494" s="2"/>
      <c r="S494" s="2"/>
      <c r="T494" s="2"/>
      <c r="U494" s="2"/>
      <c r="V494" s="2"/>
      <c r="W494" s="2"/>
      <c r="X494" s="2"/>
      <c r="Y494" s="2"/>
      <c r="Z494" s="2"/>
    </row>
    <row r="495" spans="1:26">
      <c r="A495" s="2"/>
      <c r="B495" s="2"/>
      <c r="C495" s="2"/>
      <c r="D495" s="2"/>
      <c r="E495" s="2"/>
      <c r="F495" s="84"/>
      <c r="G495" s="84"/>
      <c r="H495" s="84"/>
      <c r="I495" s="83"/>
      <c r="J495" s="2"/>
      <c r="K495" s="2"/>
      <c r="L495" s="2"/>
      <c r="M495" s="2"/>
      <c r="N495" s="2"/>
      <c r="O495" s="2"/>
      <c r="P495" s="2"/>
      <c r="Q495" s="2"/>
      <c r="R495" s="2"/>
      <c r="S495" s="2"/>
      <c r="T495" s="2"/>
      <c r="U495" s="2"/>
      <c r="V495" s="2"/>
      <c r="W495" s="2"/>
      <c r="X495" s="2"/>
      <c r="Y495" s="2"/>
      <c r="Z495" s="2"/>
    </row>
    <row r="496" spans="1:26">
      <c r="A496" s="2"/>
      <c r="B496" s="2"/>
      <c r="C496" s="2"/>
      <c r="D496" s="2"/>
      <c r="E496" s="2"/>
      <c r="F496" s="84"/>
      <c r="G496" s="84"/>
      <c r="H496" s="84"/>
      <c r="I496" s="83"/>
      <c r="J496" s="2"/>
      <c r="K496" s="2"/>
      <c r="L496" s="2"/>
      <c r="M496" s="2"/>
      <c r="N496" s="2"/>
      <c r="O496" s="2"/>
      <c r="P496" s="2"/>
      <c r="Q496" s="2"/>
      <c r="R496" s="2"/>
      <c r="S496" s="2"/>
      <c r="T496" s="2"/>
      <c r="U496" s="2"/>
      <c r="V496" s="2"/>
      <c r="W496" s="2"/>
      <c r="X496" s="2"/>
      <c r="Y496" s="2"/>
      <c r="Z496" s="2"/>
    </row>
    <row r="497" spans="1:26">
      <c r="A497" s="2"/>
      <c r="B497" s="2"/>
      <c r="C497" s="2"/>
      <c r="D497" s="2"/>
      <c r="E497" s="2"/>
      <c r="F497" s="84"/>
      <c r="G497" s="84"/>
      <c r="H497" s="84"/>
      <c r="I497" s="83"/>
      <c r="J497" s="2"/>
      <c r="K497" s="2"/>
      <c r="L497" s="2"/>
      <c r="M497" s="2"/>
      <c r="N497" s="2"/>
      <c r="O497" s="2"/>
      <c r="P497" s="2"/>
      <c r="Q497" s="2"/>
      <c r="R497" s="2"/>
      <c r="S497" s="2"/>
      <c r="T497" s="2"/>
      <c r="U497" s="2"/>
      <c r="V497" s="2"/>
      <c r="W497" s="2"/>
      <c r="X497" s="2"/>
      <c r="Y497" s="2"/>
      <c r="Z497" s="2"/>
    </row>
    <row r="498" spans="1:26">
      <c r="A498" s="2"/>
      <c r="B498" s="2"/>
      <c r="C498" s="2"/>
      <c r="D498" s="2"/>
      <c r="E498" s="2"/>
      <c r="F498" s="84"/>
      <c r="G498" s="84"/>
      <c r="H498" s="84"/>
      <c r="I498" s="83"/>
      <c r="J498" s="2"/>
      <c r="K498" s="2"/>
      <c r="L498" s="2"/>
      <c r="M498" s="2"/>
      <c r="N498" s="2"/>
      <c r="O498" s="2"/>
      <c r="P498" s="2"/>
      <c r="Q498" s="2"/>
      <c r="R498" s="2"/>
      <c r="S498" s="2"/>
      <c r="T498" s="2"/>
      <c r="U498" s="2"/>
      <c r="V498" s="2"/>
      <c r="W498" s="2"/>
      <c r="X498" s="2"/>
      <c r="Y498" s="2"/>
      <c r="Z498" s="2"/>
    </row>
    <row r="499" spans="1:26">
      <c r="A499" s="2"/>
      <c r="B499" s="2"/>
      <c r="C499" s="2"/>
      <c r="D499" s="2"/>
      <c r="E499" s="2"/>
      <c r="F499" s="84"/>
      <c r="G499" s="84"/>
      <c r="H499" s="84"/>
      <c r="I499" s="83"/>
      <c r="J499" s="2"/>
      <c r="K499" s="2"/>
      <c r="L499" s="2"/>
      <c r="M499" s="2"/>
      <c r="N499" s="2"/>
      <c r="O499" s="2"/>
      <c r="P499" s="2"/>
      <c r="Q499" s="2"/>
      <c r="R499" s="2"/>
      <c r="S499" s="2"/>
      <c r="T499" s="2"/>
      <c r="U499" s="2"/>
      <c r="V499" s="2"/>
      <c r="W499" s="2"/>
      <c r="X499" s="2"/>
      <c r="Y499" s="2"/>
      <c r="Z499" s="2"/>
    </row>
    <row r="500" spans="1:26">
      <c r="A500" s="2"/>
      <c r="B500" s="2"/>
      <c r="C500" s="2"/>
      <c r="D500" s="2"/>
      <c r="E500" s="2"/>
      <c r="F500" s="84"/>
      <c r="G500" s="84"/>
      <c r="H500" s="84"/>
      <c r="I500" s="83"/>
      <c r="J500" s="2"/>
      <c r="K500" s="2"/>
      <c r="L500" s="2"/>
      <c r="M500" s="2"/>
      <c r="N500" s="2"/>
      <c r="O500" s="2"/>
      <c r="P500" s="2"/>
      <c r="Q500" s="2"/>
      <c r="R500" s="2"/>
      <c r="S500" s="2"/>
      <c r="T500" s="2"/>
      <c r="U500" s="2"/>
      <c r="V500" s="2"/>
      <c r="W500" s="2"/>
      <c r="X500" s="2"/>
      <c r="Y500" s="2"/>
      <c r="Z500" s="2"/>
    </row>
    <row r="501" spans="1:26">
      <c r="A501" s="2"/>
      <c r="B501" s="2"/>
      <c r="C501" s="2"/>
      <c r="D501" s="2"/>
      <c r="E501" s="2"/>
      <c r="F501" s="84"/>
      <c r="G501" s="84"/>
      <c r="H501" s="84"/>
      <c r="I501" s="83"/>
      <c r="J501" s="2"/>
      <c r="K501" s="2"/>
      <c r="L501" s="2"/>
      <c r="M501" s="2"/>
      <c r="N501" s="2"/>
      <c r="O501" s="2"/>
      <c r="P501" s="2"/>
      <c r="Q501" s="2"/>
      <c r="R501" s="2"/>
      <c r="S501" s="2"/>
      <c r="T501" s="2"/>
      <c r="U501" s="2"/>
      <c r="V501" s="2"/>
      <c r="W501" s="2"/>
      <c r="X501" s="2"/>
      <c r="Y501" s="2"/>
      <c r="Z501" s="2"/>
    </row>
    <row r="502" spans="1:26">
      <c r="A502" s="2"/>
      <c r="B502" s="2"/>
      <c r="C502" s="2"/>
      <c r="D502" s="2"/>
      <c r="E502" s="2"/>
      <c r="F502" s="84"/>
      <c r="G502" s="84"/>
      <c r="H502" s="84"/>
      <c r="I502" s="83"/>
      <c r="J502" s="2"/>
      <c r="K502" s="2"/>
      <c r="L502" s="2"/>
      <c r="M502" s="2"/>
      <c r="N502" s="2"/>
      <c r="O502" s="2"/>
      <c r="P502" s="2"/>
      <c r="Q502" s="2"/>
      <c r="R502" s="2"/>
      <c r="S502" s="2"/>
      <c r="T502" s="2"/>
      <c r="U502" s="2"/>
      <c r="V502" s="2"/>
      <c r="W502" s="2"/>
      <c r="X502" s="2"/>
      <c r="Y502" s="2"/>
      <c r="Z502" s="2"/>
    </row>
    <row r="503" spans="1:26">
      <c r="A503" s="2"/>
      <c r="B503" s="2"/>
      <c r="C503" s="2"/>
      <c r="D503" s="2"/>
      <c r="E503" s="2"/>
      <c r="F503" s="84"/>
      <c r="G503" s="84"/>
      <c r="H503" s="84"/>
      <c r="I503" s="83"/>
      <c r="J503" s="2"/>
      <c r="K503" s="2"/>
      <c r="L503" s="2"/>
      <c r="M503" s="2"/>
      <c r="N503" s="2"/>
      <c r="O503" s="2"/>
      <c r="P503" s="2"/>
      <c r="Q503" s="2"/>
      <c r="R503" s="2"/>
      <c r="S503" s="2"/>
      <c r="T503" s="2"/>
      <c r="U503" s="2"/>
      <c r="V503" s="2"/>
      <c r="W503" s="2"/>
      <c r="X503" s="2"/>
      <c r="Y503" s="2"/>
      <c r="Z503" s="2"/>
    </row>
    <row r="504" spans="1:26">
      <c r="A504" s="2"/>
      <c r="B504" s="2"/>
      <c r="C504" s="2"/>
      <c r="D504" s="2"/>
      <c r="E504" s="2"/>
      <c r="F504" s="84"/>
      <c r="G504" s="84"/>
      <c r="H504" s="84"/>
      <c r="I504" s="83"/>
      <c r="J504" s="2"/>
      <c r="K504" s="2"/>
      <c r="L504" s="2"/>
      <c r="M504" s="2"/>
      <c r="N504" s="2"/>
      <c r="O504" s="2"/>
      <c r="P504" s="2"/>
      <c r="Q504" s="2"/>
      <c r="R504" s="2"/>
      <c r="S504" s="2"/>
      <c r="T504" s="2"/>
      <c r="U504" s="2"/>
      <c r="V504" s="2"/>
      <c r="W504" s="2"/>
      <c r="X504" s="2"/>
      <c r="Y504" s="2"/>
      <c r="Z504" s="2"/>
    </row>
    <row r="505" spans="1:26">
      <c r="A505" s="2"/>
      <c r="B505" s="2"/>
      <c r="C505" s="2"/>
      <c r="D505" s="2"/>
      <c r="E505" s="2"/>
      <c r="F505" s="84"/>
      <c r="G505" s="84"/>
      <c r="H505" s="84"/>
      <c r="I505" s="83"/>
      <c r="J505" s="2"/>
      <c r="K505" s="2"/>
      <c r="L505" s="2"/>
      <c r="M505" s="2"/>
      <c r="N505" s="2"/>
      <c r="O505" s="2"/>
      <c r="P505" s="2"/>
      <c r="Q505" s="2"/>
      <c r="R505" s="2"/>
      <c r="S505" s="2"/>
      <c r="T505" s="2"/>
      <c r="U505" s="2"/>
      <c r="V505" s="2"/>
      <c r="W505" s="2"/>
      <c r="X505" s="2"/>
      <c r="Y505" s="2"/>
      <c r="Z505" s="2"/>
    </row>
    <row r="506" spans="1:26">
      <c r="A506" s="2"/>
      <c r="B506" s="2"/>
      <c r="C506" s="2"/>
      <c r="D506" s="2"/>
      <c r="E506" s="2"/>
      <c r="F506" s="84"/>
      <c r="G506" s="84"/>
      <c r="H506" s="84"/>
      <c r="I506" s="83"/>
      <c r="J506" s="2"/>
      <c r="K506" s="2"/>
      <c r="L506" s="2"/>
      <c r="M506" s="2"/>
      <c r="N506" s="2"/>
      <c r="O506" s="2"/>
      <c r="P506" s="2"/>
      <c r="Q506" s="2"/>
      <c r="R506" s="2"/>
      <c r="S506" s="2"/>
      <c r="T506" s="2"/>
      <c r="U506" s="2"/>
      <c r="V506" s="2"/>
      <c r="W506" s="2"/>
      <c r="X506" s="2"/>
      <c r="Y506" s="2"/>
      <c r="Z506" s="2"/>
    </row>
    <row r="507" spans="1:26">
      <c r="A507" s="2"/>
      <c r="B507" s="2"/>
      <c r="C507" s="2"/>
      <c r="D507" s="2"/>
      <c r="E507" s="2"/>
      <c r="F507" s="84"/>
      <c r="G507" s="84"/>
      <c r="H507" s="84"/>
      <c r="I507" s="83"/>
      <c r="J507" s="2"/>
      <c r="K507" s="2"/>
      <c r="L507" s="2"/>
      <c r="M507" s="2"/>
      <c r="N507" s="2"/>
      <c r="O507" s="2"/>
      <c r="P507" s="2"/>
      <c r="Q507" s="2"/>
      <c r="R507" s="2"/>
      <c r="S507" s="2"/>
      <c r="T507" s="2"/>
      <c r="U507" s="2"/>
      <c r="V507" s="2"/>
      <c r="W507" s="2"/>
      <c r="X507" s="2"/>
      <c r="Y507" s="2"/>
      <c r="Z507" s="2"/>
    </row>
    <row r="508" spans="1:26">
      <c r="A508" s="2"/>
      <c r="B508" s="2"/>
      <c r="C508" s="2"/>
      <c r="D508" s="2"/>
      <c r="E508" s="2"/>
      <c r="F508" s="84"/>
      <c r="G508" s="84"/>
      <c r="H508" s="84"/>
      <c r="I508" s="83"/>
      <c r="J508" s="2"/>
      <c r="K508" s="2"/>
      <c r="L508" s="2"/>
      <c r="M508" s="2"/>
      <c r="N508" s="2"/>
      <c r="O508" s="2"/>
      <c r="P508" s="2"/>
      <c r="Q508" s="2"/>
      <c r="R508" s="2"/>
      <c r="S508" s="2"/>
      <c r="T508" s="2"/>
      <c r="U508" s="2"/>
      <c r="V508" s="2"/>
      <c r="W508" s="2"/>
      <c r="X508" s="2"/>
      <c r="Y508" s="2"/>
      <c r="Z508" s="2"/>
    </row>
    <row r="509" spans="1:26">
      <c r="A509" s="2"/>
      <c r="B509" s="2"/>
      <c r="C509" s="2"/>
      <c r="D509" s="2"/>
      <c r="E509" s="2"/>
      <c r="F509" s="84"/>
      <c r="G509" s="84"/>
      <c r="H509" s="84"/>
      <c r="I509" s="83"/>
      <c r="J509" s="2"/>
      <c r="K509" s="2"/>
      <c r="L509" s="2"/>
      <c r="M509" s="2"/>
      <c r="N509" s="2"/>
      <c r="O509" s="2"/>
      <c r="P509" s="2"/>
      <c r="Q509" s="2"/>
      <c r="R509" s="2"/>
      <c r="S509" s="2"/>
      <c r="T509" s="2"/>
      <c r="U509" s="2"/>
      <c r="V509" s="2"/>
      <c r="W509" s="2"/>
      <c r="X509" s="2"/>
      <c r="Y509" s="2"/>
      <c r="Z509" s="2"/>
    </row>
    <row r="510" spans="1:26">
      <c r="A510" s="2"/>
      <c r="B510" s="2"/>
      <c r="C510" s="2"/>
      <c r="D510" s="2"/>
      <c r="E510" s="2"/>
      <c r="F510" s="84"/>
      <c r="G510" s="84"/>
      <c r="H510" s="84"/>
      <c r="I510" s="83"/>
      <c r="J510" s="2"/>
      <c r="K510" s="2"/>
      <c r="L510" s="2"/>
      <c r="M510" s="2"/>
      <c r="N510" s="2"/>
      <c r="O510" s="2"/>
      <c r="P510" s="2"/>
      <c r="Q510" s="2"/>
      <c r="R510" s="2"/>
      <c r="S510" s="2"/>
      <c r="T510" s="2"/>
      <c r="U510" s="2"/>
      <c r="V510" s="2"/>
      <c r="W510" s="2"/>
      <c r="X510" s="2"/>
      <c r="Y510" s="2"/>
      <c r="Z510" s="2"/>
    </row>
    <row r="511" spans="1:26">
      <c r="A511" s="2"/>
      <c r="B511" s="2"/>
      <c r="C511" s="2"/>
      <c r="D511" s="2"/>
      <c r="E511" s="2"/>
      <c r="F511" s="84"/>
      <c r="G511" s="84"/>
      <c r="H511" s="84"/>
      <c r="I511" s="83"/>
      <c r="J511" s="2"/>
      <c r="K511" s="2"/>
      <c r="L511" s="2"/>
      <c r="M511" s="2"/>
      <c r="N511" s="2"/>
      <c r="O511" s="2"/>
      <c r="P511" s="2"/>
      <c r="Q511" s="2"/>
      <c r="R511" s="2"/>
      <c r="S511" s="2"/>
      <c r="T511" s="2"/>
      <c r="U511" s="2"/>
      <c r="V511" s="2"/>
      <c r="W511" s="2"/>
      <c r="X511" s="2"/>
      <c r="Y511" s="2"/>
      <c r="Z511" s="2"/>
    </row>
    <row r="512" spans="1:26">
      <c r="A512" s="2"/>
      <c r="B512" s="2"/>
      <c r="C512" s="2"/>
      <c r="D512" s="2"/>
      <c r="E512" s="2"/>
      <c r="F512" s="84"/>
      <c r="G512" s="84"/>
      <c r="H512" s="84"/>
      <c r="I512" s="83"/>
      <c r="J512" s="2"/>
      <c r="K512" s="2"/>
      <c r="L512" s="2"/>
      <c r="M512" s="2"/>
      <c r="N512" s="2"/>
      <c r="O512" s="2"/>
      <c r="P512" s="2"/>
      <c r="Q512" s="2"/>
      <c r="R512" s="2"/>
      <c r="S512" s="2"/>
      <c r="T512" s="2"/>
      <c r="U512" s="2"/>
      <c r="V512" s="2"/>
      <c r="W512" s="2"/>
      <c r="X512" s="2"/>
      <c r="Y512" s="2"/>
      <c r="Z512" s="2"/>
    </row>
    <row r="513" spans="1:26">
      <c r="A513" s="2"/>
      <c r="B513" s="2"/>
      <c r="C513" s="2"/>
      <c r="D513" s="2"/>
      <c r="E513" s="2"/>
      <c r="F513" s="84"/>
      <c r="G513" s="84"/>
      <c r="H513" s="84"/>
      <c r="I513" s="83"/>
      <c r="J513" s="2"/>
      <c r="K513" s="2"/>
      <c r="L513" s="2"/>
      <c r="M513" s="2"/>
      <c r="N513" s="2"/>
      <c r="O513" s="2"/>
      <c r="P513" s="2"/>
      <c r="Q513" s="2"/>
      <c r="R513" s="2"/>
      <c r="S513" s="2"/>
      <c r="T513" s="2"/>
      <c r="U513" s="2"/>
      <c r="V513" s="2"/>
      <c r="W513" s="2"/>
      <c r="X513" s="2"/>
      <c r="Y513" s="2"/>
      <c r="Z513" s="2"/>
    </row>
    <row r="514" spans="1:26">
      <c r="A514" s="2"/>
      <c r="B514" s="2"/>
      <c r="C514" s="2"/>
      <c r="D514" s="2"/>
      <c r="E514" s="2"/>
      <c r="F514" s="84"/>
      <c r="G514" s="84"/>
      <c r="H514" s="84"/>
      <c r="I514" s="83"/>
      <c r="J514" s="2"/>
      <c r="K514" s="2"/>
      <c r="L514" s="2"/>
      <c r="M514" s="2"/>
      <c r="N514" s="2"/>
      <c r="O514" s="2"/>
      <c r="P514" s="2"/>
      <c r="Q514" s="2"/>
      <c r="R514" s="2"/>
      <c r="S514" s="2"/>
      <c r="T514" s="2"/>
      <c r="U514" s="2"/>
      <c r="V514" s="2"/>
      <c r="W514" s="2"/>
      <c r="X514" s="2"/>
      <c r="Y514" s="2"/>
      <c r="Z514" s="2"/>
    </row>
    <row r="515" spans="1:26">
      <c r="A515" s="2"/>
      <c r="B515" s="2"/>
      <c r="C515" s="2"/>
      <c r="D515" s="2"/>
      <c r="E515" s="2"/>
      <c r="F515" s="84"/>
      <c r="G515" s="84"/>
      <c r="H515" s="84"/>
      <c r="I515" s="83"/>
      <c r="J515" s="2"/>
      <c r="K515" s="2"/>
      <c r="L515" s="2"/>
      <c r="M515" s="2"/>
      <c r="N515" s="2"/>
      <c r="O515" s="2"/>
      <c r="P515" s="2"/>
      <c r="Q515" s="2"/>
      <c r="R515" s="2"/>
      <c r="S515" s="2"/>
      <c r="T515" s="2"/>
      <c r="U515" s="2"/>
      <c r="V515" s="2"/>
      <c r="W515" s="2"/>
      <c r="X515" s="2"/>
      <c r="Y515" s="2"/>
      <c r="Z515" s="2"/>
    </row>
    <row r="516" spans="1:26">
      <c r="A516" s="2"/>
      <c r="B516" s="2"/>
      <c r="C516" s="2"/>
      <c r="D516" s="2"/>
      <c r="E516" s="2"/>
      <c r="F516" s="84"/>
      <c r="G516" s="84"/>
      <c r="H516" s="84"/>
      <c r="I516" s="83"/>
      <c r="J516" s="2"/>
      <c r="K516" s="2"/>
      <c r="L516" s="2"/>
      <c r="M516" s="2"/>
      <c r="N516" s="2"/>
      <c r="O516" s="2"/>
      <c r="P516" s="2"/>
      <c r="Q516" s="2"/>
      <c r="R516" s="2"/>
      <c r="S516" s="2"/>
      <c r="T516" s="2"/>
      <c r="U516" s="2"/>
      <c r="V516" s="2"/>
      <c r="W516" s="2"/>
      <c r="X516" s="2"/>
      <c r="Y516" s="2"/>
      <c r="Z516" s="2"/>
    </row>
    <row r="517" spans="1:26">
      <c r="A517" s="2"/>
      <c r="B517" s="2"/>
      <c r="C517" s="2"/>
      <c r="D517" s="2"/>
      <c r="E517" s="2"/>
      <c r="F517" s="84"/>
      <c r="G517" s="84"/>
      <c r="H517" s="84"/>
      <c r="I517" s="83"/>
      <c r="J517" s="2"/>
      <c r="K517" s="2"/>
      <c r="L517" s="2"/>
      <c r="M517" s="2"/>
      <c r="N517" s="2"/>
      <c r="O517" s="2"/>
      <c r="P517" s="2"/>
      <c r="Q517" s="2"/>
      <c r="R517" s="2"/>
      <c r="S517" s="2"/>
      <c r="T517" s="2"/>
      <c r="U517" s="2"/>
      <c r="V517" s="2"/>
      <c r="W517" s="2"/>
      <c r="X517" s="2"/>
      <c r="Y517" s="2"/>
      <c r="Z517" s="2"/>
    </row>
    <row r="518" spans="1:26">
      <c r="A518" s="2"/>
      <c r="B518" s="2"/>
      <c r="C518" s="2"/>
      <c r="D518" s="2"/>
      <c r="E518" s="2"/>
      <c r="F518" s="84"/>
      <c r="G518" s="84"/>
      <c r="H518" s="84"/>
      <c r="I518" s="83"/>
      <c r="J518" s="2"/>
      <c r="K518" s="2"/>
      <c r="L518" s="2"/>
      <c r="M518" s="2"/>
      <c r="N518" s="2"/>
      <c r="O518" s="2"/>
      <c r="P518" s="2"/>
      <c r="Q518" s="2"/>
      <c r="R518" s="2"/>
      <c r="S518" s="2"/>
      <c r="T518" s="2"/>
      <c r="U518" s="2"/>
      <c r="V518" s="2"/>
      <c r="W518" s="2"/>
      <c r="X518" s="2"/>
      <c r="Y518" s="2"/>
      <c r="Z518" s="2"/>
    </row>
    <row r="519" spans="1:26">
      <c r="A519" s="2"/>
      <c r="B519" s="2"/>
      <c r="C519" s="2"/>
      <c r="D519" s="2"/>
      <c r="E519" s="2"/>
      <c r="F519" s="84"/>
      <c r="G519" s="84"/>
      <c r="H519" s="84"/>
      <c r="I519" s="83"/>
      <c r="J519" s="2"/>
      <c r="K519" s="2"/>
      <c r="L519" s="2"/>
      <c r="M519" s="2"/>
      <c r="N519" s="2"/>
      <c r="O519" s="2"/>
      <c r="P519" s="2"/>
      <c r="Q519" s="2"/>
      <c r="R519" s="2"/>
      <c r="S519" s="2"/>
      <c r="T519" s="2"/>
      <c r="U519" s="2"/>
      <c r="V519" s="2"/>
      <c r="W519" s="2"/>
      <c r="X519" s="2"/>
      <c r="Y519" s="2"/>
      <c r="Z519" s="2"/>
    </row>
    <row r="520" spans="1:26">
      <c r="A520" s="2"/>
      <c r="B520" s="2"/>
      <c r="C520" s="2"/>
      <c r="D520" s="2"/>
      <c r="E520" s="2"/>
      <c r="F520" s="84"/>
      <c r="G520" s="84"/>
      <c r="H520" s="84"/>
      <c r="I520" s="83"/>
      <c r="J520" s="2"/>
      <c r="K520" s="2"/>
      <c r="L520" s="2"/>
      <c r="M520" s="2"/>
      <c r="N520" s="2"/>
      <c r="O520" s="2"/>
      <c r="P520" s="2"/>
      <c r="Q520" s="2"/>
      <c r="R520" s="2"/>
      <c r="S520" s="2"/>
      <c r="T520" s="2"/>
      <c r="U520" s="2"/>
      <c r="V520" s="2"/>
      <c r="W520" s="2"/>
      <c r="X520" s="2"/>
      <c r="Y520" s="2"/>
      <c r="Z520" s="2"/>
    </row>
    <row r="521" spans="1:26">
      <c r="A521" s="2"/>
      <c r="B521" s="2"/>
      <c r="C521" s="2"/>
      <c r="D521" s="2"/>
      <c r="E521" s="2"/>
      <c r="F521" s="84"/>
      <c r="G521" s="84"/>
      <c r="H521" s="84"/>
      <c r="I521" s="83"/>
      <c r="J521" s="2"/>
      <c r="K521" s="2"/>
      <c r="L521" s="2"/>
      <c r="M521" s="2"/>
      <c r="N521" s="2"/>
      <c r="O521" s="2"/>
      <c r="P521" s="2"/>
      <c r="Q521" s="2"/>
      <c r="R521" s="2"/>
      <c r="S521" s="2"/>
      <c r="T521" s="2"/>
      <c r="U521" s="2"/>
      <c r="V521" s="2"/>
      <c r="W521" s="2"/>
      <c r="X521" s="2"/>
      <c r="Y521" s="2"/>
      <c r="Z521" s="2"/>
    </row>
    <row r="522" spans="1:26">
      <c r="A522" s="2"/>
      <c r="B522" s="2"/>
      <c r="C522" s="2"/>
      <c r="D522" s="2"/>
      <c r="E522" s="2"/>
      <c r="F522" s="84"/>
      <c r="G522" s="84"/>
      <c r="H522" s="84"/>
      <c r="I522" s="83"/>
      <c r="J522" s="2"/>
      <c r="K522" s="2"/>
      <c r="L522" s="2"/>
      <c r="M522" s="2"/>
      <c r="N522" s="2"/>
      <c r="O522" s="2"/>
      <c r="P522" s="2"/>
      <c r="Q522" s="2"/>
      <c r="R522" s="2"/>
      <c r="S522" s="2"/>
      <c r="T522" s="2"/>
      <c r="U522" s="2"/>
      <c r="V522" s="2"/>
      <c r="W522" s="2"/>
      <c r="X522" s="2"/>
      <c r="Y522" s="2"/>
      <c r="Z522" s="2"/>
    </row>
    <row r="523" spans="1:26">
      <c r="A523" s="2"/>
      <c r="B523" s="2"/>
      <c r="C523" s="2"/>
      <c r="D523" s="2"/>
      <c r="E523" s="2"/>
      <c r="F523" s="84"/>
      <c r="G523" s="84"/>
      <c r="H523" s="84"/>
      <c r="I523" s="83"/>
      <c r="J523" s="2"/>
      <c r="K523" s="2"/>
      <c r="L523" s="2"/>
      <c r="M523" s="2"/>
      <c r="N523" s="2"/>
      <c r="O523" s="2"/>
      <c r="P523" s="2"/>
      <c r="Q523" s="2"/>
      <c r="R523" s="2"/>
      <c r="S523" s="2"/>
      <c r="T523" s="2"/>
      <c r="U523" s="2"/>
      <c r="V523" s="2"/>
      <c r="W523" s="2"/>
      <c r="X523" s="2"/>
      <c r="Y523" s="2"/>
      <c r="Z523" s="2"/>
    </row>
    <row r="524" spans="1:26">
      <c r="A524" s="2"/>
      <c r="B524" s="2"/>
      <c r="C524" s="2"/>
      <c r="D524" s="2"/>
      <c r="E524" s="2"/>
      <c r="F524" s="84"/>
      <c r="G524" s="84"/>
      <c r="H524" s="84"/>
      <c r="I524" s="83"/>
      <c r="J524" s="2"/>
      <c r="K524" s="2"/>
      <c r="L524" s="2"/>
      <c r="M524" s="2"/>
      <c r="N524" s="2"/>
      <c r="O524" s="2"/>
      <c r="P524" s="2"/>
      <c r="Q524" s="2"/>
      <c r="R524" s="2"/>
      <c r="S524" s="2"/>
      <c r="T524" s="2"/>
      <c r="U524" s="2"/>
      <c r="V524" s="2"/>
      <c r="W524" s="2"/>
      <c r="X524" s="2"/>
      <c r="Y524" s="2"/>
      <c r="Z524" s="2"/>
    </row>
    <row r="525" spans="1:26">
      <c r="A525" s="2"/>
      <c r="B525" s="2"/>
      <c r="C525" s="2"/>
      <c r="D525" s="2"/>
      <c r="E525" s="2"/>
      <c r="F525" s="84"/>
      <c r="G525" s="84"/>
      <c r="H525" s="84"/>
      <c r="I525" s="83"/>
      <c r="J525" s="2"/>
      <c r="K525" s="2"/>
      <c r="L525" s="2"/>
      <c r="M525" s="2"/>
      <c r="N525" s="2"/>
      <c r="O525" s="2"/>
      <c r="P525" s="2"/>
      <c r="Q525" s="2"/>
      <c r="R525" s="2"/>
      <c r="S525" s="2"/>
      <c r="T525" s="2"/>
      <c r="U525" s="2"/>
      <c r="V525" s="2"/>
      <c r="W525" s="2"/>
      <c r="X525" s="2"/>
      <c r="Y525" s="2"/>
      <c r="Z525" s="2"/>
    </row>
    <row r="526" spans="1:26">
      <c r="A526" s="2"/>
      <c r="B526" s="2"/>
      <c r="C526" s="2"/>
      <c r="D526" s="2"/>
      <c r="E526" s="2"/>
      <c r="F526" s="84"/>
      <c r="G526" s="84"/>
      <c r="H526" s="84"/>
      <c r="I526" s="83"/>
      <c r="J526" s="2"/>
      <c r="K526" s="2"/>
      <c r="L526" s="2"/>
      <c r="M526" s="2"/>
      <c r="N526" s="2"/>
      <c r="O526" s="2"/>
      <c r="P526" s="2"/>
      <c r="Q526" s="2"/>
      <c r="R526" s="2"/>
      <c r="S526" s="2"/>
      <c r="T526" s="2"/>
      <c r="U526" s="2"/>
      <c r="V526" s="2"/>
      <c r="W526" s="2"/>
      <c r="X526" s="2"/>
      <c r="Y526" s="2"/>
      <c r="Z526" s="2"/>
    </row>
    <row r="527" spans="1:26">
      <c r="A527" s="2"/>
      <c r="B527" s="2"/>
      <c r="C527" s="2"/>
      <c r="D527" s="2"/>
      <c r="E527" s="2"/>
      <c r="F527" s="84"/>
      <c r="G527" s="84"/>
      <c r="H527" s="84"/>
      <c r="I527" s="83"/>
      <c r="J527" s="2"/>
      <c r="K527" s="2"/>
      <c r="L527" s="2"/>
      <c r="M527" s="2"/>
      <c r="N527" s="2"/>
      <c r="O527" s="2"/>
      <c r="P527" s="2"/>
      <c r="Q527" s="2"/>
      <c r="R527" s="2"/>
      <c r="S527" s="2"/>
      <c r="T527" s="2"/>
      <c r="U527" s="2"/>
      <c r="V527" s="2"/>
      <c r="W527" s="2"/>
      <c r="X527" s="2"/>
      <c r="Y527" s="2"/>
      <c r="Z527" s="2"/>
    </row>
    <row r="528" spans="1:26">
      <c r="A528" s="2"/>
      <c r="B528" s="2"/>
      <c r="C528" s="2"/>
      <c r="D528" s="2"/>
      <c r="E528" s="2"/>
      <c r="F528" s="84"/>
      <c r="G528" s="84"/>
      <c r="H528" s="84"/>
      <c r="I528" s="83"/>
      <c r="J528" s="2"/>
      <c r="K528" s="2"/>
      <c r="L528" s="2"/>
      <c r="M528" s="2"/>
      <c r="N528" s="2"/>
      <c r="O528" s="2"/>
      <c r="P528" s="2"/>
      <c r="Q528" s="2"/>
      <c r="R528" s="2"/>
      <c r="S528" s="2"/>
      <c r="T528" s="2"/>
      <c r="U528" s="2"/>
      <c r="V528" s="2"/>
      <c r="W528" s="2"/>
      <c r="X528" s="2"/>
      <c r="Y528" s="2"/>
      <c r="Z528" s="2"/>
    </row>
    <row r="529" spans="1:26">
      <c r="A529" s="2"/>
      <c r="B529" s="2"/>
      <c r="C529" s="2"/>
      <c r="D529" s="2"/>
      <c r="E529" s="2"/>
      <c r="F529" s="84"/>
      <c r="G529" s="84"/>
      <c r="H529" s="84"/>
      <c r="I529" s="83"/>
      <c r="J529" s="2"/>
      <c r="K529" s="2"/>
      <c r="L529" s="2"/>
      <c r="M529" s="2"/>
      <c r="N529" s="2"/>
      <c r="O529" s="2"/>
      <c r="P529" s="2"/>
      <c r="Q529" s="2"/>
      <c r="R529" s="2"/>
      <c r="S529" s="2"/>
      <c r="T529" s="2"/>
      <c r="U529" s="2"/>
      <c r="V529" s="2"/>
      <c r="W529" s="2"/>
      <c r="X529" s="2"/>
      <c r="Y529" s="2"/>
      <c r="Z529" s="2"/>
    </row>
    <row r="530" spans="1:26">
      <c r="A530" s="2"/>
      <c r="B530" s="2"/>
      <c r="C530" s="2"/>
      <c r="D530" s="2"/>
      <c r="E530" s="2"/>
      <c r="F530" s="84"/>
      <c r="G530" s="84"/>
      <c r="H530" s="84"/>
      <c r="I530" s="83"/>
      <c r="J530" s="2"/>
      <c r="K530" s="2"/>
      <c r="L530" s="2"/>
      <c r="M530" s="2"/>
      <c r="N530" s="2"/>
      <c r="O530" s="2"/>
      <c r="P530" s="2"/>
      <c r="Q530" s="2"/>
      <c r="R530" s="2"/>
      <c r="S530" s="2"/>
      <c r="T530" s="2"/>
      <c r="U530" s="2"/>
      <c r="V530" s="2"/>
      <c r="W530" s="2"/>
      <c r="X530" s="2"/>
      <c r="Y530" s="2"/>
      <c r="Z530" s="2"/>
    </row>
    <row r="531" spans="1:26">
      <c r="A531" s="2"/>
      <c r="B531" s="2"/>
      <c r="C531" s="2"/>
      <c r="D531" s="2"/>
      <c r="E531" s="2"/>
      <c r="F531" s="84"/>
      <c r="G531" s="84"/>
      <c r="H531" s="84"/>
      <c r="I531" s="83"/>
      <c r="J531" s="2"/>
      <c r="K531" s="2"/>
      <c r="L531" s="2"/>
      <c r="M531" s="2"/>
      <c r="N531" s="2"/>
      <c r="O531" s="2"/>
      <c r="P531" s="2"/>
      <c r="Q531" s="2"/>
      <c r="R531" s="2"/>
      <c r="S531" s="2"/>
      <c r="T531" s="2"/>
      <c r="U531" s="2"/>
      <c r="V531" s="2"/>
      <c r="W531" s="2"/>
      <c r="X531" s="2"/>
      <c r="Y531" s="2"/>
      <c r="Z531" s="2"/>
    </row>
    <row r="532" spans="1:26">
      <c r="A532" s="2"/>
      <c r="B532" s="2"/>
      <c r="C532" s="2"/>
      <c r="D532" s="2"/>
      <c r="E532" s="2"/>
      <c r="F532" s="84"/>
      <c r="G532" s="84"/>
      <c r="H532" s="84"/>
      <c r="I532" s="83"/>
      <c r="J532" s="2"/>
      <c r="K532" s="2"/>
      <c r="L532" s="2"/>
      <c r="M532" s="2"/>
      <c r="N532" s="2"/>
      <c r="O532" s="2"/>
      <c r="P532" s="2"/>
      <c r="Q532" s="2"/>
      <c r="R532" s="2"/>
      <c r="S532" s="2"/>
      <c r="T532" s="2"/>
      <c r="U532" s="2"/>
      <c r="V532" s="2"/>
      <c r="W532" s="2"/>
      <c r="X532" s="2"/>
      <c r="Y532" s="2"/>
      <c r="Z532" s="2"/>
    </row>
    <row r="533" spans="1:26">
      <c r="A533" s="2"/>
      <c r="B533" s="2"/>
      <c r="C533" s="2"/>
      <c r="D533" s="2"/>
      <c r="E533" s="2"/>
      <c r="F533" s="84"/>
      <c r="G533" s="84"/>
      <c r="H533" s="84"/>
      <c r="I533" s="83"/>
      <c r="J533" s="2"/>
      <c r="K533" s="2"/>
      <c r="L533" s="2"/>
      <c r="M533" s="2"/>
      <c r="N533" s="2"/>
      <c r="O533" s="2"/>
      <c r="P533" s="2"/>
      <c r="Q533" s="2"/>
      <c r="R533" s="2"/>
      <c r="S533" s="2"/>
      <c r="T533" s="2"/>
      <c r="U533" s="2"/>
      <c r="V533" s="2"/>
      <c r="W533" s="2"/>
      <c r="X533" s="2"/>
      <c r="Y533" s="2"/>
      <c r="Z533" s="2"/>
    </row>
    <row r="534" spans="1:26">
      <c r="A534" s="2"/>
      <c r="B534" s="2"/>
      <c r="C534" s="2"/>
      <c r="D534" s="2"/>
      <c r="E534" s="2"/>
      <c r="F534" s="84"/>
      <c r="G534" s="84"/>
      <c r="H534" s="84"/>
      <c r="I534" s="83"/>
      <c r="J534" s="2"/>
      <c r="K534" s="2"/>
      <c r="L534" s="2"/>
      <c r="M534" s="2"/>
      <c r="N534" s="2"/>
      <c r="O534" s="2"/>
      <c r="P534" s="2"/>
      <c r="Q534" s="2"/>
      <c r="R534" s="2"/>
      <c r="S534" s="2"/>
      <c r="T534" s="2"/>
      <c r="U534" s="2"/>
      <c r="V534" s="2"/>
      <c r="W534" s="2"/>
      <c r="X534" s="2"/>
      <c r="Y534" s="2"/>
      <c r="Z534" s="2"/>
    </row>
    <row r="535" spans="1:26">
      <c r="A535" s="2"/>
      <c r="B535" s="2"/>
      <c r="C535" s="2"/>
      <c r="D535" s="2"/>
      <c r="E535" s="2"/>
      <c r="F535" s="84"/>
      <c r="G535" s="84"/>
      <c r="H535" s="84"/>
      <c r="I535" s="83"/>
      <c r="J535" s="2"/>
      <c r="K535" s="2"/>
      <c r="L535" s="2"/>
      <c r="M535" s="2"/>
      <c r="N535" s="2"/>
      <c r="O535" s="2"/>
      <c r="P535" s="2"/>
      <c r="Q535" s="2"/>
      <c r="R535" s="2"/>
      <c r="S535" s="2"/>
      <c r="T535" s="2"/>
      <c r="U535" s="2"/>
      <c r="V535" s="2"/>
      <c r="W535" s="2"/>
      <c r="X535" s="2"/>
      <c r="Y535" s="2"/>
      <c r="Z535" s="2"/>
    </row>
    <row r="536" spans="1:26">
      <c r="A536" s="2"/>
      <c r="B536" s="2"/>
      <c r="C536" s="2"/>
      <c r="D536" s="2"/>
      <c r="E536" s="2"/>
      <c r="F536" s="84"/>
      <c r="G536" s="84"/>
      <c r="H536" s="84"/>
      <c r="I536" s="83"/>
      <c r="J536" s="2"/>
      <c r="K536" s="2"/>
      <c r="L536" s="2"/>
      <c r="M536" s="2"/>
      <c r="N536" s="2"/>
      <c r="O536" s="2"/>
      <c r="P536" s="2"/>
      <c r="Q536" s="2"/>
      <c r="R536" s="2"/>
      <c r="S536" s="2"/>
      <c r="T536" s="2"/>
      <c r="U536" s="2"/>
      <c r="V536" s="2"/>
      <c r="W536" s="2"/>
      <c r="X536" s="2"/>
      <c r="Y536" s="2"/>
      <c r="Z536" s="2"/>
    </row>
    <row r="537" spans="1:26">
      <c r="A537" s="2"/>
      <c r="B537" s="2"/>
      <c r="C537" s="2"/>
      <c r="D537" s="2"/>
      <c r="E537" s="2"/>
      <c r="F537" s="84"/>
      <c r="G537" s="84"/>
      <c r="H537" s="84"/>
      <c r="I537" s="83"/>
      <c r="J537" s="2"/>
      <c r="K537" s="2"/>
      <c r="L537" s="2"/>
      <c r="M537" s="2"/>
      <c r="N537" s="2"/>
      <c r="O537" s="2"/>
      <c r="P537" s="2"/>
      <c r="Q537" s="2"/>
      <c r="R537" s="2"/>
      <c r="S537" s="2"/>
      <c r="T537" s="2"/>
      <c r="U537" s="2"/>
      <c r="V537" s="2"/>
      <c r="W537" s="2"/>
      <c r="X537" s="2"/>
      <c r="Y537" s="2"/>
      <c r="Z537" s="2"/>
    </row>
    <row r="538" spans="1:26">
      <c r="A538" s="2"/>
      <c r="B538" s="2"/>
      <c r="C538" s="2"/>
      <c r="D538" s="2"/>
      <c r="E538" s="2"/>
      <c r="F538" s="84"/>
      <c r="G538" s="84"/>
      <c r="H538" s="84"/>
      <c r="I538" s="83"/>
      <c r="J538" s="2"/>
      <c r="K538" s="2"/>
      <c r="L538" s="2"/>
      <c r="M538" s="2"/>
      <c r="N538" s="2"/>
      <c r="O538" s="2"/>
      <c r="P538" s="2"/>
      <c r="Q538" s="2"/>
      <c r="R538" s="2"/>
      <c r="S538" s="2"/>
      <c r="T538" s="2"/>
      <c r="U538" s="2"/>
      <c r="V538" s="2"/>
      <c r="W538" s="2"/>
      <c r="X538" s="2"/>
      <c r="Y538" s="2"/>
      <c r="Z538" s="2"/>
    </row>
    <row r="539" spans="1:26">
      <c r="A539" s="2"/>
      <c r="B539" s="2"/>
      <c r="C539" s="2"/>
      <c r="D539" s="2"/>
      <c r="E539" s="2"/>
      <c r="F539" s="84"/>
      <c r="G539" s="84"/>
      <c r="H539" s="84"/>
      <c r="I539" s="83"/>
      <c r="J539" s="2"/>
      <c r="K539" s="2"/>
      <c r="L539" s="2"/>
      <c r="M539" s="2"/>
      <c r="N539" s="2"/>
      <c r="O539" s="2"/>
      <c r="P539" s="2"/>
      <c r="Q539" s="2"/>
      <c r="R539" s="2"/>
      <c r="S539" s="2"/>
      <c r="T539" s="2"/>
      <c r="U539" s="2"/>
      <c r="V539" s="2"/>
      <c r="W539" s="2"/>
      <c r="X539" s="2"/>
      <c r="Y539" s="2"/>
      <c r="Z539" s="2"/>
    </row>
    <row r="540" spans="1:26">
      <c r="A540" s="2"/>
      <c r="B540" s="2"/>
      <c r="C540" s="2"/>
      <c r="D540" s="2"/>
      <c r="E540" s="2"/>
      <c r="F540" s="84"/>
      <c r="G540" s="84"/>
      <c r="H540" s="84"/>
      <c r="I540" s="83"/>
      <c r="J540" s="2"/>
      <c r="K540" s="2"/>
      <c r="L540" s="2"/>
      <c r="M540" s="2"/>
      <c r="N540" s="2"/>
      <c r="O540" s="2"/>
      <c r="P540" s="2"/>
      <c r="Q540" s="2"/>
      <c r="R540" s="2"/>
      <c r="S540" s="2"/>
      <c r="T540" s="2"/>
      <c r="U540" s="2"/>
      <c r="V540" s="2"/>
      <c r="W540" s="2"/>
      <c r="X540" s="2"/>
      <c r="Y540" s="2"/>
      <c r="Z540" s="2"/>
    </row>
    <row r="541" spans="1:26">
      <c r="A541" s="2"/>
      <c r="B541" s="2"/>
      <c r="C541" s="2"/>
      <c r="D541" s="2"/>
      <c r="E541" s="2"/>
      <c r="F541" s="84"/>
      <c r="G541" s="84"/>
      <c r="H541" s="84"/>
      <c r="I541" s="83"/>
      <c r="J541" s="2"/>
      <c r="K541" s="2"/>
      <c r="L541" s="2"/>
      <c r="M541" s="2"/>
      <c r="N541" s="2"/>
      <c r="O541" s="2"/>
      <c r="P541" s="2"/>
      <c r="Q541" s="2"/>
      <c r="R541" s="2"/>
      <c r="S541" s="2"/>
      <c r="T541" s="2"/>
      <c r="U541" s="2"/>
      <c r="V541" s="2"/>
      <c r="W541" s="2"/>
      <c r="X541" s="2"/>
      <c r="Y541" s="2"/>
      <c r="Z541" s="2"/>
    </row>
    <row r="542" spans="1:26">
      <c r="A542" s="2"/>
      <c r="B542" s="2"/>
      <c r="C542" s="2"/>
      <c r="D542" s="2"/>
      <c r="E542" s="2"/>
      <c r="F542" s="84"/>
      <c r="G542" s="84"/>
      <c r="H542" s="84"/>
      <c r="I542" s="83"/>
      <c r="J542" s="2"/>
      <c r="K542" s="2"/>
      <c r="L542" s="2"/>
      <c r="M542" s="2"/>
      <c r="N542" s="2"/>
      <c r="O542" s="2"/>
      <c r="P542" s="2"/>
      <c r="Q542" s="2"/>
      <c r="R542" s="2"/>
      <c r="S542" s="2"/>
      <c r="T542" s="2"/>
      <c r="U542" s="2"/>
      <c r="V542" s="2"/>
      <c r="W542" s="2"/>
      <c r="X542" s="2"/>
      <c r="Y542" s="2"/>
      <c r="Z542" s="2"/>
    </row>
    <row r="543" spans="1:26">
      <c r="A543" s="2"/>
      <c r="B543" s="2"/>
      <c r="C543" s="2"/>
      <c r="D543" s="2"/>
      <c r="E543" s="2"/>
      <c r="F543" s="84"/>
      <c r="G543" s="84"/>
      <c r="H543" s="84"/>
      <c r="I543" s="83"/>
      <c r="J543" s="2"/>
      <c r="K543" s="2"/>
      <c r="L543" s="2"/>
      <c r="M543" s="2"/>
      <c r="N543" s="2"/>
      <c r="O543" s="2"/>
      <c r="P543" s="2"/>
      <c r="Q543" s="2"/>
      <c r="R543" s="2"/>
      <c r="S543" s="2"/>
      <c r="T543" s="2"/>
      <c r="U543" s="2"/>
      <c r="V543" s="2"/>
      <c r="W543" s="2"/>
      <c r="X543" s="2"/>
      <c r="Y543" s="2"/>
      <c r="Z543" s="2"/>
    </row>
    <row r="544" spans="1:26">
      <c r="A544" s="2"/>
      <c r="B544" s="2"/>
      <c r="C544" s="2"/>
      <c r="D544" s="2"/>
      <c r="E544" s="2"/>
      <c r="F544" s="84"/>
      <c r="G544" s="84"/>
      <c r="H544" s="84"/>
      <c r="I544" s="83"/>
      <c r="J544" s="2"/>
      <c r="K544" s="2"/>
      <c r="L544" s="2"/>
      <c r="M544" s="2"/>
      <c r="N544" s="2"/>
      <c r="O544" s="2"/>
      <c r="P544" s="2"/>
      <c r="Q544" s="2"/>
      <c r="R544" s="2"/>
      <c r="S544" s="2"/>
      <c r="T544" s="2"/>
      <c r="U544" s="2"/>
      <c r="V544" s="2"/>
      <c r="W544" s="2"/>
      <c r="X544" s="2"/>
      <c r="Y544" s="2"/>
      <c r="Z544" s="2"/>
    </row>
    <row r="545" spans="1:26">
      <c r="A545" s="2"/>
      <c r="B545" s="2"/>
      <c r="C545" s="2"/>
      <c r="D545" s="2"/>
      <c r="E545" s="2"/>
      <c r="F545" s="84"/>
      <c r="G545" s="84"/>
      <c r="H545" s="84"/>
      <c r="I545" s="83"/>
      <c r="J545" s="2"/>
      <c r="K545" s="2"/>
      <c r="L545" s="2"/>
      <c r="M545" s="2"/>
      <c r="N545" s="2"/>
      <c r="O545" s="2"/>
      <c r="P545" s="2"/>
      <c r="Q545" s="2"/>
      <c r="R545" s="2"/>
      <c r="S545" s="2"/>
      <c r="T545" s="2"/>
      <c r="U545" s="2"/>
      <c r="V545" s="2"/>
      <c r="W545" s="2"/>
      <c r="X545" s="2"/>
      <c r="Y545" s="2"/>
      <c r="Z545" s="2"/>
    </row>
    <row r="546" spans="1:26">
      <c r="A546" s="2"/>
      <c r="B546" s="2"/>
      <c r="C546" s="2"/>
      <c r="D546" s="2"/>
      <c r="E546" s="2"/>
      <c r="F546" s="84"/>
      <c r="G546" s="84"/>
      <c r="H546" s="84"/>
      <c r="I546" s="83"/>
      <c r="J546" s="2"/>
      <c r="K546" s="2"/>
      <c r="L546" s="2"/>
      <c r="M546" s="2"/>
      <c r="N546" s="2"/>
      <c r="O546" s="2"/>
      <c r="P546" s="2"/>
      <c r="Q546" s="2"/>
      <c r="R546" s="2"/>
      <c r="S546" s="2"/>
      <c r="T546" s="2"/>
      <c r="U546" s="2"/>
      <c r="V546" s="2"/>
      <c r="W546" s="2"/>
      <c r="X546" s="2"/>
      <c r="Y546" s="2"/>
      <c r="Z546" s="2"/>
    </row>
    <row r="547" spans="1:26">
      <c r="A547" s="2"/>
      <c r="B547" s="2"/>
      <c r="C547" s="2"/>
      <c r="D547" s="2"/>
      <c r="E547" s="2"/>
      <c r="F547" s="84"/>
      <c r="G547" s="84"/>
      <c r="H547" s="84"/>
      <c r="I547" s="83"/>
      <c r="J547" s="2"/>
      <c r="K547" s="2"/>
      <c r="L547" s="2"/>
      <c r="M547" s="2"/>
      <c r="N547" s="2"/>
      <c r="O547" s="2"/>
      <c r="P547" s="2"/>
      <c r="Q547" s="2"/>
      <c r="R547" s="2"/>
      <c r="S547" s="2"/>
      <c r="T547" s="2"/>
      <c r="U547" s="2"/>
      <c r="V547" s="2"/>
      <c r="W547" s="2"/>
      <c r="X547" s="2"/>
      <c r="Y547" s="2"/>
      <c r="Z547" s="2"/>
    </row>
    <row r="548" spans="1:26">
      <c r="A548" s="2"/>
      <c r="B548" s="2"/>
      <c r="C548" s="2"/>
      <c r="D548" s="2"/>
      <c r="E548" s="2"/>
      <c r="F548" s="84"/>
      <c r="G548" s="84"/>
      <c r="H548" s="84"/>
      <c r="I548" s="83"/>
      <c r="J548" s="2"/>
      <c r="K548" s="2"/>
      <c r="L548" s="2"/>
      <c r="M548" s="2"/>
      <c r="N548" s="2"/>
      <c r="O548" s="2"/>
      <c r="P548" s="2"/>
      <c r="Q548" s="2"/>
      <c r="R548" s="2"/>
      <c r="S548" s="2"/>
      <c r="T548" s="2"/>
      <c r="U548" s="2"/>
      <c r="V548" s="2"/>
      <c r="W548" s="2"/>
      <c r="X548" s="2"/>
      <c r="Y548" s="2"/>
      <c r="Z548" s="2"/>
    </row>
    <row r="549" spans="1:26">
      <c r="A549" s="2"/>
      <c r="B549" s="2"/>
      <c r="C549" s="2"/>
      <c r="D549" s="2"/>
      <c r="E549" s="2"/>
      <c r="F549" s="84"/>
      <c r="G549" s="84"/>
      <c r="H549" s="84"/>
      <c r="I549" s="83"/>
      <c r="J549" s="2"/>
      <c r="K549" s="2"/>
      <c r="L549" s="2"/>
      <c r="M549" s="2"/>
      <c r="N549" s="2"/>
      <c r="O549" s="2"/>
      <c r="P549" s="2"/>
      <c r="Q549" s="2"/>
      <c r="R549" s="2"/>
      <c r="S549" s="2"/>
      <c r="T549" s="2"/>
      <c r="U549" s="2"/>
      <c r="V549" s="2"/>
      <c r="W549" s="2"/>
      <c r="X549" s="2"/>
      <c r="Y549" s="2"/>
      <c r="Z549" s="2"/>
    </row>
    <row r="550" spans="1:26">
      <c r="A550" s="2"/>
      <c r="B550" s="2"/>
      <c r="C550" s="2"/>
      <c r="D550" s="2"/>
      <c r="E550" s="2"/>
      <c r="F550" s="84"/>
      <c r="G550" s="84"/>
      <c r="H550" s="84"/>
      <c r="I550" s="83"/>
      <c r="J550" s="2"/>
      <c r="K550" s="2"/>
      <c r="L550" s="2"/>
      <c r="M550" s="2"/>
      <c r="N550" s="2"/>
      <c r="O550" s="2"/>
      <c r="P550" s="2"/>
      <c r="Q550" s="2"/>
      <c r="R550" s="2"/>
      <c r="S550" s="2"/>
      <c r="T550" s="2"/>
      <c r="U550" s="2"/>
      <c r="V550" s="2"/>
      <c r="W550" s="2"/>
      <c r="X550" s="2"/>
      <c r="Y550" s="2"/>
      <c r="Z550" s="2"/>
    </row>
    <row r="551" spans="1:26">
      <c r="A551" s="2"/>
      <c r="B551" s="2"/>
      <c r="C551" s="2"/>
      <c r="D551" s="2"/>
      <c r="E551" s="2"/>
      <c r="F551" s="84"/>
      <c r="G551" s="84"/>
      <c r="H551" s="84"/>
      <c r="I551" s="83"/>
      <c r="J551" s="2"/>
      <c r="K551" s="2"/>
      <c r="L551" s="2"/>
      <c r="M551" s="2"/>
      <c r="N551" s="2"/>
      <c r="O551" s="2"/>
      <c r="P551" s="2"/>
      <c r="Q551" s="2"/>
      <c r="R551" s="2"/>
      <c r="S551" s="2"/>
      <c r="T551" s="2"/>
      <c r="U551" s="2"/>
      <c r="V551" s="2"/>
      <c r="W551" s="2"/>
      <c r="X551" s="2"/>
      <c r="Y551" s="2"/>
      <c r="Z551" s="2"/>
    </row>
    <row r="552" spans="1:26">
      <c r="A552" s="2"/>
      <c r="B552" s="2"/>
      <c r="C552" s="2"/>
      <c r="D552" s="2"/>
      <c r="E552" s="2"/>
      <c r="F552" s="84"/>
      <c r="G552" s="84"/>
      <c r="H552" s="84"/>
      <c r="I552" s="83"/>
      <c r="J552" s="2"/>
      <c r="K552" s="2"/>
      <c r="L552" s="2"/>
      <c r="M552" s="2"/>
      <c r="N552" s="2"/>
      <c r="O552" s="2"/>
      <c r="P552" s="2"/>
      <c r="Q552" s="2"/>
      <c r="R552" s="2"/>
      <c r="S552" s="2"/>
      <c r="T552" s="2"/>
      <c r="U552" s="2"/>
      <c r="V552" s="2"/>
      <c r="W552" s="2"/>
      <c r="X552" s="2"/>
      <c r="Y552" s="2"/>
      <c r="Z552" s="2"/>
    </row>
    <row r="553" spans="1:26">
      <c r="A553" s="2"/>
      <c r="B553" s="2"/>
      <c r="C553" s="2"/>
      <c r="D553" s="2"/>
      <c r="E553" s="2"/>
      <c r="F553" s="84"/>
      <c r="G553" s="84"/>
      <c r="H553" s="84"/>
      <c r="I553" s="83"/>
      <c r="J553" s="2"/>
      <c r="K553" s="2"/>
      <c r="L553" s="2"/>
      <c r="M553" s="2"/>
      <c r="N553" s="2"/>
      <c r="O553" s="2"/>
      <c r="P553" s="2"/>
      <c r="Q553" s="2"/>
      <c r="R553" s="2"/>
      <c r="S553" s="2"/>
      <c r="T553" s="2"/>
      <c r="U553" s="2"/>
      <c r="V553" s="2"/>
      <c r="W553" s="2"/>
      <c r="X553" s="2"/>
      <c r="Y553" s="2"/>
      <c r="Z553" s="2"/>
    </row>
    <row r="554" spans="1:26">
      <c r="A554" s="2"/>
      <c r="B554" s="2"/>
      <c r="C554" s="2"/>
      <c r="D554" s="2"/>
      <c r="E554" s="2"/>
      <c r="F554" s="84"/>
      <c r="G554" s="84"/>
      <c r="H554" s="84"/>
      <c r="I554" s="83"/>
      <c r="J554" s="2"/>
      <c r="K554" s="2"/>
      <c r="L554" s="2"/>
      <c r="M554" s="2"/>
      <c r="N554" s="2"/>
      <c r="O554" s="2"/>
      <c r="P554" s="2"/>
      <c r="Q554" s="2"/>
      <c r="R554" s="2"/>
      <c r="S554" s="2"/>
      <c r="T554" s="2"/>
      <c r="U554" s="2"/>
      <c r="V554" s="2"/>
      <c r="W554" s="2"/>
      <c r="X554" s="2"/>
      <c r="Y554" s="2"/>
      <c r="Z554" s="2"/>
    </row>
    <row r="555" spans="1:26">
      <c r="A555" s="2"/>
      <c r="B555" s="2"/>
      <c r="C555" s="2"/>
      <c r="D555" s="2"/>
      <c r="E555" s="2"/>
      <c r="F555" s="84"/>
      <c r="G555" s="84"/>
      <c r="H555" s="84"/>
      <c r="I555" s="83"/>
      <c r="J555" s="2"/>
      <c r="K555" s="2"/>
      <c r="L555" s="2"/>
      <c r="M555" s="2"/>
      <c r="N555" s="2"/>
      <c r="O555" s="2"/>
      <c r="P555" s="2"/>
      <c r="Q555" s="2"/>
      <c r="R555" s="2"/>
      <c r="S555" s="2"/>
      <c r="T555" s="2"/>
      <c r="U555" s="2"/>
      <c r="V555" s="2"/>
      <c r="W555" s="2"/>
      <c r="X555" s="2"/>
      <c r="Y555" s="2"/>
      <c r="Z555" s="2"/>
    </row>
    <row r="556" spans="1:26">
      <c r="A556" s="2"/>
      <c r="B556" s="2"/>
      <c r="C556" s="2"/>
      <c r="D556" s="2"/>
      <c r="E556" s="2"/>
      <c r="F556" s="84"/>
      <c r="G556" s="84"/>
      <c r="H556" s="84"/>
      <c r="I556" s="83"/>
      <c r="J556" s="2"/>
      <c r="K556" s="2"/>
      <c r="L556" s="2"/>
      <c r="M556" s="2"/>
      <c r="N556" s="2"/>
      <c r="O556" s="2"/>
      <c r="P556" s="2"/>
      <c r="Q556" s="2"/>
      <c r="R556" s="2"/>
      <c r="S556" s="2"/>
      <c r="T556" s="2"/>
      <c r="U556" s="2"/>
      <c r="V556" s="2"/>
      <c r="W556" s="2"/>
      <c r="X556" s="2"/>
      <c r="Y556" s="2"/>
      <c r="Z556" s="2"/>
    </row>
    <row r="557" spans="1:26">
      <c r="A557" s="2"/>
      <c r="B557" s="2"/>
      <c r="C557" s="2"/>
      <c r="D557" s="2"/>
      <c r="E557" s="2"/>
      <c r="F557" s="84"/>
      <c r="G557" s="84"/>
      <c r="H557" s="84"/>
      <c r="I557" s="83"/>
      <c r="J557" s="2"/>
      <c r="K557" s="2"/>
      <c r="L557" s="2"/>
      <c r="M557" s="2"/>
      <c r="N557" s="2"/>
      <c r="O557" s="2"/>
      <c r="P557" s="2"/>
      <c r="Q557" s="2"/>
      <c r="R557" s="2"/>
      <c r="S557" s="2"/>
      <c r="T557" s="2"/>
      <c r="U557" s="2"/>
      <c r="V557" s="2"/>
      <c r="W557" s="2"/>
      <c r="X557" s="2"/>
      <c r="Y557" s="2"/>
      <c r="Z557" s="2"/>
    </row>
    <row r="558" spans="1:26">
      <c r="A558" s="2"/>
      <c r="B558" s="2"/>
      <c r="C558" s="2"/>
      <c r="D558" s="2"/>
      <c r="E558" s="2"/>
      <c r="F558" s="84"/>
      <c r="G558" s="84"/>
      <c r="H558" s="84"/>
      <c r="I558" s="83"/>
      <c r="J558" s="2"/>
      <c r="K558" s="2"/>
      <c r="L558" s="2"/>
      <c r="M558" s="2"/>
      <c r="N558" s="2"/>
      <c r="O558" s="2"/>
      <c r="P558" s="2"/>
      <c r="Q558" s="2"/>
      <c r="R558" s="2"/>
      <c r="S558" s="2"/>
      <c r="T558" s="2"/>
      <c r="U558" s="2"/>
      <c r="V558" s="2"/>
      <c r="W558" s="2"/>
      <c r="X558" s="2"/>
      <c r="Y558" s="2"/>
      <c r="Z558" s="2"/>
    </row>
    <row r="559" spans="1:26">
      <c r="A559" s="2"/>
      <c r="B559" s="2"/>
      <c r="C559" s="2"/>
      <c r="D559" s="2"/>
      <c r="E559" s="2"/>
      <c r="F559" s="84"/>
      <c r="G559" s="84"/>
      <c r="H559" s="84"/>
      <c r="I559" s="83"/>
      <c r="J559" s="2"/>
      <c r="K559" s="2"/>
      <c r="L559" s="2"/>
      <c r="M559" s="2"/>
      <c r="N559" s="2"/>
      <c r="O559" s="2"/>
      <c r="P559" s="2"/>
      <c r="Q559" s="2"/>
      <c r="R559" s="2"/>
      <c r="S559" s="2"/>
      <c r="T559" s="2"/>
      <c r="U559" s="2"/>
      <c r="V559" s="2"/>
      <c r="W559" s="2"/>
      <c r="X559" s="2"/>
      <c r="Y559" s="2"/>
      <c r="Z559" s="2"/>
    </row>
    <row r="560" spans="1:26">
      <c r="A560" s="2"/>
      <c r="B560" s="2"/>
      <c r="C560" s="2"/>
      <c r="D560" s="2"/>
      <c r="E560" s="2"/>
      <c r="F560" s="84"/>
      <c r="G560" s="84"/>
      <c r="H560" s="84"/>
      <c r="I560" s="83"/>
      <c r="J560" s="2"/>
      <c r="K560" s="2"/>
      <c r="L560" s="2"/>
      <c r="M560" s="2"/>
      <c r="N560" s="2"/>
      <c r="O560" s="2"/>
      <c r="P560" s="2"/>
      <c r="Q560" s="2"/>
      <c r="R560" s="2"/>
      <c r="S560" s="2"/>
      <c r="T560" s="2"/>
      <c r="U560" s="2"/>
      <c r="V560" s="2"/>
      <c r="W560" s="2"/>
      <c r="X560" s="2"/>
      <c r="Y560" s="2"/>
      <c r="Z560" s="2"/>
    </row>
    <row r="561" spans="1:26">
      <c r="A561" s="2"/>
      <c r="B561" s="2"/>
      <c r="C561" s="2"/>
      <c r="D561" s="2"/>
      <c r="E561" s="2"/>
      <c r="F561" s="84"/>
      <c r="G561" s="84"/>
      <c r="H561" s="84"/>
      <c r="I561" s="83"/>
      <c r="J561" s="2"/>
      <c r="K561" s="2"/>
      <c r="L561" s="2"/>
      <c r="M561" s="2"/>
      <c r="N561" s="2"/>
      <c r="O561" s="2"/>
      <c r="P561" s="2"/>
      <c r="Q561" s="2"/>
      <c r="R561" s="2"/>
      <c r="S561" s="2"/>
      <c r="T561" s="2"/>
      <c r="U561" s="2"/>
      <c r="V561" s="2"/>
      <c r="W561" s="2"/>
      <c r="X561" s="2"/>
      <c r="Y561" s="2"/>
      <c r="Z561" s="2"/>
    </row>
    <row r="562" spans="1:26">
      <c r="A562" s="2"/>
      <c r="B562" s="2"/>
      <c r="C562" s="2"/>
      <c r="D562" s="2"/>
      <c r="E562" s="2"/>
      <c r="F562" s="84"/>
      <c r="G562" s="84"/>
      <c r="H562" s="84"/>
      <c r="I562" s="83"/>
      <c r="J562" s="2"/>
      <c r="K562" s="2"/>
      <c r="L562" s="2"/>
      <c r="M562" s="2"/>
      <c r="N562" s="2"/>
      <c r="O562" s="2"/>
      <c r="P562" s="2"/>
      <c r="Q562" s="2"/>
      <c r="R562" s="2"/>
      <c r="S562" s="2"/>
      <c r="T562" s="2"/>
      <c r="U562" s="2"/>
      <c r="V562" s="2"/>
      <c r="W562" s="2"/>
      <c r="X562" s="2"/>
      <c r="Y562" s="2"/>
      <c r="Z562" s="2"/>
    </row>
    <row r="563" spans="1:26">
      <c r="A563" s="2"/>
      <c r="B563" s="2"/>
      <c r="C563" s="2"/>
      <c r="D563" s="2"/>
      <c r="E563" s="2"/>
      <c r="F563" s="84"/>
      <c r="G563" s="84"/>
      <c r="H563" s="84"/>
      <c r="I563" s="83"/>
      <c r="J563" s="2"/>
      <c r="K563" s="2"/>
      <c r="L563" s="2"/>
      <c r="M563" s="2"/>
      <c r="N563" s="2"/>
      <c r="O563" s="2"/>
      <c r="P563" s="2"/>
      <c r="Q563" s="2"/>
      <c r="R563" s="2"/>
      <c r="S563" s="2"/>
      <c r="T563" s="2"/>
      <c r="U563" s="2"/>
      <c r="V563" s="2"/>
      <c r="W563" s="2"/>
      <c r="X563" s="2"/>
      <c r="Y563" s="2"/>
      <c r="Z563" s="2"/>
    </row>
    <row r="564" spans="1:26">
      <c r="A564" s="2"/>
      <c r="B564" s="2"/>
      <c r="C564" s="2"/>
      <c r="D564" s="2"/>
      <c r="E564" s="2"/>
      <c r="F564" s="84"/>
      <c r="G564" s="84"/>
      <c r="H564" s="84"/>
      <c r="I564" s="83"/>
      <c r="J564" s="2"/>
      <c r="K564" s="2"/>
      <c r="L564" s="2"/>
      <c r="M564" s="2"/>
      <c r="N564" s="2"/>
      <c r="O564" s="2"/>
      <c r="P564" s="2"/>
      <c r="Q564" s="2"/>
      <c r="R564" s="2"/>
      <c r="S564" s="2"/>
      <c r="T564" s="2"/>
      <c r="U564" s="2"/>
      <c r="V564" s="2"/>
      <c r="W564" s="2"/>
      <c r="X564" s="2"/>
      <c r="Y564" s="2"/>
      <c r="Z564" s="2"/>
    </row>
    <row r="565" spans="1:26">
      <c r="A565" s="2"/>
      <c r="B565" s="2"/>
      <c r="C565" s="2"/>
      <c r="D565" s="2"/>
      <c r="E565" s="2"/>
      <c r="F565" s="84"/>
      <c r="G565" s="84"/>
      <c r="H565" s="84"/>
      <c r="I565" s="83"/>
      <c r="J565" s="2"/>
      <c r="K565" s="2"/>
      <c r="L565" s="2"/>
      <c r="M565" s="2"/>
      <c r="N565" s="2"/>
      <c r="O565" s="2"/>
      <c r="P565" s="2"/>
      <c r="Q565" s="2"/>
      <c r="R565" s="2"/>
      <c r="S565" s="2"/>
      <c r="T565" s="2"/>
      <c r="U565" s="2"/>
      <c r="V565" s="2"/>
      <c r="W565" s="2"/>
      <c r="X565" s="2"/>
      <c r="Y565" s="2"/>
      <c r="Z565" s="2"/>
    </row>
    <row r="566" spans="1:26">
      <c r="A566" s="2"/>
      <c r="B566" s="2"/>
      <c r="C566" s="2"/>
      <c r="D566" s="2"/>
      <c r="E566" s="2"/>
      <c r="F566" s="84"/>
      <c r="G566" s="84"/>
      <c r="H566" s="84"/>
      <c r="I566" s="83"/>
      <c r="J566" s="2"/>
      <c r="K566" s="2"/>
      <c r="L566" s="2"/>
      <c r="M566" s="2"/>
      <c r="N566" s="2"/>
      <c r="O566" s="2"/>
      <c r="P566" s="2"/>
      <c r="Q566" s="2"/>
      <c r="R566" s="2"/>
      <c r="S566" s="2"/>
      <c r="T566" s="2"/>
      <c r="U566" s="2"/>
      <c r="V566" s="2"/>
      <c r="W566" s="2"/>
      <c r="X566" s="2"/>
      <c r="Y566" s="2"/>
      <c r="Z566" s="2"/>
    </row>
    <row r="567" spans="1:26">
      <c r="A567" s="2"/>
      <c r="B567" s="2"/>
      <c r="C567" s="2"/>
      <c r="D567" s="2"/>
      <c r="E567" s="2"/>
      <c r="F567" s="84"/>
      <c r="G567" s="84"/>
      <c r="H567" s="84"/>
      <c r="I567" s="83"/>
      <c r="J567" s="2"/>
      <c r="K567" s="2"/>
      <c r="L567" s="2"/>
      <c r="M567" s="2"/>
      <c r="N567" s="2"/>
      <c r="O567" s="2"/>
      <c r="P567" s="2"/>
      <c r="Q567" s="2"/>
      <c r="R567" s="2"/>
      <c r="S567" s="2"/>
      <c r="T567" s="2"/>
      <c r="U567" s="2"/>
      <c r="V567" s="2"/>
      <c r="W567" s="2"/>
      <c r="X567" s="2"/>
      <c r="Y567" s="2"/>
      <c r="Z567" s="2"/>
    </row>
    <row r="568" spans="1:26">
      <c r="A568" s="2"/>
      <c r="B568" s="2"/>
      <c r="C568" s="2"/>
      <c r="D568" s="2"/>
      <c r="E568" s="2"/>
      <c r="F568" s="84"/>
      <c r="G568" s="84"/>
      <c r="H568" s="84"/>
      <c r="I568" s="83"/>
      <c r="J568" s="2"/>
      <c r="K568" s="2"/>
      <c r="L568" s="2"/>
      <c r="M568" s="2"/>
      <c r="N568" s="2"/>
      <c r="O568" s="2"/>
      <c r="P568" s="2"/>
      <c r="Q568" s="2"/>
      <c r="R568" s="2"/>
      <c r="S568" s="2"/>
      <c r="T568" s="2"/>
      <c r="U568" s="2"/>
      <c r="V568" s="2"/>
      <c r="W568" s="2"/>
      <c r="X568" s="2"/>
      <c r="Y568" s="2"/>
      <c r="Z568" s="2"/>
    </row>
    <row r="569" spans="1:26">
      <c r="A569" s="2"/>
      <c r="B569" s="2"/>
      <c r="C569" s="2"/>
      <c r="D569" s="2"/>
      <c r="E569" s="2"/>
      <c r="F569" s="84"/>
      <c r="G569" s="84"/>
      <c r="H569" s="84"/>
      <c r="I569" s="83"/>
      <c r="J569" s="2"/>
      <c r="K569" s="2"/>
      <c r="L569" s="2"/>
      <c r="M569" s="2"/>
      <c r="N569" s="2"/>
      <c r="O569" s="2"/>
      <c r="P569" s="2"/>
      <c r="Q569" s="2"/>
      <c r="R569" s="2"/>
      <c r="S569" s="2"/>
      <c r="T569" s="2"/>
      <c r="U569" s="2"/>
      <c r="V569" s="2"/>
      <c r="W569" s="2"/>
      <c r="X569" s="2"/>
      <c r="Y569" s="2"/>
      <c r="Z569" s="2"/>
    </row>
    <row r="570" spans="1:26">
      <c r="A570" s="2"/>
      <c r="B570" s="2"/>
      <c r="C570" s="2"/>
      <c r="D570" s="2"/>
      <c r="E570" s="2"/>
      <c r="F570" s="84"/>
      <c r="G570" s="84"/>
      <c r="H570" s="84"/>
      <c r="I570" s="83"/>
      <c r="J570" s="2"/>
      <c r="K570" s="2"/>
      <c r="L570" s="2"/>
      <c r="M570" s="2"/>
      <c r="N570" s="2"/>
      <c r="O570" s="2"/>
      <c r="P570" s="2"/>
      <c r="Q570" s="2"/>
      <c r="R570" s="2"/>
      <c r="S570" s="2"/>
      <c r="T570" s="2"/>
      <c r="U570" s="2"/>
      <c r="V570" s="2"/>
      <c r="W570" s="2"/>
      <c r="X570" s="2"/>
      <c r="Y570" s="2"/>
      <c r="Z570" s="2"/>
    </row>
    <row r="571" spans="1:26">
      <c r="A571" s="2"/>
      <c r="B571" s="2"/>
      <c r="C571" s="2"/>
      <c r="D571" s="2"/>
      <c r="E571" s="2"/>
      <c r="F571" s="84"/>
      <c r="G571" s="84"/>
      <c r="H571" s="84"/>
      <c r="I571" s="83"/>
      <c r="J571" s="2"/>
      <c r="K571" s="2"/>
      <c r="L571" s="2"/>
      <c r="M571" s="2"/>
      <c r="N571" s="2"/>
      <c r="O571" s="2"/>
      <c r="P571" s="2"/>
      <c r="Q571" s="2"/>
      <c r="R571" s="2"/>
      <c r="S571" s="2"/>
      <c r="T571" s="2"/>
      <c r="U571" s="2"/>
      <c r="V571" s="2"/>
      <c r="W571" s="2"/>
      <c r="X571" s="2"/>
      <c r="Y571" s="2"/>
      <c r="Z571" s="2"/>
    </row>
    <row r="572" spans="1:26">
      <c r="A572" s="2"/>
      <c r="B572" s="2"/>
      <c r="C572" s="2"/>
      <c r="D572" s="2"/>
      <c r="E572" s="2"/>
      <c r="F572" s="84"/>
      <c r="G572" s="84"/>
      <c r="H572" s="84"/>
      <c r="I572" s="83"/>
      <c r="J572" s="2"/>
      <c r="K572" s="2"/>
      <c r="L572" s="2"/>
      <c r="M572" s="2"/>
      <c r="N572" s="2"/>
      <c r="O572" s="2"/>
      <c r="P572" s="2"/>
      <c r="Q572" s="2"/>
      <c r="R572" s="2"/>
      <c r="S572" s="2"/>
      <c r="T572" s="2"/>
      <c r="U572" s="2"/>
      <c r="V572" s="2"/>
      <c r="W572" s="2"/>
      <c r="X572" s="2"/>
      <c r="Y572" s="2"/>
      <c r="Z572" s="2"/>
    </row>
    <row r="573" spans="1:26">
      <c r="A573" s="2"/>
      <c r="B573" s="2"/>
      <c r="C573" s="2"/>
      <c r="D573" s="2"/>
      <c r="E573" s="2"/>
      <c r="F573" s="84"/>
      <c r="G573" s="84"/>
      <c r="H573" s="84"/>
      <c r="I573" s="83"/>
      <c r="J573" s="2"/>
      <c r="K573" s="2"/>
      <c r="L573" s="2"/>
      <c r="M573" s="2"/>
      <c r="N573" s="2"/>
      <c r="O573" s="2"/>
      <c r="P573" s="2"/>
      <c r="Q573" s="2"/>
      <c r="R573" s="2"/>
      <c r="S573" s="2"/>
      <c r="T573" s="2"/>
      <c r="U573" s="2"/>
      <c r="V573" s="2"/>
      <c r="W573" s="2"/>
      <c r="X573" s="2"/>
      <c r="Y573" s="2"/>
      <c r="Z573" s="2"/>
    </row>
    <row r="574" spans="1:26">
      <c r="A574" s="2"/>
      <c r="B574" s="2"/>
      <c r="C574" s="2"/>
      <c r="D574" s="2"/>
      <c r="E574" s="2"/>
      <c r="F574" s="84"/>
      <c r="G574" s="84"/>
      <c r="H574" s="84"/>
      <c r="I574" s="83"/>
      <c r="J574" s="2"/>
      <c r="K574" s="2"/>
      <c r="L574" s="2"/>
      <c r="M574" s="2"/>
      <c r="N574" s="2"/>
      <c r="O574" s="2"/>
      <c r="P574" s="2"/>
      <c r="Q574" s="2"/>
      <c r="R574" s="2"/>
      <c r="S574" s="2"/>
      <c r="T574" s="2"/>
      <c r="U574" s="2"/>
      <c r="V574" s="2"/>
      <c r="W574" s="2"/>
      <c r="X574" s="2"/>
      <c r="Y574" s="2"/>
      <c r="Z574" s="2"/>
    </row>
    <row r="575" spans="1:26">
      <c r="A575" s="2"/>
      <c r="B575" s="2"/>
      <c r="C575" s="2"/>
      <c r="D575" s="2"/>
      <c r="E575" s="2"/>
      <c r="F575" s="84"/>
      <c r="G575" s="84"/>
      <c r="H575" s="84"/>
      <c r="I575" s="83"/>
      <c r="J575" s="2"/>
      <c r="K575" s="2"/>
      <c r="L575" s="2"/>
      <c r="M575" s="2"/>
      <c r="N575" s="2"/>
      <c r="O575" s="2"/>
      <c r="P575" s="2"/>
      <c r="Q575" s="2"/>
      <c r="R575" s="2"/>
      <c r="S575" s="2"/>
      <c r="T575" s="2"/>
      <c r="U575" s="2"/>
      <c r="V575" s="2"/>
      <c r="W575" s="2"/>
      <c r="X575" s="2"/>
      <c r="Y575" s="2"/>
      <c r="Z575" s="2"/>
    </row>
    <row r="576" spans="1:26">
      <c r="A576" s="2"/>
      <c r="B576" s="2"/>
      <c r="C576" s="2"/>
      <c r="D576" s="2"/>
      <c r="E576" s="2"/>
      <c r="F576" s="84"/>
      <c r="G576" s="84"/>
      <c r="H576" s="84"/>
      <c r="I576" s="83"/>
      <c r="J576" s="2"/>
      <c r="K576" s="2"/>
      <c r="L576" s="2"/>
      <c r="M576" s="2"/>
      <c r="N576" s="2"/>
      <c r="O576" s="2"/>
      <c r="P576" s="2"/>
      <c r="Q576" s="2"/>
      <c r="R576" s="2"/>
      <c r="S576" s="2"/>
      <c r="T576" s="2"/>
      <c r="U576" s="2"/>
      <c r="V576" s="2"/>
      <c r="W576" s="2"/>
      <c r="X576" s="2"/>
      <c r="Y576" s="2"/>
      <c r="Z576" s="2"/>
    </row>
    <row r="577" spans="1:26">
      <c r="A577" s="2"/>
      <c r="B577" s="2"/>
      <c r="C577" s="2"/>
      <c r="D577" s="2"/>
      <c r="E577" s="2"/>
      <c r="F577" s="84"/>
      <c r="G577" s="84"/>
      <c r="H577" s="84"/>
      <c r="I577" s="83"/>
      <c r="J577" s="2"/>
      <c r="K577" s="2"/>
      <c r="L577" s="2"/>
      <c r="M577" s="2"/>
      <c r="N577" s="2"/>
      <c r="O577" s="2"/>
      <c r="P577" s="2"/>
      <c r="Q577" s="2"/>
      <c r="R577" s="2"/>
      <c r="S577" s="2"/>
      <c r="T577" s="2"/>
      <c r="U577" s="2"/>
      <c r="V577" s="2"/>
      <c r="W577" s="2"/>
      <c r="X577" s="2"/>
      <c r="Y577" s="2"/>
      <c r="Z577" s="2"/>
    </row>
    <row r="578" spans="1:26">
      <c r="A578" s="2"/>
      <c r="B578" s="2"/>
      <c r="C578" s="2"/>
      <c r="D578" s="2"/>
      <c r="E578" s="2"/>
      <c r="F578" s="84"/>
      <c r="G578" s="84"/>
      <c r="H578" s="84"/>
      <c r="I578" s="83"/>
      <c r="J578" s="2"/>
      <c r="K578" s="2"/>
      <c r="L578" s="2"/>
      <c r="M578" s="2"/>
      <c r="N578" s="2"/>
      <c r="O578" s="2"/>
      <c r="P578" s="2"/>
      <c r="Q578" s="2"/>
      <c r="R578" s="2"/>
      <c r="S578" s="2"/>
      <c r="T578" s="2"/>
      <c r="U578" s="2"/>
      <c r="V578" s="2"/>
      <c r="W578" s="2"/>
      <c r="X578" s="2"/>
      <c r="Y578" s="2"/>
      <c r="Z578" s="2"/>
    </row>
    <row r="579" spans="1:26">
      <c r="A579" s="2"/>
      <c r="B579" s="2"/>
      <c r="C579" s="2"/>
      <c r="D579" s="2"/>
      <c r="E579" s="2"/>
      <c r="F579" s="84"/>
      <c r="G579" s="84"/>
      <c r="H579" s="84"/>
      <c r="I579" s="83"/>
      <c r="J579" s="2"/>
      <c r="K579" s="2"/>
      <c r="L579" s="2"/>
      <c r="M579" s="2"/>
      <c r="N579" s="2"/>
      <c r="O579" s="2"/>
      <c r="P579" s="2"/>
      <c r="Q579" s="2"/>
      <c r="R579" s="2"/>
      <c r="S579" s="2"/>
      <c r="T579" s="2"/>
      <c r="U579" s="2"/>
      <c r="V579" s="2"/>
      <c r="W579" s="2"/>
      <c r="X579" s="2"/>
      <c r="Y579" s="2"/>
      <c r="Z579" s="2"/>
    </row>
    <row r="580" spans="1:26">
      <c r="A580" s="2"/>
      <c r="B580" s="2"/>
      <c r="C580" s="2"/>
      <c r="D580" s="2"/>
      <c r="E580" s="2"/>
      <c r="F580" s="84"/>
      <c r="G580" s="84"/>
      <c r="H580" s="84"/>
      <c r="I580" s="83"/>
      <c r="J580" s="2"/>
      <c r="K580" s="2"/>
      <c r="L580" s="2"/>
      <c r="M580" s="2"/>
      <c r="N580" s="2"/>
      <c r="O580" s="2"/>
      <c r="P580" s="2"/>
      <c r="Q580" s="2"/>
      <c r="R580" s="2"/>
      <c r="S580" s="2"/>
      <c r="T580" s="2"/>
      <c r="U580" s="2"/>
      <c r="V580" s="2"/>
      <c r="W580" s="2"/>
      <c r="X580" s="2"/>
      <c r="Y580" s="2"/>
      <c r="Z580" s="2"/>
    </row>
    <row r="581" spans="1:26">
      <c r="A581" s="2"/>
      <c r="B581" s="2"/>
      <c r="C581" s="2"/>
      <c r="D581" s="2"/>
      <c r="E581" s="2"/>
      <c r="F581" s="84"/>
      <c r="G581" s="84"/>
      <c r="H581" s="84"/>
      <c r="I581" s="83"/>
      <c r="J581" s="2"/>
      <c r="K581" s="2"/>
      <c r="L581" s="2"/>
      <c r="M581" s="2"/>
      <c r="N581" s="2"/>
      <c r="O581" s="2"/>
      <c r="P581" s="2"/>
      <c r="Q581" s="2"/>
      <c r="R581" s="2"/>
      <c r="S581" s="2"/>
      <c r="T581" s="2"/>
      <c r="U581" s="2"/>
      <c r="V581" s="2"/>
      <c r="W581" s="2"/>
      <c r="X581" s="2"/>
      <c r="Y581" s="2"/>
      <c r="Z581" s="2"/>
    </row>
    <row r="582" spans="1:26">
      <c r="A582" s="2"/>
      <c r="B582" s="2"/>
      <c r="C582" s="2"/>
      <c r="D582" s="2"/>
      <c r="E582" s="2"/>
      <c r="F582" s="84"/>
      <c r="G582" s="84"/>
      <c r="H582" s="84"/>
      <c r="I582" s="83"/>
      <c r="J582" s="2"/>
      <c r="K582" s="2"/>
      <c r="L582" s="2"/>
      <c r="M582" s="2"/>
      <c r="N582" s="2"/>
      <c r="O582" s="2"/>
      <c r="P582" s="2"/>
      <c r="Q582" s="2"/>
      <c r="R582" s="2"/>
      <c r="S582" s="2"/>
      <c r="T582" s="2"/>
      <c r="U582" s="2"/>
      <c r="V582" s="2"/>
      <c r="W582" s="2"/>
      <c r="X582" s="2"/>
      <c r="Y582" s="2"/>
      <c r="Z582" s="2"/>
    </row>
    <row r="583" spans="1:26">
      <c r="A583" s="2"/>
      <c r="B583" s="2"/>
      <c r="C583" s="2"/>
      <c r="D583" s="2"/>
      <c r="E583" s="2"/>
      <c r="F583" s="84"/>
      <c r="G583" s="84"/>
      <c r="H583" s="84"/>
      <c r="I583" s="83"/>
      <c r="J583" s="2"/>
      <c r="K583" s="2"/>
      <c r="L583" s="2"/>
      <c r="M583" s="2"/>
      <c r="N583" s="2"/>
      <c r="O583" s="2"/>
      <c r="P583" s="2"/>
      <c r="Q583" s="2"/>
      <c r="R583" s="2"/>
      <c r="S583" s="2"/>
      <c r="T583" s="2"/>
      <c r="U583" s="2"/>
      <c r="V583" s="2"/>
      <c r="W583" s="2"/>
      <c r="X583" s="2"/>
      <c r="Y583" s="2"/>
      <c r="Z583" s="2"/>
    </row>
    <row r="584" spans="1:26">
      <c r="A584" s="2"/>
      <c r="B584" s="2"/>
      <c r="C584" s="2"/>
      <c r="D584" s="2"/>
      <c r="E584" s="2"/>
      <c r="F584" s="84"/>
      <c r="G584" s="84"/>
      <c r="H584" s="84"/>
      <c r="I584" s="83"/>
      <c r="J584" s="2"/>
      <c r="K584" s="2"/>
      <c r="L584" s="2"/>
      <c r="M584" s="2"/>
      <c r="N584" s="2"/>
      <c r="O584" s="2"/>
      <c r="P584" s="2"/>
      <c r="Q584" s="2"/>
      <c r="R584" s="2"/>
      <c r="S584" s="2"/>
      <c r="T584" s="2"/>
      <c r="U584" s="2"/>
      <c r="V584" s="2"/>
      <c r="W584" s="2"/>
      <c r="X584" s="2"/>
      <c r="Y584" s="2"/>
      <c r="Z584" s="2"/>
    </row>
    <row r="585" spans="1:26">
      <c r="A585" s="2"/>
      <c r="B585" s="2"/>
      <c r="C585" s="2"/>
      <c r="D585" s="2"/>
      <c r="E585" s="2"/>
      <c r="F585" s="84"/>
      <c r="G585" s="84"/>
      <c r="H585" s="84"/>
      <c r="I585" s="83"/>
      <c r="J585" s="2"/>
      <c r="K585" s="2"/>
      <c r="L585" s="2"/>
      <c r="M585" s="2"/>
      <c r="N585" s="2"/>
      <c r="O585" s="2"/>
      <c r="P585" s="2"/>
      <c r="Q585" s="2"/>
      <c r="R585" s="2"/>
      <c r="S585" s="2"/>
      <c r="T585" s="2"/>
      <c r="U585" s="2"/>
      <c r="V585" s="2"/>
      <c r="W585" s="2"/>
      <c r="X585" s="2"/>
      <c r="Y585" s="2"/>
      <c r="Z585" s="2"/>
    </row>
    <row r="586" spans="1:26">
      <c r="A586" s="2"/>
      <c r="B586" s="2"/>
      <c r="C586" s="2"/>
      <c r="D586" s="2"/>
      <c r="E586" s="2"/>
      <c r="F586" s="84"/>
      <c r="G586" s="84"/>
      <c r="H586" s="84"/>
      <c r="I586" s="83"/>
      <c r="J586" s="2"/>
      <c r="K586" s="2"/>
      <c r="L586" s="2"/>
      <c r="M586" s="2"/>
      <c r="N586" s="2"/>
      <c r="O586" s="2"/>
      <c r="P586" s="2"/>
      <c r="Q586" s="2"/>
      <c r="R586" s="2"/>
      <c r="S586" s="2"/>
      <c r="T586" s="2"/>
      <c r="U586" s="2"/>
      <c r="V586" s="2"/>
      <c r="W586" s="2"/>
      <c r="X586" s="2"/>
      <c r="Y586" s="2"/>
      <c r="Z586" s="2"/>
    </row>
    <row r="587" spans="1:26">
      <c r="A587" s="2"/>
      <c r="B587" s="2"/>
      <c r="C587" s="2"/>
      <c r="D587" s="2"/>
      <c r="E587" s="2"/>
      <c r="F587" s="84"/>
      <c r="G587" s="84"/>
      <c r="H587" s="84"/>
      <c r="I587" s="83"/>
      <c r="J587" s="2"/>
      <c r="K587" s="2"/>
      <c r="L587" s="2"/>
      <c r="M587" s="2"/>
      <c r="N587" s="2"/>
      <c r="O587" s="2"/>
      <c r="P587" s="2"/>
      <c r="Q587" s="2"/>
      <c r="R587" s="2"/>
      <c r="S587" s="2"/>
      <c r="T587" s="2"/>
      <c r="U587" s="2"/>
      <c r="V587" s="2"/>
      <c r="W587" s="2"/>
      <c r="X587" s="2"/>
      <c r="Y587" s="2"/>
      <c r="Z587" s="2"/>
    </row>
    <row r="588" spans="1:26">
      <c r="A588" s="2"/>
      <c r="B588" s="2"/>
      <c r="C588" s="2"/>
      <c r="D588" s="2"/>
      <c r="E588" s="2"/>
      <c r="F588" s="84"/>
      <c r="G588" s="84"/>
      <c r="H588" s="84"/>
      <c r="I588" s="83"/>
      <c r="J588" s="2"/>
      <c r="K588" s="2"/>
      <c r="L588" s="2"/>
      <c r="M588" s="2"/>
      <c r="N588" s="2"/>
      <c r="O588" s="2"/>
      <c r="P588" s="2"/>
      <c r="Q588" s="2"/>
      <c r="R588" s="2"/>
      <c r="S588" s="2"/>
      <c r="T588" s="2"/>
      <c r="U588" s="2"/>
      <c r="V588" s="2"/>
      <c r="W588" s="2"/>
      <c r="X588" s="2"/>
      <c r="Y588" s="2"/>
      <c r="Z588" s="2"/>
    </row>
    <row r="589" spans="1:26">
      <c r="A589" s="2"/>
      <c r="B589" s="2"/>
      <c r="C589" s="2"/>
      <c r="D589" s="2"/>
      <c r="E589" s="2"/>
      <c r="F589" s="84"/>
      <c r="G589" s="84"/>
      <c r="H589" s="84"/>
      <c r="I589" s="83"/>
      <c r="J589" s="2"/>
      <c r="K589" s="2"/>
      <c r="L589" s="2"/>
      <c r="M589" s="2"/>
      <c r="N589" s="2"/>
      <c r="O589" s="2"/>
      <c r="P589" s="2"/>
      <c r="Q589" s="2"/>
      <c r="R589" s="2"/>
      <c r="S589" s="2"/>
      <c r="T589" s="2"/>
      <c r="U589" s="2"/>
      <c r="V589" s="2"/>
      <c r="W589" s="2"/>
      <c r="X589" s="2"/>
      <c r="Y589" s="2"/>
      <c r="Z589" s="2"/>
    </row>
    <row r="590" spans="1:26">
      <c r="A590" s="2"/>
      <c r="B590" s="2"/>
      <c r="C590" s="2"/>
      <c r="D590" s="2"/>
      <c r="E590" s="2"/>
      <c r="F590" s="84"/>
      <c r="G590" s="84"/>
      <c r="H590" s="84"/>
      <c r="I590" s="83"/>
      <c r="J590" s="2"/>
      <c r="K590" s="2"/>
      <c r="L590" s="2"/>
      <c r="M590" s="2"/>
      <c r="N590" s="2"/>
      <c r="O590" s="2"/>
      <c r="P590" s="2"/>
      <c r="Q590" s="2"/>
      <c r="R590" s="2"/>
      <c r="S590" s="2"/>
      <c r="T590" s="2"/>
      <c r="U590" s="2"/>
      <c r="V590" s="2"/>
      <c r="W590" s="2"/>
      <c r="X590" s="2"/>
      <c r="Y590" s="2"/>
      <c r="Z590" s="2"/>
    </row>
    <row r="591" spans="1:26">
      <c r="A591" s="2"/>
      <c r="B591" s="2"/>
      <c r="C591" s="2"/>
      <c r="D591" s="2"/>
      <c r="E591" s="2"/>
      <c r="F591" s="84"/>
      <c r="G591" s="84"/>
      <c r="H591" s="84"/>
      <c r="I591" s="83"/>
      <c r="J591" s="2"/>
      <c r="K591" s="2"/>
      <c r="L591" s="2"/>
      <c r="M591" s="2"/>
      <c r="N591" s="2"/>
      <c r="O591" s="2"/>
      <c r="P591" s="2"/>
      <c r="Q591" s="2"/>
      <c r="R591" s="2"/>
      <c r="S591" s="2"/>
      <c r="T591" s="2"/>
      <c r="U591" s="2"/>
      <c r="V591" s="2"/>
      <c r="W591" s="2"/>
      <c r="X591" s="2"/>
      <c r="Y591" s="2"/>
      <c r="Z591" s="2"/>
    </row>
    <row r="592" spans="1:26">
      <c r="A592" s="2"/>
      <c r="B592" s="2"/>
      <c r="C592" s="2"/>
      <c r="D592" s="2"/>
      <c r="E592" s="2"/>
      <c r="F592" s="84"/>
      <c r="G592" s="84"/>
      <c r="H592" s="84"/>
      <c r="I592" s="83"/>
      <c r="J592" s="2"/>
      <c r="K592" s="2"/>
      <c r="L592" s="2"/>
      <c r="M592" s="2"/>
      <c r="N592" s="2"/>
      <c r="O592" s="2"/>
      <c r="P592" s="2"/>
      <c r="Q592" s="2"/>
      <c r="R592" s="2"/>
      <c r="S592" s="2"/>
      <c r="T592" s="2"/>
      <c r="U592" s="2"/>
      <c r="V592" s="2"/>
      <c r="W592" s="2"/>
      <c r="X592" s="2"/>
      <c r="Y592" s="2"/>
      <c r="Z592" s="2"/>
    </row>
    <row r="593" spans="1:26">
      <c r="A593" s="2"/>
      <c r="B593" s="2"/>
      <c r="C593" s="2"/>
      <c r="D593" s="2"/>
      <c r="E593" s="2"/>
      <c r="F593" s="84"/>
      <c r="G593" s="84"/>
      <c r="H593" s="84"/>
      <c r="I593" s="83"/>
      <c r="J593" s="2"/>
      <c r="K593" s="2"/>
      <c r="L593" s="2"/>
      <c r="M593" s="2"/>
      <c r="N593" s="2"/>
      <c r="O593" s="2"/>
      <c r="P593" s="2"/>
      <c r="Q593" s="2"/>
      <c r="R593" s="2"/>
      <c r="S593" s="2"/>
      <c r="T593" s="2"/>
      <c r="U593" s="2"/>
      <c r="V593" s="2"/>
      <c r="W593" s="2"/>
      <c r="X593" s="2"/>
      <c r="Y593" s="2"/>
      <c r="Z593" s="2"/>
    </row>
    <row r="594" spans="1:26">
      <c r="A594" s="2"/>
      <c r="B594" s="2"/>
      <c r="C594" s="2"/>
      <c r="D594" s="2"/>
      <c r="E594" s="2"/>
      <c r="F594" s="84"/>
      <c r="G594" s="84"/>
      <c r="H594" s="84"/>
      <c r="I594" s="83"/>
      <c r="J594" s="2"/>
      <c r="K594" s="2"/>
      <c r="L594" s="2"/>
      <c r="M594" s="2"/>
      <c r="N594" s="2"/>
      <c r="O594" s="2"/>
      <c r="P594" s="2"/>
      <c r="Q594" s="2"/>
      <c r="R594" s="2"/>
      <c r="S594" s="2"/>
      <c r="T594" s="2"/>
      <c r="U594" s="2"/>
      <c r="V594" s="2"/>
      <c r="W594" s="2"/>
      <c r="X594" s="2"/>
      <c r="Y594" s="2"/>
      <c r="Z594" s="2"/>
    </row>
    <row r="595" spans="1:26">
      <c r="A595" s="2"/>
      <c r="B595" s="2"/>
      <c r="C595" s="2"/>
      <c r="D595" s="2"/>
      <c r="E595" s="2"/>
      <c r="F595" s="84"/>
      <c r="G595" s="84"/>
      <c r="H595" s="84"/>
      <c r="I595" s="83"/>
      <c r="J595" s="2"/>
      <c r="K595" s="2"/>
      <c r="L595" s="2"/>
      <c r="M595" s="2"/>
      <c r="N595" s="2"/>
      <c r="O595" s="2"/>
      <c r="P595" s="2"/>
      <c r="Q595" s="2"/>
      <c r="R595" s="2"/>
      <c r="S595" s="2"/>
      <c r="T595" s="2"/>
      <c r="U595" s="2"/>
      <c r="V595" s="2"/>
      <c r="W595" s="2"/>
      <c r="X595" s="2"/>
      <c r="Y595" s="2"/>
      <c r="Z595" s="2"/>
    </row>
    <row r="596" spans="1:26">
      <c r="A596" s="2"/>
      <c r="B596" s="2"/>
      <c r="C596" s="2"/>
      <c r="D596" s="2"/>
      <c r="E596" s="2"/>
      <c r="F596" s="84"/>
      <c r="G596" s="84"/>
      <c r="H596" s="84"/>
      <c r="I596" s="83"/>
      <c r="J596" s="2"/>
      <c r="K596" s="2"/>
      <c r="L596" s="2"/>
      <c r="M596" s="2"/>
      <c r="N596" s="2"/>
      <c r="O596" s="2"/>
      <c r="P596" s="2"/>
      <c r="Q596" s="2"/>
      <c r="R596" s="2"/>
      <c r="S596" s="2"/>
      <c r="T596" s="2"/>
      <c r="U596" s="2"/>
      <c r="V596" s="2"/>
      <c r="W596" s="2"/>
      <c r="X596" s="2"/>
      <c r="Y596" s="2"/>
      <c r="Z596" s="2"/>
    </row>
    <row r="597" spans="1:26">
      <c r="A597" s="2"/>
      <c r="B597" s="2"/>
      <c r="C597" s="2"/>
      <c r="D597" s="2"/>
      <c r="E597" s="2"/>
      <c r="F597" s="84"/>
      <c r="G597" s="84"/>
      <c r="H597" s="84"/>
      <c r="I597" s="83"/>
      <c r="J597" s="2"/>
      <c r="K597" s="2"/>
      <c r="L597" s="2"/>
      <c r="M597" s="2"/>
      <c r="N597" s="2"/>
      <c r="O597" s="2"/>
      <c r="P597" s="2"/>
      <c r="Q597" s="2"/>
      <c r="R597" s="2"/>
      <c r="S597" s="2"/>
      <c r="T597" s="2"/>
      <c r="U597" s="2"/>
      <c r="V597" s="2"/>
      <c r="W597" s="2"/>
      <c r="X597" s="2"/>
      <c r="Y597" s="2"/>
      <c r="Z597" s="2"/>
    </row>
    <row r="598" spans="1:26">
      <c r="A598" s="2"/>
      <c r="B598" s="2"/>
      <c r="C598" s="2"/>
      <c r="D598" s="2"/>
      <c r="E598" s="2"/>
      <c r="F598" s="84"/>
      <c r="G598" s="84"/>
      <c r="H598" s="84"/>
      <c r="I598" s="83"/>
      <c r="J598" s="2"/>
      <c r="K598" s="2"/>
      <c r="L598" s="2"/>
      <c r="M598" s="2"/>
      <c r="N598" s="2"/>
      <c r="O598" s="2"/>
      <c r="P598" s="2"/>
      <c r="Q598" s="2"/>
      <c r="R598" s="2"/>
      <c r="S598" s="2"/>
      <c r="T598" s="2"/>
      <c r="U598" s="2"/>
      <c r="V598" s="2"/>
      <c r="W598" s="2"/>
      <c r="X598" s="2"/>
      <c r="Y598" s="2"/>
      <c r="Z598" s="2"/>
    </row>
    <row r="599" spans="1:26">
      <c r="A599" s="2"/>
      <c r="B599" s="2"/>
      <c r="C599" s="2"/>
      <c r="D599" s="2"/>
      <c r="E599" s="2"/>
      <c r="F599" s="84"/>
      <c r="G599" s="84"/>
      <c r="H599" s="84"/>
      <c r="I599" s="83"/>
      <c r="J599" s="2"/>
      <c r="K599" s="2"/>
      <c r="L599" s="2"/>
      <c r="M599" s="2"/>
      <c r="N599" s="2"/>
      <c r="O599" s="2"/>
      <c r="P599" s="2"/>
      <c r="Q599" s="2"/>
      <c r="R599" s="2"/>
      <c r="S599" s="2"/>
      <c r="T599" s="2"/>
      <c r="U599" s="2"/>
      <c r="V599" s="2"/>
      <c r="W599" s="2"/>
      <c r="X599" s="2"/>
      <c r="Y599" s="2"/>
      <c r="Z599" s="2"/>
    </row>
    <row r="600" spans="1:26">
      <c r="A600" s="2"/>
      <c r="B600" s="2"/>
      <c r="C600" s="2"/>
      <c r="D600" s="2"/>
      <c r="E600" s="2"/>
      <c r="F600" s="84"/>
      <c r="G600" s="84"/>
      <c r="H600" s="84"/>
      <c r="I600" s="83"/>
      <c r="J600" s="2"/>
      <c r="K600" s="2"/>
      <c r="L600" s="2"/>
      <c r="M600" s="2"/>
      <c r="N600" s="2"/>
      <c r="O600" s="2"/>
      <c r="P600" s="2"/>
      <c r="Q600" s="2"/>
      <c r="R600" s="2"/>
      <c r="S600" s="2"/>
      <c r="T600" s="2"/>
      <c r="U600" s="2"/>
      <c r="V600" s="2"/>
      <c r="W600" s="2"/>
      <c r="X600" s="2"/>
      <c r="Y600" s="2"/>
      <c r="Z600" s="2"/>
    </row>
    <row r="601" spans="1:26">
      <c r="A601" s="2"/>
      <c r="B601" s="2"/>
      <c r="C601" s="2"/>
      <c r="D601" s="2"/>
      <c r="E601" s="2"/>
      <c r="F601" s="84"/>
      <c r="G601" s="84"/>
      <c r="H601" s="84"/>
      <c r="I601" s="83"/>
      <c r="J601" s="2"/>
      <c r="K601" s="2"/>
      <c r="L601" s="2"/>
      <c r="M601" s="2"/>
      <c r="N601" s="2"/>
      <c r="O601" s="2"/>
      <c r="P601" s="2"/>
      <c r="Q601" s="2"/>
      <c r="R601" s="2"/>
      <c r="S601" s="2"/>
      <c r="T601" s="2"/>
      <c r="U601" s="2"/>
      <c r="V601" s="2"/>
      <c r="W601" s="2"/>
      <c r="X601" s="2"/>
      <c r="Y601" s="2"/>
      <c r="Z601" s="2"/>
    </row>
    <row r="602" spans="1:26">
      <c r="A602" s="2"/>
      <c r="B602" s="2"/>
      <c r="C602" s="2"/>
      <c r="D602" s="2"/>
      <c r="E602" s="2"/>
      <c r="F602" s="84"/>
      <c r="G602" s="84"/>
      <c r="H602" s="84"/>
      <c r="I602" s="83"/>
      <c r="J602" s="2"/>
      <c r="K602" s="2"/>
      <c r="L602" s="2"/>
      <c r="M602" s="2"/>
      <c r="N602" s="2"/>
      <c r="O602" s="2"/>
      <c r="P602" s="2"/>
      <c r="Q602" s="2"/>
      <c r="R602" s="2"/>
      <c r="S602" s="2"/>
      <c r="T602" s="2"/>
      <c r="U602" s="2"/>
      <c r="V602" s="2"/>
      <c r="W602" s="2"/>
      <c r="X602" s="2"/>
      <c r="Y602" s="2"/>
      <c r="Z602" s="2"/>
    </row>
    <row r="603" spans="1:26">
      <c r="A603" s="2"/>
      <c r="B603" s="2"/>
      <c r="C603" s="2"/>
      <c r="D603" s="2"/>
      <c r="E603" s="2"/>
      <c r="F603" s="84"/>
      <c r="G603" s="84"/>
      <c r="H603" s="84"/>
      <c r="I603" s="83"/>
      <c r="J603" s="2"/>
      <c r="K603" s="2"/>
      <c r="L603" s="2"/>
      <c r="M603" s="2"/>
      <c r="N603" s="2"/>
      <c r="O603" s="2"/>
      <c r="P603" s="2"/>
      <c r="Q603" s="2"/>
      <c r="R603" s="2"/>
      <c r="S603" s="2"/>
      <c r="T603" s="2"/>
      <c r="U603" s="2"/>
      <c r="V603" s="2"/>
      <c r="W603" s="2"/>
      <c r="X603" s="2"/>
      <c r="Y603" s="2"/>
      <c r="Z603" s="2"/>
    </row>
    <row r="604" spans="1:26">
      <c r="A604" s="2"/>
      <c r="B604" s="2"/>
      <c r="C604" s="2"/>
      <c r="D604" s="2"/>
      <c r="E604" s="2"/>
      <c r="F604" s="84"/>
      <c r="G604" s="84"/>
      <c r="H604" s="84"/>
      <c r="I604" s="83"/>
      <c r="J604" s="2"/>
      <c r="K604" s="2"/>
      <c r="L604" s="2"/>
      <c r="M604" s="2"/>
      <c r="N604" s="2"/>
      <c r="O604" s="2"/>
      <c r="P604" s="2"/>
      <c r="Q604" s="2"/>
      <c r="R604" s="2"/>
      <c r="S604" s="2"/>
      <c r="T604" s="2"/>
      <c r="U604" s="2"/>
      <c r="V604" s="2"/>
      <c r="W604" s="2"/>
      <c r="X604" s="2"/>
      <c r="Y604" s="2"/>
      <c r="Z604" s="2"/>
    </row>
    <row r="605" spans="1:26">
      <c r="A605" s="2"/>
      <c r="B605" s="2"/>
      <c r="C605" s="2"/>
      <c r="D605" s="2"/>
      <c r="E605" s="2"/>
      <c r="F605" s="84"/>
      <c r="G605" s="84"/>
      <c r="H605" s="84"/>
      <c r="I605" s="83"/>
      <c r="J605" s="2"/>
      <c r="K605" s="2"/>
      <c r="L605" s="2"/>
      <c r="M605" s="2"/>
      <c r="N605" s="2"/>
      <c r="O605" s="2"/>
      <c r="P605" s="2"/>
      <c r="Q605" s="2"/>
      <c r="R605" s="2"/>
      <c r="S605" s="2"/>
      <c r="T605" s="2"/>
      <c r="U605" s="2"/>
      <c r="V605" s="2"/>
      <c r="W605" s="2"/>
      <c r="X605" s="2"/>
      <c r="Y605" s="2"/>
      <c r="Z605" s="2"/>
    </row>
    <row r="606" spans="1:26">
      <c r="A606" s="2"/>
      <c r="B606" s="2"/>
      <c r="C606" s="2"/>
      <c r="D606" s="2"/>
      <c r="E606" s="2"/>
      <c r="F606" s="84"/>
      <c r="G606" s="84"/>
      <c r="H606" s="84"/>
      <c r="I606" s="83"/>
      <c r="J606" s="2"/>
      <c r="K606" s="2"/>
      <c r="L606" s="2"/>
      <c r="M606" s="2"/>
      <c r="N606" s="2"/>
      <c r="O606" s="2"/>
      <c r="P606" s="2"/>
      <c r="Q606" s="2"/>
      <c r="R606" s="2"/>
      <c r="S606" s="2"/>
      <c r="T606" s="2"/>
      <c r="U606" s="2"/>
      <c r="V606" s="2"/>
      <c r="W606" s="2"/>
      <c r="X606" s="2"/>
      <c r="Y606" s="2"/>
      <c r="Z606" s="2"/>
    </row>
    <row r="607" spans="1:26">
      <c r="A607" s="2"/>
      <c r="B607" s="2"/>
      <c r="C607" s="2"/>
      <c r="D607" s="2"/>
      <c r="E607" s="2"/>
      <c r="F607" s="84"/>
      <c r="G607" s="84"/>
      <c r="H607" s="84"/>
      <c r="I607" s="83"/>
      <c r="J607" s="2"/>
      <c r="K607" s="2"/>
      <c r="L607" s="2"/>
      <c r="M607" s="2"/>
      <c r="N607" s="2"/>
      <c r="O607" s="2"/>
      <c r="P607" s="2"/>
      <c r="Q607" s="2"/>
      <c r="R607" s="2"/>
      <c r="S607" s="2"/>
      <c r="T607" s="2"/>
      <c r="U607" s="2"/>
      <c r="V607" s="2"/>
      <c r="W607" s="2"/>
      <c r="X607" s="2"/>
      <c r="Y607" s="2"/>
      <c r="Z607" s="2"/>
    </row>
    <row r="608" spans="1:26">
      <c r="A608" s="2"/>
      <c r="B608" s="2"/>
      <c r="C608" s="2"/>
      <c r="D608" s="2"/>
      <c r="E608" s="2"/>
      <c r="F608" s="84"/>
      <c r="G608" s="84"/>
      <c r="H608" s="84"/>
      <c r="I608" s="83"/>
      <c r="J608" s="2"/>
      <c r="K608" s="2"/>
      <c r="L608" s="2"/>
      <c r="M608" s="2"/>
      <c r="N608" s="2"/>
      <c r="O608" s="2"/>
      <c r="P608" s="2"/>
      <c r="Q608" s="2"/>
      <c r="R608" s="2"/>
      <c r="S608" s="2"/>
      <c r="T608" s="2"/>
      <c r="U608" s="2"/>
      <c r="V608" s="2"/>
      <c r="W608" s="2"/>
      <c r="X608" s="2"/>
      <c r="Y608" s="2"/>
      <c r="Z608" s="2"/>
    </row>
    <row r="609" spans="1:26">
      <c r="A609" s="2"/>
      <c r="B609" s="2"/>
      <c r="C609" s="2"/>
      <c r="D609" s="2"/>
      <c r="E609" s="2"/>
      <c r="F609" s="84"/>
      <c r="G609" s="84"/>
      <c r="H609" s="84"/>
      <c r="I609" s="83"/>
      <c r="J609" s="2"/>
      <c r="K609" s="2"/>
      <c r="L609" s="2"/>
      <c r="M609" s="2"/>
      <c r="N609" s="2"/>
      <c r="O609" s="2"/>
      <c r="P609" s="2"/>
      <c r="Q609" s="2"/>
      <c r="R609" s="2"/>
      <c r="S609" s="2"/>
      <c r="T609" s="2"/>
      <c r="U609" s="2"/>
      <c r="V609" s="2"/>
      <c r="W609" s="2"/>
      <c r="X609" s="2"/>
      <c r="Y609" s="2"/>
      <c r="Z609" s="2"/>
    </row>
    <row r="610" spans="1:26">
      <c r="A610" s="2"/>
      <c r="B610" s="2"/>
      <c r="C610" s="2"/>
      <c r="D610" s="2"/>
      <c r="E610" s="2"/>
      <c r="F610" s="84"/>
      <c r="G610" s="84"/>
      <c r="H610" s="84"/>
      <c r="I610" s="83"/>
      <c r="J610" s="2"/>
      <c r="K610" s="2"/>
      <c r="L610" s="2"/>
      <c r="M610" s="2"/>
      <c r="N610" s="2"/>
      <c r="O610" s="2"/>
      <c r="P610" s="2"/>
      <c r="Q610" s="2"/>
      <c r="R610" s="2"/>
      <c r="S610" s="2"/>
      <c r="T610" s="2"/>
      <c r="U610" s="2"/>
      <c r="V610" s="2"/>
      <c r="W610" s="2"/>
      <c r="X610" s="2"/>
      <c r="Y610" s="2"/>
      <c r="Z610" s="2"/>
    </row>
    <row r="611" spans="1:26">
      <c r="A611" s="2"/>
      <c r="B611" s="2"/>
      <c r="C611" s="2"/>
      <c r="D611" s="2"/>
      <c r="E611" s="2"/>
      <c r="F611" s="84"/>
      <c r="G611" s="84"/>
      <c r="H611" s="84"/>
      <c r="I611" s="83"/>
      <c r="J611" s="2"/>
      <c r="K611" s="2"/>
      <c r="L611" s="2"/>
      <c r="M611" s="2"/>
      <c r="N611" s="2"/>
      <c r="O611" s="2"/>
      <c r="P611" s="2"/>
      <c r="Q611" s="2"/>
      <c r="R611" s="2"/>
      <c r="S611" s="2"/>
      <c r="T611" s="2"/>
      <c r="U611" s="2"/>
      <c r="V611" s="2"/>
      <c r="W611" s="2"/>
      <c r="X611" s="2"/>
      <c r="Y611" s="2"/>
      <c r="Z611" s="2"/>
    </row>
    <row r="612" spans="1:26">
      <c r="A612" s="2"/>
      <c r="B612" s="2"/>
      <c r="C612" s="2"/>
      <c r="D612" s="2"/>
      <c r="E612" s="2"/>
      <c r="F612" s="84"/>
      <c r="G612" s="84"/>
      <c r="H612" s="84"/>
      <c r="I612" s="83"/>
      <c r="J612" s="2"/>
      <c r="K612" s="2"/>
      <c r="L612" s="2"/>
      <c r="M612" s="2"/>
      <c r="N612" s="2"/>
      <c r="O612" s="2"/>
      <c r="P612" s="2"/>
      <c r="Q612" s="2"/>
      <c r="R612" s="2"/>
      <c r="S612" s="2"/>
      <c r="T612" s="2"/>
      <c r="U612" s="2"/>
      <c r="V612" s="2"/>
      <c r="W612" s="2"/>
      <c r="X612" s="2"/>
      <c r="Y612" s="2"/>
      <c r="Z612" s="2"/>
    </row>
    <row r="613" spans="1:26">
      <c r="A613" s="2"/>
      <c r="B613" s="2"/>
      <c r="C613" s="2"/>
      <c r="D613" s="2"/>
      <c r="E613" s="2"/>
      <c r="F613" s="84"/>
      <c r="G613" s="84"/>
      <c r="H613" s="84"/>
      <c r="I613" s="83"/>
      <c r="J613" s="2"/>
      <c r="K613" s="2"/>
      <c r="L613" s="2"/>
      <c r="M613" s="2"/>
      <c r="N613" s="2"/>
      <c r="O613" s="2"/>
      <c r="P613" s="2"/>
      <c r="Q613" s="2"/>
      <c r="R613" s="2"/>
      <c r="S613" s="2"/>
      <c r="T613" s="2"/>
      <c r="U613" s="2"/>
      <c r="V613" s="2"/>
      <c r="W613" s="2"/>
      <c r="X613" s="2"/>
      <c r="Y613" s="2"/>
      <c r="Z613" s="2"/>
    </row>
    <row r="614" spans="1:26">
      <c r="A614" s="2"/>
      <c r="B614" s="2"/>
      <c r="C614" s="2"/>
      <c r="D614" s="2"/>
      <c r="E614" s="2"/>
      <c r="F614" s="84"/>
      <c r="G614" s="84"/>
      <c r="H614" s="84"/>
      <c r="I614" s="83"/>
      <c r="J614" s="2"/>
      <c r="K614" s="2"/>
      <c r="L614" s="2"/>
      <c r="M614" s="2"/>
      <c r="N614" s="2"/>
      <c r="O614" s="2"/>
      <c r="P614" s="2"/>
      <c r="Q614" s="2"/>
      <c r="R614" s="2"/>
      <c r="S614" s="2"/>
      <c r="T614" s="2"/>
      <c r="U614" s="2"/>
      <c r="V614" s="2"/>
      <c r="W614" s="2"/>
      <c r="X614" s="2"/>
      <c r="Y614" s="2"/>
      <c r="Z614" s="2"/>
    </row>
    <row r="615" spans="1:26">
      <c r="A615" s="2"/>
      <c r="B615" s="2"/>
      <c r="C615" s="2"/>
      <c r="D615" s="2"/>
      <c r="E615" s="2"/>
      <c r="F615" s="84"/>
      <c r="G615" s="84"/>
      <c r="H615" s="84"/>
      <c r="I615" s="83"/>
      <c r="J615" s="2"/>
      <c r="K615" s="2"/>
      <c r="L615" s="2"/>
      <c r="M615" s="2"/>
      <c r="N615" s="2"/>
      <c r="O615" s="2"/>
      <c r="P615" s="2"/>
      <c r="Q615" s="2"/>
      <c r="R615" s="2"/>
      <c r="S615" s="2"/>
      <c r="T615" s="2"/>
      <c r="U615" s="2"/>
      <c r="V615" s="2"/>
      <c r="W615" s="2"/>
      <c r="X615" s="2"/>
      <c r="Y615" s="2"/>
      <c r="Z615" s="2"/>
    </row>
    <row r="616" spans="1:26">
      <c r="A616" s="2"/>
      <c r="B616" s="2"/>
      <c r="C616" s="2"/>
      <c r="D616" s="2"/>
      <c r="E616" s="2"/>
      <c r="F616" s="84"/>
      <c r="G616" s="84"/>
      <c r="H616" s="84"/>
      <c r="I616" s="83"/>
      <c r="J616" s="2"/>
      <c r="K616" s="2"/>
      <c r="L616" s="2"/>
      <c r="M616" s="2"/>
      <c r="N616" s="2"/>
      <c r="O616" s="2"/>
      <c r="P616" s="2"/>
      <c r="Q616" s="2"/>
      <c r="R616" s="2"/>
      <c r="S616" s="2"/>
      <c r="T616" s="2"/>
      <c r="U616" s="2"/>
      <c r="V616" s="2"/>
      <c r="W616" s="2"/>
      <c r="X616" s="2"/>
      <c r="Y616" s="2"/>
      <c r="Z616" s="2"/>
    </row>
    <row r="617" spans="1:26">
      <c r="A617" s="2"/>
      <c r="B617" s="2"/>
      <c r="C617" s="2"/>
      <c r="D617" s="2"/>
      <c r="E617" s="2"/>
      <c r="F617" s="84"/>
      <c r="G617" s="84"/>
      <c r="H617" s="84"/>
      <c r="I617" s="83"/>
      <c r="J617" s="2"/>
      <c r="K617" s="2"/>
      <c r="L617" s="2"/>
      <c r="M617" s="2"/>
      <c r="N617" s="2"/>
      <c r="O617" s="2"/>
      <c r="P617" s="2"/>
      <c r="Q617" s="2"/>
      <c r="R617" s="2"/>
      <c r="S617" s="2"/>
      <c r="T617" s="2"/>
      <c r="U617" s="2"/>
      <c r="V617" s="2"/>
      <c r="W617" s="2"/>
      <c r="X617" s="2"/>
      <c r="Y617" s="2"/>
      <c r="Z617" s="2"/>
    </row>
    <row r="618" spans="1:26">
      <c r="A618" s="2"/>
      <c r="B618" s="2"/>
      <c r="C618" s="2"/>
      <c r="D618" s="2"/>
      <c r="E618" s="2"/>
      <c r="F618" s="84"/>
      <c r="G618" s="84"/>
      <c r="H618" s="84"/>
      <c r="I618" s="83"/>
      <c r="J618" s="2"/>
      <c r="K618" s="2"/>
      <c r="L618" s="2"/>
      <c r="M618" s="2"/>
      <c r="N618" s="2"/>
      <c r="O618" s="2"/>
      <c r="P618" s="2"/>
      <c r="Q618" s="2"/>
      <c r="R618" s="2"/>
      <c r="S618" s="2"/>
      <c r="T618" s="2"/>
      <c r="U618" s="2"/>
      <c r="V618" s="2"/>
      <c r="W618" s="2"/>
      <c r="X618" s="2"/>
      <c r="Y618" s="2"/>
      <c r="Z618" s="2"/>
    </row>
    <row r="619" spans="1:26">
      <c r="A619" s="2"/>
      <c r="B619" s="2"/>
      <c r="C619" s="2"/>
      <c r="D619" s="2"/>
      <c r="E619" s="2"/>
      <c r="F619" s="84"/>
      <c r="G619" s="84"/>
      <c r="H619" s="84"/>
      <c r="I619" s="83"/>
      <c r="J619" s="2"/>
      <c r="K619" s="2"/>
      <c r="L619" s="2"/>
      <c r="M619" s="2"/>
      <c r="N619" s="2"/>
      <c r="O619" s="2"/>
      <c r="P619" s="2"/>
      <c r="Q619" s="2"/>
      <c r="R619" s="2"/>
      <c r="S619" s="2"/>
      <c r="T619" s="2"/>
      <c r="U619" s="2"/>
      <c r="V619" s="2"/>
      <c r="W619" s="2"/>
      <c r="X619" s="2"/>
      <c r="Y619" s="2"/>
      <c r="Z619" s="2"/>
    </row>
    <row r="620" spans="1:26">
      <c r="A620" s="2"/>
      <c r="B620" s="2"/>
      <c r="C620" s="2"/>
      <c r="D620" s="2"/>
      <c r="E620" s="2"/>
      <c r="F620" s="84"/>
      <c r="G620" s="84"/>
      <c r="H620" s="84"/>
      <c r="I620" s="83"/>
      <c r="J620" s="2"/>
      <c r="K620" s="2"/>
      <c r="L620" s="2"/>
      <c r="M620" s="2"/>
      <c r="N620" s="2"/>
      <c r="O620" s="2"/>
      <c r="P620" s="2"/>
      <c r="Q620" s="2"/>
      <c r="R620" s="2"/>
      <c r="S620" s="2"/>
      <c r="T620" s="2"/>
      <c r="U620" s="2"/>
      <c r="V620" s="2"/>
      <c r="W620" s="2"/>
      <c r="X620" s="2"/>
      <c r="Y620" s="2"/>
      <c r="Z620" s="2"/>
    </row>
    <row r="621" spans="1:26">
      <c r="A621" s="2"/>
      <c r="B621" s="2"/>
      <c r="C621" s="2"/>
      <c r="D621" s="2"/>
      <c r="E621" s="2"/>
      <c r="F621" s="84"/>
      <c r="G621" s="84"/>
      <c r="H621" s="84"/>
      <c r="I621" s="83"/>
      <c r="J621" s="2"/>
      <c r="K621" s="2"/>
      <c r="L621" s="2"/>
      <c r="M621" s="2"/>
      <c r="N621" s="2"/>
      <c r="O621" s="2"/>
      <c r="P621" s="2"/>
      <c r="Q621" s="2"/>
      <c r="R621" s="2"/>
      <c r="S621" s="2"/>
      <c r="T621" s="2"/>
      <c r="U621" s="2"/>
      <c r="V621" s="2"/>
      <c r="W621" s="2"/>
      <c r="X621" s="2"/>
      <c r="Y621" s="2"/>
      <c r="Z621" s="2"/>
    </row>
    <row r="622" spans="1:26">
      <c r="A622" s="2"/>
      <c r="B622" s="2"/>
      <c r="C622" s="2"/>
      <c r="D622" s="2"/>
      <c r="E622" s="2"/>
      <c r="F622" s="84"/>
      <c r="G622" s="84"/>
      <c r="H622" s="84"/>
      <c r="I622" s="83"/>
      <c r="J622" s="2"/>
      <c r="K622" s="2"/>
      <c r="L622" s="2"/>
      <c r="M622" s="2"/>
      <c r="N622" s="2"/>
      <c r="O622" s="2"/>
      <c r="P622" s="2"/>
      <c r="Q622" s="2"/>
      <c r="R622" s="2"/>
      <c r="S622" s="2"/>
      <c r="T622" s="2"/>
      <c r="U622" s="2"/>
      <c r="V622" s="2"/>
      <c r="W622" s="2"/>
      <c r="X622" s="2"/>
      <c r="Y622" s="2"/>
      <c r="Z622" s="2"/>
    </row>
    <row r="623" spans="1:26">
      <c r="A623" s="2"/>
      <c r="B623" s="2"/>
      <c r="C623" s="2"/>
      <c r="D623" s="2"/>
      <c r="E623" s="2"/>
      <c r="F623" s="84"/>
      <c r="G623" s="84"/>
      <c r="H623" s="84"/>
      <c r="I623" s="83"/>
      <c r="J623" s="2"/>
      <c r="K623" s="2"/>
      <c r="L623" s="2"/>
      <c r="M623" s="2"/>
      <c r="N623" s="2"/>
      <c r="O623" s="2"/>
      <c r="P623" s="2"/>
      <c r="Q623" s="2"/>
      <c r="R623" s="2"/>
      <c r="S623" s="2"/>
      <c r="T623" s="2"/>
      <c r="U623" s="2"/>
      <c r="V623" s="2"/>
      <c r="W623" s="2"/>
      <c r="X623" s="2"/>
      <c r="Y623" s="2"/>
      <c r="Z623" s="2"/>
    </row>
    <row r="624" spans="1:26">
      <c r="A624" s="2"/>
      <c r="B624" s="2"/>
      <c r="C624" s="2"/>
      <c r="D624" s="2"/>
      <c r="E624" s="2"/>
      <c r="F624" s="84"/>
      <c r="G624" s="84"/>
      <c r="H624" s="84"/>
      <c r="I624" s="83"/>
      <c r="J624" s="2"/>
      <c r="K624" s="2"/>
      <c r="L624" s="2"/>
      <c r="M624" s="2"/>
      <c r="N624" s="2"/>
      <c r="O624" s="2"/>
      <c r="P624" s="2"/>
      <c r="Q624" s="2"/>
      <c r="R624" s="2"/>
      <c r="S624" s="2"/>
      <c r="T624" s="2"/>
      <c r="U624" s="2"/>
      <c r="V624" s="2"/>
      <c r="W624" s="2"/>
      <c r="X624" s="2"/>
      <c r="Y624" s="2"/>
      <c r="Z624" s="2"/>
    </row>
    <row r="625" spans="1:26">
      <c r="A625" s="2"/>
      <c r="B625" s="2"/>
      <c r="C625" s="2"/>
      <c r="D625" s="2"/>
      <c r="E625" s="2"/>
      <c r="F625" s="84"/>
      <c r="G625" s="84"/>
      <c r="H625" s="84"/>
      <c r="I625" s="83"/>
      <c r="J625" s="2"/>
      <c r="K625" s="2"/>
      <c r="L625" s="2"/>
      <c r="M625" s="2"/>
      <c r="N625" s="2"/>
      <c r="O625" s="2"/>
      <c r="P625" s="2"/>
      <c r="Q625" s="2"/>
      <c r="R625" s="2"/>
      <c r="S625" s="2"/>
      <c r="T625" s="2"/>
      <c r="U625" s="2"/>
      <c r="V625" s="2"/>
      <c r="W625" s="2"/>
      <c r="X625" s="2"/>
      <c r="Y625" s="2"/>
      <c r="Z625" s="2"/>
    </row>
    <row r="626" spans="1:26">
      <c r="A626" s="2"/>
      <c r="B626" s="2"/>
      <c r="C626" s="2"/>
      <c r="D626" s="2"/>
      <c r="E626" s="2"/>
      <c r="F626" s="84"/>
      <c r="G626" s="84"/>
      <c r="H626" s="84"/>
      <c r="I626" s="83"/>
      <c r="J626" s="2"/>
      <c r="K626" s="2"/>
      <c r="L626" s="2"/>
      <c r="M626" s="2"/>
      <c r="N626" s="2"/>
      <c r="O626" s="2"/>
      <c r="P626" s="2"/>
      <c r="Q626" s="2"/>
      <c r="R626" s="2"/>
      <c r="S626" s="2"/>
      <c r="T626" s="2"/>
      <c r="U626" s="2"/>
      <c r="V626" s="2"/>
      <c r="W626" s="2"/>
      <c r="X626" s="2"/>
      <c r="Y626" s="2"/>
      <c r="Z626" s="2"/>
    </row>
    <row r="627" spans="1:26">
      <c r="A627" s="2"/>
      <c r="B627" s="2"/>
      <c r="C627" s="2"/>
      <c r="D627" s="2"/>
      <c r="E627" s="2"/>
      <c r="F627" s="84"/>
      <c r="G627" s="84"/>
      <c r="H627" s="84"/>
      <c r="I627" s="83"/>
      <c r="J627" s="2"/>
      <c r="K627" s="2"/>
      <c r="L627" s="2"/>
      <c r="M627" s="2"/>
      <c r="N627" s="2"/>
      <c r="O627" s="2"/>
      <c r="P627" s="2"/>
      <c r="Q627" s="2"/>
      <c r="R627" s="2"/>
      <c r="S627" s="2"/>
      <c r="T627" s="2"/>
      <c r="U627" s="2"/>
      <c r="V627" s="2"/>
      <c r="W627" s="2"/>
      <c r="X627" s="2"/>
      <c r="Y627" s="2"/>
      <c r="Z627" s="2"/>
    </row>
    <row r="628" spans="1:26">
      <c r="A628" s="2"/>
      <c r="B628" s="2"/>
      <c r="C628" s="2"/>
      <c r="D628" s="2"/>
      <c r="E628" s="2"/>
      <c r="F628" s="84"/>
      <c r="G628" s="84"/>
      <c r="H628" s="84"/>
      <c r="I628" s="83"/>
      <c r="J628" s="2"/>
      <c r="K628" s="2"/>
      <c r="L628" s="2"/>
      <c r="M628" s="2"/>
      <c r="N628" s="2"/>
      <c r="O628" s="2"/>
      <c r="P628" s="2"/>
      <c r="Q628" s="2"/>
      <c r="R628" s="2"/>
      <c r="S628" s="2"/>
      <c r="T628" s="2"/>
      <c r="U628" s="2"/>
      <c r="V628" s="2"/>
      <c r="W628" s="2"/>
      <c r="X628" s="2"/>
      <c r="Y628" s="2"/>
      <c r="Z628" s="2"/>
    </row>
    <row r="629" spans="1:26">
      <c r="A629" s="2"/>
      <c r="B629" s="2"/>
      <c r="C629" s="2"/>
      <c r="D629" s="2"/>
      <c r="E629" s="2"/>
      <c r="F629" s="84"/>
      <c r="G629" s="84"/>
      <c r="H629" s="84"/>
      <c r="I629" s="83"/>
      <c r="J629" s="2"/>
      <c r="K629" s="2"/>
      <c r="L629" s="2"/>
      <c r="M629" s="2"/>
      <c r="N629" s="2"/>
      <c r="O629" s="2"/>
      <c r="P629" s="2"/>
      <c r="Q629" s="2"/>
      <c r="R629" s="2"/>
      <c r="S629" s="2"/>
      <c r="T629" s="2"/>
      <c r="U629" s="2"/>
      <c r="V629" s="2"/>
      <c r="W629" s="2"/>
      <c r="X629" s="2"/>
      <c r="Y629" s="2"/>
      <c r="Z629" s="2"/>
    </row>
    <row r="630" spans="1:26">
      <c r="A630" s="2"/>
      <c r="B630" s="2"/>
      <c r="C630" s="2"/>
      <c r="D630" s="2"/>
      <c r="E630" s="2"/>
      <c r="F630" s="84"/>
      <c r="G630" s="84"/>
      <c r="H630" s="84"/>
      <c r="I630" s="83"/>
      <c r="J630" s="2"/>
      <c r="K630" s="2"/>
      <c r="L630" s="2"/>
      <c r="M630" s="2"/>
      <c r="N630" s="2"/>
      <c r="O630" s="2"/>
      <c r="P630" s="2"/>
      <c r="Q630" s="2"/>
      <c r="R630" s="2"/>
      <c r="S630" s="2"/>
      <c r="T630" s="2"/>
      <c r="U630" s="2"/>
      <c r="V630" s="2"/>
      <c r="W630" s="2"/>
      <c r="X630" s="2"/>
      <c r="Y630" s="2"/>
      <c r="Z630" s="2"/>
    </row>
    <row r="631" spans="1:26">
      <c r="A631" s="2"/>
      <c r="B631" s="2"/>
      <c r="C631" s="2"/>
      <c r="D631" s="2"/>
      <c r="E631" s="2"/>
      <c r="F631" s="84"/>
      <c r="G631" s="84"/>
      <c r="H631" s="84"/>
      <c r="I631" s="83"/>
      <c r="J631" s="2"/>
      <c r="K631" s="2"/>
      <c r="L631" s="2"/>
      <c r="M631" s="2"/>
      <c r="N631" s="2"/>
      <c r="O631" s="2"/>
      <c r="P631" s="2"/>
      <c r="Q631" s="2"/>
      <c r="R631" s="2"/>
      <c r="S631" s="2"/>
      <c r="T631" s="2"/>
      <c r="U631" s="2"/>
      <c r="V631" s="2"/>
      <c r="W631" s="2"/>
      <c r="X631" s="2"/>
      <c r="Y631" s="2"/>
      <c r="Z631" s="2"/>
    </row>
    <row r="632" spans="1:26">
      <c r="A632" s="2"/>
      <c r="B632" s="2"/>
      <c r="C632" s="2"/>
      <c r="D632" s="2"/>
      <c r="E632" s="2"/>
      <c r="F632" s="84"/>
      <c r="G632" s="84"/>
      <c r="H632" s="84"/>
      <c r="I632" s="83"/>
      <c r="J632" s="2"/>
      <c r="K632" s="2"/>
      <c r="L632" s="2"/>
      <c r="M632" s="2"/>
      <c r="N632" s="2"/>
      <c r="O632" s="2"/>
      <c r="P632" s="2"/>
      <c r="Q632" s="2"/>
      <c r="R632" s="2"/>
      <c r="S632" s="2"/>
      <c r="T632" s="2"/>
      <c r="U632" s="2"/>
      <c r="V632" s="2"/>
      <c r="W632" s="2"/>
      <c r="X632" s="2"/>
      <c r="Y632" s="2"/>
      <c r="Z632" s="2"/>
    </row>
    <row r="633" spans="1:26">
      <c r="A633" s="2"/>
      <c r="B633" s="2"/>
      <c r="C633" s="2"/>
      <c r="D633" s="2"/>
      <c r="E633" s="2"/>
      <c r="F633" s="84"/>
      <c r="G633" s="84"/>
      <c r="H633" s="84"/>
      <c r="I633" s="83"/>
      <c r="J633" s="2"/>
      <c r="K633" s="2"/>
      <c r="L633" s="2"/>
      <c r="M633" s="2"/>
      <c r="N633" s="2"/>
      <c r="O633" s="2"/>
      <c r="P633" s="2"/>
      <c r="Q633" s="2"/>
      <c r="R633" s="2"/>
      <c r="S633" s="2"/>
      <c r="T633" s="2"/>
      <c r="U633" s="2"/>
      <c r="V633" s="2"/>
      <c r="W633" s="2"/>
      <c r="X633" s="2"/>
      <c r="Y633" s="2"/>
      <c r="Z633" s="2"/>
    </row>
    <row r="634" spans="1:26">
      <c r="A634" s="2"/>
      <c r="B634" s="2"/>
      <c r="C634" s="2"/>
      <c r="D634" s="2"/>
      <c r="E634" s="2"/>
      <c r="F634" s="84"/>
      <c r="G634" s="84"/>
      <c r="H634" s="84"/>
      <c r="I634" s="83"/>
      <c r="J634" s="2"/>
      <c r="K634" s="2"/>
      <c r="L634" s="2"/>
      <c r="M634" s="2"/>
      <c r="N634" s="2"/>
      <c r="O634" s="2"/>
      <c r="P634" s="2"/>
      <c r="Q634" s="2"/>
      <c r="R634" s="2"/>
      <c r="S634" s="2"/>
      <c r="T634" s="2"/>
      <c r="U634" s="2"/>
      <c r="V634" s="2"/>
      <c r="W634" s="2"/>
      <c r="X634" s="2"/>
      <c r="Y634" s="2"/>
      <c r="Z634" s="2"/>
    </row>
    <row r="635" spans="1:26">
      <c r="A635" s="2"/>
      <c r="B635" s="2"/>
      <c r="C635" s="2"/>
      <c r="D635" s="2"/>
      <c r="E635" s="2"/>
      <c r="F635" s="84"/>
      <c r="G635" s="84"/>
      <c r="H635" s="84"/>
      <c r="I635" s="83"/>
      <c r="J635" s="2"/>
      <c r="K635" s="2"/>
      <c r="L635" s="2"/>
      <c r="M635" s="2"/>
      <c r="N635" s="2"/>
      <c r="O635" s="2"/>
      <c r="P635" s="2"/>
      <c r="Q635" s="2"/>
      <c r="R635" s="2"/>
      <c r="S635" s="2"/>
      <c r="T635" s="2"/>
      <c r="U635" s="2"/>
      <c r="V635" s="2"/>
      <c r="W635" s="2"/>
      <c r="X635" s="2"/>
      <c r="Y635" s="2"/>
      <c r="Z635" s="2"/>
    </row>
    <row r="636" spans="1:26">
      <c r="A636" s="2"/>
      <c r="B636" s="2"/>
      <c r="C636" s="2"/>
      <c r="D636" s="2"/>
      <c r="E636" s="2"/>
      <c r="F636" s="84"/>
      <c r="G636" s="84"/>
      <c r="H636" s="84"/>
      <c r="I636" s="83"/>
      <c r="J636" s="2"/>
      <c r="K636" s="2"/>
      <c r="L636" s="2"/>
      <c r="M636" s="2"/>
      <c r="N636" s="2"/>
      <c r="O636" s="2"/>
      <c r="P636" s="2"/>
      <c r="Q636" s="2"/>
      <c r="R636" s="2"/>
      <c r="S636" s="2"/>
      <c r="T636" s="2"/>
      <c r="U636" s="2"/>
      <c r="V636" s="2"/>
      <c r="W636" s="2"/>
      <c r="X636" s="2"/>
      <c r="Y636" s="2"/>
      <c r="Z636" s="2"/>
    </row>
    <row r="637" spans="1:26">
      <c r="A637" s="2"/>
      <c r="B637" s="2"/>
      <c r="C637" s="2"/>
      <c r="D637" s="2"/>
      <c r="E637" s="2"/>
      <c r="F637" s="84"/>
      <c r="G637" s="84"/>
      <c r="H637" s="84"/>
      <c r="I637" s="83"/>
      <c r="J637" s="2"/>
      <c r="K637" s="2"/>
      <c r="L637" s="2"/>
      <c r="M637" s="2"/>
      <c r="N637" s="2"/>
      <c r="O637" s="2"/>
      <c r="P637" s="2"/>
      <c r="Q637" s="2"/>
      <c r="R637" s="2"/>
      <c r="S637" s="2"/>
      <c r="T637" s="2"/>
      <c r="U637" s="2"/>
      <c r="V637" s="2"/>
      <c r="W637" s="2"/>
      <c r="X637" s="2"/>
      <c r="Y637" s="2"/>
      <c r="Z637" s="2"/>
    </row>
    <row r="638" spans="1:26">
      <c r="A638" s="2"/>
      <c r="B638" s="2"/>
      <c r="C638" s="2"/>
      <c r="D638" s="2"/>
      <c r="E638" s="2"/>
      <c r="F638" s="84"/>
      <c r="G638" s="84"/>
      <c r="H638" s="84"/>
      <c r="I638" s="83"/>
      <c r="J638" s="2"/>
      <c r="K638" s="2"/>
      <c r="L638" s="2"/>
      <c r="M638" s="2"/>
      <c r="N638" s="2"/>
      <c r="O638" s="2"/>
      <c r="P638" s="2"/>
      <c r="Q638" s="2"/>
      <c r="R638" s="2"/>
      <c r="S638" s="2"/>
      <c r="T638" s="2"/>
      <c r="U638" s="2"/>
      <c r="V638" s="2"/>
      <c r="W638" s="2"/>
      <c r="X638" s="2"/>
      <c r="Y638" s="2"/>
      <c r="Z638" s="2"/>
    </row>
    <row r="639" spans="1:26">
      <c r="A639" s="2"/>
      <c r="B639" s="2"/>
      <c r="C639" s="2"/>
      <c r="D639" s="2"/>
      <c r="E639" s="2"/>
      <c r="F639" s="84"/>
      <c r="G639" s="84"/>
      <c r="H639" s="84"/>
      <c r="I639" s="83"/>
      <c r="J639" s="2"/>
      <c r="K639" s="2"/>
      <c r="L639" s="2"/>
      <c r="M639" s="2"/>
      <c r="N639" s="2"/>
      <c r="O639" s="2"/>
      <c r="P639" s="2"/>
      <c r="Q639" s="2"/>
      <c r="R639" s="2"/>
      <c r="S639" s="2"/>
      <c r="T639" s="2"/>
      <c r="U639" s="2"/>
      <c r="V639" s="2"/>
      <c r="W639" s="2"/>
      <c r="X639" s="2"/>
      <c r="Y639" s="2"/>
      <c r="Z639" s="2"/>
    </row>
    <row r="640" spans="1:26">
      <c r="A640" s="2"/>
      <c r="B640" s="2"/>
      <c r="C640" s="2"/>
      <c r="D640" s="2"/>
      <c r="E640" s="2"/>
      <c r="F640" s="84"/>
      <c r="G640" s="84"/>
      <c r="H640" s="84"/>
      <c r="I640" s="83"/>
      <c r="J640" s="2"/>
      <c r="K640" s="2"/>
      <c r="L640" s="2"/>
      <c r="M640" s="2"/>
      <c r="N640" s="2"/>
      <c r="O640" s="2"/>
      <c r="P640" s="2"/>
      <c r="Q640" s="2"/>
      <c r="R640" s="2"/>
      <c r="S640" s="2"/>
      <c r="T640" s="2"/>
      <c r="U640" s="2"/>
      <c r="V640" s="2"/>
      <c r="W640" s="2"/>
      <c r="X640" s="2"/>
      <c r="Y640" s="2"/>
      <c r="Z640" s="2"/>
    </row>
    <row r="641" spans="1:26">
      <c r="A641" s="2"/>
      <c r="B641" s="2"/>
      <c r="C641" s="2"/>
      <c r="D641" s="2"/>
      <c r="E641" s="2"/>
      <c r="F641" s="84"/>
      <c r="G641" s="84"/>
      <c r="H641" s="84"/>
      <c r="I641" s="83"/>
      <c r="J641" s="2"/>
      <c r="K641" s="2"/>
      <c r="L641" s="2"/>
      <c r="M641" s="2"/>
      <c r="N641" s="2"/>
      <c r="O641" s="2"/>
      <c r="P641" s="2"/>
      <c r="Q641" s="2"/>
      <c r="R641" s="2"/>
      <c r="S641" s="2"/>
      <c r="T641" s="2"/>
      <c r="U641" s="2"/>
      <c r="V641" s="2"/>
      <c r="W641" s="2"/>
      <c r="X641" s="2"/>
      <c r="Y641" s="2"/>
      <c r="Z641" s="2"/>
    </row>
    <row r="642" spans="1:26">
      <c r="A642" s="2"/>
      <c r="B642" s="2"/>
      <c r="C642" s="2"/>
      <c r="D642" s="2"/>
      <c r="E642" s="2"/>
      <c r="F642" s="84"/>
      <c r="G642" s="84"/>
      <c r="H642" s="84"/>
      <c r="I642" s="83"/>
      <c r="J642" s="2"/>
      <c r="K642" s="2"/>
      <c r="L642" s="2"/>
      <c r="M642" s="2"/>
      <c r="N642" s="2"/>
      <c r="O642" s="2"/>
      <c r="P642" s="2"/>
      <c r="Q642" s="2"/>
      <c r="R642" s="2"/>
      <c r="S642" s="2"/>
      <c r="T642" s="2"/>
      <c r="U642" s="2"/>
      <c r="V642" s="2"/>
      <c r="W642" s="2"/>
      <c r="X642" s="2"/>
      <c r="Y642" s="2"/>
      <c r="Z642" s="2"/>
    </row>
    <row r="643" spans="1:26">
      <c r="A643" s="2"/>
      <c r="B643" s="2"/>
      <c r="C643" s="2"/>
      <c r="D643" s="2"/>
      <c r="E643" s="2"/>
      <c r="F643" s="84"/>
      <c r="G643" s="84"/>
      <c r="H643" s="84"/>
      <c r="I643" s="83"/>
      <c r="J643" s="2"/>
      <c r="K643" s="2"/>
      <c r="L643" s="2"/>
      <c r="M643" s="2"/>
      <c r="N643" s="2"/>
      <c r="O643" s="2"/>
      <c r="P643" s="2"/>
      <c r="Q643" s="2"/>
      <c r="R643" s="2"/>
      <c r="S643" s="2"/>
      <c r="T643" s="2"/>
      <c r="U643" s="2"/>
      <c r="V643" s="2"/>
      <c r="W643" s="2"/>
      <c r="X643" s="2"/>
      <c r="Y643" s="2"/>
      <c r="Z643" s="2"/>
    </row>
    <row r="644" spans="1:26">
      <c r="A644" s="2"/>
      <c r="B644" s="2"/>
      <c r="C644" s="2"/>
      <c r="D644" s="2"/>
      <c r="E644" s="2"/>
      <c r="F644" s="84"/>
      <c r="G644" s="84"/>
      <c r="H644" s="84"/>
      <c r="I644" s="83"/>
      <c r="J644" s="2"/>
      <c r="K644" s="2"/>
      <c r="L644" s="2"/>
      <c r="M644" s="2"/>
      <c r="N644" s="2"/>
      <c r="O644" s="2"/>
      <c r="P644" s="2"/>
      <c r="Q644" s="2"/>
      <c r="R644" s="2"/>
      <c r="S644" s="2"/>
      <c r="T644" s="2"/>
      <c r="U644" s="2"/>
      <c r="V644" s="2"/>
      <c r="W644" s="2"/>
      <c r="X644" s="2"/>
      <c r="Y644" s="2"/>
      <c r="Z644" s="2"/>
    </row>
    <row r="645" spans="1:26">
      <c r="A645" s="2"/>
      <c r="B645" s="2"/>
      <c r="C645" s="2"/>
      <c r="D645" s="2"/>
      <c r="E645" s="2"/>
      <c r="F645" s="84"/>
      <c r="G645" s="84"/>
      <c r="H645" s="84"/>
      <c r="I645" s="83"/>
      <c r="J645" s="2"/>
      <c r="K645" s="2"/>
      <c r="L645" s="2"/>
      <c r="M645" s="2"/>
      <c r="N645" s="2"/>
      <c r="O645" s="2"/>
      <c r="P645" s="2"/>
      <c r="Q645" s="2"/>
      <c r="R645" s="2"/>
      <c r="S645" s="2"/>
      <c r="T645" s="2"/>
      <c r="U645" s="2"/>
      <c r="V645" s="2"/>
      <c r="W645" s="2"/>
      <c r="X645" s="2"/>
      <c r="Y645" s="2"/>
      <c r="Z645" s="2"/>
    </row>
    <row r="646" spans="1:26">
      <c r="A646" s="2"/>
      <c r="B646" s="2"/>
      <c r="C646" s="2"/>
      <c r="D646" s="2"/>
      <c r="E646" s="2"/>
      <c r="F646" s="84"/>
      <c r="G646" s="84"/>
      <c r="H646" s="84"/>
      <c r="I646" s="83"/>
      <c r="J646" s="2"/>
      <c r="K646" s="2"/>
      <c r="L646" s="2"/>
      <c r="M646" s="2"/>
      <c r="N646" s="2"/>
      <c r="O646" s="2"/>
      <c r="P646" s="2"/>
      <c r="Q646" s="2"/>
      <c r="R646" s="2"/>
      <c r="S646" s="2"/>
      <c r="T646" s="2"/>
      <c r="U646" s="2"/>
      <c r="V646" s="2"/>
      <c r="W646" s="2"/>
      <c r="X646" s="2"/>
      <c r="Y646" s="2"/>
      <c r="Z646" s="2"/>
    </row>
    <row r="647" spans="1:26">
      <c r="A647" s="2"/>
      <c r="B647" s="2"/>
      <c r="C647" s="2"/>
      <c r="D647" s="2"/>
      <c r="E647" s="2"/>
      <c r="F647" s="84"/>
      <c r="G647" s="84"/>
      <c r="H647" s="84"/>
      <c r="I647" s="83"/>
      <c r="J647" s="2"/>
      <c r="K647" s="2"/>
      <c r="L647" s="2"/>
      <c r="M647" s="2"/>
      <c r="N647" s="2"/>
      <c r="O647" s="2"/>
      <c r="P647" s="2"/>
      <c r="Q647" s="2"/>
      <c r="R647" s="2"/>
      <c r="S647" s="2"/>
      <c r="T647" s="2"/>
      <c r="U647" s="2"/>
      <c r="V647" s="2"/>
      <c r="W647" s="2"/>
      <c r="X647" s="2"/>
      <c r="Y647" s="2"/>
      <c r="Z647" s="2"/>
    </row>
    <row r="648" spans="1:26">
      <c r="A648" s="2"/>
      <c r="B648" s="2"/>
      <c r="C648" s="2"/>
      <c r="D648" s="2"/>
      <c r="E648" s="2"/>
      <c r="F648" s="84"/>
      <c r="G648" s="84"/>
      <c r="H648" s="84"/>
      <c r="I648" s="83"/>
      <c r="J648" s="2"/>
      <c r="K648" s="2"/>
      <c r="L648" s="2"/>
      <c r="M648" s="2"/>
      <c r="N648" s="2"/>
      <c r="O648" s="2"/>
      <c r="P648" s="2"/>
      <c r="Q648" s="2"/>
      <c r="R648" s="2"/>
      <c r="S648" s="2"/>
      <c r="T648" s="2"/>
      <c r="U648" s="2"/>
      <c r="V648" s="2"/>
      <c r="W648" s="2"/>
      <c r="X648" s="2"/>
      <c r="Y648" s="2"/>
      <c r="Z648" s="2"/>
    </row>
    <row r="649" spans="1:26">
      <c r="A649" s="2"/>
      <c r="B649" s="2"/>
      <c r="C649" s="2"/>
      <c r="D649" s="2"/>
      <c r="E649" s="2"/>
      <c r="F649" s="84"/>
      <c r="G649" s="84"/>
      <c r="H649" s="84"/>
      <c r="I649" s="83"/>
      <c r="J649" s="2"/>
      <c r="K649" s="2"/>
      <c r="L649" s="2"/>
      <c r="M649" s="2"/>
      <c r="N649" s="2"/>
      <c r="O649" s="2"/>
      <c r="P649" s="2"/>
      <c r="Q649" s="2"/>
      <c r="R649" s="2"/>
      <c r="S649" s="2"/>
      <c r="T649" s="2"/>
      <c r="U649" s="2"/>
      <c r="V649" s="2"/>
      <c r="W649" s="2"/>
      <c r="X649" s="2"/>
      <c r="Y649" s="2"/>
      <c r="Z649" s="2"/>
    </row>
    <row r="650" spans="1:26">
      <c r="A650" s="2"/>
      <c r="B650" s="2"/>
      <c r="C650" s="2"/>
      <c r="D650" s="2"/>
      <c r="E650" s="2"/>
      <c r="F650" s="84"/>
      <c r="G650" s="84"/>
      <c r="H650" s="84"/>
      <c r="I650" s="83"/>
      <c r="J650" s="2"/>
      <c r="K650" s="2"/>
      <c r="L650" s="2"/>
      <c r="M650" s="2"/>
      <c r="N650" s="2"/>
      <c r="O650" s="2"/>
      <c r="P650" s="2"/>
      <c r="Q650" s="2"/>
      <c r="R650" s="2"/>
      <c r="S650" s="2"/>
      <c r="T650" s="2"/>
      <c r="U650" s="2"/>
      <c r="V650" s="2"/>
      <c r="W650" s="2"/>
      <c r="X650" s="2"/>
      <c r="Y650" s="2"/>
      <c r="Z650" s="2"/>
    </row>
    <row r="651" spans="1:26">
      <c r="A651" s="2"/>
      <c r="B651" s="2"/>
      <c r="C651" s="2"/>
      <c r="D651" s="2"/>
      <c r="E651" s="2"/>
      <c r="F651" s="84"/>
      <c r="G651" s="84"/>
      <c r="H651" s="84"/>
      <c r="I651" s="83"/>
      <c r="J651" s="2"/>
      <c r="K651" s="2"/>
      <c r="L651" s="2"/>
      <c r="M651" s="2"/>
      <c r="N651" s="2"/>
      <c r="O651" s="2"/>
      <c r="P651" s="2"/>
      <c r="Q651" s="2"/>
      <c r="R651" s="2"/>
      <c r="S651" s="2"/>
      <c r="T651" s="2"/>
      <c r="U651" s="2"/>
      <c r="V651" s="2"/>
      <c r="W651" s="2"/>
      <c r="X651" s="2"/>
      <c r="Y651" s="2"/>
      <c r="Z651" s="2"/>
    </row>
    <row r="652" spans="1:26">
      <c r="A652" s="2"/>
      <c r="B652" s="2"/>
      <c r="C652" s="2"/>
      <c r="D652" s="2"/>
      <c r="E652" s="2"/>
      <c r="F652" s="84"/>
      <c r="G652" s="84"/>
      <c r="H652" s="84"/>
      <c r="I652" s="83"/>
      <c r="J652" s="2"/>
      <c r="K652" s="2"/>
      <c r="L652" s="2"/>
      <c r="M652" s="2"/>
      <c r="N652" s="2"/>
      <c r="O652" s="2"/>
      <c r="P652" s="2"/>
      <c r="Q652" s="2"/>
      <c r="R652" s="2"/>
      <c r="S652" s="2"/>
      <c r="T652" s="2"/>
      <c r="U652" s="2"/>
      <c r="V652" s="2"/>
      <c r="W652" s="2"/>
      <c r="X652" s="2"/>
      <c r="Y652" s="2"/>
      <c r="Z652" s="2"/>
    </row>
    <row r="653" spans="1:26">
      <c r="A653" s="2"/>
      <c r="B653" s="2"/>
      <c r="C653" s="2"/>
      <c r="D653" s="2"/>
      <c r="E653" s="2"/>
      <c r="F653" s="84"/>
      <c r="G653" s="84"/>
      <c r="H653" s="84"/>
      <c r="I653" s="83"/>
      <c r="J653" s="2"/>
      <c r="K653" s="2"/>
      <c r="L653" s="2"/>
      <c r="M653" s="2"/>
      <c r="N653" s="2"/>
      <c r="O653" s="2"/>
      <c r="P653" s="2"/>
      <c r="Q653" s="2"/>
      <c r="R653" s="2"/>
      <c r="S653" s="2"/>
      <c r="T653" s="2"/>
      <c r="U653" s="2"/>
      <c r="V653" s="2"/>
      <c r="W653" s="2"/>
      <c r="X653" s="2"/>
      <c r="Y653" s="2"/>
      <c r="Z653" s="2"/>
    </row>
    <row r="654" spans="1:26">
      <c r="A654" s="2"/>
      <c r="B654" s="2"/>
      <c r="C654" s="2"/>
      <c r="D654" s="2"/>
      <c r="E654" s="2"/>
      <c r="F654" s="84"/>
      <c r="G654" s="84"/>
      <c r="H654" s="84"/>
      <c r="I654" s="83"/>
      <c r="J654" s="2"/>
      <c r="K654" s="2"/>
      <c r="L654" s="2"/>
      <c r="M654" s="2"/>
      <c r="N654" s="2"/>
      <c r="O654" s="2"/>
      <c r="P654" s="2"/>
      <c r="Q654" s="2"/>
      <c r="R654" s="2"/>
      <c r="S654" s="2"/>
      <c r="T654" s="2"/>
      <c r="U654" s="2"/>
      <c r="V654" s="2"/>
      <c r="W654" s="2"/>
      <c r="X654" s="2"/>
      <c r="Y654" s="2"/>
      <c r="Z654" s="2"/>
    </row>
    <row r="655" spans="1:26">
      <c r="A655" s="2"/>
      <c r="B655" s="2"/>
      <c r="C655" s="2"/>
      <c r="D655" s="2"/>
      <c r="E655" s="2"/>
      <c r="F655" s="84"/>
      <c r="G655" s="84"/>
      <c r="H655" s="84"/>
      <c r="I655" s="83"/>
      <c r="J655" s="2"/>
      <c r="K655" s="2"/>
      <c r="L655" s="2"/>
      <c r="M655" s="2"/>
      <c r="N655" s="2"/>
      <c r="O655" s="2"/>
      <c r="P655" s="2"/>
      <c r="Q655" s="2"/>
      <c r="R655" s="2"/>
      <c r="S655" s="2"/>
      <c r="T655" s="2"/>
      <c r="U655" s="2"/>
      <c r="V655" s="2"/>
      <c r="W655" s="2"/>
      <c r="X655" s="2"/>
      <c r="Y655" s="2"/>
      <c r="Z655" s="2"/>
    </row>
    <row r="656" spans="1:26">
      <c r="A656" s="2"/>
      <c r="B656" s="2"/>
      <c r="C656" s="2"/>
      <c r="D656" s="2"/>
      <c r="E656" s="2"/>
      <c r="F656" s="84"/>
      <c r="G656" s="84"/>
      <c r="H656" s="84"/>
      <c r="I656" s="83"/>
      <c r="J656" s="2"/>
      <c r="K656" s="2"/>
      <c r="L656" s="2"/>
      <c r="M656" s="2"/>
      <c r="N656" s="2"/>
      <c r="O656" s="2"/>
      <c r="P656" s="2"/>
      <c r="Q656" s="2"/>
      <c r="R656" s="2"/>
      <c r="S656" s="2"/>
      <c r="T656" s="2"/>
      <c r="U656" s="2"/>
      <c r="V656" s="2"/>
      <c r="W656" s="2"/>
      <c r="X656" s="2"/>
      <c r="Y656" s="2"/>
      <c r="Z656" s="2"/>
    </row>
    <row r="657" spans="1:26">
      <c r="A657" s="2"/>
      <c r="B657" s="2"/>
      <c r="C657" s="2"/>
      <c r="D657" s="2"/>
      <c r="E657" s="2"/>
      <c r="F657" s="84"/>
      <c r="G657" s="84"/>
      <c r="H657" s="84"/>
      <c r="I657" s="83"/>
      <c r="J657" s="2"/>
      <c r="K657" s="2"/>
      <c r="L657" s="2"/>
      <c r="M657" s="2"/>
      <c r="N657" s="2"/>
      <c r="O657" s="2"/>
      <c r="P657" s="2"/>
      <c r="Q657" s="2"/>
      <c r="R657" s="2"/>
      <c r="S657" s="2"/>
      <c r="T657" s="2"/>
      <c r="U657" s="2"/>
      <c r="V657" s="2"/>
      <c r="W657" s="2"/>
      <c r="X657" s="2"/>
      <c r="Y657" s="2"/>
      <c r="Z657" s="2"/>
    </row>
    <row r="658" spans="1:26">
      <c r="A658" s="2"/>
      <c r="B658" s="2"/>
      <c r="C658" s="2"/>
      <c r="D658" s="2"/>
      <c r="E658" s="2"/>
      <c r="F658" s="84"/>
      <c r="G658" s="84"/>
      <c r="H658" s="84"/>
      <c r="I658" s="83"/>
      <c r="J658" s="2"/>
      <c r="K658" s="2"/>
      <c r="L658" s="2"/>
      <c r="M658" s="2"/>
      <c r="N658" s="2"/>
      <c r="O658" s="2"/>
      <c r="P658" s="2"/>
      <c r="Q658" s="2"/>
      <c r="R658" s="2"/>
      <c r="S658" s="2"/>
      <c r="T658" s="2"/>
      <c r="U658" s="2"/>
      <c r="V658" s="2"/>
      <c r="W658" s="2"/>
      <c r="X658" s="2"/>
      <c r="Y658" s="2"/>
      <c r="Z658" s="2"/>
    </row>
    <row r="659" spans="1:26">
      <c r="A659" s="2"/>
      <c r="B659" s="2"/>
      <c r="C659" s="2"/>
      <c r="D659" s="2"/>
      <c r="E659" s="2"/>
      <c r="F659" s="84"/>
      <c r="G659" s="84"/>
      <c r="H659" s="84"/>
      <c r="I659" s="83"/>
      <c r="J659" s="2"/>
      <c r="K659" s="2"/>
      <c r="L659" s="2"/>
      <c r="M659" s="2"/>
      <c r="N659" s="2"/>
      <c r="O659" s="2"/>
      <c r="P659" s="2"/>
      <c r="Q659" s="2"/>
      <c r="R659" s="2"/>
      <c r="S659" s="2"/>
      <c r="T659" s="2"/>
      <c r="U659" s="2"/>
      <c r="V659" s="2"/>
      <c r="W659" s="2"/>
      <c r="X659" s="2"/>
      <c r="Y659" s="2"/>
      <c r="Z659" s="2"/>
    </row>
    <row r="660" spans="1:26">
      <c r="A660" s="2"/>
      <c r="B660" s="2"/>
      <c r="C660" s="2"/>
      <c r="D660" s="2"/>
      <c r="E660" s="2"/>
      <c r="F660" s="84"/>
      <c r="G660" s="84"/>
      <c r="H660" s="84"/>
      <c r="I660" s="83"/>
      <c r="J660" s="2"/>
      <c r="K660" s="2"/>
      <c r="L660" s="2"/>
      <c r="M660" s="2"/>
      <c r="N660" s="2"/>
      <c r="O660" s="2"/>
      <c r="P660" s="2"/>
      <c r="Q660" s="2"/>
      <c r="R660" s="2"/>
      <c r="S660" s="2"/>
      <c r="T660" s="2"/>
      <c r="U660" s="2"/>
      <c r="V660" s="2"/>
      <c r="W660" s="2"/>
      <c r="X660" s="2"/>
      <c r="Y660" s="2"/>
      <c r="Z660" s="2"/>
    </row>
    <row r="661" spans="1:26">
      <c r="A661" s="2"/>
      <c r="B661" s="2"/>
      <c r="C661" s="2"/>
      <c r="D661" s="2"/>
      <c r="E661" s="2"/>
      <c r="F661" s="84"/>
      <c r="G661" s="84"/>
      <c r="H661" s="84"/>
      <c r="I661" s="83"/>
      <c r="J661" s="2"/>
      <c r="K661" s="2"/>
      <c r="L661" s="2"/>
      <c r="M661" s="2"/>
      <c r="N661" s="2"/>
      <c r="O661" s="2"/>
      <c r="P661" s="2"/>
      <c r="Q661" s="2"/>
      <c r="R661" s="2"/>
      <c r="S661" s="2"/>
      <c r="T661" s="2"/>
      <c r="U661" s="2"/>
      <c r="V661" s="2"/>
      <c r="W661" s="2"/>
      <c r="X661" s="2"/>
      <c r="Y661" s="2"/>
      <c r="Z661" s="2"/>
    </row>
    <row r="662" spans="1:26">
      <c r="A662" s="2"/>
      <c r="B662" s="2"/>
      <c r="C662" s="2"/>
      <c r="D662" s="2"/>
      <c r="E662" s="2"/>
      <c r="F662" s="84"/>
      <c r="G662" s="84"/>
      <c r="H662" s="84"/>
      <c r="I662" s="83"/>
      <c r="J662" s="2"/>
      <c r="K662" s="2"/>
      <c r="L662" s="2"/>
      <c r="M662" s="2"/>
      <c r="N662" s="2"/>
      <c r="O662" s="2"/>
      <c r="P662" s="2"/>
      <c r="Q662" s="2"/>
      <c r="R662" s="2"/>
      <c r="S662" s="2"/>
      <c r="T662" s="2"/>
      <c r="U662" s="2"/>
      <c r="V662" s="2"/>
      <c r="W662" s="2"/>
      <c r="X662" s="2"/>
      <c r="Y662" s="2"/>
      <c r="Z662" s="2"/>
    </row>
    <row r="663" spans="1:26">
      <c r="A663" s="2"/>
      <c r="B663" s="2"/>
      <c r="C663" s="2"/>
      <c r="D663" s="2"/>
      <c r="E663" s="2"/>
      <c r="F663" s="84"/>
      <c r="G663" s="84"/>
      <c r="H663" s="84"/>
      <c r="I663" s="83"/>
      <c r="J663" s="2"/>
      <c r="K663" s="2"/>
      <c r="L663" s="2"/>
      <c r="M663" s="2"/>
      <c r="N663" s="2"/>
      <c r="O663" s="2"/>
      <c r="P663" s="2"/>
      <c r="Q663" s="2"/>
      <c r="R663" s="2"/>
      <c r="S663" s="2"/>
      <c r="T663" s="2"/>
      <c r="U663" s="2"/>
      <c r="V663" s="2"/>
      <c r="W663" s="2"/>
      <c r="X663" s="2"/>
      <c r="Y663" s="2"/>
      <c r="Z663" s="2"/>
    </row>
    <row r="664" spans="1:26">
      <c r="A664" s="2"/>
      <c r="B664" s="2"/>
      <c r="C664" s="2"/>
      <c r="D664" s="2"/>
      <c r="E664" s="2"/>
      <c r="F664" s="84"/>
      <c r="G664" s="84"/>
      <c r="H664" s="84"/>
      <c r="I664" s="83"/>
      <c r="J664" s="2"/>
      <c r="K664" s="2"/>
      <c r="L664" s="2"/>
      <c r="M664" s="2"/>
      <c r="N664" s="2"/>
      <c r="O664" s="2"/>
      <c r="P664" s="2"/>
      <c r="Q664" s="2"/>
      <c r="R664" s="2"/>
      <c r="S664" s="2"/>
      <c r="T664" s="2"/>
      <c r="U664" s="2"/>
      <c r="V664" s="2"/>
      <c r="W664" s="2"/>
      <c r="X664" s="2"/>
      <c r="Y664" s="2"/>
      <c r="Z664" s="2"/>
    </row>
    <row r="665" spans="1:26">
      <c r="A665" s="2"/>
      <c r="B665" s="2"/>
      <c r="C665" s="2"/>
      <c r="D665" s="2"/>
      <c r="E665" s="2"/>
      <c r="F665" s="84"/>
      <c r="G665" s="84"/>
      <c r="H665" s="84"/>
      <c r="I665" s="83"/>
      <c r="J665" s="2"/>
      <c r="K665" s="2"/>
      <c r="L665" s="2"/>
      <c r="M665" s="2"/>
      <c r="N665" s="2"/>
      <c r="O665" s="2"/>
      <c r="P665" s="2"/>
      <c r="Q665" s="2"/>
      <c r="R665" s="2"/>
      <c r="S665" s="2"/>
      <c r="T665" s="2"/>
      <c r="U665" s="2"/>
      <c r="V665" s="2"/>
      <c r="W665" s="2"/>
      <c r="X665" s="2"/>
      <c r="Y665" s="2"/>
      <c r="Z665" s="2"/>
    </row>
    <row r="666" spans="1:26">
      <c r="A666" s="2"/>
      <c r="B666" s="2"/>
      <c r="C666" s="2"/>
      <c r="D666" s="2"/>
      <c r="E666" s="2"/>
      <c r="F666" s="84"/>
      <c r="G666" s="84"/>
      <c r="H666" s="84"/>
      <c r="I666" s="83"/>
      <c r="J666" s="2"/>
      <c r="K666" s="2"/>
      <c r="L666" s="2"/>
      <c r="M666" s="2"/>
      <c r="N666" s="2"/>
      <c r="O666" s="2"/>
      <c r="P666" s="2"/>
      <c r="Q666" s="2"/>
      <c r="R666" s="2"/>
      <c r="S666" s="2"/>
      <c r="T666" s="2"/>
      <c r="U666" s="2"/>
      <c r="V666" s="2"/>
      <c r="W666" s="2"/>
      <c r="X666" s="2"/>
      <c r="Y666" s="2"/>
      <c r="Z666" s="2"/>
    </row>
    <row r="667" spans="1:26">
      <c r="A667" s="2"/>
      <c r="B667" s="2"/>
      <c r="C667" s="2"/>
      <c r="D667" s="2"/>
      <c r="E667" s="2"/>
      <c r="F667" s="84"/>
      <c r="G667" s="84"/>
      <c r="H667" s="84"/>
      <c r="I667" s="83"/>
      <c r="J667" s="2"/>
      <c r="K667" s="2"/>
      <c r="L667" s="2"/>
      <c r="M667" s="2"/>
      <c r="N667" s="2"/>
      <c r="O667" s="2"/>
      <c r="P667" s="2"/>
      <c r="Q667" s="2"/>
      <c r="R667" s="2"/>
      <c r="S667" s="2"/>
      <c r="T667" s="2"/>
      <c r="U667" s="2"/>
      <c r="V667" s="2"/>
      <c r="W667" s="2"/>
      <c r="X667" s="2"/>
      <c r="Y667" s="2"/>
      <c r="Z667" s="2"/>
    </row>
    <row r="668" spans="1:26">
      <c r="A668" s="2"/>
      <c r="B668" s="2"/>
      <c r="C668" s="2"/>
      <c r="D668" s="2"/>
      <c r="E668" s="2"/>
      <c r="F668" s="84"/>
      <c r="G668" s="84"/>
      <c r="H668" s="84"/>
      <c r="I668" s="83"/>
      <c r="J668" s="2"/>
      <c r="K668" s="2"/>
      <c r="L668" s="2"/>
      <c r="M668" s="2"/>
      <c r="N668" s="2"/>
      <c r="O668" s="2"/>
      <c r="P668" s="2"/>
      <c r="Q668" s="2"/>
      <c r="R668" s="2"/>
      <c r="S668" s="2"/>
      <c r="T668" s="2"/>
      <c r="U668" s="2"/>
      <c r="V668" s="2"/>
      <c r="W668" s="2"/>
      <c r="X668" s="2"/>
      <c r="Y668" s="2"/>
      <c r="Z668" s="2"/>
    </row>
    <row r="669" spans="1:26">
      <c r="A669" s="2"/>
      <c r="B669" s="2"/>
      <c r="C669" s="2"/>
      <c r="D669" s="2"/>
      <c r="E669" s="2"/>
      <c r="F669" s="84"/>
      <c r="G669" s="84"/>
      <c r="H669" s="84"/>
      <c r="I669" s="83"/>
      <c r="J669" s="2"/>
      <c r="K669" s="2"/>
      <c r="L669" s="2"/>
      <c r="M669" s="2"/>
      <c r="N669" s="2"/>
      <c r="O669" s="2"/>
      <c r="P669" s="2"/>
      <c r="Q669" s="2"/>
      <c r="R669" s="2"/>
      <c r="S669" s="2"/>
      <c r="T669" s="2"/>
      <c r="U669" s="2"/>
      <c r="V669" s="2"/>
      <c r="W669" s="2"/>
      <c r="X669" s="2"/>
      <c r="Y669" s="2"/>
      <c r="Z669" s="2"/>
    </row>
    <row r="670" spans="1:26">
      <c r="A670" s="2"/>
      <c r="B670" s="2"/>
      <c r="C670" s="2"/>
      <c r="D670" s="2"/>
      <c r="E670" s="2"/>
      <c r="F670" s="84"/>
      <c r="G670" s="84"/>
      <c r="H670" s="84"/>
      <c r="I670" s="83"/>
      <c r="J670" s="2"/>
      <c r="K670" s="2"/>
      <c r="L670" s="2"/>
      <c r="M670" s="2"/>
      <c r="N670" s="2"/>
      <c r="O670" s="2"/>
      <c r="P670" s="2"/>
      <c r="Q670" s="2"/>
      <c r="R670" s="2"/>
      <c r="S670" s="2"/>
      <c r="T670" s="2"/>
      <c r="U670" s="2"/>
      <c r="V670" s="2"/>
      <c r="W670" s="2"/>
      <c r="X670" s="2"/>
      <c r="Y670" s="2"/>
      <c r="Z670" s="2"/>
    </row>
    <row r="671" spans="1:26">
      <c r="A671" s="2"/>
      <c r="B671" s="2"/>
      <c r="C671" s="2"/>
      <c r="D671" s="2"/>
      <c r="E671" s="2"/>
      <c r="F671" s="84"/>
      <c r="G671" s="84"/>
      <c r="H671" s="84"/>
      <c r="I671" s="83"/>
      <c r="J671" s="2"/>
      <c r="K671" s="2"/>
      <c r="L671" s="2"/>
      <c r="M671" s="2"/>
      <c r="N671" s="2"/>
      <c r="O671" s="2"/>
      <c r="P671" s="2"/>
      <c r="Q671" s="2"/>
      <c r="R671" s="2"/>
      <c r="S671" s="2"/>
      <c r="T671" s="2"/>
      <c r="U671" s="2"/>
      <c r="V671" s="2"/>
      <c r="W671" s="2"/>
      <c r="X671" s="2"/>
      <c r="Y671" s="2"/>
      <c r="Z671" s="2"/>
    </row>
    <row r="672" spans="1:26">
      <c r="A672" s="2"/>
      <c r="B672" s="2"/>
      <c r="C672" s="2"/>
      <c r="D672" s="2"/>
      <c r="E672" s="2"/>
      <c r="F672" s="84"/>
      <c r="G672" s="84"/>
      <c r="H672" s="84"/>
      <c r="I672" s="83"/>
      <c r="J672" s="2"/>
      <c r="K672" s="2"/>
      <c r="L672" s="2"/>
      <c r="M672" s="2"/>
      <c r="N672" s="2"/>
      <c r="O672" s="2"/>
      <c r="P672" s="2"/>
      <c r="Q672" s="2"/>
      <c r="R672" s="2"/>
      <c r="S672" s="2"/>
      <c r="T672" s="2"/>
      <c r="U672" s="2"/>
      <c r="V672" s="2"/>
      <c r="W672" s="2"/>
      <c r="X672" s="2"/>
      <c r="Y672" s="2"/>
      <c r="Z672" s="2"/>
    </row>
    <row r="673" spans="1:26">
      <c r="A673" s="2"/>
      <c r="B673" s="2"/>
      <c r="C673" s="2"/>
      <c r="D673" s="2"/>
      <c r="E673" s="2"/>
      <c r="F673" s="84"/>
      <c r="G673" s="84"/>
      <c r="H673" s="84"/>
      <c r="I673" s="83"/>
      <c r="J673" s="2"/>
      <c r="K673" s="2"/>
      <c r="L673" s="2"/>
      <c r="M673" s="2"/>
      <c r="N673" s="2"/>
      <c r="O673" s="2"/>
      <c r="P673" s="2"/>
      <c r="Q673" s="2"/>
      <c r="R673" s="2"/>
      <c r="S673" s="2"/>
      <c r="T673" s="2"/>
      <c r="U673" s="2"/>
      <c r="V673" s="2"/>
      <c r="W673" s="2"/>
      <c r="X673" s="2"/>
      <c r="Y673" s="2"/>
      <c r="Z673" s="2"/>
    </row>
    <row r="674" spans="1:26">
      <c r="A674" s="2"/>
      <c r="B674" s="2"/>
      <c r="C674" s="2"/>
      <c r="D674" s="2"/>
      <c r="E674" s="2"/>
      <c r="F674" s="84"/>
      <c r="G674" s="84"/>
      <c r="H674" s="84"/>
      <c r="I674" s="83"/>
      <c r="J674" s="2"/>
      <c r="K674" s="2"/>
      <c r="L674" s="2"/>
      <c r="M674" s="2"/>
      <c r="N674" s="2"/>
      <c r="O674" s="2"/>
      <c r="P674" s="2"/>
      <c r="Q674" s="2"/>
      <c r="R674" s="2"/>
      <c r="S674" s="2"/>
      <c r="T674" s="2"/>
      <c r="U674" s="2"/>
      <c r="V674" s="2"/>
      <c r="W674" s="2"/>
      <c r="X674" s="2"/>
      <c r="Y674" s="2"/>
      <c r="Z674" s="2"/>
    </row>
    <row r="675" spans="1:26">
      <c r="A675" s="2"/>
      <c r="B675" s="2"/>
      <c r="C675" s="2"/>
      <c r="D675" s="2"/>
      <c r="E675" s="2"/>
      <c r="F675" s="84"/>
      <c r="G675" s="84"/>
      <c r="H675" s="84"/>
      <c r="I675" s="83"/>
      <c r="J675" s="2"/>
      <c r="K675" s="2"/>
      <c r="L675" s="2"/>
      <c r="M675" s="2"/>
      <c r="N675" s="2"/>
      <c r="O675" s="2"/>
      <c r="P675" s="2"/>
      <c r="Q675" s="2"/>
      <c r="R675" s="2"/>
      <c r="S675" s="2"/>
      <c r="T675" s="2"/>
      <c r="U675" s="2"/>
      <c r="V675" s="2"/>
      <c r="W675" s="2"/>
      <c r="X675" s="2"/>
      <c r="Y675" s="2"/>
      <c r="Z675" s="2"/>
    </row>
    <row r="676" spans="1:26">
      <c r="A676" s="2"/>
      <c r="B676" s="2"/>
      <c r="C676" s="2"/>
      <c r="D676" s="2"/>
      <c r="E676" s="2"/>
      <c r="F676" s="84"/>
      <c r="G676" s="84"/>
      <c r="H676" s="84"/>
      <c r="I676" s="83"/>
      <c r="J676" s="2"/>
      <c r="K676" s="2"/>
      <c r="L676" s="2"/>
      <c r="M676" s="2"/>
      <c r="N676" s="2"/>
      <c r="O676" s="2"/>
      <c r="P676" s="2"/>
      <c r="Q676" s="2"/>
      <c r="R676" s="2"/>
      <c r="S676" s="2"/>
      <c r="T676" s="2"/>
      <c r="U676" s="2"/>
      <c r="V676" s="2"/>
      <c r="W676" s="2"/>
      <c r="X676" s="2"/>
      <c r="Y676" s="2"/>
      <c r="Z676" s="2"/>
    </row>
    <row r="677" spans="1:26">
      <c r="A677" s="2"/>
      <c r="B677" s="2"/>
      <c r="C677" s="2"/>
      <c r="D677" s="2"/>
      <c r="E677" s="2"/>
      <c r="F677" s="84"/>
      <c r="G677" s="84"/>
      <c r="H677" s="84"/>
      <c r="I677" s="83"/>
      <c r="J677" s="2"/>
      <c r="K677" s="2"/>
      <c r="L677" s="2"/>
      <c r="M677" s="2"/>
      <c r="N677" s="2"/>
      <c r="O677" s="2"/>
      <c r="P677" s="2"/>
      <c r="Q677" s="2"/>
      <c r="R677" s="2"/>
      <c r="S677" s="2"/>
      <c r="T677" s="2"/>
      <c r="U677" s="2"/>
      <c r="V677" s="2"/>
      <c r="W677" s="2"/>
      <c r="X677" s="2"/>
      <c r="Y677" s="2"/>
      <c r="Z677" s="2"/>
    </row>
    <row r="678" spans="1:26">
      <c r="A678" s="2"/>
      <c r="B678" s="2"/>
      <c r="C678" s="2"/>
      <c r="D678" s="2"/>
      <c r="E678" s="2"/>
      <c r="F678" s="84"/>
      <c r="G678" s="84"/>
      <c r="H678" s="84"/>
      <c r="I678" s="83"/>
      <c r="J678" s="2"/>
      <c r="K678" s="2"/>
      <c r="L678" s="2"/>
      <c r="M678" s="2"/>
      <c r="N678" s="2"/>
      <c r="O678" s="2"/>
      <c r="P678" s="2"/>
      <c r="Q678" s="2"/>
      <c r="R678" s="2"/>
      <c r="S678" s="2"/>
      <c r="T678" s="2"/>
      <c r="U678" s="2"/>
      <c r="V678" s="2"/>
      <c r="W678" s="2"/>
      <c r="X678" s="2"/>
      <c r="Y678" s="2"/>
      <c r="Z678" s="2"/>
    </row>
    <row r="679" spans="1:26">
      <c r="A679" s="2"/>
      <c r="B679" s="2"/>
      <c r="C679" s="2"/>
      <c r="D679" s="2"/>
      <c r="E679" s="2"/>
      <c r="F679" s="84"/>
      <c r="G679" s="84"/>
      <c r="H679" s="84"/>
      <c r="I679" s="83"/>
      <c r="J679" s="2"/>
      <c r="K679" s="2"/>
      <c r="L679" s="2"/>
      <c r="M679" s="2"/>
      <c r="N679" s="2"/>
      <c r="O679" s="2"/>
      <c r="P679" s="2"/>
      <c r="Q679" s="2"/>
      <c r="R679" s="2"/>
      <c r="S679" s="2"/>
      <c r="T679" s="2"/>
      <c r="U679" s="2"/>
      <c r="V679" s="2"/>
      <c r="W679" s="2"/>
      <c r="X679" s="2"/>
      <c r="Y679" s="2"/>
      <c r="Z679" s="2"/>
    </row>
    <row r="680" spans="1:26">
      <c r="A680" s="2"/>
      <c r="B680" s="2"/>
      <c r="C680" s="2"/>
      <c r="D680" s="2"/>
      <c r="E680" s="2"/>
      <c r="F680" s="84"/>
      <c r="G680" s="84"/>
      <c r="H680" s="84"/>
      <c r="I680" s="83"/>
      <c r="J680" s="2"/>
      <c r="K680" s="2"/>
      <c r="L680" s="2"/>
      <c r="M680" s="2"/>
      <c r="N680" s="2"/>
      <c r="O680" s="2"/>
      <c r="P680" s="2"/>
      <c r="Q680" s="2"/>
      <c r="R680" s="2"/>
      <c r="S680" s="2"/>
      <c r="T680" s="2"/>
      <c r="U680" s="2"/>
      <c r="V680" s="2"/>
      <c r="W680" s="2"/>
      <c r="X680" s="2"/>
      <c r="Y680" s="2"/>
      <c r="Z680" s="2"/>
    </row>
    <row r="681" spans="1:26">
      <c r="A681" s="2"/>
      <c r="B681" s="2"/>
      <c r="C681" s="2"/>
      <c r="D681" s="2"/>
      <c r="E681" s="2"/>
      <c r="F681" s="84"/>
      <c r="G681" s="84"/>
      <c r="H681" s="84"/>
      <c r="I681" s="83"/>
      <c r="J681" s="2"/>
      <c r="K681" s="2"/>
      <c r="L681" s="2"/>
      <c r="M681" s="2"/>
      <c r="N681" s="2"/>
      <c r="O681" s="2"/>
      <c r="P681" s="2"/>
      <c r="Q681" s="2"/>
      <c r="R681" s="2"/>
      <c r="S681" s="2"/>
      <c r="T681" s="2"/>
      <c r="U681" s="2"/>
      <c r="V681" s="2"/>
      <c r="W681" s="2"/>
      <c r="X681" s="2"/>
      <c r="Y681" s="2"/>
      <c r="Z681" s="2"/>
    </row>
    <row r="682" spans="1:26">
      <c r="A682" s="2"/>
      <c r="B682" s="2"/>
      <c r="C682" s="2"/>
      <c r="D682" s="2"/>
      <c r="E682" s="2"/>
      <c r="F682" s="84"/>
      <c r="G682" s="84"/>
      <c r="H682" s="84"/>
      <c r="I682" s="83"/>
      <c r="J682" s="2"/>
      <c r="K682" s="2"/>
      <c r="L682" s="2"/>
      <c r="M682" s="2"/>
      <c r="N682" s="2"/>
      <c r="O682" s="2"/>
      <c r="P682" s="2"/>
      <c r="Q682" s="2"/>
      <c r="R682" s="2"/>
      <c r="S682" s="2"/>
      <c r="T682" s="2"/>
      <c r="U682" s="2"/>
      <c r="V682" s="2"/>
      <c r="W682" s="2"/>
      <c r="X682" s="2"/>
      <c r="Y682" s="2"/>
      <c r="Z682" s="2"/>
    </row>
    <row r="683" spans="1:26">
      <c r="A683" s="2"/>
      <c r="B683" s="2"/>
      <c r="C683" s="2"/>
      <c r="D683" s="2"/>
      <c r="E683" s="2"/>
      <c r="F683" s="84"/>
      <c r="G683" s="84"/>
      <c r="H683" s="84"/>
      <c r="I683" s="83"/>
      <c r="J683" s="2"/>
      <c r="K683" s="2"/>
      <c r="L683" s="2"/>
      <c r="M683" s="2"/>
      <c r="N683" s="2"/>
      <c r="O683" s="2"/>
      <c r="P683" s="2"/>
      <c r="Q683" s="2"/>
      <c r="R683" s="2"/>
      <c r="S683" s="2"/>
      <c r="T683" s="2"/>
      <c r="U683" s="2"/>
      <c r="V683" s="2"/>
      <c r="W683" s="2"/>
      <c r="X683" s="2"/>
      <c r="Y683" s="2"/>
      <c r="Z683" s="2"/>
    </row>
    <row r="684" spans="1:26">
      <c r="A684" s="2"/>
      <c r="B684" s="2"/>
      <c r="C684" s="2"/>
      <c r="D684" s="2"/>
      <c r="E684" s="2"/>
      <c r="F684" s="84"/>
      <c r="G684" s="84"/>
      <c r="H684" s="84"/>
      <c r="I684" s="83"/>
      <c r="J684" s="2"/>
      <c r="K684" s="2"/>
      <c r="L684" s="2"/>
      <c r="M684" s="2"/>
      <c r="N684" s="2"/>
      <c r="O684" s="2"/>
      <c r="P684" s="2"/>
      <c r="Q684" s="2"/>
      <c r="R684" s="2"/>
      <c r="S684" s="2"/>
      <c r="T684" s="2"/>
      <c r="U684" s="2"/>
      <c r="V684" s="2"/>
      <c r="W684" s="2"/>
      <c r="X684" s="2"/>
      <c r="Y684" s="2"/>
      <c r="Z684" s="2"/>
    </row>
    <row r="685" spans="1:26">
      <c r="A685" s="2"/>
      <c r="B685" s="2"/>
      <c r="C685" s="2"/>
      <c r="D685" s="2"/>
      <c r="E685" s="2"/>
      <c r="F685" s="84"/>
      <c r="G685" s="84"/>
      <c r="H685" s="84"/>
      <c r="I685" s="83"/>
      <c r="J685" s="2"/>
      <c r="K685" s="2"/>
      <c r="L685" s="2"/>
      <c r="M685" s="2"/>
      <c r="N685" s="2"/>
      <c r="O685" s="2"/>
      <c r="P685" s="2"/>
      <c r="Q685" s="2"/>
      <c r="R685" s="2"/>
      <c r="S685" s="2"/>
      <c r="T685" s="2"/>
      <c r="U685" s="2"/>
      <c r="V685" s="2"/>
      <c r="W685" s="2"/>
      <c r="X685" s="2"/>
      <c r="Y685" s="2"/>
      <c r="Z685" s="2"/>
    </row>
    <row r="686" spans="1:26">
      <c r="A686" s="2"/>
      <c r="B686" s="2"/>
      <c r="C686" s="2"/>
      <c r="D686" s="2"/>
      <c r="E686" s="2"/>
      <c r="F686" s="84"/>
      <c r="G686" s="84"/>
      <c r="H686" s="84"/>
      <c r="I686" s="83"/>
      <c r="J686" s="2"/>
      <c r="K686" s="2"/>
      <c r="L686" s="2"/>
      <c r="M686" s="2"/>
      <c r="N686" s="2"/>
      <c r="O686" s="2"/>
      <c r="P686" s="2"/>
      <c r="Q686" s="2"/>
      <c r="R686" s="2"/>
      <c r="S686" s="2"/>
      <c r="T686" s="2"/>
      <c r="U686" s="2"/>
      <c r="V686" s="2"/>
      <c r="W686" s="2"/>
      <c r="X686" s="2"/>
      <c r="Y686" s="2"/>
      <c r="Z686" s="2"/>
    </row>
    <row r="687" spans="1:26">
      <c r="A687" s="2"/>
      <c r="B687" s="2"/>
      <c r="C687" s="2"/>
      <c r="D687" s="2"/>
      <c r="E687" s="2"/>
      <c r="F687" s="84"/>
      <c r="G687" s="84"/>
      <c r="H687" s="84"/>
      <c r="I687" s="83"/>
      <c r="J687" s="2"/>
      <c r="K687" s="2"/>
      <c r="L687" s="2"/>
      <c r="M687" s="2"/>
      <c r="N687" s="2"/>
      <c r="O687" s="2"/>
      <c r="P687" s="2"/>
      <c r="Q687" s="2"/>
      <c r="R687" s="2"/>
      <c r="S687" s="2"/>
      <c r="T687" s="2"/>
      <c r="U687" s="2"/>
      <c r="V687" s="2"/>
      <c r="W687" s="2"/>
      <c r="X687" s="2"/>
      <c r="Y687" s="2"/>
      <c r="Z687" s="2"/>
    </row>
    <row r="688" spans="1:26">
      <c r="A688" s="2"/>
      <c r="B688" s="2"/>
      <c r="C688" s="2"/>
      <c r="D688" s="2"/>
      <c r="E688" s="2"/>
      <c r="F688" s="84"/>
      <c r="G688" s="84"/>
      <c r="H688" s="84"/>
      <c r="I688" s="83"/>
      <c r="J688" s="2"/>
      <c r="K688" s="2"/>
      <c r="L688" s="2"/>
      <c r="M688" s="2"/>
      <c r="N688" s="2"/>
      <c r="O688" s="2"/>
      <c r="P688" s="2"/>
      <c r="Q688" s="2"/>
      <c r="R688" s="2"/>
      <c r="S688" s="2"/>
      <c r="T688" s="2"/>
      <c r="U688" s="2"/>
      <c r="V688" s="2"/>
      <c r="W688" s="2"/>
      <c r="X688" s="2"/>
      <c r="Y688" s="2"/>
      <c r="Z688" s="2"/>
    </row>
    <row r="689" spans="1:26">
      <c r="A689" s="2"/>
      <c r="B689" s="2"/>
      <c r="C689" s="2"/>
      <c r="D689" s="2"/>
      <c r="E689" s="2"/>
      <c r="F689" s="84"/>
      <c r="G689" s="84"/>
      <c r="H689" s="84"/>
      <c r="I689" s="83"/>
      <c r="J689" s="2"/>
      <c r="K689" s="2"/>
      <c r="L689" s="2"/>
      <c r="M689" s="2"/>
      <c r="N689" s="2"/>
      <c r="O689" s="2"/>
      <c r="P689" s="2"/>
      <c r="Q689" s="2"/>
      <c r="R689" s="2"/>
      <c r="S689" s="2"/>
      <c r="T689" s="2"/>
      <c r="U689" s="2"/>
      <c r="V689" s="2"/>
      <c r="W689" s="2"/>
      <c r="X689" s="2"/>
      <c r="Y689" s="2"/>
      <c r="Z689" s="2"/>
    </row>
    <row r="690" spans="1:26">
      <c r="A690" s="2"/>
      <c r="B690" s="2"/>
      <c r="C690" s="2"/>
      <c r="D690" s="2"/>
      <c r="E690" s="2"/>
      <c r="F690" s="84"/>
      <c r="G690" s="84"/>
      <c r="H690" s="84"/>
      <c r="I690" s="83"/>
      <c r="J690" s="2"/>
      <c r="K690" s="2"/>
      <c r="L690" s="2"/>
      <c r="M690" s="2"/>
      <c r="N690" s="2"/>
      <c r="O690" s="2"/>
      <c r="P690" s="2"/>
      <c r="Q690" s="2"/>
      <c r="R690" s="2"/>
      <c r="S690" s="2"/>
      <c r="T690" s="2"/>
      <c r="U690" s="2"/>
      <c r="V690" s="2"/>
      <c r="W690" s="2"/>
      <c r="X690" s="2"/>
      <c r="Y690" s="2"/>
      <c r="Z690" s="2"/>
    </row>
    <row r="691" spans="1:26">
      <c r="A691" s="2"/>
      <c r="B691" s="2"/>
      <c r="C691" s="2"/>
      <c r="D691" s="2"/>
      <c r="E691" s="2"/>
      <c r="F691" s="84"/>
      <c r="G691" s="84"/>
      <c r="H691" s="84"/>
      <c r="I691" s="83"/>
      <c r="J691" s="2"/>
      <c r="K691" s="2"/>
      <c r="L691" s="2"/>
      <c r="M691" s="2"/>
      <c r="N691" s="2"/>
      <c r="O691" s="2"/>
      <c r="P691" s="2"/>
      <c r="Q691" s="2"/>
      <c r="R691" s="2"/>
      <c r="S691" s="2"/>
      <c r="T691" s="2"/>
      <c r="U691" s="2"/>
      <c r="V691" s="2"/>
      <c r="W691" s="2"/>
      <c r="X691" s="2"/>
      <c r="Y691" s="2"/>
      <c r="Z691" s="2"/>
    </row>
    <row r="692" spans="1:26">
      <c r="A692" s="2"/>
      <c r="B692" s="2"/>
      <c r="C692" s="2"/>
      <c r="D692" s="2"/>
      <c r="E692" s="2"/>
      <c r="F692" s="84"/>
      <c r="G692" s="84"/>
      <c r="H692" s="84"/>
      <c r="I692" s="83"/>
      <c r="J692" s="2"/>
      <c r="K692" s="2"/>
      <c r="L692" s="2"/>
      <c r="M692" s="2"/>
      <c r="N692" s="2"/>
      <c r="O692" s="2"/>
      <c r="P692" s="2"/>
      <c r="Q692" s="2"/>
      <c r="R692" s="2"/>
      <c r="S692" s="2"/>
      <c r="T692" s="2"/>
      <c r="U692" s="2"/>
      <c r="V692" s="2"/>
      <c r="W692" s="2"/>
      <c r="X692" s="2"/>
      <c r="Y692" s="2"/>
      <c r="Z692" s="2"/>
    </row>
    <row r="693" spans="1:26">
      <c r="A693" s="2"/>
      <c r="B693" s="2"/>
      <c r="C693" s="2"/>
      <c r="D693" s="2"/>
      <c r="E693" s="2"/>
      <c r="F693" s="84"/>
      <c r="G693" s="84"/>
      <c r="H693" s="84"/>
      <c r="I693" s="83"/>
      <c r="J693" s="2"/>
      <c r="K693" s="2"/>
      <c r="L693" s="2"/>
      <c r="M693" s="2"/>
      <c r="N693" s="2"/>
      <c r="O693" s="2"/>
      <c r="P693" s="2"/>
      <c r="Q693" s="2"/>
      <c r="R693" s="2"/>
      <c r="S693" s="2"/>
      <c r="T693" s="2"/>
      <c r="U693" s="2"/>
      <c r="V693" s="2"/>
      <c r="W693" s="2"/>
      <c r="X693" s="2"/>
      <c r="Y693" s="2"/>
      <c r="Z693" s="2"/>
    </row>
    <row r="694" spans="1:26">
      <c r="A694" s="2"/>
      <c r="B694" s="2"/>
      <c r="C694" s="2"/>
      <c r="D694" s="2"/>
      <c r="E694" s="2"/>
      <c r="F694" s="84"/>
      <c r="G694" s="84"/>
      <c r="H694" s="84"/>
      <c r="I694" s="83"/>
      <c r="J694" s="2"/>
      <c r="K694" s="2"/>
      <c r="L694" s="2"/>
      <c r="M694" s="2"/>
      <c r="N694" s="2"/>
      <c r="O694" s="2"/>
      <c r="P694" s="2"/>
      <c r="Q694" s="2"/>
      <c r="R694" s="2"/>
      <c r="S694" s="2"/>
      <c r="T694" s="2"/>
      <c r="U694" s="2"/>
      <c r="V694" s="2"/>
      <c r="W694" s="2"/>
      <c r="X694" s="2"/>
      <c r="Y694" s="2"/>
      <c r="Z694" s="2"/>
    </row>
    <row r="695" spans="1:26">
      <c r="A695" s="2"/>
      <c r="B695" s="2"/>
      <c r="C695" s="2"/>
      <c r="D695" s="2"/>
      <c r="E695" s="2"/>
      <c r="F695" s="84"/>
      <c r="G695" s="84"/>
      <c r="H695" s="84"/>
      <c r="I695" s="83"/>
      <c r="J695" s="2"/>
      <c r="K695" s="2"/>
      <c r="L695" s="2"/>
      <c r="M695" s="2"/>
      <c r="N695" s="2"/>
      <c r="O695" s="2"/>
      <c r="P695" s="2"/>
      <c r="Q695" s="2"/>
      <c r="R695" s="2"/>
      <c r="S695" s="2"/>
      <c r="T695" s="2"/>
      <c r="U695" s="2"/>
      <c r="V695" s="2"/>
      <c r="W695" s="2"/>
      <c r="X695" s="2"/>
      <c r="Y695" s="2"/>
      <c r="Z695" s="2"/>
    </row>
    <row r="696" spans="1:26">
      <c r="A696" s="2"/>
      <c r="B696" s="2"/>
      <c r="C696" s="2"/>
      <c r="D696" s="2"/>
      <c r="E696" s="2"/>
      <c r="F696" s="84"/>
      <c r="G696" s="84"/>
      <c r="H696" s="84"/>
      <c r="I696" s="83"/>
      <c r="J696" s="2"/>
      <c r="K696" s="2"/>
      <c r="L696" s="2"/>
      <c r="M696" s="2"/>
      <c r="N696" s="2"/>
      <c r="O696" s="2"/>
      <c r="P696" s="2"/>
      <c r="Q696" s="2"/>
      <c r="R696" s="2"/>
      <c r="S696" s="2"/>
      <c r="T696" s="2"/>
      <c r="U696" s="2"/>
      <c r="V696" s="2"/>
      <c r="W696" s="2"/>
      <c r="X696" s="2"/>
      <c r="Y696" s="2"/>
      <c r="Z696" s="2"/>
    </row>
    <row r="697" spans="1:26">
      <c r="A697" s="2"/>
      <c r="B697" s="2"/>
      <c r="C697" s="2"/>
      <c r="D697" s="2"/>
      <c r="E697" s="2"/>
      <c r="F697" s="84"/>
      <c r="G697" s="84"/>
      <c r="H697" s="84"/>
      <c r="I697" s="83"/>
      <c r="J697" s="2"/>
      <c r="K697" s="2"/>
      <c r="L697" s="2"/>
      <c r="M697" s="2"/>
      <c r="N697" s="2"/>
      <c r="O697" s="2"/>
      <c r="P697" s="2"/>
      <c r="Q697" s="2"/>
      <c r="R697" s="2"/>
      <c r="S697" s="2"/>
      <c r="T697" s="2"/>
      <c r="U697" s="2"/>
      <c r="V697" s="2"/>
      <c r="W697" s="2"/>
      <c r="X697" s="2"/>
      <c r="Y697" s="2"/>
      <c r="Z697" s="2"/>
    </row>
    <row r="698" spans="1:26">
      <c r="A698" s="2"/>
      <c r="B698" s="2"/>
      <c r="C698" s="2"/>
      <c r="D698" s="2"/>
      <c r="E698" s="2"/>
      <c r="F698" s="84"/>
      <c r="G698" s="84"/>
      <c r="H698" s="84"/>
      <c r="I698" s="83"/>
      <c r="J698" s="2"/>
      <c r="K698" s="2"/>
      <c r="L698" s="2"/>
      <c r="M698" s="2"/>
      <c r="N698" s="2"/>
      <c r="O698" s="2"/>
      <c r="P698" s="2"/>
      <c r="Q698" s="2"/>
      <c r="R698" s="2"/>
      <c r="S698" s="2"/>
      <c r="T698" s="2"/>
      <c r="U698" s="2"/>
      <c r="V698" s="2"/>
      <c r="W698" s="2"/>
      <c r="X698" s="2"/>
      <c r="Y698" s="2"/>
      <c r="Z698" s="2"/>
    </row>
    <row r="699" spans="1:26">
      <c r="A699" s="2"/>
      <c r="B699" s="2"/>
      <c r="C699" s="2"/>
      <c r="D699" s="2"/>
      <c r="E699" s="2"/>
      <c r="F699" s="84"/>
      <c r="G699" s="84"/>
      <c r="H699" s="84"/>
      <c r="I699" s="83"/>
      <c r="J699" s="2"/>
      <c r="K699" s="2"/>
      <c r="L699" s="2"/>
      <c r="M699" s="2"/>
      <c r="N699" s="2"/>
      <c r="O699" s="2"/>
      <c r="P699" s="2"/>
      <c r="Q699" s="2"/>
      <c r="R699" s="2"/>
      <c r="S699" s="2"/>
      <c r="T699" s="2"/>
      <c r="U699" s="2"/>
      <c r="V699" s="2"/>
      <c r="W699" s="2"/>
      <c r="X699" s="2"/>
      <c r="Y699" s="2"/>
      <c r="Z699" s="2"/>
    </row>
    <row r="700" spans="1:26">
      <c r="A700" s="2"/>
      <c r="B700" s="2"/>
      <c r="C700" s="2"/>
      <c r="D700" s="2"/>
      <c r="E700" s="2"/>
      <c r="F700" s="84"/>
      <c r="G700" s="84"/>
      <c r="H700" s="84"/>
      <c r="I700" s="83"/>
      <c r="J700" s="2"/>
      <c r="K700" s="2"/>
      <c r="L700" s="2"/>
      <c r="M700" s="2"/>
      <c r="N700" s="2"/>
      <c r="O700" s="2"/>
      <c r="P700" s="2"/>
      <c r="Q700" s="2"/>
      <c r="R700" s="2"/>
      <c r="S700" s="2"/>
      <c r="T700" s="2"/>
      <c r="U700" s="2"/>
      <c r="V700" s="2"/>
      <c r="W700" s="2"/>
      <c r="X700" s="2"/>
      <c r="Y700" s="2"/>
      <c r="Z700" s="2"/>
    </row>
    <row r="701" spans="1:26">
      <c r="A701" s="2"/>
      <c r="B701" s="2"/>
      <c r="C701" s="2"/>
      <c r="D701" s="2"/>
      <c r="E701" s="2"/>
      <c r="F701" s="84"/>
      <c r="G701" s="84"/>
      <c r="H701" s="84"/>
      <c r="I701" s="83"/>
      <c r="J701" s="2"/>
      <c r="K701" s="2"/>
      <c r="L701" s="2"/>
      <c r="M701" s="2"/>
      <c r="N701" s="2"/>
      <c r="O701" s="2"/>
      <c r="P701" s="2"/>
      <c r="Q701" s="2"/>
      <c r="R701" s="2"/>
      <c r="S701" s="2"/>
      <c r="T701" s="2"/>
      <c r="U701" s="2"/>
      <c r="V701" s="2"/>
      <c r="W701" s="2"/>
      <c r="X701" s="2"/>
      <c r="Y701" s="2"/>
      <c r="Z701" s="2"/>
    </row>
    <row r="702" spans="1:26">
      <c r="A702" s="2"/>
      <c r="B702" s="2"/>
      <c r="C702" s="2"/>
      <c r="D702" s="2"/>
      <c r="E702" s="2"/>
      <c r="F702" s="84"/>
      <c r="G702" s="84"/>
      <c r="H702" s="84"/>
      <c r="I702" s="83"/>
      <c r="J702" s="2"/>
      <c r="K702" s="2"/>
      <c r="L702" s="2"/>
      <c r="M702" s="2"/>
      <c r="N702" s="2"/>
      <c r="O702" s="2"/>
      <c r="P702" s="2"/>
      <c r="Q702" s="2"/>
      <c r="R702" s="2"/>
      <c r="S702" s="2"/>
      <c r="T702" s="2"/>
      <c r="U702" s="2"/>
      <c r="V702" s="2"/>
      <c r="W702" s="2"/>
      <c r="X702" s="2"/>
      <c r="Y702" s="2"/>
      <c r="Z702" s="2"/>
    </row>
    <row r="703" spans="1:26">
      <c r="A703" s="2"/>
      <c r="B703" s="2"/>
      <c r="C703" s="2"/>
      <c r="D703" s="2"/>
      <c r="E703" s="2"/>
      <c r="F703" s="84"/>
      <c r="G703" s="84"/>
      <c r="H703" s="84"/>
      <c r="I703" s="83"/>
      <c r="J703" s="2"/>
      <c r="K703" s="2"/>
      <c r="L703" s="2"/>
      <c r="M703" s="2"/>
      <c r="N703" s="2"/>
      <c r="O703" s="2"/>
      <c r="P703" s="2"/>
      <c r="Q703" s="2"/>
      <c r="R703" s="2"/>
      <c r="S703" s="2"/>
      <c r="T703" s="2"/>
      <c r="U703" s="2"/>
      <c r="V703" s="2"/>
      <c r="W703" s="2"/>
      <c r="X703" s="2"/>
      <c r="Y703" s="2"/>
      <c r="Z703" s="2"/>
    </row>
    <row r="704" spans="1:26">
      <c r="A704" s="2"/>
      <c r="B704" s="2"/>
      <c r="C704" s="2"/>
      <c r="D704" s="2"/>
      <c r="E704" s="2"/>
      <c r="F704" s="84"/>
      <c r="G704" s="84"/>
      <c r="H704" s="84"/>
      <c r="I704" s="83"/>
      <c r="J704" s="2"/>
      <c r="K704" s="2"/>
      <c r="L704" s="2"/>
      <c r="M704" s="2"/>
      <c r="N704" s="2"/>
      <c r="O704" s="2"/>
      <c r="P704" s="2"/>
      <c r="Q704" s="2"/>
      <c r="R704" s="2"/>
      <c r="S704" s="2"/>
      <c r="T704" s="2"/>
      <c r="U704" s="2"/>
      <c r="V704" s="2"/>
      <c r="W704" s="2"/>
      <c r="X704" s="2"/>
      <c r="Y704" s="2"/>
      <c r="Z704" s="2"/>
    </row>
    <row r="705" spans="1:26">
      <c r="A705" s="2"/>
      <c r="B705" s="2"/>
      <c r="C705" s="2"/>
      <c r="D705" s="2"/>
      <c r="E705" s="2"/>
      <c r="F705" s="84"/>
      <c r="G705" s="84"/>
      <c r="H705" s="84"/>
      <c r="I705" s="83"/>
      <c r="J705" s="2"/>
      <c r="K705" s="2"/>
      <c r="L705" s="2"/>
      <c r="M705" s="2"/>
      <c r="N705" s="2"/>
      <c r="O705" s="2"/>
      <c r="P705" s="2"/>
      <c r="Q705" s="2"/>
      <c r="R705" s="2"/>
      <c r="S705" s="2"/>
      <c r="T705" s="2"/>
      <c r="U705" s="2"/>
      <c r="V705" s="2"/>
      <c r="W705" s="2"/>
      <c r="X705" s="2"/>
      <c r="Y705" s="2"/>
      <c r="Z705" s="2"/>
    </row>
    <row r="706" spans="1:26">
      <c r="A706" s="2"/>
      <c r="B706" s="2"/>
      <c r="C706" s="2"/>
      <c r="D706" s="2"/>
      <c r="E706" s="2"/>
      <c r="F706" s="84"/>
      <c r="G706" s="84"/>
      <c r="H706" s="84"/>
      <c r="I706" s="83"/>
      <c r="J706" s="2"/>
      <c r="K706" s="2"/>
      <c r="L706" s="2"/>
      <c r="M706" s="2"/>
      <c r="N706" s="2"/>
      <c r="O706" s="2"/>
      <c r="P706" s="2"/>
      <c r="Q706" s="2"/>
      <c r="R706" s="2"/>
      <c r="S706" s="2"/>
      <c r="T706" s="2"/>
      <c r="U706" s="2"/>
      <c r="V706" s="2"/>
      <c r="W706" s="2"/>
      <c r="X706" s="2"/>
      <c r="Y706" s="2"/>
      <c r="Z706" s="2"/>
    </row>
    <row r="707" spans="1:26">
      <c r="A707" s="2"/>
      <c r="B707" s="2"/>
      <c r="C707" s="2"/>
      <c r="D707" s="2"/>
      <c r="E707" s="2"/>
      <c r="F707" s="84"/>
      <c r="G707" s="84"/>
      <c r="H707" s="84"/>
      <c r="I707" s="83"/>
      <c r="J707" s="2"/>
      <c r="K707" s="2"/>
      <c r="L707" s="2"/>
      <c r="M707" s="2"/>
      <c r="N707" s="2"/>
      <c r="O707" s="2"/>
      <c r="P707" s="2"/>
      <c r="Q707" s="2"/>
      <c r="R707" s="2"/>
      <c r="S707" s="2"/>
      <c r="T707" s="2"/>
      <c r="U707" s="2"/>
      <c r="V707" s="2"/>
      <c r="W707" s="2"/>
      <c r="X707" s="2"/>
      <c r="Y707" s="2"/>
      <c r="Z707" s="2"/>
    </row>
    <row r="708" spans="1:26">
      <c r="A708" s="2"/>
      <c r="B708" s="2"/>
      <c r="C708" s="2"/>
      <c r="D708" s="2"/>
      <c r="E708" s="2"/>
      <c r="F708" s="84"/>
      <c r="G708" s="84"/>
      <c r="H708" s="84"/>
      <c r="I708" s="83"/>
      <c r="J708" s="2"/>
      <c r="K708" s="2"/>
      <c r="L708" s="2"/>
      <c r="M708" s="2"/>
      <c r="N708" s="2"/>
      <c r="O708" s="2"/>
      <c r="P708" s="2"/>
      <c r="Q708" s="2"/>
      <c r="R708" s="2"/>
      <c r="S708" s="2"/>
      <c r="T708" s="2"/>
      <c r="U708" s="2"/>
      <c r="V708" s="2"/>
      <c r="W708" s="2"/>
      <c r="X708" s="2"/>
      <c r="Y708" s="2"/>
      <c r="Z708" s="2"/>
    </row>
    <row r="709" spans="1:26">
      <c r="A709" s="2"/>
      <c r="B709" s="2"/>
      <c r="C709" s="2"/>
      <c r="D709" s="2"/>
      <c r="E709" s="2"/>
      <c r="F709" s="84"/>
      <c r="G709" s="84"/>
      <c r="H709" s="84"/>
      <c r="I709" s="83"/>
      <c r="J709" s="2"/>
      <c r="K709" s="2"/>
      <c r="L709" s="2"/>
      <c r="M709" s="2"/>
      <c r="N709" s="2"/>
      <c r="O709" s="2"/>
      <c r="P709" s="2"/>
      <c r="Q709" s="2"/>
      <c r="R709" s="2"/>
      <c r="S709" s="2"/>
      <c r="T709" s="2"/>
      <c r="U709" s="2"/>
      <c r="V709" s="2"/>
      <c r="W709" s="2"/>
      <c r="X709" s="2"/>
      <c r="Y709" s="2"/>
      <c r="Z709" s="2"/>
    </row>
    <row r="710" spans="1:26">
      <c r="A710" s="2"/>
      <c r="B710" s="2"/>
      <c r="C710" s="2"/>
      <c r="D710" s="2"/>
      <c r="E710" s="2"/>
      <c r="F710" s="84"/>
      <c r="G710" s="84"/>
      <c r="H710" s="84"/>
      <c r="I710" s="83"/>
      <c r="J710" s="2"/>
      <c r="K710" s="2"/>
      <c r="L710" s="2"/>
      <c r="M710" s="2"/>
      <c r="N710" s="2"/>
      <c r="O710" s="2"/>
      <c r="P710" s="2"/>
      <c r="Q710" s="2"/>
      <c r="R710" s="2"/>
      <c r="S710" s="2"/>
      <c r="T710" s="2"/>
      <c r="U710" s="2"/>
      <c r="V710" s="2"/>
      <c r="W710" s="2"/>
      <c r="X710" s="2"/>
      <c r="Y710" s="2"/>
      <c r="Z710" s="2"/>
    </row>
    <row r="711" spans="1:26">
      <c r="A711" s="2"/>
      <c r="B711" s="2"/>
      <c r="C711" s="2"/>
      <c r="D711" s="2"/>
      <c r="E711" s="2"/>
      <c r="F711" s="84"/>
      <c r="G711" s="84"/>
      <c r="H711" s="84"/>
      <c r="I711" s="83"/>
      <c r="J711" s="2"/>
      <c r="K711" s="2"/>
      <c r="L711" s="2"/>
      <c r="M711" s="2"/>
      <c r="N711" s="2"/>
      <c r="O711" s="2"/>
      <c r="P711" s="2"/>
      <c r="Q711" s="2"/>
      <c r="R711" s="2"/>
      <c r="S711" s="2"/>
      <c r="T711" s="2"/>
      <c r="U711" s="2"/>
      <c r="V711" s="2"/>
      <c r="W711" s="2"/>
      <c r="X711" s="2"/>
      <c r="Y711" s="2"/>
      <c r="Z711" s="2"/>
    </row>
    <row r="712" spans="1:26">
      <c r="A712" s="2"/>
      <c r="B712" s="2"/>
      <c r="C712" s="2"/>
      <c r="D712" s="2"/>
      <c r="E712" s="2"/>
      <c r="F712" s="84"/>
      <c r="G712" s="84"/>
      <c r="H712" s="84"/>
      <c r="I712" s="83"/>
      <c r="J712" s="2"/>
      <c r="K712" s="2"/>
      <c r="L712" s="2"/>
      <c r="M712" s="2"/>
      <c r="N712" s="2"/>
      <c r="O712" s="2"/>
      <c r="P712" s="2"/>
      <c r="Q712" s="2"/>
      <c r="R712" s="2"/>
      <c r="S712" s="2"/>
      <c r="T712" s="2"/>
      <c r="U712" s="2"/>
      <c r="V712" s="2"/>
      <c r="W712" s="2"/>
      <c r="X712" s="2"/>
      <c r="Y712" s="2"/>
      <c r="Z712" s="2"/>
    </row>
    <row r="713" spans="1:26">
      <c r="A713" s="2"/>
      <c r="B713" s="2"/>
      <c r="C713" s="2"/>
      <c r="D713" s="2"/>
      <c r="E713" s="2"/>
      <c r="F713" s="84"/>
      <c r="G713" s="84"/>
      <c r="H713" s="84"/>
      <c r="I713" s="83"/>
      <c r="J713" s="2"/>
      <c r="K713" s="2"/>
      <c r="L713" s="2"/>
      <c r="M713" s="2"/>
      <c r="N713" s="2"/>
      <c r="O713" s="2"/>
      <c r="P713" s="2"/>
      <c r="Q713" s="2"/>
      <c r="R713" s="2"/>
      <c r="S713" s="2"/>
      <c r="T713" s="2"/>
      <c r="U713" s="2"/>
      <c r="V713" s="2"/>
      <c r="W713" s="2"/>
      <c r="X713" s="2"/>
      <c r="Y713" s="2"/>
      <c r="Z713" s="2"/>
    </row>
    <row r="714" spans="1:26">
      <c r="A714" s="2"/>
      <c r="B714" s="2"/>
      <c r="C714" s="2"/>
      <c r="D714" s="2"/>
      <c r="E714" s="2"/>
      <c r="F714" s="84"/>
      <c r="G714" s="84"/>
      <c r="H714" s="84"/>
      <c r="I714" s="83"/>
      <c r="J714" s="2"/>
      <c r="K714" s="2"/>
      <c r="L714" s="2"/>
      <c r="M714" s="2"/>
      <c r="N714" s="2"/>
      <c r="O714" s="2"/>
      <c r="P714" s="2"/>
      <c r="Q714" s="2"/>
      <c r="R714" s="2"/>
      <c r="S714" s="2"/>
      <c r="T714" s="2"/>
      <c r="U714" s="2"/>
      <c r="V714" s="2"/>
      <c r="W714" s="2"/>
      <c r="X714" s="2"/>
      <c r="Y714" s="2"/>
      <c r="Z714" s="2"/>
    </row>
    <row r="715" spans="1:26">
      <c r="A715" s="2"/>
      <c r="B715" s="2"/>
      <c r="C715" s="2"/>
      <c r="D715" s="2"/>
      <c r="E715" s="2"/>
      <c r="F715" s="84"/>
      <c r="G715" s="84"/>
      <c r="H715" s="84"/>
      <c r="I715" s="83"/>
      <c r="J715" s="2"/>
      <c r="K715" s="2"/>
      <c r="L715" s="2"/>
      <c r="M715" s="2"/>
      <c r="N715" s="2"/>
      <c r="O715" s="2"/>
      <c r="P715" s="2"/>
      <c r="Q715" s="2"/>
      <c r="R715" s="2"/>
      <c r="S715" s="2"/>
      <c r="T715" s="2"/>
      <c r="U715" s="2"/>
      <c r="V715" s="2"/>
      <c r="W715" s="2"/>
      <c r="X715" s="2"/>
      <c r="Y715" s="2"/>
      <c r="Z715" s="2"/>
    </row>
    <row r="716" spans="1:26">
      <c r="A716" s="2"/>
      <c r="B716" s="2"/>
      <c r="C716" s="2"/>
      <c r="D716" s="2"/>
      <c r="E716" s="2"/>
      <c r="F716" s="84"/>
      <c r="G716" s="84"/>
      <c r="H716" s="84"/>
      <c r="I716" s="83"/>
      <c r="J716" s="2"/>
      <c r="K716" s="2"/>
      <c r="L716" s="2"/>
      <c r="M716" s="2"/>
      <c r="N716" s="2"/>
      <c r="O716" s="2"/>
      <c r="P716" s="2"/>
      <c r="Q716" s="2"/>
      <c r="R716" s="2"/>
      <c r="S716" s="2"/>
      <c r="T716" s="2"/>
      <c r="U716" s="2"/>
      <c r="V716" s="2"/>
      <c r="W716" s="2"/>
      <c r="X716" s="2"/>
      <c r="Y716" s="2"/>
      <c r="Z716" s="2"/>
    </row>
    <row r="717" spans="1:26">
      <c r="A717" s="2"/>
      <c r="B717" s="2"/>
      <c r="C717" s="2"/>
      <c r="D717" s="2"/>
      <c r="E717" s="2"/>
      <c r="F717" s="84"/>
      <c r="G717" s="84"/>
      <c r="H717" s="84"/>
      <c r="I717" s="83"/>
      <c r="J717" s="2"/>
      <c r="K717" s="2"/>
      <c r="L717" s="2"/>
      <c r="M717" s="2"/>
      <c r="N717" s="2"/>
      <c r="O717" s="2"/>
      <c r="P717" s="2"/>
      <c r="Q717" s="2"/>
      <c r="R717" s="2"/>
      <c r="S717" s="2"/>
      <c r="T717" s="2"/>
      <c r="U717" s="2"/>
      <c r="V717" s="2"/>
      <c r="W717" s="2"/>
      <c r="X717" s="2"/>
      <c r="Y717" s="2"/>
      <c r="Z717" s="2"/>
    </row>
    <row r="718" spans="1:26">
      <c r="A718" s="2"/>
      <c r="B718" s="2"/>
      <c r="C718" s="2"/>
      <c r="D718" s="2"/>
      <c r="E718" s="2"/>
      <c r="F718" s="84"/>
      <c r="G718" s="84"/>
      <c r="H718" s="84"/>
      <c r="I718" s="83"/>
      <c r="J718" s="2"/>
      <c r="K718" s="2"/>
      <c r="L718" s="2"/>
      <c r="M718" s="2"/>
      <c r="N718" s="2"/>
      <c r="O718" s="2"/>
      <c r="P718" s="2"/>
      <c r="Q718" s="2"/>
      <c r="R718" s="2"/>
      <c r="S718" s="2"/>
      <c r="T718" s="2"/>
      <c r="U718" s="2"/>
      <c r="V718" s="2"/>
      <c r="W718" s="2"/>
      <c r="X718" s="2"/>
      <c r="Y718" s="2"/>
      <c r="Z718" s="2"/>
    </row>
    <row r="719" spans="1:26">
      <c r="A719" s="2"/>
      <c r="B719" s="2"/>
      <c r="C719" s="2"/>
      <c r="D719" s="2"/>
      <c r="E719" s="2"/>
      <c r="F719" s="84"/>
      <c r="G719" s="84"/>
      <c r="H719" s="84"/>
      <c r="I719" s="83"/>
      <c r="J719" s="2"/>
      <c r="K719" s="2"/>
      <c r="L719" s="2"/>
      <c r="M719" s="2"/>
      <c r="N719" s="2"/>
      <c r="O719" s="2"/>
      <c r="P719" s="2"/>
      <c r="Q719" s="2"/>
      <c r="R719" s="2"/>
      <c r="S719" s="2"/>
      <c r="T719" s="2"/>
      <c r="U719" s="2"/>
      <c r="V719" s="2"/>
      <c r="W719" s="2"/>
      <c r="X719" s="2"/>
      <c r="Y719" s="2"/>
      <c r="Z719" s="2"/>
    </row>
    <row r="720" spans="1:26">
      <c r="A720" s="2"/>
      <c r="B720" s="2"/>
      <c r="C720" s="2"/>
      <c r="D720" s="2"/>
      <c r="E720" s="2"/>
      <c r="F720" s="84"/>
      <c r="G720" s="84"/>
      <c r="H720" s="84"/>
      <c r="I720" s="83"/>
      <c r="J720" s="2"/>
      <c r="K720" s="2"/>
      <c r="L720" s="2"/>
      <c r="M720" s="2"/>
      <c r="N720" s="2"/>
      <c r="O720" s="2"/>
      <c r="P720" s="2"/>
      <c r="Q720" s="2"/>
      <c r="R720" s="2"/>
      <c r="S720" s="2"/>
      <c r="T720" s="2"/>
      <c r="U720" s="2"/>
      <c r="V720" s="2"/>
      <c r="W720" s="2"/>
      <c r="X720" s="2"/>
      <c r="Y720" s="2"/>
      <c r="Z720" s="2"/>
    </row>
    <row r="721" spans="1:26">
      <c r="A721" s="2"/>
      <c r="B721" s="2"/>
      <c r="C721" s="2"/>
      <c r="D721" s="2"/>
      <c r="E721" s="2"/>
      <c r="F721" s="84"/>
      <c r="G721" s="84"/>
      <c r="H721" s="84"/>
      <c r="I721" s="83"/>
      <c r="J721" s="2"/>
      <c r="K721" s="2"/>
      <c r="L721" s="2"/>
      <c r="M721" s="2"/>
      <c r="N721" s="2"/>
      <c r="O721" s="2"/>
      <c r="P721" s="2"/>
      <c r="Q721" s="2"/>
      <c r="R721" s="2"/>
      <c r="S721" s="2"/>
      <c r="T721" s="2"/>
      <c r="U721" s="2"/>
      <c r="V721" s="2"/>
      <c r="W721" s="2"/>
      <c r="X721" s="2"/>
      <c r="Y721" s="2"/>
      <c r="Z721" s="2"/>
    </row>
    <row r="722" spans="1:26">
      <c r="A722" s="2"/>
      <c r="B722" s="2"/>
      <c r="C722" s="2"/>
      <c r="D722" s="2"/>
      <c r="E722" s="2"/>
      <c r="F722" s="84"/>
      <c r="G722" s="84"/>
      <c r="H722" s="84"/>
      <c r="I722" s="83"/>
      <c r="J722" s="2"/>
      <c r="K722" s="2"/>
      <c r="L722" s="2"/>
      <c r="M722" s="2"/>
      <c r="N722" s="2"/>
      <c r="O722" s="2"/>
      <c r="P722" s="2"/>
      <c r="Q722" s="2"/>
      <c r="R722" s="2"/>
      <c r="S722" s="2"/>
      <c r="T722" s="2"/>
      <c r="U722" s="2"/>
      <c r="V722" s="2"/>
      <c r="W722" s="2"/>
      <c r="X722" s="2"/>
      <c r="Y722" s="2"/>
      <c r="Z722" s="2"/>
    </row>
    <row r="723" spans="1:26">
      <c r="A723" s="2"/>
      <c r="B723" s="2"/>
      <c r="C723" s="2"/>
      <c r="D723" s="2"/>
      <c r="E723" s="2"/>
      <c r="F723" s="84"/>
      <c r="G723" s="84"/>
      <c r="H723" s="84"/>
      <c r="I723" s="83"/>
      <c r="J723" s="2"/>
      <c r="K723" s="2"/>
      <c r="L723" s="2"/>
      <c r="M723" s="2"/>
      <c r="N723" s="2"/>
      <c r="O723" s="2"/>
      <c r="P723" s="2"/>
      <c r="Q723" s="2"/>
      <c r="R723" s="2"/>
      <c r="S723" s="2"/>
      <c r="T723" s="2"/>
      <c r="U723" s="2"/>
      <c r="V723" s="2"/>
      <c r="W723" s="2"/>
      <c r="X723" s="2"/>
      <c r="Y723" s="2"/>
      <c r="Z723" s="2"/>
    </row>
    <row r="724" spans="1:26">
      <c r="A724" s="2"/>
      <c r="B724" s="2"/>
      <c r="C724" s="2"/>
      <c r="D724" s="2"/>
      <c r="E724" s="2"/>
      <c r="F724" s="84"/>
      <c r="G724" s="84"/>
      <c r="H724" s="84"/>
      <c r="I724" s="83"/>
      <c r="J724" s="2"/>
      <c r="K724" s="2"/>
      <c r="L724" s="2"/>
      <c r="M724" s="2"/>
      <c r="N724" s="2"/>
      <c r="O724" s="2"/>
      <c r="P724" s="2"/>
      <c r="Q724" s="2"/>
      <c r="R724" s="2"/>
      <c r="S724" s="2"/>
      <c r="T724" s="2"/>
      <c r="U724" s="2"/>
      <c r="V724" s="2"/>
      <c r="W724" s="2"/>
      <c r="X724" s="2"/>
      <c r="Y724" s="2"/>
      <c r="Z724" s="2"/>
    </row>
    <row r="725" spans="1:26">
      <c r="A725" s="2"/>
      <c r="B725" s="2"/>
      <c r="C725" s="2"/>
      <c r="D725" s="2"/>
      <c r="E725" s="2"/>
      <c r="F725" s="84"/>
      <c r="G725" s="84"/>
      <c r="H725" s="84"/>
      <c r="I725" s="83"/>
      <c r="J725" s="2"/>
      <c r="K725" s="2"/>
      <c r="L725" s="2"/>
      <c r="M725" s="2"/>
      <c r="N725" s="2"/>
      <c r="O725" s="2"/>
      <c r="P725" s="2"/>
      <c r="Q725" s="2"/>
      <c r="R725" s="2"/>
      <c r="S725" s="2"/>
      <c r="T725" s="2"/>
      <c r="U725" s="2"/>
      <c r="V725" s="2"/>
      <c r="W725" s="2"/>
      <c r="X725" s="2"/>
      <c r="Y725" s="2"/>
      <c r="Z725" s="2"/>
    </row>
    <row r="726" spans="1:26">
      <c r="A726" s="2"/>
      <c r="B726" s="2"/>
      <c r="C726" s="2"/>
      <c r="D726" s="2"/>
      <c r="E726" s="2"/>
      <c r="F726" s="84"/>
      <c r="G726" s="84"/>
      <c r="H726" s="84"/>
      <c r="I726" s="83"/>
      <c r="J726" s="2"/>
      <c r="K726" s="2"/>
      <c r="L726" s="2"/>
      <c r="M726" s="2"/>
      <c r="N726" s="2"/>
      <c r="O726" s="2"/>
      <c r="P726" s="2"/>
      <c r="Q726" s="2"/>
      <c r="R726" s="2"/>
      <c r="S726" s="2"/>
      <c r="T726" s="2"/>
      <c r="U726" s="2"/>
      <c r="V726" s="2"/>
      <c r="W726" s="2"/>
      <c r="X726" s="2"/>
      <c r="Y726" s="2"/>
      <c r="Z726" s="2"/>
    </row>
    <row r="727" spans="1:26">
      <c r="A727" s="2"/>
      <c r="B727" s="2"/>
      <c r="C727" s="2"/>
      <c r="D727" s="2"/>
      <c r="E727" s="2"/>
      <c r="F727" s="84"/>
      <c r="G727" s="84"/>
      <c r="H727" s="84"/>
      <c r="I727" s="83"/>
      <c r="J727" s="2"/>
      <c r="K727" s="2"/>
      <c r="L727" s="2"/>
      <c r="M727" s="2"/>
      <c r="N727" s="2"/>
      <c r="O727" s="2"/>
      <c r="P727" s="2"/>
      <c r="Q727" s="2"/>
      <c r="R727" s="2"/>
      <c r="S727" s="2"/>
      <c r="T727" s="2"/>
      <c r="U727" s="2"/>
      <c r="V727" s="2"/>
      <c r="W727" s="2"/>
      <c r="X727" s="2"/>
      <c r="Y727" s="2"/>
      <c r="Z727" s="2"/>
    </row>
    <row r="728" spans="1:26">
      <c r="A728" s="2"/>
      <c r="B728" s="2"/>
      <c r="C728" s="2"/>
      <c r="D728" s="2"/>
      <c r="E728" s="2"/>
      <c r="F728" s="84"/>
      <c r="G728" s="84"/>
      <c r="H728" s="84"/>
      <c r="I728" s="83"/>
      <c r="J728" s="2"/>
      <c r="K728" s="2"/>
      <c r="L728" s="2"/>
      <c r="M728" s="2"/>
      <c r="N728" s="2"/>
      <c r="O728" s="2"/>
      <c r="P728" s="2"/>
      <c r="Q728" s="2"/>
      <c r="R728" s="2"/>
      <c r="S728" s="2"/>
      <c r="T728" s="2"/>
      <c r="U728" s="2"/>
      <c r="V728" s="2"/>
      <c r="W728" s="2"/>
      <c r="X728" s="2"/>
      <c r="Y728" s="2"/>
      <c r="Z728" s="2"/>
    </row>
    <row r="729" spans="1:26">
      <c r="A729" s="2"/>
      <c r="B729" s="2"/>
      <c r="C729" s="2"/>
      <c r="D729" s="2"/>
      <c r="E729" s="2"/>
      <c r="F729" s="84"/>
      <c r="G729" s="84"/>
      <c r="H729" s="84"/>
      <c r="I729" s="83"/>
      <c r="J729" s="2"/>
      <c r="K729" s="2"/>
      <c r="L729" s="2"/>
      <c r="M729" s="2"/>
      <c r="N729" s="2"/>
      <c r="O729" s="2"/>
      <c r="P729" s="2"/>
      <c r="Q729" s="2"/>
      <c r="R729" s="2"/>
      <c r="S729" s="2"/>
      <c r="T729" s="2"/>
      <c r="U729" s="2"/>
      <c r="V729" s="2"/>
      <c r="W729" s="2"/>
      <c r="X729" s="2"/>
      <c r="Y729" s="2"/>
      <c r="Z729" s="2"/>
    </row>
    <row r="730" spans="1:26">
      <c r="A730" s="2"/>
      <c r="B730" s="2"/>
      <c r="C730" s="2"/>
      <c r="D730" s="2"/>
      <c r="E730" s="2"/>
      <c r="F730" s="84"/>
      <c r="G730" s="84"/>
      <c r="H730" s="84"/>
      <c r="I730" s="83"/>
      <c r="J730" s="2"/>
      <c r="K730" s="2"/>
      <c r="L730" s="2"/>
      <c r="M730" s="2"/>
      <c r="N730" s="2"/>
      <c r="O730" s="2"/>
      <c r="P730" s="2"/>
      <c r="Q730" s="2"/>
      <c r="R730" s="2"/>
      <c r="S730" s="2"/>
      <c r="T730" s="2"/>
      <c r="U730" s="2"/>
      <c r="V730" s="2"/>
      <c r="W730" s="2"/>
      <c r="X730" s="2"/>
      <c r="Y730" s="2"/>
      <c r="Z730" s="2"/>
    </row>
    <row r="731" spans="1:26">
      <c r="A731" s="2"/>
      <c r="B731" s="2"/>
      <c r="C731" s="2"/>
      <c r="D731" s="2"/>
      <c r="E731" s="2"/>
      <c r="F731" s="84"/>
      <c r="G731" s="84"/>
      <c r="H731" s="84"/>
      <c r="I731" s="83"/>
      <c r="J731" s="2"/>
      <c r="K731" s="2"/>
      <c r="L731" s="2"/>
      <c r="M731" s="2"/>
      <c r="N731" s="2"/>
      <c r="O731" s="2"/>
      <c r="P731" s="2"/>
      <c r="Q731" s="2"/>
      <c r="R731" s="2"/>
      <c r="S731" s="2"/>
      <c r="T731" s="2"/>
      <c r="U731" s="2"/>
      <c r="V731" s="2"/>
      <c r="W731" s="2"/>
      <c r="X731" s="2"/>
      <c r="Y731" s="2"/>
      <c r="Z731" s="2"/>
    </row>
    <row r="732" spans="1:26">
      <c r="A732" s="2"/>
      <c r="B732" s="2"/>
      <c r="C732" s="2"/>
      <c r="D732" s="2"/>
      <c r="E732" s="2"/>
      <c r="F732" s="84"/>
      <c r="G732" s="84"/>
      <c r="H732" s="84"/>
      <c r="I732" s="83"/>
      <c r="J732" s="2"/>
      <c r="K732" s="2"/>
      <c r="L732" s="2"/>
      <c r="M732" s="2"/>
      <c r="N732" s="2"/>
      <c r="O732" s="2"/>
      <c r="P732" s="2"/>
      <c r="Q732" s="2"/>
      <c r="R732" s="2"/>
      <c r="S732" s="2"/>
      <c r="T732" s="2"/>
      <c r="U732" s="2"/>
      <c r="V732" s="2"/>
      <c r="W732" s="2"/>
      <c r="X732" s="2"/>
      <c r="Y732" s="2"/>
      <c r="Z732" s="2"/>
    </row>
    <row r="733" spans="1:26">
      <c r="A733" s="2"/>
      <c r="B733" s="2"/>
      <c r="C733" s="2"/>
      <c r="D733" s="2"/>
      <c r="E733" s="2"/>
      <c r="F733" s="84"/>
      <c r="G733" s="84"/>
      <c r="H733" s="84"/>
      <c r="I733" s="83"/>
      <c r="J733" s="2"/>
      <c r="K733" s="2"/>
      <c r="L733" s="2"/>
      <c r="M733" s="2"/>
      <c r="N733" s="2"/>
      <c r="O733" s="2"/>
      <c r="P733" s="2"/>
      <c r="Q733" s="2"/>
      <c r="R733" s="2"/>
      <c r="S733" s="2"/>
      <c r="T733" s="2"/>
      <c r="U733" s="2"/>
      <c r="V733" s="2"/>
      <c r="W733" s="2"/>
      <c r="X733" s="2"/>
      <c r="Y733" s="2"/>
      <c r="Z733" s="2"/>
    </row>
    <row r="734" spans="1:26">
      <c r="A734" s="2"/>
      <c r="B734" s="2"/>
      <c r="C734" s="2"/>
      <c r="D734" s="2"/>
      <c r="E734" s="2"/>
      <c r="F734" s="84"/>
      <c r="G734" s="84"/>
      <c r="H734" s="84"/>
      <c r="I734" s="83"/>
      <c r="J734" s="2"/>
      <c r="K734" s="2"/>
      <c r="L734" s="2"/>
      <c r="M734" s="2"/>
      <c r="N734" s="2"/>
      <c r="O734" s="2"/>
      <c r="P734" s="2"/>
      <c r="Q734" s="2"/>
      <c r="R734" s="2"/>
      <c r="S734" s="2"/>
      <c r="T734" s="2"/>
      <c r="U734" s="2"/>
      <c r="V734" s="2"/>
      <c r="W734" s="2"/>
      <c r="X734" s="2"/>
      <c r="Y734" s="2"/>
      <c r="Z734" s="2"/>
    </row>
    <row r="735" spans="1:26">
      <c r="A735" s="2"/>
      <c r="B735" s="2"/>
      <c r="C735" s="2"/>
      <c r="D735" s="2"/>
      <c r="E735" s="2"/>
      <c r="F735" s="84"/>
      <c r="G735" s="84"/>
      <c r="H735" s="84"/>
      <c r="I735" s="83"/>
      <c r="J735" s="2"/>
      <c r="K735" s="2"/>
      <c r="L735" s="2"/>
      <c r="M735" s="2"/>
      <c r="N735" s="2"/>
      <c r="O735" s="2"/>
      <c r="P735" s="2"/>
      <c r="Q735" s="2"/>
      <c r="R735" s="2"/>
      <c r="S735" s="2"/>
      <c r="T735" s="2"/>
      <c r="U735" s="2"/>
      <c r="V735" s="2"/>
      <c r="W735" s="2"/>
      <c r="X735" s="2"/>
      <c r="Y735" s="2"/>
      <c r="Z735" s="2"/>
    </row>
    <row r="736" spans="1:26">
      <c r="A736" s="2"/>
      <c r="B736" s="2"/>
      <c r="C736" s="2"/>
      <c r="D736" s="2"/>
      <c r="E736" s="2"/>
      <c r="F736" s="84"/>
      <c r="G736" s="84"/>
      <c r="H736" s="84"/>
      <c r="I736" s="83"/>
      <c r="J736" s="2"/>
      <c r="K736" s="2"/>
      <c r="L736" s="2"/>
      <c r="M736" s="2"/>
      <c r="N736" s="2"/>
      <c r="O736" s="2"/>
      <c r="P736" s="2"/>
      <c r="Q736" s="2"/>
      <c r="R736" s="2"/>
      <c r="S736" s="2"/>
      <c r="T736" s="2"/>
      <c r="U736" s="2"/>
      <c r="V736" s="2"/>
      <c r="W736" s="2"/>
      <c r="X736" s="2"/>
      <c r="Y736" s="2"/>
      <c r="Z736" s="2"/>
    </row>
    <row r="737" spans="1:26">
      <c r="A737" s="2"/>
      <c r="B737" s="2"/>
      <c r="C737" s="2"/>
      <c r="D737" s="2"/>
      <c r="E737" s="2"/>
      <c r="F737" s="84"/>
      <c r="G737" s="84"/>
      <c r="H737" s="84"/>
      <c r="I737" s="83"/>
      <c r="J737" s="2"/>
      <c r="K737" s="2"/>
      <c r="L737" s="2"/>
      <c r="M737" s="2"/>
      <c r="N737" s="2"/>
      <c r="O737" s="2"/>
      <c r="P737" s="2"/>
      <c r="Q737" s="2"/>
      <c r="R737" s="2"/>
      <c r="S737" s="2"/>
      <c r="T737" s="2"/>
      <c r="U737" s="2"/>
      <c r="V737" s="2"/>
      <c r="W737" s="2"/>
      <c r="X737" s="2"/>
      <c r="Y737" s="2"/>
      <c r="Z737" s="2"/>
    </row>
    <row r="738" spans="1:26">
      <c r="A738" s="2"/>
      <c r="B738" s="2"/>
      <c r="C738" s="2"/>
      <c r="D738" s="2"/>
      <c r="E738" s="2"/>
      <c r="F738" s="84"/>
      <c r="G738" s="84"/>
      <c r="H738" s="84"/>
      <c r="I738" s="83"/>
      <c r="J738" s="2"/>
      <c r="K738" s="2"/>
      <c r="L738" s="2"/>
      <c r="M738" s="2"/>
      <c r="N738" s="2"/>
      <c r="O738" s="2"/>
      <c r="P738" s="2"/>
      <c r="Q738" s="2"/>
      <c r="R738" s="2"/>
      <c r="S738" s="2"/>
      <c r="T738" s="2"/>
      <c r="U738" s="2"/>
      <c r="V738" s="2"/>
      <c r="W738" s="2"/>
      <c r="X738" s="2"/>
      <c r="Y738" s="2"/>
      <c r="Z738" s="2"/>
    </row>
    <row r="739" spans="1:26">
      <c r="A739" s="2"/>
      <c r="B739" s="2"/>
      <c r="C739" s="2"/>
      <c r="D739" s="2"/>
      <c r="E739" s="2"/>
      <c r="F739" s="84"/>
      <c r="G739" s="84"/>
      <c r="H739" s="84"/>
      <c r="I739" s="83"/>
      <c r="J739" s="2"/>
      <c r="K739" s="2"/>
      <c r="L739" s="2"/>
      <c r="M739" s="2"/>
      <c r="N739" s="2"/>
      <c r="O739" s="2"/>
      <c r="P739" s="2"/>
      <c r="Q739" s="2"/>
      <c r="R739" s="2"/>
      <c r="S739" s="2"/>
      <c r="T739" s="2"/>
      <c r="U739" s="2"/>
      <c r="V739" s="2"/>
      <c r="W739" s="2"/>
      <c r="X739" s="2"/>
      <c r="Y739" s="2"/>
      <c r="Z739" s="2"/>
    </row>
    <row r="740" spans="1:26">
      <c r="A740" s="2"/>
      <c r="B740" s="2"/>
      <c r="C740" s="2"/>
      <c r="D740" s="2"/>
      <c r="E740" s="2"/>
      <c r="F740" s="84"/>
      <c r="G740" s="84"/>
      <c r="H740" s="84"/>
      <c r="I740" s="83"/>
      <c r="J740" s="2"/>
      <c r="K740" s="2"/>
      <c r="L740" s="2"/>
      <c r="M740" s="2"/>
      <c r="N740" s="2"/>
      <c r="O740" s="2"/>
      <c r="P740" s="2"/>
      <c r="Q740" s="2"/>
      <c r="R740" s="2"/>
      <c r="S740" s="2"/>
      <c r="T740" s="2"/>
      <c r="U740" s="2"/>
      <c r="V740" s="2"/>
      <c r="W740" s="2"/>
      <c r="X740" s="2"/>
      <c r="Y740" s="2"/>
      <c r="Z740" s="2"/>
    </row>
    <row r="741" spans="1:26">
      <c r="A741" s="2"/>
      <c r="B741" s="2"/>
      <c r="C741" s="2"/>
      <c r="D741" s="2"/>
      <c r="E741" s="2"/>
      <c r="F741" s="84"/>
      <c r="G741" s="84"/>
      <c r="H741" s="84"/>
      <c r="I741" s="83"/>
      <c r="J741" s="2"/>
      <c r="K741" s="2"/>
      <c r="L741" s="2"/>
      <c r="M741" s="2"/>
      <c r="N741" s="2"/>
      <c r="O741" s="2"/>
      <c r="P741" s="2"/>
      <c r="Q741" s="2"/>
      <c r="R741" s="2"/>
      <c r="S741" s="2"/>
      <c r="T741" s="2"/>
      <c r="U741" s="2"/>
      <c r="V741" s="2"/>
      <c r="W741" s="2"/>
      <c r="X741" s="2"/>
      <c r="Y741" s="2"/>
      <c r="Z741" s="2"/>
    </row>
    <row r="742" spans="1:26">
      <c r="A742" s="2"/>
      <c r="B742" s="2"/>
      <c r="C742" s="2"/>
      <c r="D742" s="2"/>
      <c r="E742" s="2"/>
      <c r="F742" s="84"/>
      <c r="G742" s="84"/>
      <c r="H742" s="84"/>
      <c r="I742" s="83"/>
      <c r="J742" s="2"/>
      <c r="K742" s="2"/>
      <c r="L742" s="2"/>
      <c r="M742" s="2"/>
      <c r="N742" s="2"/>
      <c r="O742" s="2"/>
      <c r="P742" s="2"/>
      <c r="Q742" s="2"/>
      <c r="R742" s="2"/>
      <c r="S742" s="2"/>
      <c r="T742" s="2"/>
      <c r="U742" s="2"/>
      <c r="V742" s="2"/>
      <c r="W742" s="2"/>
      <c r="X742" s="2"/>
      <c r="Y742" s="2"/>
      <c r="Z742" s="2"/>
    </row>
    <row r="743" spans="1:26">
      <c r="A743" s="2"/>
      <c r="B743" s="2"/>
      <c r="C743" s="2"/>
      <c r="D743" s="2"/>
      <c r="E743" s="2"/>
      <c r="F743" s="84"/>
      <c r="G743" s="84"/>
      <c r="H743" s="84"/>
      <c r="I743" s="83"/>
      <c r="J743" s="2"/>
      <c r="K743" s="2"/>
      <c r="L743" s="2"/>
      <c r="M743" s="2"/>
      <c r="N743" s="2"/>
      <c r="O743" s="2"/>
      <c r="P743" s="2"/>
      <c r="Q743" s="2"/>
      <c r="R743" s="2"/>
      <c r="S743" s="2"/>
      <c r="T743" s="2"/>
      <c r="U743" s="2"/>
      <c r="V743" s="2"/>
      <c r="W743" s="2"/>
      <c r="X743" s="2"/>
      <c r="Y743" s="2"/>
      <c r="Z743" s="2"/>
    </row>
    <row r="744" spans="1:26">
      <c r="A744" s="2"/>
      <c r="B744" s="2"/>
      <c r="C744" s="2"/>
      <c r="D744" s="2"/>
      <c r="E744" s="2"/>
      <c r="F744" s="84"/>
      <c r="G744" s="84"/>
      <c r="H744" s="84"/>
      <c r="I744" s="83"/>
      <c r="J744" s="2"/>
      <c r="K744" s="2"/>
      <c r="L744" s="2"/>
      <c r="M744" s="2"/>
      <c r="N744" s="2"/>
      <c r="O744" s="2"/>
      <c r="P744" s="2"/>
      <c r="Q744" s="2"/>
      <c r="R744" s="2"/>
      <c r="S744" s="2"/>
      <c r="T744" s="2"/>
      <c r="U744" s="2"/>
      <c r="V744" s="2"/>
      <c r="W744" s="2"/>
      <c r="X744" s="2"/>
      <c r="Y744" s="2"/>
      <c r="Z744" s="2"/>
    </row>
    <row r="745" spans="1:26">
      <c r="A745" s="2"/>
      <c r="B745" s="2"/>
      <c r="C745" s="2"/>
      <c r="D745" s="2"/>
      <c r="E745" s="2"/>
      <c r="F745" s="84"/>
      <c r="G745" s="84"/>
      <c r="H745" s="84"/>
      <c r="I745" s="83"/>
      <c r="J745" s="2"/>
      <c r="K745" s="2"/>
      <c r="L745" s="2"/>
      <c r="M745" s="2"/>
      <c r="N745" s="2"/>
      <c r="O745" s="2"/>
      <c r="P745" s="2"/>
      <c r="Q745" s="2"/>
      <c r="R745" s="2"/>
      <c r="S745" s="2"/>
      <c r="T745" s="2"/>
      <c r="U745" s="2"/>
      <c r="V745" s="2"/>
      <c r="W745" s="2"/>
      <c r="X745" s="2"/>
      <c r="Y745" s="2"/>
      <c r="Z745" s="2"/>
    </row>
    <row r="746" spans="1:26">
      <c r="A746" s="2"/>
      <c r="B746" s="2"/>
      <c r="C746" s="2"/>
      <c r="D746" s="2"/>
      <c r="E746" s="2"/>
      <c r="F746" s="84"/>
      <c r="G746" s="84"/>
      <c r="H746" s="84"/>
      <c r="I746" s="83"/>
      <c r="J746" s="2"/>
      <c r="K746" s="2"/>
      <c r="L746" s="2"/>
      <c r="M746" s="2"/>
      <c r="N746" s="2"/>
      <c r="O746" s="2"/>
      <c r="P746" s="2"/>
      <c r="Q746" s="2"/>
      <c r="R746" s="2"/>
      <c r="S746" s="2"/>
      <c r="T746" s="2"/>
      <c r="U746" s="2"/>
      <c r="V746" s="2"/>
      <c r="W746" s="2"/>
      <c r="X746" s="2"/>
      <c r="Y746" s="2"/>
      <c r="Z746" s="2"/>
    </row>
    <row r="747" spans="1:26">
      <c r="A747" s="2"/>
      <c r="B747" s="2"/>
      <c r="C747" s="2"/>
      <c r="D747" s="2"/>
      <c r="E747" s="2"/>
      <c r="F747" s="84"/>
      <c r="G747" s="84"/>
      <c r="H747" s="84"/>
      <c r="I747" s="83"/>
      <c r="J747" s="2"/>
      <c r="K747" s="2"/>
      <c r="L747" s="2"/>
      <c r="M747" s="2"/>
      <c r="N747" s="2"/>
      <c r="O747" s="2"/>
      <c r="P747" s="2"/>
      <c r="Q747" s="2"/>
      <c r="R747" s="2"/>
      <c r="S747" s="2"/>
      <c r="T747" s="2"/>
      <c r="U747" s="2"/>
      <c r="V747" s="2"/>
      <c r="W747" s="2"/>
      <c r="X747" s="2"/>
      <c r="Y747" s="2"/>
      <c r="Z747" s="2"/>
    </row>
    <row r="748" spans="1:26">
      <c r="A748" s="2"/>
      <c r="B748" s="2"/>
      <c r="C748" s="2"/>
      <c r="D748" s="2"/>
      <c r="E748" s="2"/>
      <c r="F748" s="84"/>
      <c r="G748" s="84"/>
      <c r="H748" s="84"/>
      <c r="I748" s="83"/>
      <c r="J748" s="2"/>
      <c r="K748" s="2"/>
      <c r="L748" s="2"/>
      <c r="M748" s="2"/>
      <c r="N748" s="2"/>
      <c r="O748" s="2"/>
      <c r="P748" s="2"/>
      <c r="Q748" s="2"/>
      <c r="R748" s="2"/>
      <c r="S748" s="2"/>
      <c r="T748" s="2"/>
      <c r="U748" s="2"/>
      <c r="V748" s="2"/>
      <c r="W748" s="2"/>
      <c r="X748" s="2"/>
      <c r="Y748" s="2"/>
      <c r="Z748" s="2"/>
    </row>
    <row r="749" spans="1:26">
      <c r="A749" s="2"/>
      <c r="B749" s="2"/>
      <c r="C749" s="2"/>
      <c r="D749" s="2"/>
      <c r="E749" s="2"/>
      <c r="F749" s="84"/>
      <c r="G749" s="84"/>
      <c r="H749" s="84"/>
      <c r="I749" s="83"/>
      <c r="J749" s="2"/>
      <c r="K749" s="2"/>
      <c r="L749" s="2"/>
      <c r="M749" s="2"/>
      <c r="N749" s="2"/>
      <c r="O749" s="2"/>
      <c r="P749" s="2"/>
      <c r="Q749" s="2"/>
      <c r="R749" s="2"/>
      <c r="S749" s="2"/>
      <c r="T749" s="2"/>
      <c r="U749" s="2"/>
      <c r="V749" s="2"/>
      <c r="W749" s="2"/>
      <c r="X749" s="2"/>
      <c r="Y749" s="2"/>
      <c r="Z749" s="2"/>
    </row>
    <row r="750" spans="1:26">
      <c r="A750" s="2"/>
      <c r="B750" s="2"/>
      <c r="C750" s="2"/>
      <c r="D750" s="2"/>
      <c r="E750" s="2"/>
      <c r="F750" s="84"/>
      <c r="G750" s="84"/>
      <c r="H750" s="84"/>
      <c r="I750" s="83"/>
      <c r="J750" s="2"/>
      <c r="K750" s="2"/>
      <c r="L750" s="2"/>
      <c r="M750" s="2"/>
      <c r="N750" s="2"/>
      <c r="O750" s="2"/>
      <c r="P750" s="2"/>
      <c r="Q750" s="2"/>
      <c r="R750" s="2"/>
      <c r="S750" s="2"/>
      <c r="T750" s="2"/>
      <c r="U750" s="2"/>
      <c r="V750" s="2"/>
      <c r="W750" s="2"/>
      <c r="X750" s="2"/>
      <c r="Y750" s="2"/>
      <c r="Z750" s="2"/>
    </row>
    <row r="751" spans="1:26">
      <c r="A751" s="2"/>
      <c r="B751" s="2"/>
      <c r="C751" s="2"/>
      <c r="D751" s="2"/>
      <c r="E751" s="2"/>
      <c r="F751" s="84"/>
      <c r="G751" s="84"/>
      <c r="H751" s="84"/>
      <c r="I751" s="83"/>
      <c r="J751" s="2"/>
      <c r="K751" s="2"/>
      <c r="L751" s="2"/>
      <c r="M751" s="2"/>
      <c r="N751" s="2"/>
      <c r="O751" s="2"/>
      <c r="P751" s="2"/>
      <c r="Q751" s="2"/>
      <c r="R751" s="2"/>
      <c r="S751" s="2"/>
      <c r="T751" s="2"/>
      <c r="U751" s="2"/>
      <c r="V751" s="2"/>
      <c r="W751" s="2"/>
      <c r="X751" s="2"/>
      <c r="Y751" s="2"/>
      <c r="Z751" s="2"/>
    </row>
    <row r="752" spans="1:26">
      <c r="A752" s="2"/>
      <c r="B752" s="2"/>
      <c r="C752" s="2"/>
      <c r="D752" s="2"/>
      <c r="E752" s="2"/>
      <c r="F752" s="84"/>
      <c r="G752" s="84"/>
      <c r="H752" s="84"/>
      <c r="I752" s="83"/>
      <c r="J752" s="2"/>
      <c r="K752" s="2"/>
      <c r="L752" s="2"/>
      <c r="M752" s="2"/>
      <c r="N752" s="2"/>
      <c r="O752" s="2"/>
      <c r="P752" s="2"/>
      <c r="Q752" s="2"/>
      <c r="R752" s="2"/>
      <c r="S752" s="2"/>
      <c r="T752" s="2"/>
      <c r="U752" s="2"/>
      <c r="V752" s="2"/>
      <c r="W752" s="2"/>
      <c r="X752" s="2"/>
      <c r="Y752" s="2"/>
      <c r="Z752" s="2"/>
    </row>
    <row r="753" spans="1:26">
      <c r="A753" s="2"/>
      <c r="B753" s="2"/>
      <c r="C753" s="2"/>
      <c r="D753" s="2"/>
      <c r="E753" s="2"/>
      <c r="F753" s="84"/>
      <c r="G753" s="84"/>
      <c r="H753" s="84"/>
      <c r="I753" s="83"/>
      <c r="J753" s="2"/>
      <c r="K753" s="2"/>
      <c r="L753" s="2"/>
      <c r="M753" s="2"/>
      <c r="N753" s="2"/>
      <c r="O753" s="2"/>
      <c r="P753" s="2"/>
      <c r="Q753" s="2"/>
      <c r="R753" s="2"/>
      <c r="S753" s="2"/>
      <c r="T753" s="2"/>
      <c r="U753" s="2"/>
      <c r="V753" s="2"/>
      <c r="W753" s="2"/>
      <c r="X753" s="2"/>
      <c r="Y753" s="2"/>
      <c r="Z753" s="2"/>
    </row>
    <row r="754" spans="1:26">
      <c r="A754" s="2"/>
      <c r="B754" s="2"/>
      <c r="C754" s="2"/>
      <c r="D754" s="2"/>
      <c r="E754" s="2"/>
      <c r="F754" s="84"/>
      <c r="G754" s="84"/>
      <c r="H754" s="84"/>
      <c r="I754" s="83"/>
      <c r="J754" s="2"/>
      <c r="K754" s="2"/>
      <c r="L754" s="2"/>
      <c r="M754" s="2"/>
      <c r="N754" s="2"/>
      <c r="O754" s="2"/>
      <c r="P754" s="2"/>
      <c r="Q754" s="2"/>
      <c r="R754" s="2"/>
      <c r="S754" s="2"/>
      <c r="T754" s="2"/>
      <c r="U754" s="2"/>
      <c r="V754" s="2"/>
      <c r="W754" s="2"/>
      <c r="X754" s="2"/>
      <c r="Y754" s="2"/>
      <c r="Z754" s="2"/>
    </row>
    <row r="755" spans="1:26">
      <c r="A755" s="2"/>
      <c r="B755" s="2"/>
      <c r="C755" s="2"/>
      <c r="D755" s="2"/>
      <c r="E755" s="2"/>
      <c r="F755" s="84"/>
      <c r="G755" s="84"/>
      <c r="H755" s="84"/>
      <c r="I755" s="83"/>
      <c r="J755" s="2"/>
      <c r="K755" s="2"/>
      <c r="L755" s="2"/>
      <c r="M755" s="2"/>
      <c r="N755" s="2"/>
      <c r="O755" s="2"/>
      <c r="P755" s="2"/>
      <c r="Q755" s="2"/>
      <c r="R755" s="2"/>
      <c r="S755" s="2"/>
      <c r="T755" s="2"/>
      <c r="U755" s="2"/>
      <c r="V755" s="2"/>
      <c r="W755" s="2"/>
      <c r="X755" s="2"/>
      <c r="Y755" s="2"/>
      <c r="Z755" s="2"/>
    </row>
    <row r="756" spans="1:26">
      <c r="A756" s="2"/>
      <c r="B756" s="2"/>
      <c r="C756" s="2"/>
      <c r="D756" s="2"/>
      <c r="E756" s="2"/>
      <c r="F756" s="84"/>
      <c r="G756" s="84"/>
      <c r="H756" s="84"/>
      <c r="I756" s="83"/>
      <c r="J756" s="2"/>
      <c r="K756" s="2"/>
      <c r="L756" s="2"/>
      <c r="M756" s="2"/>
      <c r="N756" s="2"/>
      <c r="O756" s="2"/>
      <c r="P756" s="2"/>
      <c r="Q756" s="2"/>
      <c r="R756" s="2"/>
      <c r="S756" s="2"/>
      <c r="T756" s="2"/>
      <c r="U756" s="2"/>
      <c r="V756" s="2"/>
      <c r="W756" s="2"/>
      <c r="X756" s="2"/>
      <c r="Y756" s="2"/>
      <c r="Z756" s="2"/>
    </row>
    <row r="757" spans="1:26">
      <c r="A757" s="2"/>
      <c r="B757" s="2"/>
      <c r="C757" s="2"/>
      <c r="D757" s="2"/>
      <c r="E757" s="2"/>
      <c r="F757" s="84"/>
      <c r="G757" s="84"/>
      <c r="H757" s="84"/>
      <c r="I757" s="83"/>
      <c r="J757" s="2"/>
      <c r="K757" s="2"/>
      <c r="L757" s="2"/>
      <c r="M757" s="2"/>
      <c r="N757" s="2"/>
      <c r="O757" s="2"/>
      <c r="P757" s="2"/>
      <c r="Q757" s="2"/>
      <c r="R757" s="2"/>
      <c r="S757" s="2"/>
      <c r="T757" s="2"/>
      <c r="U757" s="2"/>
      <c r="V757" s="2"/>
      <c r="W757" s="2"/>
      <c r="X757" s="2"/>
      <c r="Y757" s="2"/>
      <c r="Z757" s="2"/>
    </row>
    <row r="758" spans="1:26">
      <c r="A758" s="2"/>
      <c r="B758" s="2"/>
      <c r="C758" s="2"/>
      <c r="D758" s="2"/>
      <c r="E758" s="2"/>
      <c r="F758" s="84"/>
      <c r="G758" s="84"/>
      <c r="H758" s="84"/>
      <c r="I758" s="83"/>
      <c r="J758" s="2"/>
      <c r="K758" s="2"/>
      <c r="L758" s="2"/>
      <c r="M758" s="2"/>
      <c r="N758" s="2"/>
      <c r="O758" s="2"/>
      <c r="P758" s="2"/>
      <c r="Q758" s="2"/>
      <c r="R758" s="2"/>
      <c r="S758" s="2"/>
      <c r="T758" s="2"/>
      <c r="U758" s="2"/>
      <c r="V758" s="2"/>
      <c r="W758" s="2"/>
      <c r="X758" s="2"/>
      <c r="Y758" s="2"/>
      <c r="Z758" s="2"/>
    </row>
    <row r="759" spans="1:26">
      <c r="A759" s="2"/>
      <c r="B759" s="2"/>
      <c r="C759" s="2"/>
      <c r="D759" s="2"/>
      <c r="E759" s="2"/>
      <c r="F759" s="84"/>
      <c r="G759" s="84"/>
      <c r="H759" s="84"/>
      <c r="I759" s="83"/>
      <c r="J759" s="2"/>
      <c r="K759" s="2"/>
      <c r="L759" s="2"/>
      <c r="M759" s="2"/>
      <c r="N759" s="2"/>
      <c r="O759" s="2"/>
      <c r="P759" s="2"/>
      <c r="Q759" s="2"/>
      <c r="R759" s="2"/>
      <c r="S759" s="2"/>
      <c r="T759" s="2"/>
      <c r="U759" s="2"/>
      <c r="V759" s="2"/>
      <c r="W759" s="2"/>
      <c r="X759" s="2"/>
      <c r="Y759" s="2"/>
      <c r="Z759" s="2"/>
    </row>
    <row r="760" spans="1:26">
      <c r="A760" s="2"/>
      <c r="B760" s="2"/>
      <c r="C760" s="2"/>
      <c r="D760" s="2"/>
      <c r="E760" s="2"/>
      <c r="F760" s="84"/>
      <c r="G760" s="84"/>
      <c r="H760" s="84"/>
      <c r="I760" s="83"/>
      <c r="J760" s="2"/>
      <c r="K760" s="2"/>
      <c r="L760" s="2"/>
      <c r="M760" s="2"/>
      <c r="N760" s="2"/>
      <c r="O760" s="2"/>
      <c r="P760" s="2"/>
      <c r="Q760" s="2"/>
      <c r="R760" s="2"/>
      <c r="S760" s="2"/>
      <c r="T760" s="2"/>
      <c r="U760" s="2"/>
      <c r="V760" s="2"/>
      <c r="W760" s="2"/>
      <c r="X760" s="2"/>
      <c r="Y760" s="2"/>
      <c r="Z760" s="2"/>
    </row>
    <row r="761" spans="1:26">
      <c r="A761" s="2"/>
      <c r="B761" s="2"/>
      <c r="C761" s="2"/>
      <c r="D761" s="2"/>
      <c r="E761" s="2"/>
      <c r="F761" s="84"/>
      <c r="G761" s="84"/>
      <c r="H761" s="84"/>
      <c r="I761" s="83"/>
      <c r="J761" s="2"/>
      <c r="K761" s="2"/>
      <c r="L761" s="2"/>
      <c r="M761" s="2"/>
      <c r="N761" s="2"/>
      <c r="O761" s="2"/>
      <c r="P761" s="2"/>
      <c r="Q761" s="2"/>
      <c r="R761" s="2"/>
      <c r="S761" s="2"/>
      <c r="T761" s="2"/>
      <c r="U761" s="2"/>
      <c r="V761" s="2"/>
      <c r="W761" s="2"/>
      <c r="X761" s="2"/>
      <c r="Y761" s="2"/>
      <c r="Z761" s="2"/>
    </row>
    <row r="762" spans="1:26">
      <c r="A762" s="2"/>
      <c r="B762" s="2"/>
      <c r="C762" s="2"/>
      <c r="D762" s="2"/>
      <c r="E762" s="2"/>
      <c r="F762" s="84"/>
      <c r="G762" s="84"/>
      <c r="H762" s="84"/>
      <c r="I762" s="83"/>
      <c r="J762" s="2"/>
      <c r="K762" s="2"/>
      <c r="L762" s="2"/>
      <c r="M762" s="2"/>
      <c r="N762" s="2"/>
      <c r="O762" s="2"/>
      <c r="P762" s="2"/>
      <c r="Q762" s="2"/>
      <c r="R762" s="2"/>
      <c r="S762" s="2"/>
      <c r="T762" s="2"/>
      <c r="U762" s="2"/>
      <c r="V762" s="2"/>
      <c r="W762" s="2"/>
      <c r="X762" s="2"/>
      <c r="Y762" s="2"/>
      <c r="Z762" s="2"/>
    </row>
    <row r="763" spans="1:26">
      <c r="A763" s="2"/>
      <c r="B763" s="2"/>
      <c r="C763" s="2"/>
      <c r="D763" s="2"/>
      <c r="E763" s="2"/>
      <c r="F763" s="84"/>
      <c r="G763" s="84"/>
      <c r="H763" s="84"/>
      <c r="I763" s="83"/>
      <c r="J763" s="2"/>
      <c r="K763" s="2"/>
      <c r="L763" s="2"/>
      <c r="M763" s="2"/>
      <c r="N763" s="2"/>
      <c r="O763" s="2"/>
      <c r="P763" s="2"/>
      <c r="Q763" s="2"/>
      <c r="R763" s="2"/>
      <c r="S763" s="2"/>
      <c r="T763" s="2"/>
      <c r="U763" s="2"/>
      <c r="V763" s="2"/>
      <c r="W763" s="2"/>
      <c r="X763" s="2"/>
      <c r="Y763" s="2"/>
      <c r="Z763" s="2"/>
    </row>
    <row r="764" spans="1:26">
      <c r="A764" s="2"/>
      <c r="B764" s="2"/>
      <c r="C764" s="2"/>
      <c r="D764" s="2"/>
      <c r="E764" s="2"/>
      <c r="F764" s="84"/>
      <c r="G764" s="84"/>
      <c r="H764" s="84"/>
      <c r="I764" s="83"/>
      <c r="J764" s="2"/>
      <c r="K764" s="2"/>
      <c r="L764" s="2"/>
      <c r="M764" s="2"/>
      <c r="N764" s="2"/>
      <c r="O764" s="2"/>
      <c r="P764" s="2"/>
      <c r="Q764" s="2"/>
      <c r="R764" s="2"/>
      <c r="S764" s="2"/>
      <c r="T764" s="2"/>
      <c r="U764" s="2"/>
      <c r="V764" s="2"/>
      <c r="W764" s="2"/>
      <c r="X764" s="2"/>
      <c r="Y764" s="2"/>
      <c r="Z764" s="2"/>
    </row>
    <row r="765" spans="1:26">
      <c r="A765" s="2"/>
      <c r="B765" s="2"/>
      <c r="C765" s="2"/>
      <c r="D765" s="2"/>
      <c r="E765" s="2"/>
      <c r="F765" s="84"/>
      <c r="G765" s="84"/>
      <c r="H765" s="84"/>
      <c r="I765" s="83"/>
      <c r="J765" s="2"/>
      <c r="K765" s="2"/>
      <c r="L765" s="2"/>
      <c r="M765" s="2"/>
      <c r="N765" s="2"/>
      <c r="O765" s="2"/>
      <c r="P765" s="2"/>
      <c r="Q765" s="2"/>
      <c r="R765" s="2"/>
      <c r="S765" s="2"/>
      <c r="T765" s="2"/>
      <c r="U765" s="2"/>
      <c r="V765" s="2"/>
      <c r="W765" s="2"/>
      <c r="X765" s="2"/>
      <c r="Y765" s="2"/>
      <c r="Z765" s="2"/>
    </row>
    <row r="766" spans="1:26">
      <c r="A766" s="2"/>
      <c r="B766" s="2"/>
      <c r="C766" s="2"/>
      <c r="D766" s="2"/>
      <c r="E766" s="2"/>
      <c r="F766" s="84"/>
      <c r="G766" s="84"/>
      <c r="H766" s="84"/>
      <c r="I766" s="83"/>
      <c r="J766" s="2"/>
      <c r="K766" s="2"/>
      <c r="L766" s="2"/>
      <c r="M766" s="2"/>
      <c r="N766" s="2"/>
      <c r="O766" s="2"/>
      <c r="P766" s="2"/>
      <c r="Q766" s="2"/>
      <c r="R766" s="2"/>
      <c r="S766" s="2"/>
      <c r="T766" s="2"/>
      <c r="U766" s="2"/>
      <c r="V766" s="2"/>
      <c r="W766" s="2"/>
      <c r="X766" s="2"/>
      <c r="Y766" s="2"/>
      <c r="Z766" s="2"/>
    </row>
    <row r="767" spans="1:26">
      <c r="A767" s="2"/>
      <c r="B767" s="2"/>
      <c r="C767" s="2"/>
      <c r="D767" s="2"/>
      <c r="E767" s="2"/>
      <c r="F767" s="84"/>
      <c r="G767" s="84"/>
      <c r="H767" s="84"/>
      <c r="I767" s="83"/>
      <c r="J767" s="2"/>
      <c r="K767" s="2"/>
      <c r="L767" s="2"/>
      <c r="M767" s="2"/>
      <c r="N767" s="2"/>
      <c r="O767" s="2"/>
      <c r="P767" s="2"/>
      <c r="Q767" s="2"/>
      <c r="R767" s="2"/>
      <c r="S767" s="2"/>
      <c r="T767" s="2"/>
      <c r="U767" s="2"/>
      <c r="V767" s="2"/>
      <c r="W767" s="2"/>
      <c r="X767" s="2"/>
      <c r="Y767" s="2"/>
      <c r="Z767" s="2"/>
    </row>
    <row r="768" spans="1:26">
      <c r="A768" s="2"/>
      <c r="B768" s="2"/>
      <c r="C768" s="2"/>
      <c r="D768" s="2"/>
      <c r="E768" s="2"/>
      <c r="F768" s="84"/>
      <c r="G768" s="84"/>
      <c r="H768" s="84"/>
      <c r="I768" s="83"/>
      <c r="J768" s="2"/>
      <c r="K768" s="2"/>
      <c r="L768" s="2"/>
      <c r="M768" s="2"/>
      <c r="N768" s="2"/>
      <c r="O768" s="2"/>
      <c r="P768" s="2"/>
      <c r="Q768" s="2"/>
      <c r="R768" s="2"/>
      <c r="S768" s="2"/>
      <c r="T768" s="2"/>
      <c r="U768" s="2"/>
      <c r="V768" s="2"/>
      <c r="W768" s="2"/>
      <c r="X768" s="2"/>
      <c r="Y768" s="2"/>
      <c r="Z768" s="2"/>
    </row>
    <row r="769" spans="1:26">
      <c r="A769" s="2"/>
      <c r="B769" s="2"/>
      <c r="C769" s="2"/>
      <c r="D769" s="2"/>
      <c r="E769" s="2"/>
      <c r="F769" s="84"/>
      <c r="G769" s="84"/>
      <c r="H769" s="84"/>
      <c r="I769" s="83"/>
      <c r="J769" s="2"/>
      <c r="K769" s="2"/>
      <c r="L769" s="2"/>
      <c r="M769" s="2"/>
      <c r="N769" s="2"/>
      <c r="O769" s="2"/>
      <c r="P769" s="2"/>
      <c r="Q769" s="2"/>
      <c r="R769" s="2"/>
      <c r="S769" s="2"/>
      <c r="T769" s="2"/>
      <c r="U769" s="2"/>
      <c r="V769" s="2"/>
      <c r="W769" s="2"/>
      <c r="X769" s="2"/>
      <c r="Y769" s="2"/>
      <c r="Z769" s="2"/>
    </row>
    <row r="770" spans="1:26">
      <c r="A770" s="2"/>
      <c r="B770" s="2"/>
      <c r="C770" s="2"/>
      <c r="D770" s="2"/>
      <c r="E770" s="2"/>
      <c r="F770" s="84"/>
      <c r="G770" s="84"/>
      <c r="H770" s="84"/>
      <c r="I770" s="83"/>
      <c r="J770" s="2"/>
      <c r="K770" s="2"/>
      <c r="L770" s="2"/>
      <c r="M770" s="2"/>
      <c r="N770" s="2"/>
      <c r="O770" s="2"/>
      <c r="P770" s="2"/>
      <c r="Q770" s="2"/>
      <c r="R770" s="2"/>
      <c r="S770" s="2"/>
      <c r="T770" s="2"/>
      <c r="U770" s="2"/>
      <c r="V770" s="2"/>
      <c r="W770" s="2"/>
      <c r="X770" s="2"/>
      <c r="Y770" s="2"/>
      <c r="Z770" s="2"/>
    </row>
    <row r="771" spans="1:26">
      <c r="A771" s="2"/>
      <c r="B771" s="2"/>
      <c r="C771" s="2"/>
      <c r="D771" s="2"/>
      <c r="E771" s="2"/>
      <c r="F771" s="84"/>
      <c r="G771" s="84"/>
      <c r="H771" s="84"/>
      <c r="I771" s="83"/>
      <c r="J771" s="2"/>
      <c r="K771" s="2"/>
      <c r="L771" s="2"/>
      <c r="M771" s="2"/>
      <c r="N771" s="2"/>
      <c r="O771" s="2"/>
      <c r="P771" s="2"/>
      <c r="Q771" s="2"/>
      <c r="R771" s="2"/>
      <c r="S771" s="2"/>
      <c r="T771" s="2"/>
      <c r="U771" s="2"/>
      <c r="V771" s="2"/>
      <c r="W771" s="2"/>
      <c r="X771" s="2"/>
      <c r="Y771" s="2"/>
      <c r="Z771" s="2"/>
    </row>
    <row r="772" spans="1:26">
      <c r="A772" s="2"/>
      <c r="B772" s="2"/>
      <c r="C772" s="2"/>
      <c r="D772" s="2"/>
      <c r="E772" s="2"/>
      <c r="F772" s="84"/>
      <c r="G772" s="84"/>
      <c r="H772" s="84"/>
      <c r="I772" s="83"/>
      <c r="J772" s="2"/>
      <c r="K772" s="2"/>
      <c r="L772" s="2"/>
      <c r="M772" s="2"/>
      <c r="N772" s="2"/>
      <c r="O772" s="2"/>
      <c r="P772" s="2"/>
      <c r="Q772" s="2"/>
      <c r="R772" s="2"/>
      <c r="S772" s="2"/>
      <c r="T772" s="2"/>
      <c r="U772" s="2"/>
      <c r="V772" s="2"/>
      <c r="W772" s="2"/>
      <c r="X772" s="2"/>
      <c r="Y772" s="2"/>
      <c r="Z772" s="2"/>
    </row>
    <row r="773" spans="1:26">
      <c r="A773" s="2"/>
      <c r="B773" s="2"/>
      <c r="C773" s="2"/>
      <c r="D773" s="2"/>
      <c r="E773" s="2"/>
      <c r="F773" s="84"/>
      <c r="G773" s="84"/>
      <c r="H773" s="84"/>
      <c r="I773" s="83"/>
      <c r="J773" s="2"/>
      <c r="K773" s="2"/>
      <c r="L773" s="2"/>
      <c r="M773" s="2"/>
      <c r="N773" s="2"/>
      <c r="O773" s="2"/>
      <c r="P773" s="2"/>
      <c r="Q773" s="2"/>
      <c r="R773" s="2"/>
      <c r="S773" s="2"/>
      <c r="T773" s="2"/>
      <c r="U773" s="2"/>
      <c r="V773" s="2"/>
      <c r="W773" s="2"/>
      <c r="X773" s="2"/>
      <c r="Y773" s="2"/>
      <c r="Z773" s="2"/>
    </row>
    <row r="774" spans="1:26">
      <c r="A774" s="2"/>
      <c r="B774" s="2"/>
      <c r="C774" s="2"/>
      <c r="D774" s="2"/>
      <c r="E774" s="2"/>
      <c r="F774" s="84"/>
      <c r="G774" s="84"/>
      <c r="H774" s="84"/>
      <c r="I774" s="83"/>
      <c r="J774" s="2"/>
      <c r="K774" s="2"/>
      <c r="L774" s="2"/>
      <c r="M774" s="2"/>
      <c r="N774" s="2"/>
      <c r="O774" s="2"/>
      <c r="P774" s="2"/>
      <c r="Q774" s="2"/>
      <c r="R774" s="2"/>
      <c r="S774" s="2"/>
      <c r="T774" s="2"/>
      <c r="U774" s="2"/>
      <c r="V774" s="2"/>
      <c r="W774" s="2"/>
      <c r="X774" s="2"/>
      <c r="Y774" s="2"/>
      <c r="Z774" s="2"/>
    </row>
    <row r="775" spans="1:26">
      <c r="A775" s="2"/>
      <c r="B775" s="2"/>
      <c r="C775" s="2"/>
      <c r="D775" s="2"/>
      <c r="E775" s="2"/>
      <c r="F775" s="84"/>
      <c r="G775" s="84"/>
      <c r="H775" s="84"/>
      <c r="I775" s="83"/>
      <c r="J775" s="2"/>
      <c r="K775" s="2"/>
      <c r="L775" s="2"/>
      <c r="M775" s="2"/>
      <c r="N775" s="2"/>
      <c r="O775" s="2"/>
      <c r="P775" s="2"/>
      <c r="Q775" s="2"/>
      <c r="R775" s="2"/>
      <c r="S775" s="2"/>
      <c r="T775" s="2"/>
      <c r="U775" s="2"/>
      <c r="V775" s="2"/>
      <c r="W775" s="2"/>
      <c r="X775" s="2"/>
      <c r="Y775" s="2"/>
      <c r="Z775" s="2"/>
    </row>
    <row r="776" spans="1:26">
      <c r="A776" s="2"/>
      <c r="B776" s="2"/>
      <c r="C776" s="2"/>
      <c r="D776" s="2"/>
      <c r="E776" s="2"/>
      <c r="F776" s="84"/>
      <c r="G776" s="84"/>
      <c r="H776" s="84"/>
      <c r="I776" s="83"/>
      <c r="J776" s="2"/>
      <c r="K776" s="2"/>
      <c r="L776" s="2"/>
      <c r="M776" s="2"/>
      <c r="N776" s="2"/>
      <c r="O776" s="2"/>
      <c r="P776" s="2"/>
      <c r="Q776" s="2"/>
      <c r="R776" s="2"/>
      <c r="S776" s="2"/>
      <c r="T776" s="2"/>
      <c r="U776" s="2"/>
      <c r="V776" s="2"/>
      <c r="W776" s="2"/>
      <c r="X776" s="2"/>
      <c r="Y776" s="2"/>
      <c r="Z776" s="2"/>
    </row>
    <row r="777" spans="1:26">
      <c r="A777" s="2"/>
      <c r="B777" s="2"/>
      <c r="C777" s="2"/>
      <c r="D777" s="2"/>
      <c r="E777" s="2"/>
      <c r="F777" s="84"/>
      <c r="G777" s="84"/>
      <c r="H777" s="84"/>
      <c r="I777" s="83"/>
      <c r="J777" s="2"/>
      <c r="K777" s="2"/>
      <c r="L777" s="2"/>
      <c r="M777" s="2"/>
      <c r="N777" s="2"/>
      <c r="O777" s="2"/>
      <c r="P777" s="2"/>
      <c r="Q777" s="2"/>
      <c r="R777" s="2"/>
      <c r="S777" s="2"/>
      <c r="T777" s="2"/>
      <c r="U777" s="2"/>
      <c r="V777" s="2"/>
      <c r="W777" s="2"/>
      <c r="X777" s="2"/>
      <c r="Y777" s="2"/>
      <c r="Z777" s="2"/>
    </row>
    <row r="778" spans="1:26">
      <c r="A778" s="2"/>
      <c r="B778" s="2"/>
      <c r="C778" s="2"/>
      <c r="D778" s="2"/>
      <c r="E778" s="2"/>
      <c r="F778" s="84"/>
      <c r="G778" s="84"/>
      <c r="H778" s="84"/>
      <c r="I778" s="83"/>
      <c r="J778" s="2"/>
      <c r="K778" s="2"/>
      <c r="L778" s="2"/>
      <c r="M778" s="2"/>
      <c r="N778" s="2"/>
      <c r="O778" s="2"/>
      <c r="P778" s="2"/>
      <c r="Q778" s="2"/>
      <c r="R778" s="2"/>
      <c r="S778" s="2"/>
      <c r="T778" s="2"/>
      <c r="U778" s="2"/>
      <c r="V778" s="2"/>
      <c r="W778" s="2"/>
      <c r="X778" s="2"/>
      <c r="Y778" s="2"/>
      <c r="Z778" s="2"/>
    </row>
    <row r="779" spans="1:26">
      <c r="A779" s="2"/>
      <c r="B779" s="2"/>
      <c r="C779" s="2"/>
      <c r="D779" s="2"/>
      <c r="E779" s="2"/>
      <c r="F779" s="84"/>
      <c r="G779" s="84"/>
      <c r="H779" s="84"/>
      <c r="I779" s="83"/>
      <c r="J779" s="2"/>
      <c r="K779" s="2"/>
      <c r="L779" s="2"/>
      <c r="M779" s="2"/>
      <c r="N779" s="2"/>
      <c r="O779" s="2"/>
      <c r="P779" s="2"/>
      <c r="Q779" s="2"/>
      <c r="R779" s="2"/>
      <c r="S779" s="2"/>
      <c r="T779" s="2"/>
      <c r="U779" s="2"/>
      <c r="V779" s="2"/>
      <c r="W779" s="2"/>
      <c r="X779" s="2"/>
      <c r="Y779" s="2"/>
      <c r="Z779" s="2"/>
    </row>
    <row r="780" spans="1:26">
      <c r="A780" s="2"/>
      <c r="B780" s="2"/>
      <c r="C780" s="2"/>
      <c r="D780" s="2"/>
      <c r="E780" s="2"/>
      <c r="F780" s="84"/>
      <c r="G780" s="84"/>
      <c r="H780" s="84"/>
      <c r="I780" s="83"/>
      <c r="J780" s="2"/>
      <c r="K780" s="2"/>
      <c r="L780" s="2"/>
      <c r="M780" s="2"/>
      <c r="N780" s="2"/>
      <c r="O780" s="2"/>
      <c r="P780" s="2"/>
      <c r="Q780" s="2"/>
      <c r="R780" s="2"/>
      <c r="S780" s="2"/>
      <c r="T780" s="2"/>
      <c r="U780" s="2"/>
      <c r="V780" s="2"/>
      <c r="W780" s="2"/>
      <c r="X780" s="2"/>
      <c r="Y780" s="2"/>
      <c r="Z780" s="2"/>
    </row>
    <row r="781" spans="1:26">
      <c r="A781" s="2"/>
      <c r="B781" s="2"/>
      <c r="C781" s="2"/>
      <c r="D781" s="2"/>
      <c r="E781" s="2"/>
      <c r="F781" s="84"/>
      <c r="G781" s="84"/>
      <c r="H781" s="84"/>
      <c r="I781" s="83"/>
      <c r="J781" s="2"/>
      <c r="K781" s="2"/>
      <c r="L781" s="2"/>
      <c r="M781" s="2"/>
      <c r="N781" s="2"/>
      <c r="O781" s="2"/>
      <c r="P781" s="2"/>
      <c r="Q781" s="2"/>
      <c r="R781" s="2"/>
      <c r="S781" s="2"/>
      <c r="T781" s="2"/>
      <c r="U781" s="2"/>
      <c r="V781" s="2"/>
      <c r="W781" s="2"/>
      <c r="X781" s="2"/>
      <c r="Y781" s="2"/>
      <c r="Z781" s="2"/>
    </row>
    <row r="782" spans="1:26">
      <c r="A782" s="2"/>
      <c r="B782" s="2"/>
      <c r="C782" s="2"/>
      <c r="D782" s="2"/>
      <c r="E782" s="2"/>
      <c r="F782" s="84"/>
      <c r="G782" s="84"/>
      <c r="H782" s="84"/>
      <c r="I782" s="83"/>
      <c r="J782" s="2"/>
      <c r="K782" s="2"/>
      <c r="L782" s="2"/>
      <c r="M782" s="2"/>
      <c r="N782" s="2"/>
      <c r="O782" s="2"/>
      <c r="P782" s="2"/>
      <c r="Q782" s="2"/>
      <c r="R782" s="2"/>
      <c r="S782" s="2"/>
      <c r="T782" s="2"/>
      <c r="U782" s="2"/>
      <c r="V782" s="2"/>
      <c r="W782" s="2"/>
      <c r="X782" s="2"/>
      <c r="Y782" s="2"/>
      <c r="Z782" s="2"/>
    </row>
    <row r="783" spans="1:26">
      <c r="A783" s="2"/>
      <c r="B783" s="2"/>
      <c r="C783" s="2"/>
      <c r="D783" s="2"/>
      <c r="E783" s="2"/>
      <c r="F783" s="84"/>
      <c r="G783" s="84"/>
      <c r="H783" s="84"/>
      <c r="I783" s="83"/>
      <c r="J783" s="2"/>
      <c r="K783" s="2"/>
      <c r="L783" s="2"/>
      <c r="M783" s="2"/>
      <c r="N783" s="2"/>
      <c r="O783" s="2"/>
      <c r="P783" s="2"/>
      <c r="Q783" s="2"/>
      <c r="R783" s="2"/>
      <c r="S783" s="2"/>
      <c r="T783" s="2"/>
      <c r="U783" s="2"/>
      <c r="V783" s="2"/>
      <c r="W783" s="2"/>
      <c r="X783" s="2"/>
      <c r="Y783" s="2"/>
      <c r="Z783" s="2"/>
    </row>
    <row r="784" spans="1:26">
      <c r="A784" s="2"/>
      <c r="B784" s="2"/>
      <c r="C784" s="2"/>
      <c r="D784" s="2"/>
      <c r="E784" s="2"/>
      <c r="F784" s="84"/>
      <c r="G784" s="84"/>
      <c r="H784" s="84"/>
      <c r="I784" s="83"/>
      <c r="J784" s="2"/>
      <c r="K784" s="2"/>
      <c r="L784" s="2"/>
      <c r="M784" s="2"/>
      <c r="N784" s="2"/>
      <c r="O784" s="2"/>
      <c r="P784" s="2"/>
      <c r="Q784" s="2"/>
      <c r="R784" s="2"/>
      <c r="S784" s="2"/>
      <c r="T784" s="2"/>
      <c r="U784" s="2"/>
      <c r="V784" s="2"/>
      <c r="W784" s="2"/>
      <c r="X784" s="2"/>
      <c r="Y784" s="2"/>
      <c r="Z784" s="2"/>
    </row>
    <row r="785" spans="1:26">
      <c r="A785" s="2"/>
      <c r="B785" s="2"/>
      <c r="C785" s="2"/>
      <c r="D785" s="2"/>
      <c r="E785" s="2"/>
      <c r="F785" s="84"/>
      <c r="G785" s="84"/>
      <c r="H785" s="84"/>
      <c r="I785" s="83"/>
      <c r="J785" s="2"/>
      <c r="K785" s="2"/>
      <c r="L785" s="2"/>
      <c r="M785" s="2"/>
      <c r="N785" s="2"/>
      <c r="O785" s="2"/>
      <c r="P785" s="2"/>
      <c r="Q785" s="2"/>
      <c r="R785" s="2"/>
      <c r="S785" s="2"/>
      <c r="T785" s="2"/>
      <c r="U785" s="2"/>
      <c r="V785" s="2"/>
      <c r="W785" s="2"/>
      <c r="X785" s="2"/>
      <c r="Y785" s="2"/>
      <c r="Z785" s="2"/>
    </row>
    <row r="786" spans="1:26">
      <c r="A786" s="2"/>
      <c r="B786" s="2"/>
      <c r="C786" s="2"/>
      <c r="D786" s="2"/>
      <c r="E786" s="2"/>
      <c r="F786" s="84"/>
      <c r="G786" s="84"/>
      <c r="H786" s="84"/>
      <c r="I786" s="83"/>
      <c r="J786" s="2"/>
      <c r="K786" s="2"/>
      <c r="L786" s="2"/>
      <c r="M786" s="2"/>
      <c r="N786" s="2"/>
      <c r="O786" s="2"/>
      <c r="P786" s="2"/>
      <c r="Q786" s="2"/>
      <c r="R786" s="2"/>
      <c r="S786" s="2"/>
      <c r="T786" s="2"/>
      <c r="U786" s="2"/>
      <c r="V786" s="2"/>
      <c r="W786" s="2"/>
      <c r="X786" s="2"/>
      <c r="Y786" s="2"/>
      <c r="Z786" s="2"/>
    </row>
    <row r="787" spans="1:26">
      <c r="A787" s="2"/>
      <c r="B787" s="2"/>
      <c r="C787" s="2"/>
      <c r="D787" s="2"/>
      <c r="E787" s="2"/>
      <c r="F787" s="84"/>
      <c r="G787" s="84"/>
      <c r="H787" s="84"/>
      <c r="I787" s="83"/>
      <c r="J787" s="2"/>
      <c r="K787" s="2"/>
      <c r="L787" s="2"/>
      <c r="M787" s="2"/>
      <c r="N787" s="2"/>
      <c r="O787" s="2"/>
      <c r="P787" s="2"/>
      <c r="Q787" s="2"/>
      <c r="R787" s="2"/>
      <c r="S787" s="2"/>
      <c r="T787" s="2"/>
      <c r="U787" s="2"/>
      <c r="V787" s="2"/>
      <c r="W787" s="2"/>
      <c r="X787" s="2"/>
      <c r="Y787" s="2"/>
      <c r="Z787" s="2"/>
    </row>
    <row r="788" spans="1:26">
      <c r="A788" s="2"/>
      <c r="B788" s="2"/>
      <c r="C788" s="2"/>
      <c r="D788" s="2"/>
      <c r="E788" s="2"/>
      <c r="F788" s="84"/>
      <c r="G788" s="84"/>
      <c r="H788" s="84"/>
      <c r="I788" s="83"/>
      <c r="J788" s="2"/>
      <c r="K788" s="2"/>
      <c r="L788" s="2"/>
      <c r="M788" s="2"/>
      <c r="N788" s="2"/>
      <c r="O788" s="2"/>
      <c r="P788" s="2"/>
      <c r="Q788" s="2"/>
      <c r="R788" s="2"/>
      <c r="S788" s="2"/>
      <c r="T788" s="2"/>
      <c r="U788" s="2"/>
      <c r="V788" s="2"/>
      <c r="W788" s="2"/>
      <c r="X788" s="2"/>
      <c r="Y788" s="2"/>
      <c r="Z788" s="2"/>
    </row>
    <row r="789" spans="1:26">
      <c r="A789" s="2"/>
      <c r="B789" s="2"/>
      <c r="C789" s="2"/>
      <c r="D789" s="2"/>
      <c r="E789" s="2"/>
      <c r="F789" s="84"/>
      <c r="G789" s="84"/>
      <c r="H789" s="84"/>
      <c r="I789" s="83"/>
      <c r="J789" s="2"/>
      <c r="K789" s="2"/>
      <c r="L789" s="2"/>
      <c r="M789" s="2"/>
      <c r="N789" s="2"/>
      <c r="O789" s="2"/>
      <c r="P789" s="2"/>
      <c r="Q789" s="2"/>
      <c r="R789" s="2"/>
      <c r="S789" s="2"/>
      <c r="T789" s="2"/>
      <c r="U789" s="2"/>
      <c r="V789" s="2"/>
      <c r="W789" s="2"/>
      <c r="X789" s="2"/>
      <c r="Y789" s="2"/>
      <c r="Z789" s="2"/>
    </row>
    <row r="790" spans="1:26">
      <c r="A790" s="2"/>
      <c r="B790" s="2"/>
      <c r="C790" s="2"/>
      <c r="D790" s="2"/>
      <c r="E790" s="2"/>
      <c r="F790" s="84"/>
      <c r="G790" s="84"/>
      <c r="H790" s="84"/>
      <c r="I790" s="83"/>
      <c r="J790" s="2"/>
      <c r="K790" s="2"/>
      <c r="L790" s="2"/>
      <c r="M790" s="2"/>
      <c r="N790" s="2"/>
      <c r="O790" s="2"/>
      <c r="P790" s="2"/>
      <c r="Q790" s="2"/>
      <c r="R790" s="2"/>
      <c r="S790" s="2"/>
      <c r="T790" s="2"/>
      <c r="U790" s="2"/>
      <c r="V790" s="2"/>
      <c r="W790" s="2"/>
      <c r="X790" s="2"/>
      <c r="Y790" s="2"/>
      <c r="Z790" s="2"/>
    </row>
    <row r="791" spans="1:26">
      <c r="A791" s="2"/>
      <c r="B791" s="2"/>
      <c r="C791" s="2"/>
      <c r="D791" s="2"/>
      <c r="E791" s="2"/>
      <c r="F791" s="84"/>
      <c r="G791" s="84"/>
      <c r="H791" s="84"/>
      <c r="I791" s="83"/>
      <c r="J791" s="2"/>
      <c r="K791" s="2"/>
      <c r="L791" s="2"/>
      <c r="M791" s="2"/>
      <c r="N791" s="2"/>
      <c r="O791" s="2"/>
      <c r="P791" s="2"/>
      <c r="Q791" s="2"/>
      <c r="R791" s="2"/>
      <c r="S791" s="2"/>
      <c r="T791" s="2"/>
      <c r="U791" s="2"/>
      <c r="V791" s="2"/>
      <c r="W791" s="2"/>
      <c r="X791" s="2"/>
      <c r="Y791" s="2"/>
      <c r="Z791" s="2"/>
    </row>
    <row r="792" spans="1:26">
      <c r="A792" s="2"/>
      <c r="B792" s="2"/>
      <c r="C792" s="2"/>
      <c r="D792" s="2"/>
      <c r="E792" s="2"/>
      <c r="F792" s="84"/>
      <c r="G792" s="84"/>
      <c r="H792" s="84"/>
      <c r="I792" s="83"/>
      <c r="J792" s="2"/>
      <c r="K792" s="2"/>
      <c r="L792" s="2"/>
      <c r="M792" s="2"/>
      <c r="N792" s="2"/>
      <c r="O792" s="2"/>
      <c r="P792" s="2"/>
      <c r="Q792" s="2"/>
      <c r="R792" s="2"/>
      <c r="S792" s="2"/>
      <c r="T792" s="2"/>
      <c r="U792" s="2"/>
      <c r="V792" s="2"/>
      <c r="W792" s="2"/>
      <c r="X792" s="2"/>
      <c r="Y792" s="2"/>
      <c r="Z792" s="2"/>
    </row>
    <row r="793" spans="1:26">
      <c r="A793" s="2"/>
      <c r="B793" s="2"/>
      <c r="C793" s="2"/>
      <c r="D793" s="2"/>
      <c r="E793" s="2"/>
      <c r="F793" s="84"/>
      <c r="G793" s="84"/>
      <c r="H793" s="84"/>
      <c r="I793" s="83"/>
      <c r="J793" s="2"/>
      <c r="K793" s="2"/>
      <c r="L793" s="2"/>
      <c r="M793" s="2"/>
      <c r="N793" s="2"/>
      <c r="O793" s="2"/>
      <c r="P793" s="2"/>
      <c r="Q793" s="2"/>
      <c r="R793" s="2"/>
      <c r="S793" s="2"/>
      <c r="T793" s="2"/>
      <c r="U793" s="2"/>
      <c r="V793" s="2"/>
      <c r="W793" s="2"/>
      <c r="X793" s="2"/>
      <c r="Y793" s="2"/>
      <c r="Z793" s="2"/>
    </row>
    <row r="794" spans="1:26">
      <c r="A794" s="2"/>
      <c r="B794" s="2"/>
      <c r="C794" s="2"/>
      <c r="D794" s="2"/>
      <c r="E794" s="2"/>
      <c r="F794" s="84"/>
      <c r="G794" s="84"/>
      <c r="H794" s="84"/>
      <c r="I794" s="83"/>
      <c r="J794" s="2"/>
      <c r="K794" s="2"/>
      <c r="L794" s="2"/>
      <c r="M794" s="2"/>
      <c r="N794" s="2"/>
      <c r="O794" s="2"/>
      <c r="P794" s="2"/>
      <c r="Q794" s="2"/>
      <c r="R794" s="2"/>
      <c r="S794" s="2"/>
      <c r="T794" s="2"/>
      <c r="U794" s="2"/>
      <c r="V794" s="2"/>
      <c r="W794" s="2"/>
      <c r="X794" s="2"/>
      <c r="Y794" s="2"/>
      <c r="Z794" s="2"/>
    </row>
    <row r="795" spans="1:26">
      <c r="A795" s="2"/>
      <c r="B795" s="2"/>
      <c r="C795" s="2"/>
      <c r="D795" s="2"/>
      <c r="E795" s="2"/>
      <c r="F795" s="84"/>
      <c r="G795" s="84"/>
      <c r="H795" s="84"/>
      <c r="I795" s="83"/>
      <c r="J795" s="2"/>
      <c r="K795" s="2"/>
      <c r="L795" s="2"/>
      <c r="M795" s="2"/>
      <c r="N795" s="2"/>
      <c r="O795" s="2"/>
      <c r="P795" s="2"/>
      <c r="Q795" s="2"/>
      <c r="R795" s="2"/>
      <c r="S795" s="2"/>
      <c r="T795" s="2"/>
      <c r="U795" s="2"/>
      <c r="V795" s="2"/>
      <c r="W795" s="2"/>
      <c r="X795" s="2"/>
      <c r="Y795" s="2"/>
      <c r="Z795" s="2"/>
    </row>
    <row r="796" spans="1:26">
      <c r="A796" s="2"/>
      <c r="B796" s="2"/>
      <c r="C796" s="2"/>
      <c r="D796" s="2"/>
      <c r="E796" s="2"/>
      <c r="F796" s="84"/>
      <c r="G796" s="84"/>
      <c r="H796" s="84"/>
      <c r="I796" s="83"/>
      <c r="J796" s="2"/>
      <c r="K796" s="2"/>
      <c r="L796" s="2"/>
      <c r="M796" s="2"/>
      <c r="N796" s="2"/>
      <c r="O796" s="2"/>
      <c r="P796" s="2"/>
      <c r="Q796" s="2"/>
      <c r="R796" s="2"/>
      <c r="S796" s="2"/>
      <c r="T796" s="2"/>
      <c r="U796" s="2"/>
      <c r="V796" s="2"/>
      <c r="W796" s="2"/>
      <c r="X796" s="2"/>
      <c r="Y796" s="2"/>
      <c r="Z796" s="2"/>
    </row>
    <row r="797" spans="1:26">
      <c r="A797" s="2"/>
      <c r="B797" s="2"/>
      <c r="C797" s="2"/>
      <c r="D797" s="2"/>
      <c r="E797" s="2"/>
      <c r="F797" s="84"/>
      <c r="G797" s="84"/>
      <c r="H797" s="84"/>
      <c r="I797" s="83"/>
      <c r="J797" s="2"/>
      <c r="K797" s="2"/>
      <c r="L797" s="2"/>
      <c r="M797" s="2"/>
      <c r="N797" s="2"/>
      <c r="O797" s="2"/>
      <c r="P797" s="2"/>
      <c r="Q797" s="2"/>
      <c r="R797" s="2"/>
      <c r="S797" s="2"/>
      <c r="T797" s="2"/>
      <c r="U797" s="2"/>
      <c r="V797" s="2"/>
      <c r="W797" s="2"/>
      <c r="X797" s="2"/>
      <c r="Y797" s="2"/>
      <c r="Z797" s="2"/>
    </row>
    <row r="798" spans="1:26">
      <c r="A798" s="2"/>
      <c r="B798" s="2"/>
      <c r="C798" s="2"/>
      <c r="D798" s="2"/>
      <c r="E798" s="2"/>
      <c r="F798" s="84"/>
      <c r="G798" s="84"/>
      <c r="H798" s="84"/>
      <c r="I798" s="83"/>
      <c r="J798" s="2"/>
      <c r="K798" s="2"/>
      <c r="L798" s="2"/>
      <c r="M798" s="2"/>
      <c r="N798" s="2"/>
      <c r="O798" s="2"/>
      <c r="P798" s="2"/>
      <c r="Q798" s="2"/>
      <c r="R798" s="2"/>
      <c r="S798" s="2"/>
      <c r="T798" s="2"/>
      <c r="U798" s="2"/>
      <c r="V798" s="2"/>
      <c r="W798" s="2"/>
      <c r="X798" s="2"/>
      <c r="Y798" s="2"/>
      <c r="Z798" s="2"/>
    </row>
    <row r="799" spans="1:26">
      <c r="A799" s="2"/>
      <c r="B799" s="2"/>
      <c r="C799" s="2"/>
      <c r="D799" s="2"/>
      <c r="E799" s="2"/>
      <c r="F799" s="84"/>
      <c r="G799" s="84"/>
      <c r="H799" s="84"/>
      <c r="I799" s="83"/>
      <c r="J799" s="2"/>
      <c r="K799" s="2"/>
      <c r="L799" s="2"/>
      <c r="M799" s="2"/>
      <c r="N799" s="2"/>
      <c r="O799" s="2"/>
      <c r="P799" s="2"/>
      <c r="Q799" s="2"/>
      <c r="R799" s="2"/>
      <c r="S799" s="2"/>
      <c r="T799" s="2"/>
      <c r="U799" s="2"/>
      <c r="V799" s="2"/>
      <c r="W799" s="2"/>
      <c r="X799" s="2"/>
      <c r="Y799" s="2"/>
      <c r="Z799" s="2"/>
    </row>
    <row r="800" spans="1:26">
      <c r="A800" s="2"/>
      <c r="B800" s="2"/>
      <c r="C800" s="2"/>
      <c r="D800" s="2"/>
      <c r="E800" s="2"/>
      <c r="F800" s="84"/>
      <c r="G800" s="84"/>
      <c r="H800" s="84"/>
      <c r="I800" s="83"/>
      <c r="J800" s="2"/>
      <c r="K800" s="2"/>
      <c r="L800" s="2"/>
      <c r="M800" s="2"/>
      <c r="N800" s="2"/>
      <c r="O800" s="2"/>
      <c r="P800" s="2"/>
      <c r="Q800" s="2"/>
      <c r="R800" s="2"/>
      <c r="S800" s="2"/>
      <c r="T800" s="2"/>
      <c r="U800" s="2"/>
      <c r="V800" s="2"/>
      <c r="W800" s="2"/>
      <c r="X800" s="2"/>
      <c r="Y800" s="2"/>
      <c r="Z800" s="2"/>
    </row>
    <row r="801" spans="1:26">
      <c r="A801" s="2"/>
      <c r="B801" s="2"/>
      <c r="C801" s="2"/>
      <c r="D801" s="2"/>
      <c r="E801" s="2"/>
      <c r="F801" s="84"/>
      <c r="G801" s="84"/>
      <c r="H801" s="84"/>
      <c r="I801" s="83"/>
      <c r="J801" s="2"/>
      <c r="K801" s="2"/>
      <c r="L801" s="2"/>
      <c r="M801" s="2"/>
      <c r="N801" s="2"/>
      <c r="O801" s="2"/>
      <c r="P801" s="2"/>
      <c r="Q801" s="2"/>
      <c r="R801" s="2"/>
      <c r="S801" s="2"/>
      <c r="T801" s="2"/>
      <c r="U801" s="2"/>
      <c r="V801" s="2"/>
      <c r="W801" s="2"/>
      <c r="X801" s="2"/>
      <c r="Y801" s="2"/>
      <c r="Z801" s="2"/>
    </row>
    <row r="802" spans="1:26">
      <c r="A802" s="2"/>
      <c r="B802" s="2"/>
      <c r="C802" s="2"/>
      <c r="D802" s="2"/>
      <c r="E802" s="2"/>
      <c r="F802" s="84"/>
      <c r="G802" s="84"/>
      <c r="H802" s="84"/>
      <c r="I802" s="83"/>
      <c r="J802" s="2"/>
      <c r="K802" s="2"/>
      <c r="L802" s="2"/>
      <c r="M802" s="2"/>
      <c r="N802" s="2"/>
      <c r="O802" s="2"/>
      <c r="P802" s="2"/>
      <c r="Q802" s="2"/>
      <c r="R802" s="2"/>
      <c r="S802" s="2"/>
      <c r="T802" s="2"/>
      <c r="U802" s="2"/>
      <c r="V802" s="2"/>
      <c r="W802" s="2"/>
      <c r="X802" s="2"/>
      <c r="Y802" s="2"/>
      <c r="Z802" s="2"/>
    </row>
    <row r="803" spans="1:26">
      <c r="A803" s="2"/>
      <c r="B803" s="2"/>
      <c r="C803" s="2"/>
      <c r="D803" s="2"/>
      <c r="E803" s="2"/>
      <c r="F803" s="84"/>
      <c r="G803" s="84"/>
      <c r="H803" s="84"/>
      <c r="I803" s="83"/>
      <c r="J803" s="2"/>
      <c r="K803" s="2"/>
      <c r="L803" s="2"/>
      <c r="M803" s="2"/>
      <c r="N803" s="2"/>
      <c r="O803" s="2"/>
      <c r="P803" s="2"/>
      <c r="Q803" s="2"/>
      <c r="R803" s="2"/>
      <c r="S803" s="2"/>
      <c r="T803" s="2"/>
      <c r="U803" s="2"/>
      <c r="V803" s="2"/>
      <c r="W803" s="2"/>
      <c r="X803" s="2"/>
      <c r="Y803" s="2"/>
      <c r="Z803" s="2"/>
    </row>
    <row r="804" spans="1:26">
      <c r="A804" s="2"/>
      <c r="B804" s="2"/>
      <c r="C804" s="2"/>
      <c r="D804" s="2"/>
      <c r="E804" s="2"/>
      <c r="F804" s="84"/>
      <c r="G804" s="84"/>
      <c r="H804" s="84"/>
      <c r="I804" s="83"/>
      <c r="J804" s="2"/>
      <c r="K804" s="2"/>
      <c r="L804" s="2"/>
      <c r="M804" s="2"/>
      <c r="N804" s="2"/>
      <c r="O804" s="2"/>
      <c r="P804" s="2"/>
      <c r="Q804" s="2"/>
      <c r="R804" s="2"/>
      <c r="S804" s="2"/>
      <c r="T804" s="2"/>
      <c r="U804" s="2"/>
      <c r="V804" s="2"/>
      <c r="W804" s="2"/>
      <c r="X804" s="2"/>
      <c r="Y804" s="2"/>
      <c r="Z804" s="2"/>
    </row>
    <row r="805" spans="1:26">
      <c r="A805" s="2"/>
      <c r="B805" s="2"/>
      <c r="C805" s="2"/>
      <c r="D805" s="2"/>
      <c r="E805" s="2"/>
      <c r="F805" s="84"/>
      <c r="G805" s="84"/>
      <c r="H805" s="84"/>
      <c r="I805" s="83"/>
      <c r="J805" s="2"/>
      <c r="K805" s="2"/>
      <c r="L805" s="2"/>
      <c r="M805" s="2"/>
      <c r="N805" s="2"/>
      <c r="O805" s="2"/>
      <c r="P805" s="2"/>
      <c r="Q805" s="2"/>
      <c r="R805" s="2"/>
      <c r="S805" s="2"/>
      <c r="T805" s="2"/>
      <c r="U805" s="2"/>
      <c r="V805" s="2"/>
      <c r="W805" s="2"/>
      <c r="X805" s="2"/>
      <c r="Y805" s="2"/>
      <c r="Z805" s="2"/>
    </row>
    <row r="806" spans="1:26">
      <c r="A806" s="2"/>
      <c r="B806" s="2"/>
      <c r="C806" s="2"/>
      <c r="D806" s="2"/>
      <c r="E806" s="2"/>
      <c r="F806" s="84"/>
      <c r="G806" s="84"/>
      <c r="H806" s="84"/>
      <c r="I806" s="83"/>
      <c r="J806" s="2"/>
      <c r="K806" s="2"/>
      <c r="L806" s="2"/>
      <c r="M806" s="2"/>
      <c r="N806" s="2"/>
      <c r="O806" s="2"/>
      <c r="P806" s="2"/>
      <c r="Q806" s="2"/>
      <c r="R806" s="2"/>
      <c r="S806" s="2"/>
      <c r="T806" s="2"/>
      <c r="U806" s="2"/>
      <c r="V806" s="2"/>
      <c r="W806" s="2"/>
      <c r="X806" s="2"/>
      <c r="Y806" s="2"/>
      <c r="Z806" s="2"/>
    </row>
    <row r="807" spans="1:26">
      <c r="A807" s="2"/>
      <c r="B807" s="2"/>
      <c r="C807" s="2"/>
      <c r="D807" s="2"/>
      <c r="E807" s="2"/>
      <c r="F807" s="84"/>
      <c r="G807" s="84"/>
      <c r="H807" s="84"/>
      <c r="I807" s="83"/>
      <c r="J807" s="2"/>
      <c r="K807" s="2"/>
      <c r="L807" s="2"/>
      <c r="M807" s="2"/>
      <c r="N807" s="2"/>
      <c r="O807" s="2"/>
      <c r="P807" s="2"/>
      <c r="Q807" s="2"/>
      <c r="R807" s="2"/>
      <c r="S807" s="2"/>
      <c r="T807" s="2"/>
      <c r="U807" s="2"/>
      <c r="V807" s="2"/>
      <c r="W807" s="2"/>
      <c r="X807" s="2"/>
      <c r="Y807" s="2"/>
      <c r="Z807" s="2"/>
    </row>
    <row r="808" spans="1:26">
      <c r="A808" s="2"/>
      <c r="B808" s="2"/>
      <c r="C808" s="2"/>
      <c r="D808" s="2"/>
      <c r="E808" s="2"/>
      <c r="F808" s="84"/>
      <c r="G808" s="84"/>
      <c r="H808" s="84"/>
      <c r="I808" s="83"/>
      <c r="J808" s="2"/>
      <c r="K808" s="2"/>
      <c r="L808" s="2"/>
      <c r="M808" s="2"/>
      <c r="N808" s="2"/>
      <c r="O808" s="2"/>
      <c r="P808" s="2"/>
      <c r="Q808" s="2"/>
      <c r="R808" s="2"/>
      <c r="S808" s="2"/>
      <c r="T808" s="2"/>
      <c r="U808" s="2"/>
      <c r="V808" s="2"/>
      <c r="W808" s="2"/>
      <c r="X808" s="2"/>
      <c r="Y808" s="2"/>
      <c r="Z808" s="2"/>
    </row>
    <row r="809" spans="1:26">
      <c r="A809" s="2"/>
      <c r="B809" s="2"/>
      <c r="C809" s="2"/>
      <c r="D809" s="2"/>
      <c r="E809" s="2"/>
      <c r="F809" s="84"/>
      <c r="G809" s="84"/>
      <c r="H809" s="84"/>
      <c r="I809" s="83"/>
      <c r="J809" s="2"/>
      <c r="K809" s="2"/>
      <c r="L809" s="2"/>
      <c r="M809" s="2"/>
      <c r="N809" s="2"/>
      <c r="O809" s="2"/>
      <c r="P809" s="2"/>
      <c r="Q809" s="2"/>
      <c r="R809" s="2"/>
      <c r="S809" s="2"/>
      <c r="T809" s="2"/>
      <c r="U809" s="2"/>
      <c r="V809" s="2"/>
      <c r="W809" s="2"/>
      <c r="X809" s="2"/>
      <c r="Y809" s="2"/>
      <c r="Z809" s="2"/>
    </row>
    <row r="810" spans="1:26">
      <c r="A810" s="2"/>
      <c r="B810" s="2"/>
      <c r="C810" s="2"/>
      <c r="D810" s="2"/>
      <c r="E810" s="2"/>
      <c r="F810" s="84"/>
      <c r="G810" s="84"/>
      <c r="H810" s="84"/>
      <c r="I810" s="83"/>
      <c r="J810" s="2"/>
      <c r="K810" s="2"/>
      <c r="L810" s="2"/>
      <c r="M810" s="2"/>
      <c r="N810" s="2"/>
      <c r="O810" s="2"/>
      <c r="P810" s="2"/>
      <c r="Q810" s="2"/>
      <c r="R810" s="2"/>
      <c r="S810" s="2"/>
      <c r="T810" s="2"/>
      <c r="U810" s="2"/>
      <c r="V810" s="2"/>
      <c r="W810" s="2"/>
      <c r="X810" s="2"/>
      <c r="Y810" s="2"/>
      <c r="Z810" s="2"/>
    </row>
    <row r="811" spans="1:26">
      <c r="A811" s="2"/>
      <c r="B811" s="2"/>
      <c r="C811" s="2"/>
      <c r="D811" s="2"/>
      <c r="E811" s="2"/>
      <c r="F811" s="84"/>
      <c r="G811" s="84"/>
      <c r="H811" s="84"/>
      <c r="I811" s="83"/>
      <c r="J811" s="2"/>
      <c r="K811" s="2"/>
      <c r="L811" s="2"/>
      <c r="M811" s="2"/>
      <c r="N811" s="2"/>
      <c r="O811" s="2"/>
      <c r="P811" s="2"/>
      <c r="Q811" s="2"/>
      <c r="R811" s="2"/>
      <c r="S811" s="2"/>
      <c r="T811" s="2"/>
      <c r="U811" s="2"/>
      <c r="V811" s="2"/>
      <c r="W811" s="2"/>
      <c r="X811" s="2"/>
      <c r="Y811" s="2"/>
      <c r="Z811" s="2"/>
    </row>
    <row r="812" spans="1:26">
      <c r="A812" s="2"/>
      <c r="B812" s="2"/>
      <c r="C812" s="2"/>
      <c r="D812" s="2"/>
      <c r="E812" s="2"/>
      <c r="F812" s="84"/>
      <c r="G812" s="84"/>
      <c r="H812" s="84"/>
      <c r="I812" s="83"/>
      <c r="J812" s="2"/>
      <c r="K812" s="2"/>
      <c r="L812" s="2"/>
      <c r="M812" s="2"/>
      <c r="N812" s="2"/>
      <c r="O812" s="2"/>
      <c r="P812" s="2"/>
      <c r="Q812" s="2"/>
      <c r="R812" s="2"/>
      <c r="S812" s="2"/>
      <c r="T812" s="2"/>
      <c r="U812" s="2"/>
      <c r="V812" s="2"/>
      <c r="W812" s="2"/>
      <c r="X812" s="2"/>
      <c r="Y812" s="2"/>
      <c r="Z812" s="2"/>
    </row>
    <row r="813" spans="1:26">
      <c r="A813" s="2"/>
      <c r="B813" s="2"/>
      <c r="C813" s="2"/>
      <c r="D813" s="2"/>
      <c r="E813" s="2"/>
      <c r="F813" s="84"/>
      <c r="G813" s="84"/>
      <c r="H813" s="84"/>
      <c r="I813" s="83"/>
      <c r="J813" s="2"/>
      <c r="K813" s="2"/>
      <c r="L813" s="2"/>
      <c r="M813" s="2"/>
      <c r="N813" s="2"/>
      <c r="O813" s="2"/>
      <c r="P813" s="2"/>
      <c r="Q813" s="2"/>
      <c r="R813" s="2"/>
      <c r="S813" s="2"/>
      <c r="T813" s="2"/>
      <c r="U813" s="2"/>
      <c r="V813" s="2"/>
      <c r="W813" s="2"/>
      <c r="X813" s="2"/>
      <c r="Y813" s="2"/>
      <c r="Z813" s="2"/>
    </row>
    <row r="814" spans="1:26">
      <c r="A814" s="2"/>
      <c r="B814" s="2"/>
      <c r="C814" s="2"/>
      <c r="D814" s="2"/>
      <c r="E814" s="2"/>
      <c r="F814" s="84"/>
      <c r="G814" s="84"/>
      <c r="H814" s="84"/>
      <c r="I814" s="83"/>
      <c r="J814" s="2"/>
      <c r="K814" s="2"/>
      <c r="L814" s="2"/>
      <c r="M814" s="2"/>
      <c r="N814" s="2"/>
      <c r="O814" s="2"/>
      <c r="P814" s="2"/>
      <c r="Q814" s="2"/>
      <c r="R814" s="2"/>
      <c r="S814" s="2"/>
      <c r="T814" s="2"/>
      <c r="U814" s="2"/>
      <c r="V814" s="2"/>
      <c r="W814" s="2"/>
      <c r="X814" s="2"/>
      <c r="Y814" s="2"/>
      <c r="Z814" s="2"/>
    </row>
    <row r="815" spans="1:26">
      <c r="A815" s="2"/>
      <c r="B815" s="2"/>
      <c r="C815" s="2"/>
      <c r="D815" s="2"/>
      <c r="E815" s="2"/>
      <c r="F815" s="84"/>
      <c r="G815" s="84"/>
      <c r="H815" s="84"/>
      <c r="I815" s="83"/>
      <c r="J815" s="2"/>
      <c r="K815" s="2"/>
      <c r="L815" s="2"/>
      <c r="M815" s="2"/>
      <c r="N815" s="2"/>
      <c r="O815" s="2"/>
      <c r="P815" s="2"/>
      <c r="Q815" s="2"/>
      <c r="R815" s="2"/>
      <c r="S815" s="2"/>
      <c r="T815" s="2"/>
      <c r="U815" s="2"/>
      <c r="V815" s="2"/>
      <c r="W815" s="2"/>
      <c r="X815" s="2"/>
      <c r="Y815" s="2"/>
      <c r="Z815" s="2"/>
    </row>
    <row r="816" spans="1:26">
      <c r="A816" s="2"/>
      <c r="B816" s="2"/>
      <c r="C816" s="2"/>
      <c r="D816" s="2"/>
      <c r="E816" s="2"/>
      <c r="F816" s="84"/>
      <c r="G816" s="84"/>
      <c r="H816" s="84"/>
      <c r="I816" s="83"/>
      <c r="J816" s="2"/>
      <c r="K816" s="2"/>
      <c r="L816" s="2"/>
      <c r="M816" s="2"/>
      <c r="N816" s="2"/>
      <c r="O816" s="2"/>
      <c r="P816" s="2"/>
      <c r="Q816" s="2"/>
      <c r="R816" s="2"/>
      <c r="S816" s="2"/>
      <c r="T816" s="2"/>
      <c r="U816" s="2"/>
      <c r="V816" s="2"/>
      <c r="W816" s="2"/>
      <c r="X816" s="2"/>
      <c r="Y816" s="2"/>
      <c r="Z816" s="2"/>
    </row>
    <row r="817" spans="1:26">
      <c r="A817" s="2"/>
      <c r="B817" s="2"/>
      <c r="C817" s="2"/>
      <c r="D817" s="2"/>
      <c r="E817" s="2"/>
      <c r="F817" s="84"/>
      <c r="G817" s="84"/>
      <c r="H817" s="84"/>
      <c r="I817" s="83"/>
      <c r="J817" s="2"/>
      <c r="K817" s="2"/>
      <c r="L817" s="2"/>
      <c r="M817" s="2"/>
      <c r="N817" s="2"/>
      <c r="O817" s="2"/>
      <c r="P817" s="2"/>
      <c r="Q817" s="2"/>
      <c r="R817" s="2"/>
      <c r="S817" s="2"/>
      <c r="T817" s="2"/>
      <c r="U817" s="2"/>
      <c r="V817" s="2"/>
      <c r="W817" s="2"/>
      <c r="X817" s="2"/>
      <c r="Y817" s="2"/>
      <c r="Z817" s="2"/>
    </row>
    <row r="818" spans="1:26">
      <c r="A818" s="2"/>
      <c r="B818" s="2"/>
      <c r="C818" s="2"/>
      <c r="D818" s="2"/>
      <c r="E818" s="2"/>
      <c r="F818" s="84"/>
      <c r="G818" s="84"/>
      <c r="H818" s="84"/>
      <c r="I818" s="83"/>
      <c r="J818" s="2"/>
      <c r="K818" s="2"/>
      <c r="L818" s="2"/>
      <c r="M818" s="2"/>
      <c r="N818" s="2"/>
      <c r="O818" s="2"/>
      <c r="P818" s="2"/>
      <c r="Q818" s="2"/>
      <c r="R818" s="2"/>
      <c r="S818" s="2"/>
      <c r="T818" s="2"/>
      <c r="U818" s="2"/>
      <c r="V818" s="2"/>
      <c r="W818" s="2"/>
      <c r="X818" s="2"/>
      <c r="Y818" s="2"/>
      <c r="Z818" s="2"/>
    </row>
    <row r="819" spans="1:26">
      <c r="A819" s="2"/>
      <c r="B819" s="2"/>
      <c r="C819" s="2"/>
      <c r="D819" s="2"/>
      <c r="E819" s="2"/>
      <c r="F819" s="84"/>
      <c r="G819" s="84"/>
      <c r="H819" s="84"/>
      <c r="I819" s="83"/>
      <c r="J819" s="2"/>
      <c r="K819" s="2"/>
      <c r="L819" s="2"/>
      <c r="M819" s="2"/>
      <c r="N819" s="2"/>
      <c r="O819" s="2"/>
      <c r="P819" s="2"/>
      <c r="Q819" s="2"/>
      <c r="R819" s="2"/>
      <c r="S819" s="2"/>
      <c r="T819" s="2"/>
      <c r="U819" s="2"/>
      <c r="V819" s="2"/>
      <c r="W819" s="2"/>
      <c r="X819" s="2"/>
      <c r="Y819" s="2"/>
      <c r="Z819" s="2"/>
    </row>
    <row r="820" spans="1:26">
      <c r="A820" s="2"/>
      <c r="B820" s="2"/>
      <c r="C820" s="2"/>
      <c r="D820" s="2"/>
      <c r="E820" s="2"/>
      <c r="F820" s="84"/>
      <c r="G820" s="84"/>
      <c r="H820" s="84"/>
      <c r="I820" s="83"/>
      <c r="J820" s="2"/>
      <c r="K820" s="2"/>
      <c r="L820" s="2"/>
      <c r="M820" s="2"/>
      <c r="N820" s="2"/>
      <c r="O820" s="2"/>
      <c r="P820" s="2"/>
      <c r="Q820" s="2"/>
      <c r="R820" s="2"/>
      <c r="S820" s="2"/>
      <c r="T820" s="2"/>
      <c r="U820" s="2"/>
      <c r="V820" s="2"/>
      <c r="W820" s="2"/>
      <c r="X820" s="2"/>
      <c r="Y820" s="2"/>
      <c r="Z820" s="2"/>
    </row>
    <row r="821" spans="1:26">
      <c r="A821" s="2"/>
      <c r="B821" s="2"/>
      <c r="C821" s="2"/>
      <c r="D821" s="2"/>
      <c r="E821" s="2"/>
      <c r="F821" s="84"/>
      <c r="G821" s="84"/>
      <c r="H821" s="84"/>
      <c r="I821" s="83"/>
      <c r="J821" s="2"/>
      <c r="K821" s="2"/>
      <c r="L821" s="2"/>
      <c r="M821" s="2"/>
      <c r="N821" s="2"/>
      <c r="O821" s="2"/>
      <c r="P821" s="2"/>
      <c r="Q821" s="2"/>
      <c r="R821" s="2"/>
      <c r="S821" s="2"/>
      <c r="T821" s="2"/>
      <c r="U821" s="2"/>
      <c r="V821" s="2"/>
      <c r="W821" s="2"/>
      <c r="X821" s="2"/>
      <c r="Y821" s="2"/>
      <c r="Z821" s="2"/>
    </row>
    <row r="822" spans="1:26">
      <c r="A822" s="2"/>
      <c r="B822" s="2"/>
      <c r="C822" s="2"/>
      <c r="D822" s="2"/>
      <c r="E822" s="2"/>
      <c r="F822" s="84"/>
      <c r="G822" s="84"/>
      <c r="H822" s="84"/>
      <c r="I822" s="83"/>
      <c r="J822" s="2"/>
      <c r="K822" s="2"/>
      <c r="L822" s="2"/>
      <c r="M822" s="2"/>
      <c r="N822" s="2"/>
      <c r="O822" s="2"/>
      <c r="P822" s="2"/>
      <c r="Q822" s="2"/>
      <c r="R822" s="2"/>
      <c r="S822" s="2"/>
      <c r="T822" s="2"/>
      <c r="U822" s="2"/>
      <c r="V822" s="2"/>
      <c r="W822" s="2"/>
      <c r="X822" s="2"/>
      <c r="Y822" s="2"/>
      <c r="Z822" s="2"/>
    </row>
    <row r="823" spans="1:26">
      <c r="A823" s="2"/>
      <c r="B823" s="2"/>
      <c r="C823" s="2"/>
      <c r="D823" s="2"/>
      <c r="E823" s="2"/>
      <c r="F823" s="84"/>
      <c r="G823" s="84"/>
      <c r="H823" s="84"/>
      <c r="I823" s="83"/>
      <c r="J823" s="2"/>
      <c r="K823" s="2"/>
      <c r="L823" s="2"/>
      <c r="M823" s="2"/>
      <c r="N823" s="2"/>
      <c r="O823" s="2"/>
      <c r="P823" s="2"/>
      <c r="Q823" s="2"/>
      <c r="R823" s="2"/>
      <c r="S823" s="2"/>
      <c r="T823" s="2"/>
      <c r="U823" s="2"/>
      <c r="V823" s="2"/>
      <c r="W823" s="2"/>
      <c r="X823" s="2"/>
      <c r="Y823" s="2"/>
      <c r="Z823" s="2"/>
    </row>
    <row r="824" spans="1:26">
      <c r="A824" s="2"/>
      <c r="B824" s="2"/>
      <c r="C824" s="2"/>
      <c r="D824" s="2"/>
      <c r="E824" s="2"/>
      <c r="F824" s="84"/>
      <c r="G824" s="84"/>
      <c r="H824" s="84"/>
      <c r="I824" s="83"/>
      <c r="J824" s="2"/>
      <c r="K824" s="2"/>
      <c r="L824" s="2"/>
      <c r="M824" s="2"/>
      <c r="N824" s="2"/>
      <c r="O824" s="2"/>
      <c r="P824" s="2"/>
      <c r="Q824" s="2"/>
      <c r="R824" s="2"/>
      <c r="S824" s="2"/>
      <c r="T824" s="2"/>
      <c r="U824" s="2"/>
      <c r="V824" s="2"/>
      <c r="W824" s="2"/>
      <c r="X824" s="2"/>
      <c r="Y824" s="2"/>
      <c r="Z824" s="2"/>
    </row>
    <row r="825" spans="1:26">
      <c r="A825" s="2"/>
      <c r="B825" s="2"/>
      <c r="C825" s="2"/>
      <c r="D825" s="2"/>
      <c r="E825" s="2"/>
      <c r="F825" s="84"/>
      <c r="G825" s="84"/>
      <c r="H825" s="84"/>
      <c r="I825" s="83"/>
      <c r="J825" s="2"/>
      <c r="K825" s="2"/>
      <c r="L825" s="2"/>
      <c r="M825" s="2"/>
      <c r="N825" s="2"/>
      <c r="O825" s="2"/>
      <c r="P825" s="2"/>
      <c r="Q825" s="2"/>
      <c r="R825" s="2"/>
      <c r="S825" s="2"/>
      <c r="T825" s="2"/>
      <c r="U825" s="2"/>
      <c r="V825" s="2"/>
      <c r="W825" s="2"/>
      <c r="X825" s="2"/>
      <c r="Y825" s="2"/>
      <c r="Z825" s="2"/>
    </row>
    <row r="826" spans="1:26">
      <c r="A826" s="2"/>
      <c r="B826" s="2"/>
      <c r="C826" s="2"/>
      <c r="D826" s="2"/>
      <c r="E826" s="2"/>
      <c r="F826" s="84"/>
      <c r="G826" s="84"/>
      <c r="H826" s="84"/>
      <c r="I826" s="83"/>
      <c r="J826" s="2"/>
      <c r="K826" s="2"/>
      <c r="L826" s="2"/>
      <c r="M826" s="2"/>
      <c r="N826" s="2"/>
      <c r="O826" s="2"/>
      <c r="P826" s="2"/>
      <c r="Q826" s="2"/>
      <c r="R826" s="2"/>
      <c r="S826" s="2"/>
      <c r="T826" s="2"/>
      <c r="U826" s="2"/>
      <c r="V826" s="2"/>
      <c r="W826" s="2"/>
      <c r="X826" s="2"/>
      <c r="Y826" s="2"/>
      <c r="Z826" s="2"/>
    </row>
    <row r="827" spans="1:26">
      <c r="A827" s="2"/>
      <c r="B827" s="2"/>
      <c r="C827" s="2"/>
      <c r="D827" s="2"/>
      <c r="E827" s="2"/>
      <c r="F827" s="84"/>
      <c r="G827" s="84"/>
      <c r="H827" s="84"/>
      <c r="I827" s="83"/>
      <c r="J827" s="2"/>
      <c r="K827" s="2"/>
      <c r="L827" s="2"/>
      <c r="M827" s="2"/>
      <c r="N827" s="2"/>
      <c r="O827" s="2"/>
      <c r="P827" s="2"/>
      <c r="Q827" s="2"/>
      <c r="R827" s="2"/>
      <c r="S827" s="2"/>
      <c r="T827" s="2"/>
      <c r="U827" s="2"/>
      <c r="V827" s="2"/>
      <c r="W827" s="2"/>
      <c r="X827" s="2"/>
      <c r="Y827" s="2"/>
      <c r="Z827" s="2"/>
    </row>
    <row r="828" spans="1:26">
      <c r="A828" s="2"/>
      <c r="B828" s="2"/>
      <c r="C828" s="2"/>
      <c r="D828" s="2"/>
      <c r="E828" s="2"/>
      <c r="F828" s="84"/>
      <c r="G828" s="84"/>
      <c r="H828" s="84"/>
      <c r="I828" s="83"/>
      <c r="J828" s="2"/>
      <c r="K828" s="2"/>
      <c r="L828" s="2"/>
      <c r="M828" s="2"/>
      <c r="N828" s="2"/>
      <c r="O828" s="2"/>
      <c r="P828" s="2"/>
      <c r="Q828" s="2"/>
      <c r="R828" s="2"/>
      <c r="S828" s="2"/>
      <c r="T828" s="2"/>
      <c r="U828" s="2"/>
      <c r="V828" s="2"/>
      <c r="W828" s="2"/>
      <c r="X828" s="2"/>
      <c r="Y828" s="2"/>
      <c r="Z828" s="2"/>
    </row>
    <row r="829" spans="1:26">
      <c r="A829" s="2"/>
      <c r="B829" s="2"/>
      <c r="C829" s="2"/>
      <c r="D829" s="2"/>
      <c r="E829" s="2"/>
      <c r="F829" s="84"/>
      <c r="G829" s="84"/>
      <c r="H829" s="84"/>
      <c r="I829" s="83"/>
      <c r="J829" s="2"/>
      <c r="K829" s="2"/>
      <c r="L829" s="2"/>
      <c r="M829" s="2"/>
      <c r="N829" s="2"/>
      <c r="O829" s="2"/>
      <c r="P829" s="2"/>
      <c r="Q829" s="2"/>
      <c r="R829" s="2"/>
      <c r="S829" s="2"/>
      <c r="T829" s="2"/>
      <c r="U829" s="2"/>
      <c r="V829" s="2"/>
      <c r="W829" s="2"/>
      <c r="X829" s="2"/>
      <c r="Y829" s="2"/>
      <c r="Z829" s="2"/>
    </row>
    <row r="830" spans="1:26">
      <c r="A830" s="2"/>
      <c r="B830" s="2"/>
      <c r="C830" s="2"/>
      <c r="D830" s="2"/>
      <c r="E830" s="2"/>
      <c r="F830" s="84"/>
      <c r="G830" s="84"/>
      <c r="H830" s="84"/>
      <c r="I830" s="83"/>
      <c r="J830" s="2"/>
      <c r="K830" s="2"/>
      <c r="L830" s="2"/>
      <c r="M830" s="2"/>
      <c r="N830" s="2"/>
      <c r="O830" s="2"/>
      <c r="P830" s="2"/>
      <c r="Q830" s="2"/>
      <c r="R830" s="2"/>
      <c r="S830" s="2"/>
      <c r="T830" s="2"/>
      <c r="U830" s="2"/>
      <c r="V830" s="2"/>
      <c r="W830" s="2"/>
      <c r="X830" s="2"/>
      <c r="Y830" s="2"/>
      <c r="Z830" s="2"/>
    </row>
    <row r="831" spans="1:26">
      <c r="A831" s="2"/>
      <c r="B831" s="2"/>
      <c r="C831" s="2"/>
      <c r="D831" s="2"/>
      <c r="E831" s="2"/>
      <c r="F831" s="84"/>
      <c r="G831" s="84"/>
      <c r="H831" s="84"/>
      <c r="I831" s="83"/>
      <c r="J831" s="2"/>
      <c r="K831" s="2"/>
      <c r="L831" s="2"/>
      <c r="M831" s="2"/>
      <c r="N831" s="2"/>
      <c r="O831" s="2"/>
      <c r="P831" s="2"/>
      <c r="Q831" s="2"/>
      <c r="R831" s="2"/>
      <c r="S831" s="2"/>
      <c r="T831" s="2"/>
      <c r="U831" s="2"/>
      <c r="V831" s="2"/>
      <c r="W831" s="2"/>
      <c r="X831" s="2"/>
      <c r="Y831" s="2"/>
      <c r="Z831" s="2"/>
    </row>
    <row r="832" spans="1:26">
      <c r="A832" s="2"/>
      <c r="B832" s="2"/>
      <c r="C832" s="2"/>
      <c r="D832" s="2"/>
      <c r="E832" s="2"/>
      <c r="F832" s="84"/>
      <c r="G832" s="84"/>
      <c r="H832" s="84"/>
      <c r="I832" s="83"/>
      <c r="J832" s="2"/>
      <c r="K832" s="2"/>
      <c r="L832" s="2"/>
      <c r="M832" s="2"/>
      <c r="N832" s="2"/>
      <c r="O832" s="2"/>
      <c r="P832" s="2"/>
      <c r="Q832" s="2"/>
      <c r="R832" s="2"/>
      <c r="S832" s="2"/>
      <c r="T832" s="2"/>
      <c r="U832" s="2"/>
      <c r="V832" s="2"/>
      <c r="W832" s="2"/>
      <c r="X832" s="2"/>
      <c r="Y832" s="2"/>
      <c r="Z832" s="2"/>
    </row>
    <row r="833" spans="1:26">
      <c r="A833" s="2"/>
      <c r="B833" s="2"/>
      <c r="C833" s="2"/>
      <c r="D833" s="2"/>
      <c r="E833" s="2"/>
      <c r="F833" s="84"/>
      <c r="G833" s="84"/>
      <c r="H833" s="84"/>
      <c r="I833" s="83"/>
      <c r="J833" s="2"/>
      <c r="K833" s="2"/>
      <c r="L833" s="2"/>
      <c r="M833" s="2"/>
      <c r="N833" s="2"/>
      <c r="O833" s="2"/>
      <c r="P833" s="2"/>
      <c r="Q833" s="2"/>
      <c r="R833" s="2"/>
      <c r="S833" s="2"/>
      <c r="T833" s="2"/>
      <c r="U833" s="2"/>
      <c r="V833" s="2"/>
      <c r="W833" s="2"/>
      <c r="X833" s="2"/>
      <c r="Y833" s="2"/>
      <c r="Z833" s="2"/>
    </row>
    <row r="834" spans="1:26">
      <c r="A834" s="2"/>
      <c r="B834" s="2"/>
      <c r="C834" s="2"/>
      <c r="D834" s="2"/>
      <c r="E834" s="2"/>
      <c r="F834" s="84"/>
      <c r="G834" s="84"/>
      <c r="H834" s="84"/>
      <c r="I834" s="83"/>
      <c r="J834" s="2"/>
      <c r="K834" s="2"/>
      <c r="L834" s="2"/>
      <c r="M834" s="2"/>
      <c r="N834" s="2"/>
      <c r="O834" s="2"/>
      <c r="P834" s="2"/>
      <c r="Q834" s="2"/>
      <c r="R834" s="2"/>
      <c r="S834" s="2"/>
      <c r="T834" s="2"/>
      <c r="U834" s="2"/>
      <c r="V834" s="2"/>
      <c r="W834" s="2"/>
      <c r="X834" s="2"/>
      <c r="Y834" s="2"/>
      <c r="Z834" s="2"/>
    </row>
    <row r="835" spans="1:26">
      <c r="A835" s="2"/>
      <c r="B835" s="2"/>
      <c r="C835" s="2"/>
      <c r="D835" s="2"/>
      <c r="E835" s="2"/>
      <c r="F835" s="84"/>
      <c r="G835" s="84"/>
      <c r="H835" s="84"/>
      <c r="I835" s="83"/>
      <c r="J835" s="2"/>
      <c r="K835" s="2"/>
      <c r="L835" s="2"/>
      <c r="M835" s="2"/>
      <c r="N835" s="2"/>
      <c r="O835" s="2"/>
      <c r="P835" s="2"/>
      <c r="Q835" s="2"/>
      <c r="R835" s="2"/>
      <c r="S835" s="2"/>
      <c r="T835" s="2"/>
      <c r="U835" s="2"/>
      <c r="V835" s="2"/>
      <c r="W835" s="2"/>
      <c r="X835" s="2"/>
      <c r="Y835" s="2"/>
      <c r="Z835" s="2"/>
    </row>
    <row r="836" spans="1:26">
      <c r="A836" s="2"/>
      <c r="B836" s="2"/>
      <c r="C836" s="2"/>
      <c r="D836" s="2"/>
      <c r="E836" s="2"/>
      <c r="F836" s="84"/>
      <c r="G836" s="84"/>
      <c r="H836" s="84"/>
      <c r="I836" s="83"/>
      <c r="J836" s="2"/>
      <c r="K836" s="2"/>
      <c r="L836" s="2"/>
      <c r="M836" s="2"/>
      <c r="N836" s="2"/>
      <c r="O836" s="2"/>
      <c r="P836" s="2"/>
      <c r="Q836" s="2"/>
      <c r="R836" s="2"/>
      <c r="S836" s="2"/>
      <c r="T836" s="2"/>
      <c r="U836" s="2"/>
      <c r="V836" s="2"/>
      <c r="W836" s="2"/>
      <c r="X836" s="2"/>
      <c r="Y836" s="2"/>
      <c r="Z836" s="2"/>
    </row>
    <row r="837" spans="1:26">
      <c r="A837" s="2"/>
      <c r="B837" s="2"/>
      <c r="C837" s="2"/>
      <c r="D837" s="2"/>
      <c r="E837" s="2"/>
      <c r="F837" s="84"/>
      <c r="G837" s="84"/>
      <c r="H837" s="84"/>
      <c r="I837" s="83"/>
      <c r="J837" s="2"/>
      <c r="K837" s="2"/>
      <c r="L837" s="2"/>
      <c r="M837" s="2"/>
      <c r="N837" s="2"/>
      <c r="O837" s="2"/>
      <c r="P837" s="2"/>
      <c r="Q837" s="2"/>
      <c r="R837" s="2"/>
      <c r="S837" s="2"/>
      <c r="T837" s="2"/>
      <c r="U837" s="2"/>
      <c r="V837" s="2"/>
      <c r="W837" s="2"/>
      <c r="X837" s="2"/>
      <c r="Y837" s="2"/>
      <c r="Z837" s="2"/>
    </row>
    <row r="838" spans="1:26">
      <c r="A838" s="2"/>
      <c r="B838" s="2"/>
      <c r="C838" s="2"/>
      <c r="D838" s="2"/>
      <c r="E838" s="2"/>
      <c r="F838" s="84"/>
      <c r="G838" s="84"/>
      <c r="H838" s="84"/>
      <c r="I838" s="83"/>
      <c r="J838" s="2"/>
      <c r="K838" s="2"/>
      <c r="L838" s="2"/>
      <c r="M838" s="2"/>
      <c r="N838" s="2"/>
      <c r="O838" s="2"/>
      <c r="P838" s="2"/>
      <c r="Q838" s="2"/>
      <c r="R838" s="2"/>
      <c r="S838" s="2"/>
      <c r="T838" s="2"/>
      <c r="U838" s="2"/>
      <c r="V838" s="2"/>
      <c r="W838" s="2"/>
      <c r="X838" s="2"/>
      <c r="Y838" s="2"/>
      <c r="Z838" s="2"/>
    </row>
    <row r="839" spans="1:26">
      <c r="A839" s="2"/>
      <c r="B839" s="2"/>
      <c r="C839" s="2"/>
      <c r="D839" s="2"/>
      <c r="E839" s="2"/>
      <c r="F839" s="84"/>
      <c r="G839" s="84"/>
      <c r="H839" s="84"/>
      <c r="I839" s="83"/>
      <c r="J839" s="2"/>
      <c r="K839" s="2"/>
      <c r="L839" s="2"/>
      <c r="M839" s="2"/>
      <c r="N839" s="2"/>
      <c r="O839" s="2"/>
      <c r="P839" s="2"/>
      <c r="Q839" s="2"/>
      <c r="R839" s="2"/>
      <c r="S839" s="2"/>
      <c r="T839" s="2"/>
      <c r="U839" s="2"/>
      <c r="V839" s="2"/>
      <c r="W839" s="2"/>
      <c r="X839" s="2"/>
      <c r="Y839" s="2"/>
      <c r="Z839" s="2"/>
    </row>
    <row r="840" spans="1:26">
      <c r="A840" s="2"/>
      <c r="B840" s="2"/>
      <c r="C840" s="2"/>
      <c r="D840" s="2"/>
      <c r="E840" s="2"/>
      <c r="F840" s="84"/>
      <c r="G840" s="84"/>
      <c r="H840" s="84"/>
      <c r="I840" s="83"/>
      <c r="J840" s="2"/>
      <c r="K840" s="2"/>
      <c r="L840" s="2"/>
      <c r="M840" s="2"/>
      <c r="N840" s="2"/>
      <c r="O840" s="2"/>
      <c r="P840" s="2"/>
      <c r="Q840" s="2"/>
      <c r="R840" s="2"/>
      <c r="S840" s="2"/>
      <c r="T840" s="2"/>
      <c r="U840" s="2"/>
      <c r="V840" s="2"/>
      <c r="W840" s="2"/>
      <c r="X840" s="2"/>
      <c r="Y840" s="2"/>
      <c r="Z840" s="2"/>
    </row>
    <row r="841" spans="1:26">
      <c r="A841" s="2"/>
      <c r="B841" s="2"/>
      <c r="C841" s="2"/>
      <c r="D841" s="2"/>
      <c r="E841" s="2"/>
      <c r="F841" s="84"/>
      <c r="G841" s="84"/>
      <c r="H841" s="84"/>
      <c r="I841" s="83"/>
      <c r="J841" s="2"/>
      <c r="K841" s="2"/>
      <c r="L841" s="2"/>
      <c r="M841" s="2"/>
      <c r="N841" s="2"/>
      <c r="O841" s="2"/>
      <c r="P841" s="2"/>
      <c r="Q841" s="2"/>
      <c r="R841" s="2"/>
      <c r="S841" s="2"/>
      <c r="T841" s="2"/>
      <c r="U841" s="2"/>
      <c r="V841" s="2"/>
      <c r="W841" s="2"/>
      <c r="X841" s="2"/>
      <c r="Y841" s="2"/>
      <c r="Z841" s="2"/>
    </row>
    <row r="842" spans="1:26">
      <c r="A842" s="2"/>
      <c r="B842" s="2"/>
      <c r="C842" s="2"/>
      <c r="D842" s="2"/>
      <c r="E842" s="2"/>
      <c r="F842" s="84"/>
      <c r="G842" s="84"/>
      <c r="H842" s="84"/>
      <c r="I842" s="83"/>
      <c r="J842" s="2"/>
      <c r="K842" s="2"/>
      <c r="L842" s="2"/>
      <c r="M842" s="2"/>
      <c r="N842" s="2"/>
      <c r="O842" s="2"/>
      <c r="P842" s="2"/>
      <c r="Q842" s="2"/>
      <c r="R842" s="2"/>
      <c r="S842" s="2"/>
      <c r="T842" s="2"/>
      <c r="U842" s="2"/>
      <c r="V842" s="2"/>
      <c r="W842" s="2"/>
      <c r="X842" s="2"/>
      <c r="Y842" s="2"/>
      <c r="Z842" s="2"/>
    </row>
    <row r="843" spans="1:26">
      <c r="A843" s="2"/>
      <c r="B843" s="2"/>
      <c r="C843" s="2"/>
      <c r="D843" s="2"/>
      <c r="E843" s="2"/>
      <c r="F843" s="84"/>
      <c r="G843" s="84"/>
      <c r="H843" s="84"/>
      <c r="I843" s="83"/>
      <c r="J843" s="2"/>
      <c r="K843" s="2"/>
      <c r="L843" s="2"/>
      <c r="M843" s="2"/>
      <c r="N843" s="2"/>
      <c r="O843" s="2"/>
      <c r="P843" s="2"/>
      <c r="Q843" s="2"/>
      <c r="R843" s="2"/>
      <c r="S843" s="2"/>
      <c r="T843" s="2"/>
      <c r="U843" s="2"/>
      <c r="V843" s="2"/>
      <c r="W843" s="2"/>
      <c r="X843" s="2"/>
      <c r="Y843" s="2"/>
      <c r="Z843" s="2"/>
    </row>
    <row r="844" spans="1:26">
      <c r="A844" s="2"/>
      <c r="B844" s="2"/>
      <c r="C844" s="2"/>
      <c r="D844" s="2"/>
      <c r="E844" s="2"/>
      <c r="F844" s="84"/>
      <c r="G844" s="84"/>
      <c r="H844" s="84"/>
      <c r="I844" s="83"/>
      <c r="J844" s="2"/>
      <c r="K844" s="2"/>
      <c r="L844" s="2"/>
      <c r="M844" s="2"/>
      <c r="N844" s="2"/>
      <c r="O844" s="2"/>
      <c r="P844" s="2"/>
      <c r="Q844" s="2"/>
      <c r="R844" s="2"/>
      <c r="S844" s="2"/>
      <c r="T844" s="2"/>
      <c r="U844" s="2"/>
      <c r="V844" s="2"/>
      <c r="W844" s="2"/>
      <c r="X844" s="2"/>
      <c r="Y844" s="2"/>
      <c r="Z844" s="2"/>
    </row>
    <row r="845" spans="1:26">
      <c r="A845" s="2"/>
      <c r="B845" s="2"/>
      <c r="C845" s="2"/>
      <c r="D845" s="2"/>
      <c r="E845" s="2"/>
      <c r="F845" s="84"/>
      <c r="G845" s="84"/>
      <c r="H845" s="84"/>
      <c r="I845" s="83"/>
      <c r="J845" s="2"/>
      <c r="K845" s="2"/>
      <c r="L845" s="2"/>
      <c r="M845" s="2"/>
      <c r="N845" s="2"/>
      <c r="O845" s="2"/>
      <c r="P845" s="2"/>
      <c r="Q845" s="2"/>
      <c r="R845" s="2"/>
      <c r="S845" s="2"/>
      <c r="T845" s="2"/>
      <c r="U845" s="2"/>
      <c r="V845" s="2"/>
      <c r="W845" s="2"/>
      <c r="X845" s="2"/>
      <c r="Y845" s="2"/>
      <c r="Z845" s="2"/>
    </row>
    <row r="846" spans="1:26">
      <c r="A846" s="2"/>
      <c r="B846" s="2"/>
      <c r="C846" s="2"/>
      <c r="D846" s="2"/>
      <c r="E846" s="2"/>
      <c r="F846" s="84"/>
      <c r="G846" s="84"/>
      <c r="H846" s="84"/>
      <c r="I846" s="83"/>
      <c r="J846" s="2"/>
      <c r="K846" s="2"/>
      <c r="L846" s="2"/>
      <c r="M846" s="2"/>
      <c r="N846" s="2"/>
      <c r="O846" s="2"/>
      <c r="P846" s="2"/>
      <c r="Q846" s="2"/>
      <c r="R846" s="2"/>
      <c r="S846" s="2"/>
      <c r="T846" s="2"/>
      <c r="U846" s="2"/>
      <c r="V846" s="2"/>
      <c r="W846" s="2"/>
      <c r="X846" s="2"/>
      <c r="Y846" s="2"/>
      <c r="Z846" s="2"/>
    </row>
    <row r="847" spans="1:26">
      <c r="A847" s="2"/>
      <c r="B847" s="2"/>
      <c r="C847" s="2"/>
      <c r="D847" s="2"/>
      <c r="E847" s="2"/>
      <c r="F847" s="84"/>
      <c r="G847" s="84"/>
      <c r="H847" s="84"/>
      <c r="I847" s="83"/>
      <c r="J847" s="2"/>
      <c r="K847" s="2"/>
      <c r="L847" s="2"/>
      <c r="M847" s="2"/>
      <c r="N847" s="2"/>
      <c r="O847" s="2"/>
      <c r="P847" s="2"/>
      <c r="Q847" s="2"/>
      <c r="R847" s="2"/>
      <c r="S847" s="2"/>
      <c r="T847" s="2"/>
      <c r="U847" s="2"/>
      <c r="V847" s="2"/>
      <c r="W847" s="2"/>
      <c r="X847" s="2"/>
      <c r="Y847" s="2"/>
      <c r="Z847" s="2"/>
    </row>
    <row r="848" spans="1:26">
      <c r="A848" s="2"/>
      <c r="B848" s="2"/>
      <c r="C848" s="2"/>
      <c r="D848" s="2"/>
      <c r="E848" s="2"/>
      <c r="F848" s="84"/>
      <c r="G848" s="84"/>
      <c r="H848" s="84"/>
      <c r="I848" s="83"/>
      <c r="J848" s="2"/>
      <c r="K848" s="2"/>
      <c r="L848" s="2"/>
      <c r="M848" s="2"/>
      <c r="N848" s="2"/>
      <c r="O848" s="2"/>
      <c r="P848" s="2"/>
      <c r="Q848" s="2"/>
      <c r="R848" s="2"/>
      <c r="S848" s="2"/>
      <c r="T848" s="2"/>
      <c r="U848" s="2"/>
      <c r="V848" s="2"/>
      <c r="W848" s="2"/>
      <c r="X848" s="2"/>
      <c r="Y848" s="2"/>
      <c r="Z848" s="2"/>
    </row>
    <row r="849" spans="1:26">
      <c r="A849" s="2"/>
      <c r="B849" s="2"/>
      <c r="C849" s="2"/>
      <c r="D849" s="2"/>
      <c r="E849" s="2"/>
      <c r="F849" s="84"/>
      <c r="G849" s="84"/>
      <c r="H849" s="84"/>
      <c r="I849" s="83"/>
      <c r="J849" s="2"/>
      <c r="K849" s="2"/>
      <c r="L849" s="2"/>
      <c r="M849" s="2"/>
      <c r="N849" s="2"/>
      <c r="O849" s="2"/>
      <c r="P849" s="2"/>
      <c r="Q849" s="2"/>
      <c r="R849" s="2"/>
      <c r="S849" s="2"/>
      <c r="T849" s="2"/>
      <c r="U849" s="2"/>
      <c r="V849" s="2"/>
      <c r="W849" s="2"/>
      <c r="X849" s="2"/>
      <c r="Y849" s="2"/>
      <c r="Z849" s="2"/>
    </row>
    <row r="850" spans="1:26">
      <c r="A850" s="2"/>
      <c r="B850" s="2"/>
      <c r="C850" s="2"/>
      <c r="D850" s="2"/>
      <c r="E850" s="2"/>
      <c r="F850" s="84"/>
      <c r="G850" s="84"/>
      <c r="H850" s="84"/>
      <c r="I850" s="83"/>
      <c r="J850" s="2"/>
      <c r="K850" s="2"/>
      <c r="L850" s="2"/>
      <c r="M850" s="2"/>
      <c r="N850" s="2"/>
      <c r="O850" s="2"/>
      <c r="P850" s="2"/>
      <c r="Q850" s="2"/>
      <c r="R850" s="2"/>
      <c r="S850" s="2"/>
      <c r="T850" s="2"/>
      <c r="U850" s="2"/>
      <c r="V850" s="2"/>
      <c r="W850" s="2"/>
      <c r="X850" s="2"/>
      <c r="Y850" s="2"/>
      <c r="Z850" s="2"/>
    </row>
    <row r="851" spans="1:26">
      <c r="A851" s="2"/>
      <c r="B851" s="2"/>
      <c r="C851" s="2"/>
      <c r="D851" s="2"/>
      <c r="E851" s="2"/>
      <c r="F851" s="84"/>
      <c r="G851" s="84"/>
      <c r="H851" s="84"/>
      <c r="I851" s="83"/>
      <c r="J851" s="2"/>
      <c r="K851" s="2"/>
      <c r="L851" s="2"/>
      <c r="M851" s="2"/>
      <c r="N851" s="2"/>
      <c r="O851" s="2"/>
      <c r="P851" s="2"/>
      <c r="Q851" s="2"/>
      <c r="R851" s="2"/>
      <c r="S851" s="2"/>
      <c r="T851" s="2"/>
      <c r="U851" s="2"/>
      <c r="V851" s="2"/>
      <c r="W851" s="2"/>
      <c r="X851" s="2"/>
      <c r="Y851" s="2"/>
      <c r="Z851" s="2"/>
    </row>
    <row r="852" spans="1:26">
      <c r="A852" s="2"/>
      <c r="B852" s="2"/>
      <c r="C852" s="2"/>
      <c r="D852" s="2"/>
      <c r="E852" s="2"/>
      <c r="F852" s="84"/>
      <c r="G852" s="84"/>
      <c r="H852" s="84"/>
      <c r="I852" s="83"/>
      <c r="J852" s="2"/>
      <c r="K852" s="2"/>
      <c r="L852" s="2"/>
      <c r="M852" s="2"/>
      <c r="N852" s="2"/>
      <c r="O852" s="2"/>
      <c r="P852" s="2"/>
      <c r="Q852" s="2"/>
      <c r="R852" s="2"/>
      <c r="S852" s="2"/>
      <c r="T852" s="2"/>
      <c r="U852" s="2"/>
      <c r="V852" s="2"/>
      <c r="W852" s="2"/>
      <c r="X852" s="2"/>
      <c r="Y852" s="2"/>
      <c r="Z852" s="2"/>
    </row>
    <row r="853" spans="1:26">
      <c r="A853" s="2"/>
      <c r="B853" s="2"/>
      <c r="C853" s="2"/>
      <c r="D853" s="2"/>
      <c r="E853" s="2"/>
      <c r="F853" s="84"/>
      <c r="G853" s="84"/>
      <c r="H853" s="84"/>
      <c r="I853" s="83"/>
      <c r="J853" s="2"/>
      <c r="K853" s="2"/>
      <c r="L853" s="2"/>
      <c r="M853" s="2"/>
      <c r="N853" s="2"/>
      <c r="O853" s="2"/>
      <c r="P853" s="2"/>
      <c r="Q853" s="2"/>
      <c r="R853" s="2"/>
      <c r="S853" s="2"/>
      <c r="T853" s="2"/>
      <c r="U853" s="2"/>
      <c r="V853" s="2"/>
      <c r="W853" s="2"/>
      <c r="X853" s="2"/>
      <c r="Y853" s="2"/>
      <c r="Z853" s="2"/>
    </row>
    <row r="854" spans="1:26">
      <c r="A854" s="2"/>
      <c r="B854" s="2"/>
      <c r="C854" s="2"/>
      <c r="D854" s="2"/>
      <c r="E854" s="2"/>
      <c r="F854" s="84"/>
      <c r="G854" s="84"/>
      <c r="H854" s="84"/>
      <c r="I854" s="83"/>
      <c r="J854" s="2"/>
      <c r="K854" s="2"/>
      <c r="L854" s="2"/>
      <c r="M854" s="2"/>
      <c r="N854" s="2"/>
      <c r="O854" s="2"/>
      <c r="P854" s="2"/>
      <c r="Q854" s="2"/>
      <c r="R854" s="2"/>
      <c r="S854" s="2"/>
      <c r="T854" s="2"/>
      <c r="U854" s="2"/>
      <c r="V854" s="2"/>
      <c r="W854" s="2"/>
      <c r="X854" s="2"/>
      <c r="Y854" s="2"/>
      <c r="Z854" s="2"/>
    </row>
    <row r="855" spans="1:26">
      <c r="A855" s="2"/>
      <c r="B855" s="2"/>
      <c r="C855" s="2"/>
      <c r="D855" s="2"/>
      <c r="E855" s="2"/>
      <c r="F855" s="84"/>
      <c r="G855" s="84"/>
      <c r="H855" s="84"/>
      <c r="I855" s="83"/>
      <c r="J855" s="2"/>
      <c r="K855" s="2"/>
      <c r="L855" s="2"/>
      <c r="M855" s="2"/>
      <c r="N855" s="2"/>
      <c r="O855" s="2"/>
      <c r="P855" s="2"/>
      <c r="Q855" s="2"/>
      <c r="R855" s="2"/>
      <c r="S855" s="2"/>
      <c r="T855" s="2"/>
      <c r="U855" s="2"/>
      <c r="V855" s="2"/>
      <c r="W855" s="2"/>
      <c r="X855" s="2"/>
      <c r="Y855" s="2"/>
      <c r="Z855" s="2"/>
    </row>
    <row r="856" spans="1:26">
      <c r="A856" s="2"/>
      <c r="B856" s="2"/>
      <c r="C856" s="2"/>
      <c r="D856" s="2"/>
      <c r="E856" s="2"/>
      <c r="F856" s="84"/>
      <c r="G856" s="84"/>
      <c r="H856" s="84"/>
      <c r="I856" s="83"/>
      <c r="J856" s="2"/>
      <c r="K856" s="2"/>
      <c r="L856" s="2"/>
      <c r="M856" s="2"/>
      <c r="N856" s="2"/>
      <c r="O856" s="2"/>
      <c r="P856" s="2"/>
      <c r="Q856" s="2"/>
      <c r="R856" s="2"/>
      <c r="S856" s="2"/>
      <c r="T856" s="2"/>
      <c r="U856" s="2"/>
      <c r="V856" s="2"/>
      <c r="W856" s="2"/>
      <c r="X856" s="2"/>
      <c r="Y856" s="2"/>
      <c r="Z856" s="2"/>
    </row>
    <row r="857" spans="1:26">
      <c r="A857" s="2"/>
      <c r="B857" s="2"/>
      <c r="C857" s="2"/>
      <c r="D857" s="2"/>
      <c r="E857" s="2"/>
      <c r="F857" s="84"/>
      <c r="G857" s="84"/>
      <c r="H857" s="84"/>
      <c r="I857" s="83"/>
      <c r="J857" s="2"/>
      <c r="K857" s="2"/>
      <c r="L857" s="2"/>
      <c r="M857" s="2"/>
      <c r="N857" s="2"/>
      <c r="O857" s="2"/>
      <c r="P857" s="2"/>
      <c r="Q857" s="2"/>
      <c r="R857" s="2"/>
      <c r="S857" s="2"/>
      <c r="T857" s="2"/>
      <c r="U857" s="2"/>
      <c r="V857" s="2"/>
      <c r="W857" s="2"/>
      <c r="X857" s="2"/>
      <c r="Y857" s="2"/>
      <c r="Z857" s="2"/>
    </row>
    <row r="858" spans="1:26">
      <c r="A858" s="2"/>
      <c r="B858" s="2"/>
      <c r="C858" s="2"/>
      <c r="D858" s="2"/>
      <c r="E858" s="2"/>
      <c r="F858" s="84"/>
      <c r="G858" s="84"/>
      <c r="H858" s="84"/>
      <c r="I858" s="83"/>
      <c r="J858" s="2"/>
      <c r="K858" s="2"/>
      <c r="L858" s="2"/>
      <c r="M858" s="2"/>
      <c r="N858" s="2"/>
      <c r="O858" s="2"/>
      <c r="P858" s="2"/>
      <c r="Q858" s="2"/>
      <c r="R858" s="2"/>
      <c r="S858" s="2"/>
      <c r="T858" s="2"/>
      <c r="U858" s="2"/>
      <c r="V858" s="2"/>
      <c r="W858" s="2"/>
      <c r="X858" s="2"/>
      <c r="Y858" s="2"/>
      <c r="Z858" s="2"/>
    </row>
    <row r="859" spans="1:26">
      <c r="A859" s="2"/>
      <c r="B859" s="2"/>
      <c r="C859" s="2"/>
      <c r="D859" s="2"/>
      <c r="E859" s="2"/>
      <c r="F859" s="84"/>
      <c r="G859" s="84"/>
      <c r="H859" s="84"/>
      <c r="I859" s="83"/>
      <c r="J859" s="2"/>
      <c r="K859" s="2"/>
      <c r="L859" s="2"/>
      <c r="M859" s="2"/>
      <c r="N859" s="2"/>
      <c r="O859" s="2"/>
      <c r="P859" s="2"/>
      <c r="Q859" s="2"/>
      <c r="R859" s="2"/>
      <c r="S859" s="2"/>
      <c r="T859" s="2"/>
      <c r="U859" s="2"/>
      <c r="V859" s="2"/>
      <c r="W859" s="2"/>
      <c r="X859" s="2"/>
      <c r="Y859" s="2"/>
      <c r="Z859" s="2"/>
    </row>
    <row r="860" spans="1:26">
      <c r="A860" s="2"/>
      <c r="B860" s="2"/>
      <c r="C860" s="2"/>
      <c r="D860" s="2"/>
      <c r="E860" s="2"/>
      <c r="F860" s="84"/>
      <c r="G860" s="84"/>
      <c r="H860" s="84"/>
      <c r="I860" s="83"/>
      <c r="J860" s="2"/>
      <c r="K860" s="2"/>
      <c r="L860" s="2"/>
      <c r="M860" s="2"/>
      <c r="N860" s="2"/>
      <c r="O860" s="2"/>
      <c r="P860" s="2"/>
      <c r="Q860" s="2"/>
      <c r="R860" s="2"/>
      <c r="S860" s="2"/>
      <c r="T860" s="2"/>
      <c r="U860" s="2"/>
      <c r="V860" s="2"/>
      <c r="W860" s="2"/>
      <c r="X860" s="2"/>
      <c r="Y860" s="2"/>
      <c r="Z860" s="2"/>
    </row>
    <row r="861" spans="1:26">
      <c r="A861" s="2"/>
      <c r="B861" s="2"/>
      <c r="C861" s="2"/>
      <c r="D861" s="2"/>
      <c r="E861" s="2"/>
      <c r="F861" s="84"/>
      <c r="G861" s="84"/>
      <c r="H861" s="84"/>
      <c r="I861" s="83"/>
      <c r="J861" s="2"/>
      <c r="K861" s="2"/>
      <c r="L861" s="2"/>
      <c r="M861" s="2"/>
      <c r="N861" s="2"/>
      <c r="O861" s="2"/>
      <c r="P861" s="2"/>
      <c r="Q861" s="2"/>
      <c r="R861" s="2"/>
      <c r="S861" s="2"/>
      <c r="T861" s="2"/>
      <c r="U861" s="2"/>
      <c r="V861" s="2"/>
      <c r="W861" s="2"/>
      <c r="X861" s="2"/>
      <c r="Y861" s="2"/>
      <c r="Z861" s="2"/>
    </row>
    <row r="862" spans="1:26">
      <c r="A862" s="2"/>
      <c r="B862" s="2"/>
      <c r="C862" s="2"/>
      <c r="D862" s="2"/>
      <c r="E862" s="2"/>
      <c r="F862" s="84"/>
      <c r="G862" s="84"/>
      <c r="H862" s="84"/>
      <c r="I862" s="83"/>
      <c r="J862" s="2"/>
      <c r="K862" s="2"/>
      <c r="L862" s="2"/>
      <c r="M862" s="2"/>
      <c r="N862" s="2"/>
      <c r="O862" s="2"/>
      <c r="P862" s="2"/>
      <c r="Q862" s="2"/>
      <c r="R862" s="2"/>
      <c r="S862" s="2"/>
      <c r="T862" s="2"/>
      <c r="U862" s="2"/>
      <c r="V862" s="2"/>
      <c r="W862" s="2"/>
      <c r="X862" s="2"/>
      <c r="Y862" s="2"/>
      <c r="Z862" s="2"/>
    </row>
    <row r="863" spans="1:26">
      <c r="A863" s="2"/>
      <c r="B863" s="2"/>
      <c r="C863" s="2"/>
      <c r="D863" s="2"/>
      <c r="E863" s="2"/>
      <c r="F863" s="84"/>
      <c r="G863" s="84"/>
      <c r="H863" s="84"/>
      <c r="I863" s="83"/>
      <c r="J863" s="2"/>
      <c r="K863" s="2"/>
      <c r="L863" s="2"/>
      <c r="M863" s="2"/>
      <c r="N863" s="2"/>
      <c r="O863" s="2"/>
      <c r="P863" s="2"/>
      <c r="Q863" s="2"/>
      <c r="R863" s="2"/>
      <c r="S863" s="2"/>
      <c r="T863" s="2"/>
      <c r="U863" s="2"/>
      <c r="V863" s="2"/>
      <c r="W863" s="2"/>
      <c r="X863" s="2"/>
      <c r="Y863" s="2"/>
      <c r="Z863" s="2"/>
    </row>
    <row r="864" spans="1:26">
      <c r="A864" s="2"/>
      <c r="B864" s="2"/>
      <c r="C864" s="2"/>
      <c r="D864" s="2"/>
      <c r="E864" s="2"/>
      <c r="F864" s="84"/>
      <c r="G864" s="84"/>
      <c r="H864" s="84"/>
      <c r="I864" s="83"/>
      <c r="J864" s="2"/>
      <c r="K864" s="2"/>
      <c r="L864" s="2"/>
      <c r="M864" s="2"/>
      <c r="N864" s="2"/>
      <c r="O864" s="2"/>
      <c r="P864" s="2"/>
      <c r="Q864" s="2"/>
      <c r="R864" s="2"/>
      <c r="S864" s="2"/>
      <c r="T864" s="2"/>
      <c r="U864" s="2"/>
      <c r="V864" s="2"/>
      <c r="W864" s="2"/>
      <c r="X864" s="2"/>
      <c r="Y864" s="2"/>
      <c r="Z864" s="2"/>
    </row>
    <row r="865" spans="1:26">
      <c r="A865" s="2"/>
      <c r="B865" s="2"/>
      <c r="C865" s="2"/>
      <c r="D865" s="2"/>
      <c r="E865" s="2"/>
      <c r="F865" s="84"/>
      <c r="G865" s="84"/>
      <c r="H865" s="84"/>
      <c r="I865" s="83"/>
      <c r="J865" s="2"/>
      <c r="K865" s="2"/>
      <c r="L865" s="2"/>
      <c r="M865" s="2"/>
      <c r="N865" s="2"/>
      <c r="O865" s="2"/>
      <c r="P865" s="2"/>
      <c r="Q865" s="2"/>
      <c r="R865" s="2"/>
      <c r="S865" s="2"/>
      <c r="T865" s="2"/>
      <c r="U865" s="2"/>
      <c r="V865" s="2"/>
      <c r="W865" s="2"/>
      <c r="X865" s="2"/>
      <c r="Y865" s="2"/>
      <c r="Z865" s="2"/>
    </row>
    <row r="866" spans="1:26">
      <c r="A866" s="2"/>
      <c r="B866" s="2"/>
      <c r="C866" s="2"/>
      <c r="D866" s="2"/>
      <c r="E866" s="2"/>
      <c r="F866" s="84"/>
      <c r="G866" s="84"/>
      <c r="H866" s="84"/>
      <c r="I866" s="83"/>
      <c r="J866" s="2"/>
      <c r="K866" s="2"/>
      <c r="L866" s="2"/>
      <c r="M866" s="2"/>
      <c r="N866" s="2"/>
      <c r="O866" s="2"/>
      <c r="P866" s="2"/>
      <c r="Q866" s="2"/>
      <c r="R866" s="2"/>
      <c r="S866" s="2"/>
      <c r="T866" s="2"/>
      <c r="U866" s="2"/>
      <c r="V866" s="2"/>
      <c r="W866" s="2"/>
      <c r="X866" s="2"/>
      <c r="Y866" s="2"/>
      <c r="Z866" s="2"/>
    </row>
    <row r="867" spans="1:26">
      <c r="A867" s="2"/>
      <c r="B867" s="2"/>
      <c r="C867" s="2"/>
      <c r="D867" s="2"/>
      <c r="E867" s="2"/>
      <c r="F867" s="84"/>
      <c r="G867" s="84"/>
      <c r="H867" s="84"/>
      <c r="I867" s="83"/>
      <c r="J867" s="2"/>
      <c r="K867" s="2"/>
      <c r="L867" s="2"/>
      <c r="M867" s="2"/>
      <c r="N867" s="2"/>
      <c r="O867" s="2"/>
      <c r="P867" s="2"/>
      <c r="Q867" s="2"/>
      <c r="R867" s="2"/>
      <c r="S867" s="2"/>
      <c r="T867" s="2"/>
      <c r="U867" s="2"/>
      <c r="V867" s="2"/>
      <c r="W867" s="2"/>
      <c r="X867" s="2"/>
      <c r="Y867" s="2"/>
      <c r="Z867" s="2"/>
    </row>
    <row r="868" spans="1:26">
      <c r="A868" s="2"/>
      <c r="B868" s="2"/>
      <c r="C868" s="2"/>
      <c r="D868" s="2"/>
      <c r="E868" s="2"/>
      <c r="F868" s="84"/>
      <c r="G868" s="84"/>
      <c r="H868" s="84"/>
      <c r="I868" s="83"/>
      <c r="J868" s="2"/>
      <c r="K868" s="2"/>
      <c r="L868" s="2"/>
      <c r="M868" s="2"/>
      <c r="N868" s="2"/>
      <c r="O868" s="2"/>
      <c r="P868" s="2"/>
      <c r="Q868" s="2"/>
      <c r="R868" s="2"/>
      <c r="S868" s="2"/>
      <c r="T868" s="2"/>
      <c r="U868" s="2"/>
      <c r="V868" s="2"/>
      <c r="W868" s="2"/>
      <c r="X868" s="2"/>
      <c r="Y868" s="2"/>
      <c r="Z868" s="2"/>
    </row>
    <row r="869" spans="1:26">
      <c r="A869" s="2"/>
      <c r="B869" s="2"/>
      <c r="C869" s="2"/>
      <c r="D869" s="2"/>
      <c r="E869" s="2"/>
      <c r="F869" s="84"/>
      <c r="G869" s="84"/>
      <c r="H869" s="84"/>
      <c r="I869" s="83"/>
      <c r="J869" s="2"/>
      <c r="K869" s="2"/>
      <c r="L869" s="2"/>
      <c r="M869" s="2"/>
      <c r="N869" s="2"/>
      <c r="O869" s="2"/>
      <c r="P869" s="2"/>
      <c r="Q869" s="2"/>
      <c r="R869" s="2"/>
      <c r="S869" s="2"/>
      <c r="T869" s="2"/>
      <c r="U869" s="2"/>
      <c r="V869" s="2"/>
      <c r="W869" s="2"/>
      <c r="X869" s="2"/>
      <c r="Y869" s="2"/>
      <c r="Z869" s="2"/>
    </row>
    <row r="870" spans="1:26">
      <c r="A870" s="2"/>
      <c r="B870" s="2"/>
      <c r="C870" s="2"/>
      <c r="D870" s="2"/>
      <c r="E870" s="2"/>
      <c r="F870" s="84"/>
      <c r="G870" s="84"/>
      <c r="H870" s="84"/>
      <c r="I870" s="83"/>
      <c r="J870" s="2"/>
      <c r="K870" s="2"/>
      <c r="L870" s="2"/>
      <c r="M870" s="2"/>
      <c r="N870" s="2"/>
      <c r="O870" s="2"/>
      <c r="P870" s="2"/>
      <c r="Q870" s="2"/>
      <c r="R870" s="2"/>
      <c r="S870" s="2"/>
      <c r="T870" s="2"/>
      <c r="U870" s="2"/>
      <c r="V870" s="2"/>
      <c r="W870" s="2"/>
      <c r="X870" s="2"/>
      <c r="Y870" s="2"/>
      <c r="Z870" s="2"/>
    </row>
    <row r="871" spans="1:26">
      <c r="A871" s="2"/>
      <c r="B871" s="2"/>
      <c r="C871" s="2"/>
      <c r="D871" s="2"/>
      <c r="E871" s="2"/>
      <c r="F871" s="84"/>
      <c r="G871" s="84"/>
      <c r="H871" s="84"/>
      <c r="I871" s="83"/>
      <c r="J871" s="2"/>
      <c r="K871" s="2"/>
      <c r="L871" s="2"/>
      <c r="M871" s="2"/>
      <c r="N871" s="2"/>
      <c r="O871" s="2"/>
      <c r="P871" s="2"/>
      <c r="Q871" s="2"/>
      <c r="R871" s="2"/>
      <c r="S871" s="2"/>
      <c r="T871" s="2"/>
      <c r="U871" s="2"/>
      <c r="V871" s="2"/>
      <c r="W871" s="2"/>
      <c r="X871" s="2"/>
      <c r="Y871" s="2"/>
      <c r="Z871" s="2"/>
    </row>
    <row r="872" spans="1:26">
      <c r="A872" s="2"/>
      <c r="B872" s="2"/>
      <c r="C872" s="2"/>
      <c r="D872" s="2"/>
      <c r="E872" s="2"/>
      <c r="F872" s="84"/>
      <c r="G872" s="84"/>
      <c r="H872" s="84"/>
      <c r="I872" s="83"/>
      <c r="J872" s="2"/>
      <c r="K872" s="2"/>
      <c r="L872" s="2"/>
      <c r="M872" s="2"/>
      <c r="N872" s="2"/>
      <c r="O872" s="2"/>
      <c r="P872" s="2"/>
      <c r="Q872" s="2"/>
      <c r="R872" s="2"/>
      <c r="S872" s="2"/>
      <c r="T872" s="2"/>
      <c r="U872" s="2"/>
      <c r="V872" s="2"/>
      <c r="W872" s="2"/>
      <c r="X872" s="2"/>
      <c r="Y872" s="2"/>
      <c r="Z872" s="2"/>
    </row>
    <row r="873" spans="1:26">
      <c r="A873" s="2"/>
      <c r="B873" s="2"/>
      <c r="C873" s="2"/>
      <c r="D873" s="2"/>
      <c r="E873" s="2"/>
      <c r="F873" s="84"/>
      <c r="G873" s="84"/>
      <c r="H873" s="84"/>
      <c r="I873" s="83"/>
      <c r="J873" s="2"/>
      <c r="K873" s="2"/>
      <c r="L873" s="2"/>
      <c r="M873" s="2"/>
      <c r="N873" s="2"/>
      <c r="O873" s="2"/>
      <c r="P873" s="2"/>
      <c r="Q873" s="2"/>
      <c r="R873" s="2"/>
      <c r="S873" s="2"/>
      <c r="T873" s="2"/>
      <c r="U873" s="2"/>
      <c r="V873" s="2"/>
      <c r="W873" s="2"/>
      <c r="X873" s="2"/>
      <c r="Y873" s="2"/>
      <c r="Z873" s="2"/>
    </row>
    <row r="874" spans="1:26">
      <c r="A874" s="2"/>
      <c r="B874" s="2"/>
      <c r="C874" s="2"/>
      <c r="D874" s="2"/>
      <c r="E874" s="2"/>
      <c r="F874" s="84"/>
      <c r="G874" s="84"/>
      <c r="H874" s="84"/>
      <c r="I874" s="83"/>
      <c r="J874" s="2"/>
      <c r="K874" s="2"/>
      <c r="L874" s="2"/>
      <c r="M874" s="2"/>
      <c r="N874" s="2"/>
      <c r="O874" s="2"/>
      <c r="P874" s="2"/>
      <c r="Q874" s="2"/>
      <c r="R874" s="2"/>
      <c r="S874" s="2"/>
      <c r="T874" s="2"/>
      <c r="U874" s="2"/>
      <c r="V874" s="2"/>
      <c r="W874" s="2"/>
      <c r="X874" s="2"/>
      <c r="Y874" s="2"/>
      <c r="Z874" s="2"/>
    </row>
    <row r="875" spans="1:26">
      <c r="A875" s="2"/>
      <c r="B875" s="2"/>
      <c r="C875" s="2"/>
      <c r="D875" s="2"/>
      <c r="E875" s="2"/>
      <c r="F875" s="84"/>
      <c r="G875" s="84"/>
      <c r="H875" s="84"/>
      <c r="I875" s="83"/>
      <c r="J875" s="2"/>
      <c r="K875" s="2"/>
      <c r="L875" s="2"/>
      <c r="M875" s="2"/>
      <c r="N875" s="2"/>
      <c r="O875" s="2"/>
      <c r="P875" s="2"/>
      <c r="Q875" s="2"/>
      <c r="R875" s="2"/>
      <c r="S875" s="2"/>
      <c r="T875" s="2"/>
      <c r="U875" s="2"/>
      <c r="V875" s="2"/>
      <c r="W875" s="2"/>
      <c r="X875" s="2"/>
      <c r="Y875" s="2"/>
      <c r="Z875" s="2"/>
    </row>
    <row r="876" spans="1:26">
      <c r="A876" s="2"/>
      <c r="B876" s="2"/>
      <c r="C876" s="2"/>
      <c r="D876" s="2"/>
      <c r="E876" s="2"/>
      <c r="F876" s="84"/>
      <c r="G876" s="84"/>
      <c r="H876" s="84"/>
      <c r="I876" s="83"/>
      <c r="J876" s="2"/>
      <c r="K876" s="2"/>
      <c r="L876" s="2"/>
      <c r="M876" s="2"/>
      <c r="N876" s="2"/>
      <c r="O876" s="2"/>
      <c r="P876" s="2"/>
      <c r="Q876" s="2"/>
      <c r="R876" s="2"/>
      <c r="S876" s="2"/>
      <c r="T876" s="2"/>
      <c r="U876" s="2"/>
      <c r="V876" s="2"/>
      <c r="W876" s="2"/>
      <c r="X876" s="2"/>
      <c r="Y876" s="2"/>
      <c r="Z876" s="2"/>
    </row>
    <row r="877" spans="1:26">
      <c r="A877" s="2"/>
      <c r="B877" s="2"/>
      <c r="C877" s="2"/>
      <c r="D877" s="2"/>
      <c r="E877" s="2"/>
      <c r="F877" s="84"/>
      <c r="G877" s="84"/>
      <c r="H877" s="84"/>
      <c r="I877" s="83"/>
      <c r="J877" s="2"/>
      <c r="K877" s="2"/>
      <c r="L877" s="2"/>
      <c r="M877" s="2"/>
      <c r="N877" s="2"/>
      <c r="O877" s="2"/>
      <c r="P877" s="2"/>
      <c r="Q877" s="2"/>
      <c r="R877" s="2"/>
      <c r="S877" s="2"/>
      <c r="T877" s="2"/>
      <c r="U877" s="2"/>
      <c r="V877" s="2"/>
      <c r="W877" s="2"/>
      <c r="X877" s="2"/>
      <c r="Y877" s="2"/>
      <c r="Z877" s="2"/>
    </row>
    <row r="878" spans="1:26">
      <c r="A878" s="2"/>
      <c r="B878" s="2"/>
      <c r="C878" s="2"/>
      <c r="D878" s="2"/>
      <c r="E878" s="2"/>
      <c r="F878" s="84"/>
      <c r="G878" s="84"/>
      <c r="H878" s="84"/>
      <c r="I878" s="83"/>
      <c r="J878" s="2"/>
      <c r="K878" s="2"/>
      <c r="L878" s="2"/>
      <c r="M878" s="2"/>
      <c r="N878" s="2"/>
      <c r="O878" s="2"/>
      <c r="P878" s="2"/>
      <c r="Q878" s="2"/>
      <c r="R878" s="2"/>
      <c r="S878" s="2"/>
      <c r="T878" s="2"/>
      <c r="U878" s="2"/>
      <c r="V878" s="2"/>
      <c r="W878" s="2"/>
      <c r="X878" s="2"/>
      <c r="Y878" s="2"/>
      <c r="Z878" s="2"/>
    </row>
    <row r="879" spans="1:26">
      <c r="A879" s="2"/>
      <c r="B879" s="2"/>
      <c r="C879" s="2"/>
      <c r="D879" s="2"/>
      <c r="E879" s="2"/>
      <c r="F879" s="84"/>
      <c r="G879" s="84"/>
      <c r="H879" s="84"/>
      <c r="I879" s="83"/>
      <c r="J879" s="2"/>
      <c r="K879" s="2"/>
      <c r="L879" s="2"/>
      <c r="M879" s="2"/>
      <c r="N879" s="2"/>
      <c r="O879" s="2"/>
      <c r="P879" s="2"/>
      <c r="Q879" s="2"/>
      <c r="R879" s="2"/>
      <c r="S879" s="2"/>
      <c r="T879" s="2"/>
      <c r="U879" s="2"/>
      <c r="V879" s="2"/>
      <c r="W879" s="2"/>
      <c r="X879" s="2"/>
      <c r="Y879" s="2"/>
      <c r="Z879" s="2"/>
    </row>
    <row r="880" spans="1:26">
      <c r="A880" s="2"/>
      <c r="B880" s="2"/>
      <c r="C880" s="2"/>
      <c r="D880" s="2"/>
      <c r="E880" s="2"/>
      <c r="F880" s="84"/>
      <c r="G880" s="84"/>
      <c r="H880" s="84"/>
      <c r="I880" s="83"/>
      <c r="J880" s="2"/>
      <c r="K880" s="2"/>
      <c r="L880" s="2"/>
      <c r="M880" s="2"/>
      <c r="N880" s="2"/>
      <c r="O880" s="2"/>
      <c r="P880" s="2"/>
      <c r="Q880" s="2"/>
      <c r="R880" s="2"/>
      <c r="S880" s="2"/>
      <c r="T880" s="2"/>
      <c r="U880" s="2"/>
      <c r="V880" s="2"/>
      <c r="W880" s="2"/>
      <c r="X880" s="2"/>
      <c r="Y880" s="2"/>
      <c r="Z880" s="2"/>
    </row>
    <row r="881" spans="1:26">
      <c r="A881" s="2"/>
      <c r="B881" s="2"/>
      <c r="C881" s="2"/>
      <c r="D881" s="2"/>
      <c r="E881" s="2"/>
      <c r="F881" s="84"/>
      <c r="G881" s="84"/>
      <c r="H881" s="84"/>
      <c r="I881" s="83"/>
      <c r="J881" s="2"/>
      <c r="K881" s="2"/>
      <c r="L881" s="2"/>
      <c r="M881" s="2"/>
      <c r="N881" s="2"/>
      <c r="O881" s="2"/>
      <c r="P881" s="2"/>
      <c r="Q881" s="2"/>
      <c r="R881" s="2"/>
      <c r="S881" s="2"/>
      <c r="T881" s="2"/>
      <c r="U881" s="2"/>
      <c r="V881" s="2"/>
      <c r="W881" s="2"/>
      <c r="X881" s="2"/>
      <c r="Y881" s="2"/>
      <c r="Z881" s="2"/>
    </row>
    <row r="882" spans="1:26">
      <c r="A882" s="2"/>
      <c r="B882" s="2"/>
      <c r="C882" s="2"/>
      <c r="D882" s="2"/>
      <c r="E882" s="2"/>
      <c r="F882" s="84"/>
      <c r="G882" s="84"/>
      <c r="H882" s="84"/>
      <c r="I882" s="83"/>
      <c r="J882" s="2"/>
      <c r="K882" s="2"/>
      <c r="L882" s="2"/>
      <c r="M882" s="2"/>
      <c r="N882" s="2"/>
      <c r="O882" s="2"/>
      <c r="P882" s="2"/>
      <c r="Q882" s="2"/>
      <c r="R882" s="2"/>
      <c r="S882" s="2"/>
      <c r="T882" s="2"/>
      <c r="U882" s="2"/>
      <c r="V882" s="2"/>
      <c r="W882" s="2"/>
      <c r="X882" s="2"/>
      <c r="Y882" s="2"/>
      <c r="Z882" s="2"/>
    </row>
    <row r="883" spans="1:26">
      <c r="A883" s="2"/>
      <c r="B883" s="2"/>
      <c r="C883" s="2"/>
      <c r="D883" s="2"/>
      <c r="E883" s="2"/>
      <c r="F883" s="84"/>
      <c r="G883" s="84"/>
      <c r="H883" s="84"/>
      <c r="I883" s="83"/>
      <c r="J883" s="2"/>
      <c r="K883" s="2"/>
      <c r="L883" s="2"/>
      <c r="M883" s="2"/>
      <c r="N883" s="2"/>
      <c r="O883" s="2"/>
      <c r="P883" s="2"/>
      <c r="Q883" s="2"/>
      <c r="R883" s="2"/>
      <c r="S883" s="2"/>
      <c r="T883" s="2"/>
      <c r="U883" s="2"/>
      <c r="V883" s="2"/>
      <c r="W883" s="2"/>
      <c r="X883" s="2"/>
      <c r="Y883" s="2"/>
      <c r="Z883" s="2"/>
    </row>
    <row r="884" spans="1:26">
      <c r="A884" s="2"/>
      <c r="B884" s="2"/>
      <c r="C884" s="2"/>
      <c r="D884" s="2"/>
      <c r="E884" s="2"/>
      <c r="F884" s="84"/>
      <c r="G884" s="84"/>
      <c r="H884" s="84"/>
      <c r="I884" s="83"/>
      <c r="J884" s="2"/>
      <c r="K884" s="2"/>
      <c r="L884" s="2"/>
      <c r="M884" s="2"/>
      <c r="N884" s="2"/>
      <c r="O884" s="2"/>
      <c r="P884" s="2"/>
      <c r="Q884" s="2"/>
      <c r="R884" s="2"/>
      <c r="S884" s="2"/>
      <c r="T884" s="2"/>
      <c r="U884" s="2"/>
      <c r="V884" s="2"/>
      <c r="W884" s="2"/>
      <c r="X884" s="2"/>
      <c r="Y884" s="2"/>
      <c r="Z884" s="2"/>
    </row>
    <row r="885" spans="1:26">
      <c r="A885" s="2"/>
      <c r="B885" s="2"/>
      <c r="C885" s="2"/>
      <c r="D885" s="2"/>
      <c r="E885" s="2"/>
      <c r="F885" s="84"/>
      <c r="G885" s="84"/>
      <c r="H885" s="84"/>
      <c r="I885" s="83"/>
      <c r="J885" s="2"/>
      <c r="K885" s="2"/>
      <c r="L885" s="2"/>
      <c r="M885" s="2"/>
      <c r="N885" s="2"/>
      <c r="O885" s="2"/>
      <c r="P885" s="2"/>
      <c r="Q885" s="2"/>
      <c r="R885" s="2"/>
      <c r="S885" s="2"/>
      <c r="T885" s="2"/>
      <c r="U885" s="2"/>
      <c r="V885" s="2"/>
      <c r="W885" s="2"/>
      <c r="X885" s="2"/>
      <c r="Y885" s="2"/>
      <c r="Z885" s="2"/>
    </row>
    <row r="886" spans="1:26">
      <c r="A886" s="2"/>
      <c r="B886" s="2"/>
      <c r="C886" s="2"/>
      <c r="D886" s="2"/>
      <c r="E886" s="2"/>
      <c r="F886" s="84"/>
      <c r="G886" s="84"/>
      <c r="H886" s="84"/>
      <c r="I886" s="83"/>
      <c r="J886" s="2"/>
      <c r="K886" s="2"/>
      <c r="L886" s="2"/>
      <c r="M886" s="2"/>
      <c r="N886" s="2"/>
      <c r="O886" s="2"/>
      <c r="P886" s="2"/>
      <c r="Q886" s="2"/>
      <c r="R886" s="2"/>
      <c r="S886" s="2"/>
      <c r="T886" s="2"/>
      <c r="U886" s="2"/>
      <c r="V886" s="2"/>
      <c r="W886" s="2"/>
      <c r="X886" s="2"/>
      <c r="Y886" s="2"/>
      <c r="Z886" s="2"/>
    </row>
    <row r="887" spans="1:26">
      <c r="A887" s="2"/>
      <c r="B887" s="2"/>
      <c r="C887" s="2"/>
      <c r="D887" s="2"/>
      <c r="E887" s="2"/>
      <c r="F887" s="84"/>
      <c r="G887" s="84"/>
      <c r="H887" s="84"/>
      <c r="I887" s="83"/>
      <c r="J887" s="2"/>
      <c r="K887" s="2"/>
      <c r="L887" s="2"/>
      <c r="M887" s="2"/>
      <c r="N887" s="2"/>
      <c r="O887" s="2"/>
      <c r="P887" s="2"/>
      <c r="Q887" s="2"/>
      <c r="R887" s="2"/>
      <c r="S887" s="2"/>
      <c r="T887" s="2"/>
      <c r="U887" s="2"/>
      <c r="V887" s="2"/>
      <c r="W887" s="2"/>
      <c r="X887" s="2"/>
      <c r="Y887" s="2"/>
      <c r="Z887" s="2"/>
    </row>
    <row r="888" spans="1:26">
      <c r="A888" s="2"/>
      <c r="B888" s="2"/>
      <c r="C888" s="2"/>
      <c r="D888" s="2"/>
      <c r="E888" s="2"/>
      <c r="F888" s="84"/>
      <c r="G888" s="84"/>
      <c r="H888" s="84"/>
      <c r="I888" s="83"/>
      <c r="J888" s="2"/>
      <c r="K888" s="2"/>
      <c r="L888" s="2"/>
      <c r="M888" s="2"/>
      <c r="N888" s="2"/>
      <c r="O888" s="2"/>
      <c r="P888" s="2"/>
      <c r="Q888" s="2"/>
      <c r="R888" s="2"/>
      <c r="S888" s="2"/>
      <c r="T888" s="2"/>
      <c r="U888" s="2"/>
      <c r="V888" s="2"/>
      <c r="W888" s="2"/>
      <c r="X888" s="2"/>
      <c r="Y888" s="2"/>
      <c r="Z888" s="2"/>
    </row>
    <row r="889" spans="1:26">
      <c r="A889" s="2"/>
      <c r="B889" s="2"/>
      <c r="C889" s="2"/>
      <c r="D889" s="2"/>
      <c r="E889" s="2"/>
      <c r="F889" s="84"/>
      <c r="G889" s="84"/>
      <c r="H889" s="84"/>
      <c r="I889" s="83"/>
      <c r="J889" s="2"/>
      <c r="K889" s="2"/>
      <c r="L889" s="2"/>
      <c r="M889" s="2"/>
      <c r="N889" s="2"/>
      <c r="O889" s="2"/>
      <c r="P889" s="2"/>
      <c r="Q889" s="2"/>
      <c r="R889" s="2"/>
      <c r="S889" s="2"/>
      <c r="T889" s="2"/>
      <c r="U889" s="2"/>
      <c r="V889" s="2"/>
      <c r="W889" s="2"/>
      <c r="X889" s="2"/>
      <c r="Y889" s="2"/>
      <c r="Z889" s="2"/>
    </row>
    <row r="890" spans="1:26">
      <c r="A890" s="2"/>
      <c r="B890" s="2"/>
      <c r="C890" s="2"/>
      <c r="D890" s="2"/>
      <c r="E890" s="2"/>
      <c r="F890" s="84"/>
      <c r="G890" s="84"/>
      <c r="H890" s="84"/>
      <c r="I890" s="83"/>
      <c r="J890" s="2"/>
      <c r="K890" s="2"/>
      <c r="L890" s="2"/>
      <c r="M890" s="2"/>
      <c r="N890" s="2"/>
      <c r="O890" s="2"/>
      <c r="P890" s="2"/>
      <c r="Q890" s="2"/>
      <c r="R890" s="2"/>
      <c r="S890" s="2"/>
      <c r="T890" s="2"/>
      <c r="U890" s="2"/>
      <c r="V890" s="2"/>
      <c r="W890" s="2"/>
      <c r="X890" s="2"/>
      <c r="Y890" s="2"/>
      <c r="Z890" s="2"/>
    </row>
    <row r="891" spans="1:26">
      <c r="A891" s="2"/>
      <c r="B891" s="2"/>
      <c r="C891" s="2"/>
      <c r="D891" s="2"/>
      <c r="E891" s="2"/>
      <c r="F891" s="84"/>
      <c r="G891" s="84"/>
      <c r="H891" s="84"/>
      <c r="I891" s="83"/>
      <c r="J891" s="2"/>
      <c r="K891" s="2"/>
      <c r="L891" s="2"/>
      <c r="M891" s="2"/>
      <c r="N891" s="2"/>
      <c r="O891" s="2"/>
      <c r="P891" s="2"/>
      <c r="Q891" s="2"/>
      <c r="R891" s="2"/>
      <c r="S891" s="2"/>
      <c r="T891" s="2"/>
      <c r="U891" s="2"/>
      <c r="V891" s="2"/>
      <c r="W891" s="2"/>
      <c r="X891" s="2"/>
      <c r="Y891" s="2"/>
      <c r="Z891" s="2"/>
    </row>
    <row r="892" spans="1:26">
      <c r="A892" s="2"/>
      <c r="B892" s="2"/>
      <c r="C892" s="2"/>
      <c r="D892" s="2"/>
      <c r="E892" s="2"/>
      <c r="F892" s="84"/>
      <c r="G892" s="84"/>
      <c r="H892" s="84"/>
      <c r="I892" s="83"/>
      <c r="J892" s="2"/>
      <c r="K892" s="2"/>
      <c r="L892" s="2"/>
      <c r="M892" s="2"/>
      <c r="N892" s="2"/>
      <c r="O892" s="2"/>
      <c r="P892" s="2"/>
      <c r="Q892" s="2"/>
      <c r="R892" s="2"/>
      <c r="S892" s="2"/>
      <c r="T892" s="2"/>
      <c r="U892" s="2"/>
      <c r="V892" s="2"/>
      <c r="W892" s="2"/>
      <c r="X892" s="2"/>
      <c r="Y892" s="2"/>
      <c r="Z892" s="2"/>
    </row>
    <row r="893" spans="1:26">
      <c r="A893" s="2"/>
      <c r="B893" s="2"/>
      <c r="C893" s="2"/>
      <c r="D893" s="2"/>
      <c r="E893" s="2"/>
      <c r="F893" s="84"/>
      <c r="G893" s="84"/>
      <c r="H893" s="84"/>
      <c r="I893" s="83"/>
      <c r="J893" s="2"/>
      <c r="K893" s="2"/>
      <c r="L893" s="2"/>
      <c r="M893" s="2"/>
      <c r="N893" s="2"/>
      <c r="O893" s="2"/>
      <c r="P893" s="2"/>
      <c r="Q893" s="2"/>
      <c r="R893" s="2"/>
      <c r="S893" s="2"/>
      <c r="T893" s="2"/>
      <c r="U893" s="2"/>
      <c r="V893" s="2"/>
      <c r="W893" s="2"/>
      <c r="X893" s="2"/>
      <c r="Y893" s="2"/>
      <c r="Z893" s="2"/>
    </row>
    <row r="894" spans="1:26">
      <c r="A894" s="2"/>
      <c r="B894" s="2"/>
      <c r="C894" s="2"/>
      <c r="D894" s="2"/>
      <c r="E894" s="2"/>
      <c r="F894" s="84"/>
      <c r="G894" s="84"/>
      <c r="H894" s="84"/>
      <c r="I894" s="83"/>
      <c r="J894" s="2"/>
      <c r="K894" s="2"/>
      <c r="L894" s="2"/>
      <c r="M894" s="2"/>
      <c r="N894" s="2"/>
      <c r="O894" s="2"/>
      <c r="P894" s="2"/>
      <c r="Q894" s="2"/>
      <c r="R894" s="2"/>
      <c r="S894" s="2"/>
      <c r="T894" s="2"/>
      <c r="U894" s="2"/>
      <c r="V894" s="2"/>
      <c r="W894" s="2"/>
      <c r="X894" s="2"/>
      <c r="Y894" s="2"/>
      <c r="Z894" s="2"/>
    </row>
    <row r="895" spans="1:26">
      <c r="A895" s="2"/>
      <c r="B895" s="2"/>
      <c r="C895" s="2"/>
      <c r="D895" s="2"/>
      <c r="E895" s="2"/>
      <c r="F895" s="84"/>
      <c r="G895" s="84"/>
      <c r="H895" s="84"/>
      <c r="I895" s="83"/>
      <c r="J895" s="2"/>
      <c r="K895" s="2"/>
      <c r="L895" s="2"/>
      <c r="M895" s="2"/>
      <c r="N895" s="2"/>
      <c r="O895" s="2"/>
      <c r="P895" s="2"/>
      <c r="Q895" s="2"/>
      <c r="R895" s="2"/>
      <c r="S895" s="2"/>
      <c r="T895" s="2"/>
      <c r="U895" s="2"/>
      <c r="V895" s="2"/>
      <c r="W895" s="2"/>
      <c r="X895" s="2"/>
      <c r="Y895" s="2"/>
      <c r="Z895" s="2"/>
    </row>
    <row r="896" spans="1:26">
      <c r="A896" s="2"/>
      <c r="B896" s="2"/>
      <c r="C896" s="2"/>
      <c r="D896" s="2"/>
      <c r="E896" s="2"/>
      <c r="F896" s="84"/>
      <c r="G896" s="84"/>
      <c r="H896" s="84"/>
      <c r="I896" s="83"/>
      <c r="J896" s="2"/>
      <c r="K896" s="2"/>
      <c r="L896" s="2"/>
      <c r="M896" s="2"/>
      <c r="N896" s="2"/>
      <c r="O896" s="2"/>
      <c r="P896" s="2"/>
      <c r="Q896" s="2"/>
      <c r="R896" s="2"/>
      <c r="S896" s="2"/>
      <c r="T896" s="2"/>
      <c r="U896" s="2"/>
      <c r="V896" s="2"/>
      <c r="W896" s="2"/>
      <c r="X896" s="2"/>
      <c r="Y896" s="2"/>
      <c r="Z896" s="2"/>
    </row>
    <row r="897" spans="1:26">
      <c r="A897" s="2"/>
      <c r="B897" s="2"/>
      <c r="C897" s="2"/>
      <c r="D897" s="2"/>
      <c r="E897" s="2"/>
      <c r="F897" s="84"/>
      <c r="G897" s="84"/>
      <c r="H897" s="84"/>
      <c r="I897" s="83"/>
      <c r="J897" s="2"/>
      <c r="K897" s="2"/>
      <c r="L897" s="2"/>
      <c r="M897" s="2"/>
      <c r="N897" s="2"/>
      <c r="O897" s="2"/>
      <c r="P897" s="2"/>
      <c r="Q897" s="2"/>
      <c r="R897" s="2"/>
      <c r="S897" s="2"/>
      <c r="T897" s="2"/>
      <c r="U897" s="2"/>
      <c r="V897" s="2"/>
      <c r="W897" s="2"/>
      <c r="X897" s="2"/>
      <c r="Y897" s="2"/>
      <c r="Z897" s="2"/>
    </row>
    <row r="898" spans="1:26">
      <c r="A898" s="2"/>
      <c r="B898" s="2"/>
      <c r="C898" s="2"/>
      <c r="D898" s="2"/>
      <c r="E898" s="2"/>
      <c r="F898" s="84"/>
      <c r="G898" s="84"/>
      <c r="H898" s="84"/>
      <c r="I898" s="83"/>
      <c r="J898" s="2"/>
      <c r="K898" s="2"/>
      <c r="L898" s="2"/>
      <c r="M898" s="2"/>
      <c r="N898" s="2"/>
      <c r="O898" s="2"/>
      <c r="P898" s="2"/>
      <c r="Q898" s="2"/>
      <c r="R898" s="2"/>
      <c r="S898" s="2"/>
      <c r="T898" s="2"/>
      <c r="U898" s="2"/>
      <c r="V898" s="2"/>
      <c r="W898" s="2"/>
      <c r="X898" s="2"/>
      <c r="Y898" s="2"/>
      <c r="Z898" s="2"/>
    </row>
    <row r="899" spans="1:26">
      <c r="A899" s="2"/>
      <c r="B899" s="2"/>
      <c r="C899" s="2"/>
      <c r="D899" s="2"/>
      <c r="E899" s="2"/>
      <c r="F899" s="84"/>
      <c r="G899" s="84"/>
      <c r="H899" s="84"/>
      <c r="I899" s="83"/>
      <c r="J899" s="2"/>
      <c r="K899" s="2"/>
      <c r="L899" s="2"/>
      <c r="M899" s="2"/>
      <c r="N899" s="2"/>
      <c r="O899" s="2"/>
      <c r="P899" s="2"/>
      <c r="Q899" s="2"/>
      <c r="R899" s="2"/>
      <c r="S899" s="2"/>
      <c r="T899" s="2"/>
      <c r="U899" s="2"/>
      <c r="V899" s="2"/>
      <c r="W899" s="2"/>
      <c r="X899" s="2"/>
      <c r="Y899" s="2"/>
      <c r="Z899" s="2"/>
    </row>
    <row r="900" spans="1:26">
      <c r="A900" s="2"/>
      <c r="B900" s="2"/>
      <c r="C900" s="2"/>
      <c r="D900" s="2"/>
      <c r="E900" s="2"/>
      <c r="F900" s="84"/>
      <c r="G900" s="84"/>
      <c r="H900" s="84"/>
      <c r="I900" s="83"/>
      <c r="J900" s="2"/>
      <c r="K900" s="2"/>
      <c r="L900" s="2"/>
      <c r="M900" s="2"/>
      <c r="N900" s="2"/>
      <c r="O900" s="2"/>
      <c r="P900" s="2"/>
      <c r="Q900" s="2"/>
      <c r="R900" s="2"/>
      <c r="S900" s="2"/>
      <c r="T900" s="2"/>
      <c r="U900" s="2"/>
      <c r="V900" s="2"/>
      <c r="W900" s="2"/>
      <c r="X900" s="2"/>
      <c r="Y900" s="2"/>
      <c r="Z900" s="2"/>
    </row>
    <row r="901" spans="1:26">
      <c r="A901" s="2"/>
      <c r="B901" s="2"/>
      <c r="C901" s="2"/>
      <c r="D901" s="2"/>
      <c r="E901" s="2"/>
      <c r="F901" s="84"/>
      <c r="G901" s="84"/>
      <c r="H901" s="84"/>
      <c r="I901" s="83"/>
      <c r="J901" s="2"/>
      <c r="K901" s="2"/>
      <c r="L901" s="2"/>
      <c r="M901" s="2"/>
      <c r="N901" s="2"/>
      <c r="O901" s="2"/>
      <c r="P901" s="2"/>
      <c r="Q901" s="2"/>
      <c r="R901" s="2"/>
      <c r="S901" s="2"/>
      <c r="T901" s="2"/>
      <c r="U901" s="2"/>
      <c r="V901" s="2"/>
      <c r="W901" s="2"/>
      <c r="X901" s="2"/>
      <c r="Y901" s="2"/>
      <c r="Z901" s="2"/>
    </row>
    <row r="902" spans="1:26">
      <c r="A902" s="2"/>
      <c r="B902" s="2"/>
      <c r="C902" s="2"/>
      <c r="D902" s="2"/>
      <c r="E902" s="2"/>
      <c r="F902" s="84"/>
      <c r="G902" s="84"/>
      <c r="H902" s="84"/>
      <c r="I902" s="83"/>
      <c r="J902" s="2"/>
      <c r="K902" s="2"/>
      <c r="L902" s="2"/>
      <c r="M902" s="2"/>
      <c r="N902" s="2"/>
      <c r="O902" s="2"/>
      <c r="P902" s="2"/>
      <c r="Q902" s="2"/>
      <c r="R902" s="2"/>
      <c r="S902" s="2"/>
      <c r="T902" s="2"/>
      <c r="U902" s="2"/>
      <c r="V902" s="2"/>
      <c r="W902" s="2"/>
      <c r="X902" s="2"/>
      <c r="Y902" s="2"/>
      <c r="Z902" s="2"/>
    </row>
    <row r="903" spans="1:26">
      <c r="A903" s="2"/>
      <c r="B903" s="2"/>
      <c r="C903" s="2"/>
      <c r="D903" s="2"/>
      <c r="E903" s="2"/>
      <c r="F903" s="84"/>
      <c r="G903" s="84"/>
      <c r="H903" s="84"/>
      <c r="I903" s="83"/>
      <c r="J903" s="2"/>
      <c r="K903" s="2"/>
      <c r="L903" s="2"/>
      <c r="M903" s="2"/>
      <c r="N903" s="2"/>
      <c r="O903" s="2"/>
      <c r="P903" s="2"/>
      <c r="Q903" s="2"/>
      <c r="R903" s="2"/>
      <c r="S903" s="2"/>
      <c r="T903" s="2"/>
      <c r="U903" s="2"/>
      <c r="V903" s="2"/>
      <c r="W903" s="2"/>
      <c r="X903" s="2"/>
      <c r="Y903" s="2"/>
      <c r="Z903" s="2"/>
    </row>
    <row r="904" spans="1:26">
      <c r="A904" s="2"/>
      <c r="B904" s="2"/>
      <c r="C904" s="2"/>
      <c r="D904" s="2"/>
      <c r="E904" s="2"/>
      <c r="F904" s="84"/>
      <c r="G904" s="84"/>
      <c r="H904" s="84"/>
      <c r="I904" s="83"/>
      <c r="J904" s="2"/>
      <c r="K904" s="2"/>
      <c r="L904" s="2"/>
      <c r="M904" s="2"/>
      <c r="N904" s="2"/>
      <c r="O904" s="2"/>
      <c r="P904" s="2"/>
      <c r="Q904" s="2"/>
      <c r="R904" s="2"/>
      <c r="S904" s="2"/>
      <c r="T904" s="2"/>
      <c r="U904" s="2"/>
      <c r="V904" s="2"/>
      <c r="W904" s="2"/>
      <c r="X904" s="2"/>
      <c r="Y904" s="2"/>
      <c r="Z904" s="2"/>
    </row>
    <row r="905" spans="1:26">
      <c r="A905" s="2"/>
      <c r="B905" s="2"/>
      <c r="C905" s="2"/>
      <c r="D905" s="2"/>
      <c r="E905" s="2"/>
      <c r="F905" s="84"/>
      <c r="G905" s="84"/>
      <c r="H905" s="84"/>
      <c r="I905" s="83"/>
      <c r="J905" s="2"/>
      <c r="K905" s="2"/>
      <c r="L905" s="2"/>
      <c r="M905" s="2"/>
      <c r="N905" s="2"/>
      <c r="O905" s="2"/>
      <c r="P905" s="2"/>
      <c r="Q905" s="2"/>
      <c r="R905" s="2"/>
      <c r="S905" s="2"/>
      <c r="T905" s="2"/>
      <c r="U905" s="2"/>
      <c r="V905" s="2"/>
      <c r="W905" s="2"/>
      <c r="X905" s="2"/>
      <c r="Y905" s="2"/>
      <c r="Z905" s="2"/>
    </row>
    <row r="906" spans="1:26">
      <c r="A906" s="2"/>
      <c r="B906" s="2"/>
      <c r="C906" s="2"/>
      <c r="D906" s="2"/>
      <c r="E906" s="2"/>
      <c r="F906" s="84"/>
      <c r="G906" s="84"/>
      <c r="H906" s="84"/>
      <c r="I906" s="83"/>
      <c r="J906" s="2"/>
      <c r="K906" s="2"/>
      <c r="L906" s="2"/>
      <c r="M906" s="2"/>
      <c r="N906" s="2"/>
      <c r="O906" s="2"/>
      <c r="P906" s="2"/>
      <c r="Q906" s="2"/>
      <c r="R906" s="2"/>
      <c r="S906" s="2"/>
      <c r="T906" s="2"/>
      <c r="U906" s="2"/>
      <c r="V906" s="2"/>
      <c r="W906" s="2"/>
      <c r="X906" s="2"/>
      <c r="Y906" s="2"/>
      <c r="Z906" s="2"/>
    </row>
    <row r="907" spans="1:26">
      <c r="A907" s="2"/>
      <c r="B907" s="2"/>
      <c r="C907" s="2"/>
      <c r="D907" s="2"/>
      <c r="E907" s="2"/>
      <c r="F907" s="84"/>
      <c r="G907" s="84"/>
      <c r="H907" s="84"/>
      <c r="I907" s="83"/>
      <c r="J907" s="2"/>
      <c r="K907" s="2"/>
      <c r="L907" s="2"/>
      <c r="M907" s="2"/>
      <c r="N907" s="2"/>
      <c r="O907" s="2"/>
      <c r="P907" s="2"/>
      <c r="Q907" s="2"/>
      <c r="R907" s="2"/>
      <c r="S907" s="2"/>
      <c r="T907" s="2"/>
      <c r="U907" s="2"/>
      <c r="V907" s="2"/>
      <c r="W907" s="2"/>
      <c r="X907" s="2"/>
      <c r="Y907" s="2"/>
      <c r="Z907" s="2"/>
    </row>
    <row r="908" spans="1:26">
      <c r="A908" s="2"/>
      <c r="B908" s="2"/>
      <c r="C908" s="2"/>
      <c r="D908" s="2"/>
      <c r="E908" s="2"/>
      <c r="F908" s="84"/>
      <c r="G908" s="84"/>
      <c r="H908" s="84"/>
      <c r="I908" s="83"/>
      <c r="J908" s="2"/>
      <c r="K908" s="2"/>
      <c r="L908" s="2"/>
      <c r="M908" s="2"/>
      <c r="N908" s="2"/>
      <c r="O908" s="2"/>
      <c r="P908" s="2"/>
      <c r="Q908" s="2"/>
      <c r="R908" s="2"/>
      <c r="S908" s="2"/>
      <c r="T908" s="2"/>
      <c r="U908" s="2"/>
      <c r="V908" s="2"/>
      <c r="W908" s="2"/>
      <c r="X908" s="2"/>
      <c r="Y908" s="2"/>
      <c r="Z908" s="2"/>
    </row>
    <row r="909" spans="1:26">
      <c r="A909" s="2"/>
      <c r="B909" s="2"/>
      <c r="C909" s="2"/>
      <c r="D909" s="2"/>
      <c r="E909" s="2"/>
      <c r="F909" s="84"/>
      <c r="G909" s="84"/>
      <c r="H909" s="84"/>
      <c r="I909" s="83"/>
      <c r="J909" s="2"/>
      <c r="K909" s="2"/>
      <c r="L909" s="2"/>
      <c r="M909" s="2"/>
      <c r="N909" s="2"/>
      <c r="O909" s="2"/>
      <c r="P909" s="2"/>
      <c r="Q909" s="2"/>
      <c r="R909" s="2"/>
      <c r="S909" s="2"/>
      <c r="T909" s="2"/>
      <c r="U909" s="2"/>
      <c r="V909" s="2"/>
      <c r="W909" s="2"/>
      <c r="X909" s="2"/>
      <c r="Y909" s="2"/>
      <c r="Z909" s="2"/>
    </row>
    <row r="910" spans="1:26">
      <c r="A910" s="2"/>
      <c r="B910" s="2"/>
      <c r="C910" s="2"/>
      <c r="D910" s="2"/>
      <c r="E910" s="2"/>
      <c r="F910" s="84"/>
      <c r="G910" s="84"/>
      <c r="H910" s="84"/>
      <c r="I910" s="83"/>
      <c r="J910" s="2"/>
      <c r="K910" s="2"/>
      <c r="L910" s="2"/>
      <c r="M910" s="2"/>
      <c r="N910" s="2"/>
      <c r="O910" s="2"/>
      <c r="P910" s="2"/>
      <c r="Q910" s="2"/>
      <c r="R910" s="2"/>
      <c r="S910" s="2"/>
      <c r="T910" s="2"/>
      <c r="U910" s="2"/>
      <c r="V910" s="2"/>
      <c r="W910" s="2"/>
      <c r="X910" s="2"/>
      <c r="Y910" s="2"/>
      <c r="Z910" s="2"/>
    </row>
    <row r="911" spans="1:26">
      <c r="A911" s="2"/>
      <c r="B911" s="2"/>
      <c r="C911" s="2"/>
      <c r="D911" s="2"/>
      <c r="E911" s="2"/>
      <c r="F911" s="84"/>
      <c r="G911" s="84"/>
      <c r="H911" s="84"/>
      <c r="I911" s="83"/>
      <c r="J911" s="2"/>
      <c r="K911" s="2"/>
      <c r="L911" s="2"/>
      <c r="M911" s="2"/>
      <c r="N911" s="2"/>
      <c r="O911" s="2"/>
      <c r="P911" s="2"/>
      <c r="Q911" s="2"/>
      <c r="R911" s="2"/>
      <c r="S911" s="2"/>
      <c r="T911" s="2"/>
      <c r="U911" s="2"/>
      <c r="V911" s="2"/>
      <c r="W911" s="2"/>
      <c r="X911" s="2"/>
      <c r="Y911" s="2"/>
      <c r="Z911" s="2"/>
    </row>
    <row r="912" spans="1:26">
      <c r="A912" s="2"/>
      <c r="B912" s="2"/>
      <c r="C912" s="2"/>
      <c r="D912" s="2"/>
      <c r="E912" s="2"/>
      <c r="F912" s="84"/>
      <c r="G912" s="84"/>
      <c r="H912" s="84"/>
      <c r="I912" s="83"/>
      <c r="J912" s="2"/>
      <c r="K912" s="2"/>
      <c r="L912" s="2"/>
      <c r="M912" s="2"/>
      <c r="N912" s="2"/>
      <c r="O912" s="2"/>
      <c r="P912" s="2"/>
      <c r="Q912" s="2"/>
      <c r="R912" s="2"/>
      <c r="S912" s="2"/>
      <c r="T912" s="2"/>
      <c r="U912" s="2"/>
      <c r="V912" s="2"/>
      <c r="W912" s="2"/>
      <c r="X912" s="2"/>
      <c r="Y912" s="2"/>
      <c r="Z912" s="2"/>
    </row>
    <row r="913" spans="1:26">
      <c r="A913" s="2"/>
      <c r="B913" s="2"/>
      <c r="C913" s="2"/>
      <c r="D913" s="2"/>
      <c r="E913" s="2"/>
      <c r="F913" s="84"/>
      <c r="G913" s="84"/>
      <c r="H913" s="84"/>
      <c r="I913" s="83"/>
      <c r="J913" s="2"/>
      <c r="K913" s="2"/>
      <c r="L913" s="2"/>
      <c r="M913" s="2"/>
      <c r="N913" s="2"/>
      <c r="O913" s="2"/>
      <c r="P913" s="2"/>
      <c r="Q913" s="2"/>
      <c r="R913" s="2"/>
      <c r="S913" s="2"/>
      <c r="T913" s="2"/>
      <c r="U913" s="2"/>
      <c r="V913" s="2"/>
      <c r="W913" s="2"/>
      <c r="X913" s="2"/>
      <c r="Y913" s="2"/>
      <c r="Z913" s="2"/>
    </row>
    <row r="914" spans="1:26">
      <c r="A914" s="2"/>
      <c r="B914" s="2"/>
      <c r="C914" s="2"/>
      <c r="D914" s="2"/>
      <c r="E914" s="2"/>
      <c r="F914" s="84"/>
      <c r="G914" s="84"/>
      <c r="H914" s="84"/>
      <c r="I914" s="83"/>
      <c r="J914" s="2"/>
      <c r="K914" s="2"/>
      <c r="L914" s="2"/>
      <c r="M914" s="2"/>
      <c r="N914" s="2"/>
      <c r="O914" s="2"/>
      <c r="P914" s="2"/>
      <c r="Q914" s="2"/>
      <c r="R914" s="2"/>
      <c r="S914" s="2"/>
      <c r="T914" s="2"/>
      <c r="U914" s="2"/>
      <c r="V914" s="2"/>
      <c r="W914" s="2"/>
      <c r="X914" s="2"/>
      <c r="Y914" s="2"/>
      <c r="Z914" s="2"/>
    </row>
    <row r="915" spans="1:26">
      <c r="A915" s="2"/>
      <c r="B915" s="2"/>
      <c r="C915" s="2"/>
      <c r="D915" s="2"/>
      <c r="E915" s="2"/>
      <c r="F915" s="84"/>
      <c r="G915" s="84"/>
      <c r="H915" s="84"/>
      <c r="I915" s="83"/>
      <c r="J915" s="2"/>
      <c r="K915" s="2"/>
      <c r="L915" s="2"/>
      <c r="M915" s="2"/>
      <c r="N915" s="2"/>
      <c r="O915" s="2"/>
      <c r="P915" s="2"/>
      <c r="Q915" s="2"/>
      <c r="R915" s="2"/>
      <c r="S915" s="2"/>
      <c r="T915" s="2"/>
      <c r="U915" s="2"/>
      <c r="V915" s="2"/>
      <c r="W915" s="2"/>
      <c r="X915" s="2"/>
      <c r="Y915" s="2"/>
      <c r="Z915" s="2"/>
    </row>
    <row r="916" spans="1:26">
      <c r="A916" s="2"/>
      <c r="B916" s="2"/>
      <c r="C916" s="2"/>
      <c r="D916" s="2"/>
      <c r="E916" s="2"/>
      <c r="F916" s="84"/>
      <c r="G916" s="84"/>
      <c r="H916" s="84"/>
      <c r="I916" s="83"/>
      <c r="J916" s="2"/>
      <c r="K916" s="2"/>
      <c r="L916" s="2"/>
      <c r="M916" s="2"/>
      <c r="N916" s="2"/>
      <c r="O916" s="2"/>
      <c r="P916" s="2"/>
      <c r="Q916" s="2"/>
      <c r="R916" s="2"/>
      <c r="S916" s="2"/>
      <c r="T916" s="2"/>
      <c r="U916" s="2"/>
      <c r="V916" s="2"/>
      <c r="W916" s="2"/>
      <c r="X916" s="2"/>
      <c r="Y916" s="2"/>
      <c r="Z916" s="2"/>
    </row>
    <row r="917" spans="1:26">
      <c r="A917" s="2"/>
      <c r="B917" s="2"/>
      <c r="C917" s="2"/>
      <c r="D917" s="2"/>
      <c r="E917" s="2"/>
      <c r="F917" s="84"/>
      <c r="G917" s="84"/>
      <c r="H917" s="84"/>
      <c r="I917" s="83"/>
      <c r="J917" s="2"/>
      <c r="K917" s="2"/>
      <c r="L917" s="2"/>
      <c r="M917" s="2"/>
      <c r="N917" s="2"/>
      <c r="O917" s="2"/>
      <c r="P917" s="2"/>
      <c r="Q917" s="2"/>
      <c r="R917" s="2"/>
      <c r="S917" s="2"/>
      <c r="T917" s="2"/>
      <c r="U917" s="2"/>
      <c r="V917" s="2"/>
      <c r="W917" s="2"/>
      <c r="X917" s="2"/>
      <c r="Y917" s="2"/>
      <c r="Z917" s="2"/>
    </row>
    <row r="918" spans="1:26">
      <c r="A918" s="2"/>
      <c r="B918" s="2"/>
      <c r="C918" s="2"/>
      <c r="D918" s="2"/>
      <c r="E918" s="2"/>
      <c r="F918" s="84"/>
      <c r="G918" s="84"/>
      <c r="H918" s="84"/>
      <c r="I918" s="83"/>
      <c r="J918" s="2"/>
      <c r="K918" s="2"/>
      <c r="L918" s="2"/>
      <c r="M918" s="2"/>
      <c r="N918" s="2"/>
      <c r="O918" s="2"/>
      <c r="P918" s="2"/>
      <c r="Q918" s="2"/>
      <c r="R918" s="2"/>
      <c r="S918" s="2"/>
      <c r="T918" s="2"/>
      <c r="U918" s="2"/>
      <c r="V918" s="2"/>
      <c r="W918" s="2"/>
      <c r="X918" s="2"/>
      <c r="Y918" s="2"/>
      <c r="Z918" s="2"/>
    </row>
    <row r="919" spans="1:26">
      <c r="A919" s="2"/>
      <c r="B919" s="2"/>
      <c r="C919" s="2"/>
      <c r="D919" s="2"/>
      <c r="E919" s="2"/>
      <c r="F919" s="84"/>
      <c r="G919" s="84"/>
      <c r="H919" s="84"/>
      <c r="I919" s="83"/>
      <c r="J919" s="2"/>
      <c r="K919" s="2"/>
      <c r="L919" s="2"/>
      <c r="M919" s="2"/>
      <c r="N919" s="2"/>
      <c r="O919" s="2"/>
      <c r="P919" s="2"/>
      <c r="Q919" s="2"/>
      <c r="R919" s="2"/>
      <c r="S919" s="2"/>
      <c r="T919" s="2"/>
      <c r="U919" s="2"/>
      <c r="V919" s="2"/>
      <c r="W919" s="2"/>
      <c r="X919" s="2"/>
      <c r="Y919" s="2"/>
      <c r="Z919" s="2"/>
    </row>
    <row r="920" spans="1:26">
      <c r="A920" s="2"/>
      <c r="B920" s="2"/>
      <c r="C920" s="2"/>
      <c r="D920" s="2"/>
      <c r="E920" s="2"/>
      <c r="F920" s="84"/>
      <c r="G920" s="84"/>
      <c r="H920" s="84"/>
      <c r="I920" s="83"/>
      <c r="J920" s="2"/>
      <c r="K920" s="2"/>
      <c r="L920" s="2"/>
      <c r="M920" s="2"/>
      <c r="N920" s="2"/>
      <c r="O920" s="2"/>
      <c r="P920" s="2"/>
      <c r="Q920" s="2"/>
      <c r="R920" s="2"/>
      <c r="S920" s="2"/>
      <c r="T920" s="2"/>
      <c r="U920" s="2"/>
      <c r="V920" s="2"/>
      <c r="W920" s="2"/>
      <c r="X920" s="2"/>
      <c r="Y920" s="2"/>
      <c r="Z920" s="2"/>
    </row>
    <row r="921" spans="1:26">
      <c r="A921" s="2"/>
      <c r="B921" s="2"/>
      <c r="C921" s="2"/>
      <c r="D921" s="2"/>
      <c r="E921" s="2"/>
      <c r="F921" s="84"/>
      <c r="G921" s="84"/>
      <c r="H921" s="84"/>
      <c r="I921" s="83"/>
      <c r="J921" s="2"/>
      <c r="K921" s="2"/>
      <c r="L921" s="2"/>
      <c r="M921" s="2"/>
      <c r="N921" s="2"/>
      <c r="O921" s="2"/>
      <c r="P921" s="2"/>
      <c r="Q921" s="2"/>
      <c r="R921" s="2"/>
      <c r="S921" s="2"/>
      <c r="T921" s="2"/>
      <c r="U921" s="2"/>
      <c r="V921" s="2"/>
      <c r="W921" s="2"/>
      <c r="X921" s="2"/>
      <c r="Y921" s="2"/>
      <c r="Z921" s="2"/>
    </row>
    <row r="922" spans="1:26">
      <c r="A922" s="2"/>
      <c r="B922" s="2"/>
      <c r="C922" s="2"/>
      <c r="D922" s="2"/>
      <c r="E922" s="2"/>
      <c r="F922" s="84"/>
      <c r="G922" s="84"/>
      <c r="H922" s="84"/>
      <c r="I922" s="83"/>
      <c r="J922" s="2"/>
      <c r="K922" s="2"/>
      <c r="L922" s="2"/>
      <c r="M922" s="2"/>
      <c r="N922" s="2"/>
      <c r="O922" s="2"/>
      <c r="P922" s="2"/>
      <c r="Q922" s="2"/>
      <c r="R922" s="2"/>
      <c r="S922" s="2"/>
      <c r="T922" s="2"/>
      <c r="U922" s="2"/>
      <c r="V922" s="2"/>
      <c r="W922" s="2"/>
      <c r="X922" s="2"/>
      <c r="Y922" s="2"/>
      <c r="Z922" s="2"/>
    </row>
    <row r="923" spans="1:26">
      <c r="A923" s="2"/>
      <c r="B923" s="2"/>
      <c r="C923" s="2"/>
      <c r="D923" s="2"/>
      <c r="E923" s="2"/>
      <c r="F923" s="84"/>
      <c r="G923" s="84"/>
      <c r="H923" s="84"/>
      <c r="I923" s="83"/>
      <c r="J923" s="2"/>
      <c r="K923" s="2"/>
      <c r="L923" s="2"/>
      <c r="M923" s="2"/>
      <c r="N923" s="2"/>
      <c r="O923" s="2"/>
      <c r="P923" s="2"/>
      <c r="Q923" s="2"/>
      <c r="R923" s="2"/>
      <c r="S923" s="2"/>
      <c r="T923" s="2"/>
      <c r="U923" s="2"/>
      <c r="V923" s="2"/>
      <c r="W923" s="2"/>
      <c r="X923" s="2"/>
      <c r="Y923" s="2"/>
      <c r="Z923" s="2"/>
    </row>
    <row r="924" spans="1:26">
      <c r="A924" s="2"/>
      <c r="B924" s="2"/>
      <c r="C924" s="2"/>
      <c r="D924" s="2"/>
      <c r="E924" s="2"/>
      <c r="F924" s="84"/>
      <c r="G924" s="84"/>
      <c r="H924" s="84"/>
      <c r="I924" s="83"/>
      <c r="J924" s="2"/>
      <c r="K924" s="2"/>
      <c r="L924" s="2"/>
      <c r="M924" s="2"/>
      <c r="N924" s="2"/>
      <c r="O924" s="2"/>
      <c r="P924" s="2"/>
      <c r="Q924" s="2"/>
      <c r="R924" s="2"/>
      <c r="S924" s="2"/>
      <c r="T924" s="2"/>
      <c r="U924" s="2"/>
      <c r="V924" s="2"/>
      <c r="W924" s="2"/>
      <c r="X924" s="2"/>
      <c r="Y924" s="2"/>
      <c r="Z924" s="2"/>
    </row>
    <row r="925" spans="1:26">
      <c r="A925" s="2"/>
      <c r="B925" s="2"/>
      <c r="C925" s="2"/>
      <c r="D925" s="2"/>
      <c r="E925" s="2"/>
      <c r="F925" s="84"/>
      <c r="G925" s="84"/>
      <c r="H925" s="84"/>
      <c r="I925" s="83"/>
      <c r="J925" s="2"/>
      <c r="K925" s="2"/>
      <c r="L925" s="2"/>
      <c r="M925" s="2"/>
      <c r="N925" s="2"/>
      <c r="O925" s="2"/>
      <c r="P925" s="2"/>
      <c r="Q925" s="2"/>
      <c r="R925" s="2"/>
      <c r="S925" s="2"/>
      <c r="T925" s="2"/>
      <c r="U925" s="2"/>
      <c r="V925" s="2"/>
      <c r="W925" s="2"/>
      <c r="X925" s="2"/>
      <c r="Y925" s="2"/>
      <c r="Z925" s="2"/>
    </row>
    <row r="926" spans="1:26">
      <c r="A926" s="2"/>
      <c r="B926" s="2"/>
      <c r="C926" s="2"/>
      <c r="D926" s="2"/>
      <c r="E926" s="2"/>
      <c r="F926" s="84"/>
      <c r="G926" s="84"/>
      <c r="H926" s="84"/>
      <c r="I926" s="83"/>
      <c r="J926" s="2"/>
      <c r="K926" s="2"/>
      <c r="L926" s="2"/>
      <c r="M926" s="2"/>
      <c r="N926" s="2"/>
      <c r="O926" s="2"/>
      <c r="P926" s="2"/>
      <c r="Q926" s="2"/>
      <c r="R926" s="2"/>
      <c r="S926" s="2"/>
      <c r="T926" s="2"/>
      <c r="U926" s="2"/>
      <c r="V926" s="2"/>
      <c r="W926" s="2"/>
      <c r="X926" s="2"/>
      <c r="Y926" s="2"/>
      <c r="Z926" s="2"/>
    </row>
    <row r="927" spans="1:26">
      <c r="A927" s="2"/>
      <c r="B927" s="2"/>
      <c r="C927" s="2"/>
      <c r="D927" s="2"/>
      <c r="E927" s="2"/>
      <c r="F927" s="84"/>
      <c r="G927" s="84"/>
      <c r="H927" s="84"/>
      <c r="I927" s="83"/>
      <c r="J927" s="2"/>
      <c r="K927" s="2"/>
      <c r="L927" s="2"/>
      <c r="M927" s="2"/>
      <c r="N927" s="2"/>
      <c r="O927" s="2"/>
      <c r="P927" s="2"/>
      <c r="Q927" s="2"/>
      <c r="R927" s="2"/>
      <c r="S927" s="2"/>
      <c r="T927" s="2"/>
      <c r="U927" s="2"/>
      <c r="V927" s="2"/>
      <c r="W927" s="2"/>
      <c r="X927" s="2"/>
      <c r="Y927" s="2"/>
      <c r="Z927" s="2"/>
    </row>
    <row r="928" spans="1:26">
      <c r="A928" s="2"/>
      <c r="B928" s="2"/>
      <c r="C928" s="2"/>
      <c r="D928" s="2"/>
      <c r="E928" s="2"/>
      <c r="F928" s="84"/>
      <c r="G928" s="84"/>
      <c r="H928" s="84"/>
      <c r="I928" s="83"/>
      <c r="J928" s="2"/>
      <c r="K928" s="2"/>
      <c r="L928" s="2"/>
      <c r="M928" s="2"/>
      <c r="N928" s="2"/>
      <c r="O928" s="2"/>
      <c r="P928" s="2"/>
      <c r="Q928" s="2"/>
      <c r="R928" s="2"/>
      <c r="S928" s="2"/>
      <c r="T928" s="2"/>
      <c r="U928" s="2"/>
      <c r="V928" s="2"/>
      <c r="W928" s="2"/>
      <c r="X928" s="2"/>
      <c r="Y928" s="2"/>
      <c r="Z928" s="2"/>
    </row>
    <row r="929" spans="1:26">
      <c r="A929" s="2"/>
      <c r="B929" s="2"/>
      <c r="C929" s="2"/>
      <c r="D929" s="2"/>
      <c r="E929" s="2"/>
      <c r="F929" s="84"/>
      <c r="G929" s="84"/>
      <c r="H929" s="84"/>
      <c r="I929" s="83"/>
      <c r="J929" s="2"/>
      <c r="K929" s="2"/>
      <c r="L929" s="2"/>
      <c r="M929" s="2"/>
      <c r="N929" s="2"/>
      <c r="O929" s="2"/>
      <c r="P929" s="2"/>
      <c r="Q929" s="2"/>
      <c r="R929" s="2"/>
      <c r="S929" s="2"/>
      <c r="T929" s="2"/>
      <c r="U929" s="2"/>
      <c r="V929" s="2"/>
      <c r="W929" s="2"/>
      <c r="X929" s="2"/>
      <c r="Y929" s="2"/>
      <c r="Z929" s="2"/>
    </row>
    <row r="930" spans="1:26">
      <c r="A930" s="2"/>
      <c r="B930" s="2"/>
      <c r="C930" s="2"/>
      <c r="D930" s="2"/>
      <c r="E930" s="2"/>
      <c r="F930" s="84"/>
      <c r="G930" s="84"/>
      <c r="H930" s="84"/>
      <c r="I930" s="83"/>
      <c r="J930" s="2"/>
      <c r="K930" s="2"/>
      <c r="L930" s="2"/>
      <c r="M930" s="2"/>
      <c r="N930" s="2"/>
      <c r="O930" s="2"/>
      <c r="P930" s="2"/>
      <c r="Q930" s="2"/>
      <c r="R930" s="2"/>
      <c r="S930" s="2"/>
      <c r="T930" s="2"/>
      <c r="U930" s="2"/>
      <c r="V930" s="2"/>
      <c r="W930" s="2"/>
      <c r="X930" s="2"/>
      <c r="Y930" s="2"/>
      <c r="Z930" s="2"/>
    </row>
    <row r="931" spans="1:26">
      <c r="A931" s="2"/>
      <c r="B931" s="2"/>
      <c r="C931" s="2"/>
      <c r="D931" s="2"/>
      <c r="E931" s="2"/>
      <c r="F931" s="84"/>
      <c r="G931" s="84"/>
      <c r="H931" s="84"/>
      <c r="I931" s="83"/>
      <c r="J931" s="2"/>
      <c r="K931" s="2"/>
      <c r="L931" s="2"/>
      <c r="M931" s="2"/>
      <c r="N931" s="2"/>
      <c r="O931" s="2"/>
      <c r="P931" s="2"/>
      <c r="Q931" s="2"/>
      <c r="R931" s="2"/>
      <c r="S931" s="2"/>
      <c r="T931" s="2"/>
      <c r="U931" s="2"/>
      <c r="V931" s="2"/>
      <c r="W931" s="2"/>
      <c r="X931" s="2"/>
      <c r="Y931" s="2"/>
      <c r="Z931" s="2"/>
    </row>
    <row r="932" spans="1:26">
      <c r="A932" s="2"/>
      <c r="B932" s="2"/>
      <c r="C932" s="2"/>
      <c r="D932" s="2"/>
      <c r="E932" s="2"/>
      <c r="F932" s="84"/>
      <c r="G932" s="84"/>
      <c r="H932" s="84"/>
      <c r="I932" s="83"/>
      <c r="J932" s="2"/>
      <c r="K932" s="2"/>
      <c r="L932" s="2"/>
      <c r="M932" s="2"/>
      <c r="N932" s="2"/>
      <c r="O932" s="2"/>
      <c r="P932" s="2"/>
      <c r="Q932" s="2"/>
      <c r="R932" s="2"/>
      <c r="S932" s="2"/>
      <c r="T932" s="2"/>
      <c r="U932" s="2"/>
      <c r="V932" s="2"/>
      <c r="W932" s="2"/>
      <c r="X932" s="2"/>
      <c r="Y932" s="2"/>
      <c r="Z932" s="2"/>
    </row>
    <row r="933" spans="1:26">
      <c r="A933" s="2"/>
      <c r="B933" s="2"/>
      <c r="C933" s="2"/>
      <c r="D933" s="2"/>
      <c r="E933" s="2"/>
      <c r="F933" s="84"/>
      <c r="G933" s="84"/>
      <c r="H933" s="84"/>
      <c r="I933" s="83"/>
      <c r="J933" s="2"/>
      <c r="K933" s="2"/>
      <c r="L933" s="2"/>
      <c r="M933" s="2"/>
      <c r="N933" s="2"/>
      <c r="O933" s="2"/>
      <c r="P933" s="2"/>
      <c r="Q933" s="2"/>
      <c r="R933" s="2"/>
      <c r="S933" s="2"/>
      <c r="T933" s="2"/>
      <c r="U933" s="2"/>
      <c r="V933" s="2"/>
      <c r="W933" s="2"/>
      <c r="X933" s="2"/>
      <c r="Y933" s="2"/>
      <c r="Z933" s="2"/>
    </row>
    <row r="934" spans="1:26">
      <c r="A934" s="2"/>
      <c r="B934" s="2"/>
      <c r="C934" s="2"/>
      <c r="D934" s="2"/>
      <c r="E934" s="2"/>
      <c r="F934" s="84"/>
      <c r="G934" s="84"/>
      <c r="H934" s="84"/>
      <c r="I934" s="83"/>
      <c r="J934" s="2"/>
      <c r="K934" s="2"/>
      <c r="L934" s="2"/>
      <c r="M934" s="2"/>
      <c r="N934" s="2"/>
      <c r="O934" s="2"/>
      <c r="P934" s="2"/>
      <c r="Q934" s="2"/>
      <c r="R934" s="2"/>
      <c r="S934" s="2"/>
      <c r="T934" s="2"/>
      <c r="U934" s="2"/>
      <c r="V934" s="2"/>
      <c r="W934" s="2"/>
      <c r="X934" s="2"/>
      <c r="Y934" s="2"/>
      <c r="Z934" s="2"/>
    </row>
    <row r="935" spans="1:26">
      <c r="A935" s="2"/>
      <c r="B935" s="2"/>
      <c r="C935" s="2"/>
      <c r="D935" s="2"/>
      <c r="E935" s="2"/>
      <c r="F935" s="84"/>
      <c r="G935" s="84"/>
      <c r="H935" s="84"/>
      <c r="I935" s="83"/>
      <c r="J935" s="2"/>
      <c r="K935" s="2"/>
      <c r="L935" s="2"/>
      <c r="M935" s="2"/>
      <c r="N935" s="2"/>
      <c r="O935" s="2"/>
      <c r="P935" s="2"/>
      <c r="Q935" s="2"/>
      <c r="R935" s="2"/>
      <c r="S935" s="2"/>
      <c r="T935" s="2"/>
      <c r="U935" s="2"/>
      <c r="V935" s="2"/>
      <c r="W935" s="2"/>
      <c r="X935" s="2"/>
      <c r="Y935" s="2"/>
      <c r="Z935" s="2"/>
    </row>
    <row r="936" spans="1:26">
      <c r="A936" s="2"/>
      <c r="B936" s="2"/>
      <c r="C936" s="2"/>
      <c r="D936" s="2"/>
      <c r="E936" s="2"/>
      <c r="F936" s="84"/>
      <c r="G936" s="84"/>
      <c r="H936" s="84"/>
      <c r="I936" s="83"/>
      <c r="J936" s="2"/>
      <c r="K936" s="2"/>
      <c r="L936" s="2"/>
      <c r="M936" s="2"/>
      <c r="N936" s="2"/>
      <c r="O936" s="2"/>
      <c r="P936" s="2"/>
      <c r="Q936" s="2"/>
      <c r="R936" s="2"/>
      <c r="S936" s="2"/>
      <c r="T936" s="2"/>
      <c r="U936" s="2"/>
      <c r="V936" s="2"/>
      <c r="W936" s="2"/>
      <c r="X936" s="2"/>
      <c r="Y936" s="2"/>
      <c r="Z936" s="2"/>
    </row>
    <row r="937" spans="1:26">
      <c r="A937" s="2"/>
      <c r="B937" s="2"/>
      <c r="C937" s="2"/>
      <c r="D937" s="2"/>
      <c r="E937" s="2"/>
      <c r="F937" s="84"/>
      <c r="G937" s="84"/>
      <c r="H937" s="84"/>
      <c r="I937" s="83"/>
      <c r="J937" s="2"/>
      <c r="K937" s="2"/>
      <c r="L937" s="2"/>
      <c r="M937" s="2"/>
      <c r="N937" s="2"/>
      <c r="O937" s="2"/>
      <c r="P937" s="2"/>
      <c r="Q937" s="2"/>
      <c r="R937" s="2"/>
      <c r="S937" s="2"/>
      <c r="T937" s="2"/>
      <c r="U937" s="2"/>
      <c r="V937" s="2"/>
      <c r="W937" s="2"/>
      <c r="X937" s="2"/>
      <c r="Y937" s="2"/>
      <c r="Z937" s="2"/>
    </row>
    <row r="938" spans="1:26">
      <c r="A938" s="2"/>
      <c r="B938" s="2"/>
      <c r="C938" s="2"/>
      <c r="D938" s="2"/>
      <c r="E938" s="2"/>
      <c r="F938" s="84"/>
      <c r="G938" s="84"/>
      <c r="H938" s="84"/>
      <c r="I938" s="83"/>
      <c r="J938" s="2"/>
      <c r="K938" s="2"/>
      <c r="L938" s="2"/>
      <c r="M938" s="2"/>
      <c r="N938" s="2"/>
      <c r="O938" s="2"/>
      <c r="P938" s="2"/>
      <c r="Q938" s="2"/>
      <c r="R938" s="2"/>
      <c r="S938" s="2"/>
      <c r="T938" s="2"/>
      <c r="U938" s="2"/>
      <c r="V938" s="2"/>
      <c r="W938" s="2"/>
      <c r="X938" s="2"/>
      <c r="Y938" s="2"/>
      <c r="Z938" s="2"/>
    </row>
    <row r="939" spans="1:26">
      <c r="A939" s="2"/>
      <c r="B939" s="2"/>
      <c r="C939" s="2"/>
      <c r="D939" s="2"/>
      <c r="E939" s="2"/>
      <c r="F939" s="84"/>
      <c r="G939" s="84"/>
      <c r="H939" s="84"/>
      <c r="I939" s="83"/>
      <c r="J939" s="2"/>
      <c r="K939" s="2"/>
      <c r="L939" s="2"/>
      <c r="M939" s="2"/>
      <c r="N939" s="2"/>
      <c r="O939" s="2"/>
      <c r="P939" s="2"/>
      <c r="Q939" s="2"/>
      <c r="R939" s="2"/>
      <c r="S939" s="2"/>
      <c r="T939" s="2"/>
      <c r="U939" s="2"/>
      <c r="V939" s="2"/>
      <c r="W939" s="2"/>
      <c r="X939" s="2"/>
      <c r="Y939" s="2"/>
      <c r="Z939" s="2"/>
    </row>
    <row r="940" spans="1:26">
      <c r="A940" s="2"/>
      <c r="B940" s="2"/>
      <c r="C940" s="2"/>
      <c r="D940" s="2"/>
      <c r="E940" s="2"/>
      <c r="F940" s="84"/>
      <c r="G940" s="84"/>
      <c r="H940" s="84"/>
      <c r="I940" s="83"/>
      <c r="J940" s="2"/>
      <c r="K940" s="2"/>
      <c r="L940" s="2"/>
      <c r="M940" s="2"/>
      <c r="N940" s="2"/>
      <c r="O940" s="2"/>
      <c r="P940" s="2"/>
      <c r="Q940" s="2"/>
      <c r="R940" s="2"/>
      <c r="S940" s="2"/>
      <c r="T940" s="2"/>
      <c r="U940" s="2"/>
      <c r="V940" s="2"/>
      <c r="W940" s="2"/>
      <c r="X940" s="2"/>
      <c r="Y940" s="2"/>
      <c r="Z940" s="2"/>
    </row>
    <row r="941" spans="1:26">
      <c r="A941" s="2"/>
      <c r="B941" s="2"/>
      <c r="C941" s="2"/>
      <c r="D941" s="2"/>
      <c r="E941" s="2"/>
      <c r="F941" s="84"/>
      <c r="G941" s="84"/>
      <c r="H941" s="84"/>
      <c r="I941" s="83"/>
      <c r="J941" s="2"/>
      <c r="K941" s="2"/>
      <c r="L941" s="2"/>
      <c r="M941" s="2"/>
      <c r="N941" s="2"/>
      <c r="O941" s="2"/>
      <c r="P941" s="2"/>
      <c r="Q941" s="2"/>
      <c r="R941" s="2"/>
      <c r="S941" s="2"/>
      <c r="T941" s="2"/>
      <c r="U941" s="2"/>
      <c r="V941" s="2"/>
      <c r="W941" s="2"/>
      <c r="X941" s="2"/>
      <c r="Y941" s="2"/>
      <c r="Z941" s="2"/>
    </row>
    <row r="942" spans="1:26">
      <c r="A942" s="2"/>
      <c r="B942" s="2"/>
      <c r="C942" s="2"/>
      <c r="D942" s="2"/>
      <c r="E942" s="2"/>
      <c r="F942" s="84"/>
      <c r="G942" s="84"/>
      <c r="H942" s="84"/>
      <c r="I942" s="83"/>
      <c r="J942" s="2"/>
      <c r="K942" s="2"/>
      <c r="L942" s="2"/>
      <c r="M942" s="2"/>
      <c r="N942" s="2"/>
      <c r="O942" s="2"/>
      <c r="P942" s="2"/>
      <c r="Q942" s="2"/>
      <c r="R942" s="2"/>
      <c r="S942" s="2"/>
      <c r="T942" s="2"/>
      <c r="U942" s="2"/>
      <c r="V942" s="2"/>
      <c r="W942" s="2"/>
      <c r="X942" s="2"/>
      <c r="Y942" s="2"/>
      <c r="Z942" s="2"/>
    </row>
    <row r="943" spans="1:26">
      <c r="A943" s="2"/>
      <c r="B943" s="2"/>
      <c r="C943" s="2"/>
      <c r="D943" s="2"/>
      <c r="E943" s="2"/>
      <c r="F943" s="84"/>
      <c r="G943" s="84"/>
      <c r="H943" s="84"/>
      <c r="I943" s="83"/>
      <c r="J943" s="2"/>
      <c r="K943" s="2"/>
      <c r="L943" s="2"/>
      <c r="M943" s="2"/>
      <c r="N943" s="2"/>
      <c r="O943" s="2"/>
      <c r="P943" s="2"/>
      <c r="Q943" s="2"/>
      <c r="R943" s="2"/>
      <c r="S943" s="2"/>
      <c r="T943" s="2"/>
      <c r="U943" s="2"/>
      <c r="V943" s="2"/>
      <c r="W943" s="2"/>
      <c r="X943" s="2"/>
      <c r="Y943" s="2"/>
      <c r="Z943" s="2"/>
    </row>
    <row r="944" spans="1:26">
      <c r="A944" s="2"/>
      <c r="B944" s="2"/>
      <c r="C944" s="2"/>
      <c r="D944" s="2"/>
      <c r="E944" s="2"/>
      <c r="F944" s="84"/>
      <c r="G944" s="84"/>
      <c r="H944" s="84"/>
      <c r="I944" s="83"/>
      <c r="J944" s="2"/>
      <c r="K944" s="2"/>
      <c r="L944" s="2"/>
      <c r="M944" s="2"/>
      <c r="N944" s="2"/>
      <c r="O944" s="2"/>
      <c r="P944" s="2"/>
      <c r="Q944" s="2"/>
      <c r="R944" s="2"/>
      <c r="S944" s="2"/>
      <c r="T944" s="2"/>
      <c r="U944" s="2"/>
      <c r="V944" s="2"/>
      <c r="W944" s="2"/>
      <c r="X944" s="2"/>
      <c r="Y944" s="2"/>
      <c r="Z944" s="2"/>
    </row>
    <row r="945" spans="1:26">
      <c r="A945" s="2"/>
      <c r="B945" s="2"/>
      <c r="C945" s="2"/>
      <c r="D945" s="2"/>
      <c r="E945" s="2"/>
      <c r="F945" s="84"/>
      <c r="G945" s="84"/>
      <c r="H945" s="84"/>
      <c r="I945" s="83"/>
      <c r="J945" s="2"/>
      <c r="K945" s="2"/>
      <c r="L945" s="2"/>
      <c r="M945" s="2"/>
      <c r="N945" s="2"/>
      <c r="O945" s="2"/>
      <c r="P945" s="2"/>
      <c r="Q945" s="2"/>
      <c r="R945" s="2"/>
      <c r="S945" s="2"/>
      <c r="T945" s="2"/>
      <c r="U945" s="2"/>
      <c r="V945" s="2"/>
      <c r="W945" s="2"/>
      <c r="X945" s="2"/>
      <c r="Y945" s="2"/>
      <c r="Z945" s="2"/>
    </row>
    <row r="946" spans="1:26">
      <c r="A946" s="2"/>
      <c r="B946" s="2"/>
      <c r="C946" s="2"/>
      <c r="D946" s="2"/>
      <c r="E946" s="2"/>
      <c r="F946" s="84"/>
      <c r="G946" s="84"/>
      <c r="H946" s="84"/>
      <c r="I946" s="83"/>
      <c r="J946" s="2"/>
      <c r="K946" s="2"/>
      <c r="L946" s="2"/>
      <c r="M946" s="2"/>
      <c r="N946" s="2"/>
      <c r="O946" s="2"/>
      <c r="P946" s="2"/>
      <c r="Q946" s="2"/>
      <c r="R946" s="2"/>
      <c r="S946" s="2"/>
      <c r="T946" s="2"/>
      <c r="U946" s="2"/>
      <c r="V946" s="2"/>
      <c r="W946" s="2"/>
      <c r="X946" s="2"/>
      <c r="Y946" s="2"/>
      <c r="Z946" s="2"/>
    </row>
    <row r="947" spans="1:26">
      <c r="A947" s="2"/>
      <c r="B947" s="2"/>
      <c r="C947" s="2"/>
      <c r="D947" s="2"/>
      <c r="E947" s="2"/>
      <c r="F947" s="84"/>
      <c r="G947" s="84"/>
      <c r="H947" s="84"/>
      <c r="I947" s="83"/>
      <c r="J947" s="2"/>
      <c r="K947" s="2"/>
      <c r="L947" s="2"/>
      <c r="M947" s="2"/>
      <c r="N947" s="2"/>
      <c r="O947" s="2"/>
      <c r="P947" s="2"/>
      <c r="Q947" s="2"/>
      <c r="R947" s="2"/>
      <c r="S947" s="2"/>
      <c r="T947" s="2"/>
      <c r="U947" s="2"/>
      <c r="V947" s="2"/>
      <c r="W947" s="2"/>
      <c r="X947" s="2"/>
      <c r="Y947" s="2"/>
      <c r="Z947" s="2"/>
    </row>
    <row r="948" spans="1:26">
      <c r="A948" s="2"/>
      <c r="B948" s="2"/>
      <c r="C948" s="2"/>
      <c r="D948" s="2"/>
      <c r="E948" s="2"/>
      <c r="F948" s="84"/>
      <c r="G948" s="84"/>
      <c r="H948" s="84"/>
      <c r="I948" s="83"/>
      <c r="J948" s="2"/>
      <c r="K948" s="2"/>
      <c r="L948" s="2"/>
      <c r="M948" s="2"/>
      <c r="N948" s="2"/>
      <c r="O948" s="2"/>
      <c r="P948" s="2"/>
      <c r="Q948" s="2"/>
      <c r="R948" s="2"/>
      <c r="S948" s="2"/>
      <c r="T948" s="2"/>
      <c r="U948" s="2"/>
      <c r="V948" s="2"/>
      <c r="W948" s="2"/>
      <c r="X948" s="2"/>
      <c r="Y948" s="2"/>
      <c r="Z948" s="2"/>
    </row>
    <row r="949" spans="1:26">
      <c r="A949" s="2"/>
      <c r="B949" s="2"/>
      <c r="C949" s="2"/>
      <c r="D949" s="2"/>
      <c r="E949" s="2"/>
      <c r="F949" s="84"/>
      <c r="G949" s="84"/>
      <c r="H949" s="84"/>
      <c r="I949" s="83"/>
      <c r="J949" s="2"/>
      <c r="K949" s="2"/>
      <c r="L949" s="2"/>
      <c r="M949" s="2"/>
      <c r="N949" s="2"/>
      <c r="O949" s="2"/>
      <c r="P949" s="2"/>
      <c r="Q949" s="2"/>
      <c r="R949" s="2"/>
      <c r="S949" s="2"/>
      <c r="T949" s="2"/>
      <c r="U949" s="2"/>
      <c r="V949" s="2"/>
      <c r="W949" s="2"/>
      <c r="X949" s="2"/>
      <c r="Y949" s="2"/>
      <c r="Z949" s="2"/>
    </row>
    <row r="950" spans="1:26">
      <c r="A950" s="2"/>
      <c r="B950" s="2"/>
      <c r="C950" s="2"/>
      <c r="D950" s="2"/>
      <c r="E950" s="2"/>
      <c r="F950" s="84"/>
      <c r="G950" s="84"/>
      <c r="H950" s="84"/>
      <c r="I950" s="83"/>
      <c r="J950" s="2"/>
      <c r="K950" s="2"/>
      <c r="L950" s="2"/>
      <c r="M950" s="2"/>
      <c r="N950" s="2"/>
      <c r="O950" s="2"/>
      <c r="P950" s="2"/>
      <c r="Q950" s="2"/>
      <c r="R950" s="2"/>
      <c r="S950" s="2"/>
      <c r="T950" s="2"/>
      <c r="U950" s="2"/>
      <c r="V950" s="2"/>
      <c r="W950" s="2"/>
      <c r="X950" s="2"/>
      <c r="Y950" s="2"/>
      <c r="Z950" s="2"/>
    </row>
    <row r="951" spans="1:26">
      <c r="A951" s="2"/>
      <c r="B951" s="2"/>
      <c r="C951" s="2"/>
      <c r="D951" s="2"/>
      <c r="E951" s="2"/>
      <c r="F951" s="84"/>
      <c r="G951" s="84"/>
      <c r="H951" s="84"/>
      <c r="I951" s="83"/>
      <c r="J951" s="2"/>
      <c r="K951" s="2"/>
      <c r="L951" s="2"/>
      <c r="M951" s="2"/>
      <c r="N951" s="2"/>
      <c r="O951" s="2"/>
      <c r="P951" s="2"/>
      <c r="Q951" s="2"/>
      <c r="R951" s="2"/>
      <c r="S951" s="2"/>
      <c r="T951" s="2"/>
      <c r="U951" s="2"/>
      <c r="V951" s="2"/>
      <c r="W951" s="2"/>
      <c r="X951" s="2"/>
      <c r="Y951" s="2"/>
      <c r="Z951" s="2"/>
    </row>
    <row r="952" spans="1:26">
      <c r="A952" s="2"/>
      <c r="B952" s="2"/>
      <c r="C952" s="2"/>
      <c r="D952" s="2"/>
      <c r="E952" s="2"/>
      <c r="F952" s="84"/>
      <c r="G952" s="84"/>
      <c r="H952" s="84"/>
      <c r="I952" s="83"/>
      <c r="J952" s="2"/>
      <c r="K952" s="2"/>
      <c r="L952" s="2"/>
      <c r="M952" s="2"/>
      <c r="N952" s="2"/>
      <c r="O952" s="2"/>
      <c r="P952" s="2"/>
      <c r="Q952" s="2"/>
      <c r="R952" s="2"/>
      <c r="S952" s="2"/>
      <c r="T952" s="2"/>
      <c r="U952" s="2"/>
      <c r="V952" s="2"/>
      <c r="W952" s="2"/>
      <c r="X952" s="2"/>
      <c r="Y952" s="2"/>
      <c r="Z952" s="2"/>
    </row>
    <row r="953" spans="1:26">
      <c r="A953" s="2"/>
      <c r="B953" s="2"/>
      <c r="C953" s="2"/>
      <c r="D953" s="2"/>
      <c r="E953" s="2"/>
      <c r="F953" s="84"/>
      <c r="G953" s="84"/>
      <c r="H953" s="84"/>
      <c r="I953" s="83"/>
      <c r="J953" s="2"/>
      <c r="K953" s="2"/>
      <c r="L953" s="2"/>
      <c r="M953" s="2"/>
      <c r="N953" s="2"/>
      <c r="O953" s="2"/>
      <c r="P953" s="2"/>
      <c r="Q953" s="2"/>
      <c r="R953" s="2"/>
      <c r="S953" s="2"/>
      <c r="T953" s="2"/>
      <c r="U953" s="2"/>
      <c r="V953" s="2"/>
      <c r="W953" s="2"/>
      <c r="X953" s="2"/>
      <c r="Y953" s="2"/>
      <c r="Z953" s="2"/>
    </row>
    <row r="954" spans="1:26">
      <c r="A954" s="2"/>
      <c r="B954" s="2"/>
      <c r="C954" s="2"/>
      <c r="D954" s="2"/>
      <c r="E954" s="2"/>
      <c r="F954" s="84"/>
      <c r="G954" s="84"/>
      <c r="H954" s="84"/>
      <c r="I954" s="83"/>
      <c r="J954" s="2"/>
      <c r="K954" s="2"/>
      <c r="L954" s="2"/>
      <c r="M954" s="2"/>
      <c r="N954" s="2"/>
      <c r="O954" s="2"/>
      <c r="P954" s="2"/>
      <c r="Q954" s="2"/>
      <c r="R954" s="2"/>
      <c r="S954" s="2"/>
      <c r="T954" s="2"/>
      <c r="U954" s="2"/>
      <c r="V954" s="2"/>
      <c r="W954" s="2"/>
      <c r="X954" s="2"/>
      <c r="Y954" s="2"/>
      <c r="Z954" s="2"/>
    </row>
    <row r="955" spans="1:26">
      <c r="A955" s="2"/>
      <c r="B955" s="2"/>
      <c r="C955" s="2"/>
      <c r="D955" s="2"/>
      <c r="E955" s="2"/>
      <c r="F955" s="84"/>
      <c r="G955" s="84"/>
      <c r="H955" s="84"/>
      <c r="I955" s="83"/>
      <c r="J955" s="2"/>
      <c r="K955" s="2"/>
      <c r="L955" s="2"/>
      <c r="M955" s="2"/>
      <c r="N955" s="2"/>
      <c r="O955" s="2"/>
      <c r="P955" s="2"/>
      <c r="Q955" s="2"/>
      <c r="R955" s="2"/>
      <c r="S955" s="2"/>
      <c r="T955" s="2"/>
      <c r="U955" s="2"/>
      <c r="V955" s="2"/>
      <c r="W955" s="2"/>
      <c r="X955" s="2"/>
      <c r="Y955" s="2"/>
      <c r="Z955" s="2"/>
    </row>
    <row r="956" spans="1:26">
      <c r="A956" s="2"/>
      <c r="B956" s="2"/>
      <c r="C956" s="2"/>
      <c r="D956" s="2"/>
      <c r="E956" s="2"/>
      <c r="F956" s="84"/>
      <c r="G956" s="84"/>
      <c r="H956" s="84"/>
      <c r="I956" s="83"/>
      <c r="J956" s="2"/>
      <c r="K956" s="2"/>
      <c r="L956" s="2"/>
      <c r="M956" s="2"/>
      <c r="N956" s="2"/>
      <c r="O956" s="2"/>
      <c r="P956" s="2"/>
      <c r="Q956" s="2"/>
      <c r="R956" s="2"/>
      <c r="S956" s="2"/>
      <c r="T956" s="2"/>
      <c r="U956" s="2"/>
      <c r="V956" s="2"/>
      <c r="W956" s="2"/>
      <c r="X956" s="2"/>
      <c r="Y956" s="2"/>
      <c r="Z956" s="2"/>
    </row>
    <row r="957" spans="1:26">
      <c r="A957" s="2"/>
      <c r="B957" s="2"/>
      <c r="C957" s="2"/>
      <c r="D957" s="2"/>
      <c r="E957" s="2"/>
      <c r="F957" s="84"/>
      <c r="G957" s="84"/>
      <c r="H957" s="84"/>
      <c r="I957" s="83"/>
      <c r="J957" s="2"/>
      <c r="K957" s="2"/>
      <c r="L957" s="2"/>
      <c r="M957" s="2"/>
      <c r="N957" s="2"/>
      <c r="O957" s="2"/>
      <c r="P957" s="2"/>
      <c r="Q957" s="2"/>
      <c r="R957" s="2"/>
      <c r="S957" s="2"/>
      <c r="T957" s="2"/>
      <c r="U957" s="2"/>
      <c r="V957" s="2"/>
      <c r="W957" s="2"/>
      <c r="X957" s="2"/>
      <c r="Y957" s="2"/>
      <c r="Z957" s="2"/>
    </row>
    <row r="958" spans="1:26">
      <c r="A958" s="2"/>
      <c r="B958" s="2"/>
      <c r="C958" s="2"/>
      <c r="D958" s="2"/>
      <c r="E958" s="2"/>
      <c r="F958" s="84"/>
      <c r="G958" s="84"/>
      <c r="H958" s="84"/>
      <c r="I958" s="83"/>
      <c r="J958" s="2"/>
      <c r="K958" s="2"/>
      <c r="L958" s="2"/>
      <c r="M958" s="2"/>
      <c r="N958" s="2"/>
      <c r="O958" s="2"/>
      <c r="P958" s="2"/>
      <c r="Q958" s="2"/>
      <c r="R958" s="2"/>
      <c r="S958" s="2"/>
      <c r="T958" s="2"/>
      <c r="U958" s="2"/>
      <c r="V958" s="2"/>
      <c r="W958" s="2"/>
      <c r="X958" s="2"/>
      <c r="Y958" s="2"/>
      <c r="Z958" s="2"/>
    </row>
    <row r="959" spans="1:26">
      <c r="A959" s="2"/>
      <c r="B959" s="2"/>
      <c r="C959" s="2"/>
      <c r="D959" s="2"/>
      <c r="E959" s="2"/>
      <c r="F959" s="84"/>
      <c r="G959" s="84"/>
      <c r="H959" s="84"/>
      <c r="I959" s="83"/>
      <c r="J959" s="2"/>
      <c r="K959" s="2"/>
      <c r="L959" s="2"/>
      <c r="M959" s="2"/>
      <c r="N959" s="2"/>
      <c r="O959" s="2"/>
      <c r="P959" s="2"/>
      <c r="Q959" s="2"/>
      <c r="R959" s="2"/>
      <c r="S959" s="2"/>
      <c r="T959" s="2"/>
      <c r="U959" s="2"/>
      <c r="V959" s="2"/>
      <c r="W959" s="2"/>
      <c r="X959" s="2"/>
      <c r="Y959" s="2"/>
      <c r="Z959" s="2"/>
    </row>
    <row r="960" spans="1:26">
      <c r="A960" s="2"/>
      <c r="B960" s="2"/>
      <c r="C960" s="2"/>
      <c r="D960" s="2"/>
      <c r="E960" s="2"/>
      <c r="F960" s="84"/>
      <c r="G960" s="84"/>
      <c r="H960" s="84"/>
      <c r="I960" s="83"/>
      <c r="J960" s="2"/>
      <c r="K960" s="2"/>
      <c r="L960" s="2"/>
      <c r="M960" s="2"/>
      <c r="N960" s="2"/>
      <c r="O960" s="2"/>
      <c r="P960" s="2"/>
      <c r="Q960" s="2"/>
      <c r="R960" s="2"/>
      <c r="S960" s="2"/>
      <c r="T960" s="2"/>
      <c r="U960" s="2"/>
      <c r="V960" s="2"/>
      <c r="W960" s="2"/>
      <c r="X960" s="2"/>
      <c r="Y960" s="2"/>
      <c r="Z960" s="2"/>
    </row>
    <row r="961" spans="1:26">
      <c r="A961" s="2"/>
      <c r="B961" s="2"/>
      <c r="C961" s="2"/>
      <c r="D961" s="2"/>
      <c r="E961" s="2"/>
      <c r="F961" s="84"/>
      <c r="G961" s="84"/>
      <c r="H961" s="84"/>
      <c r="I961" s="83"/>
      <c r="J961" s="2"/>
      <c r="K961" s="2"/>
      <c r="L961" s="2"/>
      <c r="M961" s="2"/>
      <c r="N961" s="2"/>
      <c r="O961" s="2"/>
      <c r="P961" s="2"/>
      <c r="Q961" s="2"/>
      <c r="R961" s="2"/>
      <c r="S961" s="2"/>
      <c r="T961" s="2"/>
      <c r="U961" s="2"/>
      <c r="V961" s="2"/>
      <c r="W961" s="2"/>
      <c r="X961" s="2"/>
      <c r="Y961" s="2"/>
      <c r="Z961" s="2"/>
    </row>
    <row r="962" spans="1:26">
      <c r="A962" s="2"/>
      <c r="B962" s="2"/>
      <c r="C962" s="2"/>
      <c r="D962" s="2"/>
      <c r="E962" s="2"/>
      <c r="F962" s="84"/>
      <c r="G962" s="84"/>
      <c r="H962" s="84"/>
      <c r="I962" s="83"/>
      <c r="J962" s="2"/>
      <c r="K962" s="2"/>
      <c r="L962" s="2"/>
      <c r="M962" s="2"/>
      <c r="N962" s="2"/>
      <c r="O962" s="2"/>
      <c r="P962" s="2"/>
      <c r="Q962" s="2"/>
      <c r="R962" s="2"/>
      <c r="S962" s="2"/>
      <c r="T962" s="2"/>
      <c r="U962" s="2"/>
      <c r="V962" s="2"/>
      <c r="W962" s="2"/>
      <c r="X962" s="2"/>
      <c r="Y962" s="2"/>
      <c r="Z962" s="2"/>
    </row>
    <row r="963" spans="1:26">
      <c r="A963" s="2"/>
      <c r="B963" s="2"/>
      <c r="C963" s="2"/>
      <c r="D963" s="2"/>
      <c r="E963" s="2"/>
      <c r="F963" s="84"/>
      <c r="G963" s="84"/>
      <c r="H963" s="84"/>
      <c r="I963" s="83"/>
      <c r="J963" s="2"/>
      <c r="K963" s="2"/>
      <c r="L963" s="2"/>
      <c r="M963" s="2"/>
      <c r="N963" s="2"/>
      <c r="O963" s="2"/>
      <c r="P963" s="2"/>
      <c r="Q963" s="2"/>
      <c r="R963" s="2"/>
      <c r="S963" s="2"/>
      <c r="T963" s="2"/>
      <c r="U963" s="2"/>
      <c r="V963" s="2"/>
      <c r="W963" s="2"/>
      <c r="X963" s="2"/>
      <c r="Y963" s="2"/>
      <c r="Z963" s="2"/>
    </row>
    <row r="964" spans="1:26">
      <c r="A964" s="2"/>
      <c r="B964" s="2"/>
      <c r="C964" s="2"/>
      <c r="D964" s="2"/>
      <c r="E964" s="2"/>
      <c r="F964" s="84"/>
      <c r="G964" s="84"/>
      <c r="H964" s="84"/>
      <c r="I964" s="83"/>
      <c r="J964" s="2"/>
      <c r="K964" s="2"/>
      <c r="L964" s="2"/>
      <c r="M964" s="2"/>
      <c r="N964" s="2"/>
      <c r="O964" s="2"/>
      <c r="P964" s="2"/>
      <c r="Q964" s="2"/>
      <c r="R964" s="2"/>
      <c r="S964" s="2"/>
      <c r="T964" s="2"/>
      <c r="U964" s="2"/>
      <c r="V964" s="2"/>
      <c r="W964" s="2"/>
      <c r="X964" s="2"/>
      <c r="Y964" s="2"/>
      <c r="Z964" s="2"/>
    </row>
    <row r="965" spans="1:26">
      <c r="A965" s="2"/>
      <c r="B965" s="2"/>
      <c r="C965" s="2"/>
      <c r="D965" s="2"/>
      <c r="E965" s="2"/>
      <c r="F965" s="84"/>
      <c r="G965" s="84"/>
      <c r="H965" s="84"/>
      <c r="I965" s="83"/>
      <c r="J965" s="2"/>
      <c r="K965" s="2"/>
      <c r="L965" s="2"/>
      <c r="M965" s="2"/>
      <c r="N965" s="2"/>
      <c r="O965" s="2"/>
      <c r="P965" s="2"/>
      <c r="Q965" s="2"/>
      <c r="R965" s="2"/>
      <c r="S965" s="2"/>
      <c r="T965" s="2"/>
      <c r="U965" s="2"/>
      <c r="V965" s="2"/>
      <c r="W965" s="2"/>
      <c r="X965" s="2"/>
      <c r="Y965" s="2"/>
      <c r="Z965" s="2"/>
    </row>
    <row r="966" spans="1:26">
      <c r="A966" s="2"/>
      <c r="B966" s="2"/>
      <c r="C966" s="2"/>
      <c r="D966" s="2"/>
      <c r="E966" s="2"/>
      <c r="F966" s="84"/>
      <c r="G966" s="84"/>
      <c r="H966" s="84"/>
      <c r="I966" s="83"/>
      <c r="J966" s="2"/>
      <c r="K966" s="2"/>
      <c r="L966" s="2"/>
      <c r="M966" s="2"/>
      <c r="N966" s="2"/>
      <c r="O966" s="2"/>
      <c r="P966" s="2"/>
      <c r="Q966" s="2"/>
      <c r="R966" s="2"/>
      <c r="S966" s="2"/>
      <c r="T966" s="2"/>
      <c r="U966" s="2"/>
      <c r="V966" s="2"/>
      <c r="W966" s="2"/>
      <c r="X966" s="2"/>
      <c r="Y966" s="2"/>
      <c r="Z966" s="2"/>
    </row>
    <row r="967" spans="1:26">
      <c r="A967" s="2"/>
      <c r="B967" s="2"/>
      <c r="C967" s="2"/>
      <c r="D967" s="2"/>
      <c r="E967" s="2"/>
      <c r="F967" s="84"/>
      <c r="G967" s="84"/>
      <c r="H967" s="84"/>
      <c r="I967" s="83"/>
      <c r="J967" s="2"/>
      <c r="K967" s="2"/>
      <c r="L967" s="2"/>
      <c r="M967" s="2"/>
      <c r="N967" s="2"/>
      <c r="O967" s="2"/>
      <c r="P967" s="2"/>
      <c r="Q967" s="2"/>
      <c r="R967" s="2"/>
      <c r="S967" s="2"/>
      <c r="T967" s="2"/>
      <c r="U967" s="2"/>
      <c r="V967" s="2"/>
      <c r="W967" s="2"/>
      <c r="X967" s="2"/>
      <c r="Y967" s="2"/>
      <c r="Z967" s="2"/>
    </row>
    <row r="968" spans="1:26">
      <c r="A968" s="2"/>
      <c r="B968" s="2"/>
      <c r="C968" s="2"/>
      <c r="D968" s="2"/>
      <c r="E968" s="2"/>
      <c r="F968" s="84"/>
      <c r="G968" s="84"/>
      <c r="H968" s="84"/>
      <c r="I968" s="83"/>
      <c r="J968" s="2"/>
      <c r="K968" s="2"/>
      <c r="L968" s="2"/>
      <c r="M968" s="2"/>
      <c r="N968" s="2"/>
      <c r="O968" s="2"/>
      <c r="P968" s="2"/>
      <c r="Q968" s="2"/>
      <c r="R968" s="2"/>
      <c r="S968" s="2"/>
      <c r="T968" s="2"/>
      <c r="U968" s="2"/>
      <c r="V968" s="2"/>
      <c r="W968" s="2"/>
      <c r="X968" s="2"/>
      <c r="Y968" s="2"/>
      <c r="Z968" s="2"/>
    </row>
    <row r="969" spans="1:26">
      <c r="A969" s="2"/>
      <c r="B969" s="2"/>
      <c r="C969" s="2"/>
      <c r="D969" s="2"/>
      <c r="E969" s="2"/>
      <c r="F969" s="84"/>
      <c r="G969" s="84"/>
      <c r="H969" s="84"/>
      <c r="I969" s="83"/>
      <c r="J969" s="2"/>
      <c r="K969" s="2"/>
      <c r="L969" s="2"/>
      <c r="M969" s="2"/>
      <c r="N969" s="2"/>
      <c r="O969" s="2"/>
      <c r="P969" s="2"/>
      <c r="Q969" s="2"/>
      <c r="R969" s="2"/>
      <c r="S969" s="2"/>
      <c r="T969" s="2"/>
      <c r="U969" s="2"/>
      <c r="V969" s="2"/>
      <c r="W969" s="2"/>
      <c r="X969" s="2"/>
      <c r="Y969" s="2"/>
      <c r="Z969" s="2"/>
    </row>
    <row r="970" spans="1:26">
      <c r="A970" s="2"/>
      <c r="B970" s="2"/>
      <c r="C970" s="2"/>
      <c r="D970" s="2"/>
      <c r="E970" s="2"/>
      <c r="F970" s="84"/>
      <c r="G970" s="84"/>
      <c r="H970" s="84"/>
      <c r="I970" s="83"/>
      <c r="J970" s="2"/>
      <c r="K970" s="2"/>
      <c r="L970" s="2"/>
      <c r="M970" s="2"/>
      <c r="N970" s="2"/>
      <c r="O970" s="2"/>
      <c r="P970" s="2"/>
      <c r="Q970" s="2"/>
      <c r="R970" s="2"/>
      <c r="S970" s="2"/>
      <c r="T970" s="2"/>
      <c r="U970" s="2"/>
      <c r="V970" s="2"/>
      <c r="W970" s="2"/>
      <c r="X970" s="2"/>
      <c r="Y970" s="2"/>
      <c r="Z970" s="2"/>
    </row>
    <row r="971" spans="1:26">
      <c r="A971" s="2"/>
      <c r="B971" s="2"/>
      <c r="C971" s="2"/>
      <c r="D971" s="2"/>
      <c r="E971" s="2"/>
      <c r="F971" s="84"/>
      <c r="G971" s="84"/>
      <c r="H971" s="84"/>
      <c r="I971" s="83"/>
      <c r="J971" s="2"/>
      <c r="K971" s="2"/>
      <c r="L971" s="2"/>
      <c r="M971" s="2"/>
      <c r="N971" s="2"/>
      <c r="O971" s="2"/>
      <c r="P971" s="2"/>
      <c r="Q971" s="2"/>
      <c r="R971" s="2"/>
      <c r="S971" s="2"/>
      <c r="T971" s="2"/>
      <c r="U971" s="2"/>
      <c r="V971" s="2"/>
      <c r="W971" s="2"/>
      <c r="X971" s="2"/>
      <c r="Y971" s="2"/>
      <c r="Z971" s="2"/>
    </row>
    <row r="972" spans="1:26">
      <c r="A972" s="2"/>
      <c r="B972" s="2"/>
      <c r="C972" s="2"/>
      <c r="D972" s="2"/>
      <c r="E972" s="2"/>
      <c r="F972" s="84"/>
      <c r="G972" s="84"/>
      <c r="H972" s="84"/>
      <c r="I972" s="83"/>
      <c r="J972" s="2"/>
      <c r="K972" s="2"/>
      <c r="L972" s="2"/>
      <c r="M972" s="2"/>
      <c r="N972" s="2"/>
      <c r="O972" s="2"/>
      <c r="P972" s="2"/>
      <c r="Q972" s="2"/>
      <c r="R972" s="2"/>
      <c r="S972" s="2"/>
      <c r="T972" s="2"/>
      <c r="U972" s="2"/>
      <c r="V972" s="2"/>
      <c r="W972" s="2"/>
      <c r="X972" s="2"/>
      <c r="Y972" s="2"/>
      <c r="Z972" s="2"/>
    </row>
    <row r="973" spans="1:26">
      <c r="A973" s="2"/>
      <c r="B973" s="2"/>
      <c r="C973" s="2"/>
      <c r="D973" s="2"/>
      <c r="E973" s="2"/>
      <c r="F973" s="84"/>
      <c r="G973" s="84"/>
      <c r="H973" s="84"/>
      <c r="I973" s="83"/>
      <c r="J973" s="2"/>
      <c r="K973" s="2"/>
      <c r="L973" s="2"/>
      <c r="M973" s="2"/>
      <c r="N973" s="2"/>
      <c r="O973" s="2"/>
      <c r="P973" s="2"/>
      <c r="Q973" s="2"/>
      <c r="R973" s="2"/>
      <c r="S973" s="2"/>
      <c r="T973" s="2"/>
      <c r="U973" s="2"/>
      <c r="V973" s="2"/>
      <c r="W973" s="2"/>
      <c r="X973" s="2"/>
      <c r="Y973" s="2"/>
      <c r="Z973" s="2"/>
    </row>
    <row r="974" spans="1:26">
      <c r="A974" s="2"/>
      <c r="B974" s="2"/>
      <c r="C974" s="2"/>
      <c r="D974" s="2"/>
      <c r="E974" s="2"/>
      <c r="F974" s="84"/>
      <c r="G974" s="84"/>
      <c r="H974" s="84"/>
      <c r="I974" s="83"/>
      <c r="J974" s="2"/>
      <c r="K974" s="2"/>
      <c r="L974" s="2"/>
      <c r="M974" s="2"/>
      <c r="N974" s="2"/>
      <c r="O974" s="2"/>
      <c r="P974" s="2"/>
      <c r="Q974" s="2"/>
      <c r="R974" s="2"/>
      <c r="S974" s="2"/>
      <c r="T974" s="2"/>
      <c r="U974" s="2"/>
      <c r="V974" s="2"/>
      <c r="W974" s="2"/>
      <c r="X974" s="2"/>
      <c r="Y974" s="2"/>
      <c r="Z974" s="2"/>
    </row>
    <row r="975" spans="1:26">
      <c r="A975" s="2"/>
      <c r="B975" s="2"/>
      <c r="C975" s="2"/>
      <c r="D975" s="2"/>
      <c r="E975" s="2"/>
      <c r="F975" s="84"/>
      <c r="G975" s="84"/>
      <c r="H975" s="84"/>
      <c r="I975" s="83"/>
      <c r="J975" s="2"/>
      <c r="K975" s="2"/>
      <c r="L975" s="2"/>
      <c r="M975" s="2"/>
      <c r="N975" s="2"/>
      <c r="O975" s="2"/>
      <c r="P975" s="2"/>
      <c r="Q975" s="2"/>
      <c r="R975" s="2"/>
      <c r="S975" s="2"/>
      <c r="T975" s="2"/>
      <c r="U975" s="2"/>
      <c r="V975" s="2"/>
      <c r="W975" s="2"/>
      <c r="X975" s="2"/>
      <c r="Y975" s="2"/>
      <c r="Z975" s="2"/>
    </row>
    <row r="976" spans="1:26">
      <c r="A976" s="2"/>
      <c r="B976" s="2"/>
      <c r="C976" s="2"/>
      <c r="D976" s="2"/>
      <c r="E976" s="2"/>
      <c r="F976" s="84"/>
      <c r="G976" s="84"/>
      <c r="H976" s="84"/>
      <c r="I976" s="83"/>
      <c r="J976" s="2"/>
      <c r="K976" s="2"/>
      <c r="L976" s="2"/>
      <c r="M976" s="2"/>
      <c r="N976" s="2"/>
      <c r="O976" s="2"/>
      <c r="P976" s="2"/>
      <c r="Q976" s="2"/>
      <c r="R976" s="2"/>
      <c r="S976" s="2"/>
      <c r="T976" s="2"/>
      <c r="U976" s="2"/>
      <c r="V976" s="2"/>
      <c r="W976" s="2"/>
      <c r="X976" s="2"/>
      <c r="Y976" s="2"/>
      <c r="Z976" s="2"/>
    </row>
    <row r="977" spans="1:26">
      <c r="A977" s="2"/>
      <c r="B977" s="2"/>
      <c r="C977" s="2"/>
      <c r="D977" s="2"/>
      <c r="E977" s="2"/>
      <c r="F977" s="84"/>
      <c r="G977" s="84"/>
      <c r="H977" s="84"/>
      <c r="I977" s="83"/>
      <c r="J977" s="2"/>
      <c r="K977" s="2"/>
      <c r="L977" s="2"/>
      <c r="M977" s="2"/>
      <c r="N977" s="2"/>
      <c r="O977" s="2"/>
      <c r="P977" s="2"/>
      <c r="Q977" s="2"/>
      <c r="R977" s="2"/>
      <c r="S977" s="2"/>
      <c r="T977" s="2"/>
      <c r="U977" s="2"/>
      <c r="V977" s="2"/>
      <c r="W977" s="2"/>
      <c r="X977" s="2"/>
      <c r="Y977" s="2"/>
      <c r="Z977" s="2"/>
    </row>
    <row r="978" spans="1:26">
      <c r="A978" s="2"/>
      <c r="B978" s="2"/>
      <c r="C978" s="2"/>
      <c r="D978" s="2"/>
      <c r="E978" s="2"/>
      <c r="F978" s="84"/>
      <c r="G978" s="84"/>
      <c r="H978" s="84"/>
      <c r="I978" s="83"/>
      <c r="J978" s="2"/>
      <c r="K978" s="2"/>
      <c r="L978" s="2"/>
      <c r="M978" s="2"/>
      <c r="N978" s="2"/>
      <c r="O978" s="2"/>
      <c r="P978" s="2"/>
      <c r="Q978" s="2"/>
      <c r="R978" s="2"/>
      <c r="S978" s="2"/>
      <c r="T978" s="2"/>
      <c r="U978" s="2"/>
      <c r="V978" s="2"/>
      <c r="W978" s="2"/>
      <c r="X978" s="2"/>
      <c r="Y978" s="2"/>
      <c r="Z978" s="2"/>
    </row>
    <row r="979" spans="1:26">
      <c r="A979" s="2"/>
      <c r="B979" s="2"/>
      <c r="C979" s="2"/>
      <c r="D979" s="2"/>
      <c r="E979" s="2"/>
      <c r="F979" s="84"/>
      <c r="G979" s="84"/>
      <c r="H979" s="84"/>
      <c r="I979" s="83"/>
      <c r="J979" s="2"/>
      <c r="K979" s="2"/>
      <c r="L979" s="2"/>
      <c r="M979" s="2"/>
      <c r="N979" s="2"/>
      <c r="O979" s="2"/>
      <c r="P979" s="2"/>
      <c r="Q979" s="2"/>
      <c r="R979" s="2"/>
      <c r="S979" s="2"/>
      <c r="T979" s="2"/>
      <c r="U979" s="2"/>
      <c r="V979" s="2"/>
      <c r="W979" s="2"/>
      <c r="X979" s="2"/>
      <c r="Y979" s="2"/>
      <c r="Z979" s="2"/>
    </row>
    <row r="980" spans="1:26">
      <c r="A980" s="2"/>
      <c r="B980" s="2"/>
      <c r="C980" s="2"/>
      <c r="D980" s="2"/>
      <c r="E980" s="2"/>
      <c r="F980" s="84"/>
      <c r="G980" s="84"/>
      <c r="H980" s="84"/>
      <c r="I980" s="83"/>
      <c r="J980" s="2"/>
      <c r="K980" s="2"/>
      <c r="L980" s="2"/>
      <c r="M980" s="2"/>
      <c r="N980" s="2"/>
      <c r="O980" s="2"/>
      <c r="P980" s="2"/>
      <c r="Q980" s="2"/>
      <c r="R980" s="2"/>
      <c r="S980" s="2"/>
      <c r="T980" s="2"/>
      <c r="U980" s="2"/>
      <c r="V980" s="2"/>
      <c r="W980" s="2"/>
      <c r="X980" s="2"/>
      <c r="Y980" s="2"/>
      <c r="Z980" s="2"/>
    </row>
    <row r="981" spans="1:26">
      <c r="A981" s="2"/>
      <c r="B981" s="2"/>
      <c r="C981" s="2"/>
      <c r="D981" s="2"/>
      <c r="E981" s="2"/>
      <c r="F981" s="84"/>
      <c r="G981" s="84"/>
      <c r="H981" s="84"/>
      <c r="I981" s="83"/>
      <c r="J981" s="2"/>
      <c r="K981" s="2"/>
      <c r="L981" s="2"/>
      <c r="M981" s="2"/>
      <c r="N981" s="2"/>
      <c r="O981" s="2"/>
      <c r="P981" s="2"/>
      <c r="Q981" s="2"/>
      <c r="R981" s="2"/>
      <c r="S981" s="2"/>
      <c r="T981" s="2"/>
      <c r="U981" s="2"/>
      <c r="V981" s="2"/>
      <c r="W981" s="2"/>
      <c r="X981" s="2"/>
      <c r="Y981" s="2"/>
      <c r="Z981" s="2"/>
    </row>
    <row r="982" spans="1:26">
      <c r="A982" s="2"/>
      <c r="B982" s="2"/>
      <c r="C982" s="2"/>
      <c r="D982" s="2"/>
      <c r="E982" s="2"/>
      <c r="F982" s="84"/>
      <c r="G982" s="84"/>
      <c r="H982" s="84"/>
      <c r="I982" s="83"/>
      <c r="J982" s="2"/>
      <c r="K982" s="2"/>
      <c r="L982" s="2"/>
      <c r="M982" s="2"/>
      <c r="N982" s="2"/>
      <c r="O982" s="2"/>
      <c r="P982" s="2"/>
      <c r="Q982" s="2"/>
      <c r="R982" s="2"/>
      <c r="S982" s="2"/>
      <c r="T982" s="2"/>
      <c r="U982" s="2"/>
      <c r="V982" s="2"/>
      <c r="W982" s="2"/>
      <c r="X982" s="2"/>
      <c r="Y982" s="2"/>
      <c r="Z982" s="2"/>
    </row>
    <row r="983" spans="1:26">
      <c r="A983" s="2"/>
      <c r="B983" s="2"/>
      <c r="C983" s="2"/>
      <c r="D983" s="2"/>
      <c r="E983" s="2"/>
      <c r="F983" s="84"/>
      <c r="G983" s="84"/>
      <c r="H983" s="84"/>
      <c r="I983" s="83"/>
      <c r="J983" s="2"/>
      <c r="K983" s="2"/>
      <c r="L983" s="2"/>
      <c r="M983" s="2"/>
      <c r="N983" s="2"/>
      <c r="O983" s="2"/>
      <c r="P983" s="2"/>
      <c r="Q983" s="2"/>
      <c r="R983" s="2"/>
      <c r="S983" s="2"/>
      <c r="T983" s="2"/>
      <c r="U983" s="2"/>
      <c r="V983" s="2"/>
      <c r="W983" s="2"/>
      <c r="X983" s="2"/>
      <c r="Y983" s="2"/>
      <c r="Z983" s="2"/>
    </row>
    <row r="984" spans="1:26">
      <c r="A984" s="2"/>
      <c r="B984" s="2"/>
      <c r="C984" s="2"/>
      <c r="D984" s="2"/>
      <c r="E984" s="2"/>
      <c r="F984" s="84"/>
      <c r="G984" s="84"/>
      <c r="H984" s="84"/>
      <c r="I984" s="83"/>
      <c r="J984" s="2"/>
      <c r="K984" s="2"/>
      <c r="L984" s="2"/>
      <c r="M984" s="2"/>
      <c r="N984" s="2"/>
      <c r="O984" s="2"/>
      <c r="P984" s="2"/>
      <c r="Q984" s="2"/>
      <c r="R984" s="2"/>
      <c r="S984" s="2"/>
      <c r="T984" s="2"/>
      <c r="U984" s="2"/>
      <c r="V984" s="2"/>
      <c r="W984" s="2"/>
      <c r="X984" s="2"/>
      <c r="Y984" s="2"/>
      <c r="Z984" s="2"/>
    </row>
    <row r="985" spans="1:26">
      <c r="A985" s="2"/>
      <c r="B985" s="2"/>
      <c r="C985" s="2"/>
      <c r="D985" s="2"/>
      <c r="E985" s="2"/>
      <c r="F985" s="84"/>
      <c r="G985" s="84"/>
      <c r="H985" s="84"/>
      <c r="I985" s="83"/>
      <c r="J985" s="2"/>
      <c r="K985" s="2"/>
      <c r="L985" s="2"/>
      <c r="M985" s="2"/>
      <c r="N985" s="2"/>
      <c r="O985" s="2"/>
      <c r="P985" s="2"/>
      <c r="Q985" s="2"/>
      <c r="R985" s="2"/>
      <c r="S985" s="2"/>
      <c r="T985" s="2"/>
      <c r="U985" s="2"/>
      <c r="V985" s="2"/>
      <c r="W985" s="2"/>
      <c r="X985" s="2"/>
      <c r="Y985" s="2"/>
      <c r="Z985" s="2"/>
    </row>
    <row r="986" spans="1:26">
      <c r="A986" s="2"/>
      <c r="B986" s="2"/>
      <c r="C986" s="2"/>
      <c r="D986" s="2"/>
      <c r="E986" s="2"/>
      <c r="F986" s="84"/>
      <c r="G986" s="84"/>
      <c r="H986" s="84"/>
      <c r="I986" s="83"/>
      <c r="J986" s="2"/>
      <c r="K986" s="2"/>
      <c r="L986" s="2"/>
      <c r="M986" s="2"/>
      <c r="N986" s="2"/>
      <c r="O986" s="2"/>
      <c r="P986" s="2"/>
      <c r="Q986" s="2"/>
      <c r="R986" s="2"/>
      <c r="S986" s="2"/>
      <c r="T986" s="2"/>
      <c r="U986" s="2"/>
      <c r="V986" s="2"/>
      <c r="W986" s="2"/>
      <c r="X986" s="2"/>
      <c r="Y986" s="2"/>
      <c r="Z986" s="2"/>
    </row>
    <row r="987" spans="1:26">
      <c r="A987" s="2"/>
      <c r="B987" s="2"/>
      <c r="C987" s="2"/>
      <c r="D987" s="2"/>
      <c r="E987" s="2"/>
      <c r="F987" s="84"/>
      <c r="G987" s="84"/>
      <c r="H987" s="84"/>
      <c r="I987" s="83"/>
      <c r="J987" s="2"/>
      <c r="K987" s="2"/>
      <c r="L987" s="2"/>
      <c r="M987" s="2"/>
      <c r="N987" s="2"/>
      <c r="O987" s="2"/>
      <c r="P987" s="2"/>
      <c r="Q987" s="2"/>
      <c r="R987" s="2"/>
      <c r="S987" s="2"/>
      <c r="T987" s="2"/>
      <c r="U987" s="2"/>
      <c r="V987" s="2"/>
      <c r="W987" s="2"/>
      <c r="X987" s="2"/>
      <c r="Y987" s="2"/>
      <c r="Z987" s="2"/>
    </row>
    <row r="988" spans="1:26">
      <c r="A988" s="2"/>
      <c r="B988" s="2"/>
      <c r="C988" s="2"/>
      <c r="D988" s="2"/>
      <c r="E988" s="2"/>
      <c r="F988" s="84"/>
      <c r="G988" s="84"/>
      <c r="H988" s="84"/>
      <c r="I988" s="83"/>
      <c r="J988" s="2"/>
      <c r="K988" s="2"/>
      <c r="L988" s="2"/>
      <c r="M988" s="2"/>
      <c r="N988" s="2"/>
      <c r="O988" s="2"/>
      <c r="P988" s="2"/>
      <c r="Q988" s="2"/>
      <c r="R988" s="2"/>
      <c r="S988" s="2"/>
      <c r="T988" s="2"/>
      <c r="U988" s="2"/>
      <c r="V988" s="2"/>
      <c r="W988" s="2"/>
      <c r="X988" s="2"/>
      <c r="Y988" s="2"/>
      <c r="Z988" s="2"/>
    </row>
    <row r="989" spans="1:26">
      <c r="A989" s="2"/>
      <c r="B989" s="2"/>
      <c r="C989" s="2"/>
      <c r="D989" s="2"/>
      <c r="E989" s="2"/>
      <c r="F989" s="84"/>
      <c r="G989" s="84"/>
      <c r="H989" s="84"/>
      <c r="I989" s="83"/>
      <c r="J989" s="2"/>
      <c r="K989" s="2"/>
      <c r="L989" s="2"/>
      <c r="M989" s="2"/>
      <c r="N989" s="2"/>
      <c r="O989" s="2"/>
      <c r="P989" s="2"/>
      <c r="Q989" s="2"/>
      <c r="R989" s="2"/>
      <c r="S989" s="2"/>
      <c r="T989" s="2"/>
      <c r="U989" s="2"/>
      <c r="V989" s="2"/>
      <c r="W989" s="2"/>
      <c r="X989" s="2"/>
      <c r="Y989" s="2"/>
      <c r="Z989" s="2"/>
    </row>
    <row r="990" spans="1:26">
      <c r="A990" s="2"/>
      <c r="B990" s="2"/>
      <c r="C990" s="2"/>
      <c r="D990" s="2"/>
      <c r="E990" s="2"/>
      <c r="F990" s="84"/>
      <c r="G990" s="84"/>
      <c r="H990" s="84"/>
      <c r="I990" s="83"/>
      <c r="J990" s="2"/>
      <c r="K990" s="2"/>
      <c r="L990" s="2"/>
      <c r="M990" s="2"/>
      <c r="N990" s="2"/>
      <c r="O990" s="2"/>
      <c r="P990" s="2"/>
      <c r="Q990" s="2"/>
      <c r="R990" s="2"/>
      <c r="S990" s="2"/>
      <c r="T990" s="2"/>
      <c r="U990" s="2"/>
      <c r="V990" s="2"/>
      <c r="W990" s="2"/>
      <c r="X990" s="2"/>
      <c r="Y990" s="2"/>
      <c r="Z990" s="2"/>
    </row>
    <row r="991" spans="1:26">
      <c r="A991" s="2"/>
      <c r="B991" s="2"/>
      <c r="C991" s="2"/>
      <c r="D991" s="2"/>
      <c r="E991" s="2"/>
      <c r="F991" s="84"/>
      <c r="G991" s="84"/>
      <c r="H991" s="84"/>
      <c r="I991" s="83"/>
      <c r="J991" s="2"/>
      <c r="K991" s="2"/>
      <c r="L991" s="2"/>
      <c r="M991" s="2"/>
      <c r="N991" s="2"/>
      <c r="O991" s="2"/>
      <c r="P991" s="2"/>
      <c r="Q991" s="2"/>
      <c r="R991" s="2"/>
      <c r="S991" s="2"/>
      <c r="T991" s="2"/>
      <c r="U991" s="2"/>
      <c r="V991" s="2"/>
      <c r="W991" s="2"/>
      <c r="X991" s="2"/>
      <c r="Y991" s="2"/>
      <c r="Z991" s="2"/>
    </row>
    <row r="992" spans="1:26">
      <c r="A992" s="2"/>
      <c r="B992" s="2"/>
      <c r="C992" s="2"/>
      <c r="D992" s="2"/>
      <c r="E992" s="2"/>
      <c r="F992" s="84"/>
      <c r="G992" s="84"/>
      <c r="H992" s="84"/>
      <c r="I992" s="83"/>
      <c r="J992" s="2"/>
      <c r="K992" s="2"/>
      <c r="L992" s="2"/>
      <c r="M992" s="2"/>
      <c r="N992" s="2"/>
      <c r="O992" s="2"/>
      <c r="P992" s="2"/>
      <c r="Q992" s="2"/>
      <c r="R992" s="2"/>
      <c r="S992" s="2"/>
      <c r="T992" s="2"/>
      <c r="U992" s="2"/>
      <c r="V992" s="2"/>
      <c r="W992" s="2"/>
      <c r="X992" s="2"/>
      <c r="Y992" s="2"/>
      <c r="Z992" s="2"/>
    </row>
    <row r="993" spans="1:26">
      <c r="A993" s="2"/>
      <c r="B993" s="2"/>
      <c r="C993" s="2"/>
      <c r="D993" s="2"/>
      <c r="E993" s="2"/>
      <c r="F993" s="84"/>
      <c r="G993" s="84"/>
      <c r="H993" s="84"/>
      <c r="I993" s="83"/>
      <c r="J993" s="2"/>
      <c r="K993" s="2"/>
      <c r="L993" s="2"/>
      <c r="M993" s="2"/>
      <c r="N993" s="2"/>
      <c r="O993" s="2"/>
      <c r="P993" s="2"/>
      <c r="Q993" s="2"/>
      <c r="R993" s="2"/>
      <c r="S993" s="2"/>
      <c r="T993" s="2"/>
      <c r="U993" s="2"/>
      <c r="V993" s="2"/>
      <c r="W993" s="2"/>
      <c r="X993" s="2"/>
      <c r="Y993" s="2"/>
      <c r="Z993" s="2"/>
    </row>
    <row r="994" spans="1:26">
      <c r="A994" s="2"/>
      <c r="B994" s="2"/>
      <c r="C994" s="2"/>
      <c r="D994" s="2"/>
      <c r="E994" s="2"/>
      <c r="F994" s="84"/>
      <c r="G994" s="84"/>
      <c r="H994" s="84"/>
      <c r="I994" s="83"/>
      <c r="J994" s="2"/>
      <c r="K994" s="2"/>
      <c r="L994" s="2"/>
      <c r="M994" s="2"/>
      <c r="N994" s="2"/>
      <c r="O994" s="2"/>
      <c r="P994" s="2"/>
      <c r="Q994" s="2"/>
      <c r="R994" s="2"/>
      <c r="S994" s="2"/>
      <c r="T994" s="2"/>
      <c r="U994" s="2"/>
      <c r="V994" s="2"/>
      <c r="W994" s="2"/>
      <c r="X994" s="2"/>
      <c r="Y994" s="2"/>
      <c r="Z994" s="2"/>
    </row>
    <row r="995" spans="1:26">
      <c r="A995" s="2"/>
      <c r="B995" s="2"/>
      <c r="C995" s="2"/>
      <c r="D995" s="2"/>
      <c r="E995" s="2"/>
      <c r="F995" s="84"/>
      <c r="G995" s="84"/>
      <c r="H995" s="84"/>
      <c r="I995" s="83"/>
      <c r="J995" s="2"/>
      <c r="K995" s="2"/>
      <c r="L995" s="2"/>
      <c r="M995" s="2"/>
      <c r="N995" s="2"/>
      <c r="O995" s="2"/>
      <c r="P995" s="2"/>
      <c r="Q995" s="2"/>
      <c r="R995" s="2"/>
      <c r="S995" s="2"/>
      <c r="T995" s="2"/>
      <c r="U995" s="2"/>
      <c r="V995" s="2"/>
      <c r="W995" s="2"/>
      <c r="X995" s="2"/>
      <c r="Y995" s="2"/>
      <c r="Z995" s="2"/>
    </row>
    <row r="996" spans="1:26">
      <c r="A996" s="2"/>
      <c r="B996" s="2"/>
      <c r="C996" s="2"/>
      <c r="D996" s="2"/>
      <c r="E996" s="2"/>
      <c r="F996" s="84"/>
      <c r="G996" s="84"/>
      <c r="H996" s="84"/>
      <c r="I996" s="83"/>
      <c r="J996" s="2"/>
      <c r="K996" s="2"/>
      <c r="L996" s="2"/>
      <c r="M996" s="2"/>
      <c r="N996" s="2"/>
      <c r="O996" s="2"/>
      <c r="P996" s="2"/>
      <c r="Q996" s="2"/>
      <c r="R996" s="2"/>
      <c r="S996" s="2"/>
      <c r="T996" s="2"/>
      <c r="U996" s="2"/>
      <c r="V996" s="2"/>
      <c r="W996" s="2"/>
      <c r="X996" s="2"/>
      <c r="Y996" s="2"/>
      <c r="Z996" s="2"/>
    </row>
    <row r="997" spans="1:26">
      <c r="A997" s="2"/>
      <c r="B997" s="2"/>
      <c r="C997" s="2"/>
      <c r="D997" s="2"/>
      <c r="E997" s="2"/>
      <c r="F997" s="84"/>
      <c r="G997" s="84"/>
      <c r="H997" s="84"/>
      <c r="I997" s="83"/>
      <c r="J997" s="2"/>
      <c r="K997" s="2"/>
      <c r="L997" s="2"/>
      <c r="M997" s="2"/>
      <c r="N997" s="2"/>
      <c r="O997" s="2"/>
      <c r="P997" s="2"/>
      <c r="Q997" s="2"/>
      <c r="R997" s="2"/>
      <c r="S997" s="2"/>
      <c r="T997" s="2"/>
      <c r="U997" s="2"/>
      <c r="V997" s="2"/>
      <c r="W997" s="2"/>
      <c r="X997" s="2"/>
      <c r="Y997" s="2"/>
      <c r="Z997" s="2"/>
    </row>
    <row r="998" spans="1:26">
      <c r="A998" s="2"/>
      <c r="B998" s="2"/>
      <c r="C998" s="2"/>
      <c r="D998" s="2"/>
      <c r="E998" s="2"/>
      <c r="F998" s="84"/>
      <c r="G998" s="84"/>
      <c r="H998" s="84"/>
      <c r="I998" s="83"/>
      <c r="J998" s="2"/>
      <c r="K998" s="2"/>
      <c r="L998" s="2"/>
      <c r="M998" s="2"/>
      <c r="N998" s="2"/>
      <c r="O998" s="2"/>
      <c r="P998" s="2"/>
      <c r="Q998" s="2"/>
      <c r="R998" s="2"/>
      <c r="S998" s="2"/>
      <c r="T998" s="2"/>
      <c r="U998" s="2"/>
      <c r="V998" s="2"/>
      <c r="W998" s="2"/>
      <c r="X998" s="2"/>
      <c r="Y998" s="2"/>
      <c r="Z998" s="2"/>
    </row>
    <row r="999" spans="1:26">
      <c r="A999" s="2"/>
      <c r="B999" s="2"/>
      <c r="C999" s="2"/>
      <c r="D999" s="2"/>
      <c r="E999" s="2"/>
      <c r="F999" s="84"/>
      <c r="G999" s="84"/>
      <c r="H999" s="84"/>
      <c r="I999" s="83"/>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84"/>
      <c r="G1000" s="84"/>
      <c r="H1000" s="84"/>
      <c r="I1000" s="83"/>
      <c r="J1000" s="2"/>
      <c r="K1000" s="2"/>
      <c r="L1000" s="2"/>
      <c r="M1000" s="2"/>
      <c r="N1000" s="2"/>
      <c r="O1000" s="2"/>
      <c r="P1000" s="2"/>
      <c r="Q1000" s="2"/>
      <c r="R1000" s="2"/>
      <c r="S1000" s="2"/>
      <c r="T1000" s="2"/>
      <c r="U1000" s="2"/>
      <c r="V1000" s="2"/>
      <c r="W1000" s="2"/>
      <c r="X1000" s="2"/>
      <c r="Y1000" s="2"/>
      <c r="Z1000" s="2"/>
    </row>
  </sheetData>
  <sheetProtection sheet="1" formatCells="0" formatColumns="0" formatRows="0" insertColumns="0" insertRows="0" insertHyperlinks="0" deleteColumns="0" deleteRows="0" sort="0" autoFilter="0" pivotTables="0"/>
  <autoFilter ref="A5:M434" xr:uid="{00000000-0009-0000-0000-000000000000}"/>
  <mergeCells count="4">
    <mergeCell ref="D4:E4"/>
    <mergeCell ref="F4:G4"/>
    <mergeCell ref="I4:J4"/>
    <mergeCell ref="L4:M4"/>
  </mergeCells>
  <hyperlinks>
    <hyperlink ref="A437" r:id="rId1" xr:uid="{00000000-0004-0000-0000-000000000000}"/>
  </hyperlinks>
  <pageMargins left="0.70866141732283472" right="0.70866141732283472" top="0.74803149606299213" bottom="0.74803149606299213" header="0" footer="0"/>
  <pageSetup paperSize="8" scale="6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5"/>
  <sheetViews>
    <sheetView showGridLines="0" view="pageBreakPreview" topLeftCell="A55" zoomScale="60" zoomScaleNormal="100" workbookViewId="0">
      <selection sqref="A1:M125"/>
    </sheetView>
  </sheetViews>
  <sheetFormatPr defaultColWidth="14.42578125" defaultRowHeight="15"/>
  <cols>
    <col min="1" max="1" width="36.28515625" customWidth="1"/>
    <col min="2" max="2" width="20" bestFit="1" customWidth="1"/>
    <col min="3" max="3" width="16" bestFit="1" customWidth="1"/>
    <col min="4" max="4" width="19" bestFit="1" customWidth="1"/>
    <col min="5" max="5" width="16" bestFit="1" customWidth="1"/>
    <col min="6" max="6" width="18" bestFit="1" customWidth="1"/>
    <col min="7" max="7" width="16.5703125" bestFit="1" customWidth="1"/>
    <col min="8" max="8" width="16.28515625" bestFit="1" customWidth="1"/>
    <col min="9" max="9" width="18" bestFit="1" customWidth="1"/>
    <col min="10" max="10" width="16.5703125" bestFit="1" customWidth="1"/>
    <col min="11" max="11" width="16.28515625" bestFit="1" customWidth="1"/>
    <col min="12" max="12" width="18" bestFit="1" customWidth="1"/>
    <col min="13" max="13" width="16.5703125" bestFit="1" customWidth="1"/>
    <col min="14" max="14" width="8.28515625" hidden="1" customWidth="1"/>
    <col min="15" max="15" width="12.7109375" hidden="1" customWidth="1"/>
    <col min="16" max="26" width="8.7109375" customWidth="1"/>
  </cols>
  <sheetData>
    <row r="1" spans="1:15" ht="20.25">
      <c r="A1" s="1" t="s">
        <v>0</v>
      </c>
    </row>
    <row r="2" spans="1:15">
      <c r="A2" s="2" t="s">
        <v>1</v>
      </c>
    </row>
    <row r="4" spans="1:15">
      <c r="A4" s="13" t="s">
        <v>1522</v>
      </c>
      <c r="D4" s="281">
        <v>44835</v>
      </c>
      <c r="E4" s="280"/>
      <c r="F4" s="281">
        <v>44470</v>
      </c>
      <c r="G4" s="280"/>
      <c r="H4" s="157" t="s">
        <v>3</v>
      </c>
      <c r="I4" s="281">
        <v>44105</v>
      </c>
      <c r="J4" s="280"/>
      <c r="K4" s="157" t="s">
        <v>4</v>
      </c>
      <c r="L4" s="281">
        <v>43739</v>
      </c>
      <c r="M4" s="280"/>
    </row>
    <row r="5" spans="1:15" ht="42.75">
      <c r="A5" s="112" t="s">
        <v>504</v>
      </c>
      <c r="B5" s="112" t="s">
        <v>7</v>
      </c>
      <c r="C5" s="112" t="s">
        <v>14</v>
      </c>
      <c r="D5" s="114" t="s">
        <v>8</v>
      </c>
      <c r="E5" s="114" t="s">
        <v>9</v>
      </c>
      <c r="F5" s="114" t="s">
        <v>10</v>
      </c>
      <c r="G5" s="114" t="s">
        <v>11</v>
      </c>
      <c r="H5" s="114" t="s">
        <v>12</v>
      </c>
      <c r="I5" s="114" t="s">
        <v>10</v>
      </c>
      <c r="J5" s="114" t="s">
        <v>11</v>
      </c>
      <c r="K5" s="114" t="s">
        <v>12</v>
      </c>
      <c r="L5" s="114" t="s">
        <v>10</v>
      </c>
      <c r="M5" s="114" t="s">
        <v>11</v>
      </c>
    </row>
    <row r="6" spans="1:15">
      <c r="A6" s="34" t="s">
        <v>517</v>
      </c>
      <c r="B6" s="34" t="s">
        <v>518</v>
      </c>
      <c r="C6" s="34" t="s">
        <v>516</v>
      </c>
      <c r="D6" s="119">
        <f t="shared" ref="D6:D125" si="0">(F6/100)*O6+F6</f>
        <v>865.02688172043008</v>
      </c>
      <c r="E6" s="158">
        <f t="shared" ref="E6:E125" si="1">AVERAGE(H6,K6)</f>
        <v>0.25003884641680652</v>
      </c>
      <c r="F6" s="119">
        <f>VLOOKUP(A6,'Rapid Charge Points'!B:C,2,FALSE)</f>
        <v>692</v>
      </c>
      <c r="G6" s="159">
        <f>VLOOKUP(A6,'Rapid Charge Points'!B:D,3,FALSE)</f>
        <v>7.6867639257058702</v>
      </c>
      <c r="H6" s="158">
        <f t="shared" ref="H6:H124" si="2">(F6-I6)/F6</f>
        <v>0.32803468208092484</v>
      </c>
      <c r="I6" s="119">
        <f>VLOOKUP(A6,'Rapid Charge Points'!B:K,10,FALSE)</f>
        <v>465</v>
      </c>
      <c r="J6" s="159">
        <f>VLOOKUP(A6,'Rapid Charge Points'!B:L,11,FALSE)</f>
        <v>5.1885803475099115</v>
      </c>
      <c r="K6" s="158">
        <f t="shared" ref="K6:K115" si="3">(I6-L6)/I6</f>
        <v>0.17204301075268819</v>
      </c>
      <c r="L6" s="119">
        <f>VLOOKUP(A6,'Rapid Charge Points'!B:S,16,FALSE)</f>
        <v>385</v>
      </c>
      <c r="M6" s="159">
        <f>VLOOKUP(A6,'Rapid Charge Points'!B:T,19,FALSE)</f>
        <v>3.625921228152281</v>
      </c>
      <c r="N6" s="221">
        <v>0.25003884641680652</v>
      </c>
      <c r="O6" s="86">
        <f t="shared" ref="O6:O125" si="4">N6*100</f>
        <v>25.003884641680653</v>
      </c>
    </row>
    <row r="7" spans="1:15">
      <c r="A7" s="34" t="s">
        <v>332</v>
      </c>
      <c r="B7" s="34" t="s">
        <v>329</v>
      </c>
      <c r="C7" s="34" t="s">
        <v>516</v>
      </c>
      <c r="D7" s="119">
        <f t="shared" si="0"/>
        <v>141.30645161290323</v>
      </c>
      <c r="E7" s="158">
        <f t="shared" si="1"/>
        <v>0.14883293994230265</v>
      </c>
      <c r="F7" s="119">
        <f>VLOOKUP(A7,'Rapid Charge Points'!B:C,2,FALSE)</f>
        <v>123</v>
      </c>
      <c r="G7" s="159">
        <f>VLOOKUP(A7,'Rapid Charge Points'!B:D,3,FALSE)</f>
        <v>45.521330259101497</v>
      </c>
      <c r="H7" s="158">
        <f t="shared" si="2"/>
        <v>0.24390243902439024</v>
      </c>
      <c r="I7" s="119">
        <f>VLOOKUP(A7,'Rapid Charge Points'!B:K,10,FALSE)</f>
        <v>93</v>
      </c>
      <c r="J7" s="159">
        <f>VLOOKUP(A7,'Rapid Charge Points'!B:L,11,FALSE)</f>
        <v>34.513855643015397</v>
      </c>
      <c r="K7" s="158">
        <f t="shared" si="3"/>
        <v>5.3763440860215055E-2</v>
      </c>
      <c r="L7" s="119">
        <f>VLOOKUP(A7,'Rapid Charge Points'!B:S,16,FALSE)</f>
        <v>88</v>
      </c>
      <c r="M7" s="159">
        <f>VLOOKUP(A7,'Rapid Charge Points'!B:T,19,FALSE)</f>
        <v>32.761618275026343</v>
      </c>
      <c r="N7" s="221">
        <v>0.14883293994230265</v>
      </c>
      <c r="O7" s="86">
        <f t="shared" si="4"/>
        <v>14.883293994230264</v>
      </c>
    </row>
    <row r="8" spans="1:15">
      <c r="A8" s="34" t="s">
        <v>433</v>
      </c>
      <c r="B8" s="34" t="s">
        <v>519</v>
      </c>
      <c r="C8" s="34" t="s">
        <v>516</v>
      </c>
      <c r="D8" s="119">
        <f t="shared" si="0"/>
        <v>94.59375</v>
      </c>
      <c r="E8" s="158">
        <f t="shared" si="1"/>
        <v>0.37092391304347827</v>
      </c>
      <c r="F8" s="119">
        <f>VLOOKUP(A8,'Rapid Charge Points'!B:C,2,FALSE)</f>
        <v>69</v>
      </c>
      <c r="G8" s="159">
        <f>VLOOKUP(A8,'Rapid Charge Points'!B:D,3,FALSE)</f>
        <v>8.6381083293898495</v>
      </c>
      <c r="H8" s="158">
        <f t="shared" si="2"/>
        <v>0.30434782608695654</v>
      </c>
      <c r="I8" s="119">
        <f>VLOOKUP(A8,'Rapid Charge Points'!B:K,10,FALSE)</f>
        <v>48</v>
      </c>
      <c r="J8" s="159">
        <f>VLOOKUP(A8,'Rapid Charge Points'!B:L,11,FALSE)</f>
        <v>6.0519026299299297</v>
      </c>
      <c r="K8" s="158">
        <f t="shared" si="3"/>
        <v>0.4375</v>
      </c>
      <c r="L8" s="119">
        <f>VLOOKUP(A8,'Rapid Charge Points'!B:S,16,FALSE)</f>
        <v>27</v>
      </c>
      <c r="M8" s="159">
        <f>VLOOKUP(A8,'Rapid Charge Points'!B:T,19,FALSE)</f>
        <v>2.6609426832946017</v>
      </c>
      <c r="N8" s="221">
        <v>0.37092391304347827</v>
      </c>
      <c r="O8" s="86">
        <f t="shared" si="4"/>
        <v>37.092391304347828</v>
      </c>
    </row>
    <row r="9" spans="1:15">
      <c r="A9" s="34" t="s">
        <v>95</v>
      </c>
      <c r="B9" s="34" t="s">
        <v>40</v>
      </c>
      <c r="C9" s="34" t="s">
        <v>516</v>
      </c>
      <c r="D9" s="119">
        <f t="shared" si="0"/>
        <v>59</v>
      </c>
      <c r="E9" s="158">
        <f t="shared" si="1"/>
        <v>0.22916666666666666</v>
      </c>
      <c r="F9" s="119">
        <f>VLOOKUP(A9,'Rapid Charge Points'!B:C,2,FALSE)</f>
        <v>48</v>
      </c>
      <c r="G9" s="159">
        <f>VLOOKUP(A9,'Rapid Charge Points'!B:D,3,FALSE)</f>
        <v>14.239182670914699</v>
      </c>
      <c r="H9" s="158">
        <f t="shared" si="2"/>
        <v>0.33333333333333331</v>
      </c>
      <c r="I9" s="119">
        <f>VLOOKUP(A9,'Rapid Charge Points'!B:K,10,FALSE)</f>
        <v>32</v>
      </c>
      <c r="J9" s="159">
        <f>VLOOKUP(A9,'Rapid Charge Points'!B:L,11,FALSE)</f>
        <v>9.6124962451186509</v>
      </c>
      <c r="K9" s="158">
        <f t="shared" si="3"/>
        <v>0.125</v>
      </c>
      <c r="L9" s="119">
        <f>VLOOKUP(A9,'Rapid Charge Points'!B:S,16,FALSE)</f>
        <v>28</v>
      </c>
      <c r="M9" s="159">
        <f>VLOOKUP(A9,'Rapid Charge Points'!B:T,19,FALSE)</f>
        <v>7.2492441152750633</v>
      </c>
      <c r="N9" s="221">
        <v>0.22916666666666666</v>
      </c>
      <c r="O9" s="86">
        <f t="shared" si="4"/>
        <v>22.916666666666664</v>
      </c>
    </row>
    <row r="10" spans="1:15">
      <c r="A10" s="34" t="s">
        <v>417</v>
      </c>
      <c r="B10" s="34" t="s">
        <v>520</v>
      </c>
      <c r="C10" s="34" t="s">
        <v>516</v>
      </c>
      <c r="D10" s="119">
        <f t="shared" si="0"/>
        <v>50.785714285714285</v>
      </c>
      <c r="E10" s="158">
        <f t="shared" si="1"/>
        <v>0.12857142857142856</v>
      </c>
      <c r="F10" s="119">
        <f>VLOOKUP(A10,'Rapid Charge Points'!B:C,2,FALSE)</f>
        <v>45</v>
      </c>
      <c r="G10" s="159">
        <f>VLOOKUP(A10,'Rapid Charge Points'!B:D,3,FALSE)</f>
        <v>11.8612393150002</v>
      </c>
      <c r="H10" s="158">
        <f t="shared" si="2"/>
        <v>6.6666666666666666E-2</v>
      </c>
      <c r="I10" s="119">
        <f>VLOOKUP(A10,'Rapid Charge Points'!B:K,10,FALSE)</f>
        <v>42</v>
      </c>
      <c r="J10" s="159">
        <f>VLOOKUP(A10,'Rapid Charge Points'!B:L,11,FALSE)</f>
        <v>11.3048791320006</v>
      </c>
      <c r="K10" s="158">
        <f t="shared" si="3"/>
        <v>0.19047619047619047</v>
      </c>
      <c r="L10" s="119">
        <f>VLOOKUP(A10,'Rapid Charge Points'!B:S,16,FALSE)</f>
        <v>34</v>
      </c>
      <c r="M10" s="159">
        <f>VLOOKUP(A10,'Rapid Charge Points'!B:T,19,FALSE)</f>
        <v>8.1791785378355168</v>
      </c>
      <c r="N10" s="221">
        <v>0.12857142857142856</v>
      </c>
      <c r="O10" s="86">
        <f t="shared" si="4"/>
        <v>12.857142857142856</v>
      </c>
    </row>
    <row r="11" spans="1:15">
      <c r="A11" s="34" t="s">
        <v>523</v>
      </c>
      <c r="B11" s="34" t="s">
        <v>319</v>
      </c>
      <c r="C11" s="34" t="s">
        <v>524</v>
      </c>
      <c r="D11" s="119">
        <f t="shared" si="0"/>
        <v>59.75</v>
      </c>
      <c r="E11" s="158">
        <f t="shared" si="1"/>
        <v>0.32777777777777778</v>
      </c>
      <c r="F11" s="119">
        <v>45</v>
      </c>
      <c r="G11" s="159">
        <v>14.0265569478212</v>
      </c>
      <c r="H11" s="158">
        <f t="shared" si="2"/>
        <v>0.55555555555555558</v>
      </c>
      <c r="I11" s="119">
        <v>20</v>
      </c>
      <c r="J11" s="159">
        <v>6.2396655539263097</v>
      </c>
      <c r="K11" s="158">
        <f t="shared" si="3"/>
        <v>0.1</v>
      </c>
      <c r="L11" s="119">
        <v>18</v>
      </c>
      <c r="M11" s="159">
        <v>5.6422794809102879</v>
      </c>
      <c r="N11" s="221">
        <v>0.32777777777777778</v>
      </c>
      <c r="O11" s="86">
        <f t="shared" si="4"/>
        <v>32.777777777777779</v>
      </c>
    </row>
    <row r="12" spans="1:15">
      <c r="A12" s="34" t="s">
        <v>416</v>
      </c>
      <c r="B12" s="34" t="s">
        <v>520</v>
      </c>
      <c r="C12" s="34" t="s">
        <v>516</v>
      </c>
      <c r="D12" s="119">
        <f t="shared" si="0"/>
        <v>62.5</v>
      </c>
      <c r="E12" s="158">
        <f t="shared" si="1"/>
        <v>0.42045454545454547</v>
      </c>
      <c r="F12" s="119">
        <f>VLOOKUP(A12,'Rapid Charge Points'!B:C,2,FALSE)</f>
        <v>44</v>
      </c>
      <c r="G12" s="159">
        <f>VLOOKUP(A12,'Rapid Charge Points'!B:D,3,FALSE)</f>
        <v>3.8578724710111598</v>
      </c>
      <c r="H12" s="158">
        <f t="shared" si="2"/>
        <v>0.75</v>
      </c>
      <c r="I12" s="119">
        <f>VLOOKUP(A12,'Rapid Charge Points'!B:K,10,FALSE)</f>
        <v>11</v>
      </c>
      <c r="J12" s="159">
        <f>VLOOKUP(A12,'Rapid Charge Points'!B:L,11,FALSE)</f>
        <v>0.96337763702733104</v>
      </c>
      <c r="K12" s="158">
        <f t="shared" si="3"/>
        <v>9.0909090909090912E-2</v>
      </c>
      <c r="L12" s="119">
        <f>VLOOKUP(A12,'Rapid Charge Points'!B:S,16,FALSE)</f>
        <v>10</v>
      </c>
      <c r="M12" s="159">
        <f>VLOOKUP(A12,'Rapid Charge Points'!B:T,19,FALSE)</f>
        <v>0.52568220408034527</v>
      </c>
      <c r="N12" s="221">
        <v>0.42045454545454547</v>
      </c>
      <c r="O12" s="86">
        <f t="shared" si="4"/>
        <v>42.045454545454547</v>
      </c>
    </row>
    <row r="13" spans="1:15">
      <c r="A13" s="34" t="s">
        <v>537</v>
      </c>
      <c r="B13" s="34" t="s">
        <v>520</v>
      </c>
      <c r="C13" s="34" t="s">
        <v>516</v>
      </c>
      <c r="D13" s="119">
        <f t="shared" si="0"/>
        <v>70.5</v>
      </c>
      <c r="E13" s="158">
        <f t="shared" si="1"/>
        <v>0.60227272727272729</v>
      </c>
      <c r="F13" s="119">
        <v>44</v>
      </c>
      <c r="G13" s="159">
        <v>3.8578724710111598</v>
      </c>
      <c r="H13" s="158">
        <f t="shared" si="2"/>
        <v>0.75</v>
      </c>
      <c r="I13" s="119">
        <v>11</v>
      </c>
      <c r="J13" s="159">
        <v>0.96337763702733104</v>
      </c>
      <c r="K13" s="158">
        <f t="shared" si="3"/>
        <v>0.45454545454545453</v>
      </c>
      <c r="L13" s="119">
        <v>6</v>
      </c>
      <c r="M13" s="159">
        <v>0.52568220408034527</v>
      </c>
      <c r="N13" s="221">
        <v>0.60227272727272729</v>
      </c>
      <c r="O13" s="86">
        <f t="shared" si="4"/>
        <v>60.227272727272727</v>
      </c>
    </row>
    <row r="14" spans="1:15">
      <c r="A14" s="34" t="s">
        <v>527</v>
      </c>
      <c r="B14" s="34" t="s">
        <v>293</v>
      </c>
      <c r="C14" s="34" t="s">
        <v>524</v>
      </c>
      <c r="D14" s="119">
        <f t="shared" si="0"/>
        <v>45</v>
      </c>
      <c r="E14" s="158">
        <f t="shared" si="1"/>
        <v>4.6511627906976744E-2</v>
      </c>
      <c r="F14" s="119">
        <f>VLOOKUP(A14&amp;"*",'Rapid Charge Points'!B:C,2,FALSE)</f>
        <v>43</v>
      </c>
      <c r="G14" s="159">
        <f>VLOOKUP(A14&amp;"*",'Rapid Charge Points'!B:D,3,FALSE)</f>
        <v>28.8939658648031</v>
      </c>
      <c r="H14" s="158">
        <f t="shared" si="2"/>
        <v>9.3023255813953487E-2</v>
      </c>
      <c r="I14" s="119">
        <f>VLOOKUP(A14&amp;"*",'Rapid Charge Points'!B:K,10,FALSE)</f>
        <v>39</v>
      </c>
      <c r="J14" s="159">
        <f>VLOOKUP(A14&amp;"*",'Rapid Charge Points'!B:L,11,FALSE)</f>
        <v>26.1184034288775</v>
      </c>
      <c r="K14" s="158">
        <f t="shared" si="3"/>
        <v>0</v>
      </c>
      <c r="L14" s="119">
        <f>VLOOKUP(A14&amp;"*",'Rapid Charge Points'!B:S,16,FALSE)</f>
        <v>39</v>
      </c>
      <c r="M14" s="159">
        <f>VLOOKUP(A14&amp;"*",'Rapid Charge Points'!B:T,19,FALSE)</f>
        <v>26.218487394957982</v>
      </c>
      <c r="N14" s="221">
        <v>4.6511627906976744E-2</v>
      </c>
      <c r="O14" s="86">
        <f t="shared" si="4"/>
        <v>4.6511627906976747</v>
      </c>
    </row>
    <row r="15" spans="1:15">
      <c r="A15" s="34" t="s">
        <v>430</v>
      </c>
      <c r="B15" s="34" t="s">
        <v>519</v>
      </c>
      <c r="C15" s="34" t="s">
        <v>516</v>
      </c>
      <c r="D15" s="119">
        <f t="shared" si="0"/>
        <v>55.818181818181813</v>
      </c>
      <c r="E15" s="158">
        <f t="shared" si="1"/>
        <v>0.29809725158562367</v>
      </c>
      <c r="F15" s="119">
        <f>VLOOKUP(A15,'Rapid Charge Points'!B:C,2,FALSE)</f>
        <v>43</v>
      </c>
      <c r="G15" s="159">
        <f>VLOOKUP(A15,'Rapid Charge Points'!B:D,3,FALSE)</f>
        <v>7.93170616533365</v>
      </c>
      <c r="H15" s="158">
        <f t="shared" si="2"/>
        <v>0.23255813953488372</v>
      </c>
      <c r="I15" s="119">
        <f>VLOOKUP(A15,'Rapid Charge Points'!B:K,10,FALSE)</f>
        <v>33</v>
      </c>
      <c r="J15" s="159">
        <f>VLOOKUP(A15,'Rapid Charge Points'!B:L,11,FALSE)</f>
        <v>6.1136471425183698</v>
      </c>
      <c r="K15" s="158">
        <f t="shared" si="3"/>
        <v>0.36363636363636365</v>
      </c>
      <c r="L15" s="119">
        <f>VLOOKUP(A15,'Rapid Charge Points'!B:S,16,FALSE)</f>
        <v>21</v>
      </c>
      <c r="M15" s="159">
        <f>VLOOKUP(A15,'Rapid Charge Points'!B:T,19,FALSE)</f>
        <v>1.8615976603440603</v>
      </c>
      <c r="N15" s="221">
        <v>0.29809725158562367</v>
      </c>
      <c r="O15" s="86">
        <f t="shared" si="4"/>
        <v>29.809725158562365</v>
      </c>
    </row>
    <row r="16" spans="1:15">
      <c r="A16" s="34" t="s">
        <v>355</v>
      </c>
      <c r="B16" s="34" t="s">
        <v>533</v>
      </c>
      <c r="C16" s="34" t="s">
        <v>516</v>
      </c>
      <c r="D16" s="119">
        <f t="shared" si="0"/>
        <v>54.5</v>
      </c>
      <c r="E16" s="158">
        <f t="shared" si="1"/>
        <v>0.43421052631578949</v>
      </c>
      <c r="F16" s="119">
        <f>VLOOKUP(A16,'Rapid Charge Points'!B:C,2,FALSE)</f>
        <v>38</v>
      </c>
      <c r="G16" s="159">
        <f>VLOOKUP(A16,'Rapid Charge Points'!B:D,3,FALSE)</f>
        <v>6.4492697050647099</v>
      </c>
      <c r="H16" s="158">
        <f t="shared" si="2"/>
        <v>0.5</v>
      </c>
      <c r="I16" s="119">
        <f>VLOOKUP(A16,'Rapid Charge Points'!B:K,10,FALSE)</f>
        <v>19</v>
      </c>
      <c r="J16" s="159">
        <f>VLOOKUP(A16,'Rapid Charge Points'!B:L,11,FALSE)</f>
        <v>3.2486795827327501</v>
      </c>
      <c r="K16" s="158">
        <f t="shared" si="3"/>
        <v>0.36842105263157893</v>
      </c>
      <c r="L16" s="119">
        <f>VLOOKUP(A16,'Rapid Charge Points'!B:S,16,FALSE)</f>
        <v>12</v>
      </c>
      <c r="M16" s="159">
        <f>VLOOKUP(A16,'Rapid Charge Points'!B:T,19,FALSE)</f>
        <v>1.373376411573443</v>
      </c>
      <c r="N16" s="221">
        <v>0.43421052631578949</v>
      </c>
      <c r="O16" s="86">
        <f t="shared" si="4"/>
        <v>43.421052631578952</v>
      </c>
    </row>
    <row r="17" spans="1:15">
      <c r="A17" s="34" t="s">
        <v>522</v>
      </c>
      <c r="B17" s="34" t="s">
        <v>329</v>
      </c>
      <c r="C17" s="34" t="s">
        <v>516</v>
      </c>
      <c r="D17" s="119">
        <f t="shared" si="0"/>
        <v>42.94</v>
      </c>
      <c r="E17" s="158">
        <f t="shared" si="1"/>
        <v>0.30121212121212121</v>
      </c>
      <c r="F17" s="119">
        <v>33</v>
      </c>
      <c r="G17" s="159">
        <v>6.0322450919460398</v>
      </c>
      <c r="H17" s="158">
        <f t="shared" si="2"/>
        <v>0.24242424242424243</v>
      </c>
      <c r="I17" s="119">
        <v>25</v>
      </c>
      <c r="J17" s="159">
        <v>4.5958163364725797</v>
      </c>
      <c r="K17" s="158">
        <f t="shared" si="3"/>
        <v>0.36</v>
      </c>
      <c r="L17" s="119">
        <v>16</v>
      </c>
      <c r="M17" s="159">
        <v>2.962639267191177</v>
      </c>
      <c r="N17" s="221">
        <v>0.30121212121212121</v>
      </c>
      <c r="O17" s="86">
        <f t="shared" si="4"/>
        <v>30.121212121212121</v>
      </c>
    </row>
    <row r="18" spans="1:15">
      <c r="A18" s="34" t="s">
        <v>335</v>
      </c>
      <c r="B18" s="34" t="s">
        <v>532</v>
      </c>
      <c r="C18" s="34" t="s">
        <v>516</v>
      </c>
      <c r="D18" s="119">
        <f t="shared" si="0"/>
        <v>36</v>
      </c>
      <c r="E18" s="158">
        <f t="shared" si="1"/>
        <v>0.16129032258064516</v>
      </c>
      <c r="F18" s="119">
        <f>VLOOKUP(A18,'Rapid Charge Points'!B:C,2,FALSE)</f>
        <v>31</v>
      </c>
      <c r="G18" s="159">
        <f>VLOOKUP(A18,'Rapid Charge Points'!B:D,3,FALSE)</f>
        <v>20.7251114810432</v>
      </c>
      <c r="H18" s="158">
        <f t="shared" si="2"/>
        <v>0.32258064516129031</v>
      </c>
      <c r="I18" s="119">
        <f>VLOOKUP(A18,'Rapid Charge Points'!B:K,10,FALSE)</f>
        <v>21</v>
      </c>
      <c r="J18" s="159">
        <f>VLOOKUP(A18,'Rapid Charge Points'!B:L,11,FALSE)</f>
        <v>14.0431593096115</v>
      </c>
      <c r="K18" s="158">
        <f t="shared" si="3"/>
        <v>0</v>
      </c>
      <c r="L18" s="119">
        <f>VLOOKUP(A18,'Rapid Charge Points'!B:S,16,FALSE)</f>
        <v>21</v>
      </c>
      <c r="M18" s="159">
        <f>VLOOKUP(A18,'Rapid Charge Points'!B:T,19,FALSE)</f>
        <v>8.7182788776221898</v>
      </c>
      <c r="N18" s="221">
        <v>0.16129032258064516</v>
      </c>
      <c r="O18" s="86">
        <f t="shared" si="4"/>
        <v>16.129032258064516</v>
      </c>
    </row>
    <row r="19" spans="1:15">
      <c r="A19" s="34" t="s">
        <v>434</v>
      </c>
      <c r="B19" s="34" t="s">
        <v>519</v>
      </c>
      <c r="C19" s="34" t="s">
        <v>516</v>
      </c>
      <c r="D19" s="119">
        <f t="shared" si="0"/>
        <v>38.96</v>
      </c>
      <c r="E19" s="158">
        <f t="shared" si="1"/>
        <v>0.2567741935483871</v>
      </c>
      <c r="F19" s="119">
        <f>VLOOKUP(A19,'Rapid Charge Points'!B:C,2,FALSE)</f>
        <v>31</v>
      </c>
      <c r="G19" s="159">
        <f>VLOOKUP(A19,'Rapid Charge Points'!B:D,3,FALSE)</f>
        <v>8.8170379303283397</v>
      </c>
      <c r="H19" s="158">
        <f t="shared" si="2"/>
        <v>0.19354838709677419</v>
      </c>
      <c r="I19" s="119">
        <f>VLOOKUP(A19,'Rapid Charge Points'!B:K,10,FALSE)</f>
        <v>25</v>
      </c>
      <c r="J19" s="159">
        <f>VLOOKUP(A19,'Rapid Charge Points'!B:L,11,FALSE)</f>
        <v>7.1774730701210396</v>
      </c>
      <c r="K19" s="158">
        <f t="shared" si="3"/>
        <v>0.32</v>
      </c>
      <c r="L19" s="119">
        <f>VLOOKUP(A19,'Rapid Charge Points'!B:S,16,FALSE)</f>
        <v>17</v>
      </c>
      <c r="M19" s="159">
        <f>VLOOKUP(A19,'Rapid Charge Points'!B:T,19,FALSE)</f>
        <v>3.1880546490531478</v>
      </c>
      <c r="N19" s="221">
        <v>0.2567741935483871</v>
      </c>
      <c r="O19" s="86">
        <f t="shared" si="4"/>
        <v>25.677419354838708</v>
      </c>
    </row>
    <row r="20" spans="1:15">
      <c r="A20" s="34" t="s">
        <v>388</v>
      </c>
      <c r="B20" s="34" t="s">
        <v>547</v>
      </c>
      <c r="C20" s="34" t="s">
        <v>548</v>
      </c>
      <c r="D20" s="119">
        <f t="shared" si="0"/>
        <v>43.083333333333329</v>
      </c>
      <c r="E20" s="158">
        <f t="shared" si="1"/>
        <v>0.38978494623655913</v>
      </c>
      <c r="F20" s="119">
        <f>VLOOKUP(A20,'Rapid Charge Points'!B:C,2,FALSE)</f>
        <v>31</v>
      </c>
      <c r="G20" s="159">
        <f>VLOOKUP(A20,'Rapid Charge Points'!B:D,3,FALSE)</f>
        <v>8.3964875596556894</v>
      </c>
      <c r="H20" s="158">
        <f t="shared" si="2"/>
        <v>0.61290322580645162</v>
      </c>
      <c r="I20" s="119">
        <f>VLOOKUP(A20,'Rapid Charge Points'!B:K,10,FALSE)</f>
        <v>12</v>
      </c>
      <c r="J20" s="159">
        <f>VLOOKUP(A20,'Rapid Charge Points'!B:L,11,FALSE)</f>
        <v>3.2706192099819198</v>
      </c>
      <c r="K20" s="158">
        <f t="shared" si="3"/>
        <v>0.16666666666666666</v>
      </c>
      <c r="L20" s="119">
        <f>VLOOKUP(A20,'Rapid Charge Points'!B:S,16,FALSE)</f>
        <v>10</v>
      </c>
      <c r="M20" s="159">
        <f>VLOOKUP(A20,'Rapid Charge Points'!B:T,19,FALSE)</f>
        <v>2.7453822670268608</v>
      </c>
      <c r="N20" s="221">
        <v>0.38978494623655913</v>
      </c>
      <c r="O20" s="86">
        <f t="shared" si="4"/>
        <v>38.978494623655912</v>
      </c>
    </row>
    <row r="21" spans="1:15">
      <c r="A21" s="34" t="s">
        <v>542</v>
      </c>
      <c r="B21" s="34" t="s">
        <v>543</v>
      </c>
      <c r="C21" s="34" t="s">
        <v>516</v>
      </c>
      <c r="D21" s="119">
        <f t="shared" si="0"/>
        <v>37.11363636363636</v>
      </c>
      <c r="E21" s="158">
        <f t="shared" si="1"/>
        <v>0.27978056426332287</v>
      </c>
      <c r="F21" s="119">
        <v>29</v>
      </c>
      <c r="G21" s="159">
        <v>7.1299845353093998</v>
      </c>
      <c r="H21" s="158">
        <f t="shared" si="2"/>
        <v>0.2413793103448276</v>
      </c>
      <c r="I21" s="119">
        <v>22</v>
      </c>
      <c r="J21" s="159">
        <v>12.104487293204702</v>
      </c>
      <c r="K21" s="158">
        <f t="shared" si="3"/>
        <v>0.31818181818181818</v>
      </c>
      <c r="L21" s="119">
        <v>15</v>
      </c>
      <c r="M21" s="159">
        <v>9.8814085160665091</v>
      </c>
      <c r="N21" s="221">
        <v>0.27978056426332287</v>
      </c>
      <c r="O21" s="86">
        <f t="shared" si="4"/>
        <v>27.978056426332287</v>
      </c>
    </row>
    <row r="22" spans="1:15">
      <c r="A22" s="34" t="s">
        <v>544</v>
      </c>
      <c r="B22" s="34" t="s">
        <v>519</v>
      </c>
      <c r="C22" s="34" t="s">
        <v>516</v>
      </c>
      <c r="D22" s="119">
        <f t="shared" si="0"/>
        <v>43.692307692307693</v>
      </c>
      <c r="E22" s="158">
        <f t="shared" si="1"/>
        <v>0.50663129973474796</v>
      </c>
      <c r="F22" s="119">
        <v>29</v>
      </c>
      <c r="G22" s="159">
        <v>13.7155397064874</v>
      </c>
      <c r="H22" s="158">
        <f t="shared" si="2"/>
        <v>0.55172413793103448</v>
      </c>
      <c r="I22" s="119">
        <v>13</v>
      </c>
      <c r="J22" s="159">
        <v>6.1478801636281899</v>
      </c>
      <c r="K22" s="158">
        <f t="shared" si="3"/>
        <v>0.46153846153846156</v>
      </c>
      <c r="L22" s="119">
        <v>7</v>
      </c>
      <c r="M22" s="159">
        <v>3.3320322540722191</v>
      </c>
      <c r="N22" s="221">
        <v>0.50663129973474796</v>
      </c>
      <c r="O22" s="86">
        <f t="shared" si="4"/>
        <v>50.663129973474796</v>
      </c>
    </row>
    <row r="23" spans="1:15">
      <c r="A23" s="34" t="s">
        <v>354</v>
      </c>
      <c r="B23" s="34" t="s">
        <v>533</v>
      </c>
      <c r="C23" s="34" t="s">
        <v>516</v>
      </c>
      <c r="D23" s="119">
        <f t="shared" si="0"/>
        <v>30</v>
      </c>
      <c r="E23" s="158">
        <f t="shared" si="1"/>
        <v>7.1428571428571425E-2</v>
      </c>
      <c r="F23" s="119">
        <f>VLOOKUP(A23,'Rapid Charge Points'!B:C,2,FALSE)</f>
        <v>28</v>
      </c>
      <c r="G23" s="159">
        <f>VLOOKUP(A23,'Rapid Charge Points'!B:D,3,FALSE)</f>
        <v>10.566675723817299</v>
      </c>
      <c r="H23" s="158">
        <f t="shared" si="2"/>
        <v>0</v>
      </c>
      <c r="I23" s="119">
        <f>VLOOKUP(A23,'Rapid Charge Points'!B:K,10,FALSE)</f>
        <v>28</v>
      </c>
      <c r="J23" s="159">
        <f>VLOOKUP(A23,'Rapid Charge Points'!B:L,11,FALSE)</f>
        <v>10.5496757858566</v>
      </c>
      <c r="K23" s="158">
        <f t="shared" si="3"/>
        <v>0.14285714285714285</v>
      </c>
      <c r="L23" s="119">
        <f>VLOOKUP(A23,'Rapid Charge Points'!B:S,16,FALSE)</f>
        <v>24</v>
      </c>
      <c r="M23" s="159">
        <f>VLOOKUP(A23,'Rapid Charge Points'!B:T,19,FALSE)</f>
        <v>9.0678616093187383</v>
      </c>
      <c r="N23" s="221">
        <v>7.1428571428571425E-2</v>
      </c>
      <c r="O23" s="86">
        <f t="shared" si="4"/>
        <v>7.1428571428571423</v>
      </c>
    </row>
    <row r="24" spans="1:15">
      <c r="A24" s="34" t="s">
        <v>525</v>
      </c>
      <c r="B24" s="34" t="s">
        <v>43</v>
      </c>
      <c r="C24" s="34" t="s">
        <v>516</v>
      </c>
      <c r="D24" s="119">
        <f t="shared" si="0"/>
        <v>33.846153846153847</v>
      </c>
      <c r="E24" s="158">
        <f t="shared" si="1"/>
        <v>0.20879120879120877</v>
      </c>
      <c r="F24" s="119">
        <v>28</v>
      </c>
      <c r="G24" s="159">
        <v>12.9885793277482</v>
      </c>
      <c r="H24" s="158">
        <f t="shared" si="2"/>
        <v>7.1428571428571425E-2</v>
      </c>
      <c r="I24" s="119">
        <v>26</v>
      </c>
      <c r="J24" s="159">
        <v>12.090099138812899</v>
      </c>
      <c r="K24" s="158">
        <f t="shared" si="3"/>
        <v>0.34615384615384615</v>
      </c>
      <c r="L24" s="119">
        <v>17</v>
      </c>
      <c r="M24" s="159">
        <v>7.9469331849905798</v>
      </c>
      <c r="N24" s="221">
        <v>0.20879120879120877</v>
      </c>
      <c r="O24" s="86">
        <f t="shared" si="4"/>
        <v>20.879120879120876</v>
      </c>
    </row>
    <row r="25" spans="1:15">
      <c r="A25" s="34" t="s">
        <v>384</v>
      </c>
      <c r="B25" s="34" t="s">
        <v>526</v>
      </c>
      <c r="C25" s="34" t="s">
        <v>516</v>
      </c>
      <c r="D25" s="119">
        <f t="shared" si="0"/>
        <v>30.113636363636363</v>
      </c>
      <c r="E25" s="158">
        <f t="shared" si="1"/>
        <v>0.11531986531986532</v>
      </c>
      <c r="F25" s="119">
        <f>VLOOKUP(A25,'Rapid Charge Points'!B:C,2,FALSE)</f>
        <v>27</v>
      </c>
      <c r="G25" s="159">
        <f>VLOOKUP(A25,'Rapid Charge Points'!B:D,3,FALSE)</f>
        <v>9.7176133541602194</v>
      </c>
      <c r="H25" s="158">
        <f t="shared" si="2"/>
        <v>0.18518518518518517</v>
      </c>
      <c r="I25" s="119">
        <f>VLOOKUP(A25,'Rapid Charge Points'!B:K,10,FALSE)</f>
        <v>22</v>
      </c>
      <c r="J25" s="159">
        <f>VLOOKUP(A25,'Rapid Charge Points'!B:L,11,FALSE)</f>
        <v>7.9220755838029504</v>
      </c>
      <c r="K25" s="158">
        <f t="shared" si="3"/>
        <v>4.5454545454545456E-2</v>
      </c>
      <c r="L25" s="119">
        <f>VLOOKUP(A25,'Rapid Charge Points'!B:S,16,FALSE)</f>
        <v>21</v>
      </c>
      <c r="M25" s="159">
        <f>VLOOKUP(A25,'Rapid Charge Points'!B:T,19,FALSE)</f>
        <v>6.8488953452744425</v>
      </c>
      <c r="N25" s="221">
        <v>0.11531986531986532</v>
      </c>
      <c r="O25" s="86">
        <f t="shared" si="4"/>
        <v>11.531986531986533</v>
      </c>
    </row>
    <row r="26" spans="1:15">
      <c r="A26" s="34" t="s">
        <v>534</v>
      </c>
      <c r="B26" s="34" t="s">
        <v>27</v>
      </c>
      <c r="C26" s="34" t="s">
        <v>516</v>
      </c>
      <c r="D26" s="119">
        <f t="shared" si="0"/>
        <v>31.55263157894737</v>
      </c>
      <c r="E26" s="158">
        <f t="shared" si="1"/>
        <v>0.21356275303643724</v>
      </c>
      <c r="F26" s="119">
        <f>VLOOKUP(A26&amp;"*",'Rapid Charge Points'!B:C,2,FALSE)</f>
        <v>26</v>
      </c>
      <c r="G26" s="159">
        <f>VLOOKUP(A26&amp;"*",'Rapid Charge Points'!B:D,3,FALSE)</f>
        <v>5.5810039796851498</v>
      </c>
      <c r="H26" s="158">
        <f t="shared" si="2"/>
        <v>0.26923076923076922</v>
      </c>
      <c r="I26" s="119">
        <f>VLOOKUP(A26&amp;"*",'Rapid Charge Points'!B:K,10,FALSE)</f>
        <v>19</v>
      </c>
      <c r="J26" s="159">
        <f>VLOOKUP(A26&amp;"*",'Rapid Charge Points'!B:L,11,FALSE)</f>
        <v>4.1003329902001999</v>
      </c>
      <c r="K26" s="158">
        <f t="shared" si="3"/>
        <v>0.15789473684210525</v>
      </c>
      <c r="L26" s="119">
        <f>VLOOKUP(A26&amp;"*",'Rapid Charge Points'!B:S,16,FALSE)</f>
        <v>16</v>
      </c>
      <c r="M26" s="159">
        <f>VLOOKUP(A26&amp;"*",'Rapid Charge Points'!B:T,19,FALSE)</f>
        <v>3.021115438978863</v>
      </c>
      <c r="N26" s="221">
        <v>0.21356275303643724</v>
      </c>
      <c r="O26" s="86">
        <f t="shared" si="4"/>
        <v>21.356275303643724</v>
      </c>
    </row>
    <row r="27" spans="1:15">
      <c r="A27" s="34" t="s">
        <v>381</v>
      </c>
      <c r="B27" s="34" t="s">
        <v>526</v>
      </c>
      <c r="C27" s="34" t="s">
        <v>516</v>
      </c>
      <c r="D27" s="119">
        <f t="shared" si="0"/>
        <v>37.527777777777779</v>
      </c>
      <c r="E27" s="158">
        <f t="shared" si="1"/>
        <v>0.50111111111111106</v>
      </c>
      <c r="F27" s="119">
        <f>VLOOKUP(A27,'Rapid Charge Points'!B:C,2,FALSE)</f>
        <v>25</v>
      </c>
      <c r="G27" s="159">
        <f>VLOOKUP(A27,'Rapid Charge Points'!B:D,3,FALSE)</f>
        <v>8.1479936380465698</v>
      </c>
      <c r="H27" s="158">
        <f t="shared" si="2"/>
        <v>0.28000000000000003</v>
      </c>
      <c r="I27" s="119">
        <f>VLOOKUP(A27,'Rapid Charge Points'!B:K,10,FALSE)</f>
        <v>18</v>
      </c>
      <c r="J27" s="159">
        <f>VLOOKUP(A27,'Rapid Charge Points'!B:L,11,FALSE)</f>
        <v>5.9441252229046899</v>
      </c>
      <c r="K27" s="158">
        <f t="shared" si="3"/>
        <v>0.72222222222222221</v>
      </c>
      <c r="L27" s="119">
        <f>VLOOKUP(A27,'Rapid Charge Points'!B:S,16,FALSE)</f>
        <v>5</v>
      </c>
      <c r="M27" s="159">
        <f>VLOOKUP(A27,'Rapid Charge Points'!B:T,19,FALSE)</f>
        <v>1.3324627909765621</v>
      </c>
      <c r="N27" s="221">
        <v>0.50111111111111106</v>
      </c>
      <c r="O27" s="86">
        <f t="shared" si="4"/>
        <v>50.111111111111107</v>
      </c>
    </row>
    <row r="28" spans="1:15">
      <c r="A28" s="34" t="s">
        <v>538</v>
      </c>
      <c r="B28" s="34" t="s">
        <v>539</v>
      </c>
      <c r="C28" s="34" t="s">
        <v>524</v>
      </c>
      <c r="D28" s="119">
        <f t="shared" si="0"/>
        <v>25</v>
      </c>
      <c r="E28" s="158">
        <f t="shared" si="1"/>
        <v>4.1666666666666664E-2</v>
      </c>
      <c r="F28" s="119">
        <f>VLOOKUP(A28&amp;"*",'Rapid Charge Points'!B:C,2,FALSE)</f>
        <v>24</v>
      </c>
      <c r="G28" s="159">
        <f>VLOOKUP(A28&amp;"*",'Rapid Charge Points'!B:D,3,FALSE)</f>
        <v>3.7757221068529399</v>
      </c>
      <c r="H28" s="158">
        <f t="shared" si="2"/>
        <v>0</v>
      </c>
      <c r="I28" s="119">
        <f>VLOOKUP(A28&amp;"*",'Rapid Charge Points'!B:K,10,FALSE)</f>
        <v>24</v>
      </c>
      <c r="J28" s="159">
        <f>VLOOKUP(A28&amp;"*",'Rapid Charge Points'!B:L,11,FALSE)</f>
        <v>3.7907505686125802</v>
      </c>
      <c r="K28" s="158">
        <f t="shared" si="3"/>
        <v>8.3333333333333329E-2</v>
      </c>
      <c r="L28" s="119">
        <f>VLOOKUP(A28&amp;"*",'Rapid Charge Points'!B:S,16,FALSE)</f>
        <v>22</v>
      </c>
      <c r="M28" s="159">
        <f>VLOOKUP(A28&amp;"*",'Rapid Charge Points'!B:T,19,FALSE)</f>
        <v>2.8735173448699731</v>
      </c>
      <c r="N28" s="221">
        <v>4.1666666666666664E-2</v>
      </c>
      <c r="O28" s="86">
        <f t="shared" si="4"/>
        <v>4.1666666666666661</v>
      </c>
    </row>
    <row r="29" spans="1:15">
      <c r="A29" s="34" t="s">
        <v>535</v>
      </c>
      <c r="B29" s="34" t="s">
        <v>308</v>
      </c>
      <c r="C29" s="34" t="s">
        <v>524</v>
      </c>
      <c r="D29" s="119">
        <f t="shared" si="0"/>
        <v>25.571428571428573</v>
      </c>
      <c r="E29" s="158">
        <f t="shared" si="1"/>
        <v>6.5476190476190493E-2</v>
      </c>
      <c r="F29" s="119">
        <f>VLOOKUP("*"&amp;A29,'Rapid Charge Points'!B:C,2,FALSE)</f>
        <v>24</v>
      </c>
      <c r="G29" s="159">
        <f>VLOOKUP("*"&amp;A29,'Rapid Charge Points'!B:D,3,FALSE)</f>
        <v>4.54872825139305</v>
      </c>
      <c r="H29" s="158">
        <f t="shared" si="2"/>
        <v>0.41666666666666669</v>
      </c>
      <c r="I29" s="119">
        <f>VLOOKUP("*"&amp;A29,'Rapid Charge Points'!B:K,10,FALSE)</f>
        <v>14</v>
      </c>
      <c r="J29" s="159">
        <f>VLOOKUP("*"&amp;A29,'Rapid Charge Points'!B:L,11,FALSE)</f>
        <v>2.6670222696359498</v>
      </c>
      <c r="K29" s="158">
        <f t="shared" si="3"/>
        <v>-0.2857142857142857</v>
      </c>
      <c r="L29" s="119">
        <f>VLOOKUP("*"&amp;A29,'Rapid Charge Points'!B:S,16,FALSE)</f>
        <v>18</v>
      </c>
      <c r="M29" s="159">
        <f>VLOOKUP("*"&amp;A29,'Rapid Charge Points'!B:T,19,FALSE)</f>
        <v>3.278688524590164</v>
      </c>
      <c r="N29" s="221">
        <v>6.5476190476190493E-2</v>
      </c>
      <c r="O29" s="86">
        <f t="shared" si="4"/>
        <v>6.5476190476190492</v>
      </c>
    </row>
    <row r="30" spans="1:15">
      <c r="A30" s="34" t="s">
        <v>528</v>
      </c>
      <c r="B30" s="34" t="s">
        <v>344</v>
      </c>
      <c r="C30" s="34" t="s">
        <v>516</v>
      </c>
      <c r="D30" s="119">
        <f t="shared" si="0"/>
        <v>27.214285714285715</v>
      </c>
      <c r="E30" s="158">
        <f t="shared" si="1"/>
        <v>0.13392857142857142</v>
      </c>
      <c r="F30" s="119">
        <f>VLOOKUP(A30&amp;"*",'Rapid Charge Points'!B:C,2,FALSE)</f>
        <v>24</v>
      </c>
      <c r="G30" s="159">
        <f>VLOOKUP(A30&amp;"*",'Rapid Charge Points'!B:D,3,FALSE)</f>
        <v>6.0455075581439299</v>
      </c>
      <c r="H30" s="158">
        <f t="shared" si="2"/>
        <v>0.125</v>
      </c>
      <c r="I30" s="119">
        <f>VLOOKUP(A30&amp;"*",'Rapid Charge Points'!B:K,10,FALSE)</f>
        <v>21</v>
      </c>
      <c r="J30" s="159">
        <f>VLOOKUP(A30&amp;"*",'Rapid Charge Points'!B:L,11,FALSE)</f>
        <v>5.3120043710207296</v>
      </c>
      <c r="K30" s="158">
        <f t="shared" si="3"/>
        <v>0.14285714285714285</v>
      </c>
      <c r="L30" s="119">
        <f>VLOOKUP(A30&amp;"*",'Rapid Charge Points'!B:S,16,FALSE)</f>
        <v>18</v>
      </c>
      <c r="M30" s="159">
        <f>VLOOKUP(A30&amp;"*",'Rapid Charge Points'!B:T,19,FALSE)</f>
        <v>3.5372829624239484</v>
      </c>
      <c r="N30" s="221">
        <v>0.13392857142857142</v>
      </c>
      <c r="O30" s="86">
        <f t="shared" si="4"/>
        <v>13.392857142857142</v>
      </c>
    </row>
    <row r="31" spans="1:15">
      <c r="A31" s="34" t="s">
        <v>541</v>
      </c>
      <c r="B31" s="34" t="s">
        <v>344</v>
      </c>
      <c r="C31" s="34" t="s">
        <v>516</v>
      </c>
      <c r="D31" s="119">
        <f t="shared" si="0"/>
        <v>27.214285714285715</v>
      </c>
      <c r="E31" s="158">
        <f t="shared" si="1"/>
        <v>0.13392857142857142</v>
      </c>
      <c r="F31" s="119">
        <f>VLOOKUP("*"&amp;A31,'Rapid Charge Points'!B:C,2,FALSE)</f>
        <v>24</v>
      </c>
      <c r="G31" s="159">
        <f>VLOOKUP("*"&amp;A31,'Rapid Charge Points'!B:D,3,FALSE)</f>
        <v>6.0455075581439299</v>
      </c>
      <c r="H31" s="158">
        <f t="shared" si="2"/>
        <v>0.125</v>
      </c>
      <c r="I31" s="119">
        <f>VLOOKUP("*"&amp;A31,'Rapid Charge Points'!B:K,10,FALSE)</f>
        <v>21</v>
      </c>
      <c r="J31" s="159">
        <f>VLOOKUP("*"&amp;A31,'Rapid Charge Points'!B:L,11,FALSE)</f>
        <v>5.3120043710207296</v>
      </c>
      <c r="K31" s="158">
        <f t="shared" si="3"/>
        <v>0.14285714285714285</v>
      </c>
      <c r="L31" s="119">
        <f>VLOOKUP("*"&amp;A31,'Rapid Charge Points'!B:S,16,FALSE)</f>
        <v>18</v>
      </c>
      <c r="M31" s="159">
        <f>VLOOKUP("*"&amp;A31,'Rapid Charge Points'!B:T,19,FALSE)</f>
        <v>3.5372829624239484</v>
      </c>
      <c r="N31" s="221">
        <v>0.13392857142857142</v>
      </c>
      <c r="O31" s="86">
        <f t="shared" si="4"/>
        <v>13.392857142857142</v>
      </c>
    </row>
    <row r="32" spans="1:15">
      <c r="A32" s="34" t="s">
        <v>422</v>
      </c>
      <c r="B32" s="34" t="s">
        <v>520</v>
      </c>
      <c r="C32" s="34" t="s">
        <v>516</v>
      </c>
      <c r="D32" s="119">
        <f t="shared" si="0"/>
        <v>29.617647058823529</v>
      </c>
      <c r="E32" s="158">
        <f t="shared" si="1"/>
        <v>0.23406862745098039</v>
      </c>
      <c r="F32" s="119">
        <f>VLOOKUP(A32,'Rapid Charge Points'!B:C,2,FALSE)</f>
        <v>24</v>
      </c>
      <c r="G32" s="159">
        <f>VLOOKUP(A32,'Rapid Charge Points'!B:D,3,FALSE)</f>
        <v>9.0769155128268206</v>
      </c>
      <c r="H32" s="158">
        <f t="shared" si="2"/>
        <v>0.29166666666666669</v>
      </c>
      <c r="I32" s="119">
        <f>VLOOKUP(A32,'Rapid Charge Points'!B:K,10,FALSE)</f>
        <v>17</v>
      </c>
      <c r="J32" s="159">
        <f>VLOOKUP(A32,'Rapid Charge Points'!B:L,11,FALSE)</f>
        <v>6.45511605918961</v>
      </c>
      <c r="K32" s="158">
        <f t="shared" si="3"/>
        <v>0.17647058823529413</v>
      </c>
      <c r="L32" s="119">
        <f>VLOOKUP(A32,'Rapid Charge Points'!B:S,16,FALSE)</f>
        <v>14</v>
      </c>
      <c r="M32" s="159">
        <f>VLOOKUP(A32,'Rapid Charge Points'!B:T,19,FALSE)</f>
        <v>4.9616805593722324</v>
      </c>
      <c r="N32" s="221">
        <v>0.23406862745098039</v>
      </c>
      <c r="O32" s="86">
        <f t="shared" si="4"/>
        <v>23.406862745098039</v>
      </c>
    </row>
    <row r="33" spans="1:15">
      <c r="A33" s="34" t="s">
        <v>529</v>
      </c>
      <c r="B33" s="34" t="s">
        <v>292</v>
      </c>
      <c r="C33" s="34" t="s">
        <v>524</v>
      </c>
      <c r="D33" s="119">
        <f t="shared" si="0"/>
        <v>30.1</v>
      </c>
      <c r="E33" s="158">
        <f t="shared" si="1"/>
        <v>0.25416666666666665</v>
      </c>
      <c r="F33" s="119">
        <f>VLOOKUP(A33&amp;"*",'Rapid Charge Points'!B:C,2,FALSE)</f>
        <v>24</v>
      </c>
      <c r="G33" s="159">
        <f>VLOOKUP(A33&amp;"*",'Rapid Charge Points'!B:D,3,FALSE)</f>
        <v>10.477604121191</v>
      </c>
      <c r="H33" s="158">
        <f t="shared" si="2"/>
        <v>0.375</v>
      </c>
      <c r="I33" s="119">
        <f>VLOOKUP(A33&amp;"*",'Rapid Charge Points'!B:K,10,FALSE)</f>
        <v>15</v>
      </c>
      <c r="J33" s="159">
        <f>VLOOKUP(A33&amp;"*",'Rapid Charge Points'!B:L,11,FALSE)</f>
        <v>6.5596711418200897</v>
      </c>
      <c r="K33" s="158">
        <f t="shared" si="3"/>
        <v>0.13333333333333333</v>
      </c>
      <c r="L33" s="119">
        <f>VLOOKUP(A33&amp;"*",'Rapid Charge Points'!B:S,16,FALSE)</f>
        <v>13</v>
      </c>
      <c r="M33" s="159">
        <f>VLOOKUP(A33&amp;"*",'Rapid Charge Points'!B:T,19,FALSE)</f>
        <v>6.1522235893830199</v>
      </c>
      <c r="N33" s="221">
        <v>0.25416666666666665</v>
      </c>
      <c r="O33" s="86">
        <f t="shared" si="4"/>
        <v>25.416666666666664</v>
      </c>
    </row>
    <row r="34" spans="1:15">
      <c r="A34" s="34" t="s">
        <v>64</v>
      </c>
      <c r="B34" s="34" t="s">
        <v>21</v>
      </c>
      <c r="C34" s="34" t="s">
        <v>516</v>
      </c>
      <c r="D34" s="119">
        <f t="shared" si="0"/>
        <v>35</v>
      </c>
      <c r="E34" s="158">
        <f t="shared" si="1"/>
        <v>0.45833333333333331</v>
      </c>
      <c r="F34" s="119">
        <f>VLOOKUP(A34,'Rapid Charge Points'!B:C,2,FALSE)</f>
        <v>24</v>
      </c>
      <c r="G34" s="159">
        <f>VLOOKUP(A34,'Rapid Charge Points'!B:D,3,FALSE)</f>
        <v>19.190328074650399</v>
      </c>
      <c r="H34" s="158">
        <f t="shared" si="2"/>
        <v>0.66666666666666663</v>
      </c>
      <c r="I34" s="119">
        <f>VLOOKUP(A34,'Rapid Charge Points'!B:K,10,FALSE)</f>
        <v>8</v>
      </c>
      <c r="J34" s="159">
        <f>VLOOKUP(A34,'Rapid Charge Points'!B:L,11,FALSE)</f>
        <v>6.4103591403708302</v>
      </c>
      <c r="K34" s="158">
        <f t="shared" si="3"/>
        <v>0.25</v>
      </c>
      <c r="L34" s="119">
        <f>VLOOKUP(A34,'Rapid Charge Points'!B:S,16,FALSE)</f>
        <v>6</v>
      </c>
      <c r="M34" s="159">
        <f>VLOOKUP(A34,'Rapid Charge Points'!B:T,19,FALSE)</f>
        <v>4.7710682421794246</v>
      </c>
      <c r="N34" s="221">
        <v>0.45833333333333331</v>
      </c>
      <c r="O34" s="86">
        <f t="shared" si="4"/>
        <v>45.833333333333329</v>
      </c>
    </row>
    <row r="35" spans="1:15">
      <c r="A35" s="34" t="s">
        <v>536</v>
      </c>
      <c r="B35" s="34" t="s">
        <v>413</v>
      </c>
      <c r="C35" s="34" t="s">
        <v>516</v>
      </c>
      <c r="D35" s="119">
        <f t="shared" si="0"/>
        <v>28.026315789473685</v>
      </c>
      <c r="E35" s="158">
        <f t="shared" si="1"/>
        <v>0.21853546910755148</v>
      </c>
      <c r="F35" s="119">
        <v>23</v>
      </c>
      <c r="G35" s="159">
        <v>7.0678979149701204</v>
      </c>
      <c r="H35" s="158">
        <f t="shared" si="2"/>
        <v>0.17391304347826086</v>
      </c>
      <c r="I35" s="119">
        <v>19</v>
      </c>
      <c r="J35" s="159">
        <v>5.8798772034066102</v>
      </c>
      <c r="K35" s="158">
        <f t="shared" si="3"/>
        <v>0.26315789473684209</v>
      </c>
      <c r="L35" s="119">
        <v>14</v>
      </c>
      <c r="M35" s="159">
        <v>4.3712571110986218</v>
      </c>
      <c r="N35" s="221">
        <v>0.21853546910755148</v>
      </c>
      <c r="O35" s="86">
        <f t="shared" si="4"/>
        <v>21.853546910755149</v>
      </c>
    </row>
    <row r="36" spans="1:15">
      <c r="A36" s="34" t="s">
        <v>359</v>
      </c>
      <c r="B36" s="34" t="s">
        <v>45</v>
      </c>
      <c r="C36" s="34" t="s">
        <v>516</v>
      </c>
      <c r="D36" s="119">
        <f t="shared" si="0"/>
        <v>23.55</v>
      </c>
      <c r="E36" s="158">
        <f t="shared" si="1"/>
        <v>7.0454545454545464E-2</v>
      </c>
      <c r="F36" s="119">
        <f>VLOOKUP(A36,'Rapid Charge Points'!B:C,2,FALSE)</f>
        <v>22</v>
      </c>
      <c r="G36" s="159">
        <f>VLOOKUP(A36,'Rapid Charge Points'!B:D,3,FALSE)</f>
        <v>16.973998919836401</v>
      </c>
      <c r="H36" s="158">
        <f t="shared" si="2"/>
        <v>9.0909090909090912E-2</v>
      </c>
      <c r="I36" s="119">
        <f>VLOOKUP(A36,'Rapid Charge Points'!B:K,10,FALSE)</f>
        <v>20</v>
      </c>
      <c r="J36" s="159">
        <f>VLOOKUP(A36,'Rapid Charge Points'!B:L,11,FALSE)</f>
        <v>15.4510549207747</v>
      </c>
      <c r="K36" s="158">
        <f t="shared" si="3"/>
        <v>0.05</v>
      </c>
      <c r="L36" s="119">
        <f>VLOOKUP(A36,'Rapid Charge Points'!B:S,16,FALSE)</f>
        <v>19</v>
      </c>
      <c r="M36" s="159">
        <f>VLOOKUP(A36,'Rapid Charge Points'!B:T,19,FALSE)</f>
        <v>14.6729477179705</v>
      </c>
      <c r="N36" s="221">
        <v>7.0454545454545464E-2</v>
      </c>
      <c r="O36" s="86">
        <f t="shared" si="4"/>
        <v>7.0454545454545467</v>
      </c>
    </row>
    <row r="37" spans="1:15">
      <c r="A37" s="34" t="s">
        <v>178</v>
      </c>
      <c r="B37" s="34" t="s">
        <v>32</v>
      </c>
      <c r="C37" s="34" t="s">
        <v>516</v>
      </c>
      <c r="D37" s="119">
        <f t="shared" si="0"/>
        <v>25</v>
      </c>
      <c r="E37" s="158">
        <f t="shared" si="1"/>
        <v>0.13636363636363635</v>
      </c>
      <c r="F37" s="119">
        <f>VLOOKUP(A37,'Rapid Charge Points'!B:C,2,FALSE)</f>
        <v>22</v>
      </c>
      <c r="G37" s="159">
        <f>VLOOKUP(A37,'Rapid Charge Points'!B:D,3,FALSE)</f>
        <v>12.7070674398725</v>
      </c>
      <c r="H37" s="158">
        <f t="shared" si="2"/>
        <v>0</v>
      </c>
      <c r="I37" s="119">
        <f>VLOOKUP(A37,'Rapid Charge Points'!B:K,10,FALSE)</f>
        <v>22</v>
      </c>
      <c r="J37" s="159">
        <f>VLOOKUP(A37,'Rapid Charge Points'!B:L,11,FALSE)</f>
        <v>12.8036502042764</v>
      </c>
      <c r="K37" s="158">
        <f t="shared" si="3"/>
        <v>0.27272727272727271</v>
      </c>
      <c r="L37" s="119">
        <f>VLOOKUP(A37,'Rapid Charge Points'!B:S,16,FALSE)</f>
        <v>16</v>
      </c>
      <c r="M37" s="159">
        <f>VLOOKUP(A37,'Rapid Charge Points'!B:T,19,FALSE)</f>
        <v>8.8258656703244984</v>
      </c>
      <c r="N37" s="221">
        <v>0.13636363636363635</v>
      </c>
      <c r="O37" s="86">
        <f t="shared" si="4"/>
        <v>13.636363636363635</v>
      </c>
    </row>
    <row r="38" spans="1:15">
      <c r="A38" s="34" t="s">
        <v>98</v>
      </c>
      <c r="B38" s="34" t="s">
        <v>521</v>
      </c>
      <c r="C38" s="34" t="s">
        <v>516</v>
      </c>
      <c r="D38" s="119">
        <f t="shared" si="0"/>
        <v>31.617647058823529</v>
      </c>
      <c r="E38" s="158">
        <f t="shared" si="1"/>
        <v>0.43716577540106955</v>
      </c>
      <c r="F38" s="119">
        <f>VLOOKUP(A38,'Rapid Charge Points'!B:C,2,FALSE)</f>
        <v>22</v>
      </c>
      <c r="G38" s="159">
        <f>VLOOKUP(A38,'Rapid Charge Points'!B:D,3,FALSE)</f>
        <v>12.593953757291599</v>
      </c>
      <c r="H38" s="158">
        <f t="shared" si="2"/>
        <v>0.22727272727272727</v>
      </c>
      <c r="I38" s="119">
        <f>VLOOKUP(A38,'Rapid Charge Points'!B:K,10,FALSE)</f>
        <v>17</v>
      </c>
      <c r="J38" s="159">
        <f>VLOOKUP(A38,'Rapid Charge Points'!B:L,11,FALSE)</f>
        <v>9.8100316229254592</v>
      </c>
      <c r="K38" s="158">
        <f t="shared" si="3"/>
        <v>0.6470588235294118</v>
      </c>
      <c r="L38" s="119">
        <f>VLOOKUP(A38,'Rapid Charge Points'!B:S,16,FALSE)</f>
        <v>6</v>
      </c>
      <c r="M38" s="159">
        <f>VLOOKUP(A38,'Rapid Charge Points'!B:T,19,FALSE)</f>
        <v>2.9133624281127823</v>
      </c>
      <c r="N38" s="221">
        <v>0.43716577540106955</v>
      </c>
      <c r="O38" s="86">
        <f t="shared" si="4"/>
        <v>43.716577540106954</v>
      </c>
    </row>
    <row r="39" spans="1:15">
      <c r="A39" s="34" t="s">
        <v>380</v>
      </c>
      <c r="B39" s="34" t="s">
        <v>526</v>
      </c>
      <c r="C39" s="34" t="s">
        <v>516</v>
      </c>
      <c r="D39" s="119">
        <f t="shared" si="0"/>
        <v>25.416666666666664</v>
      </c>
      <c r="E39" s="158">
        <f t="shared" si="1"/>
        <v>0.21031746031746032</v>
      </c>
      <c r="F39" s="119">
        <f>VLOOKUP(A39,'Rapid Charge Points'!B:C,2,FALSE)</f>
        <v>21</v>
      </c>
      <c r="G39" s="159">
        <f>VLOOKUP(A39,'Rapid Charge Points'!B:D,3,FALSE)</f>
        <v>10.3986135181976</v>
      </c>
      <c r="H39" s="158">
        <f t="shared" si="2"/>
        <v>0.14285714285714285</v>
      </c>
      <c r="I39" s="119">
        <f>VLOOKUP(A39,'Rapid Charge Points'!B:K,10,FALSE)</f>
        <v>18</v>
      </c>
      <c r="J39" s="159">
        <f>VLOOKUP(A39,'Rapid Charge Points'!B:L,11,FALSE)</f>
        <v>8.9084655168147293</v>
      </c>
      <c r="K39" s="158">
        <f t="shared" si="3"/>
        <v>0.27777777777777779</v>
      </c>
      <c r="L39" s="119">
        <f>VLOOKUP(A39,'Rapid Charge Points'!B:S,16,FALSE)</f>
        <v>13</v>
      </c>
      <c r="M39" s="159">
        <f>VLOOKUP(A39,'Rapid Charge Points'!B:T,19,FALSE)</f>
        <v>5.9256918245205128</v>
      </c>
      <c r="N39" s="221">
        <v>0.21031746031746032</v>
      </c>
      <c r="O39" s="86">
        <f t="shared" si="4"/>
        <v>21.031746031746032</v>
      </c>
    </row>
    <row r="40" spans="1:15">
      <c r="A40" s="34" t="s">
        <v>545</v>
      </c>
      <c r="B40" s="34" t="s">
        <v>315</v>
      </c>
      <c r="C40" s="34" t="s">
        <v>524</v>
      </c>
      <c r="D40" s="119">
        <f t="shared" si="0"/>
        <v>26.125</v>
      </c>
      <c r="E40" s="158">
        <f t="shared" si="1"/>
        <v>0.24404761904761904</v>
      </c>
      <c r="F40" s="119">
        <v>21</v>
      </c>
      <c r="G40" s="159">
        <v>11.706338145939</v>
      </c>
      <c r="H40" s="158">
        <f t="shared" si="2"/>
        <v>0.23809523809523808</v>
      </c>
      <c r="I40" s="119">
        <v>16</v>
      </c>
      <c r="J40" s="159">
        <v>8.9335566722501394</v>
      </c>
      <c r="K40" s="158">
        <f t="shared" si="3"/>
        <v>0.25</v>
      </c>
      <c r="L40" s="119">
        <v>12</v>
      </c>
      <c r="M40" s="159">
        <v>6.7495359694021033</v>
      </c>
      <c r="N40" s="221">
        <v>0.24404761904761904</v>
      </c>
      <c r="O40" s="86">
        <f t="shared" si="4"/>
        <v>24.404761904761905</v>
      </c>
    </row>
    <row r="41" spans="1:15">
      <c r="A41" s="34" t="s">
        <v>546</v>
      </c>
      <c r="B41" s="34" t="s">
        <v>519</v>
      </c>
      <c r="C41" s="34" t="s">
        <v>516</v>
      </c>
      <c r="D41" s="119">
        <f t="shared" si="0"/>
        <v>30.299999999999997</v>
      </c>
      <c r="E41" s="158">
        <f t="shared" si="1"/>
        <v>0.44285714285714284</v>
      </c>
      <c r="F41" s="119">
        <v>21</v>
      </c>
      <c r="G41" s="159">
        <v>4.7587754084615597</v>
      </c>
      <c r="H41" s="158">
        <f t="shared" si="2"/>
        <v>0.2857142857142857</v>
      </c>
      <c r="I41" s="119">
        <v>15</v>
      </c>
      <c r="J41" s="159">
        <v>3.4107420182952199</v>
      </c>
      <c r="K41" s="158">
        <f t="shared" si="3"/>
        <v>0.6</v>
      </c>
      <c r="L41" s="119">
        <v>6</v>
      </c>
      <c r="M41" s="159">
        <v>1.3675930590093612</v>
      </c>
      <c r="N41" s="221">
        <v>0.44285714285714284</v>
      </c>
      <c r="O41" s="86">
        <f t="shared" si="4"/>
        <v>44.285714285714285</v>
      </c>
    </row>
    <row r="42" spans="1:15">
      <c r="A42" s="34" t="s">
        <v>92</v>
      </c>
      <c r="B42" s="34" t="s">
        <v>23</v>
      </c>
      <c r="C42" s="34" t="s">
        <v>516</v>
      </c>
      <c r="D42" s="119">
        <f t="shared" si="0"/>
        <v>23.714285714285715</v>
      </c>
      <c r="E42" s="158">
        <f t="shared" si="1"/>
        <v>0.18571428571428572</v>
      </c>
      <c r="F42" s="119">
        <f>VLOOKUP(A42,'Rapid Charge Points'!B:C,2,FALSE)</f>
        <v>20</v>
      </c>
      <c r="G42" s="159">
        <f>VLOOKUP(A42,'Rapid Charge Points'!B:D,3,FALSE)</f>
        <v>7.78773742864486</v>
      </c>
      <c r="H42" s="158">
        <f t="shared" si="2"/>
        <v>0.3</v>
      </c>
      <c r="I42" s="119">
        <f>VLOOKUP(A42,'Rapid Charge Points'!B:K,10,FALSE)</f>
        <v>14</v>
      </c>
      <c r="J42" s="159">
        <f>VLOOKUP(A42,'Rapid Charge Points'!B:L,11,FALSE)</f>
        <v>5.4410770223317302</v>
      </c>
      <c r="K42" s="158">
        <f t="shared" si="3"/>
        <v>7.1428571428571425E-2</v>
      </c>
      <c r="L42" s="119">
        <f>VLOOKUP(A42,'Rapid Charge Points'!B:S,16,FALSE)</f>
        <v>13</v>
      </c>
      <c r="M42" s="159">
        <f>VLOOKUP(A42,'Rapid Charge Points'!B:T,19,FALSE)</f>
        <v>3.1107343666155987</v>
      </c>
      <c r="N42" s="221">
        <v>0.18571428571428572</v>
      </c>
      <c r="O42" s="86">
        <f t="shared" si="4"/>
        <v>18.571428571428573</v>
      </c>
    </row>
    <row r="43" spans="1:15">
      <c r="A43" s="34" t="s">
        <v>234</v>
      </c>
      <c r="B43" s="34" t="s">
        <v>531</v>
      </c>
      <c r="C43" s="34" t="s">
        <v>516</v>
      </c>
      <c r="D43" s="119">
        <f t="shared" si="0"/>
        <v>20.027777777777779</v>
      </c>
      <c r="E43" s="158">
        <f t="shared" si="1"/>
        <v>5.4093567251461985E-2</v>
      </c>
      <c r="F43" s="119">
        <f>VLOOKUP(A43,'Rapid Charge Points'!B:C,2,FALSE)</f>
        <v>19</v>
      </c>
      <c r="G43" s="159">
        <f>VLOOKUP(A43,'Rapid Charge Points'!B:D,3,FALSE)</f>
        <v>9.0736734528192908</v>
      </c>
      <c r="H43" s="158">
        <f t="shared" si="2"/>
        <v>5.2631578947368418E-2</v>
      </c>
      <c r="I43" s="119">
        <f>VLOOKUP(A43,'Rapid Charge Points'!B:K,10,FALSE)</f>
        <v>18</v>
      </c>
      <c r="J43" s="159">
        <f>VLOOKUP(A43,'Rapid Charge Points'!B:L,11,FALSE)</f>
        <v>8.5708571809498402</v>
      </c>
      <c r="K43" s="158">
        <f t="shared" si="3"/>
        <v>5.5555555555555552E-2</v>
      </c>
      <c r="L43" s="119">
        <f>VLOOKUP(A43,'Rapid Charge Points'!B:S,16,FALSE)</f>
        <v>17</v>
      </c>
      <c r="M43" s="159">
        <f>VLOOKUP(A43,'Rapid Charge Points'!B:T,19,FALSE)</f>
        <v>8.1127384309963873</v>
      </c>
      <c r="N43" s="221">
        <v>5.4093567251461985E-2</v>
      </c>
      <c r="O43" s="86">
        <f t="shared" si="4"/>
        <v>5.4093567251461989</v>
      </c>
    </row>
    <row r="44" spans="1:15">
      <c r="A44" s="34" t="s">
        <v>114</v>
      </c>
      <c r="B44" s="34" t="s">
        <v>26</v>
      </c>
      <c r="C44" s="34" t="s">
        <v>516</v>
      </c>
      <c r="D44" s="119">
        <f t="shared" si="0"/>
        <v>24.675000000000001</v>
      </c>
      <c r="E44" s="158">
        <f t="shared" si="1"/>
        <v>0.29868421052631577</v>
      </c>
      <c r="F44" s="119">
        <f>VLOOKUP(A44,'Rapid Charge Points'!B:C,2,FALSE)</f>
        <v>19</v>
      </c>
      <c r="G44" s="159">
        <f>VLOOKUP(A44,'Rapid Charge Points'!B:D,3,FALSE)</f>
        <v>9.6348884381338706</v>
      </c>
      <c r="H44" s="158">
        <f t="shared" si="2"/>
        <v>-5.2631578947368418E-2</v>
      </c>
      <c r="I44" s="119">
        <f>VLOOKUP(A44,'Rapid Charge Points'!B:K,10,FALSE)</f>
        <v>20</v>
      </c>
      <c r="J44" s="159">
        <f>VLOOKUP(A44,'Rapid Charge Points'!B:L,11,FALSE)</f>
        <v>10.271897116678399</v>
      </c>
      <c r="K44" s="158">
        <f t="shared" si="3"/>
        <v>0.65</v>
      </c>
      <c r="L44" s="119">
        <f>VLOOKUP(A44,'Rapid Charge Points'!B:S,16,FALSE)</f>
        <v>7</v>
      </c>
      <c r="M44" s="159">
        <f>VLOOKUP(A44,'Rapid Charge Points'!B:T,19,FALSE)</f>
        <v>2.5970922954659961</v>
      </c>
      <c r="N44" s="221">
        <v>0.29868421052631577</v>
      </c>
      <c r="O44" s="86">
        <f t="shared" si="4"/>
        <v>29.868421052631579</v>
      </c>
    </row>
    <row r="45" spans="1:15">
      <c r="A45" s="34" t="s">
        <v>353</v>
      </c>
      <c r="B45" s="34" t="s">
        <v>533</v>
      </c>
      <c r="C45" s="34" t="s">
        <v>516</v>
      </c>
      <c r="D45" s="119">
        <f t="shared" si="0"/>
        <v>21.9</v>
      </c>
      <c r="E45" s="158">
        <f t="shared" si="1"/>
        <v>0.21666666666666667</v>
      </c>
      <c r="F45" s="119">
        <f>VLOOKUP(A45,'Rapid Charge Points'!B:C,2,FALSE)</f>
        <v>18</v>
      </c>
      <c r="G45" s="159">
        <f>VLOOKUP(A45,'Rapid Charge Points'!B:D,3,FALSE)</f>
        <v>5.7547516664801703</v>
      </c>
      <c r="H45" s="158">
        <f t="shared" si="2"/>
        <v>0.16666666666666666</v>
      </c>
      <c r="I45" s="119">
        <f>VLOOKUP(A45,'Rapid Charge Points'!B:K,10,FALSE)</f>
        <v>15</v>
      </c>
      <c r="J45" s="159">
        <f>VLOOKUP(A45,'Rapid Charge Points'!B:L,11,FALSE)</f>
        <v>4.8093879252300402</v>
      </c>
      <c r="K45" s="158">
        <f t="shared" si="3"/>
        <v>0.26666666666666666</v>
      </c>
      <c r="L45" s="119">
        <f>VLOOKUP(A45,'Rapid Charge Points'!B:S,16,FALSE)</f>
        <v>11</v>
      </c>
      <c r="M45" s="159">
        <f>VLOOKUP(A45,'Rapid Charge Points'!B:T,19,FALSE)</f>
        <v>3.5421939705418266</v>
      </c>
      <c r="N45" s="221">
        <v>0.21666666666666667</v>
      </c>
      <c r="O45" s="86">
        <f t="shared" si="4"/>
        <v>21.666666666666668</v>
      </c>
    </row>
    <row r="46" spans="1:15">
      <c r="A46" s="34" t="s">
        <v>133</v>
      </c>
      <c r="B46" s="34" t="s">
        <v>549</v>
      </c>
      <c r="C46" s="34" t="s">
        <v>516</v>
      </c>
      <c r="D46" s="119">
        <f t="shared" si="0"/>
        <v>21</v>
      </c>
      <c r="E46" s="158">
        <f t="shared" si="1"/>
        <v>0.3125</v>
      </c>
      <c r="F46" s="119">
        <f>VLOOKUP(A46,'Rapid Charge Points'!B:C,2,FALSE)</f>
        <v>16</v>
      </c>
      <c r="G46" s="159">
        <f>VLOOKUP(A46,'Rapid Charge Points'!B:D,3,FALSE)</f>
        <v>5.4385326838818902</v>
      </c>
      <c r="H46" s="158">
        <f t="shared" si="2"/>
        <v>0.125</v>
      </c>
      <c r="I46" s="119">
        <f>VLOOKUP(A46,'Rapid Charge Points'!B:K,10,FALSE)</f>
        <v>14</v>
      </c>
      <c r="J46" s="159">
        <f>VLOOKUP(A46,'Rapid Charge Points'!B:L,11,FALSE)</f>
        <v>4.77126878261077</v>
      </c>
      <c r="K46" s="158">
        <f t="shared" si="3"/>
        <v>0.5</v>
      </c>
      <c r="L46" s="119">
        <f>VLOOKUP(A46,'Rapid Charge Points'!B:S,16,FALSE)</f>
        <v>7</v>
      </c>
      <c r="M46" s="159">
        <f>VLOOKUP(A46,'Rapid Charge Points'!B:T,19,FALSE)</f>
        <v>1.0281895296032904</v>
      </c>
      <c r="N46" s="221">
        <v>0.3125</v>
      </c>
      <c r="O46" s="86">
        <f t="shared" si="4"/>
        <v>31.25</v>
      </c>
    </row>
    <row r="47" spans="1:15">
      <c r="A47" s="34" t="s">
        <v>113</v>
      </c>
      <c r="B47" s="34" t="s">
        <v>26</v>
      </c>
      <c r="C47" s="34" t="s">
        <v>516</v>
      </c>
      <c r="D47" s="119">
        <f t="shared" si="0"/>
        <v>22</v>
      </c>
      <c r="E47" s="158">
        <f t="shared" si="1"/>
        <v>0.375</v>
      </c>
      <c r="F47" s="119">
        <f>VLOOKUP(A47,'Rapid Charge Points'!B:C,2,FALSE)</f>
        <v>16</v>
      </c>
      <c r="G47" s="159">
        <f>VLOOKUP(A47,'Rapid Charge Points'!B:D,3,FALSE)</f>
        <v>8.9112164367387194</v>
      </c>
      <c r="H47" s="158">
        <f t="shared" si="2"/>
        <v>0.5</v>
      </c>
      <c r="I47" s="119">
        <f>VLOOKUP(A47,'Rapid Charge Points'!B:K,10,FALSE)</f>
        <v>8</v>
      </c>
      <c r="J47" s="159">
        <f>VLOOKUP(A47,'Rapid Charge Points'!B:L,11,FALSE)</f>
        <v>4.48460658788707</v>
      </c>
      <c r="K47" s="158">
        <f t="shared" si="3"/>
        <v>0.25</v>
      </c>
      <c r="L47" s="119">
        <f>VLOOKUP(A47,'Rapid Charge Points'!B:S,16,FALSE)</f>
        <v>6</v>
      </c>
      <c r="M47" s="159">
        <f>VLOOKUP(A47,'Rapid Charge Points'!B:T,19,FALSE)</f>
        <v>3.3883182082573313</v>
      </c>
      <c r="N47" s="221">
        <v>0.375</v>
      </c>
      <c r="O47" s="86">
        <f t="shared" si="4"/>
        <v>37.5</v>
      </c>
    </row>
    <row r="48" spans="1:15">
      <c r="A48" s="34" t="s">
        <v>540</v>
      </c>
      <c r="B48" s="34" t="s">
        <v>531</v>
      </c>
      <c r="C48" s="34" t="s">
        <v>516</v>
      </c>
      <c r="D48" s="119">
        <f t="shared" si="0"/>
        <v>22.2</v>
      </c>
      <c r="E48" s="158">
        <f t="shared" si="1"/>
        <v>0.38750000000000001</v>
      </c>
      <c r="F48" s="119">
        <f>VLOOKUP("*"&amp;A48,'Rapid Charge Points'!B:C,2,FALSE)</f>
        <v>16</v>
      </c>
      <c r="G48" s="159">
        <f>VLOOKUP("*"&amp;A48,'Rapid Charge Points'!B:D,3,FALSE)</f>
        <v>4.6535572082146901</v>
      </c>
      <c r="H48" s="158">
        <f t="shared" si="2"/>
        <v>0.375</v>
      </c>
      <c r="I48" s="119">
        <f>VLOOKUP("*"&amp;A48,'Rapid Charge Points'!B:K,10,FALSE)</f>
        <v>10</v>
      </c>
      <c r="J48" s="159">
        <f>VLOOKUP("*"&amp;A48,'Rapid Charge Points'!B:L,11,FALSE)</f>
        <v>2.91484852989614</v>
      </c>
      <c r="K48" s="158">
        <f t="shared" si="3"/>
        <v>0.4</v>
      </c>
      <c r="L48" s="119">
        <f>VLOOKUP("*"&amp;A48,'Rapid Charge Points'!B:S,16,FALSE)</f>
        <v>6</v>
      </c>
      <c r="M48" s="159">
        <f>VLOOKUP("*"&amp;A48,'Rapid Charge Points'!B:T,19,FALSE)</f>
        <v>1.7621041873469172</v>
      </c>
      <c r="N48" s="221">
        <v>0.38750000000000001</v>
      </c>
      <c r="O48" s="86">
        <f t="shared" si="4"/>
        <v>38.75</v>
      </c>
    </row>
    <row r="49" spans="1:15">
      <c r="A49" s="34" t="s">
        <v>129</v>
      </c>
      <c r="B49" s="34" t="s">
        <v>549</v>
      </c>
      <c r="C49" s="34" t="s">
        <v>516</v>
      </c>
      <c r="D49" s="119">
        <f t="shared" si="0"/>
        <v>15.25</v>
      </c>
      <c r="E49" s="158">
        <f t="shared" si="1"/>
        <v>1.6666666666666663E-2</v>
      </c>
      <c r="F49" s="119">
        <f>VLOOKUP(A49,'Rapid Charge Points'!B:C,2,FALSE)</f>
        <v>15</v>
      </c>
      <c r="G49" s="159">
        <f>VLOOKUP(A49,'Rapid Charge Points'!B:D,3,FALSE)</f>
        <v>2.6990990407402</v>
      </c>
      <c r="H49" s="158">
        <f t="shared" si="2"/>
        <v>0.33333333333333331</v>
      </c>
      <c r="I49" s="119">
        <f>VLOOKUP(A49,'Rapid Charge Points'!B:K,10,FALSE)</f>
        <v>10</v>
      </c>
      <c r="J49" s="159">
        <f>VLOOKUP(A49,'Rapid Charge Points'!B:L,11,FALSE)</f>
        <v>1.8087827254014499</v>
      </c>
      <c r="K49" s="158">
        <f t="shared" si="3"/>
        <v>-0.3</v>
      </c>
      <c r="L49" s="119">
        <f>VLOOKUP(A49,'Rapid Charge Points'!B:S,16,FALSE)</f>
        <v>13</v>
      </c>
      <c r="M49" s="159">
        <f>VLOOKUP(A49,'Rapid Charge Points'!B:T,19,FALSE)</f>
        <v>2.5564846145277715</v>
      </c>
      <c r="N49" s="221">
        <v>1.6666666666666663E-2</v>
      </c>
      <c r="O49" s="86">
        <f t="shared" si="4"/>
        <v>1.6666666666666663</v>
      </c>
    </row>
    <row r="50" spans="1:15">
      <c r="A50" s="34" t="s">
        <v>190</v>
      </c>
      <c r="B50" s="34" t="s">
        <v>33</v>
      </c>
      <c r="C50" s="34" t="s">
        <v>516</v>
      </c>
      <c r="D50" s="119">
        <f t="shared" si="0"/>
        <v>17.153846153846153</v>
      </c>
      <c r="E50" s="158">
        <f t="shared" si="1"/>
        <v>0.14358974358974358</v>
      </c>
      <c r="F50" s="119">
        <f>VLOOKUP(A50,'Rapid Charge Points'!B:C,2,FALSE)</f>
        <v>15</v>
      </c>
      <c r="G50" s="159">
        <f>VLOOKUP(A50,'Rapid Charge Points'!B:D,3,FALSE)</f>
        <v>10.4060438302566</v>
      </c>
      <c r="H50" s="158">
        <f t="shared" si="2"/>
        <v>0.13333333333333333</v>
      </c>
      <c r="I50" s="119">
        <f>VLOOKUP(A50,'Rapid Charge Points'!B:K,10,FALSE)</f>
        <v>13</v>
      </c>
      <c r="J50" s="159">
        <f>VLOOKUP(A50,'Rapid Charge Points'!B:L,11,FALSE)</f>
        <v>9.08233485869982</v>
      </c>
      <c r="K50" s="158">
        <f t="shared" si="3"/>
        <v>0.15384615384615385</v>
      </c>
      <c r="L50" s="119">
        <f>VLOOKUP(A50,'Rapid Charge Points'!B:S,16,FALSE)</f>
        <v>11</v>
      </c>
      <c r="M50" s="159">
        <f>VLOOKUP(A50,'Rapid Charge Points'!B:T,19,FALSE)</f>
        <v>5.6410328731190678</v>
      </c>
      <c r="N50" s="221">
        <v>0.14358974358974358</v>
      </c>
      <c r="O50" s="86">
        <f t="shared" si="4"/>
        <v>14.358974358974358</v>
      </c>
    </row>
    <row r="51" spans="1:15">
      <c r="A51" s="34" t="s">
        <v>530</v>
      </c>
      <c r="B51" s="34" t="s">
        <v>29</v>
      </c>
      <c r="C51" s="34" t="s">
        <v>516</v>
      </c>
      <c r="D51" s="119">
        <f t="shared" si="0"/>
        <v>19</v>
      </c>
      <c r="E51" s="158">
        <f t="shared" si="1"/>
        <v>0.26666666666666666</v>
      </c>
      <c r="F51" s="119">
        <f>VLOOKUP(A51&amp;"*",'Rapid Charge Points'!B:C,2,FALSE)</f>
        <v>15</v>
      </c>
      <c r="G51" s="159">
        <f>VLOOKUP(A51&amp;"*",'Rapid Charge Points'!B:D,3,FALSE)</f>
        <v>8.4383438343834403</v>
      </c>
      <c r="H51" s="158">
        <f t="shared" si="2"/>
        <v>0.53333333333333333</v>
      </c>
      <c r="I51" s="119">
        <f>VLOOKUP(A51&amp;"*",'Rapid Charge Points'!B:K,10,FALSE)</f>
        <v>7</v>
      </c>
      <c r="J51" s="159">
        <f>VLOOKUP(A51&amp;"*",'Rapid Charge Points'!B:L,11,FALSE)</f>
        <v>3.9641639578212899</v>
      </c>
      <c r="K51" s="158">
        <f t="shared" si="3"/>
        <v>0</v>
      </c>
      <c r="L51" s="119">
        <f>VLOOKUP(A51&amp;"*",'Rapid Charge Points'!B:S,16,FALSE)</f>
        <v>7</v>
      </c>
      <c r="M51" s="159">
        <f>VLOOKUP(A51&amp;"*",'Rapid Charge Points'!B:T,19,FALSE)</f>
        <v>5.1215223440638713</v>
      </c>
      <c r="N51" s="221">
        <v>0.26666666666666666</v>
      </c>
      <c r="O51" s="86">
        <f t="shared" si="4"/>
        <v>26.666666666666668</v>
      </c>
    </row>
    <row r="52" spans="1:15">
      <c r="A52" s="34" t="s">
        <v>399</v>
      </c>
      <c r="B52" s="34" t="s">
        <v>552</v>
      </c>
      <c r="C52" s="34" t="s">
        <v>548</v>
      </c>
      <c r="D52" s="119">
        <f t="shared" si="0"/>
        <v>16.5</v>
      </c>
      <c r="E52" s="158">
        <f t="shared" si="1"/>
        <v>0.17857142857142858</v>
      </c>
      <c r="F52" s="119">
        <f>VLOOKUP(A52,'Rapid Charge Points'!B:C,2,FALSE)</f>
        <v>14</v>
      </c>
      <c r="G52" s="159">
        <f>VLOOKUP(A52,'Rapid Charge Points'!B:D,3,FALSE)</f>
        <v>8.9487174570301793</v>
      </c>
      <c r="H52" s="158">
        <f t="shared" si="2"/>
        <v>0.35714285714285715</v>
      </c>
      <c r="I52" s="119">
        <f>VLOOKUP(A52,'Rapid Charge Points'!B:K,10,FALSE)</f>
        <v>9</v>
      </c>
      <c r="J52" s="159">
        <f>VLOOKUP(A52,'Rapid Charge Points'!B:L,11,FALSE)</f>
        <v>5.8186143939589803</v>
      </c>
      <c r="K52" s="158">
        <f t="shared" si="3"/>
        <v>0</v>
      </c>
      <c r="L52" s="119">
        <f>VLOOKUP(A52,'Rapid Charge Points'!B:S,16,FALSE)</f>
        <v>9</v>
      </c>
      <c r="M52" s="159">
        <f>VLOOKUP(A52,'Rapid Charge Points'!B:T,19,FALSE)</f>
        <v>3.9138432636234359</v>
      </c>
      <c r="N52" s="221">
        <v>0.17857142857142858</v>
      </c>
      <c r="O52" s="86">
        <f t="shared" si="4"/>
        <v>17.857142857142858</v>
      </c>
    </row>
    <row r="53" spans="1:15">
      <c r="A53" s="34" t="s">
        <v>101</v>
      </c>
      <c r="B53" s="34" t="s">
        <v>21</v>
      </c>
      <c r="C53" s="34" t="s">
        <v>516</v>
      </c>
      <c r="D53" s="119">
        <f t="shared" si="0"/>
        <v>16.772727272727273</v>
      </c>
      <c r="E53" s="158">
        <f t="shared" si="1"/>
        <v>0.19805194805194803</v>
      </c>
      <c r="F53" s="119">
        <f>VLOOKUP(A53,'Rapid Charge Points'!B:C,2,FALSE)</f>
        <v>14</v>
      </c>
      <c r="G53" s="159">
        <f>VLOOKUP(A53,'Rapid Charge Points'!B:D,3,FALSE)</f>
        <v>6.9092811386495301</v>
      </c>
      <c r="H53" s="158">
        <f t="shared" si="2"/>
        <v>0.21428571428571427</v>
      </c>
      <c r="I53" s="119">
        <f>VLOOKUP(A53,'Rapid Charge Points'!B:K,10,FALSE)</f>
        <v>11</v>
      </c>
      <c r="J53" s="159">
        <f>VLOOKUP(A53,'Rapid Charge Points'!B:L,11,FALSE)</f>
        <v>5.4385713367513899</v>
      </c>
      <c r="K53" s="158">
        <f t="shared" si="3"/>
        <v>0.18181818181818182</v>
      </c>
      <c r="L53" s="119">
        <f>VLOOKUP(A53,'Rapid Charge Points'!B:S,16,FALSE)</f>
        <v>9</v>
      </c>
      <c r="M53" s="159">
        <f>VLOOKUP(A53,'Rapid Charge Points'!B:T,19,FALSE)</f>
        <v>4.4766987828353422</v>
      </c>
      <c r="N53" s="221">
        <v>0.19805194805194803</v>
      </c>
      <c r="O53" s="86">
        <f t="shared" si="4"/>
        <v>19.805194805194802</v>
      </c>
    </row>
    <row r="54" spans="1:15">
      <c r="A54" s="34" t="s">
        <v>426</v>
      </c>
      <c r="B54" s="34" t="s">
        <v>51</v>
      </c>
      <c r="C54" s="34" t="s">
        <v>516</v>
      </c>
      <c r="D54" s="119">
        <f t="shared" si="0"/>
        <v>19.166666666666664</v>
      </c>
      <c r="E54" s="158">
        <f t="shared" si="1"/>
        <v>0.36904761904761901</v>
      </c>
      <c r="F54" s="119">
        <f>VLOOKUP(A54,'Rapid Charge Points'!B:C,2,FALSE)</f>
        <v>14</v>
      </c>
      <c r="G54" s="159">
        <f>VLOOKUP(A54,'Rapid Charge Points'!B:D,3,FALSE)</f>
        <v>12.447321158667799</v>
      </c>
      <c r="H54" s="158">
        <f t="shared" si="2"/>
        <v>0.5714285714285714</v>
      </c>
      <c r="I54" s="119">
        <f>VLOOKUP(A54,'Rapid Charge Points'!B:K,10,FALSE)</f>
        <v>6</v>
      </c>
      <c r="J54" s="159">
        <f>VLOOKUP(A54,'Rapid Charge Points'!B:L,11,FALSE)</f>
        <v>5.3376508998389802</v>
      </c>
      <c r="K54" s="158">
        <f t="shared" si="3"/>
        <v>0.16666666666666666</v>
      </c>
      <c r="L54" s="119">
        <f>VLOOKUP(A54,'Rapid Charge Points'!B:S,16,FALSE)</f>
        <v>5</v>
      </c>
      <c r="M54" s="159">
        <f>VLOOKUP(A54,'Rapid Charge Points'!B:T,19,FALSE)</f>
        <v>4.4464997154240189</v>
      </c>
      <c r="N54" s="221">
        <v>0.36904761904761901</v>
      </c>
      <c r="O54" s="86">
        <f t="shared" si="4"/>
        <v>36.904761904761898</v>
      </c>
    </row>
    <row r="55" spans="1:15">
      <c r="A55" s="34" t="s">
        <v>445</v>
      </c>
      <c r="B55" s="34" t="s">
        <v>38</v>
      </c>
      <c r="C55" s="34" t="s">
        <v>516</v>
      </c>
      <c r="D55" s="119">
        <f t="shared" si="0"/>
        <v>13</v>
      </c>
      <c r="E55" s="158">
        <f t="shared" si="1"/>
        <v>0</v>
      </c>
      <c r="F55" s="119">
        <f>VLOOKUP(A55,'Rapid Charge Points'!B:C,2,FALSE)</f>
        <v>13</v>
      </c>
      <c r="G55" s="159">
        <f>VLOOKUP(A55,'Rapid Charge Points'!B:D,3,FALSE)</f>
        <v>6.1607870642427898</v>
      </c>
      <c r="H55" s="158">
        <f t="shared" si="2"/>
        <v>0</v>
      </c>
      <c r="I55" s="119">
        <f>VLOOKUP(A55,'Rapid Charge Points'!B:K,10,FALSE)</f>
        <v>13</v>
      </c>
      <c r="J55" s="159">
        <f>VLOOKUP(A55,'Rapid Charge Points'!B:L,11,FALSE)</f>
        <v>6.1723119581422203</v>
      </c>
      <c r="K55" s="158">
        <f t="shared" si="3"/>
        <v>0</v>
      </c>
      <c r="L55" s="119">
        <f>VLOOKUP(A55,'Rapid Charge Points'!B:S,16,FALSE)</f>
        <v>13</v>
      </c>
      <c r="M55" s="159">
        <f>VLOOKUP(A55,'Rapid Charge Points'!B:T,19,FALSE)</f>
        <v>6.1936319934442778</v>
      </c>
      <c r="N55" s="221">
        <v>0</v>
      </c>
      <c r="O55" s="86">
        <f t="shared" si="4"/>
        <v>0</v>
      </c>
    </row>
    <row r="56" spans="1:15">
      <c r="A56" s="34" t="s">
        <v>132</v>
      </c>
      <c r="B56" s="34" t="s">
        <v>549</v>
      </c>
      <c r="C56" s="34" t="s">
        <v>516</v>
      </c>
      <c r="D56" s="119">
        <f t="shared" si="0"/>
        <v>15.15</v>
      </c>
      <c r="E56" s="158">
        <f t="shared" si="1"/>
        <v>0.16538461538461541</v>
      </c>
      <c r="F56" s="119">
        <f>VLOOKUP(A56,'Rapid Charge Points'!B:C,2,FALSE)</f>
        <v>13</v>
      </c>
      <c r="G56" s="159">
        <f>VLOOKUP(A56,'Rapid Charge Points'!B:D,3,FALSE)</f>
        <v>4.9486670955511496</v>
      </c>
      <c r="H56" s="158">
        <f t="shared" si="2"/>
        <v>0.23076923076923078</v>
      </c>
      <c r="I56" s="119">
        <f>VLOOKUP(A56,'Rapid Charge Points'!B:K,10,FALSE)</f>
        <v>10</v>
      </c>
      <c r="J56" s="159">
        <f>VLOOKUP(A56,'Rapid Charge Points'!B:L,11,FALSE)</f>
        <v>3.8634800683063202</v>
      </c>
      <c r="K56" s="158">
        <f t="shared" si="3"/>
        <v>0.1</v>
      </c>
      <c r="L56" s="119">
        <f>VLOOKUP(A56,'Rapid Charge Points'!B:S,16,FALSE)</f>
        <v>9</v>
      </c>
      <c r="M56" s="159">
        <f>VLOOKUP(A56,'Rapid Charge Points'!B:T,19,FALSE)</f>
        <v>3.5376246029999057</v>
      </c>
      <c r="N56" s="221">
        <v>0.16538461538461541</v>
      </c>
      <c r="O56" s="86">
        <f t="shared" si="4"/>
        <v>16.53846153846154</v>
      </c>
    </row>
    <row r="57" spans="1:15">
      <c r="A57" s="34" t="s">
        <v>420</v>
      </c>
      <c r="B57" s="34" t="s">
        <v>520</v>
      </c>
      <c r="C57" s="34" t="s">
        <v>516</v>
      </c>
      <c r="D57" s="119">
        <f t="shared" si="0"/>
        <v>15.5</v>
      </c>
      <c r="E57" s="158">
        <f t="shared" si="1"/>
        <v>0.19230769230769232</v>
      </c>
      <c r="F57" s="119">
        <f>VLOOKUP(A57,'Rapid Charge Points'!B:C,2,FALSE)</f>
        <v>13</v>
      </c>
      <c r="G57" s="159">
        <f>VLOOKUP(A57,'Rapid Charge Points'!B:D,3,FALSE)</f>
        <v>5.9773687622708502</v>
      </c>
      <c r="H57" s="158">
        <f t="shared" si="2"/>
        <v>0.38461538461538464</v>
      </c>
      <c r="I57" s="119">
        <f>VLOOKUP(A57,'Rapid Charge Points'!B:K,10,FALSE)</f>
        <v>8</v>
      </c>
      <c r="J57" s="159">
        <f>VLOOKUP(A57,'Rapid Charge Points'!B:L,11,FALSE)</f>
        <v>3.6973018939428899</v>
      </c>
      <c r="K57" s="158">
        <f t="shared" si="3"/>
        <v>0</v>
      </c>
      <c r="L57" s="119">
        <f>VLOOKUP(A57,'Rapid Charge Points'!B:S,16,FALSE)</f>
        <v>8</v>
      </c>
      <c r="M57" s="159">
        <f>VLOOKUP(A57,'Rapid Charge Points'!B:T,19,FALSE)</f>
        <v>3.722505804782489</v>
      </c>
      <c r="N57" s="221">
        <v>0.19230769230769232</v>
      </c>
      <c r="O57" s="86">
        <f t="shared" si="4"/>
        <v>19.230769230769234</v>
      </c>
    </row>
    <row r="58" spans="1:15">
      <c r="A58" s="34" t="s">
        <v>438</v>
      </c>
      <c r="B58" s="34" t="s">
        <v>53</v>
      </c>
      <c r="C58" s="34" t="s">
        <v>516</v>
      </c>
      <c r="D58" s="119">
        <f t="shared" si="0"/>
        <v>16.928571428571431</v>
      </c>
      <c r="E58" s="158">
        <f t="shared" si="1"/>
        <v>0.30219780219780223</v>
      </c>
      <c r="F58" s="119">
        <f>VLOOKUP(A58,'Rapid Charge Points'!B:C,2,FALSE)</f>
        <v>13</v>
      </c>
      <c r="G58" s="159">
        <f>VLOOKUP(A58,'Rapid Charge Points'!B:D,3,FALSE)</f>
        <v>12.9656410512143</v>
      </c>
      <c r="H58" s="158">
        <f t="shared" si="2"/>
        <v>0.46153846153846156</v>
      </c>
      <c r="I58" s="119">
        <f>VLOOKUP(A58,'Rapid Charge Points'!B:K,10,FALSE)</f>
        <v>7</v>
      </c>
      <c r="J58" s="159">
        <f>VLOOKUP(A58,'Rapid Charge Points'!B:L,11,FALSE)</f>
        <v>6.9154926794570297</v>
      </c>
      <c r="K58" s="158">
        <f t="shared" si="3"/>
        <v>0.14285714285714285</v>
      </c>
      <c r="L58" s="119">
        <f>VLOOKUP(A58,'Rapid Charge Points'!B:S,16,FALSE)</f>
        <v>6</v>
      </c>
      <c r="M58" s="159">
        <f>VLOOKUP(A58,'Rapid Charge Points'!B:T,19,FALSE)</f>
        <v>5.8886457096308797</v>
      </c>
      <c r="N58" s="221">
        <v>0.30219780219780223</v>
      </c>
      <c r="O58" s="86">
        <f t="shared" si="4"/>
        <v>30.219780219780223</v>
      </c>
    </row>
    <row r="59" spans="1:15">
      <c r="A59" s="34" t="s">
        <v>136</v>
      </c>
      <c r="B59" s="34" t="s">
        <v>549</v>
      </c>
      <c r="C59" s="34" t="s">
        <v>516</v>
      </c>
      <c r="D59" s="119">
        <f t="shared" si="0"/>
        <v>18.75</v>
      </c>
      <c r="E59" s="158">
        <f t="shared" si="1"/>
        <v>0.44230769230769229</v>
      </c>
      <c r="F59" s="119">
        <f>VLOOKUP(A59,'Rapid Charge Points'!B:C,2,FALSE)</f>
        <v>13</v>
      </c>
      <c r="G59" s="159">
        <f>VLOOKUP(A59,'Rapid Charge Points'!B:D,3,FALSE)</f>
        <v>3.9309126974527699</v>
      </c>
      <c r="H59" s="158">
        <f t="shared" si="2"/>
        <v>0.38461538461538464</v>
      </c>
      <c r="I59" s="119">
        <f>VLOOKUP(A59,'Rapid Charge Points'!B:K,10,FALSE)</f>
        <v>8</v>
      </c>
      <c r="J59" s="159">
        <f>VLOOKUP(A59,'Rapid Charge Points'!B:L,11,FALSE)</f>
        <v>2.4341116405303902</v>
      </c>
      <c r="K59" s="158">
        <f t="shared" si="3"/>
        <v>0.5</v>
      </c>
      <c r="L59" s="119">
        <f>VLOOKUP(A59,'Rapid Charge Points'!B:S,16,FALSE)</f>
        <v>4</v>
      </c>
      <c r="M59" s="159">
        <f>VLOOKUP(A59,'Rapid Charge Points'!B:T,19,FALSE)</f>
        <v>1.2266627413458944</v>
      </c>
      <c r="N59" s="221">
        <v>0.44230769230769229</v>
      </c>
      <c r="O59" s="86">
        <f t="shared" si="4"/>
        <v>44.230769230769226</v>
      </c>
    </row>
    <row r="60" spans="1:15">
      <c r="A60" s="34" t="s">
        <v>328</v>
      </c>
      <c r="B60" s="34" t="s">
        <v>25</v>
      </c>
      <c r="C60" s="34" t="s">
        <v>516</v>
      </c>
      <c r="D60" s="119">
        <f t="shared" si="0"/>
        <v>22.333333333333336</v>
      </c>
      <c r="E60" s="158">
        <f t="shared" si="1"/>
        <v>0.71794871794871795</v>
      </c>
      <c r="F60" s="119">
        <f>VLOOKUP(A60,'Rapid Charge Points'!B:C,2,FALSE)</f>
        <v>13</v>
      </c>
      <c r="G60" s="159">
        <f>VLOOKUP(A60,'Rapid Charge Points'!B:D,3,FALSE)</f>
        <v>4.4560530338865698</v>
      </c>
      <c r="H60" s="158">
        <f t="shared" si="2"/>
        <v>0.76923076923076927</v>
      </c>
      <c r="I60" s="119">
        <f>VLOOKUP(A60,'Rapid Charge Points'!B:K,10,FALSE)</f>
        <v>3</v>
      </c>
      <c r="J60" s="159">
        <f>VLOOKUP(A60,'Rapid Charge Points'!B:L,11,FALSE)</f>
        <v>1.03133540746343</v>
      </c>
      <c r="K60" s="158">
        <f t="shared" si="3"/>
        <v>0.66666666666666663</v>
      </c>
      <c r="L60" s="119">
        <f>VLOOKUP(A60,'Rapid Charge Points'!B:S,16,FALSE)</f>
        <v>1</v>
      </c>
      <c r="M60" s="159">
        <f>VLOOKUP(A60,'Rapid Charge Points'!B:T,19,FALSE)</f>
        <v>0.34435854611821831</v>
      </c>
      <c r="N60" s="221">
        <v>0.71794871794871795</v>
      </c>
      <c r="O60" s="86">
        <f t="shared" si="4"/>
        <v>71.794871794871796</v>
      </c>
    </row>
    <row r="61" spans="1:15">
      <c r="A61" s="34" t="s">
        <v>237</v>
      </c>
      <c r="B61" s="34" t="s">
        <v>38</v>
      </c>
      <c r="C61" s="34" t="s">
        <v>516</v>
      </c>
      <c r="D61" s="119">
        <f t="shared" si="0"/>
        <v>11.857142857142858</v>
      </c>
      <c r="E61" s="158">
        <f t="shared" si="1"/>
        <v>-1.1904761904761904E-2</v>
      </c>
      <c r="F61" s="119">
        <f>VLOOKUP(A61,'Rapid Charge Points'!B:C,2,FALSE)</f>
        <v>12</v>
      </c>
      <c r="G61" s="159">
        <f>VLOOKUP(A61,'Rapid Charge Points'!B:D,3,FALSE)</f>
        <v>7.4282707604692204</v>
      </c>
      <c r="H61" s="158">
        <f t="shared" si="2"/>
        <v>-0.16666666666666666</v>
      </c>
      <c r="I61" s="119">
        <f>VLOOKUP(A61,'Rapid Charge Points'!B:K,10,FALSE)</f>
        <v>14</v>
      </c>
      <c r="J61" s="159">
        <f>VLOOKUP(A61,'Rapid Charge Points'!B:L,11,FALSE)</f>
        <v>8.7047894995367798</v>
      </c>
      <c r="K61" s="158">
        <f t="shared" si="3"/>
        <v>0.14285714285714285</v>
      </c>
      <c r="L61" s="119">
        <f>VLOOKUP(A61,'Rapid Charge Points'!B:S,16,FALSE)</f>
        <v>12</v>
      </c>
      <c r="M61" s="159">
        <f>VLOOKUP(A61,'Rapid Charge Points'!B:T,19,FALSE)</f>
        <v>5.6063239333968715</v>
      </c>
      <c r="N61" s="221">
        <v>-1.1904761904761904E-2</v>
      </c>
      <c r="O61" s="86">
        <f t="shared" si="4"/>
        <v>-1.1904761904761905</v>
      </c>
    </row>
    <row r="62" spans="1:15">
      <c r="A62" s="34" t="s">
        <v>228</v>
      </c>
      <c r="B62" s="34" t="s">
        <v>222</v>
      </c>
      <c r="C62" s="34" t="s">
        <v>516</v>
      </c>
      <c r="D62" s="119">
        <f t="shared" si="0"/>
        <v>13.5</v>
      </c>
      <c r="E62" s="158">
        <f t="shared" si="1"/>
        <v>0.125</v>
      </c>
      <c r="F62" s="119">
        <f>VLOOKUP(A62,'Rapid Charge Points'!B:C,2,FALSE)</f>
        <v>12</v>
      </c>
      <c r="G62" s="159">
        <f>VLOOKUP(A62,'Rapid Charge Points'!B:D,3,FALSE)</f>
        <v>6.0784422978538002</v>
      </c>
      <c r="H62" s="158">
        <f t="shared" si="2"/>
        <v>0</v>
      </c>
      <c r="I62" s="119">
        <f>VLOOKUP(A62,'Rapid Charge Points'!B:K,10,FALSE)</f>
        <v>12</v>
      </c>
      <c r="J62" s="159">
        <f>VLOOKUP(A62,'Rapid Charge Points'!B:L,11,FALSE)</f>
        <v>6.0806291424285996</v>
      </c>
      <c r="K62" s="158">
        <f t="shared" si="3"/>
        <v>0.25</v>
      </c>
      <c r="L62" s="119">
        <f>VLOOKUP(A62,'Rapid Charge Points'!B:S,16,FALSE)</f>
        <v>9</v>
      </c>
      <c r="M62" s="159">
        <f>VLOOKUP(A62,'Rapid Charge Points'!B:T,19,FALSE)</f>
        <v>4.563593677901558</v>
      </c>
      <c r="N62" s="221">
        <v>0.125</v>
      </c>
      <c r="O62" s="86">
        <f t="shared" si="4"/>
        <v>12.5</v>
      </c>
    </row>
    <row r="63" spans="1:15">
      <c r="A63" s="34" t="s">
        <v>211</v>
      </c>
      <c r="B63" s="34" t="s">
        <v>550</v>
      </c>
      <c r="C63" s="34" t="s">
        <v>516</v>
      </c>
      <c r="D63" s="119">
        <f t="shared" si="0"/>
        <v>13.59090909090909</v>
      </c>
      <c r="E63" s="158">
        <f t="shared" si="1"/>
        <v>0.13257575757575757</v>
      </c>
      <c r="F63" s="119">
        <f>VLOOKUP(A63,'Rapid Charge Points'!B:C,2,FALSE)</f>
        <v>12</v>
      </c>
      <c r="G63" s="159">
        <f>VLOOKUP(A63,'Rapid Charge Points'!B:D,3,FALSE)</f>
        <v>2.3977269548468101</v>
      </c>
      <c r="H63" s="158">
        <f t="shared" si="2"/>
        <v>8.3333333333333329E-2</v>
      </c>
      <c r="I63" s="119">
        <f>VLOOKUP(A63,'Rapid Charge Points'!B:K,10,FALSE)</f>
        <v>11</v>
      </c>
      <c r="J63" s="159">
        <f>VLOOKUP(A63,'Rapid Charge Points'!B:L,11,FALSE)</f>
        <v>2.2086490697571599</v>
      </c>
      <c r="K63" s="158">
        <f t="shared" si="3"/>
        <v>0.18181818181818182</v>
      </c>
      <c r="L63" s="119">
        <f>VLOOKUP(A63,'Rapid Charge Points'!B:S,16,FALSE)</f>
        <v>9</v>
      </c>
      <c r="M63" s="159">
        <f>VLOOKUP(A63,'Rapid Charge Points'!B:T,19,FALSE)</f>
        <v>1.6167691294102429</v>
      </c>
      <c r="N63" s="221">
        <v>0.13257575757575757</v>
      </c>
      <c r="O63" s="86">
        <f t="shared" si="4"/>
        <v>13.257575757575758</v>
      </c>
    </row>
    <row r="64" spans="1:15">
      <c r="A64" s="34" t="s">
        <v>349</v>
      </c>
      <c r="B64" s="34" t="s">
        <v>351</v>
      </c>
      <c r="C64" s="34" t="s">
        <v>516</v>
      </c>
      <c r="D64" s="119">
        <f t="shared" si="0"/>
        <v>14.681818181818182</v>
      </c>
      <c r="E64" s="158">
        <f t="shared" si="1"/>
        <v>0.22348484848484848</v>
      </c>
      <c r="F64" s="119">
        <f>VLOOKUP(A64,'Rapid Charge Points'!B:C,2,FALSE)</f>
        <v>12</v>
      </c>
      <c r="G64" s="159">
        <f>VLOOKUP(A64,'Rapid Charge Points'!B:D,3,FALSE)</f>
        <v>5.3840390163360698</v>
      </c>
      <c r="H64" s="158">
        <f t="shared" si="2"/>
        <v>8.3333333333333329E-2</v>
      </c>
      <c r="I64" s="119">
        <f>VLOOKUP(A64,'Rapid Charge Points'!B:K,10,FALSE)</f>
        <v>11</v>
      </c>
      <c r="J64" s="159">
        <f>VLOOKUP(A64,'Rapid Charge Points'!B:L,11,FALSE)</f>
        <v>4.9506510106078903</v>
      </c>
      <c r="K64" s="158">
        <f t="shared" si="3"/>
        <v>0.36363636363636365</v>
      </c>
      <c r="L64" s="119">
        <f>VLOOKUP(A64,'Rapid Charge Points'!B:S,16,FALSE)</f>
        <v>7</v>
      </c>
      <c r="M64" s="159">
        <f>VLOOKUP(A64,'Rapid Charge Points'!B:T,19,FALSE)</f>
        <v>2.2522928341051189</v>
      </c>
      <c r="N64" s="221">
        <v>0.22348484848484848</v>
      </c>
      <c r="O64" s="86">
        <f t="shared" si="4"/>
        <v>22.348484848484848</v>
      </c>
    </row>
    <row r="65" spans="1:15">
      <c r="A65" s="34" t="s">
        <v>555</v>
      </c>
      <c r="B65" s="34" t="s">
        <v>520</v>
      </c>
      <c r="C65" s="34" t="s">
        <v>516</v>
      </c>
      <c r="D65" s="119">
        <f t="shared" si="0"/>
        <v>17.75</v>
      </c>
      <c r="E65" s="158">
        <f t="shared" si="1"/>
        <v>0.47916666666666663</v>
      </c>
      <c r="F65" s="119">
        <v>12</v>
      </c>
      <c r="G65" s="159">
        <v>3.6469508451808599</v>
      </c>
      <c r="H65" s="158">
        <f t="shared" si="2"/>
        <v>0.33333333333333331</v>
      </c>
      <c r="I65" s="119">
        <v>8</v>
      </c>
      <c r="J65" s="159">
        <v>2.4356827523215099</v>
      </c>
      <c r="K65" s="158">
        <f t="shared" si="3"/>
        <v>0.625</v>
      </c>
      <c r="L65" s="119">
        <v>3</v>
      </c>
      <c r="M65" s="159">
        <v>0.91637190037204697</v>
      </c>
      <c r="N65" s="221">
        <v>0.47916666666666663</v>
      </c>
      <c r="O65" s="86">
        <f t="shared" si="4"/>
        <v>47.916666666666664</v>
      </c>
    </row>
    <row r="66" spans="1:15">
      <c r="A66" s="34" t="s">
        <v>418</v>
      </c>
      <c r="B66" s="34" t="s">
        <v>520</v>
      </c>
      <c r="C66" s="34" t="s">
        <v>516</v>
      </c>
      <c r="D66" s="119">
        <f t="shared" si="0"/>
        <v>12</v>
      </c>
      <c r="E66" s="158">
        <f t="shared" si="1"/>
        <v>9.0909090909090912E-2</v>
      </c>
      <c r="F66" s="119">
        <f>VLOOKUP(A66,'Rapid Charge Points'!B:C,2,FALSE)</f>
        <v>11</v>
      </c>
      <c r="G66" s="159">
        <f>VLOOKUP(A66,'Rapid Charge Points'!B:D,3,FALSE)</f>
        <v>3.4123022803485501</v>
      </c>
      <c r="H66" s="158">
        <f t="shared" si="2"/>
        <v>0</v>
      </c>
      <c r="I66" s="119">
        <f>VLOOKUP(A66,'Rapid Charge Points'!B:K,10,FALSE)</f>
        <v>11</v>
      </c>
      <c r="J66" s="159">
        <f>VLOOKUP(A66,'Rapid Charge Points'!B:L,11,FALSE)</f>
        <v>3.42044055274319</v>
      </c>
      <c r="K66" s="158">
        <f t="shared" si="3"/>
        <v>0.18181818181818182</v>
      </c>
      <c r="L66" s="119">
        <f>VLOOKUP(A66,'Rapid Charge Points'!B:S,16,FALSE)</f>
        <v>9</v>
      </c>
      <c r="M66" s="159">
        <f>VLOOKUP(A66,'Rapid Charge Points'!B:T,19,FALSE)</f>
        <v>2.1832290581549842</v>
      </c>
      <c r="N66" s="221">
        <v>9.0909090909090912E-2</v>
      </c>
      <c r="O66" s="86">
        <f t="shared" si="4"/>
        <v>9.0909090909090917</v>
      </c>
    </row>
    <row r="67" spans="1:15">
      <c r="A67" s="34" t="s">
        <v>264</v>
      </c>
      <c r="B67" s="34" t="s">
        <v>40</v>
      </c>
      <c r="C67" s="34" t="s">
        <v>516</v>
      </c>
      <c r="D67" s="119">
        <f t="shared" si="0"/>
        <v>12.214285714285715</v>
      </c>
      <c r="E67" s="158">
        <f t="shared" si="1"/>
        <v>0.1103896103896104</v>
      </c>
      <c r="F67" s="119">
        <f>VLOOKUP(A67,'Rapid Charge Points'!B:C,2,FALSE)</f>
        <v>11</v>
      </c>
      <c r="G67" s="159">
        <f>VLOOKUP(A67,'Rapid Charge Points'!B:D,3,FALSE)</f>
        <v>10.0593501659793</v>
      </c>
      <c r="H67" s="158">
        <f t="shared" si="2"/>
        <v>0.36363636363636365</v>
      </c>
      <c r="I67" s="119">
        <f>VLOOKUP(A67,'Rapid Charge Points'!B:K,10,FALSE)</f>
        <v>7</v>
      </c>
      <c r="J67" s="159">
        <f>VLOOKUP(A67,'Rapid Charge Points'!B:L,11,FALSE)</f>
        <v>6.4036299433736099</v>
      </c>
      <c r="K67" s="158">
        <f t="shared" si="3"/>
        <v>-0.14285714285714285</v>
      </c>
      <c r="L67" s="119">
        <f>VLOOKUP(A67,'Rapid Charge Points'!B:S,16,FALSE)</f>
        <v>8</v>
      </c>
      <c r="M67" s="159">
        <f>VLOOKUP(A67,'Rapid Charge Points'!B:T,19,FALSE)</f>
        <v>2.7563142565761063</v>
      </c>
      <c r="N67" s="221">
        <v>0.1103896103896104</v>
      </c>
      <c r="O67" s="86">
        <f t="shared" si="4"/>
        <v>11.038961038961039</v>
      </c>
    </row>
    <row r="68" spans="1:15">
      <c r="A68" s="34" t="s">
        <v>554</v>
      </c>
      <c r="B68" s="34" t="s">
        <v>526</v>
      </c>
      <c r="C68" s="34" t="s">
        <v>516</v>
      </c>
      <c r="D68" s="119">
        <f t="shared" si="0"/>
        <v>12.5</v>
      </c>
      <c r="E68" s="158">
        <f t="shared" si="1"/>
        <v>0.13636363636363635</v>
      </c>
      <c r="F68" s="119">
        <v>11</v>
      </c>
      <c r="G68" s="159">
        <v>7.27835747321895</v>
      </c>
      <c r="H68" s="158">
        <f t="shared" si="2"/>
        <v>0.27272727272727271</v>
      </c>
      <c r="I68" s="119">
        <v>8</v>
      </c>
      <c r="J68" s="159">
        <v>5.2988554472234002</v>
      </c>
      <c r="K68" s="158">
        <f t="shared" si="3"/>
        <v>0</v>
      </c>
      <c r="L68" s="119">
        <v>8</v>
      </c>
      <c r="M68" s="159">
        <v>5.323927727681097</v>
      </c>
      <c r="N68" s="221">
        <v>0.13636363636363635</v>
      </c>
      <c r="O68" s="86">
        <f t="shared" si="4"/>
        <v>13.636363636363635</v>
      </c>
    </row>
    <row r="69" spans="1:15">
      <c r="A69" s="34" t="s">
        <v>124</v>
      </c>
      <c r="B69" s="34" t="s">
        <v>27</v>
      </c>
      <c r="C69" s="34" t="s">
        <v>516</v>
      </c>
      <c r="D69" s="119">
        <f t="shared" si="0"/>
        <v>13.222222222222221</v>
      </c>
      <c r="E69" s="158">
        <f t="shared" si="1"/>
        <v>0.20202020202020202</v>
      </c>
      <c r="F69" s="119">
        <f>VLOOKUP(A69,'Rapid Charge Points'!B:C,2,FALSE)</f>
        <v>11</v>
      </c>
      <c r="G69" s="159">
        <f>VLOOKUP(A69,'Rapid Charge Points'!B:D,3,FALSE)</f>
        <v>8.4805217833766307</v>
      </c>
      <c r="H69" s="158">
        <f t="shared" si="2"/>
        <v>0.18181818181818182</v>
      </c>
      <c r="I69" s="119">
        <f>VLOOKUP(A69,'Rapid Charge Points'!B:K,10,FALSE)</f>
        <v>9</v>
      </c>
      <c r="J69" s="159">
        <f>VLOOKUP(A69,'Rapid Charge Points'!B:L,11,FALSE)</f>
        <v>6.96982838733659</v>
      </c>
      <c r="K69" s="158">
        <f t="shared" si="3"/>
        <v>0.22222222222222221</v>
      </c>
      <c r="L69" s="119">
        <f>VLOOKUP(A69,'Rapid Charge Points'!B:S,16,FALSE)</f>
        <v>7</v>
      </c>
      <c r="M69" s="159">
        <f>VLOOKUP(A69,'Rapid Charge Points'!B:T,19,FALSE)</f>
        <v>4.6409096182851837</v>
      </c>
      <c r="N69" s="221">
        <v>0.20202020202020202</v>
      </c>
      <c r="O69" s="86">
        <f t="shared" si="4"/>
        <v>20.202020202020201</v>
      </c>
    </row>
    <row r="70" spans="1:15">
      <c r="A70" s="34" t="s">
        <v>205</v>
      </c>
      <c r="B70" s="34" t="s">
        <v>35</v>
      </c>
      <c r="C70" s="34" t="s">
        <v>516</v>
      </c>
      <c r="D70" s="119">
        <f t="shared" si="0"/>
        <v>16.25</v>
      </c>
      <c r="E70" s="158">
        <f t="shared" si="1"/>
        <v>0.47727272727272729</v>
      </c>
      <c r="F70" s="119">
        <f>VLOOKUP(A70,'Rapid Charge Points'!B:C,2,FALSE)</f>
        <v>11</v>
      </c>
      <c r="G70" s="159">
        <f>VLOOKUP(A70,'Rapid Charge Points'!B:D,3,FALSE)</f>
        <v>10.994612639806499</v>
      </c>
      <c r="H70" s="158">
        <f t="shared" si="2"/>
        <v>0.45454545454545453</v>
      </c>
      <c r="I70" s="119">
        <f>VLOOKUP(A70,'Rapid Charge Points'!B:K,10,FALSE)</f>
        <v>6</v>
      </c>
      <c r="J70" s="159">
        <f>VLOOKUP(A70,'Rapid Charge Points'!B:L,11,FALSE)</f>
        <v>6.0423569220233802</v>
      </c>
      <c r="K70" s="158">
        <f t="shared" si="3"/>
        <v>0.5</v>
      </c>
      <c r="L70" s="119">
        <f>VLOOKUP(A70,'Rapid Charge Points'!B:S,16,FALSE)</f>
        <v>3</v>
      </c>
      <c r="M70" s="159">
        <f>VLOOKUP(A70,'Rapid Charge Points'!B:T,19,FALSE)</f>
        <v>2.0194064964306992</v>
      </c>
      <c r="N70" s="221">
        <v>0.47727272727272729</v>
      </c>
      <c r="O70" s="86">
        <f t="shared" si="4"/>
        <v>47.727272727272727</v>
      </c>
    </row>
    <row r="71" spans="1:15">
      <c r="A71" s="34" t="s">
        <v>85</v>
      </c>
      <c r="B71" s="34" t="s">
        <v>24</v>
      </c>
      <c r="C71" s="34" t="s">
        <v>516</v>
      </c>
      <c r="D71" s="119">
        <f t="shared" si="0"/>
        <v>11</v>
      </c>
      <c r="E71" s="158">
        <f t="shared" si="1"/>
        <v>0.1</v>
      </c>
      <c r="F71" s="119">
        <f>VLOOKUP(A71,'Rapid Charge Points'!B:C,2,FALSE)</f>
        <v>10</v>
      </c>
      <c r="G71" s="159">
        <f>VLOOKUP(A71,'Rapid Charge Points'!B:D,3,FALSE)</f>
        <v>7.5000187500468698</v>
      </c>
      <c r="H71" s="158">
        <f t="shared" si="2"/>
        <v>0</v>
      </c>
      <c r="I71" s="119">
        <f>VLOOKUP(A71,'Rapid Charge Points'!B:K,10,FALSE)</f>
        <v>10</v>
      </c>
      <c r="J71" s="159">
        <f>VLOOKUP(A71,'Rapid Charge Points'!B:L,11,FALSE)</f>
        <v>7.6100604999809702</v>
      </c>
      <c r="K71" s="158">
        <f t="shared" si="3"/>
        <v>0.2</v>
      </c>
      <c r="L71" s="119">
        <f>VLOOKUP(A71,'Rapid Charge Points'!B:S,16,FALSE)</f>
        <v>8</v>
      </c>
      <c r="M71" s="159">
        <f>VLOOKUP(A71,'Rapid Charge Points'!B:T,19,FALSE)</f>
        <v>5.3669457478455538</v>
      </c>
      <c r="N71" s="221">
        <v>0.1</v>
      </c>
      <c r="O71" s="86">
        <f t="shared" si="4"/>
        <v>10</v>
      </c>
    </row>
    <row r="72" spans="1:15">
      <c r="A72" s="34" t="s">
        <v>334</v>
      </c>
      <c r="B72" s="34" t="s">
        <v>532</v>
      </c>
      <c r="C72" s="34" t="s">
        <v>516</v>
      </c>
      <c r="D72" s="119">
        <f t="shared" si="0"/>
        <v>12.25</v>
      </c>
      <c r="E72" s="158">
        <f t="shared" si="1"/>
        <v>0.22500000000000001</v>
      </c>
      <c r="F72" s="119">
        <f>VLOOKUP(A72,'Rapid Charge Points'!B:C,2,FALSE)</f>
        <v>10</v>
      </c>
      <c r="G72" s="159">
        <f>VLOOKUP(A72,'Rapid Charge Points'!B:D,3,FALSE)</f>
        <v>6.2368636060298002</v>
      </c>
      <c r="H72" s="158">
        <f t="shared" si="2"/>
        <v>0.2</v>
      </c>
      <c r="I72" s="119">
        <f>VLOOKUP(A72,'Rapid Charge Points'!B:K,10,FALSE)</f>
        <v>8</v>
      </c>
      <c r="J72" s="159">
        <f>VLOOKUP(A72,'Rapid Charge Points'!B:L,11,FALSE)</f>
        <v>4.9449870194090702</v>
      </c>
      <c r="K72" s="158">
        <f t="shared" si="3"/>
        <v>0.25</v>
      </c>
      <c r="L72" s="119">
        <f>VLOOKUP(A72,'Rapid Charge Points'!B:S,16,FALSE)</f>
        <v>6</v>
      </c>
      <c r="M72" s="159">
        <f>VLOOKUP(A72,'Rapid Charge Points'!B:T,19,FALSE)</f>
        <v>6.7400721800457095</v>
      </c>
      <c r="N72" s="221">
        <v>0.22500000000000001</v>
      </c>
      <c r="O72" s="86">
        <f t="shared" si="4"/>
        <v>22.5</v>
      </c>
    </row>
    <row r="73" spans="1:15">
      <c r="A73" s="34" t="s">
        <v>131</v>
      </c>
      <c r="B73" s="34" t="s">
        <v>549</v>
      </c>
      <c r="C73" s="34" t="s">
        <v>516</v>
      </c>
      <c r="D73" s="119">
        <f t="shared" si="0"/>
        <v>12.25</v>
      </c>
      <c r="E73" s="158">
        <f t="shared" si="1"/>
        <v>0.22500000000000001</v>
      </c>
      <c r="F73" s="119">
        <f>VLOOKUP(A73,'Rapid Charge Points'!B:C,2,FALSE)</f>
        <v>10</v>
      </c>
      <c r="G73" s="159">
        <f>VLOOKUP(A73,'Rapid Charge Points'!B:D,3,FALSE)</f>
        <v>4.47109215368038</v>
      </c>
      <c r="H73" s="158">
        <f t="shared" si="2"/>
        <v>0.2</v>
      </c>
      <c r="I73" s="119">
        <f>VLOOKUP(A73,'Rapid Charge Points'!B:K,10,FALSE)</f>
        <v>8</v>
      </c>
      <c r="J73" s="159">
        <f>VLOOKUP(A73,'Rapid Charge Points'!B:L,11,FALSE)</f>
        <v>3.5969282232972999</v>
      </c>
      <c r="K73" s="158">
        <f t="shared" si="3"/>
        <v>0.25</v>
      </c>
      <c r="L73" s="119">
        <f>VLOOKUP(A73,'Rapid Charge Points'!B:S,16,FALSE)</f>
        <v>6</v>
      </c>
      <c r="M73" s="159">
        <f>VLOOKUP(A73,'Rapid Charge Points'!B:T,19,FALSE)</f>
        <v>3.1818037190740047</v>
      </c>
      <c r="N73" s="221">
        <v>0.22500000000000001</v>
      </c>
      <c r="O73" s="86">
        <f t="shared" si="4"/>
        <v>22.5</v>
      </c>
    </row>
    <row r="74" spans="1:15">
      <c r="A74" s="34" t="s">
        <v>336</v>
      </c>
      <c r="B74" s="34" t="s">
        <v>29</v>
      </c>
      <c r="C74" s="34" t="s">
        <v>516</v>
      </c>
      <c r="D74" s="119">
        <f t="shared" si="0"/>
        <v>14.5</v>
      </c>
      <c r="E74" s="158">
        <f t="shared" si="1"/>
        <v>0.45</v>
      </c>
      <c r="F74" s="119">
        <f>VLOOKUP(A74,'Rapid Charge Points'!B:C,2,FALSE)</f>
        <v>10</v>
      </c>
      <c r="G74" s="159">
        <f>VLOOKUP(A74,'Rapid Charge Points'!B:D,3,FALSE)</f>
        <v>3.9545699009775701</v>
      </c>
      <c r="H74" s="158">
        <f t="shared" si="2"/>
        <v>0.5</v>
      </c>
      <c r="I74" s="119">
        <f>VLOOKUP(A74,'Rapid Charge Points'!B:K,10,FALSE)</f>
        <v>5</v>
      </c>
      <c r="J74" s="159">
        <f>VLOOKUP(A74,'Rapid Charge Points'!B:L,11,FALSE)</f>
        <v>1.9800411848566399</v>
      </c>
      <c r="K74" s="158">
        <f t="shared" si="3"/>
        <v>0.4</v>
      </c>
      <c r="L74" s="119">
        <f>VLOOKUP(A74,'Rapid Charge Points'!B:S,16,FALSE)</f>
        <v>3</v>
      </c>
      <c r="M74" s="159">
        <f>VLOOKUP(A74,'Rapid Charge Points'!B:T,19,FALSE)</f>
        <v>1.1867276380955394</v>
      </c>
      <c r="N74" s="221">
        <v>0.45</v>
      </c>
      <c r="O74" s="86">
        <f t="shared" si="4"/>
        <v>45</v>
      </c>
    </row>
    <row r="75" spans="1:15">
      <c r="A75" s="34" t="s">
        <v>557</v>
      </c>
      <c r="B75" s="34" t="s">
        <v>550</v>
      </c>
      <c r="C75" s="34" t="s">
        <v>516</v>
      </c>
      <c r="D75" s="119">
        <f t="shared" si="0"/>
        <v>14.5</v>
      </c>
      <c r="E75" s="158">
        <f t="shared" si="1"/>
        <v>0.45</v>
      </c>
      <c r="F75" s="119">
        <v>10</v>
      </c>
      <c r="G75" s="159">
        <v>3.6245147680854202</v>
      </c>
      <c r="H75" s="158">
        <f t="shared" si="2"/>
        <v>0.5</v>
      </c>
      <c r="I75" s="119">
        <v>5</v>
      </c>
      <c r="J75" s="159">
        <v>1.8089070583553399</v>
      </c>
      <c r="K75" s="158">
        <f t="shared" si="3"/>
        <v>0.4</v>
      </c>
      <c r="L75" s="119">
        <v>3</v>
      </c>
      <c r="M75" s="159">
        <v>1.0893404406745195</v>
      </c>
      <c r="N75" s="221">
        <v>0.45</v>
      </c>
      <c r="O75" s="86">
        <f t="shared" si="4"/>
        <v>45</v>
      </c>
    </row>
    <row r="76" spans="1:15">
      <c r="A76" s="34" t="s">
        <v>414</v>
      </c>
      <c r="B76" s="34" t="s">
        <v>45</v>
      </c>
      <c r="C76" s="34" t="s">
        <v>516</v>
      </c>
      <c r="D76" s="119">
        <f t="shared" si="0"/>
        <v>14.5</v>
      </c>
      <c r="E76" s="158">
        <f t="shared" si="1"/>
        <v>0.45</v>
      </c>
      <c r="F76" s="119">
        <f>VLOOKUP(A76,'Rapid Charge Points'!B:C,2,FALSE)</f>
        <v>10</v>
      </c>
      <c r="G76" s="159">
        <f>VLOOKUP(A76,'Rapid Charge Points'!B:D,3,FALSE)</f>
        <v>3.8967820373935198</v>
      </c>
      <c r="H76" s="158">
        <f t="shared" si="2"/>
        <v>0.5</v>
      </c>
      <c r="I76" s="119">
        <f>VLOOKUP(A76,'Rapid Charge Points'!B:K,10,FALSE)</f>
        <v>5</v>
      </c>
      <c r="J76" s="159">
        <f>VLOOKUP(A76,'Rapid Charge Points'!B:L,11,FALSE)</f>
        <v>1.9502681618722499</v>
      </c>
      <c r="K76" s="158">
        <f t="shared" si="3"/>
        <v>0.4</v>
      </c>
      <c r="L76" s="119">
        <f>VLOOKUP(A76,'Rapid Charge Points'!B:S,16,FALSE)</f>
        <v>3</v>
      </c>
      <c r="M76" s="159">
        <f>VLOOKUP(A76,'Rapid Charge Points'!B:T,19,FALSE)</f>
        <v>1.9543999405862416</v>
      </c>
      <c r="N76" s="221">
        <v>0.45</v>
      </c>
      <c r="O76" s="86">
        <f t="shared" si="4"/>
        <v>45</v>
      </c>
    </row>
    <row r="77" spans="1:15">
      <c r="A77" s="34" t="s">
        <v>109</v>
      </c>
      <c r="B77" s="34" t="s">
        <v>26</v>
      </c>
      <c r="C77" s="34" t="s">
        <v>516</v>
      </c>
      <c r="D77" s="119">
        <f t="shared" si="0"/>
        <v>17.5</v>
      </c>
      <c r="E77" s="158">
        <f t="shared" si="1"/>
        <v>0.75</v>
      </c>
      <c r="F77" s="119">
        <f>VLOOKUP(A77,'Rapid Charge Points'!B:C,2,FALSE)</f>
        <v>10</v>
      </c>
      <c r="G77" s="159">
        <f>VLOOKUP(A77,'Rapid Charge Points'!B:D,3,FALSE)</f>
        <v>5.3316840657290001</v>
      </c>
      <c r="H77" s="158">
        <f t="shared" si="2"/>
        <v>0.5</v>
      </c>
      <c r="I77" s="119">
        <f>VLOOKUP(A77,'Rapid Charge Points'!B:K,10,FALSE)</f>
        <v>5</v>
      </c>
      <c r="J77" s="159">
        <f>VLOOKUP(A77,'Rapid Charge Points'!B:L,11,FALSE)</f>
        <v>2.6709544388591802</v>
      </c>
      <c r="K77" s="158">
        <f t="shared" si="3"/>
        <v>1</v>
      </c>
      <c r="L77" s="119">
        <f>VLOOKUP(A77,'Rapid Charge Points'!B:S,16,FALSE)</f>
        <v>0</v>
      </c>
      <c r="M77" s="159">
        <f>VLOOKUP(A77,'Rapid Charge Points'!B:T,19,FALSE)</f>
        <v>0</v>
      </c>
      <c r="N77" s="221">
        <v>0.75</v>
      </c>
      <c r="O77" s="86">
        <f t="shared" si="4"/>
        <v>75</v>
      </c>
    </row>
    <row r="78" spans="1:15">
      <c r="A78" s="34" t="s">
        <v>347</v>
      </c>
      <c r="B78" s="34" t="s">
        <v>24</v>
      </c>
      <c r="C78" s="34" t="s">
        <v>516</v>
      </c>
      <c r="D78" s="119">
        <f t="shared" si="0"/>
        <v>10.0625</v>
      </c>
      <c r="E78" s="158">
        <f t="shared" si="1"/>
        <v>0.11805555555555555</v>
      </c>
      <c r="F78" s="119">
        <f>VLOOKUP(A78,'Rapid Charge Points'!B:C,2,FALSE)</f>
        <v>9</v>
      </c>
      <c r="G78" s="159">
        <f>VLOOKUP(A78,'Rapid Charge Points'!B:D,3,FALSE)</f>
        <v>3.4241493842238002</v>
      </c>
      <c r="H78" s="158">
        <f t="shared" si="2"/>
        <v>0.1111111111111111</v>
      </c>
      <c r="I78" s="119">
        <f>VLOOKUP(A78,'Rapid Charge Points'!B:K,10,FALSE)</f>
        <v>8</v>
      </c>
      <c r="J78" s="159">
        <f>VLOOKUP(A78,'Rapid Charge Points'!B:L,11,FALSE)</f>
        <v>3.0522701259061402</v>
      </c>
      <c r="K78" s="158">
        <f t="shared" si="3"/>
        <v>0.125</v>
      </c>
      <c r="L78" s="119">
        <f>VLOOKUP(A78,'Rapid Charge Points'!B:S,16,FALSE)</f>
        <v>7</v>
      </c>
      <c r="M78" s="159">
        <f>VLOOKUP(A78,'Rapid Charge Points'!B:T,19,FALSE)</f>
        <v>1.5203344735841886</v>
      </c>
      <c r="N78" s="221">
        <v>0.11805555555555555</v>
      </c>
      <c r="O78" s="86">
        <f t="shared" si="4"/>
        <v>11.805555555555555</v>
      </c>
    </row>
    <row r="79" spans="1:15">
      <c r="A79" s="34" t="s">
        <v>421</v>
      </c>
      <c r="B79" s="34" t="s">
        <v>520</v>
      </c>
      <c r="C79" s="34" t="s">
        <v>516</v>
      </c>
      <c r="D79" s="119">
        <f t="shared" si="0"/>
        <v>10.642857142857142</v>
      </c>
      <c r="E79" s="158">
        <f t="shared" si="1"/>
        <v>0.18253968253968253</v>
      </c>
      <c r="F79" s="119">
        <f>VLOOKUP(A79,'Rapid Charge Points'!B:C,2,FALSE)</f>
        <v>9</v>
      </c>
      <c r="G79" s="159">
        <f>VLOOKUP(A79,'Rapid Charge Points'!B:D,3,FALSE)</f>
        <v>3.1389946846356702</v>
      </c>
      <c r="H79" s="158">
        <f t="shared" si="2"/>
        <v>0.22222222222222221</v>
      </c>
      <c r="I79" s="119">
        <f>VLOOKUP(A79,'Rapid Charge Points'!B:K,10,FALSE)</f>
        <v>7</v>
      </c>
      <c r="J79" s="159">
        <f>VLOOKUP(A79,'Rapid Charge Points'!B:L,11,FALSE)</f>
        <v>2.4520278270129299</v>
      </c>
      <c r="K79" s="158">
        <f t="shared" si="3"/>
        <v>0.14285714285714285</v>
      </c>
      <c r="L79" s="119">
        <f>VLOOKUP(A79,'Rapid Charge Points'!B:S,16,FALSE)</f>
        <v>6</v>
      </c>
      <c r="M79" s="159">
        <f>VLOOKUP(A79,'Rapid Charge Points'!B:T,19,FALSE)</f>
        <v>2.1173132706138094</v>
      </c>
      <c r="N79" s="221">
        <v>0.18253968253968253</v>
      </c>
      <c r="O79" s="86">
        <f t="shared" si="4"/>
        <v>18.253968253968253</v>
      </c>
    </row>
    <row r="80" spans="1:15">
      <c r="A80" s="34" t="s">
        <v>566</v>
      </c>
      <c r="B80" s="34" t="s">
        <v>567</v>
      </c>
      <c r="C80" s="34" t="s">
        <v>516</v>
      </c>
      <c r="D80" s="119">
        <f t="shared" si="0"/>
        <v>11.1875</v>
      </c>
      <c r="E80" s="158">
        <f t="shared" si="1"/>
        <v>0.24305555555555555</v>
      </c>
      <c r="F80" s="119">
        <f>VLOOKUP(A80&amp;"*",'Rapid Charge Points'!B:C,2,FALSE)</f>
        <v>9</v>
      </c>
      <c r="G80" s="159">
        <f>VLOOKUP(A80&amp;"*",'Rapid Charge Points'!B:D,3,FALSE)</f>
        <v>3.4732138033234801</v>
      </c>
      <c r="H80" s="158">
        <f t="shared" si="2"/>
        <v>0.1111111111111111</v>
      </c>
      <c r="I80" s="119">
        <f>VLOOKUP(A80&amp;"*",'Rapid Charge Points'!B:K,10,FALSE)</f>
        <v>8</v>
      </c>
      <c r="J80" s="159">
        <f>VLOOKUP(A80&amp;"*",'Rapid Charge Points'!B:L,11,FALSE)</f>
        <v>3.07955254101579</v>
      </c>
      <c r="K80" s="158">
        <f t="shared" si="3"/>
        <v>0.375</v>
      </c>
      <c r="L80" s="119">
        <f>VLOOKUP(A80&amp;"*",'Rapid Charge Points'!B:S,16,FALSE)</f>
        <v>5</v>
      </c>
      <c r="M80" s="159">
        <f>VLOOKUP(A80&amp;"*",'Rapid Charge Points'!B:T,19,FALSE)</f>
        <v>1.5346544150089201</v>
      </c>
      <c r="N80" s="221">
        <v>0.24305555555555555</v>
      </c>
      <c r="O80" s="86">
        <f t="shared" si="4"/>
        <v>24.305555555555554</v>
      </c>
    </row>
    <row r="81" spans="1:15">
      <c r="A81" s="34" t="s">
        <v>403</v>
      </c>
      <c r="B81" s="34" t="s">
        <v>553</v>
      </c>
      <c r="C81" s="34" t="s">
        <v>548</v>
      </c>
      <c r="D81" s="119">
        <f t="shared" si="0"/>
        <v>11.928571428571429</v>
      </c>
      <c r="E81" s="158">
        <f t="shared" si="1"/>
        <v>0.32539682539682535</v>
      </c>
      <c r="F81" s="119">
        <f>VLOOKUP(A81,'Rapid Charge Points'!B:C,2,FALSE)</f>
        <v>9</v>
      </c>
      <c r="G81" s="159">
        <f>VLOOKUP(A81,'Rapid Charge Points'!B:D,3,FALSE)</f>
        <v>3.6501827119235202</v>
      </c>
      <c r="H81" s="158">
        <f t="shared" si="2"/>
        <v>0.22222222222222221</v>
      </c>
      <c r="I81" s="119">
        <f>VLOOKUP(A81,'Rapid Charge Points'!B:K,10,FALSE)</f>
        <v>7</v>
      </c>
      <c r="J81" s="159">
        <f>VLOOKUP(A81,'Rapid Charge Points'!B:L,11,FALSE)</f>
        <v>2.8340884154611601</v>
      </c>
      <c r="K81" s="158">
        <f t="shared" si="3"/>
        <v>0.42857142857142855</v>
      </c>
      <c r="L81" s="119">
        <f>VLOOKUP(A81,'Rapid Charge Points'!B:S,16,FALSE)</f>
        <v>4</v>
      </c>
      <c r="M81" s="159">
        <f>VLOOKUP(A81,'Rapid Charge Points'!B:T,19,FALSE)</f>
        <v>1.6229419067944464</v>
      </c>
      <c r="N81" s="221">
        <v>0.32539682539682535</v>
      </c>
      <c r="O81" s="86">
        <f t="shared" si="4"/>
        <v>32.539682539682538</v>
      </c>
    </row>
    <row r="82" spans="1:15">
      <c r="A82" s="34" t="s">
        <v>564</v>
      </c>
      <c r="B82" s="34" t="s">
        <v>45</v>
      </c>
      <c r="C82" s="34" t="s">
        <v>516</v>
      </c>
      <c r="D82" s="119">
        <f t="shared" si="0"/>
        <v>10.3</v>
      </c>
      <c r="E82" s="158">
        <f t="shared" si="1"/>
        <v>0.28749999999999998</v>
      </c>
      <c r="F82" s="119">
        <v>8</v>
      </c>
      <c r="G82" s="159">
        <v>6.6157802899365699</v>
      </c>
      <c r="H82" s="158">
        <f t="shared" si="2"/>
        <v>0.375</v>
      </c>
      <c r="I82" s="119">
        <v>5</v>
      </c>
      <c r="J82" s="159">
        <v>4.1752258797200898</v>
      </c>
      <c r="K82" s="158">
        <f t="shared" si="3"/>
        <v>0.2</v>
      </c>
      <c r="L82" s="119">
        <v>4</v>
      </c>
      <c r="M82" s="159">
        <v>3.3734208173798641</v>
      </c>
      <c r="N82" s="221">
        <v>0.28749999999999998</v>
      </c>
      <c r="O82" s="86">
        <f t="shared" si="4"/>
        <v>28.749999999999996</v>
      </c>
    </row>
    <row r="83" spans="1:15">
      <c r="A83" s="34" t="s">
        <v>556</v>
      </c>
      <c r="B83" s="34" t="s">
        <v>550</v>
      </c>
      <c r="C83" s="34" t="s">
        <v>516</v>
      </c>
      <c r="D83" s="119">
        <f t="shared" si="0"/>
        <v>11</v>
      </c>
      <c r="E83" s="158">
        <f t="shared" si="1"/>
        <v>0.375</v>
      </c>
      <c r="F83" s="119">
        <v>8</v>
      </c>
      <c r="G83" s="159">
        <v>2.4665778698633498</v>
      </c>
      <c r="H83" s="158">
        <f t="shared" si="2"/>
        <v>0.5</v>
      </c>
      <c r="I83" s="119">
        <v>4</v>
      </c>
      <c r="J83" s="159">
        <v>1.23452598831521</v>
      </c>
      <c r="K83" s="158">
        <f t="shared" si="3"/>
        <v>0.25</v>
      </c>
      <c r="L83" s="119">
        <v>3</v>
      </c>
      <c r="M83" s="159">
        <v>0.92811731402849329</v>
      </c>
      <c r="N83" s="221">
        <v>0.375</v>
      </c>
      <c r="O83" s="86">
        <f t="shared" si="4"/>
        <v>37.5</v>
      </c>
    </row>
    <row r="84" spans="1:15">
      <c r="A84" s="34" t="s">
        <v>220</v>
      </c>
      <c r="B84" s="34" t="s">
        <v>37</v>
      </c>
      <c r="C84" s="34" t="s">
        <v>516</v>
      </c>
      <c r="D84" s="119">
        <f t="shared" si="0"/>
        <v>7.5</v>
      </c>
      <c r="E84" s="158">
        <f t="shared" si="1"/>
        <v>7.1428571428571425E-2</v>
      </c>
      <c r="F84" s="119">
        <f>VLOOKUP(A84,'Rapid Charge Points'!B:C,2,FALSE)</f>
        <v>7</v>
      </c>
      <c r="G84" s="159">
        <f>VLOOKUP(A84,'Rapid Charge Points'!B:D,3,FALSE)</f>
        <v>4.9234405002215604</v>
      </c>
      <c r="H84" s="158">
        <f t="shared" si="2"/>
        <v>0.14285714285714285</v>
      </c>
      <c r="I84" s="119">
        <f>VLOOKUP(A84,'Rapid Charge Points'!B:K,10,FALSE)</f>
        <v>6</v>
      </c>
      <c r="J84" s="159">
        <f>VLOOKUP(A84,'Rapid Charge Points'!B:L,11,FALSE)</f>
        <v>4.2682449688062398</v>
      </c>
      <c r="K84" s="158">
        <f t="shared" si="3"/>
        <v>0</v>
      </c>
      <c r="L84" s="119">
        <f>VLOOKUP(A84,'Rapid Charge Points'!B:S,16,FALSE)</f>
        <v>6</v>
      </c>
      <c r="M84" s="159">
        <f>VLOOKUP(A84,'Rapid Charge Points'!B:T,19,FALSE)</f>
        <v>4.251188561468644</v>
      </c>
      <c r="N84" s="221">
        <v>7.1428571428571425E-2</v>
      </c>
      <c r="O84" s="86">
        <f t="shared" si="4"/>
        <v>7.1428571428571423</v>
      </c>
    </row>
    <row r="85" spans="1:15">
      <c r="A85" s="34" t="s">
        <v>225</v>
      </c>
      <c r="B85" s="34" t="s">
        <v>38</v>
      </c>
      <c r="C85" s="34" t="s">
        <v>516</v>
      </c>
      <c r="D85" s="119">
        <f t="shared" si="0"/>
        <v>7.5</v>
      </c>
      <c r="E85" s="158">
        <f t="shared" si="1"/>
        <v>7.1428571428571425E-2</v>
      </c>
      <c r="F85" s="119">
        <f>VLOOKUP(A85,'Rapid Charge Points'!B:C,2,FALSE)</f>
        <v>7</v>
      </c>
      <c r="G85" s="159">
        <f>VLOOKUP(A85,'Rapid Charge Points'!B:D,3,FALSE)</f>
        <v>4.9545245425912201</v>
      </c>
      <c r="H85" s="158">
        <f t="shared" si="2"/>
        <v>0.14285714285714285</v>
      </c>
      <c r="I85" s="119">
        <f>VLOOKUP(A85,'Rapid Charge Points'!B:K,10,FALSE)</f>
        <v>6</v>
      </c>
      <c r="J85" s="159">
        <f>VLOOKUP(A85,'Rapid Charge Points'!B:L,11,FALSE)</f>
        <v>4.2559228259327497</v>
      </c>
      <c r="K85" s="158">
        <f t="shared" si="3"/>
        <v>0</v>
      </c>
      <c r="L85" s="119">
        <f>VLOOKUP(A85,'Rapid Charge Points'!B:S,16,FALSE)</f>
        <v>6</v>
      </c>
      <c r="M85" s="159">
        <f>VLOOKUP(A85,'Rapid Charge Points'!B:T,19,FALSE)</f>
        <v>2.8460635383684938</v>
      </c>
      <c r="N85" s="221">
        <v>7.1428571428571425E-2</v>
      </c>
      <c r="O85" s="86">
        <f t="shared" si="4"/>
        <v>7.1428571428571423</v>
      </c>
    </row>
    <row r="86" spans="1:15">
      <c r="A86" s="34" t="s">
        <v>78</v>
      </c>
      <c r="B86" s="34" t="s">
        <v>23</v>
      </c>
      <c r="C86" s="34" t="s">
        <v>516</v>
      </c>
      <c r="D86" s="119">
        <f t="shared" si="0"/>
        <v>8</v>
      </c>
      <c r="E86" s="158">
        <f t="shared" si="1"/>
        <v>0.14285714285714285</v>
      </c>
      <c r="F86" s="119">
        <f>VLOOKUP(A86,'Rapid Charge Points'!B:C,2,FALSE)</f>
        <v>7</v>
      </c>
      <c r="G86" s="159">
        <f>VLOOKUP(A86,'Rapid Charge Points'!B:D,3,FALSE)</f>
        <v>6.6711140760507002</v>
      </c>
      <c r="H86" s="158">
        <f t="shared" si="2"/>
        <v>0.2857142857142857</v>
      </c>
      <c r="I86" s="119">
        <f>VLOOKUP(A86,'Rapid Charge Points'!B:K,10,FALSE)</f>
        <v>5</v>
      </c>
      <c r="J86" s="159">
        <f>VLOOKUP(A86,'Rapid Charge Points'!B:L,11,FALSE)</f>
        <v>4.7664442326024696</v>
      </c>
      <c r="K86" s="158">
        <f t="shared" si="3"/>
        <v>0</v>
      </c>
      <c r="L86" s="119">
        <f>VLOOKUP(A86,'Rapid Charge Points'!B:S,16,FALSE)</f>
        <v>5</v>
      </c>
      <c r="M86" s="159">
        <f>VLOOKUP(A86,'Rapid Charge Points'!B:T,19,FALSE)</f>
        <v>0.95576709867339515</v>
      </c>
      <c r="N86" s="221">
        <v>0.14285714285714285</v>
      </c>
      <c r="O86" s="86">
        <f t="shared" si="4"/>
        <v>14.285714285714285</v>
      </c>
    </row>
    <row r="87" spans="1:15">
      <c r="A87" s="34" t="s">
        <v>570</v>
      </c>
      <c r="B87" s="34" t="s">
        <v>35</v>
      </c>
      <c r="C87" s="34" t="s">
        <v>516</v>
      </c>
      <c r="D87" s="119">
        <f t="shared" si="0"/>
        <v>8.6666666666666661</v>
      </c>
      <c r="E87" s="158">
        <f t="shared" si="1"/>
        <v>0.23809523809523808</v>
      </c>
      <c r="F87" s="119">
        <v>7</v>
      </c>
      <c r="G87" s="159">
        <v>4.3924600286137396</v>
      </c>
      <c r="H87" s="158">
        <f t="shared" si="2"/>
        <v>0.14285714285714285</v>
      </c>
      <c r="I87" s="119">
        <v>6</v>
      </c>
      <c r="J87" s="159">
        <v>3.7602702380877702</v>
      </c>
      <c r="K87" s="158">
        <f t="shared" si="3"/>
        <v>0.33333333333333331</v>
      </c>
      <c r="L87" s="119">
        <v>4</v>
      </c>
      <c r="M87" s="159">
        <v>2.5028000075084003</v>
      </c>
      <c r="N87" s="221">
        <v>0.23809523809523808</v>
      </c>
      <c r="O87" s="86">
        <f t="shared" si="4"/>
        <v>23.809523809523807</v>
      </c>
    </row>
    <row r="88" spans="1:15">
      <c r="A88" s="34" t="s">
        <v>156</v>
      </c>
      <c r="B88" s="34" t="s">
        <v>30</v>
      </c>
      <c r="C88" s="34" t="s">
        <v>516</v>
      </c>
      <c r="D88" s="119">
        <f t="shared" si="0"/>
        <v>8.6999999999999993</v>
      </c>
      <c r="E88" s="158">
        <f t="shared" si="1"/>
        <v>0.24285714285714285</v>
      </c>
      <c r="F88" s="119">
        <f>VLOOKUP(A88,'Rapid Charge Points'!B:C,2,FALSE)</f>
        <v>7</v>
      </c>
      <c r="G88" s="159">
        <f>VLOOKUP(A88,'Rapid Charge Points'!B:D,3,FALSE)</f>
        <v>7.24465189447647</v>
      </c>
      <c r="H88" s="158">
        <f t="shared" si="2"/>
        <v>0.2857142857142857</v>
      </c>
      <c r="I88" s="119">
        <f>VLOOKUP(A88,'Rapid Charge Points'!B:K,10,FALSE)</f>
        <v>5</v>
      </c>
      <c r="J88" s="159">
        <f>VLOOKUP(A88,'Rapid Charge Points'!B:L,11,FALSE)</f>
        <v>5.1772161073547496</v>
      </c>
      <c r="K88" s="158">
        <f t="shared" si="3"/>
        <v>0.2</v>
      </c>
      <c r="L88" s="119">
        <f>VLOOKUP(A88,'Rapid Charge Points'!B:S,16,FALSE)</f>
        <v>4</v>
      </c>
      <c r="M88" s="159">
        <f>VLOOKUP(A88,'Rapid Charge Points'!B:T,19,FALSE)</f>
        <v>4.1336406006179791</v>
      </c>
      <c r="N88" s="221">
        <v>0.24285714285714285</v>
      </c>
      <c r="O88" s="86">
        <f t="shared" si="4"/>
        <v>24.285714285714285</v>
      </c>
    </row>
    <row r="89" spans="1:15">
      <c r="A89" s="34" t="s">
        <v>559</v>
      </c>
      <c r="B89" s="34" t="s">
        <v>413</v>
      </c>
      <c r="C89" s="34" t="s">
        <v>516</v>
      </c>
      <c r="D89" s="119">
        <f t="shared" si="0"/>
        <v>8.6999999999999993</v>
      </c>
      <c r="E89" s="158">
        <f t="shared" si="1"/>
        <v>0.24285714285714285</v>
      </c>
      <c r="F89" s="119">
        <f>VLOOKUP(A89&amp;"*",'Rapid Charge Points'!B:C,2,FALSE)</f>
        <v>7</v>
      </c>
      <c r="G89" s="159">
        <f>VLOOKUP(A89&amp;"*",'Rapid Charge Points'!B:D,3,FALSE)</f>
        <v>3.86053540110963</v>
      </c>
      <c r="H89" s="158">
        <f t="shared" si="2"/>
        <v>0.2857142857142857</v>
      </c>
      <c r="I89" s="119">
        <f>VLOOKUP(A89&amp;"*",'Rapid Charge Points'!B:K,10,FALSE)</f>
        <v>5</v>
      </c>
      <c r="J89" s="159">
        <f>VLOOKUP(A89&amp;"*",'Rapid Charge Points'!B:L,11,FALSE)</f>
        <v>2.7800326931844701</v>
      </c>
      <c r="K89" s="158">
        <f t="shared" si="3"/>
        <v>0.2</v>
      </c>
      <c r="L89" s="119">
        <f>VLOOKUP(A89&amp;"*",'Rapid Charge Points'!B:S,16,FALSE)</f>
        <v>4</v>
      </c>
      <c r="M89" s="159">
        <f>VLOOKUP(A89&amp;"*",'Rapid Charge Points'!B:T,19,FALSE)</f>
        <v>1.124865719154776</v>
      </c>
      <c r="N89" s="221">
        <v>0.24285714285714285</v>
      </c>
      <c r="O89" s="86">
        <f t="shared" si="4"/>
        <v>24.285714285714285</v>
      </c>
    </row>
    <row r="90" spans="1:15">
      <c r="A90" s="34" t="s">
        <v>352</v>
      </c>
      <c r="B90" s="34" t="s">
        <v>533</v>
      </c>
      <c r="C90" s="34" t="s">
        <v>516</v>
      </c>
      <c r="D90" s="119">
        <f t="shared" si="0"/>
        <v>9.25</v>
      </c>
      <c r="E90" s="158">
        <f t="shared" si="1"/>
        <v>0.3214285714285714</v>
      </c>
      <c r="F90" s="119">
        <f>VLOOKUP(A90,'Rapid Charge Points'!B:C,2,FALSE)</f>
        <v>7</v>
      </c>
      <c r="G90" s="159">
        <f>VLOOKUP(A90,'Rapid Charge Points'!B:D,3,FALSE)</f>
        <v>2.8217727989164398</v>
      </c>
      <c r="H90" s="158">
        <f t="shared" si="2"/>
        <v>0.14285714285714285</v>
      </c>
      <c r="I90" s="119">
        <f>VLOOKUP(A90,'Rapid Charge Points'!B:K,10,FALSE)</f>
        <v>6</v>
      </c>
      <c r="J90" s="159">
        <f>VLOOKUP(A90,'Rapid Charge Points'!B:L,11,FALSE)</f>
        <v>2.4304683512512799</v>
      </c>
      <c r="K90" s="158">
        <f t="shared" si="3"/>
        <v>0.5</v>
      </c>
      <c r="L90" s="119">
        <f>VLOOKUP(A90,'Rapid Charge Points'!B:S,16,FALSE)</f>
        <v>3</v>
      </c>
      <c r="M90" s="159">
        <f>VLOOKUP(A90,'Rapid Charge Points'!B:T,19,FALSE)</f>
        <v>0.81566401168030866</v>
      </c>
      <c r="N90" s="221">
        <v>0.3214285714285714</v>
      </c>
      <c r="O90" s="86">
        <f t="shared" si="4"/>
        <v>32.142857142857139</v>
      </c>
    </row>
    <row r="91" spans="1:15">
      <c r="A91" s="34" t="s">
        <v>561</v>
      </c>
      <c r="B91" s="34" t="s">
        <v>33</v>
      </c>
      <c r="C91" s="34" t="s">
        <v>516</v>
      </c>
      <c r="D91" s="119">
        <f t="shared" si="0"/>
        <v>9.5</v>
      </c>
      <c r="E91" s="158">
        <f t="shared" si="1"/>
        <v>0.35714285714285715</v>
      </c>
      <c r="F91" s="119">
        <f>VLOOKUP(A91&amp;"*",'Rapid Charge Points'!B:C,2,FALSE)</f>
        <v>7</v>
      </c>
      <c r="G91" s="159">
        <f>VLOOKUP(A91&amp;"*",'Rapid Charge Points'!B:D,3,FALSE)</f>
        <v>4.6657335199626697</v>
      </c>
      <c r="H91" s="158">
        <f t="shared" si="2"/>
        <v>0</v>
      </c>
      <c r="I91" s="119">
        <f>VLOOKUP(A91&amp;"*",'Rapid Charge Points'!B:K,10,FALSE)</f>
        <v>7</v>
      </c>
      <c r="J91" s="159">
        <f>VLOOKUP(A91&amp;"*",'Rapid Charge Points'!B:L,11,FALSE)</f>
        <v>4.6761436511329597</v>
      </c>
      <c r="K91" s="158">
        <f t="shared" si="3"/>
        <v>0.7142857142857143</v>
      </c>
      <c r="L91" s="119">
        <f>VLOOKUP(A91&amp;"*",'Rapid Charge Points'!B:S,16,FALSE)</f>
        <v>2</v>
      </c>
      <c r="M91" s="159">
        <f>VLOOKUP(A91&amp;"*",'Rapid Charge Points'!B:T,19,FALSE)</f>
        <v>1.3428045816492327</v>
      </c>
      <c r="N91" s="221">
        <v>0.35714285714285715</v>
      </c>
      <c r="O91" s="86">
        <f t="shared" si="4"/>
        <v>35.714285714285715</v>
      </c>
    </row>
    <row r="92" spans="1:15">
      <c r="A92" s="34" t="s">
        <v>72</v>
      </c>
      <c r="B92" s="34" t="s">
        <v>22</v>
      </c>
      <c r="C92" s="34" t="s">
        <v>516</v>
      </c>
      <c r="D92" s="119">
        <f t="shared" si="0"/>
        <v>6.3571428571428568</v>
      </c>
      <c r="E92" s="158">
        <f t="shared" si="1"/>
        <v>5.9523809523809521E-2</v>
      </c>
      <c r="F92" s="119">
        <f>VLOOKUP(A92,'Rapid Charge Points'!B:C,2,FALSE)</f>
        <v>6</v>
      </c>
      <c r="G92" s="159">
        <f>VLOOKUP(A92,'Rapid Charge Points'!B:D,3,FALSE)</f>
        <v>5.5287309719509103</v>
      </c>
      <c r="H92" s="158">
        <f t="shared" si="2"/>
        <v>-0.16666666666666666</v>
      </c>
      <c r="I92" s="119">
        <f>VLOOKUP(A92,'Rapid Charge Points'!B:K,10,FALSE)</f>
        <v>7</v>
      </c>
      <c r="J92" s="159">
        <f>VLOOKUP(A92,'Rapid Charge Points'!B:L,11,FALSE)</f>
        <v>6.4410460258746003</v>
      </c>
      <c r="K92" s="158">
        <f t="shared" si="3"/>
        <v>0.2857142857142857</v>
      </c>
      <c r="L92" s="119">
        <f>VLOOKUP(A92,'Rapid Charge Points'!B:S,16,FALSE)</f>
        <v>5</v>
      </c>
      <c r="M92" s="159">
        <f>VLOOKUP(A92,'Rapid Charge Points'!B:T,19,FALSE)</f>
        <v>4.61309935693395</v>
      </c>
      <c r="N92" s="221">
        <v>5.9523809523809521E-2</v>
      </c>
      <c r="O92" s="86">
        <f t="shared" si="4"/>
        <v>5.9523809523809517</v>
      </c>
    </row>
    <row r="93" spans="1:15">
      <c r="A93" s="34" t="s">
        <v>153</v>
      </c>
      <c r="B93" s="34" t="s">
        <v>30</v>
      </c>
      <c r="C93" s="34" t="s">
        <v>516</v>
      </c>
      <c r="D93" s="119">
        <f t="shared" si="0"/>
        <v>6.5</v>
      </c>
      <c r="E93" s="158">
        <f t="shared" si="1"/>
        <v>8.3333333333333329E-2</v>
      </c>
      <c r="F93" s="119">
        <f>VLOOKUP(A93,'Rapid Charge Points'!B:C,2,FALSE)</f>
        <v>6</v>
      </c>
      <c r="G93" s="159">
        <f>VLOOKUP(A93,'Rapid Charge Points'!B:D,3,FALSE)</f>
        <v>4.0182966440525902</v>
      </c>
      <c r="H93" s="158">
        <f t="shared" si="2"/>
        <v>0</v>
      </c>
      <c r="I93" s="119">
        <f>VLOOKUP(A93,'Rapid Charge Points'!B:K,10,FALSE)</f>
        <v>6</v>
      </c>
      <c r="J93" s="159">
        <f>VLOOKUP(A93,'Rapid Charge Points'!B:L,11,FALSE)</f>
        <v>4.0417104518632199</v>
      </c>
      <c r="K93" s="158">
        <f t="shared" si="3"/>
        <v>0.16666666666666666</v>
      </c>
      <c r="L93" s="119">
        <f>VLOOKUP(A93,'Rapid Charge Points'!B:S,16,FALSE)</f>
        <v>5</v>
      </c>
      <c r="M93" s="159">
        <f>VLOOKUP(A93,'Rapid Charge Points'!B:T,19,FALSE)</f>
        <v>3.3927517252142523</v>
      </c>
      <c r="N93" s="221">
        <v>8.3333333333333329E-2</v>
      </c>
      <c r="O93" s="86">
        <f t="shared" si="4"/>
        <v>8.3333333333333321</v>
      </c>
    </row>
    <row r="94" spans="1:15">
      <c r="A94" s="34" t="s">
        <v>565</v>
      </c>
      <c r="B94" s="34" t="s">
        <v>32</v>
      </c>
      <c r="C94" s="34" t="s">
        <v>516</v>
      </c>
      <c r="D94" s="119">
        <f t="shared" si="0"/>
        <v>6.5</v>
      </c>
      <c r="E94" s="158">
        <f t="shared" si="1"/>
        <v>8.3333333333333329E-2</v>
      </c>
      <c r="F94" s="119">
        <v>6</v>
      </c>
      <c r="G94" s="159">
        <v>2.1494436523346501</v>
      </c>
      <c r="H94" s="158">
        <f t="shared" si="2"/>
        <v>0</v>
      </c>
      <c r="I94" s="119">
        <v>6</v>
      </c>
      <c r="J94" s="159">
        <v>2.1539654503941699</v>
      </c>
      <c r="K94" s="158">
        <f t="shared" si="3"/>
        <v>0.16666666666666666</v>
      </c>
      <c r="L94" s="119">
        <v>5</v>
      </c>
      <c r="M94" s="159">
        <v>1.7994997390725378</v>
      </c>
      <c r="N94" s="221">
        <v>8.3333333333333329E-2</v>
      </c>
      <c r="O94" s="86">
        <f t="shared" si="4"/>
        <v>8.3333333333333321</v>
      </c>
    </row>
    <row r="95" spans="1:15">
      <c r="A95" s="34" t="s">
        <v>569</v>
      </c>
      <c r="B95" s="34" t="s">
        <v>32</v>
      </c>
      <c r="C95" s="34" t="s">
        <v>516</v>
      </c>
      <c r="D95" s="119">
        <f t="shared" si="0"/>
        <v>6.5</v>
      </c>
      <c r="E95" s="158">
        <f t="shared" si="1"/>
        <v>8.3333333333333329E-2</v>
      </c>
      <c r="F95" s="119">
        <v>6</v>
      </c>
      <c r="G95" s="159">
        <v>2.1494436523346501</v>
      </c>
      <c r="H95" s="158">
        <f t="shared" si="2"/>
        <v>0</v>
      </c>
      <c r="I95" s="119">
        <v>6</v>
      </c>
      <c r="J95" s="159">
        <v>2.1539654503941699</v>
      </c>
      <c r="K95" s="158">
        <f t="shared" si="3"/>
        <v>0.16666666666666666</v>
      </c>
      <c r="L95" s="119">
        <v>5</v>
      </c>
      <c r="M95" s="159">
        <v>1.7994997390725378</v>
      </c>
      <c r="N95" s="221">
        <v>8.3333333333333329E-2</v>
      </c>
      <c r="O95" s="86">
        <f t="shared" si="4"/>
        <v>8.3333333333333321</v>
      </c>
    </row>
    <row r="96" spans="1:15">
      <c r="A96" s="34" t="s">
        <v>568</v>
      </c>
      <c r="B96" s="34" t="s">
        <v>49</v>
      </c>
      <c r="C96" s="34" t="s">
        <v>516</v>
      </c>
      <c r="D96" s="119">
        <f t="shared" si="0"/>
        <v>6.5</v>
      </c>
      <c r="E96" s="158">
        <f t="shared" si="1"/>
        <v>8.3333333333333329E-2</v>
      </c>
      <c r="F96" s="119">
        <f>VLOOKUP(A96&amp;"*",'Rapid Charge Points'!B:C,2,FALSE)</f>
        <v>6</v>
      </c>
      <c r="G96" s="159">
        <f>VLOOKUP(A96&amp;"*",'Rapid Charge Points'!B:D,3,FALSE)</f>
        <v>4.6021798992122598</v>
      </c>
      <c r="H96" s="158">
        <f t="shared" si="2"/>
        <v>0.16666666666666666</v>
      </c>
      <c r="I96" s="119">
        <f>VLOOKUP(A96&amp;"*",'Rapid Charge Points'!B:K,10,FALSE)</f>
        <v>5</v>
      </c>
      <c r="J96" s="159">
        <f>VLOOKUP(A96&amp;"*",'Rapid Charge Points'!B:L,11,FALSE)</f>
        <v>3.8496185028063699</v>
      </c>
      <c r="K96" s="158">
        <f t="shared" si="3"/>
        <v>0</v>
      </c>
      <c r="L96" s="119">
        <f>VLOOKUP(A96&amp;"*",'Rapid Charge Points'!B:S,16,FALSE)</f>
        <v>5</v>
      </c>
      <c r="M96" s="159">
        <f>VLOOKUP(A96&amp;"*",'Rapid Charge Points'!B:T,19,FALSE)</f>
        <v>3.8789157654652371</v>
      </c>
      <c r="N96" s="221">
        <v>8.3333333333333329E-2</v>
      </c>
      <c r="O96" s="86">
        <f t="shared" si="4"/>
        <v>8.3333333333333321</v>
      </c>
    </row>
    <row r="97" spans="1:15">
      <c r="A97" s="34" t="s">
        <v>127</v>
      </c>
      <c r="B97" s="34" t="s">
        <v>549</v>
      </c>
      <c r="C97" s="34" t="s">
        <v>516</v>
      </c>
      <c r="D97" s="119">
        <f t="shared" si="0"/>
        <v>7.5</v>
      </c>
      <c r="E97" s="158">
        <f t="shared" si="1"/>
        <v>0.25</v>
      </c>
      <c r="F97" s="119">
        <f>VLOOKUP(A97,'Rapid Charge Points'!B:C,2,FALSE)</f>
        <v>6</v>
      </c>
      <c r="G97" s="159">
        <f>VLOOKUP(A97,'Rapid Charge Points'!B:D,3,FALSE)</f>
        <v>2.0815408953401202</v>
      </c>
      <c r="H97" s="158">
        <f t="shared" si="2"/>
        <v>0.5</v>
      </c>
      <c r="I97" s="119">
        <f>VLOOKUP(A97,'Rapid Charge Points'!B:K,10,FALSE)</f>
        <v>3</v>
      </c>
      <c r="J97" s="159">
        <f>VLOOKUP(A97,'Rapid Charge Points'!B:L,11,FALSE)</f>
        <v>1.0432968179447</v>
      </c>
      <c r="K97" s="158">
        <f t="shared" si="3"/>
        <v>0</v>
      </c>
      <c r="L97" s="119">
        <f>VLOOKUP(A97,'Rapid Charge Points'!B:S,16,FALSE)</f>
        <v>3</v>
      </c>
      <c r="M97" s="159">
        <f>VLOOKUP(A97,'Rapid Charge Points'!B:T,19,FALSE)</f>
        <v>0.70083960584780569</v>
      </c>
      <c r="N97" s="221">
        <v>0.25</v>
      </c>
      <c r="O97" s="86">
        <f t="shared" si="4"/>
        <v>25</v>
      </c>
    </row>
    <row r="98" spans="1:15">
      <c r="A98" s="34" t="s">
        <v>121</v>
      </c>
      <c r="B98" s="34" t="s">
        <v>27</v>
      </c>
      <c r="C98" s="34" t="s">
        <v>516</v>
      </c>
      <c r="D98" s="119">
        <f t="shared" si="0"/>
        <v>7.7</v>
      </c>
      <c r="E98" s="158">
        <f t="shared" si="1"/>
        <v>0.28333333333333333</v>
      </c>
      <c r="F98" s="119">
        <f>VLOOKUP(A98,'Rapid Charge Points'!B:C,2,FALSE)</f>
        <v>6</v>
      </c>
      <c r="G98" s="159">
        <f>VLOOKUP(A98,'Rapid Charge Points'!B:D,3,FALSE)</f>
        <v>5.1704971433003299</v>
      </c>
      <c r="H98" s="158">
        <f t="shared" si="2"/>
        <v>0.16666666666666666</v>
      </c>
      <c r="I98" s="119">
        <f>VLOOKUP(A98,'Rapid Charge Points'!B:K,10,FALSE)</f>
        <v>5</v>
      </c>
      <c r="J98" s="159">
        <f>VLOOKUP(A98,'Rapid Charge Points'!B:L,11,FALSE)</f>
        <v>4.2990043505923996</v>
      </c>
      <c r="K98" s="158">
        <f t="shared" si="3"/>
        <v>0.4</v>
      </c>
      <c r="L98" s="119">
        <f>VLOOKUP(A98,'Rapid Charge Points'!B:S,16,FALSE)</f>
        <v>3</v>
      </c>
      <c r="M98" s="159">
        <f>VLOOKUP(A98,'Rapid Charge Points'!B:T,19,FALSE)</f>
        <v>2.5621316935690492</v>
      </c>
      <c r="N98" s="221">
        <v>0.28333333333333333</v>
      </c>
      <c r="O98" s="86">
        <f t="shared" si="4"/>
        <v>28.333333333333332</v>
      </c>
    </row>
    <row r="99" spans="1:15">
      <c r="A99" s="34" t="s">
        <v>130</v>
      </c>
      <c r="B99" s="34" t="s">
        <v>549</v>
      </c>
      <c r="C99" s="34" t="s">
        <v>516</v>
      </c>
      <c r="D99" s="119">
        <f t="shared" si="0"/>
        <v>9.25</v>
      </c>
      <c r="E99" s="158">
        <f t="shared" si="1"/>
        <v>0.54166666666666663</v>
      </c>
      <c r="F99" s="119">
        <f>VLOOKUP(A99,'Rapid Charge Points'!B:C,2,FALSE)</f>
        <v>6</v>
      </c>
      <c r="G99" s="159">
        <f>VLOOKUP(A99,'Rapid Charge Points'!B:D,3,FALSE)</f>
        <v>2.52495497163634</v>
      </c>
      <c r="H99" s="158">
        <f t="shared" si="2"/>
        <v>0.33333333333333331</v>
      </c>
      <c r="I99" s="119">
        <f>VLOOKUP(A99,'Rapid Charge Points'!B:K,10,FALSE)</f>
        <v>4</v>
      </c>
      <c r="J99" s="159">
        <f>VLOOKUP(A99,'Rapid Charge Points'!B:L,11,FALSE)</f>
        <v>1.6869807262451999</v>
      </c>
      <c r="K99" s="158">
        <f t="shared" si="3"/>
        <v>0.75</v>
      </c>
      <c r="L99" s="119">
        <f>VLOOKUP(A99,'Rapid Charge Points'!B:S,16,FALSE)</f>
        <v>1</v>
      </c>
      <c r="M99" s="159">
        <f>VLOOKUP(A99,'Rapid Charge Points'!B:T,19,FALSE)</f>
        <v>0</v>
      </c>
      <c r="N99" s="221">
        <v>0.54166666666666663</v>
      </c>
      <c r="O99" s="86">
        <f t="shared" si="4"/>
        <v>54.166666666666664</v>
      </c>
    </row>
    <row r="100" spans="1:15">
      <c r="A100" s="34" t="s">
        <v>252</v>
      </c>
      <c r="B100" s="34" t="s">
        <v>562</v>
      </c>
      <c r="C100" s="34" t="s">
        <v>563</v>
      </c>
      <c r="D100" s="119">
        <f t="shared" si="0"/>
        <v>5</v>
      </c>
      <c r="E100" s="158">
        <f t="shared" si="1"/>
        <v>0</v>
      </c>
      <c r="F100" s="119">
        <f>VLOOKUP(A100,'Rapid Charge Points'!B:C,2,FALSE)</f>
        <v>5</v>
      </c>
      <c r="G100" s="159">
        <f>VLOOKUP(A100,'Rapid Charge Points'!B:D,3,FALSE)</f>
        <v>1.4595983185427399</v>
      </c>
      <c r="H100" s="158">
        <f t="shared" si="2"/>
        <v>0</v>
      </c>
      <c r="I100" s="119">
        <f>VLOOKUP(A100,'Rapid Charge Points'!B:K,10,FALSE)</f>
        <v>5</v>
      </c>
      <c r="J100" s="159">
        <f>VLOOKUP(A100,'Rapid Charge Points'!B:L,11,FALSE)</f>
        <v>1.4554261196593099</v>
      </c>
      <c r="K100" s="158">
        <f t="shared" si="3"/>
        <v>0</v>
      </c>
      <c r="L100" s="119">
        <f>VLOOKUP(A100,'Rapid Charge Points'!B:S,16,FALSE)</f>
        <v>5</v>
      </c>
      <c r="M100" s="159">
        <f>VLOOKUP(A100,'Rapid Charge Points'!B:T,19,FALSE)</f>
        <v>1.4625142960772441</v>
      </c>
      <c r="N100" s="221">
        <v>0</v>
      </c>
      <c r="O100" s="86">
        <f t="shared" si="4"/>
        <v>0</v>
      </c>
    </row>
    <row r="101" spans="1:15">
      <c r="A101" s="34" t="s">
        <v>341</v>
      </c>
      <c r="B101" s="34" t="s">
        <v>25</v>
      </c>
      <c r="C101" s="34" t="s">
        <v>516</v>
      </c>
      <c r="D101" s="119">
        <f t="shared" si="0"/>
        <v>5</v>
      </c>
      <c r="E101" s="158">
        <f t="shared" si="1"/>
        <v>0</v>
      </c>
      <c r="F101" s="119">
        <f>VLOOKUP(A101,'Rapid Charge Points'!B:C,2,FALSE)</f>
        <v>5</v>
      </c>
      <c r="G101" s="159">
        <f>VLOOKUP(A101,'Rapid Charge Points'!B:D,3,FALSE)</f>
        <v>4.83914676164299</v>
      </c>
      <c r="H101" s="158">
        <f t="shared" si="2"/>
        <v>0</v>
      </c>
      <c r="I101" s="119">
        <f>VLOOKUP(A101,'Rapid Charge Points'!B:K,10,FALSE)</f>
        <v>5</v>
      </c>
      <c r="J101" s="159">
        <f>VLOOKUP(A101,'Rapid Charge Points'!B:L,11,FALSE)</f>
        <v>4.8195093739457304</v>
      </c>
      <c r="K101" s="158">
        <f t="shared" si="3"/>
        <v>0</v>
      </c>
      <c r="L101" s="119">
        <f>VLOOKUP(A101,'Rapid Charge Points'!B:S,16,FALSE)</f>
        <v>5</v>
      </c>
      <c r="M101" s="159">
        <f>VLOOKUP(A101,'Rapid Charge Points'!B:T,19,FALSE)</f>
        <v>4.8468398604110119</v>
      </c>
      <c r="N101" s="221">
        <v>0</v>
      </c>
      <c r="O101" s="86">
        <f t="shared" si="4"/>
        <v>0</v>
      </c>
    </row>
    <row r="102" spans="1:15">
      <c r="A102" s="34" t="s">
        <v>213</v>
      </c>
      <c r="B102" s="34" t="s">
        <v>550</v>
      </c>
      <c r="C102" s="34" t="s">
        <v>516</v>
      </c>
      <c r="D102" s="119">
        <f t="shared" si="0"/>
        <v>5.333333333333333</v>
      </c>
      <c r="E102" s="158">
        <f t="shared" si="1"/>
        <v>6.6666666666666652E-2</v>
      </c>
      <c r="F102" s="119">
        <f>VLOOKUP(A102,'Rapid Charge Points'!B:C,2,FALSE)</f>
        <v>5</v>
      </c>
      <c r="G102" s="159">
        <f>VLOOKUP(A102,'Rapid Charge Points'!B:D,3,FALSE)</f>
        <v>2.7609818051299002</v>
      </c>
      <c r="H102" s="158">
        <f t="shared" si="2"/>
        <v>-0.2</v>
      </c>
      <c r="I102" s="119">
        <f>VLOOKUP(A102,'Rapid Charge Points'!B:K,10,FALSE)</f>
        <v>6</v>
      </c>
      <c r="J102" s="159">
        <f>VLOOKUP(A102,'Rapid Charge Points'!B:L,11,FALSE)</f>
        <v>3.3225350942769301</v>
      </c>
      <c r="K102" s="158">
        <f t="shared" si="3"/>
        <v>0.33333333333333331</v>
      </c>
      <c r="L102" s="119">
        <f>VLOOKUP(A102,'Rapid Charge Points'!B:S,16,FALSE)</f>
        <v>4</v>
      </c>
      <c r="M102" s="159">
        <f>VLOOKUP(A102,'Rapid Charge Points'!B:T,19,FALSE)</f>
        <v>1.666213086437581</v>
      </c>
      <c r="N102" s="221">
        <v>6.6666666666666652E-2</v>
      </c>
      <c r="O102" s="86">
        <f t="shared" si="4"/>
        <v>6.6666666666666652</v>
      </c>
    </row>
    <row r="103" spans="1:15">
      <c r="A103" s="34" t="s">
        <v>287</v>
      </c>
      <c r="B103" s="34" t="s">
        <v>42</v>
      </c>
      <c r="C103" s="34" t="s">
        <v>516</v>
      </c>
      <c r="D103" s="119">
        <f t="shared" si="0"/>
        <v>5.5</v>
      </c>
      <c r="E103" s="158">
        <f t="shared" si="1"/>
        <v>0.1</v>
      </c>
      <c r="F103" s="119">
        <f>VLOOKUP(A103,'Rapid Charge Points'!B:C,2,FALSE)</f>
        <v>5</v>
      </c>
      <c r="G103" s="159">
        <f>VLOOKUP(A103,'Rapid Charge Points'!B:D,3,FALSE)</f>
        <v>3.29850116107241</v>
      </c>
      <c r="H103" s="158">
        <f t="shared" si="2"/>
        <v>0</v>
      </c>
      <c r="I103" s="119">
        <f>VLOOKUP(A103,'Rapid Charge Points'!B:K,10,FALSE)</f>
        <v>5</v>
      </c>
      <c r="J103" s="159">
        <f>VLOOKUP(A103,'Rapid Charge Points'!B:L,11,FALSE)</f>
        <v>3.27961326800343</v>
      </c>
      <c r="K103" s="158">
        <f t="shared" si="3"/>
        <v>0.2</v>
      </c>
      <c r="L103" s="119">
        <f>VLOOKUP(A103,'Rapid Charge Points'!B:S,16,FALSE)</f>
        <v>4</v>
      </c>
      <c r="M103" s="159">
        <f>VLOOKUP(A103,'Rapid Charge Points'!B:T,19,FALSE)</f>
        <v>1.2959495098070979</v>
      </c>
      <c r="N103" s="221">
        <v>0.1</v>
      </c>
      <c r="O103" s="86">
        <f t="shared" si="4"/>
        <v>10</v>
      </c>
    </row>
    <row r="104" spans="1:15">
      <c r="A104" s="34" t="s">
        <v>333</v>
      </c>
      <c r="B104" s="34" t="s">
        <v>29</v>
      </c>
      <c r="C104" s="34" t="s">
        <v>516</v>
      </c>
      <c r="D104" s="119">
        <f t="shared" si="0"/>
        <v>6.5</v>
      </c>
      <c r="E104" s="158">
        <f t="shared" si="1"/>
        <v>0.3</v>
      </c>
      <c r="F104" s="119">
        <f>VLOOKUP(A104,'Rapid Charge Points'!B:C,2,FALSE)</f>
        <v>5</v>
      </c>
      <c r="G104" s="159">
        <f>VLOOKUP(A104,'Rapid Charge Points'!B:D,3,FALSE)</f>
        <v>2.3289177053639598</v>
      </c>
      <c r="H104" s="158">
        <f t="shared" si="2"/>
        <v>0.6</v>
      </c>
      <c r="I104" s="119">
        <f>VLOOKUP(A104,'Rapid Charge Points'!B:K,10,FALSE)</f>
        <v>2</v>
      </c>
      <c r="J104" s="159">
        <f>VLOOKUP(A104,'Rapid Charge Points'!B:L,11,FALSE)</f>
        <v>0.930643772829855</v>
      </c>
      <c r="K104" s="158">
        <f t="shared" si="3"/>
        <v>0</v>
      </c>
      <c r="L104" s="119">
        <f>VLOOKUP(A104,'Rapid Charge Points'!B:S,16,FALSE)</f>
        <v>2</v>
      </c>
      <c r="M104" s="159">
        <f>VLOOKUP(A104,'Rapid Charge Points'!B:T,19,FALSE)</f>
        <v>0.92965746770602364</v>
      </c>
      <c r="N104" s="221">
        <v>0.3</v>
      </c>
      <c r="O104" s="86">
        <f t="shared" si="4"/>
        <v>30</v>
      </c>
    </row>
    <row r="105" spans="1:15">
      <c r="A105" s="34" t="s">
        <v>105</v>
      </c>
      <c r="B105" s="34" t="s">
        <v>25</v>
      </c>
      <c r="C105" s="34" t="s">
        <v>516</v>
      </c>
      <c r="D105" s="119">
        <f t="shared" si="0"/>
        <v>3.9</v>
      </c>
      <c r="E105" s="158">
        <f t="shared" si="1"/>
        <v>-2.4999999999999994E-2</v>
      </c>
      <c r="F105" s="119">
        <f>VLOOKUP(A105,'Rapid Charge Points'!B:C,2,FALSE)</f>
        <v>4</v>
      </c>
      <c r="G105" s="159">
        <f>VLOOKUP(A105,'Rapid Charge Points'!B:D,3,FALSE)</f>
        <v>4.3218013267930102</v>
      </c>
      <c r="H105" s="158">
        <f t="shared" si="2"/>
        <v>-0.25</v>
      </c>
      <c r="I105" s="119">
        <f>VLOOKUP(A105,'Rapid Charge Points'!B:K,10,FALSE)</f>
        <v>5</v>
      </c>
      <c r="J105" s="159">
        <f>VLOOKUP(A105,'Rapid Charge Points'!B:L,11,FALSE)</f>
        <v>5.3960134252814003</v>
      </c>
      <c r="K105" s="158">
        <f t="shared" si="3"/>
        <v>0.2</v>
      </c>
      <c r="L105" s="119">
        <f>VLOOKUP(A105,'Rapid Charge Points'!B:S,16,FALSE)</f>
        <v>4</v>
      </c>
      <c r="M105" s="159">
        <f>VLOOKUP(A105,'Rapid Charge Points'!B:T,19,FALSE)</f>
        <v>4.3077917182704217</v>
      </c>
      <c r="N105" s="221">
        <v>-2.4999999999999994E-2</v>
      </c>
      <c r="O105" s="86">
        <f t="shared" si="4"/>
        <v>-2.4999999999999996</v>
      </c>
    </row>
    <row r="106" spans="1:15">
      <c r="A106" s="34" t="s">
        <v>366</v>
      </c>
      <c r="B106" s="34" t="s">
        <v>46</v>
      </c>
      <c r="C106" s="34" t="s">
        <v>516</v>
      </c>
      <c r="D106" s="119">
        <f t="shared" si="0"/>
        <v>4.5</v>
      </c>
      <c r="E106" s="158">
        <f t="shared" si="1"/>
        <v>0.125</v>
      </c>
      <c r="F106" s="119">
        <f>VLOOKUP(A106,'Rapid Charge Points'!B:C,2,FALSE)</f>
        <v>4</v>
      </c>
      <c r="G106" s="159">
        <f>VLOOKUP(A106,'Rapid Charge Points'!B:D,3,FALSE)</f>
        <v>2.9416306929746501</v>
      </c>
      <c r="H106" s="158">
        <f t="shared" si="2"/>
        <v>0.25</v>
      </c>
      <c r="I106" s="119">
        <f>VLOOKUP(A106,'Rapid Charge Points'!B:K,10,FALSE)</f>
        <v>3</v>
      </c>
      <c r="J106" s="159">
        <f>VLOOKUP(A106,'Rapid Charge Points'!B:L,11,FALSE)</f>
        <v>2.1911724964028201</v>
      </c>
      <c r="K106" s="158">
        <f t="shared" si="3"/>
        <v>0</v>
      </c>
      <c r="L106" s="119">
        <f>VLOOKUP(A106,'Rapid Charge Points'!B:S,16,FALSE)</f>
        <v>3</v>
      </c>
      <c r="M106" s="159">
        <f>VLOOKUP(A106,'Rapid Charge Points'!B:T,19,FALSE)</f>
        <v>2.1813105313672452</v>
      </c>
      <c r="N106" s="221">
        <v>0.125</v>
      </c>
      <c r="O106" s="86">
        <f t="shared" si="4"/>
        <v>12.5</v>
      </c>
    </row>
    <row r="107" spans="1:15">
      <c r="A107" s="34" t="s">
        <v>560</v>
      </c>
      <c r="B107" s="34" t="s">
        <v>30</v>
      </c>
      <c r="C107" s="34" t="s">
        <v>516</v>
      </c>
      <c r="D107" s="119">
        <f t="shared" si="0"/>
        <v>5</v>
      </c>
      <c r="E107" s="158">
        <f t="shared" si="1"/>
        <v>0.25</v>
      </c>
      <c r="F107" s="119">
        <v>4</v>
      </c>
      <c r="G107" s="159">
        <v>2.5730587879606599</v>
      </c>
      <c r="H107" s="158">
        <f t="shared" si="2"/>
        <v>0</v>
      </c>
      <c r="I107" s="119">
        <v>4</v>
      </c>
      <c r="J107" s="159">
        <v>2.5845970936205598</v>
      </c>
      <c r="K107" s="158">
        <f t="shared" si="3"/>
        <v>0.5</v>
      </c>
      <c r="L107" s="119">
        <v>2</v>
      </c>
      <c r="M107" s="159">
        <v>1.2963443090484834</v>
      </c>
      <c r="N107" s="221">
        <v>0.25</v>
      </c>
      <c r="O107" s="86">
        <f t="shared" si="4"/>
        <v>25</v>
      </c>
    </row>
    <row r="108" spans="1:15">
      <c r="A108" s="34" t="s">
        <v>371</v>
      </c>
      <c r="B108" s="34" t="s">
        <v>47</v>
      </c>
      <c r="C108" s="34" t="s">
        <v>516</v>
      </c>
      <c r="D108" s="119">
        <f t="shared" si="0"/>
        <v>5.1666666666666661</v>
      </c>
      <c r="E108" s="158">
        <f t="shared" si="1"/>
        <v>0.29166666666666663</v>
      </c>
      <c r="F108" s="119">
        <f>VLOOKUP(A108,'Rapid Charge Points'!B:C,2,FALSE)</f>
        <v>4</v>
      </c>
      <c r="G108" s="159">
        <f>VLOOKUP(A108,'Rapid Charge Points'!B:D,3,FALSE)</f>
        <v>2.6604235394274802</v>
      </c>
      <c r="H108" s="158">
        <f t="shared" si="2"/>
        <v>0.25</v>
      </c>
      <c r="I108" s="119">
        <f>VLOOKUP(A108,'Rapid Charge Points'!B:K,10,FALSE)</f>
        <v>3</v>
      </c>
      <c r="J108" s="159">
        <f>VLOOKUP(A108,'Rapid Charge Points'!B:L,11,FALSE)</f>
        <v>2.0134498449643599</v>
      </c>
      <c r="K108" s="158">
        <f t="shared" si="3"/>
        <v>0.33333333333333331</v>
      </c>
      <c r="L108" s="119">
        <f>VLOOKUP(A108,'Rapid Charge Points'!B:S,16,FALSE)</f>
        <v>2</v>
      </c>
      <c r="M108" s="159">
        <f>VLOOKUP(A108,'Rapid Charge Points'!B:T,19,FALSE)</f>
        <v>1.3523656255705292</v>
      </c>
      <c r="N108" s="221">
        <v>0.29166666666666663</v>
      </c>
      <c r="O108" s="86">
        <f t="shared" si="4"/>
        <v>29.166666666666664</v>
      </c>
    </row>
    <row r="109" spans="1:15">
      <c r="A109" s="34" t="s">
        <v>223</v>
      </c>
      <c r="B109" s="34" t="s">
        <v>222</v>
      </c>
      <c r="C109" s="34" t="s">
        <v>516</v>
      </c>
      <c r="D109" s="119">
        <f t="shared" si="0"/>
        <v>5.1666666666666661</v>
      </c>
      <c r="E109" s="158">
        <f t="shared" si="1"/>
        <v>0.29166666666666663</v>
      </c>
      <c r="F109" s="119">
        <f>VLOOKUP(A109,'Rapid Charge Points'!B:C,2,FALSE)</f>
        <v>4</v>
      </c>
      <c r="G109" s="159">
        <f>VLOOKUP(A109,'Rapid Charge Points'!B:D,3,FALSE)</f>
        <v>3.7243254315562102</v>
      </c>
      <c r="H109" s="158">
        <f t="shared" si="2"/>
        <v>0.25</v>
      </c>
      <c r="I109" s="119">
        <f>VLOOKUP(A109,'Rapid Charge Points'!B:K,10,FALSE)</f>
        <v>3</v>
      </c>
      <c r="J109" s="159">
        <f>VLOOKUP(A109,'Rapid Charge Points'!B:L,11,FALSE)</f>
        <v>2.8089098620825199</v>
      </c>
      <c r="K109" s="158">
        <f t="shared" si="3"/>
        <v>0.33333333333333331</v>
      </c>
      <c r="L109" s="119">
        <f>VLOOKUP(A109,'Rapid Charge Points'!B:S,16,FALSE)</f>
        <v>2</v>
      </c>
      <c r="M109" s="159">
        <f>VLOOKUP(A109,'Rapid Charge Points'!B:T,19,FALSE)</f>
        <v>1.8767712028226637</v>
      </c>
      <c r="N109" s="221">
        <v>0.29166666666666663</v>
      </c>
      <c r="O109" s="86">
        <f t="shared" si="4"/>
        <v>29.166666666666664</v>
      </c>
    </row>
    <row r="110" spans="1:15">
      <c r="A110" s="34" t="s">
        <v>100</v>
      </c>
      <c r="B110" s="34" t="s">
        <v>521</v>
      </c>
      <c r="C110" s="34" t="s">
        <v>516</v>
      </c>
      <c r="D110" s="119">
        <f t="shared" si="0"/>
        <v>3</v>
      </c>
      <c r="E110" s="158">
        <f t="shared" si="1"/>
        <v>0</v>
      </c>
      <c r="F110" s="119">
        <f>VLOOKUP(A110,'Rapid Charge Points'!B:C,2,FALSE)</f>
        <v>3</v>
      </c>
      <c r="G110" s="159">
        <f>VLOOKUP(A110,'Rapid Charge Points'!B:D,3,FALSE)</f>
        <v>1.4049679667303601</v>
      </c>
      <c r="H110" s="158">
        <f t="shared" si="2"/>
        <v>0</v>
      </c>
      <c r="I110" s="119">
        <f>VLOOKUP(A110,'Rapid Charge Points'!B:K,10,FALSE)</f>
        <v>3</v>
      </c>
      <c r="J110" s="159">
        <f>VLOOKUP(A110,'Rapid Charge Points'!B:L,11,FALSE)</f>
        <v>1.4081069410284801</v>
      </c>
      <c r="K110" s="158">
        <f t="shared" si="3"/>
        <v>0</v>
      </c>
      <c r="L110" s="119">
        <f>VLOOKUP(A110,'Rapid Charge Points'!B:S,16,FALSE)</f>
        <v>3</v>
      </c>
      <c r="M110" s="159">
        <f>VLOOKUP(A110,'Rapid Charge Points'!B:T,19,FALSE)</f>
        <v>0.93410365748287083</v>
      </c>
      <c r="N110" s="221">
        <v>0</v>
      </c>
      <c r="O110" s="86">
        <f t="shared" si="4"/>
        <v>0</v>
      </c>
    </row>
    <row r="111" spans="1:15">
      <c r="A111" s="34" t="s">
        <v>429</v>
      </c>
      <c r="B111" s="34" t="s">
        <v>51</v>
      </c>
      <c r="C111" s="34" t="s">
        <v>516</v>
      </c>
      <c r="D111" s="119">
        <f t="shared" si="0"/>
        <v>3</v>
      </c>
      <c r="E111" s="158">
        <f t="shared" si="1"/>
        <v>0</v>
      </c>
      <c r="F111" s="119">
        <f>VLOOKUP(A111,'Rapid Charge Points'!B:C,2,FALSE)</f>
        <v>3</v>
      </c>
      <c r="G111" s="159">
        <f>VLOOKUP(A111,'Rapid Charge Points'!B:D,3,FALSE)</f>
        <v>2.7093662792272899</v>
      </c>
      <c r="H111" s="158">
        <f t="shared" si="2"/>
        <v>0</v>
      </c>
      <c r="I111" s="119">
        <f>VLOOKUP(A111,'Rapid Charge Points'!B:K,10,FALSE)</f>
        <v>3</v>
      </c>
      <c r="J111" s="159">
        <f>VLOOKUP(A111,'Rapid Charge Points'!B:L,11,FALSE)</f>
        <v>2.7132133490096702</v>
      </c>
      <c r="K111" s="158">
        <f t="shared" si="3"/>
        <v>0</v>
      </c>
      <c r="L111" s="119">
        <f>VLOOKUP(A111,'Rapid Charge Points'!B:S,16,FALSE)</f>
        <v>3</v>
      </c>
      <c r="M111" s="159">
        <f>VLOOKUP(A111,'Rapid Charge Points'!B:T,19,FALSE)</f>
        <v>2.7266530334015</v>
      </c>
      <c r="N111" s="221">
        <v>0</v>
      </c>
      <c r="O111" s="86">
        <f t="shared" si="4"/>
        <v>0</v>
      </c>
    </row>
    <row r="112" spans="1:15">
      <c r="A112" s="34" t="s">
        <v>102</v>
      </c>
      <c r="B112" s="34" t="s">
        <v>26</v>
      </c>
      <c r="C112" s="34" t="s">
        <v>516</v>
      </c>
      <c r="D112" s="119">
        <f t="shared" si="0"/>
        <v>3.5</v>
      </c>
      <c r="E112" s="158">
        <f t="shared" si="1"/>
        <v>0.16666666666666666</v>
      </c>
      <c r="F112" s="119">
        <f>VLOOKUP(A112,'Rapid Charge Points'!B:C,2,FALSE)</f>
        <v>3</v>
      </c>
      <c r="G112" s="159">
        <f>VLOOKUP(A112,'Rapid Charge Points'!B:D,3,FALSE)</f>
        <v>1.64138029139971</v>
      </c>
      <c r="H112" s="158">
        <f t="shared" si="2"/>
        <v>0.33333333333333331</v>
      </c>
      <c r="I112" s="119">
        <f>VLOOKUP(A112,'Rapid Charge Points'!B:K,10,FALSE)</f>
        <v>2</v>
      </c>
      <c r="J112" s="159">
        <f>VLOOKUP(A112,'Rapid Charge Points'!B:L,11,FALSE)</f>
        <v>1.09215017064846</v>
      </c>
      <c r="K112" s="158">
        <f t="shared" si="3"/>
        <v>0</v>
      </c>
      <c r="L112" s="119">
        <f>VLOOKUP(A112,'Rapid Charge Points'!B:S,16,FALSE)</f>
        <v>2</v>
      </c>
      <c r="M112" s="159">
        <f>VLOOKUP(A112,'Rapid Charge Points'!B:T,19,FALSE)</f>
        <v>0.5480563182672652</v>
      </c>
      <c r="N112" s="221">
        <v>0.16666666666666666</v>
      </c>
      <c r="O112" s="86">
        <f t="shared" si="4"/>
        <v>16.666666666666664</v>
      </c>
    </row>
    <row r="113" spans="1:15">
      <c r="A113" s="34" t="s">
        <v>571</v>
      </c>
      <c r="B113" s="34" t="s">
        <v>35</v>
      </c>
      <c r="C113" s="34" t="s">
        <v>516</v>
      </c>
      <c r="D113" s="119">
        <f t="shared" si="0"/>
        <v>3.5</v>
      </c>
      <c r="E113" s="158">
        <f t="shared" si="1"/>
        <v>0.16666666666666666</v>
      </c>
      <c r="F113" s="119">
        <v>3</v>
      </c>
      <c r="G113" s="159">
        <v>1.7366337092180499</v>
      </c>
      <c r="H113" s="158">
        <f t="shared" si="2"/>
        <v>0.33333333333333331</v>
      </c>
      <c r="I113" s="119">
        <v>2</v>
      </c>
      <c r="J113" s="159">
        <v>1.16082000325029</v>
      </c>
      <c r="K113" s="158">
        <f t="shared" si="3"/>
        <v>0</v>
      </c>
      <c r="L113" s="119">
        <v>2</v>
      </c>
      <c r="M113" s="159">
        <v>1.1627568966018429</v>
      </c>
      <c r="N113" s="221">
        <v>0.16666666666666666</v>
      </c>
      <c r="O113" s="86">
        <f t="shared" si="4"/>
        <v>16.666666666666664</v>
      </c>
    </row>
    <row r="114" spans="1:15">
      <c r="A114" s="34" t="s">
        <v>551</v>
      </c>
      <c r="B114" s="34" t="s">
        <v>43</v>
      </c>
      <c r="C114" s="34" t="s">
        <v>516</v>
      </c>
      <c r="D114" s="119">
        <f t="shared" si="0"/>
        <v>4</v>
      </c>
      <c r="E114" s="158">
        <f t="shared" si="1"/>
        <v>0.33333333333333331</v>
      </c>
      <c r="F114" s="119">
        <f>VLOOKUP(A114&amp;"*",'Rapid Charge Points'!B:C,2,FALSE)</f>
        <v>3</v>
      </c>
      <c r="G114" s="159">
        <f>VLOOKUP(A114&amp;"*",'Rapid Charge Points'!B:D,3,FALSE)</f>
        <v>1.5278294127533001</v>
      </c>
      <c r="H114" s="158">
        <f t="shared" si="2"/>
        <v>0</v>
      </c>
      <c r="I114" s="119">
        <f>VLOOKUP(A114&amp;"*",'Rapid Charge Points'!B:K,10,FALSE)</f>
        <v>3</v>
      </c>
      <c r="J114" s="159">
        <f>VLOOKUP(A114&amp;"*",'Rapid Charge Points'!B:L,11,FALSE)</f>
        <v>1.5521362568682</v>
      </c>
      <c r="K114" s="158">
        <f t="shared" si="3"/>
        <v>0.66666666666666663</v>
      </c>
      <c r="L114" s="119">
        <f>VLOOKUP(A114&amp;"*",'Rapid Charge Points'!B:S,16,FALSE)</f>
        <v>1</v>
      </c>
      <c r="M114" s="159">
        <f>VLOOKUP(A114&amp;"*",'Rapid Charge Points'!B:T,19,FALSE)</f>
        <v>0.5205459485908821</v>
      </c>
      <c r="N114" s="221">
        <v>0.33333333333333331</v>
      </c>
      <c r="O114" s="86">
        <f t="shared" si="4"/>
        <v>33.333333333333329</v>
      </c>
    </row>
    <row r="115" spans="1:15">
      <c r="A115" s="34" t="s">
        <v>184</v>
      </c>
      <c r="B115" s="34" t="s">
        <v>33</v>
      </c>
      <c r="C115" s="34" t="s">
        <v>516</v>
      </c>
      <c r="D115" s="119">
        <f t="shared" si="0"/>
        <v>4</v>
      </c>
      <c r="E115" s="158">
        <f t="shared" si="1"/>
        <v>0.33333333333333331</v>
      </c>
      <c r="F115" s="119">
        <f>VLOOKUP(A115,'Rapid Charge Points'!B:C,2,FALSE)</f>
        <v>3</v>
      </c>
      <c r="G115" s="159">
        <f>VLOOKUP(A115,'Rapid Charge Points'!B:D,3,FALSE)</f>
        <v>3.3578080229226401</v>
      </c>
      <c r="H115" s="158">
        <f t="shared" si="2"/>
        <v>0</v>
      </c>
      <c r="I115" s="119">
        <f>VLOOKUP(A115,'Rapid Charge Points'!B:K,10,FALSE)</f>
        <v>3</v>
      </c>
      <c r="J115" s="159">
        <f>VLOOKUP(A115,'Rapid Charge Points'!B:L,11,FALSE)</f>
        <v>3.3738191632928398</v>
      </c>
      <c r="K115" s="158">
        <f t="shared" si="3"/>
        <v>0.66666666666666663</v>
      </c>
      <c r="L115" s="119">
        <f>VLOOKUP(A115,'Rapid Charge Points'!B:S,16,FALSE)</f>
        <v>1</v>
      </c>
      <c r="M115" s="159">
        <f>VLOOKUP(A115,'Rapid Charge Points'!B:T,19,FALSE)</f>
        <v>1.1295988794379115</v>
      </c>
      <c r="N115" s="221">
        <v>0.33333333333333331</v>
      </c>
      <c r="O115" s="86">
        <f t="shared" si="4"/>
        <v>33.333333333333329</v>
      </c>
    </row>
    <row r="116" spans="1:15">
      <c r="A116" s="34" t="s">
        <v>128</v>
      </c>
      <c r="B116" s="34" t="s">
        <v>549</v>
      </c>
      <c r="C116" s="34" t="s">
        <v>516</v>
      </c>
      <c r="D116" s="119">
        <f t="shared" si="0"/>
        <v>4.5</v>
      </c>
      <c r="E116" s="158">
        <f t="shared" si="1"/>
        <v>0.5</v>
      </c>
      <c r="F116" s="119">
        <f>VLOOKUP(A116,'Rapid Charge Points'!B:C,2,FALSE)</f>
        <v>3</v>
      </c>
      <c r="G116" s="159">
        <f>VLOOKUP(A116,'Rapid Charge Points'!B:D,3,FALSE)</f>
        <v>1.57308555487971</v>
      </c>
      <c r="H116" s="158">
        <f t="shared" si="2"/>
        <v>1</v>
      </c>
      <c r="I116" s="119">
        <f>VLOOKUP(A116,'Rapid Charge Points'!B:K,10,FALSE)</f>
        <v>0</v>
      </c>
      <c r="J116" s="159">
        <f>VLOOKUP(A116,'Rapid Charge Points'!B:L,11,FALSE)</f>
        <v>0</v>
      </c>
      <c r="K116" s="158">
        <v>0</v>
      </c>
      <c r="L116" s="119">
        <f>VLOOKUP(A116,'Rapid Charge Points'!B:S,16,FALSE)</f>
        <v>0</v>
      </c>
      <c r="M116" s="159">
        <f>VLOOKUP(A116,'Rapid Charge Points'!B:T,19,FALSE)</f>
        <v>0</v>
      </c>
      <c r="N116" s="221">
        <v>0.5</v>
      </c>
      <c r="O116" s="86">
        <f t="shared" si="4"/>
        <v>50</v>
      </c>
    </row>
    <row r="117" spans="1:15">
      <c r="A117" s="34" t="s">
        <v>224</v>
      </c>
      <c r="B117" s="34" t="s">
        <v>222</v>
      </c>
      <c r="C117" s="34" t="s">
        <v>516</v>
      </c>
      <c r="D117" s="119">
        <f t="shared" si="0"/>
        <v>5.5</v>
      </c>
      <c r="E117" s="158">
        <f t="shared" si="1"/>
        <v>0.83333333333333326</v>
      </c>
      <c r="F117" s="119">
        <f>VLOOKUP(A117,'Rapid Charge Points'!B:C,2,FALSE)</f>
        <v>3</v>
      </c>
      <c r="G117" s="159">
        <f>VLOOKUP(A117,'Rapid Charge Points'!B:D,3,FALSE)</f>
        <v>3.1970672236668198</v>
      </c>
      <c r="H117" s="158">
        <f t="shared" si="2"/>
        <v>0.66666666666666663</v>
      </c>
      <c r="I117" s="119">
        <f>VLOOKUP(A117,'Rapid Charge Points'!B:K,10,FALSE)</f>
        <v>1</v>
      </c>
      <c r="J117" s="159">
        <f>VLOOKUP(A117,'Rapid Charge Points'!B:L,11,FALSE)</f>
        <v>1.06765745278284</v>
      </c>
      <c r="K117" s="158">
        <f t="shared" ref="K117:K123" si="5">(I117-L117)/I117</f>
        <v>1</v>
      </c>
      <c r="L117" s="119">
        <f>VLOOKUP(A117,'Rapid Charge Points'!B:S,16,FALSE)</f>
        <v>0</v>
      </c>
      <c r="M117" s="159">
        <f>VLOOKUP(A117,'Rapid Charge Points'!B:T,19,FALSE)</f>
        <v>0</v>
      </c>
      <c r="N117" s="221">
        <v>0.83333333333333326</v>
      </c>
      <c r="O117" s="86">
        <f t="shared" si="4"/>
        <v>83.333333333333329</v>
      </c>
    </row>
    <row r="118" spans="1:15">
      <c r="A118" s="34" t="s">
        <v>437</v>
      </c>
      <c r="B118" s="34" t="s">
        <v>53</v>
      </c>
      <c r="C118" s="34" t="s">
        <v>516</v>
      </c>
      <c r="D118" s="119">
        <f t="shared" si="0"/>
        <v>1.8333333333333333</v>
      </c>
      <c r="E118" s="158">
        <f t="shared" si="1"/>
        <v>-8.3333333333333343E-2</v>
      </c>
      <c r="F118" s="119">
        <f>VLOOKUP(A118,'Rapid Charge Points'!B:C,2,FALSE)</f>
        <v>2</v>
      </c>
      <c r="G118" s="159">
        <f>VLOOKUP(A118,'Rapid Charge Points'!B:D,3,FALSE)</f>
        <v>2.3373223635003701</v>
      </c>
      <c r="H118" s="158">
        <f t="shared" si="2"/>
        <v>-0.5</v>
      </c>
      <c r="I118" s="119">
        <f>VLOOKUP(A118,'Rapid Charge Points'!B:K,10,FALSE)</f>
        <v>3</v>
      </c>
      <c r="J118" s="159">
        <f>VLOOKUP(A118,'Rapid Charge Points'!B:L,11,FALSE)</f>
        <v>3.5186075696977501</v>
      </c>
      <c r="K118" s="158">
        <f t="shared" si="5"/>
        <v>0.33333333333333331</v>
      </c>
      <c r="L118" s="119">
        <f>VLOOKUP(A118,'Rapid Charge Points'!B:S,16,FALSE)</f>
        <v>2</v>
      </c>
      <c r="M118" s="159">
        <f>VLOOKUP(A118,'Rapid Charge Points'!B:T,19,FALSE)</f>
        <v>2.3532457141512428</v>
      </c>
      <c r="N118" s="221">
        <v>-8.3333333333333343E-2</v>
      </c>
      <c r="O118" s="86">
        <f t="shared" si="4"/>
        <v>-8.3333333333333339</v>
      </c>
    </row>
    <row r="119" spans="1:15">
      <c r="A119" s="34" t="s">
        <v>230</v>
      </c>
      <c r="B119" s="34" t="s">
        <v>33</v>
      </c>
      <c r="C119" s="34" t="s">
        <v>516</v>
      </c>
      <c r="D119" s="119">
        <f t="shared" si="0"/>
        <v>2.5</v>
      </c>
      <c r="E119" s="158">
        <f t="shared" si="1"/>
        <v>0.25</v>
      </c>
      <c r="F119" s="119">
        <f>VLOOKUP(A119,'Rapid Charge Points'!B:C,2,FALSE)</f>
        <v>2</v>
      </c>
      <c r="G119" s="159">
        <f>VLOOKUP(A119,'Rapid Charge Points'!B:D,3,FALSE)</f>
        <v>1.4452851186217801</v>
      </c>
      <c r="H119" s="158">
        <f t="shared" si="2"/>
        <v>0</v>
      </c>
      <c r="I119" s="119">
        <f>VLOOKUP(A119,'Rapid Charge Points'!B:K,10,FALSE)</f>
        <v>2</v>
      </c>
      <c r="J119" s="159">
        <f>VLOOKUP(A119,'Rapid Charge Points'!B:L,11,FALSE)</f>
        <v>1.4342469486396101</v>
      </c>
      <c r="K119" s="158">
        <f t="shared" si="5"/>
        <v>0.5</v>
      </c>
      <c r="L119" s="119">
        <f>VLOOKUP(A119,'Rapid Charge Points'!B:S,16,FALSE)</f>
        <v>1</v>
      </c>
      <c r="M119" s="159">
        <f>VLOOKUP(A119,'Rapid Charge Points'!B:T,19,FALSE)</f>
        <v>0</v>
      </c>
      <c r="N119" s="221">
        <v>0.25</v>
      </c>
      <c r="O119" s="86">
        <f t="shared" si="4"/>
        <v>25</v>
      </c>
    </row>
    <row r="120" spans="1:15">
      <c r="A120" s="34" t="s">
        <v>558</v>
      </c>
      <c r="B120" s="34" t="s">
        <v>532</v>
      </c>
      <c r="C120" s="34" t="s">
        <v>516</v>
      </c>
      <c r="D120" s="119">
        <f t="shared" si="0"/>
        <v>2.5</v>
      </c>
      <c r="E120" s="158">
        <f t="shared" si="1"/>
        <v>0.25</v>
      </c>
      <c r="F120" s="119">
        <f>VLOOKUP(A120&amp;"*",'Rapid Charge Points'!B:C,2,FALSE)</f>
        <v>2</v>
      </c>
      <c r="G120" s="159">
        <f>VLOOKUP(A120&amp;"*",'Rapid Charge Points'!B:D,3,FALSE)</f>
        <v>1.6107598759714901</v>
      </c>
      <c r="H120" s="158">
        <f t="shared" si="2"/>
        <v>0.5</v>
      </c>
      <c r="I120" s="119">
        <f>VLOOKUP(A120&amp;"*",'Rapid Charge Points'!B:K,10,FALSE)</f>
        <v>1</v>
      </c>
      <c r="J120" s="159">
        <f>VLOOKUP(A120&amp;"*",'Rapid Charge Points'!B:L,11,FALSE)</f>
        <v>0.81600013056001997</v>
      </c>
      <c r="K120" s="158">
        <f t="shared" si="5"/>
        <v>0</v>
      </c>
      <c r="L120" s="119">
        <f>VLOOKUP(A120&amp;"*",'Rapid Charge Points'!B:S,16,FALSE)</f>
        <v>1</v>
      </c>
      <c r="M120" s="159">
        <f>VLOOKUP(A120&amp;"*",'Rapid Charge Points'!B:T,19,FALSE)</f>
        <v>0.82185476182648998</v>
      </c>
      <c r="N120" s="221">
        <v>0.25</v>
      </c>
      <c r="O120" s="86">
        <f t="shared" si="4"/>
        <v>25</v>
      </c>
    </row>
    <row r="121" spans="1:15">
      <c r="A121" s="34" t="s">
        <v>93</v>
      </c>
      <c r="B121" s="34" t="s">
        <v>34</v>
      </c>
      <c r="C121" s="34" t="s">
        <v>516</v>
      </c>
      <c r="D121" s="119">
        <f t="shared" si="0"/>
        <v>0.16666666666666652</v>
      </c>
      <c r="E121" s="158">
        <f t="shared" si="1"/>
        <v>-0.83333333333333337</v>
      </c>
      <c r="F121" s="119">
        <f>VLOOKUP(A121,'Rapid Charge Points'!B:C,2,FALSE)</f>
        <v>1</v>
      </c>
      <c r="G121" s="159">
        <f>VLOOKUP(A121,'Rapid Charge Points'!B:D,3,FALSE)</f>
        <v>0.28245715125015503</v>
      </c>
      <c r="H121" s="158">
        <f t="shared" si="2"/>
        <v>-2</v>
      </c>
      <c r="I121" s="119">
        <f>VLOOKUP(A121,'Rapid Charge Points'!B:K,10,FALSE)</f>
        <v>3</v>
      </c>
      <c r="J121" s="159">
        <f>VLOOKUP(A121,'Rapid Charge Points'!B:L,11,FALSE)</f>
        <v>0.84692172184832104</v>
      </c>
      <c r="K121" s="158">
        <f t="shared" si="5"/>
        <v>0.33333333333333331</v>
      </c>
      <c r="L121" s="119">
        <f>VLOOKUP(A121,'Rapid Charge Points'!B:S,16,FALSE)</f>
        <v>2</v>
      </c>
      <c r="M121" s="159">
        <f>VLOOKUP(A121,'Rapid Charge Points'!B:T,19,FALSE)</f>
        <v>0.56303453090778055</v>
      </c>
      <c r="N121" s="221">
        <v>-0.83333333333333337</v>
      </c>
      <c r="O121" s="86">
        <f t="shared" si="4"/>
        <v>-83.333333333333343</v>
      </c>
    </row>
    <row r="122" spans="1:15">
      <c r="A122" s="34" t="s">
        <v>572</v>
      </c>
      <c r="B122" s="34" t="s">
        <v>573</v>
      </c>
      <c r="C122" s="34" t="s">
        <v>563</v>
      </c>
      <c r="D122" s="119">
        <f t="shared" si="0"/>
        <v>1</v>
      </c>
      <c r="E122" s="158">
        <f t="shared" si="1"/>
        <v>0</v>
      </c>
      <c r="F122" s="119">
        <f>VLOOKUP(A122&amp;"*",'Rapid Charge Points'!B:C,2,FALSE)</f>
        <v>1</v>
      </c>
      <c r="G122" s="159">
        <f>VLOOKUP(A122&amp;"*",'Rapid Charge Points'!B:D,3,FALSE)</f>
        <v>0.66177395125373095</v>
      </c>
      <c r="H122" s="158">
        <f t="shared" si="2"/>
        <v>0</v>
      </c>
      <c r="I122" s="119">
        <f>VLOOKUP(A122&amp;"*",'Rapid Charge Points'!B:K,10,FALSE)</f>
        <v>1</v>
      </c>
      <c r="J122" s="159">
        <f>VLOOKUP(A122&amp;"*",'Rapid Charge Points'!B:L,11,FALSE)</f>
        <v>0.66100843446762303</v>
      </c>
      <c r="K122" s="158">
        <f t="shared" si="5"/>
        <v>0</v>
      </c>
      <c r="L122" s="119">
        <f>VLOOKUP(A122&amp;"*",'Rapid Charge Points'!B:S,16,FALSE)</f>
        <v>1</v>
      </c>
      <c r="M122" s="159">
        <f>VLOOKUP(A122&amp;"*",'Rapid Charge Points'!B:T,19,FALSE)</f>
        <v>0.66366248780520176</v>
      </c>
      <c r="N122" s="221">
        <v>0</v>
      </c>
      <c r="O122" s="86">
        <f t="shared" si="4"/>
        <v>0</v>
      </c>
    </row>
    <row r="123" spans="1:15">
      <c r="A123" s="34" t="s">
        <v>379</v>
      </c>
      <c r="B123" s="34" t="s">
        <v>47</v>
      </c>
      <c r="C123" s="34" t="s">
        <v>516</v>
      </c>
      <c r="D123" s="119">
        <f t="shared" si="0"/>
        <v>1.5</v>
      </c>
      <c r="E123" s="158">
        <f t="shared" si="1"/>
        <v>0.5</v>
      </c>
      <c r="F123" s="119">
        <f>VLOOKUP(A123,'Rapid Charge Points'!B:C,2,FALSE)</f>
        <v>1</v>
      </c>
      <c r="G123" s="159">
        <f>VLOOKUP(A123,'Rapid Charge Points'!B:D,3,FALSE)</f>
        <v>0.99992000639948797</v>
      </c>
      <c r="H123" s="158">
        <f t="shared" si="2"/>
        <v>0</v>
      </c>
      <c r="I123" s="119">
        <f>VLOOKUP(A123,'Rapid Charge Points'!B:K,10,FALSE)</f>
        <v>1</v>
      </c>
      <c r="J123" s="159">
        <f>VLOOKUP(A123,'Rapid Charge Points'!B:L,11,FALSE)</f>
        <v>0.99213239014614096</v>
      </c>
      <c r="K123" s="158">
        <f t="shared" si="5"/>
        <v>1</v>
      </c>
      <c r="L123" s="119">
        <f>VLOOKUP(A123,'Rapid Charge Points'!B:S,16,FALSE)</f>
        <v>0</v>
      </c>
      <c r="M123" s="159">
        <f>VLOOKUP(A123,'Rapid Charge Points'!B:T,19,FALSE)</f>
        <v>0</v>
      </c>
      <c r="N123" s="221">
        <v>0.5</v>
      </c>
      <c r="O123" s="86">
        <f t="shared" si="4"/>
        <v>50</v>
      </c>
    </row>
    <row r="124" spans="1:15">
      <c r="A124" s="34" t="s">
        <v>154</v>
      </c>
      <c r="B124" s="34" t="s">
        <v>30</v>
      </c>
      <c r="C124" s="34" t="s">
        <v>516</v>
      </c>
      <c r="D124" s="119">
        <f t="shared" si="0"/>
        <v>1.5</v>
      </c>
      <c r="E124" s="158">
        <f t="shared" si="1"/>
        <v>0.5</v>
      </c>
      <c r="F124" s="119">
        <f>VLOOKUP(A124,'Rapid Charge Points'!B:C,2,FALSE)</f>
        <v>1</v>
      </c>
      <c r="G124" s="159">
        <f>VLOOKUP(A124,'Rapid Charge Points'!B:D,3,FALSE)</f>
        <v>1.13502224643603</v>
      </c>
      <c r="H124" s="158">
        <f t="shared" si="2"/>
        <v>1</v>
      </c>
      <c r="I124" s="119">
        <f>VLOOKUP(A124,'Rapid Charge Points'!B:K,10,FALSE)</f>
        <v>0</v>
      </c>
      <c r="J124" s="159">
        <f>VLOOKUP(A124,'Rapid Charge Points'!B:L,11,FALSE)</f>
        <v>0</v>
      </c>
      <c r="K124" s="158">
        <v>0</v>
      </c>
      <c r="L124" s="119">
        <f>VLOOKUP(A124,'Rapid Charge Points'!B:S,16,FALSE)</f>
        <v>0</v>
      </c>
      <c r="M124" s="159">
        <f>VLOOKUP(A124,'Rapid Charge Points'!B:T,19,FALSE)</f>
        <v>0</v>
      </c>
      <c r="N124" s="221">
        <v>0.5</v>
      </c>
      <c r="O124" s="86">
        <f t="shared" si="4"/>
        <v>50</v>
      </c>
    </row>
    <row r="125" spans="1:15">
      <c r="A125" s="34" t="s">
        <v>116</v>
      </c>
      <c r="B125" s="34" t="s">
        <v>26</v>
      </c>
      <c r="C125" s="34" t="s">
        <v>516</v>
      </c>
      <c r="D125" s="119">
        <f t="shared" si="0"/>
        <v>0</v>
      </c>
      <c r="E125" s="158">
        <f t="shared" si="1"/>
        <v>0</v>
      </c>
      <c r="F125" s="119">
        <f>VLOOKUP(A125,'Rapid Charge Points'!B:C,2,FALSE)</f>
        <v>0</v>
      </c>
      <c r="G125" s="159">
        <f>VLOOKUP(A125,'Rapid Charge Points'!B:D,3,FALSE)</f>
        <v>0</v>
      </c>
      <c r="H125" s="158">
        <v>0</v>
      </c>
      <c r="I125" s="119">
        <f>VLOOKUP(A125,'Rapid Charge Points'!B:K,10,FALSE)</f>
        <v>0</v>
      </c>
      <c r="J125" s="159">
        <f>VLOOKUP(A125,'Rapid Charge Points'!B:L,11,FALSE)</f>
        <v>0</v>
      </c>
      <c r="K125" s="158">
        <v>0</v>
      </c>
      <c r="L125" s="119">
        <f>VLOOKUP(A125,'Rapid Charge Points'!B:S,16,FALSE)</f>
        <v>0</v>
      </c>
      <c r="M125" s="159">
        <f>VLOOKUP(A125,'Rapid Charge Points'!B:T,19,FALSE)</f>
        <v>0</v>
      </c>
      <c r="N125" s="221">
        <v>0</v>
      </c>
      <c r="O125" s="86">
        <f t="shared" si="4"/>
        <v>0</v>
      </c>
    </row>
  </sheetData>
  <sheetProtection sheet="1" formatCells="0" formatColumns="0" formatRows="0" insertColumns="0" insertRows="0" insertHyperlinks="0" deleteColumns="0" deleteRows="0" sort="0" autoFilter="0" pivotTables="0"/>
  <autoFilter ref="A5:O5" xr:uid="{00000000-0009-0000-0000-000009000000}">
    <sortState xmlns:xlrd2="http://schemas.microsoft.com/office/spreadsheetml/2017/richdata2" ref="A5:O5">
      <sortCondition descending="1" ref="F5"/>
    </sortState>
  </autoFilter>
  <mergeCells count="4">
    <mergeCell ref="D4:E4"/>
    <mergeCell ref="F4:G4"/>
    <mergeCell ref="I4:J4"/>
    <mergeCell ref="L4:M4"/>
  </mergeCells>
  <pageMargins left="0.7" right="0.7" top="0.75" bottom="0.75" header="0" footer="0"/>
  <pageSetup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view="pageBreakPreview" zoomScale="60" zoomScaleNormal="100" workbookViewId="0">
      <selection activeCell="R50" sqref="R50"/>
    </sheetView>
  </sheetViews>
  <sheetFormatPr defaultColWidth="14.42578125" defaultRowHeight="15"/>
  <cols>
    <col min="1" max="1" width="13.28515625" customWidth="1"/>
    <col min="2" max="2" width="7.5703125" bestFit="1" customWidth="1"/>
    <col min="3" max="3" width="8" bestFit="1" customWidth="1"/>
    <col min="4" max="4" width="10.42578125" bestFit="1" customWidth="1"/>
    <col min="5" max="5" width="12.85546875" customWidth="1"/>
    <col min="6" max="6" width="10.42578125" bestFit="1" customWidth="1"/>
    <col min="7" max="7" width="9" hidden="1" customWidth="1"/>
    <col min="8" max="8" width="8.7109375" customWidth="1"/>
    <col min="9" max="9" width="6.28515625" bestFit="1" customWidth="1"/>
    <col min="10" max="10" width="8.7109375" bestFit="1" customWidth="1"/>
    <col min="11" max="26" width="8.7109375" customWidth="1"/>
  </cols>
  <sheetData>
    <row r="1" spans="1:26" ht="20.25">
      <c r="A1" s="1" t="s">
        <v>0</v>
      </c>
      <c r="D1" s="15"/>
      <c r="E1" s="15"/>
      <c r="F1" s="15"/>
      <c r="G1" s="15"/>
      <c r="H1" s="15"/>
      <c r="I1" s="15"/>
      <c r="J1" s="15"/>
      <c r="K1" s="15"/>
      <c r="L1" s="15"/>
      <c r="M1" s="15"/>
      <c r="N1" s="15"/>
      <c r="O1" s="15"/>
      <c r="P1" s="15"/>
      <c r="Q1" s="15"/>
      <c r="R1" s="15"/>
      <c r="S1" s="15"/>
      <c r="T1" s="15"/>
      <c r="U1" s="15"/>
      <c r="V1" s="15"/>
      <c r="W1" s="15"/>
      <c r="X1" s="15"/>
      <c r="Y1" s="15"/>
      <c r="Z1" s="15"/>
    </row>
    <row r="2" spans="1:26">
      <c r="A2" s="2" t="s">
        <v>1</v>
      </c>
      <c r="D2" s="15"/>
      <c r="E2" s="15"/>
      <c r="F2" s="15"/>
      <c r="G2" s="15"/>
      <c r="H2" s="15"/>
      <c r="I2" s="15"/>
      <c r="J2" s="15"/>
      <c r="K2" s="15"/>
      <c r="L2" s="15"/>
      <c r="M2" s="15"/>
      <c r="N2" s="15"/>
      <c r="O2" s="15"/>
      <c r="P2" s="15"/>
      <c r="Q2" s="15"/>
      <c r="R2" s="15"/>
      <c r="S2" s="15"/>
      <c r="T2" s="15"/>
      <c r="U2" s="15"/>
      <c r="V2" s="15"/>
      <c r="W2" s="15"/>
      <c r="X2" s="15"/>
      <c r="Y2" s="15"/>
      <c r="Z2" s="15"/>
    </row>
    <row r="3" spans="1:26">
      <c r="D3" s="15"/>
      <c r="E3" s="15"/>
      <c r="F3" s="15"/>
      <c r="G3" s="15"/>
      <c r="H3" s="15"/>
      <c r="I3" s="15"/>
      <c r="J3" s="15"/>
      <c r="K3" s="15"/>
      <c r="L3" s="15"/>
      <c r="M3" s="15"/>
      <c r="N3" s="15"/>
      <c r="O3" s="15"/>
      <c r="P3" s="15"/>
      <c r="Q3" s="15"/>
      <c r="R3" s="15"/>
      <c r="S3" s="15"/>
      <c r="T3" s="15"/>
      <c r="U3" s="15"/>
      <c r="V3" s="15"/>
      <c r="W3" s="15"/>
      <c r="X3" s="15"/>
      <c r="Y3" s="15"/>
      <c r="Z3" s="15"/>
    </row>
    <row r="4" spans="1:26">
      <c r="A4" s="13" t="s">
        <v>1523</v>
      </c>
      <c r="B4" s="222"/>
      <c r="C4" s="222"/>
      <c r="D4" s="15"/>
      <c r="E4" s="222"/>
      <c r="F4" s="15"/>
      <c r="G4" s="15"/>
      <c r="H4" s="15"/>
      <c r="I4" s="15"/>
      <c r="J4" s="15"/>
      <c r="K4" s="15"/>
      <c r="L4" s="15"/>
      <c r="M4" s="15"/>
      <c r="N4" s="15"/>
      <c r="O4" s="15"/>
      <c r="P4" s="15"/>
      <c r="Q4" s="15"/>
      <c r="R4" s="15"/>
      <c r="S4" s="15"/>
      <c r="T4" s="15"/>
      <c r="U4" s="15"/>
      <c r="V4" s="15"/>
      <c r="W4" s="15"/>
      <c r="X4" s="15"/>
      <c r="Y4" s="15"/>
      <c r="Z4" s="15"/>
    </row>
    <row r="5" spans="1:26" ht="38.25">
      <c r="A5" s="223" t="s">
        <v>1524</v>
      </c>
      <c r="B5" s="223" t="s">
        <v>1525</v>
      </c>
      <c r="C5" s="224" t="s">
        <v>1526</v>
      </c>
      <c r="D5" s="224" t="s">
        <v>1527</v>
      </c>
      <c r="E5" s="224" t="s">
        <v>1528</v>
      </c>
      <c r="F5" s="224" t="s">
        <v>1527</v>
      </c>
      <c r="G5" s="225"/>
      <c r="H5" s="15"/>
      <c r="I5" s="223" t="s">
        <v>1524</v>
      </c>
      <c r="J5" s="224" t="s">
        <v>1526</v>
      </c>
      <c r="K5" s="15"/>
      <c r="L5" s="15"/>
      <c r="M5" s="15"/>
      <c r="N5" s="15"/>
      <c r="O5" s="15"/>
      <c r="P5" s="15"/>
      <c r="Q5" s="15"/>
      <c r="R5" s="15"/>
      <c r="S5" s="15"/>
      <c r="T5" s="15"/>
      <c r="U5" s="15"/>
      <c r="V5" s="15"/>
      <c r="W5" s="15"/>
      <c r="X5" s="15"/>
      <c r="Y5" s="15"/>
      <c r="Z5" s="15"/>
    </row>
    <row r="6" spans="1:26">
      <c r="A6" s="55">
        <v>2015</v>
      </c>
      <c r="B6" s="40" t="s">
        <v>1529</v>
      </c>
      <c r="C6" s="60">
        <v>2283</v>
      </c>
      <c r="D6" s="99" t="s">
        <v>15</v>
      </c>
      <c r="E6" s="33">
        <v>195</v>
      </c>
      <c r="F6" s="99" t="s">
        <v>15</v>
      </c>
      <c r="G6" s="226"/>
      <c r="H6" s="15"/>
      <c r="I6" s="227">
        <v>2022</v>
      </c>
      <c r="J6" s="117">
        <f>(C33/100)*29.09+C33</f>
        <v>33469.164299999997</v>
      </c>
      <c r="K6" s="15"/>
      <c r="L6" s="15"/>
      <c r="M6" s="15"/>
      <c r="N6" s="15"/>
      <c r="O6" s="15"/>
      <c r="P6" s="15"/>
      <c r="Q6" s="15"/>
      <c r="R6" s="15"/>
      <c r="S6" s="15"/>
      <c r="T6" s="15"/>
      <c r="U6" s="15"/>
      <c r="V6" s="15"/>
      <c r="W6" s="15"/>
      <c r="X6" s="15"/>
      <c r="Y6" s="15"/>
      <c r="Z6" s="15"/>
    </row>
    <row r="7" spans="1:26">
      <c r="A7" s="55">
        <v>2015</v>
      </c>
      <c r="B7" s="40" t="s">
        <v>1530</v>
      </c>
      <c r="C7" s="60">
        <v>2664</v>
      </c>
      <c r="D7" s="228">
        <f t="shared" ref="D7:D33" si="0">(C7-C6)/C7</f>
        <v>0.14301801801801803</v>
      </c>
      <c r="E7" s="60">
        <v>249</v>
      </c>
      <c r="F7" s="228">
        <f t="shared" ref="F7:F33" si="1">(E7-E6)/E7</f>
        <v>0.21686746987951808</v>
      </c>
      <c r="G7" s="229"/>
      <c r="H7" s="15"/>
      <c r="I7" s="227">
        <v>2023</v>
      </c>
      <c r="J7" s="117">
        <f t="shared" ref="J7:J17" si="2">(J6/100)*29.09+J6</f>
        <v>43205.344194869991</v>
      </c>
      <c r="K7" s="15"/>
      <c r="L7" s="15"/>
      <c r="M7" s="15"/>
      <c r="N7" s="15"/>
      <c r="O7" s="15"/>
      <c r="P7" s="15"/>
      <c r="Q7" s="15"/>
      <c r="R7" s="15"/>
      <c r="S7" s="15"/>
      <c r="T7" s="15"/>
      <c r="U7" s="15"/>
      <c r="V7" s="15"/>
      <c r="W7" s="15"/>
      <c r="X7" s="15"/>
      <c r="Y7" s="15"/>
      <c r="Z7" s="15"/>
    </row>
    <row r="8" spans="1:26">
      <c r="A8" s="55">
        <v>2015</v>
      </c>
      <c r="B8" s="40" t="s">
        <v>1531</v>
      </c>
      <c r="C8" s="60">
        <v>2910</v>
      </c>
      <c r="D8" s="228">
        <f t="shared" si="0"/>
        <v>8.4536082474226809E-2</v>
      </c>
      <c r="E8" s="60">
        <v>301</v>
      </c>
      <c r="F8" s="228">
        <f t="shared" si="1"/>
        <v>0.17275747508305647</v>
      </c>
      <c r="G8" s="229"/>
      <c r="H8" s="15"/>
      <c r="I8" s="227">
        <v>2024</v>
      </c>
      <c r="J8" s="117">
        <f t="shared" si="2"/>
        <v>55773.77882115767</v>
      </c>
      <c r="K8" s="15"/>
      <c r="L8" s="15"/>
      <c r="M8" s="15"/>
      <c r="N8" s="15"/>
      <c r="O8" s="15"/>
      <c r="P8" s="15"/>
      <c r="Q8" s="15"/>
      <c r="R8" s="15"/>
      <c r="S8" s="15"/>
      <c r="T8" s="15"/>
      <c r="U8" s="15"/>
      <c r="V8" s="15"/>
      <c r="W8" s="15"/>
      <c r="X8" s="15"/>
      <c r="Y8" s="15"/>
      <c r="Z8" s="15"/>
    </row>
    <row r="9" spans="1:26">
      <c r="A9" s="55">
        <v>2015</v>
      </c>
      <c r="B9" s="40" t="s">
        <v>1532</v>
      </c>
      <c r="C9" s="60">
        <v>3248</v>
      </c>
      <c r="D9" s="228">
        <f t="shared" si="0"/>
        <v>0.10406403940886699</v>
      </c>
      <c r="E9" s="60">
        <v>431</v>
      </c>
      <c r="F9" s="228">
        <f t="shared" si="1"/>
        <v>0.30162412993039445</v>
      </c>
      <c r="G9" s="229"/>
      <c r="H9" s="15"/>
      <c r="I9" s="227">
        <v>2025</v>
      </c>
      <c r="J9" s="117">
        <f t="shared" si="2"/>
        <v>71998.371080232435</v>
      </c>
      <c r="K9" s="15"/>
      <c r="L9" s="15"/>
      <c r="M9" s="15"/>
      <c r="N9" s="15"/>
      <c r="O9" s="15"/>
      <c r="P9" s="15"/>
      <c r="Q9" s="15"/>
      <c r="R9" s="15"/>
      <c r="S9" s="15"/>
      <c r="T9" s="15"/>
      <c r="U9" s="15"/>
      <c r="V9" s="15"/>
      <c r="W9" s="15"/>
      <c r="X9" s="15"/>
      <c r="Y9" s="15"/>
      <c r="Z9" s="15"/>
    </row>
    <row r="10" spans="1:26">
      <c r="A10" s="55">
        <v>2016</v>
      </c>
      <c r="B10" s="40" t="s">
        <v>1529</v>
      </c>
      <c r="C10" s="60">
        <v>3672</v>
      </c>
      <c r="D10" s="228">
        <f t="shared" si="0"/>
        <v>0.11546840958605664</v>
      </c>
      <c r="E10" s="60">
        <v>693</v>
      </c>
      <c r="F10" s="228">
        <f t="shared" si="1"/>
        <v>0.37806637806637805</v>
      </c>
      <c r="G10" s="229"/>
      <c r="H10" s="15"/>
      <c r="I10" s="227">
        <v>2026</v>
      </c>
      <c r="J10" s="117">
        <f t="shared" si="2"/>
        <v>92942.697227472047</v>
      </c>
      <c r="K10" s="15"/>
      <c r="L10" s="15"/>
      <c r="M10" s="15"/>
      <c r="N10" s="15"/>
      <c r="O10" s="15"/>
      <c r="P10" s="15"/>
      <c r="Q10" s="15"/>
      <c r="R10" s="15"/>
      <c r="S10" s="15"/>
      <c r="T10" s="15"/>
      <c r="U10" s="15"/>
      <c r="V10" s="15"/>
      <c r="W10" s="15"/>
      <c r="X10" s="15"/>
      <c r="Y10" s="15"/>
      <c r="Z10" s="15"/>
    </row>
    <row r="11" spans="1:26">
      <c r="A11" s="55">
        <v>2016</v>
      </c>
      <c r="B11" s="40" t="s">
        <v>1530</v>
      </c>
      <c r="C11" s="60">
        <v>3916</v>
      </c>
      <c r="D11" s="228">
        <f t="shared" si="0"/>
        <v>6.2308478038815118E-2</v>
      </c>
      <c r="E11" s="60">
        <v>781</v>
      </c>
      <c r="F11" s="228">
        <f t="shared" si="1"/>
        <v>0.11267605633802817</v>
      </c>
      <c r="G11" s="229"/>
      <c r="H11" s="15"/>
      <c r="I11" s="227">
        <v>2027</v>
      </c>
      <c r="J11" s="117">
        <f t="shared" si="2"/>
        <v>119979.72785094366</v>
      </c>
      <c r="K11" s="15"/>
      <c r="L11" s="15"/>
      <c r="M11" s="15"/>
      <c r="N11" s="15"/>
      <c r="O11" s="15"/>
      <c r="P11" s="15"/>
      <c r="Q11" s="15"/>
      <c r="R11" s="15"/>
      <c r="S11" s="15"/>
      <c r="T11" s="15"/>
      <c r="U11" s="15"/>
      <c r="V11" s="15"/>
      <c r="W11" s="15"/>
      <c r="X11" s="15"/>
      <c r="Y11" s="15"/>
      <c r="Z11" s="15"/>
    </row>
    <row r="12" spans="1:26">
      <c r="A12" s="55">
        <v>2016</v>
      </c>
      <c r="B12" s="40" t="s">
        <v>1531</v>
      </c>
      <c r="C12" s="60">
        <v>4413</v>
      </c>
      <c r="D12" s="228">
        <f t="shared" si="0"/>
        <v>0.11262179922954905</v>
      </c>
      <c r="E12" s="60">
        <v>821</v>
      </c>
      <c r="F12" s="228">
        <f t="shared" si="1"/>
        <v>4.8721071863580996E-2</v>
      </c>
      <c r="G12" s="229"/>
      <c r="H12" s="15"/>
      <c r="I12" s="227">
        <v>2028</v>
      </c>
      <c r="J12" s="117">
        <f t="shared" si="2"/>
        <v>154881.83068278315</v>
      </c>
      <c r="K12" s="15"/>
      <c r="L12" s="15"/>
      <c r="M12" s="15"/>
      <c r="N12" s="15"/>
      <c r="O12" s="15"/>
      <c r="P12" s="15"/>
      <c r="Q12" s="15"/>
      <c r="R12" s="15"/>
      <c r="S12" s="15"/>
      <c r="T12" s="15"/>
      <c r="U12" s="15"/>
      <c r="V12" s="15"/>
      <c r="W12" s="15"/>
      <c r="X12" s="15"/>
      <c r="Y12" s="15"/>
      <c r="Z12" s="15"/>
    </row>
    <row r="13" spans="1:26">
      <c r="A13" s="55">
        <v>2016</v>
      </c>
      <c r="B13" s="40" t="s">
        <v>1532</v>
      </c>
      <c r="C13" s="60">
        <v>4725</v>
      </c>
      <c r="D13" s="228">
        <f t="shared" si="0"/>
        <v>6.6031746031746039E-2</v>
      </c>
      <c r="E13" s="60">
        <v>852</v>
      </c>
      <c r="F13" s="228">
        <f t="shared" si="1"/>
        <v>3.6384976525821594E-2</v>
      </c>
      <c r="G13" s="229">
        <f>(C13-C9)/C13</f>
        <v>0.31259259259259259</v>
      </c>
      <c r="H13" s="15"/>
      <c r="I13" s="227">
        <v>2029</v>
      </c>
      <c r="J13" s="117">
        <f t="shared" si="2"/>
        <v>199936.95522840478</v>
      </c>
      <c r="K13" s="15"/>
      <c r="L13" s="15"/>
      <c r="M13" s="15"/>
      <c r="N13" s="15"/>
      <c r="O13" s="15"/>
      <c r="P13" s="15"/>
      <c r="Q13" s="15"/>
      <c r="R13" s="15"/>
      <c r="S13" s="15"/>
      <c r="T13" s="15"/>
      <c r="U13" s="15"/>
      <c r="V13" s="15"/>
      <c r="W13" s="15"/>
      <c r="X13" s="15"/>
      <c r="Y13" s="15"/>
      <c r="Z13" s="15"/>
    </row>
    <row r="14" spans="1:26">
      <c r="A14" s="55">
        <v>2017</v>
      </c>
      <c r="B14" s="40" t="s">
        <v>1529</v>
      </c>
      <c r="C14" s="60">
        <v>5111</v>
      </c>
      <c r="D14" s="228">
        <f t="shared" si="0"/>
        <v>7.5523380943063975E-2</v>
      </c>
      <c r="E14" s="60">
        <v>903</v>
      </c>
      <c r="F14" s="228">
        <f t="shared" si="1"/>
        <v>5.647840531561462E-2</v>
      </c>
      <c r="G14" s="229"/>
      <c r="H14" s="15"/>
      <c r="I14" s="227">
        <v>2030</v>
      </c>
      <c r="J14" s="117">
        <f t="shared" si="2"/>
        <v>258098.61550434772</v>
      </c>
      <c r="K14" s="15"/>
      <c r="L14" s="15"/>
      <c r="M14" s="15"/>
      <c r="N14" s="15"/>
      <c r="O14" s="15"/>
      <c r="P14" s="15"/>
      <c r="Q14" s="15"/>
      <c r="R14" s="15"/>
      <c r="S14" s="15"/>
      <c r="T14" s="15"/>
      <c r="U14" s="15"/>
      <c r="V14" s="15"/>
      <c r="W14" s="15"/>
      <c r="X14" s="15"/>
      <c r="Y14" s="15"/>
      <c r="Z14" s="15"/>
    </row>
    <row r="15" spans="1:26">
      <c r="A15" s="55">
        <v>2017</v>
      </c>
      <c r="B15" s="40" t="s">
        <v>1530</v>
      </c>
      <c r="C15" s="60">
        <v>5490</v>
      </c>
      <c r="D15" s="228">
        <f t="shared" si="0"/>
        <v>6.9034608378870668E-2</v>
      </c>
      <c r="E15" s="60">
        <v>931</v>
      </c>
      <c r="F15" s="228">
        <f t="shared" si="1"/>
        <v>3.007518796992481E-2</v>
      </c>
      <c r="G15" s="229"/>
      <c r="H15" s="15"/>
      <c r="I15" s="227">
        <v>2031</v>
      </c>
      <c r="J15" s="117">
        <f t="shared" si="2"/>
        <v>333179.50275456248</v>
      </c>
      <c r="K15" s="15"/>
      <c r="L15" s="15"/>
      <c r="M15" s="15"/>
      <c r="N15" s="15"/>
      <c r="O15" s="15"/>
      <c r="P15" s="15"/>
      <c r="Q15" s="15"/>
      <c r="R15" s="15"/>
      <c r="S15" s="15"/>
      <c r="T15" s="15"/>
      <c r="U15" s="15"/>
      <c r="V15" s="15"/>
      <c r="W15" s="15"/>
      <c r="X15" s="15"/>
      <c r="Y15" s="15"/>
      <c r="Z15" s="15"/>
    </row>
    <row r="16" spans="1:26">
      <c r="A16" s="55">
        <v>2017</v>
      </c>
      <c r="B16" s="40" t="s">
        <v>1531</v>
      </c>
      <c r="C16" s="60">
        <v>5916</v>
      </c>
      <c r="D16" s="228">
        <f t="shared" si="0"/>
        <v>7.2008113590263698E-2</v>
      </c>
      <c r="E16" s="60">
        <v>992</v>
      </c>
      <c r="F16" s="228">
        <f t="shared" si="1"/>
        <v>6.1491935483870969E-2</v>
      </c>
      <c r="G16" s="229"/>
      <c r="H16" s="15"/>
      <c r="I16" s="227">
        <v>2032</v>
      </c>
      <c r="J16" s="117">
        <f t="shared" si="2"/>
        <v>430101.4201058647</v>
      </c>
      <c r="K16" s="15"/>
      <c r="L16" s="15"/>
      <c r="M16" s="15"/>
      <c r="N16" s="15"/>
      <c r="O16" s="15"/>
      <c r="P16" s="15"/>
      <c r="Q16" s="15"/>
      <c r="R16" s="15"/>
      <c r="S16" s="15"/>
      <c r="T16" s="15"/>
      <c r="U16" s="15"/>
      <c r="V16" s="15"/>
      <c r="W16" s="15"/>
      <c r="X16" s="15"/>
      <c r="Y16" s="15"/>
      <c r="Z16" s="15"/>
    </row>
    <row r="17" spans="1:26">
      <c r="A17" s="55">
        <v>2017</v>
      </c>
      <c r="B17" s="40" t="s">
        <v>1532</v>
      </c>
      <c r="C17" s="60">
        <v>6454</v>
      </c>
      <c r="D17" s="228">
        <f t="shared" si="0"/>
        <v>8.3359157111868615E-2</v>
      </c>
      <c r="E17" s="60">
        <v>1088</v>
      </c>
      <c r="F17" s="228">
        <f t="shared" si="1"/>
        <v>8.8235294117647065E-2</v>
      </c>
      <c r="G17" s="229">
        <f>(C17-C13)/C17</f>
        <v>0.26789587852494579</v>
      </c>
      <c r="H17" s="15"/>
      <c r="I17" s="227">
        <v>2033</v>
      </c>
      <c r="J17" s="117">
        <f t="shared" si="2"/>
        <v>555217.92321466072</v>
      </c>
      <c r="K17" s="15"/>
      <c r="L17" s="15"/>
      <c r="M17" s="15"/>
      <c r="N17" s="15"/>
      <c r="O17" s="15"/>
      <c r="P17" s="15"/>
      <c r="Q17" s="15"/>
      <c r="R17" s="15"/>
      <c r="S17" s="15"/>
      <c r="T17" s="15"/>
      <c r="U17" s="15"/>
      <c r="V17" s="15"/>
      <c r="W17" s="15"/>
      <c r="X17" s="15"/>
      <c r="Y17" s="15"/>
      <c r="Z17" s="15"/>
    </row>
    <row r="18" spans="1:26">
      <c r="A18" s="55">
        <v>2018</v>
      </c>
      <c r="B18" s="40" t="s">
        <v>1529</v>
      </c>
      <c r="C18" s="60">
        <v>7211</v>
      </c>
      <c r="D18" s="228">
        <f t="shared" si="0"/>
        <v>0.10497850506171127</v>
      </c>
      <c r="E18" s="60">
        <v>1179</v>
      </c>
      <c r="F18" s="228">
        <f t="shared" si="1"/>
        <v>7.718405428329092E-2</v>
      </c>
      <c r="G18" s="229"/>
      <c r="H18" s="15"/>
      <c r="I18" s="230"/>
      <c r="J18" s="231"/>
      <c r="K18" s="15"/>
      <c r="L18" s="15"/>
      <c r="M18" s="15"/>
      <c r="N18" s="15"/>
      <c r="O18" s="15"/>
      <c r="P18" s="15"/>
      <c r="Q18" s="15"/>
      <c r="R18" s="15"/>
      <c r="S18" s="15"/>
      <c r="T18" s="15"/>
      <c r="U18" s="15"/>
      <c r="V18" s="15"/>
      <c r="W18" s="15"/>
      <c r="X18" s="15"/>
      <c r="Y18" s="15"/>
      <c r="Z18" s="15"/>
    </row>
    <row r="19" spans="1:26">
      <c r="A19" s="55">
        <v>2018</v>
      </c>
      <c r="B19" s="40" t="s">
        <v>1530</v>
      </c>
      <c r="C19" s="60">
        <v>7906</v>
      </c>
      <c r="D19" s="228">
        <f t="shared" si="0"/>
        <v>8.7907918036933971E-2</v>
      </c>
      <c r="E19" s="60">
        <v>1421</v>
      </c>
      <c r="F19" s="228">
        <f t="shared" si="1"/>
        <v>0.17030260380014076</v>
      </c>
      <c r="G19" s="229"/>
      <c r="H19" s="15"/>
      <c r="I19" s="230"/>
      <c r="J19" s="231"/>
      <c r="K19" s="15"/>
      <c r="L19" s="15"/>
      <c r="M19" s="15"/>
      <c r="N19" s="15"/>
      <c r="O19" s="15"/>
      <c r="P19" s="15"/>
      <c r="Q19" s="15"/>
      <c r="R19" s="15"/>
      <c r="S19" s="15"/>
      <c r="T19" s="15"/>
      <c r="U19" s="15"/>
      <c r="V19" s="15"/>
      <c r="W19" s="15"/>
      <c r="X19" s="15"/>
      <c r="Y19" s="15"/>
      <c r="Z19" s="15"/>
    </row>
    <row r="20" spans="1:26">
      <c r="A20" s="55">
        <v>2018</v>
      </c>
      <c r="B20" s="40" t="s">
        <v>1531</v>
      </c>
      <c r="C20" s="60">
        <v>8567</v>
      </c>
      <c r="D20" s="228">
        <f t="shared" si="0"/>
        <v>7.7156530874285048E-2</v>
      </c>
      <c r="E20" s="60">
        <v>1562</v>
      </c>
      <c r="F20" s="228">
        <f t="shared" si="1"/>
        <v>9.0268886043533933E-2</v>
      </c>
      <c r="G20" s="229"/>
      <c r="H20" s="15"/>
      <c r="I20" s="230"/>
      <c r="J20" s="231"/>
      <c r="K20" s="15"/>
      <c r="L20" s="15"/>
      <c r="M20" s="15"/>
      <c r="N20" s="15"/>
      <c r="O20" s="15"/>
      <c r="P20" s="15"/>
      <c r="Q20" s="15"/>
      <c r="R20" s="15"/>
      <c r="S20" s="15"/>
      <c r="T20" s="15"/>
      <c r="U20" s="15"/>
      <c r="V20" s="15"/>
      <c r="W20" s="15"/>
      <c r="X20" s="15"/>
      <c r="Y20" s="15"/>
      <c r="Z20" s="15"/>
    </row>
    <row r="21" spans="1:26">
      <c r="A21" s="55">
        <v>2018</v>
      </c>
      <c r="B21" s="40" t="s">
        <v>1532</v>
      </c>
      <c r="C21" s="60">
        <v>9565</v>
      </c>
      <c r="D21" s="228">
        <f t="shared" si="0"/>
        <v>0.10433873497124935</v>
      </c>
      <c r="E21" s="60">
        <v>1690</v>
      </c>
      <c r="F21" s="228">
        <f t="shared" si="1"/>
        <v>7.5739644970414202E-2</v>
      </c>
      <c r="G21" s="229">
        <f>(C21-C17)/C21</f>
        <v>0.32524830109775221</v>
      </c>
      <c r="H21" s="15"/>
      <c r="I21" s="230"/>
      <c r="J21" s="231"/>
      <c r="K21" s="15"/>
      <c r="L21" s="15"/>
      <c r="M21" s="15"/>
      <c r="N21" s="15"/>
      <c r="O21" s="15"/>
      <c r="P21" s="15"/>
      <c r="Q21" s="15"/>
      <c r="R21" s="15"/>
      <c r="S21" s="15"/>
      <c r="T21" s="15"/>
      <c r="U21" s="15"/>
      <c r="V21" s="15"/>
      <c r="W21" s="15"/>
      <c r="X21" s="15"/>
      <c r="Y21" s="15"/>
      <c r="Z21" s="15"/>
    </row>
    <row r="22" spans="1:26">
      <c r="A22" s="55">
        <v>2019</v>
      </c>
      <c r="B22" s="40" t="s">
        <v>1529</v>
      </c>
      <c r="C22" s="60">
        <v>10309</v>
      </c>
      <c r="D22" s="228">
        <f t="shared" si="0"/>
        <v>7.2169948588611893E-2</v>
      </c>
      <c r="E22" s="60">
        <v>1872</v>
      </c>
      <c r="F22" s="228">
        <f t="shared" si="1"/>
        <v>9.7222222222222224E-2</v>
      </c>
      <c r="G22" s="229"/>
      <c r="H22" s="15"/>
      <c r="I22" s="230"/>
      <c r="J22" s="231"/>
      <c r="K22" s="15"/>
      <c r="L22" s="15"/>
      <c r="M22" s="15"/>
      <c r="N22" s="15"/>
      <c r="O22" s="15"/>
      <c r="P22" s="15"/>
      <c r="Q22" s="15"/>
      <c r="R22" s="15"/>
      <c r="S22" s="15"/>
      <c r="T22" s="15"/>
      <c r="U22" s="15"/>
      <c r="V22" s="15"/>
      <c r="W22" s="15"/>
      <c r="X22" s="15"/>
      <c r="Y22" s="15"/>
      <c r="Z22" s="15"/>
    </row>
    <row r="23" spans="1:26">
      <c r="A23" s="55">
        <v>2019</v>
      </c>
      <c r="B23" s="40" t="s">
        <v>1530</v>
      </c>
      <c r="C23" s="60">
        <v>11664</v>
      </c>
      <c r="D23" s="228">
        <f t="shared" si="0"/>
        <v>0.11616941015089163</v>
      </c>
      <c r="E23" s="60">
        <v>2029</v>
      </c>
      <c r="F23" s="228">
        <f t="shared" si="1"/>
        <v>7.737801872843765E-2</v>
      </c>
      <c r="G23" s="229"/>
      <c r="H23" s="15"/>
      <c r="I23" s="230"/>
      <c r="J23" s="231"/>
      <c r="K23" s="15"/>
      <c r="L23" s="15"/>
      <c r="M23" s="15"/>
      <c r="N23" s="15"/>
      <c r="O23" s="15"/>
      <c r="P23" s="15"/>
      <c r="Q23" s="15"/>
      <c r="R23" s="15"/>
      <c r="S23" s="15"/>
      <c r="T23" s="15"/>
      <c r="U23" s="15"/>
      <c r="V23" s="15"/>
      <c r="W23" s="15"/>
      <c r="X23" s="15"/>
      <c r="Y23" s="15"/>
      <c r="Z23" s="15"/>
    </row>
    <row r="24" spans="1:26">
      <c r="A24" s="55">
        <v>2019</v>
      </c>
      <c r="B24" s="50" t="s">
        <v>1531</v>
      </c>
      <c r="C24" s="60">
        <v>13646</v>
      </c>
      <c r="D24" s="228">
        <f t="shared" si="0"/>
        <v>0.14524402755386193</v>
      </c>
      <c r="E24" s="60">
        <v>2219</v>
      </c>
      <c r="F24" s="228">
        <f t="shared" si="1"/>
        <v>8.5624155024785945E-2</v>
      </c>
      <c r="G24" s="229"/>
      <c r="H24" s="15"/>
      <c r="I24" s="230"/>
      <c r="J24" s="231"/>
      <c r="K24" s="15"/>
      <c r="L24" s="15"/>
      <c r="M24" s="15"/>
      <c r="N24" s="15"/>
      <c r="O24" s="15"/>
      <c r="P24" s="15"/>
      <c r="Q24" s="15"/>
      <c r="R24" s="15"/>
      <c r="S24" s="15"/>
      <c r="T24" s="15"/>
      <c r="U24" s="15"/>
      <c r="V24" s="15"/>
      <c r="W24" s="15"/>
      <c r="X24" s="15"/>
      <c r="Y24" s="15"/>
      <c r="Z24" s="15"/>
    </row>
    <row r="25" spans="1:26">
      <c r="A25" s="55">
        <v>2019</v>
      </c>
      <c r="B25" s="50" t="s">
        <v>1532</v>
      </c>
      <c r="C25" s="60">
        <v>15116</v>
      </c>
      <c r="D25" s="228">
        <f t="shared" si="0"/>
        <v>9.7247949192908176E-2</v>
      </c>
      <c r="E25" s="60">
        <v>2495</v>
      </c>
      <c r="F25" s="228">
        <f t="shared" si="1"/>
        <v>0.11062124248496993</v>
      </c>
      <c r="G25" s="229">
        <f>(C25-C21)/C25</f>
        <v>0.36722677957131517</v>
      </c>
      <c r="H25" s="15"/>
      <c r="I25" s="230"/>
      <c r="J25" s="231"/>
      <c r="K25" s="15"/>
      <c r="L25" s="15"/>
      <c r="M25" s="15"/>
      <c r="N25" s="15"/>
      <c r="O25" s="15"/>
      <c r="P25" s="15"/>
      <c r="Q25" s="15"/>
      <c r="R25" s="15"/>
      <c r="S25" s="15"/>
      <c r="T25" s="15"/>
      <c r="U25" s="15"/>
      <c r="V25" s="15"/>
      <c r="W25" s="15"/>
      <c r="X25" s="15"/>
      <c r="Y25" s="15"/>
      <c r="Z25" s="15"/>
    </row>
    <row r="26" spans="1:26">
      <c r="A26" s="232">
        <v>2020</v>
      </c>
      <c r="B26" s="40" t="s">
        <v>1529</v>
      </c>
      <c r="C26" s="60">
        <v>16505</v>
      </c>
      <c r="D26" s="228">
        <f t="shared" si="0"/>
        <v>8.415631626779764E-2</v>
      </c>
      <c r="E26" s="60">
        <v>2829</v>
      </c>
      <c r="F26" s="228">
        <f t="shared" si="1"/>
        <v>0.11806291975963237</v>
      </c>
      <c r="G26" s="229"/>
      <c r="H26" s="15"/>
      <c r="I26" s="230"/>
      <c r="J26" s="231"/>
      <c r="K26" s="15"/>
      <c r="L26" s="15"/>
      <c r="M26" s="15"/>
      <c r="N26" s="15"/>
      <c r="O26" s="15"/>
      <c r="P26" s="15"/>
      <c r="Q26" s="15"/>
      <c r="R26" s="15"/>
      <c r="S26" s="15"/>
      <c r="T26" s="15"/>
      <c r="U26" s="15"/>
      <c r="V26" s="15"/>
      <c r="W26" s="15"/>
      <c r="X26" s="15"/>
      <c r="Y26" s="15"/>
      <c r="Z26" s="15"/>
    </row>
    <row r="27" spans="1:26">
      <c r="A27" s="232">
        <v>2020</v>
      </c>
      <c r="B27" s="40" t="s">
        <v>1530</v>
      </c>
      <c r="C27" s="233">
        <v>17947</v>
      </c>
      <c r="D27" s="228">
        <f t="shared" si="0"/>
        <v>8.0347690421797513E-2</v>
      </c>
      <c r="E27" s="233">
        <v>3107</v>
      </c>
      <c r="F27" s="228">
        <f t="shared" si="1"/>
        <v>8.9475378178307044E-2</v>
      </c>
      <c r="G27" s="229"/>
      <c r="H27" s="15"/>
      <c r="I27" s="230"/>
      <c r="J27" s="231"/>
      <c r="K27" s="15"/>
      <c r="L27" s="15"/>
      <c r="M27" s="15"/>
      <c r="N27" s="15"/>
      <c r="O27" s="15"/>
      <c r="P27" s="15"/>
      <c r="Q27" s="15"/>
      <c r="R27" s="15"/>
      <c r="S27" s="15"/>
      <c r="T27" s="15"/>
      <c r="U27" s="15"/>
      <c r="V27" s="15"/>
      <c r="W27" s="15"/>
      <c r="X27" s="15"/>
      <c r="Y27" s="15"/>
      <c r="Z27" s="15"/>
    </row>
    <row r="28" spans="1:26">
      <c r="A28" s="232">
        <v>2020</v>
      </c>
      <c r="B28" s="40" t="s">
        <v>1531</v>
      </c>
      <c r="C28" s="233">
        <v>18265</v>
      </c>
      <c r="D28" s="228">
        <f t="shared" si="0"/>
        <v>1.7410347659457981E-2</v>
      </c>
      <c r="E28" s="233">
        <v>3206</v>
      </c>
      <c r="F28" s="228">
        <f t="shared" si="1"/>
        <v>3.0879600748596383E-2</v>
      </c>
      <c r="G28" s="229"/>
      <c r="H28" s="15"/>
      <c r="I28" s="230"/>
      <c r="J28" s="231"/>
      <c r="K28" s="15"/>
      <c r="L28" s="15"/>
      <c r="M28" s="15"/>
      <c r="N28" s="15"/>
      <c r="O28" s="15"/>
      <c r="P28" s="15"/>
      <c r="Q28" s="15"/>
      <c r="R28" s="15"/>
      <c r="S28" s="15"/>
      <c r="T28" s="15"/>
      <c r="U28" s="15"/>
      <c r="V28" s="15"/>
      <c r="W28" s="15"/>
      <c r="X28" s="15"/>
      <c r="Y28" s="15"/>
      <c r="Z28" s="15"/>
    </row>
    <row r="29" spans="1:26">
      <c r="A29" s="232">
        <v>2020</v>
      </c>
      <c r="B29" s="40" t="s">
        <v>1532</v>
      </c>
      <c r="C29" s="233">
        <v>19487</v>
      </c>
      <c r="D29" s="228">
        <f t="shared" si="0"/>
        <v>6.2708472314876584E-2</v>
      </c>
      <c r="E29" s="233">
        <v>3530</v>
      </c>
      <c r="F29" s="228">
        <f t="shared" si="1"/>
        <v>9.1784702549575076E-2</v>
      </c>
      <c r="G29" s="229">
        <f>(C29-C25)/C29</f>
        <v>0.22430338174167394</v>
      </c>
      <c r="H29" s="15"/>
      <c r="I29" s="230"/>
      <c r="J29" s="231"/>
      <c r="K29" s="15"/>
      <c r="L29" s="15"/>
      <c r="M29" s="15"/>
      <c r="N29" s="15"/>
      <c r="O29" s="15"/>
      <c r="P29" s="15"/>
      <c r="Q29" s="15"/>
      <c r="R29" s="15"/>
      <c r="S29" s="15"/>
      <c r="T29" s="15"/>
      <c r="U29" s="15"/>
      <c r="V29" s="15"/>
      <c r="W29" s="15"/>
      <c r="X29" s="15"/>
      <c r="Y29" s="15"/>
      <c r="Z29" s="15"/>
    </row>
    <row r="30" spans="1:26">
      <c r="A30" s="232">
        <v>2021</v>
      </c>
      <c r="B30" s="40" t="s">
        <v>1529</v>
      </c>
      <c r="C30" s="233">
        <v>20775</v>
      </c>
      <c r="D30" s="228">
        <f t="shared" si="0"/>
        <v>6.1997593261131169E-2</v>
      </c>
      <c r="E30" s="233">
        <v>3880</v>
      </c>
      <c r="F30" s="228">
        <f t="shared" si="1"/>
        <v>9.0206185567010308E-2</v>
      </c>
      <c r="G30" s="229"/>
      <c r="H30" s="15"/>
      <c r="I30" s="230"/>
      <c r="J30" s="231"/>
      <c r="K30" s="15"/>
      <c r="L30" s="15"/>
      <c r="M30" s="15"/>
      <c r="N30" s="15"/>
      <c r="O30" s="15"/>
      <c r="P30" s="15"/>
      <c r="Q30" s="15"/>
      <c r="R30" s="15"/>
      <c r="S30" s="15"/>
      <c r="T30" s="15"/>
      <c r="U30" s="15"/>
      <c r="V30" s="15"/>
      <c r="W30" s="15"/>
      <c r="X30" s="15"/>
      <c r="Y30" s="15"/>
      <c r="Z30" s="15"/>
    </row>
    <row r="31" spans="1:26">
      <c r="A31" s="232">
        <v>2021</v>
      </c>
      <c r="B31" s="40" t="s">
        <v>1530</v>
      </c>
      <c r="C31" s="233">
        <v>22790</v>
      </c>
      <c r="D31" s="228">
        <f t="shared" si="0"/>
        <v>8.8415971917507677E-2</v>
      </c>
      <c r="E31" s="233">
        <v>4259</v>
      </c>
      <c r="F31" s="228">
        <f t="shared" si="1"/>
        <v>8.898802535806527E-2</v>
      </c>
      <c r="G31" s="229"/>
      <c r="H31" s="15"/>
      <c r="I31" s="230"/>
      <c r="J31" s="231"/>
      <c r="K31" s="15"/>
      <c r="L31" s="15"/>
      <c r="M31" s="15"/>
      <c r="N31" s="15"/>
      <c r="O31" s="15"/>
      <c r="P31" s="15"/>
      <c r="Q31" s="15"/>
      <c r="R31" s="15"/>
      <c r="S31" s="15"/>
      <c r="T31" s="15"/>
      <c r="U31" s="15"/>
      <c r="V31" s="15"/>
      <c r="W31" s="15"/>
      <c r="X31" s="15"/>
      <c r="Y31" s="15"/>
      <c r="Z31" s="15"/>
    </row>
    <row r="32" spans="1:26">
      <c r="A32" s="232">
        <v>2021</v>
      </c>
      <c r="B32" s="40" t="s">
        <v>1531</v>
      </c>
      <c r="C32" s="233">
        <v>24374</v>
      </c>
      <c r="D32" s="228">
        <f t="shared" si="0"/>
        <v>6.4987281529498647E-2</v>
      </c>
      <c r="E32" s="233">
        <v>4551</v>
      </c>
      <c r="F32" s="228">
        <f t="shared" si="1"/>
        <v>6.4161722698308069E-2</v>
      </c>
      <c r="G32" s="229"/>
      <c r="H32" s="15"/>
      <c r="I32" s="230"/>
      <c r="J32" s="231"/>
      <c r="K32" s="15"/>
      <c r="L32" s="15"/>
      <c r="M32" s="15"/>
      <c r="N32" s="15"/>
      <c r="O32" s="15"/>
      <c r="P32" s="15"/>
      <c r="Q32" s="15"/>
      <c r="R32" s="15"/>
      <c r="S32" s="15"/>
      <c r="T32" s="15"/>
      <c r="U32" s="15"/>
      <c r="V32" s="15"/>
      <c r="W32" s="15"/>
      <c r="X32" s="15"/>
      <c r="Y32" s="15"/>
      <c r="Z32" s="15"/>
    </row>
    <row r="33" spans="1:26">
      <c r="A33" s="232">
        <v>2021</v>
      </c>
      <c r="B33" s="40" t="s">
        <v>1532</v>
      </c>
      <c r="C33" s="233">
        <v>25927</v>
      </c>
      <c r="D33" s="228">
        <f t="shared" si="0"/>
        <v>5.9898947043622482E-2</v>
      </c>
      <c r="E33" s="233">
        <v>4923</v>
      </c>
      <c r="F33" s="228">
        <f t="shared" si="1"/>
        <v>7.5563680682510667E-2</v>
      </c>
      <c r="G33" s="229">
        <f>(C33-C29)/C33</f>
        <v>0.248389709569175</v>
      </c>
      <c r="H33" s="15"/>
      <c r="I33" s="230"/>
      <c r="J33" s="231"/>
      <c r="K33" s="15"/>
      <c r="L33" s="15"/>
      <c r="M33" s="15"/>
      <c r="N33" s="15"/>
      <c r="O33" s="15"/>
      <c r="P33" s="15"/>
      <c r="Q33" s="15"/>
      <c r="R33" s="15"/>
      <c r="S33" s="15"/>
      <c r="T33" s="15"/>
      <c r="U33" s="15"/>
      <c r="V33" s="15"/>
      <c r="W33" s="15"/>
      <c r="X33" s="15"/>
      <c r="Y33" s="15"/>
      <c r="Z33" s="15"/>
    </row>
    <row r="34" spans="1:26">
      <c r="A34" s="234"/>
      <c r="B34" s="23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c r="A35" s="15" t="s">
        <v>1533</v>
      </c>
      <c r="B35" s="15"/>
      <c r="C35" s="15"/>
      <c r="D35" s="229">
        <f>AVERAGE(G13,G17,G21,G25,G29,G33)</f>
        <v>0.29094277384957579</v>
      </c>
      <c r="E35" s="15"/>
      <c r="F35" s="74"/>
      <c r="G35" s="236"/>
      <c r="H35" s="15"/>
      <c r="I35" s="15"/>
      <c r="J35" s="15"/>
      <c r="K35" s="15"/>
      <c r="L35" s="15"/>
      <c r="M35" s="15"/>
      <c r="N35" s="15"/>
      <c r="O35" s="15"/>
      <c r="P35" s="15"/>
      <c r="Q35" s="15"/>
      <c r="R35" s="15"/>
      <c r="S35" s="15"/>
      <c r="T35" s="15"/>
      <c r="U35" s="15"/>
      <c r="V35" s="15"/>
      <c r="W35" s="15"/>
      <c r="X35" s="15"/>
      <c r="Y35" s="15"/>
      <c r="Z35" s="15"/>
    </row>
    <row r="36" spans="1:26">
      <c r="A36" s="274" t="s">
        <v>1534</v>
      </c>
      <c r="B36" s="15"/>
      <c r="C36" s="15"/>
      <c r="D36" s="237">
        <v>500000</v>
      </c>
      <c r="F36" s="15"/>
      <c r="G36" s="15"/>
      <c r="H36" s="15"/>
      <c r="I36" s="15"/>
      <c r="J36" s="15"/>
      <c r="K36" s="15"/>
      <c r="L36" s="15"/>
      <c r="M36" s="15"/>
      <c r="N36" s="15"/>
      <c r="O36" s="15"/>
      <c r="P36" s="15"/>
      <c r="Q36" s="15"/>
      <c r="R36" s="15"/>
      <c r="S36" s="15"/>
      <c r="T36" s="15"/>
      <c r="U36" s="15"/>
      <c r="V36" s="15"/>
      <c r="W36" s="15"/>
      <c r="X36" s="15"/>
      <c r="Y36" s="15"/>
      <c r="Z36" s="15"/>
    </row>
    <row r="37" spans="1:26">
      <c r="A37" s="275" t="s">
        <v>1535</v>
      </c>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c r="A38" s="234"/>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c r="A39" s="234"/>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c r="A40" s="234"/>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c r="A41" s="234"/>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c r="A42" s="234"/>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c r="A43" s="234"/>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c r="A44" s="234"/>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c r="A45" s="234"/>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c r="A46" s="234"/>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c r="A47" s="234"/>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c r="A48" s="234"/>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c r="A49" s="234"/>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c r="A50" s="234"/>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c r="A51" s="234"/>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c r="A52" s="234"/>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c r="A53" s="234"/>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c r="A54" s="234"/>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c r="A55" s="234"/>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c r="A56" s="234"/>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c r="A57" s="234"/>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c r="A58" s="234"/>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c r="A59" s="234"/>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c r="A60" s="234"/>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c r="A61" s="234"/>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c r="A62" s="234"/>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c r="A63" s="234"/>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c r="A64" s="234"/>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c r="A65" s="234"/>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c r="A66" s="234"/>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c r="A67" s="234"/>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c r="A68" s="234"/>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c r="A69" s="234"/>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c r="A70" s="234"/>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c r="A71" s="234"/>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c r="A72" s="234"/>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c r="A73" s="234"/>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c r="A74" s="234"/>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c r="A75" s="234"/>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c r="A76" s="234"/>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c r="A77" s="234"/>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c r="A78" s="234"/>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c r="A79" s="234"/>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c r="A80" s="234"/>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c r="A81" s="234"/>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c r="A82" s="234"/>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c r="A83" s="234"/>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c r="A84" s="234"/>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c r="A85" s="234"/>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c r="A86" s="234"/>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c r="A87" s="234"/>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c r="A88" s="234"/>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c r="A89" s="234"/>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c r="A90" s="234"/>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c r="A91" s="234"/>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c r="A92" s="234"/>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c r="A93" s="234"/>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c r="A94" s="234"/>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c r="A95" s="234"/>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c r="A96" s="234"/>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c r="A97" s="234"/>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c r="A98" s="234"/>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c r="A99" s="234"/>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c r="A100" s="23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c r="A101" s="234"/>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c r="A102" s="23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c r="A103" s="234"/>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c r="A104" s="234"/>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c r="A105" s="234"/>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c r="A106" s="234"/>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c r="A107" s="234"/>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c r="A108" s="234"/>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c r="A109" s="234"/>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c r="A110" s="23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c r="A111" s="234"/>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c r="A112" s="234"/>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c r="A113" s="234"/>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c r="A114" s="234"/>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c r="A115" s="234"/>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c r="A116" s="234"/>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c r="A117" s="234"/>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c r="A118" s="23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c r="A119" s="234"/>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c r="A120" s="234"/>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c r="A121" s="234"/>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c r="A122" s="234"/>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c r="A123" s="234"/>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c r="A124" s="234"/>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c r="A125" s="234"/>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c r="A126" s="23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c r="A127" s="234"/>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c r="A128" s="234"/>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c r="A129" s="234"/>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c r="A130" s="23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c r="A131" s="234"/>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c r="A132" s="234"/>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c r="A133" s="234"/>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c r="A134" s="23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c r="A135" s="234"/>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c r="A136" s="234"/>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c r="A137" s="234"/>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c r="A138" s="234"/>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c r="A139" s="234"/>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c r="A140" s="234"/>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c r="A141" s="234"/>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c r="A142" s="23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c r="A143" s="23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c r="A144" s="234"/>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c r="A145" s="23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c r="A146" s="234"/>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c r="A147" s="234"/>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c r="A148" s="23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c r="A149" s="234"/>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c r="A150" s="23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c r="A151" s="23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c r="A152" s="23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c r="A153" s="23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c r="A154" s="23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c r="A155" s="23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c r="A156" s="23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c r="A157" s="23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c r="A158" s="23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c r="A159" s="234"/>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c r="A160" s="234"/>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c r="A161" s="234"/>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c r="A162" s="234"/>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c r="A163" s="234"/>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c r="A164" s="234"/>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c r="A165" s="23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c r="A166" s="23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c r="A167" s="234"/>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c r="A168" s="234"/>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c r="A169" s="234"/>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c r="A170" s="23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c r="A171" s="234"/>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c r="A172" s="234"/>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c r="A173" s="234"/>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c r="A174" s="23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c r="A175" s="234"/>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c r="A176" s="234"/>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c r="A177" s="23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c r="A178" s="23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c r="A179" s="234"/>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c r="A180" s="234"/>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c r="A181" s="234"/>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c r="A182" s="23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c r="A183" s="23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c r="A184" s="234"/>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c r="A185" s="23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c r="A186" s="234"/>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c r="A187" s="234"/>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c r="A188" s="234"/>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c r="A189" s="23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c r="A190" s="23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c r="A191" s="23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c r="A192" s="234"/>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c r="A193" s="234"/>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c r="A194" s="234"/>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c r="A195" s="234"/>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c r="A196" s="23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c r="A197" s="23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c r="A198" s="23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c r="A199" s="234"/>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c r="A200" s="23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c r="A201" s="234"/>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c r="A202" s="234"/>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c r="A203" s="23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c r="A204" s="23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c r="A205" s="234"/>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c r="A206" s="23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c r="A207" s="234"/>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c r="A208" s="234"/>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c r="A209" s="23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c r="A210" s="234"/>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c r="A211" s="23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c r="A212" s="23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c r="A213" s="23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c r="A214" s="23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c r="A215" s="23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c r="A216" s="234"/>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c r="A217" s="234"/>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c r="A218" s="234"/>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c r="A219" s="23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c r="A220" s="23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c r="A221" s="234"/>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c r="A222" s="23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c r="A223" s="234"/>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c r="A224" s="234"/>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c r="A225" s="234"/>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c r="A226" s="234"/>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c r="A227" s="234"/>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c r="A228" s="234"/>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c r="A229" s="234"/>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c r="A230" s="23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c r="A231" s="23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c r="A232" s="23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c r="A233" s="234"/>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c r="A234" s="234"/>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c r="A235" s="234"/>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c r="A236" s="23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c r="A237" s="234"/>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c r="A238" s="23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c r="A239" s="234"/>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c r="A240" s="23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c r="A241" s="23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c r="A242" s="234"/>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c r="A243" s="234"/>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c r="A244" s="234"/>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c r="A245" s="234"/>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c r="A246" s="23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c r="A247" s="234"/>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c r="A248" s="234"/>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c r="A249" s="23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c r="A250" s="234"/>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c r="A251" s="23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c r="A252" s="234"/>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c r="A253" s="234"/>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c r="A254" s="23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c r="A255" s="234"/>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c r="A256" s="23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c r="A257" s="234"/>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c r="A258" s="234"/>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c r="A259" s="234"/>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c r="A260" s="234"/>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c r="A261" s="234"/>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c r="A262" s="23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c r="A263" s="23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c r="A264" s="234"/>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c r="A265" s="234"/>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234"/>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234"/>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234"/>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234"/>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23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234"/>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234"/>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234"/>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234"/>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234"/>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234"/>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234"/>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23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234"/>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234"/>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234"/>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234"/>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234"/>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234"/>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234"/>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23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234"/>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234"/>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234"/>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234"/>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234"/>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234"/>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234"/>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23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234"/>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234"/>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234"/>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234"/>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234"/>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234"/>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234"/>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23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234"/>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234"/>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234"/>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234"/>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234"/>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23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234"/>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23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234"/>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234"/>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234"/>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234"/>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234"/>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234"/>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234"/>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23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234"/>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234"/>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234"/>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234"/>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234"/>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234"/>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234"/>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23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234"/>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234"/>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234"/>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234"/>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234"/>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234"/>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234"/>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23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234"/>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234"/>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234"/>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234"/>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234"/>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234"/>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234"/>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23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234"/>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234"/>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234"/>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234"/>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234"/>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234"/>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234"/>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23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234"/>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23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234"/>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234"/>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234"/>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234"/>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234"/>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23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234"/>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234"/>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234"/>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234"/>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234"/>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234"/>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234"/>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23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234"/>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234"/>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234"/>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234"/>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234"/>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234"/>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234"/>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23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234"/>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234"/>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234"/>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234"/>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234"/>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234"/>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234"/>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23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234"/>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234"/>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234"/>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234"/>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234"/>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234"/>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234"/>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23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234"/>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234"/>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234"/>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234"/>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234"/>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234"/>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234"/>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23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234"/>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234"/>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234"/>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234"/>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234"/>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234"/>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234"/>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23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234"/>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234"/>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234"/>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23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234"/>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234"/>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234"/>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23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234"/>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234"/>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234"/>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234"/>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234"/>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234"/>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234"/>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23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234"/>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234"/>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234"/>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234"/>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234"/>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234"/>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234"/>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23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234"/>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234"/>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234"/>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234"/>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234"/>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234"/>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234"/>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23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234"/>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234"/>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234"/>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234"/>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234"/>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234"/>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234"/>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23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234"/>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234"/>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234"/>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234"/>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234"/>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234"/>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234"/>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23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234"/>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234"/>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234"/>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234"/>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234"/>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234"/>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234"/>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234"/>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234"/>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234"/>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234"/>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234"/>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234"/>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23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234"/>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234"/>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234"/>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234"/>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234"/>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234"/>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234"/>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234"/>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234"/>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234"/>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234"/>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234"/>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234"/>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234"/>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234"/>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234"/>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234"/>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234"/>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234"/>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234"/>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234"/>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234"/>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234"/>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234"/>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234"/>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234"/>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234"/>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234"/>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234"/>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234"/>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234"/>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234"/>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234"/>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23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234"/>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234"/>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234"/>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234"/>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234"/>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234"/>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234"/>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23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234"/>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234"/>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234"/>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234"/>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234"/>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234"/>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234"/>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23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234"/>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234"/>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234"/>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234"/>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234"/>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234"/>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234"/>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23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234"/>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234"/>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234"/>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234"/>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234"/>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234"/>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234"/>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23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234"/>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234"/>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234"/>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234"/>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234"/>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234"/>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234"/>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23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234"/>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234"/>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234"/>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234"/>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234"/>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234"/>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234"/>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23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234"/>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234"/>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234"/>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234"/>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234"/>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234"/>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234"/>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23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234"/>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234"/>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234"/>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234"/>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234"/>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234"/>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234"/>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23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234"/>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234"/>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234"/>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234"/>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234"/>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234"/>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234"/>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23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234"/>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234"/>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234"/>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234"/>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234"/>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234"/>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234"/>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23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234"/>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23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234"/>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234"/>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234"/>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234"/>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234"/>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23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234"/>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234"/>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234"/>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234"/>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234"/>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234"/>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234"/>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23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234"/>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234"/>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234"/>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234"/>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234"/>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234"/>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234"/>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23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234"/>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234"/>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234"/>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234"/>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234"/>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234"/>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234"/>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23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234"/>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234"/>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234"/>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234"/>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234"/>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234"/>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234"/>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23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234"/>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234"/>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234"/>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234"/>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234"/>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234"/>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234"/>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23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234"/>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234"/>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234"/>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234"/>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234"/>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234"/>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234"/>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23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234"/>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234"/>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234"/>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23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234"/>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234"/>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234"/>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23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234"/>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234"/>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234"/>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234"/>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234"/>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234"/>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234"/>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23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234"/>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234"/>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234"/>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23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234"/>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234"/>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234"/>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23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234"/>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23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234"/>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234"/>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234"/>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23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23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23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234"/>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23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234"/>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23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234"/>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234"/>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234"/>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23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23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234"/>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234"/>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23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234"/>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234"/>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234"/>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23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234"/>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234"/>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234"/>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234"/>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234"/>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234"/>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234"/>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23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234"/>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234"/>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234"/>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234"/>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234"/>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234"/>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234"/>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23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234"/>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234"/>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234"/>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234"/>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234"/>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234"/>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234"/>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23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234"/>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234"/>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234"/>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234"/>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234"/>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234"/>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234"/>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23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234"/>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234"/>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234"/>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234"/>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234"/>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234"/>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234"/>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23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234"/>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234"/>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234"/>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234"/>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234"/>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234"/>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234"/>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23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234"/>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234"/>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234"/>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234"/>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234"/>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234"/>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234"/>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23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234"/>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234"/>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234"/>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234"/>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234"/>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234"/>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234"/>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23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234"/>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234"/>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234"/>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234"/>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234"/>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234"/>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234"/>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23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234"/>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234"/>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234"/>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234"/>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234"/>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234"/>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234"/>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23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234"/>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234"/>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234"/>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234"/>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234"/>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234"/>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234"/>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23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234"/>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234"/>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234"/>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234"/>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234"/>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234"/>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234"/>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23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234"/>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234"/>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234"/>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234"/>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234"/>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234"/>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234"/>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23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234"/>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234"/>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234"/>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234"/>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234"/>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234"/>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234"/>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23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234"/>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234"/>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234"/>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234"/>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234"/>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234"/>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234"/>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23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234"/>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234"/>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234"/>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234"/>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234"/>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234"/>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234"/>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23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234"/>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234"/>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234"/>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234"/>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234"/>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234"/>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234"/>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23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234"/>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234"/>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234"/>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234"/>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234"/>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234"/>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234"/>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23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234"/>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234"/>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234"/>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234"/>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234"/>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234"/>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234"/>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23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234"/>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234"/>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234"/>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234"/>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234"/>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234"/>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234"/>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23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234"/>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234"/>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234"/>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234"/>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234"/>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234"/>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234"/>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23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234"/>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234"/>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234"/>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234"/>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234"/>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234"/>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234"/>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23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234"/>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234"/>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234"/>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234"/>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234"/>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234"/>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234"/>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23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234"/>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234"/>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234"/>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234"/>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234"/>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234"/>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234"/>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23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234"/>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234"/>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234"/>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234"/>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234"/>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234"/>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234"/>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23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234"/>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234"/>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234"/>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234"/>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234"/>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234"/>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234"/>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23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234"/>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234"/>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234"/>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234"/>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234"/>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234"/>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234"/>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23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234"/>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234"/>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234"/>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234"/>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234"/>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234"/>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234"/>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23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234"/>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234"/>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234"/>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234"/>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234"/>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234"/>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234"/>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23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234"/>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234"/>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234"/>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234"/>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234"/>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234"/>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234"/>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23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234"/>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234"/>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234"/>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234"/>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234"/>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234"/>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234"/>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23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234"/>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234"/>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234"/>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234"/>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234"/>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234"/>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234"/>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23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234"/>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234"/>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234"/>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234"/>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234"/>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234"/>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234"/>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23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234"/>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234"/>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234"/>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234"/>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234"/>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234"/>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234"/>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23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234"/>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234"/>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234"/>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234"/>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234"/>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234"/>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234"/>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23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234"/>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234"/>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234"/>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234"/>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234"/>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234"/>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234"/>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23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234"/>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234"/>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234"/>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234"/>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234"/>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234"/>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234"/>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23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234"/>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234"/>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234"/>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234"/>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234"/>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234"/>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234"/>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23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234"/>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234"/>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234"/>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234"/>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234"/>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234"/>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234"/>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23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234"/>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234"/>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sheetProtection sheet="1" formatCells="0" formatColumns="0" formatRows="0" insertColumns="0" insertRows="0" insertHyperlinks="0" deleteColumns="0" deleteRows="0" sort="0" autoFilter="0" pivotTables="0"/>
  <hyperlinks>
    <hyperlink ref="A37" r:id="rId1" xr:uid="{00000000-0004-0000-0A00-000000000000}"/>
  </hyperlinks>
  <pageMargins left="0.70000000000000007" right="0.70000000000000007" top="0.75" bottom="0.75" header="0" footer="0"/>
  <pageSetup scale="79" orientation="portrait" r:id="rId2"/>
  <colBreaks count="1" manualBreakCount="1">
    <brk id="13"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4.42578125" defaultRowHeight="15" customHeight="1"/>
  <cols>
    <col min="1" max="1" width="16.85546875" customWidth="1"/>
    <col min="2" max="2" width="16.42578125" customWidth="1"/>
    <col min="3" max="3" width="27.85546875" customWidth="1"/>
    <col min="4" max="4" width="25.140625" customWidth="1"/>
    <col min="5" max="26" width="8.7109375" customWidth="1"/>
  </cols>
  <sheetData>
    <row r="1" spans="1:26" ht="14.25" customHeight="1">
      <c r="A1" s="67" t="s">
        <v>574</v>
      </c>
      <c r="B1" s="238"/>
      <c r="C1" s="238"/>
      <c r="D1" s="238"/>
      <c r="E1" s="15"/>
      <c r="F1" s="15"/>
      <c r="G1" s="15"/>
      <c r="H1" s="15"/>
      <c r="I1" s="15"/>
      <c r="J1" s="15"/>
      <c r="K1" s="15"/>
      <c r="L1" s="15"/>
      <c r="M1" s="15"/>
      <c r="N1" s="15"/>
      <c r="O1" s="15"/>
      <c r="P1" s="15"/>
      <c r="Q1" s="15"/>
      <c r="R1" s="15"/>
      <c r="S1" s="15"/>
      <c r="T1" s="15"/>
      <c r="U1" s="15"/>
      <c r="V1" s="15"/>
      <c r="W1" s="15"/>
      <c r="X1" s="15"/>
      <c r="Y1" s="15"/>
      <c r="Z1" s="15"/>
    </row>
    <row r="2" spans="1:26" ht="14.25" customHeight="1">
      <c r="A2" s="5" t="s">
        <v>1500</v>
      </c>
      <c r="B2" s="239"/>
      <c r="C2" s="239"/>
      <c r="D2" s="239"/>
      <c r="E2" s="15"/>
      <c r="F2" s="15"/>
      <c r="G2" s="15"/>
      <c r="H2" s="15"/>
      <c r="I2" s="15"/>
      <c r="J2" s="15"/>
      <c r="K2" s="15"/>
      <c r="L2" s="15"/>
      <c r="M2" s="15"/>
      <c r="N2" s="15"/>
      <c r="O2" s="15"/>
      <c r="P2" s="15"/>
      <c r="Q2" s="15"/>
      <c r="R2" s="15"/>
      <c r="S2" s="15"/>
      <c r="T2" s="15"/>
      <c r="U2" s="15"/>
      <c r="V2" s="15"/>
      <c r="W2" s="15"/>
      <c r="X2" s="15"/>
      <c r="Y2" s="15"/>
      <c r="Z2" s="15"/>
    </row>
    <row r="3" spans="1:26" ht="14.25" customHeight="1">
      <c r="A3" s="5"/>
      <c r="B3" s="15"/>
      <c r="C3" s="15"/>
      <c r="D3" s="15"/>
      <c r="E3" s="15"/>
      <c r="F3" s="15"/>
      <c r="G3" s="15"/>
      <c r="H3" s="15"/>
      <c r="I3" s="15"/>
      <c r="J3" s="15"/>
      <c r="K3" s="15"/>
      <c r="L3" s="15"/>
      <c r="M3" s="15"/>
      <c r="N3" s="15"/>
      <c r="O3" s="15"/>
      <c r="P3" s="15"/>
      <c r="Q3" s="15"/>
      <c r="R3" s="15"/>
      <c r="S3" s="15"/>
      <c r="T3" s="15"/>
      <c r="U3" s="15"/>
      <c r="V3" s="15"/>
      <c r="W3" s="15"/>
      <c r="X3" s="15"/>
      <c r="Y3" s="15"/>
      <c r="Z3" s="15"/>
    </row>
    <row r="4" spans="1:26" ht="14.25" customHeight="1">
      <c r="A4" s="5" t="s">
        <v>1536</v>
      </c>
      <c r="B4" s="15"/>
      <c r="C4" s="15"/>
      <c r="D4" s="15"/>
      <c r="E4" s="15"/>
      <c r="F4" s="15"/>
      <c r="G4" s="15"/>
      <c r="H4" s="15"/>
      <c r="I4" s="15"/>
      <c r="J4" s="15"/>
      <c r="K4" s="15"/>
      <c r="L4" s="15"/>
      <c r="M4" s="15"/>
      <c r="N4" s="15"/>
      <c r="O4" s="15"/>
      <c r="P4" s="15"/>
      <c r="Q4" s="15"/>
      <c r="R4" s="15"/>
      <c r="S4" s="15"/>
      <c r="T4" s="15"/>
      <c r="U4" s="15"/>
      <c r="V4" s="15"/>
      <c r="W4" s="15"/>
      <c r="X4" s="15"/>
      <c r="Y4" s="15"/>
      <c r="Z4" s="15"/>
    </row>
    <row r="5" spans="1:26" ht="14.25" customHeight="1">
      <c r="A5" s="5" t="s">
        <v>1537</v>
      </c>
      <c r="B5" s="240"/>
      <c r="C5" s="240"/>
      <c r="D5" s="240"/>
      <c r="E5" s="15"/>
      <c r="F5" s="15"/>
      <c r="G5" s="15"/>
      <c r="H5" s="15"/>
      <c r="I5" s="15"/>
      <c r="J5" s="15"/>
      <c r="K5" s="15"/>
      <c r="L5" s="15"/>
      <c r="M5" s="15"/>
      <c r="N5" s="15"/>
      <c r="O5" s="15"/>
      <c r="P5" s="15"/>
      <c r="Q5" s="15"/>
      <c r="R5" s="15"/>
      <c r="S5" s="15"/>
      <c r="T5" s="15"/>
      <c r="U5" s="15"/>
      <c r="V5" s="15"/>
      <c r="W5" s="15"/>
      <c r="X5" s="15"/>
      <c r="Y5" s="15"/>
      <c r="Z5" s="15"/>
    </row>
    <row r="6" spans="1:26" ht="14.25" customHeight="1">
      <c r="A6" s="241"/>
      <c r="B6" s="122"/>
      <c r="C6" s="122"/>
      <c r="D6" s="122"/>
      <c r="E6" s="15"/>
      <c r="F6" s="15"/>
      <c r="G6" s="15"/>
      <c r="H6" s="15"/>
      <c r="I6" s="15"/>
      <c r="J6" s="15"/>
      <c r="K6" s="15"/>
      <c r="L6" s="15"/>
      <c r="M6" s="15"/>
      <c r="N6" s="15"/>
      <c r="O6" s="15"/>
      <c r="P6" s="15"/>
      <c r="Q6" s="15"/>
      <c r="R6" s="15"/>
      <c r="S6" s="15"/>
      <c r="T6" s="15"/>
      <c r="U6" s="15"/>
      <c r="V6" s="15"/>
      <c r="W6" s="15"/>
      <c r="X6" s="15"/>
      <c r="Y6" s="15"/>
      <c r="Z6" s="15"/>
    </row>
    <row r="7" spans="1:26" ht="14.25" customHeight="1">
      <c r="A7" s="242" t="s">
        <v>1524</v>
      </c>
      <c r="B7" s="242" t="s">
        <v>1525</v>
      </c>
      <c r="C7" s="243" t="s">
        <v>1526</v>
      </c>
      <c r="D7" s="243" t="s">
        <v>1528</v>
      </c>
      <c r="E7" s="15"/>
      <c r="F7" s="15"/>
      <c r="G7" s="15"/>
      <c r="H7" s="15"/>
      <c r="I7" s="15"/>
      <c r="J7" s="15"/>
      <c r="K7" s="15"/>
      <c r="L7" s="15"/>
      <c r="M7" s="15"/>
      <c r="N7" s="15"/>
      <c r="O7" s="15"/>
      <c r="P7" s="15"/>
      <c r="Q7" s="15"/>
      <c r="R7" s="15"/>
      <c r="S7" s="15"/>
      <c r="T7" s="15"/>
      <c r="U7" s="15"/>
      <c r="V7" s="15"/>
      <c r="W7" s="15"/>
      <c r="X7" s="15"/>
      <c r="Y7" s="15"/>
      <c r="Z7" s="15"/>
    </row>
    <row r="8" spans="1:26" ht="14.25" customHeight="1">
      <c r="A8" s="244">
        <v>2015</v>
      </c>
      <c r="B8" s="245" t="s">
        <v>1529</v>
      </c>
      <c r="C8" s="246">
        <v>2283</v>
      </c>
      <c r="D8" s="245">
        <v>195</v>
      </c>
      <c r="E8" s="15"/>
      <c r="F8" s="15"/>
      <c r="G8" s="15"/>
      <c r="H8" s="15"/>
      <c r="I8" s="15"/>
      <c r="J8" s="15"/>
      <c r="K8" s="15"/>
      <c r="L8" s="15"/>
      <c r="M8" s="15"/>
      <c r="N8" s="15"/>
      <c r="O8" s="15"/>
      <c r="P8" s="15"/>
      <c r="Q8" s="15"/>
      <c r="R8" s="15"/>
      <c r="S8" s="15"/>
      <c r="T8" s="15"/>
      <c r="U8" s="15"/>
      <c r="V8" s="15"/>
      <c r="W8" s="15"/>
      <c r="X8" s="15"/>
      <c r="Y8" s="15"/>
      <c r="Z8" s="15"/>
    </row>
    <row r="9" spans="1:26" ht="14.25" customHeight="1">
      <c r="A9" s="244"/>
      <c r="B9" s="245" t="s">
        <v>1530</v>
      </c>
      <c r="C9" s="246">
        <v>2664</v>
      </c>
      <c r="D9" s="246">
        <v>249</v>
      </c>
      <c r="E9" s="15"/>
      <c r="F9" s="15"/>
      <c r="G9" s="15"/>
      <c r="H9" s="15"/>
      <c r="I9" s="15"/>
      <c r="J9" s="15"/>
      <c r="K9" s="15"/>
      <c r="L9" s="15"/>
      <c r="M9" s="15"/>
      <c r="N9" s="15"/>
      <c r="O9" s="15"/>
      <c r="P9" s="15"/>
      <c r="Q9" s="15"/>
      <c r="R9" s="15"/>
      <c r="S9" s="15"/>
      <c r="T9" s="15"/>
      <c r="U9" s="15"/>
      <c r="V9" s="15"/>
      <c r="W9" s="15"/>
      <c r="X9" s="15"/>
      <c r="Y9" s="15"/>
      <c r="Z9" s="15"/>
    </row>
    <row r="10" spans="1:26" ht="14.25" customHeight="1">
      <c r="A10" s="244"/>
      <c r="B10" s="245" t="s">
        <v>1531</v>
      </c>
      <c r="C10" s="246">
        <v>2910</v>
      </c>
      <c r="D10" s="246">
        <v>301</v>
      </c>
      <c r="E10" s="15"/>
      <c r="F10" s="15"/>
      <c r="G10" s="15"/>
      <c r="H10" s="15"/>
      <c r="I10" s="15"/>
      <c r="J10" s="15"/>
      <c r="K10" s="15"/>
      <c r="L10" s="15"/>
      <c r="M10" s="15"/>
      <c r="N10" s="15"/>
      <c r="O10" s="15"/>
      <c r="P10" s="15"/>
      <c r="Q10" s="15"/>
      <c r="R10" s="15"/>
      <c r="S10" s="15"/>
      <c r="T10" s="15"/>
      <c r="U10" s="15"/>
      <c r="V10" s="15"/>
      <c r="W10" s="15"/>
      <c r="X10" s="15"/>
      <c r="Y10" s="15"/>
      <c r="Z10" s="15"/>
    </row>
    <row r="11" spans="1:26" ht="14.25" customHeight="1">
      <c r="A11" s="244"/>
      <c r="B11" s="245" t="s">
        <v>1532</v>
      </c>
      <c r="C11" s="246">
        <v>3248</v>
      </c>
      <c r="D11" s="246">
        <v>431</v>
      </c>
      <c r="E11" s="15"/>
      <c r="F11" s="15"/>
      <c r="G11" s="15"/>
      <c r="H11" s="15"/>
      <c r="I11" s="15"/>
      <c r="J11" s="15"/>
      <c r="K11" s="15"/>
      <c r="L11" s="15"/>
      <c r="M11" s="15"/>
      <c r="N11" s="15"/>
      <c r="O11" s="15"/>
      <c r="P11" s="15"/>
      <c r="Q11" s="15"/>
      <c r="R11" s="15"/>
      <c r="S11" s="15"/>
      <c r="T11" s="15"/>
      <c r="U11" s="15"/>
      <c r="V11" s="15"/>
      <c r="W11" s="15"/>
      <c r="X11" s="15"/>
      <c r="Y11" s="15"/>
      <c r="Z11" s="15"/>
    </row>
    <row r="12" spans="1:26" ht="14.25" customHeight="1">
      <c r="A12" s="244">
        <v>2016</v>
      </c>
      <c r="B12" s="245" t="s">
        <v>1529</v>
      </c>
      <c r="C12" s="246">
        <v>3672</v>
      </c>
      <c r="D12" s="246">
        <v>693</v>
      </c>
      <c r="E12" s="15"/>
      <c r="F12" s="15"/>
      <c r="G12" s="15"/>
      <c r="H12" s="15"/>
      <c r="I12" s="15"/>
      <c r="J12" s="15"/>
      <c r="K12" s="15"/>
      <c r="L12" s="15"/>
      <c r="M12" s="15"/>
      <c r="N12" s="15"/>
      <c r="O12" s="15"/>
      <c r="P12" s="15"/>
      <c r="Q12" s="15"/>
      <c r="R12" s="15"/>
      <c r="S12" s="15"/>
      <c r="T12" s="15"/>
      <c r="U12" s="15"/>
      <c r="V12" s="15"/>
      <c r="W12" s="15"/>
      <c r="X12" s="15"/>
      <c r="Y12" s="15"/>
      <c r="Z12" s="15"/>
    </row>
    <row r="13" spans="1:26" ht="14.25" customHeight="1">
      <c r="A13" s="244"/>
      <c r="B13" s="245" t="s">
        <v>1530</v>
      </c>
      <c r="C13" s="246">
        <v>3916</v>
      </c>
      <c r="D13" s="246">
        <v>781</v>
      </c>
      <c r="E13" s="15"/>
      <c r="F13" s="15"/>
      <c r="G13" s="15"/>
      <c r="H13" s="15"/>
      <c r="I13" s="15"/>
      <c r="J13" s="15"/>
      <c r="K13" s="15"/>
      <c r="L13" s="15"/>
      <c r="M13" s="15"/>
      <c r="N13" s="15"/>
      <c r="O13" s="15"/>
      <c r="P13" s="15"/>
      <c r="Q13" s="15"/>
      <c r="R13" s="15"/>
      <c r="S13" s="15"/>
      <c r="T13" s="15"/>
      <c r="U13" s="15"/>
      <c r="V13" s="15"/>
      <c r="W13" s="15"/>
      <c r="X13" s="15"/>
      <c r="Y13" s="15"/>
      <c r="Z13" s="15"/>
    </row>
    <row r="14" spans="1:26" ht="14.25" customHeight="1">
      <c r="A14" s="244"/>
      <c r="B14" s="245" t="s">
        <v>1531</v>
      </c>
      <c r="C14" s="246">
        <v>4413</v>
      </c>
      <c r="D14" s="246">
        <v>821</v>
      </c>
      <c r="E14" s="15"/>
      <c r="F14" s="15"/>
      <c r="G14" s="15"/>
      <c r="H14" s="15"/>
      <c r="I14" s="15"/>
      <c r="J14" s="15"/>
      <c r="K14" s="15"/>
      <c r="L14" s="15"/>
      <c r="M14" s="15"/>
      <c r="N14" s="15"/>
      <c r="O14" s="15"/>
      <c r="P14" s="15"/>
      <c r="Q14" s="15"/>
      <c r="R14" s="15"/>
      <c r="S14" s="15"/>
      <c r="T14" s="15"/>
      <c r="U14" s="15"/>
      <c r="V14" s="15"/>
      <c r="W14" s="15"/>
      <c r="X14" s="15"/>
      <c r="Y14" s="15"/>
      <c r="Z14" s="15"/>
    </row>
    <row r="15" spans="1:26" ht="14.25" customHeight="1">
      <c r="A15" s="244"/>
      <c r="B15" s="245" t="s">
        <v>1532</v>
      </c>
      <c r="C15" s="246">
        <v>4725</v>
      </c>
      <c r="D15" s="246">
        <v>852</v>
      </c>
      <c r="E15" s="15"/>
      <c r="F15" s="15"/>
      <c r="G15" s="15"/>
      <c r="H15" s="15"/>
      <c r="I15" s="15"/>
      <c r="J15" s="15"/>
      <c r="K15" s="15"/>
      <c r="L15" s="15"/>
      <c r="M15" s="15"/>
      <c r="N15" s="15"/>
      <c r="O15" s="15"/>
      <c r="P15" s="15"/>
      <c r="Q15" s="15"/>
      <c r="R15" s="15"/>
      <c r="S15" s="15"/>
      <c r="T15" s="15"/>
      <c r="U15" s="15"/>
      <c r="V15" s="15"/>
      <c r="W15" s="15"/>
      <c r="X15" s="15"/>
      <c r="Y15" s="15"/>
      <c r="Z15" s="15"/>
    </row>
    <row r="16" spans="1:26" ht="14.25" customHeight="1">
      <c r="A16" s="244">
        <v>2017</v>
      </c>
      <c r="B16" s="245" t="s">
        <v>1529</v>
      </c>
      <c r="C16" s="246">
        <v>5111</v>
      </c>
      <c r="D16" s="246">
        <v>903</v>
      </c>
      <c r="E16" s="15"/>
      <c r="F16" s="15"/>
      <c r="G16" s="15"/>
      <c r="H16" s="15"/>
      <c r="I16" s="15"/>
      <c r="J16" s="15"/>
      <c r="K16" s="15"/>
      <c r="L16" s="15"/>
      <c r="M16" s="15"/>
      <c r="N16" s="15"/>
      <c r="O16" s="15"/>
      <c r="P16" s="15"/>
      <c r="Q16" s="15"/>
      <c r="R16" s="15"/>
      <c r="S16" s="15"/>
      <c r="T16" s="15"/>
      <c r="U16" s="15"/>
      <c r="V16" s="15"/>
      <c r="W16" s="15"/>
      <c r="X16" s="15"/>
      <c r="Y16" s="15"/>
      <c r="Z16" s="15"/>
    </row>
    <row r="17" spans="1:26" ht="14.25" customHeight="1">
      <c r="A17" s="244"/>
      <c r="B17" s="245" t="s">
        <v>1530</v>
      </c>
      <c r="C17" s="246">
        <v>5490</v>
      </c>
      <c r="D17" s="246">
        <v>931</v>
      </c>
      <c r="E17" s="15"/>
      <c r="F17" s="15"/>
      <c r="G17" s="15"/>
      <c r="H17" s="15"/>
      <c r="I17" s="15"/>
      <c r="J17" s="15"/>
      <c r="K17" s="15"/>
      <c r="L17" s="15"/>
      <c r="M17" s="15"/>
      <c r="N17" s="15"/>
      <c r="O17" s="15"/>
      <c r="P17" s="15"/>
      <c r="Q17" s="15"/>
      <c r="R17" s="15"/>
      <c r="S17" s="15"/>
      <c r="T17" s="15"/>
      <c r="U17" s="15"/>
      <c r="V17" s="15"/>
      <c r="W17" s="15"/>
      <c r="X17" s="15"/>
      <c r="Y17" s="15"/>
      <c r="Z17" s="15"/>
    </row>
    <row r="18" spans="1:26" ht="14.25" customHeight="1">
      <c r="A18" s="244"/>
      <c r="B18" s="245" t="s">
        <v>1531</v>
      </c>
      <c r="C18" s="246">
        <v>5916</v>
      </c>
      <c r="D18" s="246">
        <v>992</v>
      </c>
      <c r="E18" s="15"/>
      <c r="F18" s="15"/>
      <c r="G18" s="15"/>
      <c r="H18" s="15"/>
      <c r="I18" s="15"/>
      <c r="J18" s="15"/>
      <c r="K18" s="15"/>
      <c r="L18" s="15"/>
      <c r="M18" s="15"/>
      <c r="N18" s="15"/>
      <c r="O18" s="15"/>
      <c r="P18" s="15"/>
      <c r="Q18" s="15"/>
      <c r="R18" s="15"/>
      <c r="S18" s="15"/>
      <c r="T18" s="15"/>
      <c r="U18" s="15"/>
      <c r="V18" s="15"/>
      <c r="W18" s="15"/>
      <c r="X18" s="15"/>
      <c r="Y18" s="15"/>
      <c r="Z18" s="15"/>
    </row>
    <row r="19" spans="1:26" ht="14.25" customHeight="1">
      <c r="A19" s="244"/>
      <c r="B19" s="245" t="s">
        <v>1532</v>
      </c>
      <c r="C19" s="246">
        <v>6454</v>
      </c>
      <c r="D19" s="246">
        <v>1088</v>
      </c>
      <c r="E19" s="15"/>
      <c r="F19" s="15"/>
      <c r="G19" s="15"/>
      <c r="H19" s="15"/>
      <c r="I19" s="15"/>
      <c r="J19" s="15"/>
      <c r="K19" s="15"/>
      <c r="L19" s="15"/>
      <c r="M19" s="15"/>
      <c r="N19" s="15"/>
      <c r="O19" s="15"/>
      <c r="P19" s="15"/>
      <c r="Q19" s="15"/>
      <c r="R19" s="15"/>
      <c r="S19" s="15"/>
      <c r="T19" s="15"/>
      <c r="U19" s="15"/>
      <c r="V19" s="15"/>
      <c r="W19" s="15"/>
      <c r="X19" s="15"/>
      <c r="Y19" s="15"/>
      <c r="Z19" s="15"/>
    </row>
    <row r="20" spans="1:26" ht="14.25" customHeight="1">
      <c r="A20" s="244">
        <v>2018</v>
      </c>
      <c r="B20" s="245" t="s">
        <v>1529</v>
      </c>
      <c r="C20" s="246">
        <v>7211</v>
      </c>
      <c r="D20" s="246">
        <v>1179</v>
      </c>
      <c r="E20" s="15"/>
      <c r="F20" s="15"/>
      <c r="G20" s="15"/>
      <c r="H20" s="15"/>
      <c r="I20" s="15"/>
      <c r="J20" s="15"/>
      <c r="K20" s="15"/>
      <c r="L20" s="15"/>
      <c r="M20" s="15"/>
      <c r="N20" s="15"/>
      <c r="O20" s="15"/>
      <c r="P20" s="15"/>
      <c r="Q20" s="15"/>
      <c r="R20" s="15"/>
      <c r="S20" s="15"/>
      <c r="T20" s="15"/>
      <c r="U20" s="15"/>
      <c r="V20" s="15"/>
      <c r="W20" s="15"/>
      <c r="X20" s="15"/>
      <c r="Y20" s="15"/>
      <c r="Z20" s="15"/>
    </row>
    <row r="21" spans="1:26" ht="14.25" customHeight="1">
      <c r="A21" s="244"/>
      <c r="B21" s="245" t="s">
        <v>1530</v>
      </c>
      <c r="C21" s="246">
        <v>7906</v>
      </c>
      <c r="D21" s="246">
        <v>1421</v>
      </c>
      <c r="E21" s="15"/>
      <c r="F21" s="15"/>
      <c r="G21" s="15"/>
      <c r="H21" s="15"/>
      <c r="I21" s="15"/>
      <c r="J21" s="15"/>
      <c r="K21" s="15"/>
      <c r="L21" s="15"/>
      <c r="M21" s="15"/>
      <c r="N21" s="15"/>
      <c r="O21" s="15"/>
      <c r="P21" s="15"/>
      <c r="Q21" s="15"/>
      <c r="R21" s="15"/>
      <c r="S21" s="15"/>
      <c r="T21" s="15"/>
      <c r="U21" s="15"/>
      <c r="V21" s="15"/>
      <c r="W21" s="15"/>
      <c r="X21" s="15"/>
      <c r="Y21" s="15"/>
      <c r="Z21" s="15"/>
    </row>
    <row r="22" spans="1:26" ht="14.25" customHeight="1">
      <c r="A22" s="244"/>
      <c r="B22" s="245" t="s">
        <v>1531</v>
      </c>
      <c r="C22" s="246">
        <v>8567</v>
      </c>
      <c r="D22" s="246">
        <v>1562</v>
      </c>
      <c r="E22" s="15"/>
      <c r="F22" s="15"/>
      <c r="G22" s="15"/>
      <c r="H22" s="15"/>
      <c r="I22" s="15"/>
      <c r="J22" s="15"/>
      <c r="K22" s="15"/>
      <c r="L22" s="15"/>
      <c r="M22" s="15"/>
      <c r="N22" s="15"/>
      <c r="O22" s="15"/>
      <c r="P22" s="15"/>
      <c r="Q22" s="15"/>
      <c r="R22" s="15"/>
      <c r="S22" s="15"/>
      <c r="T22" s="15"/>
      <c r="U22" s="15"/>
      <c r="V22" s="15"/>
      <c r="W22" s="15"/>
      <c r="X22" s="15"/>
      <c r="Y22" s="15"/>
      <c r="Z22" s="15"/>
    </row>
    <row r="23" spans="1:26" ht="14.25" customHeight="1">
      <c r="A23" s="244"/>
      <c r="B23" s="245" t="s">
        <v>1532</v>
      </c>
      <c r="C23" s="246">
        <v>9565</v>
      </c>
      <c r="D23" s="246">
        <v>1690</v>
      </c>
      <c r="E23" s="15"/>
      <c r="F23" s="15"/>
      <c r="G23" s="15"/>
      <c r="H23" s="15"/>
      <c r="I23" s="15"/>
      <c r="J23" s="15"/>
      <c r="K23" s="15"/>
      <c r="L23" s="15"/>
      <c r="M23" s="15"/>
      <c r="N23" s="15"/>
      <c r="O23" s="15"/>
      <c r="P23" s="15"/>
      <c r="Q23" s="15"/>
      <c r="R23" s="15"/>
      <c r="S23" s="15"/>
      <c r="T23" s="15"/>
      <c r="U23" s="15"/>
      <c r="V23" s="15"/>
      <c r="W23" s="15"/>
      <c r="X23" s="15"/>
      <c r="Y23" s="15"/>
      <c r="Z23" s="15"/>
    </row>
    <row r="24" spans="1:26" ht="14.25" customHeight="1">
      <c r="A24" s="244">
        <v>2019</v>
      </c>
      <c r="B24" s="245" t="s">
        <v>1529</v>
      </c>
      <c r="C24" s="246">
        <v>10309</v>
      </c>
      <c r="D24" s="246">
        <v>1872</v>
      </c>
      <c r="E24" s="15"/>
      <c r="F24" s="15"/>
      <c r="G24" s="15"/>
      <c r="H24" s="15"/>
      <c r="I24" s="15"/>
      <c r="J24" s="15"/>
      <c r="K24" s="15"/>
      <c r="L24" s="15"/>
      <c r="M24" s="15"/>
      <c r="N24" s="15"/>
      <c r="O24" s="15"/>
      <c r="P24" s="15"/>
      <c r="Q24" s="15"/>
      <c r="R24" s="15"/>
      <c r="S24" s="15"/>
      <c r="T24" s="15"/>
      <c r="U24" s="15"/>
      <c r="V24" s="15"/>
      <c r="W24" s="15"/>
      <c r="X24" s="15"/>
      <c r="Y24" s="15"/>
      <c r="Z24" s="15"/>
    </row>
    <row r="25" spans="1:26" ht="14.25" customHeight="1">
      <c r="A25" s="244"/>
      <c r="B25" s="245" t="s">
        <v>1530</v>
      </c>
      <c r="C25" s="246">
        <v>11664</v>
      </c>
      <c r="D25" s="246">
        <v>2029</v>
      </c>
      <c r="E25" s="15"/>
      <c r="F25" s="15"/>
      <c r="G25" s="15"/>
      <c r="H25" s="15"/>
      <c r="I25" s="15"/>
      <c r="J25" s="15"/>
      <c r="K25" s="15"/>
      <c r="L25" s="15"/>
      <c r="M25" s="15"/>
      <c r="N25" s="15"/>
      <c r="O25" s="15"/>
      <c r="P25" s="15"/>
      <c r="Q25" s="15"/>
      <c r="R25" s="15"/>
      <c r="S25" s="15"/>
      <c r="T25" s="15"/>
      <c r="U25" s="15"/>
      <c r="V25" s="15"/>
      <c r="W25" s="15"/>
      <c r="X25" s="15"/>
      <c r="Y25" s="15"/>
      <c r="Z25" s="15"/>
    </row>
    <row r="26" spans="1:26" ht="14.25" customHeight="1">
      <c r="A26" s="246"/>
      <c r="B26" s="246" t="s">
        <v>1531</v>
      </c>
      <c r="C26" s="246">
        <v>13646</v>
      </c>
      <c r="D26" s="246">
        <v>2219</v>
      </c>
      <c r="E26" s="15"/>
      <c r="F26" s="15"/>
      <c r="G26" s="15"/>
      <c r="H26" s="15"/>
      <c r="I26" s="15"/>
      <c r="J26" s="15"/>
      <c r="K26" s="15"/>
      <c r="L26" s="15"/>
      <c r="M26" s="15"/>
      <c r="N26" s="15"/>
      <c r="O26" s="15"/>
      <c r="P26" s="15"/>
      <c r="Q26" s="15"/>
      <c r="R26" s="15"/>
      <c r="S26" s="15"/>
      <c r="T26" s="15"/>
      <c r="U26" s="15"/>
      <c r="V26" s="15"/>
      <c r="W26" s="15"/>
      <c r="X26" s="15"/>
      <c r="Y26" s="15"/>
      <c r="Z26" s="15"/>
    </row>
    <row r="27" spans="1:26" ht="14.25" customHeight="1">
      <c r="A27" s="247"/>
      <c r="B27" s="247" t="s">
        <v>1532</v>
      </c>
      <c r="C27" s="247">
        <v>15116</v>
      </c>
      <c r="D27" s="247">
        <v>2495</v>
      </c>
      <c r="E27" s="15"/>
      <c r="F27" s="15"/>
      <c r="G27" s="15"/>
      <c r="H27" s="15"/>
      <c r="I27" s="15"/>
      <c r="J27" s="15"/>
      <c r="K27" s="15"/>
      <c r="L27" s="15"/>
      <c r="M27" s="15"/>
      <c r="N27" s="15"/>
      <c r="O27" s="15"/>
      <c r="P27" s="15"/>
      <c r="Q27" s="15"/>
      <c r="R27" s="15"/>
      <c r="S27" s="15"/>
      <c r="T27" s="15"/>
      <c r="U27" s="15"/>
      <c r="V27" s="15"/>
      <c r="W27" s="15"/>
      <c r="X27" s="15"/>
      <c r="Y27" s="15"/>
      <c r="Z27" s="15"/>
    </row>
    <row r="28" spans="1:26" ht="14.25" customHeight="1">
      <c r="A28" s="248">
        <v>2020</v>
      </c>
      <c r="B28" s="245" t="s">
        <v>1529</v>
      </c>
      <c r="C28" s="246">
        <v>16505</v>
      </c>
      <c r="D28" s="246">
        <v>2829</v>
      </c>
      <c r="E28" s="15"/>
      <c r="F28" s="15"/>
      <c r="G28" s="15"/>
      <c r="H28" s="15"/>
      <c r="I28" s="15"/>
      <c r="J28" s="15"/>
      <c r="K28" s="15"/>
      <c r="L28" s="15"/>
      <c r="M28" s="15"/>
      <c r="N28" s="15"/>
      <c r="O28" s="15"/>
      <c r="P28" s="15"/>
      <c r="Q28" s="15"/>
      <c r="R28" s="15"/>
      <c r="S28" s="15"/>
      <c r="T28" s="15"/>
      <c r="U28" s="15"/>
      <c r="V28" s="15"/>
      <c r="W28" s="15"/>
      <c r="X28" s="15"/>
      <c r="Y28" s="15"/>
      <c r="Z28" s="15"/>
    </row>
    <row r="29" spans="1:26" ht="14.25" customHeight="1">
      <c r="A29" s="248"/>
      <c r="B29" s="245" t="s">
        <v>1530</v>
      </c>
      <c r="C29" s="249">
        <v>17947</v>
      </c>
      <c r="D29" s="249">
        <v>3107</v>
      </c>
      <c r="E29" s="15"/>
      <c r="F29" s="15"/>
      <c r="G29" s="15"/>
      <c r="H29" s="15"/>
      <c r="I29" s="15"/>
      <c r="J29" s="15"/>
      <c r="K29" s="15"/>
      <c r="L29" s="15"/>
      <c r="M29" s="15"/>
      <c r="N29" s="15"/>
      <c r="O29" s="15"/>
      <c r="P29" s="15"/>
      <c r="Q29" s="15"/>
      <c r="R29" s="15"/>
      <c r="S29" s="15"/>
      <c r="T29" s="15"/>
      <c r="U29" s="15"/>
      <c r="V29" s="15"/>
      <c r="W29" s="15"/>
      <c r="X29" s="15"/>
      <c r="Y29" s="15"/>
      <c r="Z29" s="15"/>
    </row>
    <row r="30" spans="1:26" ht="14.25" customHeight="1">
      <c r="A30" s="248"/>
      <c r="B30" s="245" t="s">
        <v>1531</v>
      </c>
      <c r="C30" s="249">
        <v>18265</v>
      </c>
      <c r="D30" s="249">
        <v>3206</v>
      </c>
      <c r="E30" s="15"/>
      <c r="F30" s="15"/>
      <c r="G30" s="15"/>
      <c r="H30" s="15"/>
      <c r="I30" s="15"/>
      <c r="J30" s="15"/>
      <c r="K30" s="15"/>
      <c r="L30" s="15"/>
      <c r="M30" s="15"/>
      <c r="N30" s="15"/>
      <c r="O30" s="15"/>
      <c r="P30" s="15"/>
      <c r="Q30" s="15"/>
      <c r="R30" s="15"/>
      <c r="S30" s="15"/>
      <c r="T30" s="15"/>
      <c r="U30" s="15"/>
      <c r="V30" s="15"/>
      <c r="W30" s="15"/>
      <c r="X30" s="15"/>
      <c r="Y30" s="15"/>
      <c r="Z30" s="15"/>
    </row>
    <row r="31" spans="1:26" ht="14.25" customHeight="1">
      <c r="A31" s="248"/>
      <c r="B31" s="245" t="s">
        <v>1532</v>
      </c>
      <c r="C31" s="249">
        <v>19487</v>
      </c>
      <c r="D31" s="249">
        <v>3530</v>
      </c>
      <c r="E31" s="15"/>
      <c r="F31" s="15"/>
      <c r="G31" s="15"/>
      <c r="H31" s="15"/>
      <c r="I31" s="15"/>
      <c r="J31" s="15"/>
      <c r="K31" s="15"/>
      <c r="L31" s="15"/>
      <c r="M31" s="15"/>
      <c r="N31" s="15"/>
      <c r="O31" s="15"/>
      <c r="P31" s="15"/>
      <c r="Q31" s="15"/>
      <c r="R31" s="15"/>
      <c r="S31" s="15"/>
      <c r="T31" s="15"/>
      <c r="U31" s="15"/>
      <c r="V31" s="15"/>
      <c r="W31" s="15"/>
      <c r="X31" s="15"/>
      <c r="Y31" s="15"/>
      <c r="Z31" s="15"/>
    </row>
    <row r="32" spans="1:26" ht="14.25" customHeight="1">
      <c r="A32" s="248">
        <v>2021</v>
      </c>
      <c r="B32" s="245" t="s">
        <v>1529</v>
      </c>
      <c r="C32" s="249">
        <v>20775</v>
      </c>
      <c r="D32" s="249">
        <v>3880</v>
      </c>
      <c r="E32" s="15"/>
      <c r="F32" s="15"/>
      <c r="G32" s="15"/>
      <c r="H32" s="15"/>
      <c r="I32" s="15"/>
      <c r="J32" s="15"/>
      <c r="K32" s="15"/>
      <c r="L32" s="15"/>
      <c r="M32" s="15"/>
      <c r="N32" s="15"/>
      <c r="O32" s="15"/>
      <c r="P32" s="15"/>
      <c r="Q32" s="15"/>
      <c r="R32" s="15"/>
      <c r="S32" s="15"/>
      <c r="T32" s="15"/>
      <c r="U32" s="15"/>
      <c r="V32" s="15"/>
      <c r="W32" s="15"/>
      <c r="X32" s="15"/>
      <c r="Y32" s="15"/>
      <c r="Z32" s="15"/>
    </row>
    <row r="33" spans="1:26" ht="14.25" customHeight="1">
      <c r="A33" s="248"/>
      <c r="B33" s="245" t="s">
        <v>1530</v>
      </c>
      <c r="C33" s="249">
        <v>22790</v>
      </c>
      <c r="D33" s="249">
        <v>4259</v>
      </c>
      <c r="E33" s="15"/>
      <c r="F33" s="15"/>
      <c r="G33" s="15"/>
      <c r="H33" s="15"/>
      <c r="I33" s="15"/>
      <c r="J33" s="15"/>
      <c r="K33" s="15"/>
      <c r="L33" s="15"/>
      <c r="M33" s="15"/>
      <c r="N33" s="15"/>
      <c r="O33" s="15"/>
      <c r="P33" s="15"/>
      <c r="Q33" s="15"/>
      <c r="R33" s="15"/>
      <c r="S33" s="15"/>
      <c r="T33" s="15"/>
      <c r="U33" s="15"/>
      <c r="V33" s="15"/>
      <c r="W33" s="15"/>
      <c r="X33" s="15"/>
      <c r="Y33" s="15"/>
      <c r="Z33" s="15"/>
    </row>
    <row r="34" spans="1:26" ht="14.25" customHeight="1">
      <c r="A34" s="248"/>
      <c r="B34" s="245" t="s">
        <v>1531</v>
      </c>
      <c r="C34" s="249">
        <v>24374</v>
      </c>
      <c r="D34" s="249">
        <v>4551</v>
      </c>
      <c r="E34" s="15"/>
      <c r="F34" s="15"/>
      <c r="G34" s="15"/>
      <c r="H34" s="15"/>
      <c r="I34" s="15"/>
      <c r="J34" s="15"/>
      <c r="K34" s="15"/>
      <c r="L34" s="15"/>
      <c r="M34" s="15"/>
      <c r="N34" s="15"/>
      <c r="O34" s="15"/>
      <c r="P34" s="15"/>
      <c r="Q34" s="15"/>
      <c r="R34" s="15"/>
      <c r="S34" s="15"/>
      <c r="T34" s="15"/>
      <c r="U34" s="15"/>
      <c r="V34" s="15"/>
      <c r="W34" s="15"/>
      <c r="X34" s="15"/>
      <c r="Y34" s="15"/>
      <c r="Z34" s="15"/>
    </row>
    <row r="35" spans="1:26" ht="14.25" customHeight="1">
      <c r="A35" s="250"/>
      <c r="B35" s="251" t="s">
        <v>1532</v>
      </c>
      <c r="C35" s="252">
        <v>25927</v>
      </c>
      <c r="D35" s="252">
        <v>4923</v>
      </c>
      <c r="E35" s="15"/>
      <c r="F35" s="15"/>
      <c r="G35" s="15"/>
      <c r="H35" s="15"/>
      <c r="I35" s="15"/>
      <c r="J35" s="15"/>
      <c r="K35" s="15"/>
      <c r="L35" s="15"/>
      <c r="M35" s="15"/>
      <c r="N35" s="15"/>
      <c r="O35" s="15"/>
      <c r="P35" s="15"/>
      <c r="Q35" s="15"/>
      <c r="R35" s="15"/>
      <c r="S35" s="15"/>
      <c r="T35" s="15"/>
      <c r="U35" s="15"/>
      <c r="V35" s="15"/>
      <c r="W35" s="15"/>
      <c r="X35" s="15"/>
      <c r="Y35" s="15"/>
      <c r="Z35" s="15"/>
    </row>
    <row r="36" spans="1:26" ht="14.25" customHeight="1">
      <c r="A36" s="234"/>
      <c r="B36" s="23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4.25" customHeight="1">
      <c r="A37" s="235" t="s">
        <v>1510</v>
      </c>
      <c r="B37" s="235"/>
      <c r="C37" s="15"/>
      <c r="D37" s="15"/>
      <c r="E37" s="70" t="s">
        <v>1538</v>
      </c>
      <c r="F37" s="70"/>
      <c r="G37" s="70"/>
      <c r="H37" s="70"/>
      <c r="I37" s="70"/>
      <c r="J37" s="15"/>
      <c r="K37" s="15"/>
      <c r="L37" s="15"/>
      <c r="M37" s="15"/>
      <c r="N37" s="15"/>
      <c r="O37" s="15"/>
      <c r="P37" s="15"/>
      <c r="Q37" s="15"/>
      <c r="R37" s="15"/>
      <c r="S37" s="15"/>
      <c r="T37" s="15"/>
      <c r="U37" s="15"/>
      <c r="V37" s="15"/>
      <c r="W37" s="15"/>
      <c r="X37" s="15"/>
      <c r="Y37" s="15"/>
      <c r="Z37" s="15"/>
    </row>
    <row r="38" spans="1:26" ht="14.25" customHeight="1">
      <c r="A38" s="290" t="s">
        <v>1539</v>
      </c>
      <c r="B38" s="291"/>
      <c r="C38" s="292"/>
      <c r="D38" s="15"/>
      <c r="E38" s="253" t="s">
        <v>1540</v>
      </c>
      <c r="F38" s="15"/>
      <c r="G38" s="15"/>
      <c r="H38" s="15"/>
      <c r="I38" s="15"/>
      <c r="J38" s="15"/>
      <c r="K38" s="15"/>
      <c r="L38" s="15"/>
      <c r="M38" s="15"/>
      <c r="N38" s="15"/>
      <c r="O38" s="15"/>
      <c r="P38" s="15"/>
      <c r="Q38" s="15"/>
      <c r="R38" s="15"/>
      <c r="S38" s="15"/>
      <c r="T38" s="15"/>
      <c r="U38" s="15"/>
      <c r="V38" s="15"/>
      <c r="W38" s="15"/>
      <c r="X38" s="15"/>
      <c r="Y38" s="15"/>
      <c r="Z38" s="15"/>
    </row>
    <row r="39" spans="1:26" ht="14.25" customHeight="1">
      <c r="A39" s="293"/>
      <c r="B39" s="294"/>
      <c r="C39" s="295"/>
      <c r="D39" s="15"/>
      <c r="E39" s="74"/>
      <c r="F39" s="15"/>
      <c r="G39" s="15"/>
      <c r="H39" s="15"/>
      <c r="I39" s="15"/>
      <c r="J39" s="15"/>
      <c r="K39" s="15"/>
      <c r="L39" s="15"/>
      <c r="M39" s="15"/>
      <c r="N39" s="15"/>
      <c r="O39" s="15"/>
      <c r="P39" s="15"/>
      <c r="Q39" s="15"/>
      <c r="R39" s="15"/>
      <c r="S39" s="15"/>
      <c r="T39" s="15"/>
      <c r="U39" s="15"/>
      <c r="V39" s="15"/>
      <c r="W39" s="15"/>
      <c r="X39" s="15"/>
      <c r="Y39" s="15"/>
      <c r="Z39" s="15"/>
    </row>
    <row r="40" spans="1:26" ht="14.25" customHeight="1">
      <c r="A40" s="293"/>
      <c r="B40" s="294"/>
      <c r="C40" s="295"/>
      <c r="D40" s="15"/>
      <c r="E40" s="75"/>
      <c r="F40" s="15"/>
      <c r="G40" s="15"/>
      <c r="H40" s="15"/>
      <c r="I40" s="15"/>
      <c r="J40" s="15"/>
      <c r="K40" s="15"/>
      <c r="L40" s="15"/>
      <c r="M40" s="15"/>
      <c r="N40" s="15"/>
      <c r="O40" s="15"/>
      <c r="P40" s="15"/>
      <c r="Q40" s="15"/>
      <c r="R40" s="15"/>
      <c r="S40" s="15"/>
      <c r="T40" s="15"/>
      <c r="U40" s="15"/>
      <c r="V40" s="15"/>
      <c r="W40" s="15"/>
      <c r="X40" s="15"/>
      <c r="Y40" s="15"/>
      <c r="Z40" s="15"/>
    </row>
    <row r="41" spans="1:26" ht="14.25" customHeight="1">
      <c r="A41" s="293"/>
      <c r="B41" s="294"/>
      <c r="C41" s="295"/>
      <c r="D41" s="15"/>
      <c r="E41" s="70" t="s">
        <v>1541</v>
      </c>
      <c r="F41" s="15"/>
      <c r="G41" s="15"/>
      <c r="H41" s="15"/>
      <c r="I41" s="15"/>
      <c r="J41" s="15"/>
      <c r="K41" s="15"/>
      <c r="L41" s="15"/>
      <c r="M41" s="15"/>
      <c r="N41" s="15"/>
      <c r="O41" s="15"/>
      <c r="P41" s="15"/>
      <c r="Q41" s="15"/>
      <c r="R41" s="15"/>
      <c r="S41" s="15"/>
      <c r="T41" s="15"/>
      <c r="U41" s="15"/>
      <c r="V41" s="15"/>
      <c r="W41" s="15"/>
      <c r="X41" s="15"/>
      <c r="Y41" s="15"/>
      <c r="Z41" s="15"/>
    </row>
    <row r="42" spans="1:26" ht="14.25" customHeight="1">
      <c r="A42" s="293"/>
      <c r="B42" s="294"/>
      <c r="C42" s="295"/>
      <c r="D42" s="70"/>
      <c r="E42" s="70" t="s">
        <v>1542</v>
      </c>
      <c r="F42" s="15"/>
      <c r="G42" s="15"/>
      <c r="H42" s="15"/>
      <c r="I42" s="15"/>
      <c r="J42" s="15"/>
      <c r="K42" s="15"/>
      <c r="L42" s="15"/>
      <c r="M42" s="15"/>
      <c r="N42" s="15"/>
      <c r="O42" s="15"/>
      <c r="P42" s="15"/>
      <c r="Q42" s="15"/>
      <c r="R42" s="15"/>
      <c r="S42" s="15"/>
      <c r="T42" s="15"/>
      <c r="U42" s="15"/>
      <c r="V42" s="15"/>
      <c r="W42" s="15"/>
      <c r="X42" s="15"/>
      <c r="Y42" s="15"/>
      <c r="Z42" s="15"/>
    </row>
    <row r="43" spans="1:26" ht="14.25" customHeight="1">
      <c r="A43" s="293"/>
      <c r="B43" s="294"/>
      <c r="C43" s="295"/>
      <c r="D43" s="15"/>
      <c r="E43" s="70"/>
      <c r="F43" s="15"/>
      <c r="G43" s="15"/>
      <c r="H43" s="15"/>
      <c r="I43" s="15"/>
      <c r="J43" s="15"/>
      <c r="K43" s="15"/>
      <c r="L43" s="15"/>
      <c r="M43" s="15"/>
      <c r="N43" s="15"/>
      <c r="O43" s="15"/>
      <c r="P43" s="15"/>
      <c r="Q43" s="15"/>
      <c r="R43" s="15"/>
      <c r="S43" s="15"/>
      <c r="T43" s="15"/>
      <c r="U43" s="15"/>
      <c r="V43" s="15"/>
      <c r="W43" s="15"/>
      <c r="X43" s="15"/>
      <c r="Y43" s="15"/>
      <c r="Z43" s="15"/>
    </row>
    <row r="44" spans="1:26" ht="14.25" customHeight="1">
      <c r="A44" s="293"/>
      <c r="B44" s="294"/>
      <c r="C44" s="295"/>
      <c r="D44" s="15"/>
      <c r="E44" s="253" t="s">
        <v>1543</v>
      </c>
      <c r="F44" s="15"/>
      <c r="G44" s="15"/>
      <c r="H44" s="15"/>
      <c r="I44" s="15"/>
      <c r="J44" s="15"/>
      <c r="K44" s="15"/>
      <c r="L44" s="15"/>
      <c r="M44" s="15"/>
      <c r="N44" s="15"/>
      <c r="O44" s="15"/>
      <c r="P44" s="15"/>
      <c r="Q44" s="15"/>
      <c r="R44" s="15"/>
      <c r="S44" s="15"/>
      <c r="T44" s="15"/>
      <c r="U44" s="15"/>
      <c r="V44" s="15"/>
      <c r="W44" s="15"/>
      <c r="X44" s="15"/>
      <c r="Y44" s="15"/>
      <c r="Z44" s="15"/>
    </row>
    <row r="45" spans="1:26" ht="14.25" customHeight="1">
      <c r="A45" s="296"/>
      <c r="B45" s="297"/>
      <c r="C45" s="298"/>
      <c r="D45" s="15"/>
      <c r="E45" s="74"/>
      <c r="F45" s="15"/>
      <c r="G45" s="15"/>
      <c r="H45" s="15"/>
      <c r="I45" s="15"/>
      <c r="J45" s="15"/>
      <c r="K45" s="15"/>
      <c r="L45" s="15"/>
      <c r="M45" s="15"/>
      <c r="N45" s="15"/>
      <c r="O45" s="15"/>
      <c r="P45" s="15"/>
      <c r="Q45" s="15"/>
      <c r="R45" s="15"/>
      <c r="S45" s="15"/>
      <c r="T45" s="15"/>
      <c r="U45" s="15"/>
      <c r="V45" s="15"/>
      <c r="W45" s="15"/>
      <c r="X45" s="15"/>
      <c r="Y45" s="15"/>
      <c r="Z45" s="15"/>
    </row>
    <row r="46" spans="1:26" ht="14.25" customHeight="1">
      <c r="A46" s="234"/>
      <c r="B46" s="15"/>
      <c r="C46" s="15"/>
      <c r="D46" s="15"/>
      <c r="E46" s="75" t="s">
        <v>1517</v>
      </c>
      <c r="F46" s="15"/>
      <c r="G46" s="15"/>
      <c r="H46" s="15"/>
      <c r="I46" s="15"/>
      <c r="J46" s="15"/>
      <c r="K46" s="15"/>
      <c r="L46" s="15"/>
      <c r="M46" s="15"/>
      <c r="N46" s="15"/>
      <c r="O46" s="15"/>
      <c r="P46" s="15"/>
      <c r="Q46" s="15"/>
      <c r="R46" s="15"/>
      <c r="S46" s="15"/>
      <c r="T46" s="15"/>
      <c r="U46" s="15"/>
      <c r="V46" s="15"/>
      <c r="W46" s="15"/>
      <c r="X46" s="15"/>
      <c r="Y46" s="15"/>
      <c r="Z46" s="15"/>
    </row>
    <row r="47" spans="1:26" ht="14.25" customHeight="1">
      <c r="A47" s="234"/>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4.25" customHeight="1">
      <c r="A48" s="234"/>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4.25" customHeight="1">
      <c r="A49" s="234"/>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4.25" customHeight="1">
      <c r="A50" s="234"/>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customHeight="1">
      <c r="A51" s="234"/>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4.25" customHeight="1">
      <c r="A52" s="234"/>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4.25" customHeight="1">
      <c r="A53" s="234"/>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4.25" customHeight="1">
      <c r="A54" s="234"/>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4.25" customHeight="1">
      <c r="A55" s="234"/>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4.25" customHeight="1">
      <c r="A56" s="234"/>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4.25" customHeight="1">
      <c r="A57" s="234"/>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4.25" customHeight="1">
      <c r="A58" s="234"/>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4.25" customHeight="1">
      <c r="A59" s="234"/>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4.25" customHeight="1">
      <c r="A60" s="234"/>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4.25" customHeight="1">
      <c r="A61" s="234"/>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customHeight="1">
      <c r="A62" s="234"/>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c r="A63" s="234"/>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4.25" customHeight="1">
      <c r="A64" s="234"/>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4.25" customHeight="1">
      <c r="A65" s="234"/>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ustomHeight="1">
      <c r="A66" s="234"/>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4.25" customHeight="1">
      <c r="A67" s="234"/>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4.25" customHeight="1">
      <c r="A68" s="234"/>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4.25" customHeight="1">
      <c r="A69" s="234"/>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4.25" customHeight="1">
      <c r="A70" s="234"/>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4.25" customHeight="1">
      <c r="A71" s="234"/>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4.25" customHeight="1">
      <c r="A72" s="234"/>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4.25" customHeight="1">
      <c r="A73" s="234"/>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4.25" customHeight="1">
      <c r="A74" s="234"/>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4.25" customHeight="1">
      <c r="A75" s="234"/>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4.25" customHeight="1">
      <c r="A76" s="234"/>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4.25" customHeight="1">
      <c r="A77" s="234"/>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4.25" customHeight="1">
      <c r="A78" s="234"/>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4.25" customHeight="1">
      <c r="A79" s="234"/>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4.25" customHeight="1">
      <c r="A80" s="234"/>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4.25" customHeight="1">
      <c r="A81" s="234"/>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4.25" customHeight="1">
      <c r="A82" s="234"/>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4.25" customHeight="1">
      <c r="A83" s="234"/>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4.25" customHeight="1">
      <c r="A84" s="234"/>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4.25" customHeight="1">
      <c r="A85" s="234"/>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4.25" customHeight="1">
      <c r="A86" s="234"/>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4.25" customHeight="1">
      <c r="A87" s="234"/>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4.25" customHeight="1">
      <c r="A88" s="234"/>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4.25" customHeight="1">
      <c r="A89" s="234"/>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4.25" customHeight="1">
      <c r="A90" s="234"/>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4.25" customHeight="1">
      <c r="A91" s="234"/>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4.25" customHeight="1">
      <c r="A92" s="234"/>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4.25" customHeight="1">
      <c r="A93" s="234"/>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4.25" customHeight="1">
      <c r="A94" s="234"/>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4.25" customHeight="1">
      <c r="A95" s="234"/>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4.25" customHeight="1">
      <c r="A96" s="234"/>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4.25" customHeight="1">
      <c r="A97" s="234"/>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4.25" customHeight="1">
      <c r="A98" s="234"/>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4.25" customHeight="1">
      <c r="A99" s="234"/>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4.25" customHeight="1">
      <c r="A100" s="23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4.25" customHeight="1">
      <c r="A101" s="234"/>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4.25" customHeight="1">
      <c r="A102" s="23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4.25" customHeight="1">
      <c r="A103" s="234"/>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4.25" customHeight="1">
      <c r="A104" s="234"/>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4.25" customHeight="1">
      <c r="A105" s="234"/>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4.25" customHeight="1">
      <c r="A106" s="234"/>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4.25" customHeight="1">
      <c r="A107" s="234"/>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4.25" customHeight="1">
      <c r="A108" s="234"/>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4.25" customHeight="1">
      <c r="A109" s="234"/>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4.25" customHeight="1">
      <c r="A110" s="23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4.25" customHeight="1">
      <c r="A111" s="234"/>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4.25" customHeight="1">
      <c r="A112" s="234"/>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4.25" customHeight="1">
      <c r="A113" s="234"/>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4.25" customHeight="1">
      <c r="A114" s="234"/>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4.25" customHeight="1">
      <c r="A115" s="234"/>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4.25" customHeight="1">
      <c r="A116" s="234"/>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4.25" customHeight="1">
      <c r="A117" s="234"/>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4.25" customHeight="1">
      <c r="A118" s="23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4.25" customHeight="1">
      <c r="A119" s="234"/>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4.25" customHeight="1">
      <c r="A120" s="234"/>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4.25" customHeight="1">
      <c r="A121" s="234"/>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4.25" customHeight="1">
      <c r="A122" s="234"/>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4.25" customHeight="1">
      <c r="A123" s="234"/>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4.25" customHeight="1">
      <c r="A124" s="234"/>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4.25" customHeight="1">
      <c r="A125" s="234"/>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4.25" customHeight="1">
      <c r="A126" s="23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4.25" customHeight="1">
      <c r="A127" s="234"/>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4.25" customHeight="1">
      <c r="A128" s="234"/>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4.25" customHeight="1">
      <c r="A129" s="234"/>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4.25" customHeight="1">
      <c r="A130" s="23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4.25" customHeight="1">
      <c r="A131" s="234"/>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4.25" customHeight="1">
      <c r="A132" s="234"/>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4.25" customHeight="1">
      <c r="A133" s="234"/>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4.25" customHeight="1">
      <c r="A134" s="23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4.25" customHeight="1">
      <c r="A135" s="234"/>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4.25" customHeight="1">
      <c r="A136" s="234"/>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4.25" customHeight="1">
      <c r="A137" s="234"/>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4.25" customHeight="1">
      <c r="A138" s="234"/>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4.25" customHeight="1">
      <c r="A139" s="234"/>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4.25" customHeight="1">
      <c r="A140" s="234"/>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4.25" customHeight="1">
      <c r="A141" s="234"/>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4.25" customHeight="1">
      <c r="A142" s="23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4.25" customHeight="1">
      <c r="A143" s="23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4.25" customHeight="1">
      <c r="A144" s="234"/>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4.25" customHeight="1">
      <c r="A145" s="23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4.25" customHeight="1">
      <c r="A146" s="234"/>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4.25" customHeight="1">
      <c r="A147" s="234"/>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4.25" customHeight="1">
      <c r="A148" s="23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4.25" customHeight="1">
      <c r="A149" s="234"/>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4.25" customHeight="1">
      <c r="A150" s="23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4.25" customHeight="1">
      <c r="A151" s="23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4.25" customHeight="1">
      <c r="A152" s="23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4.25" customHeight="1">
      <c r="A153" s="23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4.25" customHeight="1">
      <c r="A154" s="23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4.25" customHeight="1">
      <c r="A155" s="23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4.25" customHeight="1">
      <c r="A156" s="23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4.25" customHeight="1">
      <c r="A157" s="23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4.25" customHeight="1">
      <c r="A158" s="23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4.25" customHeight="1">
      <c r="A159" s="234"/>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4.25" customHeight="1">
      <c r="A160" s="234"/>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4.25" customHeight="1">
      <c r="A161" s="234"/>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4.25" customHeight="1">
      <c r="A162" s="234"/>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4.25" customHeight="1">
      <c r="A163" s="234"/>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4.25" customHeight="1">
      <c r="A164" s="234"/>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4.25" customHeight="1">
      <c r="A165" s="23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4.25" customHeight="1">
      <c r="A166" s="23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4.25" customHeight="1">
      <c r="A167" s="234"/>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4.25" customHeight="1">
      <c r="A168" s="234"/>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4.25" customHeight="1">
      <c r="A169" s="234"/>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4.25" customHeight="1">
      <c r="A170" s="23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4.25" customHeight="1">
      <c r="A171" s="234"/>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4.25" customHeight="1">
      <c r="A172" s="234"/>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4.25" customHeight="1">
      <c r="A173" s="234"/>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4.25" customHeight="1">
      <c r="A174" s="23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4.25" customHeight="1">
      <c r="A175" s="234"/>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4.25" customHeight="1">
      <c r="A176" s="234"/>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4.25" customHeight="1">
      <c r="A177" s="23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4.25" customHeight="1">
      <c r="A178" s="23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4.25" customHeight="1">
      <c r="A179" s="234"/>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4.25" customHeight="1">
      <c r="A180" s="234"/>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4.25" customHeight="1">
      <c r="A181" s="234"/>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4.25" customHeight="1">
      <c r="A182" s="23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4.25" customHeight="1">
      <c r="A183" s="23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4.25" customHeight="1">
      <c r="A184" s="234"/>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4.25" customHeight="1">
      <c r="A185" s="23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4.25" customHeight="1">
      <c r="A186" s="234"/>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4.25" customHeight="1">
      <c r="A187" s="234"/>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4.25" customHeight="1">
      <c r="A188" s="234"/>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4.25" customHeight="1">
      <c r="A189" s="23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4.25" customHeight="1">
      <c r="A190" s="23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4.25" customHeight="1">
      <c r="A191" s="23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4.25" customHeight="1">
      <c r="A192" s="234"/>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4.25" customHeight="1">
      <c r="A193" s="234"/>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4.25" customHeight="1">
      <c r="A194" s="234"/>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4.25" customHeight="1">
      <c r="A195" s="234"/>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4.25" customHeight="1">
      <c r="A196" s="23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4.25" customHeight="1">
      <c r="A197" s="23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4.25" customHeight="1">
      <c r="A198" s="23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4.25" customHeight="1">
      <c r="A199" s="234"/>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4.25" customHeight="1">
      <c r="A200" s="23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4.25" customHeight="1">
      <c r="A201" s="234"/>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4.25" customHeight="1">
      <c r="A202" s="234"/>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4.25" customHeight="1">
      <c r="A203" s="23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4.25" customHeight="1">
      <c r="A204" s="23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4.25" customHeight="1">
      <c r="A205" s="234"/>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4.25" customHeight="1">
      <c r="A206" s="23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4.25" customHeight="1">
      <c r="A207" s="234"/>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4.25" customHeight="1">
      <c r="A208" s="234"/>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4.25" customHeight="1">
      <c r="A209" s="23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4.25" customHeight="1">
      <c r="A210" s="234"/>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4.25" customHeight="1">
      <c r="A211" s="23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4.25" customHeight="1">
      <c r="A212" s="23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4.25" customHeight="1">
      <c r="A213" s="23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4.25" customHeight="1">
      <c r="A214" s="23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4.25" customHeight="1">
      <c r="A215" s="23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4.25" customHeight="1">
      <c r="A216" s="234"/>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4.25" customHeight="1">
      <c r="A217" s="234"/>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4.25" customHeight="1">
      <c r="A218" s="234"/>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4.25" customHeight="1">
      <c r="A219" s="23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4.25" customHeight="1">
      <c r="A220" s="23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4.25" customHeight="1">
      <c r="A221" s="234"/>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4.25" customHeight="1">
      <c r="A222" s="23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4.25" customHeight="1">
      <c r="A223" s="234"/>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4.25" customHeight="1">
      <c r="A224" s="234"/>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4.25" customHeight="1">
      <c r="A225" s="234"/>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4.25" customHeight="1">
      <c r="A226" s="234"/>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4.25" customHeight="1">
      <c r="A227" s="234"/>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4.25" customHeight="1">
      <c r="A228" s="234"/>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4.25" customHeight="1">
      <c r="A229" s="234"/>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4.25" customHeight="1">
      <c r="A230" s="23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4.25" customHeight="1">
      <c r="A231" s="23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4.25" customHeight="1">
      <c r="A232" s="23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4.25" customHeight="1">
      <c r="A233" s="234"/>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4.25" customHeight="1">
      <c r="A234" s="234"/>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4.25" customHeight="1">
      <c r="A235" s="234"/>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4.25" customHeight="1">
      <c r="A236" s="23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4.25" customHeight="1">
      <c r="A237" s="234"/>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4.25" customHeight="1">
      <c r="A238" s="23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4.25" customHeight="1">
      <c r="A239" s="234"/>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4.25" customHeight="1">
      <c r="A240" s="23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4.25" customHeight="1">
      <c r="A241" s="23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4.25" customHeight="1">
      <c r="A242" s="234"/>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4.25" customHeight="1">
      <c r="A243" s="234"/>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4.25" customHeight="1">
      <c r="A244" s="234"/>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4.25" customHeight="1">
      <c r="A245" s="234"/>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4.25" customHeight="1">
      <c r="A246" s="23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4.25" customHeight="1">
      <c r="A247" s="234"/>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4.25" customHeight="1">
      <c r="A248" s="234"/>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4.25" customHeight="1">
      <c r="A249" s="23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4.25" customHeight="1">
      <c r="A250" s="234"/>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4.25" customHeight="1">
      <c r="A251" s="23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4.25" customHeight="1">
      <c r="A252" s="234"/>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4.25" customHeight="1">
      <c r="A253" s="234"/>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4.25" customHeight="1">
      <c r="A254" s="23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4.25" customHeight="1">
      <c r="A255" s="234"/>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4.25" customHeight="1">
      <c r="A256" s="23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4.25" customHeight="1">
      <c r="A257" s="234"/>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4.25" customHeight="1">
      <c r="A258" s="234"/>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4.25" customHeight="1">
      <c r="A259" s="234"/>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4.25" customHeight="1">
      <c r="A260" s="234"/>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4.25" customHeight="1">
      <c r="A261" s="234"/>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4.25" customHeight="1">
      <c r="A262" s="23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4.25" customHeight="1">
      <c r="A263" s="23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4.25" customHeight="1">
      <c r="A264" s="234"/>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4.25" customHeight="1">
      <c r="A265" s="234"/>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4.25" customHeight="1">
      <c r="A266" s="234"/>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4.25" customHeight="1">
      <c r="A267" s="234"/>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4.25" customHeight="1">
      <c r="A268" s="234"/>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4.25" customHeight="1">
      <c r="A269" s="234"/>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4.25" customHeight="1">
      <c r="A270" s="23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4.25" customHeight="1">
      <c r="A271" s="234"/>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4.25" customHeight="1">
      <c r="A272" s="234"/>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4.25" customHeight="1">
      <c r="A273" s="234"/>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4.25" customHeight="1">
      <c r="A274" s="234"/>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4.25" customHeight="1">
      <c r="A275" s="234"/>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4.25" customHeight="1">
      <c r="A276" s="234"/>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4.25" customHeight="1">
      <c r="A277" s="234"/>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4.25" customHeight="1">
      <c r="A278" s="23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4.25" customHeight="1">
      <c r="A279" s="234"/>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4.25" customHeight="1">
      <c r="A280" s="234"/>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4.25" customHeight="1">
      <c r="A281" s="234"/>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4.25" customHeight="1">
      <c r="A282" s="234"/>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4.25" customHeight="1">
      <c r="A283" s="234"/>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4.25" customHeight="1">
      <c r="A284" s="234"/>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4.25" customHeight="1">
      <c r="A285" s="234"/>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4.25" customHeight="1">
      <c r="A286" s="23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4.25" customHeight="1">
      <c r="A287" s="234"/>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4.25" customHeight="1">
      <c r="A288" s="234"/>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4.25" customHeight="1">
      <c r="A289" s="234"/>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4.25" customHeight="1">
      <c r="A290" s="234"/>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4.25" customHeight="1">
      <c r="A291" s="234"/>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4.25" customHeight="1">
      <c r="A292" s="234"/>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4.25" customHeight="1">
      <c r="A293" s="234"/>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4.25" customHeight="1">
      <c r="A294" s="23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4.25" customHeight="1">
      <c r="A295" s="234"/>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4.25" customHeight="1">
      <c r="A296" s="234"/>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4.25" customHeight="1">
      <c r="A297" s="234"/>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4.25" customHeight="1">
      <c r="A298" s="234"/>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4.25" customHeight="1">
      <c r="A299" s="234"/>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4.25" customHeight="1">
      <c r="A300" s="234"/>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4.25" customHeight="1">
      <c r="A301" s="234"/>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4.25" customHeight="1">
      <c r="A302" s="23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4.25" customHeight="1">
      <c r="A303" s="234"/>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4.25" customHeight="1">
      <c r="A304" s="234"/>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4.25" customHeight="1">
      <c r="A305" s="234"/>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4.25" customHeight="1">
      <c r="A306" s="234"/>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4.25" customHeight="1">
      <c r="A307" s="234"/>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4.25" customHeight="1">
      <c r="A308" s="23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4.25" customHeight="1">
      <c r="A309" s="234"/>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4.25" customHeight="1">
      <c r="A310" s="23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4.25" customHeight="1">
      <c r="A311" s="234"/>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4.25" customHeight="1">
      <c r="A312" s="234"/>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4.25" customHeight="1">
      <c r="A313" s="234"/>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4.25" customHeight="1">
      <c r="A314" s="234"/>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4.25" customHeight="1">
      <c r="A315" s="234"/>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4.25" customHeight="1">
      <c r="A316" s="234"/>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4.25" customHeight="1">
      <c r="A317" s="234"/>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4.25" customHeight="1">
      <c r="A318" s="23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4.25" customHeight="1">
      <c r="A319" s="234"/>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4.25" customHeight="1">
      <c r="A320" s="234"/>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4.25" customHeight="1">
      <c r="A321" s="234"/>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4.25" customHeight="1">
      <c r="A322" s="234"/>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4.25" customHeight="1">
      <c r="A323" s="234"/>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4.25" customHeight="1">
      <c r="A324" s="234"/>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4.25" customHeight="1">
      <c r="A325" s="234"/>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4.25" customHeight="1">
      <c r="A326" s="23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4.25" customHeight="1">
      <c r="A327" s="234"/>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4.25" customHeight="1">
      <c r="A328" s="234"/>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4.25" customHeight="1">
      <c r="A329" s="234"/>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4.25" customHeight="1">
      <c r="A330" s="234"/>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4.25" customHeight="1">
      <c r="A331" s="234"/>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4.25" customHeight="1">
      <c r="A332" s="234"/>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4.25" customHeight="1">
      <c r="A333" s="234"/>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4.25" customHeight="1">
      <c r="A334" s="23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4.25" customHeight="1">
      <c r="A335" s="234"/>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4.25" customHeight="1">
      <c r="A336" s="234"/>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4.25" customHeight="1">
      <c r="A337" s="234"/>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4.25" customHeight="1">
      <c r="A338" s="234"/>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4.25" customHeight="1">
      <c r="A339" s="234"/>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4.25" customHeight="1">
      <c r="A340" s="234"/>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4.25" customHeight="1">
      <c r="A341" s="234"/>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4.25" customHeight="1">
      <c r="A342" s="23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4.25" customHeight="1">
      <c r="A343" s="234"/>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4.25" customHeight="1">
      <c r="A344" s="234"/>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4.25" customHeight="1">
      <c r="A345" s="234"/>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4.25" customHeight="1">
      <c r="A346" s="234"/>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4.25" customHeight="1">
      <c r="A347" s="234"/>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4.25" customHeight="1">
      <c r="A348" s="234"/>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4.25" customHeight="1">
      <c r="A349" s="234"/>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4.25" customHeight="1">
      <c r="A350" s="23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4.25" customHeight="1">
      <c r="A351" s="234"/>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4.25" customHeight="1">
      <c r="A352" s="23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4.25" customHeight="1">
      <c r="A353" s="234"/>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4.25" customHeight="1">
      <c r="A354" s="234"/>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4.25" customHeight="1">
      <c r="A355" s="234"/>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4.25" customHeight="1">
      <c r="A356" s="234"/>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4.25" customHeight="1">
      <c r="A357" s="234"/>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4.25" customHeight="1">
      <c r="A358" s="23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4.25" customHeight="1">
      <c r="A359" s="234"/>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4.25" customHeight="1">
      <c r="A360" s="234"/>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4.25" customHeight="1">
      <c r="A361" s="234"/>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4.25" customHeight="1">
      <c r="A362" s="234"/>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4.25" customHeight="1">
      <c r="A363" s="234"/>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4.25" customHeight="1">
      <c r="A364" s="234"/>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4.25" customHeight="1">
      <c r="A365" s="234"/>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4.25" customHeight="1">
      <c r="A366" s="23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4.25" customHeight="1">
      <c r="A367" s="234"/>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4.25" customHeight="1">
      <c r="A368" s="234"/>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4.25" customHeight="1">
      <c r="A369" s="234"/>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4.25" customHeight="1">
      <c r="A370" s="234"/>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4.25" customHeight="1">
      <c r="A371" s="234"/>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4.25" customHeight="1">
      <c r="A372" s="234"/>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4.25" customHeight="1">
      <c r="A373" s="234"/>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4.25" customHeight="1">
      <c r="A374" s="23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4.25" customHeight="1">
      <c r="A375" s="234"/>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4.25" customHeight="1">
      <c r="A376" s="234"/>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4.25" customHeight="1">
      <c r="A377" s="234"/>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4.25" customHeight="1">
      <c r="A378" s="234"/>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4.25" customHeight="1">
      <c r="A379" s="234"/>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4.25" customHeight="1">
      <c r="A380" s="234"/>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4.25" customHeight="1">
      <c r="A381" s="234"/>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4.25" customHeight="1">
      <c r="A382" s="23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4.25" customHeight="1">
      <c r="A383" s="234"/>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4.25" customHeight="1">
      <c r="A384" s="234"/>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4.25" customHeight="1">
      <c r="A385" s="234"/>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4.25" customHeight="1">
      <c r="A386" s="234"/>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4.25" customHeight="1">
      <c r="A387" s="234"/>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4.25" customHeight="1">
      <c r="A388" s="234"/>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4.25" customHeight="1">
      <c r="A389" s="234"/>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4.25" customHeight="1">
      <c r="A390" s="23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4.25" customHeight="1">
      <c r="A391" s="234"/>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4.25" customHeight="1">
      <c r="A392" s="234"/>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4.25" customHeight="1">
      <c r="A393" s="234"/>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4.25" customHeight="1">
      <c r="A394" s="234"/>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4.25" customHeight="1">
      <c r="A395" s="234"/>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4.25" customHeight="1">
      <c r="A396" s="234"/>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4.25" customHeight="1">
      <c r="A397" s="234"/>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4.25" customHeight="1">
      <c r="A398" s="23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4.25" customHeight="1">
      <c r="A399" s="234"/>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4.25" customHeight="1">
      <c r="A400" s="234"/>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4.25" customHeight="1">
      <c r="A401" s="234"/>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4.25" customHeight="1">
      <c r="A402" s="234"/>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4.25" customHeight="1">
      <c r="A403" s="234"/>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4.25" customHeight="1">
      <c r="A404" s="234"/>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4.25" customHeight="1">
      <c r="A405" s="234"/>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4.25" customHeight="1">
      <c r="A406" s="23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4.25" customHeight="1">
      <c r="A407" s="234"/>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4.25" customHeight="1">
      <c r="A408" s="234"/>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4.25" customHeight="1">
      <c r="A409" s="234"/>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4.25" customHeight="1">
      <c r="A410" s="23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4.25" customHeight="1">
      <c r="A411" s="234"/>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4.25" customHeight="1">
      <c r="A412" s="234"/>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4.25" customHeight="1">
      <c r="A413" s="234"/>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4.25" customHeight="1">
      <c r="A414" s="23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4.25" customHeight="1">
      <c r="A415" s="234"/>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4.25" customHeight="1">
      <c r="A416" s="234"/>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4.25" customHeight="1">
      <c r="A417" s="234"/>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4.25" customHeight="1">
      <c r="A418" s="234"/>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4.25" customHeight="1">
      <c r="A419" s="234"/>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4.25" customHeight="1">
      <c r="A420" s="234"/>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4.25" customHeight="1">
      <c r="A421" s="234"/>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4.25" customHeight="1">
      <c r="A422" s="23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4.25" customHeight="1">
      <c r="A423" s="234"/>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4.25" customHeight="1">
      <c r="A424" s="234"/>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4.25" customHeight="1">
      <c r="A425" s="234"/>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4.25" customHeight="1">
      <c r="A426" s="234"/>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4.25" customHeight="1">
      <c r="A427" s="234"/>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4.25" customHeight="1">
      <c r="A428" s="234"/>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4.25" customHeight="1">
      <c r="A429" s="234"/>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4.25" customHeight="1">
      <c r="A430" s="23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4.25" customHeight="1">
      <c r="A431" s="234"/>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4.25" customHeight="1">
      <c r="A432" s="234"/>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4.25" customHeight="1">
      <c r="A433" s="234"/>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4.25" customHeight="1">
      <c r="A434" s="234"/>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4.25" customHeight="1">
      <c r="A435" s="234"/>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4.25" customHeight="1">
      <c r="A436" s="234"/>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4.25" customHeight="1">
      <c r="A437" s="234"/>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4.25" customHeight="1">
      <c r="A438" s="23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4.25" customHeight="1">
      <c r="A439" s="234"/>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4.25" customHeight="1">
      <c r="A440" s="234"/>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4.25" customHeight="1">
      <c r="A441" s="234"/>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4.25" customHeight="1">
      <c r="A442" s="234"/>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4.25" customHeight="1">
      <c r="A443" s="234"/>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4.25" customHeight="1">
      <c r="A444" s="234"/>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4.25" customHeight="1">
      <c r="A445" s="234"/>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4.25" customHeight="1">
      <c r="A446" s="23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4.25" customHeight="1">
      <c r="A447" s="234"/>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4.25" customHeight="1">
      <c r="A448" s="234"/>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4.25" customHeight="1">
      <c r="A449" s="234"/>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4.25" customHeight="1">
      <c r="A450" s="234"/>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4.25" customHeight="1">
      <c r="A451" s="234"/>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4.25" customHeight="1">
      <c r="A452" s="234"/>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4.25" customHeight="1">
      <c r="A453" s="234"/>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4.25" customHeight="1">
      <c r="A454" s="23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4.25" customHeight="1">
      <c r="A455" s="234"/>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4.25" customHeight="1">
      <c r="A456" s="234"/>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4.25" customHeight="1">
      <c r="A457" s="234"/>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4.25" customHeight="1">
      <c r="A458" s="234"/>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4.25" customHeight="1">
      <c r="A459" s="234"/>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4.25" customHeight="1">
      <c r="A460" s="234"/>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4.25" customHeight="1">
      <c r="A461" s="234"/>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4.25" customHeight="1">
      <c r="A462" s="234"/>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4.25" customHeight="1">
      <c r="A463" s="234"/>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4.25" customHeight="1">
      <c r="A464" s="234"/>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4.25" customHeight="1">
      <c r="A465" s="234"/>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4.25" customHeight="1">
      <c r="A466" s="234"/>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4.25" customHeight="1">
      <c r="A467" s="234"/>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4.25" customHeight="1">
      <c r="A468" s="23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4.25" customHeight="1">
      <c r="A469" s="234"/>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4.25" customHeight="1">
      <c r="A470" s="234"/>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4.25" customHeight="1">
      <c r="A471" s="234"/>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4.25" customHeight="1">
      <c r="A472" s="234"/>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4.25" customHeight="1">
      <c r="A473" s="234"/>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4.25" customHeight="1">
      <c r="A474" s="234"/>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4.25" customHeight="1">
      <c r="A475" s="234"/>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4.25" customHeight="1">
      <c r="A476" s="234"/>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4.25" customHeight="1">
      <c r="A477" s="234"/>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4.25" customHeight="1">
      <c r="A478" s="234"/>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4.25" customHeight="1">
      <c r="A479" s="234"/>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4.25" customHeight="1">
      <c r="A480" s="234"/>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4.25" customHeight="1">
      <c r="A481" s="234"/>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4.25" customHeight="1">
      <c r="A482" s="234"/>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4.25" customHeight="1">
      <c r="A483" s="234"/>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4.25" customHeight="1">
      <c r="A484" s="234"/>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4.25" customHeight="1">
      <c r="A485" s="234"/>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4.25" customHeight="1">
      <c r="A486" s="234"/>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4.25" customHeight="1">
      <c r="A487" s="234"/>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4.25" customHeight="1">
      <c r="A488" s="234"/>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4.25" customHeight="1">
      <c r="A489" s="234"/>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4.25" customHeight="1">
      <c r="A490" s="234"/>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4.25" customHeight="1">
      <c r="A491" s="234"/>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4.25" customHeight="1">
      <c r="A492" s="234"/>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4.25" customHeight="1">
      <c r="A493" s="234"/>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4.25" customHeight="1">
      <c r="A494" s="234"/>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4.25" customHeight="1">
      <c r="A495" s="234"/>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4.25" customHeight="1">
      <c r="A496" s="234"/>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4.25" customHeight="1">
      <c r="A497" s="234"/>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4.25" customHeight="1">
      <c r="A498" s="234"/>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4.25" customHeight="1">
      <c r="A499" s="234"/>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4.25" customHeight="1">
      <c r="A500" s="234"/>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4.25" customHeight="1">
      <c r="A501" s="234"/>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4.25" customHeight="1">
      <c r="A502" s="23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4.25" customHeight="1">
      <c r="A503" s="234"/>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4.25" customHeight="1">
      <c r="A504" s="234"/>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4.25" customHeight="1">
      <c r="A505" s="234"/>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4.25" customHeight="1">
      <c r="A506" s="234"/>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4.25" customHeight="1">
      <c r="A507" s="234"/>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4.25" customHeight="1">
      <c r="A508" s="234"/>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4.25" customHeight="1">
      <c r="A509" s="234"/>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4.25" customHeight="1">
      <c r="A510" s="23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4.25" customHeight="1">
      <c r="A511" s="234"/>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4.25" customHeight="1">
      <c r="A512" s="234"/>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4.25" customHeight="1">
      <c r="A513" s="234"/>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4.25" customHeight="1">
      <c r="A514" s="234"/>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4.25" customHeight="1">
      <c r="A515" s="234"/>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4.25" customHeight="1">
      <c r="A516" s="234"/>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4.25" customHeight="1">
      <c r="A517" s="234"/>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4.25" customHeight="1">
      <c r="A518" s="23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4.25" customHeight="1">
      <c r="A519" s="234"/>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4.25" customHeight="1">
      <c r="A520" s="234"/>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4.25" customHeight="1">
      <c r="A521" s="234"/>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4.25" customHeight="1">
      <c r="A522" s="234"/>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4.25" customHeight="1">
      <c r="A523" s="234"/>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4.25" customHeight="1">
      <c r="A524" s="234"/>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4.25" customHeight="1">
      <c r="A525" s="234"/>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4.25" customHeight="1">
      <c r="A526" s="23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4.25" customHeight="1">
      <c r="A527" s="234"/>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4.25" customHeight="1">
      <c r="A528" s="234"/>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4.25" customHeight="1">
      <c r="A529" s="234"/>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4.25" customHeight="1">
      <c r="A530" s="234"/>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4.25" customHeight="1">
      <c r="A531" s="234"/>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4.25" customHeight="1">
      <c r="A532" s="234"/>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4.25" customHeight="1">
      <c r="A533" s="234"/>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4.25" customHeight="1">
      <c r="A534" s="23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4.25" customHeight="1">
      <c r="A535" s="234"/>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4.25" customHeight="1">
      <c r="A536" s="234"/>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4.25" customHeight="1">
      <c r="A537" s="234"/>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4.25" customHeight="1">
      <c r="A538" s="234"/>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4.25" customHeight="1">
      <c r="A539" s="234"/>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4.25" customHeight="1">
      <c r="A540" s="234"/>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4.25" customHeight="1">
      <c r="A541" s="234"/>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4.25" customHeight="1">
      <c r="A542" s="23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4.25" customHeight="1">
      <c r="A543" s="234"/>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4.25" customHeight="1">
      <c r="A544" s="234"/>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4.25" customHeight="1">
      <c r="A545" s="234"/>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4.25" customHeight="1">
      <c r="A546" s="234"/>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4.25" customHeight="1">
      <c r="A547" s="234"/>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4.25" customHeight="1">
      <c r="A548" s="234"/>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4.25" customHeight="1">
      <c r="A549" s="234"/>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4.25" customHeight="1">
      <c r="A550" s="23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4.25" customHeight="1">
      <c r="A551" s="234"/>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4.25" customHeight="1">
      <c r="A552" s="234"/>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4.25" customHeight="1">
      <c r="A553" s="234"/>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4.25" customHeight="1">
      <c r="A554" s="234"/>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4.25" customHeight="1">
      <c r="A555" s="234"/>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4.25" customHeight="1">
      <c r="A556" s="234"/>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4.25" customHeight="1">
      <c r="A557" s="234"/>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4.25" customHeight="1">
      <c r="A558" s="23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4.25" customHeight="1">
      <c r="A559" s="234"/>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4.25" customHeight="1">
      <c r="A560" s="234"/>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4.25" customHeight="1">
      <c r="A561" s="234"/>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4.25" customHeight="1">
      <c r="A562" s="234"/>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4.25" customHeight="1">
      <c r="A563" s="234"/>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4.25" customHeight="1">
      <c r="A564" s="234"/>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4.25" customHeight="1">
      <c r="A565" s="234"/>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4.25" customHeight="1">
      <c r="A566" s="23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4.25" customHeight="1">
      <c r="A567" s="234"/>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4.25" customHeight="1">
      <c r="A568" s="234"/>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4.25" customHeight="1">
      <c r="A569" s="234"/>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4.25" customHeight="1">
      <c r="A570" s="234"/>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4.25" customHeight="1">
      <c r="A571" s="234"/>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4.25" customHeight="1">
      <c r="A572" s="234"/>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4.25" customHeight="1">
      <c r="A573" s="234"/>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4.25" customHeight="1">
      <c r="A574" s="23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4.25" customHeight="1">
      <c r="A575" s="234"/>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4.25" customHeight="1">
      <c r="A576" s="234"/>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4.25" customHeight="1">
      <c r="A577" s="234"/>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4.25" customHeight="1">
      <c r="A578" s="234"/>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4.25" customHeight="1">
      <c r="A579" s="234"/>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4.25" customHeight="1">
      <c r="A580" s="234"/>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4.25" customHeight="1">
      <c r="A581" s="234"/>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4.25" customHeight="1">
      <c r="A582" s="23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4.25" customHeight="1">
      <c r="A583" s="234"/>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4.25" customHeight="1">
      <c r="A584" s="23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4.25" customHeight="1">
      <c r="A585" s="234"/>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4.25" customHeight="1">
      <c r="A586" s="234"/>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4.25" customHeight="1">
      <c r="A587" s="234"/>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4.25" customHeight="1">
      <c r="A588" s="234"/>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4.25" customHeight="1">
      <c r="A589" s="234"/>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4.25" customHeight="1">
      <c r="A590" s="23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4.25" customHeight="1">
      <c r="A591" s="234"/>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4.25" customHeight="1">
      <c r="A592" s="234"/>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4.25" customHeight="1">
      <c r="A593" s="234"/>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4.25" customHeight="1">
      <c r="A594" s="234"/>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4.25" customHeight="1">
      <c r="A595" s="234"/>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4.25" customHeight="1">
      <c r="A596" s="234"/>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4.25" customHeight="1">
      <c r="A597" s="234"/>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4.25" customHeight="1">
      <c r="A598" s="23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4.25" customHeight="1">
      <c r="A599" s="234"/>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4.25" customHeight="1">
      <c r="A600" s="234"/>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4.25" customHeight="1">
      <c r="A601" s="234"/>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4.25" customHeight="1">
      <c r="A602" s="234"/>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4.25" customHeight="1">
      <c r="A603" s="234"/>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4.25" customHeight="1">
      <c r="A604" s="234"/>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4.25" customHeight="1">
      <c r="A605" s="234"/>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4.25" customHeight="1">
      <c r="A606" s="23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4.25" customHeight="1">
      <c r="A607" s="234"/>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4.25" customHeight="1">
      <c r="A608" s="234"/>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4.25" customHeight="1">
      <c r="A609" s="234"/>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4.25" customHeight="1">
      <c r="A610" s="234"/>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4.25" customHeight="1">
      <c r="A611" s="234"/>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4.25" customHeight="1">
      <c r="A612" s="234"/>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4.25" customHeight="1">
      <c r="A613" s="234"/>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4.25" customHeight="1">
      <c r="A614" s="23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4.25" customHeight="1">
      <c r="A615" s="234"/>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4.25" customHeight="1">
      <c r="A616" s="234"/>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4.25" customHeight="1">
      <c r="A617" s="234"/>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4.25" customHeight="1">
      <c r="A618" s="234"/>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4.25" customHeight="1">
      <c r="A619" s="234"/>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4.25" customHeight="1">
      <c r="A620" s="234"/>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4.25" customHeight="1">
      <c r="A621" s="234"/>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4.25" customHeight="1">
      <c r="A622" s="23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4.25" customHeight="1">
      <c r="A623" s="234"/>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4.25" customHeight="1">
      <c r="A624" s="234"/>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4.25" customHeight="1">
      <c r="A625" s="234"/>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4.25" customHeight="1">
      <c r="A626" s="234"/>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4.25" customHeight="1">
      <c r="A627" s="234"/>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4.25" customHeight="1">
      <c r="A628" s="234"/>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4.25" customHeight="1">
      <c r="A629" s="234"/>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4.25" customHeight="1">
      <c r="A630" s="23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4.25" customHeight="1">
      <c r="A631" s="234"/>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4.25" customHeight="1">
      <c r="A632" s="234"/>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4.25" customHeight="1">
      <c r="A633" s="234"/>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4.25" customHeight="1">
      <c r="A634" s="234"/>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4.25" customHeight="1">
      <c r="A635" s="234"/>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4.25" customHeight="1">
      <c r="A636" s="234"/>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4.25" customHeight="1">
      <c r="A637" s="234"/>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4.25" customHeight="1">
      <c r="A638" s="23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4.25" customHeight="1">
      <c r="A639" s="234"/>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4.25" customHeight="1">
      <c r="A640" s="234"/>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4.25" customHeight="1">
      <c r="A641" s="234"/>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4.25" customHeight="1">
      <c r="A642" s="23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4.25" customHeight="1">
      <c r="A643" s="234"/>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4.25" customHeight="1">
      <c r="A644" s="234"/>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4.25" customHeight="1">
      <c r="A645" s="234"/>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4.25" customHeight="1">
      <c r="A646" s="23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4.25" customHeight="1">
      <c r="A647" s="234"/>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4.25" customHeight="1">
      <c r="A648" s="234"/>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4.25" customHeight="1">
      <c r="A649" s="234"/>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4.25" customHeight="1">
      <c r="A650" s="234"/>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4.25" customHeight="1">
      <c r="A651" s="234"/>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4.25" customHeight="1">
      <c r="A652" s="234"/>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4.25" customHeight="1">
      <c r="A653" s="234"/>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4.25" customHeight="1">
      <c r="A654" s="23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4.25" customHeight="1">
      <c r="A655" s="234"/>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4.25" customHeight="1">
      <c r="A656" s="234"/>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4.25" customHeight="1">
      <c r="A657" s="234"/>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4.25" customHeight="1">
      <c r="A658" s="23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4.25" customHeight="1">
      <c r="A659" s="234"/>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4.25" customHeight="1">
      <c r="A660" s="234"/>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4.25" customHeight="1">
      <c r="A661" s="234"/>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4.25" customHeight="1">
      <c r="A662" s="23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4.25" customHeight="1">
      <c r="A663" s="234"/>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4.25" customHeight="1">
      <c r="A664" s="23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4.25" customHeight="1">
      <c r="A665" s="234"/>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4.25" customHeight="1">
      <c r="A666" s="234"/>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4.25" customHeight="1">
      <c r="A667" s="234"/>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4.25" customHeight="1">
      <c r="A668" s="23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4.25" customHeight="1">
      <c r="A669" s="23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4.25" customHeight="1">
      <c r="A670" s="23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4.25" customHeight="1">
      <c r="A671" s="234"/>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4.25" customHeight="1">
      <c r="A672" s="23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4.25" customHeight="1">
      <c r="A673" s="234"/>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4.25" customHeight="1">
      <c r="A674" s="23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4.25" customHeight="1">
      <c r="A675" s="234"/>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4.25" customHeight="1">
      <c r="A676" s="234"/>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4.25" customHeight="1">
      <c r="A677" s="234"/>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4.25" customHeight="1">
      <c r="A678" s="23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4.25" customHeight="1">
      <c r="A679" s="23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4.25" customHeight="1">
      <c r="A680" s="234"/>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4.25" customHeight="1">
      <c r="A681" s="234"/>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4.25" customHeight="1">
      <c r="A682" s="23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4.25" customHeight="1">
      <c r="A683" s="234"/>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4.25" customHeight="1">
      <c r="A684" s="234"/>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4.25" customHeight="1">
      <c r="A685" s="234"/>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4.25" customHeight="1">
      <c r="A686" s="23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4.25" customHeight="1">
      <c r="A687" s="234"/>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4.25" customHeight="1">
      <c r="A688" s="234"/>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4.25" customHeight="1">
      <c r="A689" s="234"/>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4.25" customHeight="1">
      <c r="A690" s="234"/>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4.25" customHeight="1">
      <c r="A691" s="234"/>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4.25" customHeight="1">
      <c r="A692" s="234"/>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4.25" customHeight="1">
      <c r="A693" s="234"/>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4.25" customHeight="1">
      <c r="A694" s="23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4.25" customHeight="1">
      <c r="A695" s="234"/>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4.25" customHeight="1">
      <c r="A696" s="234"/>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4.25" customHeight="1">
      <c r="A697" s="234"/>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4.25" customHeight="1">
      <c r="A698" s="234"/>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4.25" customHeight="1">
      <c r="A699" s="234"/>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4.25" customHeight="1">
      <c r="A700" s="234"/>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4.25" customHeight="1">
      <c r="A701" s="234"/>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4.25" customHeight="1">
      <c r="A702" s="23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4.25" customHeight="1">
      <c r="A703" s="234"/>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4.25" customHeight="1">
      <c r="A704" s="234"/>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4.25" customHeight="1">
      <c r="A705" s="234"/>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4.25" customHeight="1">
      <c r="A706" s="234"/>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4.25" customHeight="1">
      <c r="A707" s="234"/>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4.25" customHeight="1">
      <c r="A708" s="234"/>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4.25" customHeight="1">
      <c r="A709" s="234"/>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4.25" customHeight="1">
      <c r="A710" s="23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4.25" customHeight="1">
      <c r="A711" s="234"/>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4.25" customHeight="1">
      <c r="A712" s="234"/>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4.25" customHeight="1">
      <c r="A713" s="234"/>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4.25" customHeight="1">
      <c r="A714" s="234"/>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4.25" customHeight="1">
      <c r="A715" s="234"/>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4.25" customHeight="1">
      <c r="A716" s="234"/>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4.25" customHeight="1">
      <c r="A717" s="234"/>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4.25" customHeight="1">
      <c r="A718" s="23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4.25" customHeight="1">
      <c r="A719" s="234"/>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4.25" customHeight="1">
      <c r="A720" s="234"/>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4.25" customHeight="1">
      <c r="A721" s="234"/>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4.25" customHeight="1">
      <c r="A722" s="234"/>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4.25" customHeight="1">
      <c r="A723" s="234"/>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4.25" customHeight="1">
      <c r="A724" s="234"/>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4.25" customHeight="1">
      <c r="A725" s="234"/>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4.25" customHeight="1">
      <c r="A726" s="23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4.25" customHeight="1">
      <c r="A727" s="234"/>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4.25" customHeight="1">
      <c r="A728" s="234"/>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4.25" customHeight="1">
      <c r="A729" s="234"/>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4.25" customHeight="1">
      <c r="A730" s="234"/>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4.25" customHeight="1">
      <c r="A731" s="234"/>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4.25" customHeight="1">
      <c r="A732" s="234"/>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4.25" customHeight="1">
      <c r="A733" s="234"/>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4.25" customHeight="1">
      <c r="A734" s="23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4.25" customHeight="1">
      <c r="A735" s="234"/>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4.25" customHeight="1">
      <c r="A736" s="234"/>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4.25" customHeight="1">
      <c r="A737" s="234"/>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4.25" customHeight="1">
      <c r="A738" s="234"/>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4.25" customHeight="1">
      <c r="A739" s="234"/>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4.25" customHeight="1">
      <c r="A740" s="234"/>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4.25" customHeight="1">
      <c r="A741" s="234"/>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4.25" customHeight="1">
      <c r="A742" s="23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4.25" customHeight="1">
      <c r="A743" s="234"/>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4.25" customHeight="1">
      <c r="A744" s="234"/>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4.25" customHeight="1">
      <c r="A745" s="234"/>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4.25" customHeight="1">
      <c r="A746" s="234"/>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4.25" customHeight="1">
      <c r="A747" s="234"/>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4.25" customHeight="1">
      <c r="A748" s="234"/>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4.25" customHeight="1">
      <c r="A749" s="234"/>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4.25" customHeight="1">
      <c r="A750" s="23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4.25" customHeight="1">
      <c r="A751" s="234"/>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4.25" customHeight="1">
      <c r="A752" s="234"/>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4.25" customHeight="1">
      <c r="A753" s="234"/>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4.25" customHeight="1">
      <c r="A754" s="234"/>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4.25" customHeight="1">
      <c r="A755" s="234"/>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4.25" customHeight="1">
      <c r="A756" s="234"/>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4.25" customHeight="1">
      <c r="A757" s="234"/>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4.25" customHeight="1">
      <c r="A758" s="23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4.25" customHeight="1">
      <c r="A759" s="234"/>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4.25" customHeight="1">
      <c r="A760" s="234"/>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4.25" customHeight="1">
      <c r="A761" s="234"/>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4.25" customHeight="1">
      <c r="A762" s="234"/>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4.25" customHeight="1">
      <c r="A763" s="234"/>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4.25" customHeight="1">
      <c r="A764" s="234"/>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4.25" customHeight="1">
      <c r="A765" s="234"/>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4.25" customHeight="1">
      <c r="A766" s="23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4.25" customHeight="1">
      <c r="A767" s="234"/>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4.25" customHeight="1">
      <c r="A768" s="234"/>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4.25" customHeight="1">
      <c r="A769" s="234"/>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4.25" customHeight="1">
      <c r="A770" s="234"/>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4.25" customHeight="1">
      <c r="A771" s="234"/>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4.25" customHeight="1">
      <c r="A772" s="234"/>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4.25" customHeight="1">
      <c r="A773" s="234"/>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4.25" customHeight="1">
      <c r="A774" s="23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4.25" customHeight="1">
      <c r="A775" s="234"/>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4.25" customHeight="1">
      <c r="A776" s="234"/>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4.25" customHeight="1">
      <c r="A777" s="234"/>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4.25" customHeight="1">
      <c r="A778" s="234"/>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4.25" customHeight="1">
      <c r="A779" s="234"/>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4.25" customHeight="1">
      <c r="A780" s="234"/>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4.25" customHeight="1">
      <c r="A781" s="234"/>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4.25" customHeight="1">
      <c r="A782" s="23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4.25" customHeight="1">
      <c r="A783" s="234"/>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4.25" customHeight="1">
      <c r="A784" s="234"/>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4.25" customHeight="1">
      <c r="A785" s="234"/>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4.25" customHeight="1">
      <c r="A786" s="234"/>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4.25" customHeight="1">
      <c r="A787" s="234"/>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4.25" customHeight="1">
      <c r="A788" s="234"/>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4.25" customHeight="1">
      <c r="A789" s="234"/>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4.25" customHeight="1">
      <c r="A790" s="23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4.25" customHeight="1">
      <c r="A791" s="234"/>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4.25" customHeight="1">
      <c r="A792" s="234"/>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4.25" customHeight="1">
      <c r="A793" s="234"/>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4.25" customHeight="1">
      <c r="A794" s="234"/>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4.25" customHeight="1">
      <c r="A795" s="234"/>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4.25" customHeight="1">
      <c r="A796" s="234"/>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4.25" customHeight="1">
      <c r="A797" s="234"/>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4.25" customHeight="1">
      <c r="A798" s="23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4.25" customHeight="1">
      <c r="A799" s="234"/>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4.25" customHeight="1">
      <c r="A800" s="234"/>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4.25" customHeight="1">
      <c r="A801" s="234"/>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4.25" customHeight="1">
      <c r="A802" s="234"/>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4.25" customHeight="1">
      <c r="A803" s="234"/>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4.25" customHeight="1">
      <c r="A804" s="234"/>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4.25" customHeight="1">
      <c r="A805" s="234"/>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4.25" customHeight="1">
      <c r="A806" s="23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4.25" customHeight="1">
      <c r="A807" s="234"/>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4.25" customHeight="1">
      <c r="A808" s="234"/>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4.25" customHeight="1">
      <c r="A809" s="234"/>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4.25" customHeight="1">
      <c r="A810" s="234"/>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4.25" customHeight="1">
      <c r="A811" s="234"/>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4.25" customHeight="1">
      <c r="A812" s="234"/>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4.25" customHeight="1">
      <c r="A813" s="234"/>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4.25" customHeight="1">
      <c r="A814" s="23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4.25" customHeight="1">
      <c r="A815" s="234"/>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4.25" customHeight="1">
      <c r="A816" s="234"/>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4.25" customHeight="1">
      <c r="A817" s="234"/>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4.25" customHeight="1">
      <c r="A818" s="234"/>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4.25" customHeight="1">
      <c r="A819" s="234"/>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4.25" customHeight="1">
      <c r="A820" s="234"/>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4.25" customHeight="1">
      <c r="A821" s="234"/>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4.25" customHeight="1">
      <c r="A822" s="23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4.25" customHeight="1">
      <c r="A823" s="234"/>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4.25" customHeight="1">
      <c r="A824" s="234"/>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4.25" customHeight="1">
      <c r="A825" s="234"/>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4.25" customHeight="1">
      <c r="A826" s="234"/>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4.25" customHeight="1">
      <c r="A827" s="234"/>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4.25" customHeight="1">
      <c r="A828" s="234"/>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4.25" customHeight="1">
      <c r="A829" s="234"/>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4.25" customHeight="1">
      <c r="A830" s="23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4.25" customHeight="1">
      <c r="A831" s="234"/>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4.25" customHeight="1">
      <c r="A832" s="234"/>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4.25" customHeight="1">
      <c r="A833" s="234"/>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4.25" customHeight="1">
      <c r="A834" s="234"/>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4.25" customHeight="1">
      <c r="A835" s="234"/>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4.25" customHeight="1">
      <c r="A836" s="234"/>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4.25" customHeight="1">
      <c r="A837" s="234"/>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4.25" customHeight="1">
      <c r="A838" s="23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4.25" customHeight="1">
      <c r="A839" s="234"/>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4.25" customHeight="1">
      <c r="A840" s="234"/>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4.25" customHeight="1">
      <c r="A841" s="234"/>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4.25" customHeight="1">
      <c r="A842" s="234"/>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4.25" customHeight="1">
      <c r="A843" s="234"/>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4.25" customHeight="1">
      <c r="A844" s="234"/>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4.25" customHeight="1">
      <c r="A845" s="234"/>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4.25" customHeight="1">
      <c r="A846" s="23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4.25" customHeight="1">
      <c r="A847" s="234"/>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4.25" customHeight="1">
      <c r="A848" s="234"/>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4.25" customHeight="1">
      <c r="A849" s="234"/>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4.25" customHeight="1">
      <c r="A850" s="234"/>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4.25" customHeight="1">
      <c r="A851" s="234"/>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4.25" customHeight="1">
      <c r="A852" s="234"/>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4.25" customHeight="1">
      <c r="A853" s="234"/>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4.25" customHeight="1">
      <c r="A854" s="23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4.25" customHeight="1">
      <c r="A855" s="234"/>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4.25" customHeight="1">
      <c r="A856" s="234"/>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4.25" customHeight="1">
      <c r="A857" s="234"/>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4.25" customHeight="1">
      <c r="A858" s="234"/>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4.25" customHeight="1">
      <c r="A859" s="234"/>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4.25" customHeight="1">
      <c r="A860" s="234"/>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4.25" customHeight="1">
      <c r="A861" s="234"/>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4.25" customHeight="1">
      <c r="A862" s="23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4.25" customHeight="1">
      <c r="A863" s="234"/>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4.25" customHeight="1">
      <c r="A864" s="234"/>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4.25" customHeight="1">
      <c r="A865" s="234"/>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4.25" customHeight="1">
      <c r="A866" s="234"/>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4.25" customHeight="1">
      <c r="A867" s="234"/>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4.25" customHeight="1">
      <c r="A868" s="234"/>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4.25" customHeight="1">
      <c r="A869" s="234"/>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4.25" customHeight="1">
      <c r="A870" s="23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4.25" customHeight="1">
      <c r="A871" s="234"/>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4.25" customHeight="1">
      <c r="A872" s="234"/>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4.25" customHeight="1">
      <c r="A873" s="234"/>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4.25" customHeight="1">
      <c r="A874" s="234"/>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4.25" customHeight="1">
      <c r="A875" s="234"/>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4.25" customHeight="1">
      <c r="A876" s="234"/>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4.25" customHeight="1">
      <c r="A877" s="234"/>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4.25" customHeight="1">
      <c r="A878" s="23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4.25" customHeight="1">
      <c r="A879" s="234"/>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4.25" customHeight="1">
      <c r="A880" s="234"/>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4.25" customHeight="1">
      <c r="A881" s="234"/>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4.25" customHeight="1">
      <c r="A882" s="234"/>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4.25" customHeight="1">
      <c r="A883" s="234"/>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4.25" customHeight="1">
      <c r="A884" s="234"/>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4.25" customHeight="1">
      <c r="A885" s="234"/>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4.25" customHeight="1">
      <c r="A886" s="23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4.25" customHeight="1">
      <c r="A887" s="234"/>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4.25" customHeight="1">
      <c r="A888" s="234"/>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4.25" customHeight="1">
      <c r="A889" s="234"/>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4.25" customHeight="1">
      <c r="A890" s="234"/>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4.25" customHeight="1">
      <c r="A891" s="234"/>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4.25" customHeight="1">
      <c r="A892" s="234"/>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4.25" customHeight="1">
      <c r="A893" s="234"/>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4.25" customHeight="1">
      <c r="A894" s="23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4.25" customHeight="1">
      <c r="A895" s="234"/>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4.25" customHeight="1">
      <c r="A896" s="234"/>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4.25" customHeight="1">
      <c r="A897" s="234"/>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4.25" customHeight="1">
      <c r="A898" s="234"/>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4.25" customHeight="1">
      <c r="A899" s="234"/>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4.25" customHeight="1">
      <c r="A900" s="234"/>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4.25" customHeight="1">
      <c r="A901" s="234"/>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4.25" customHeight="1">
      <c r="A902" s="23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4.25" customHeight="1">
      <c r="A903" s="234"/>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4.25" customHeight="1">
      <c r="A904" s="234"/>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4.25" customHeight="1">
      <c r="A905" s="234"/>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4.25" customHeight="1">
      <c r="A906" s="234"/>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4.25" customHeight="1">
      <c r="A907" s="234"/>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4.25" customHeight="1">
      <c r="A908" s="234"/>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4.25" customHeight="1">
      <c r="A909" s="234"/>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4.25" customHeight="1">
      <c r="A910" s="23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4.25" customHeight="1">
      <c r="A911" s="234"/>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4.25" customHeight="1">
      <c r="A912" s="234"/>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4.25" customHeight="1">
      <c r="A913" s="234"/>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4.25" customHeight="1">
      <c r="A914" s="234"/>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4.25" customHeight="1">
      <c r="A915" s="234"/>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4.25" customHeight="1">
      <c r="A916" s="234"/>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4.25" customHeight="1">
      <c r="A917" s="234"/>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4.25" customHeight="1">
      <c r="A918" s="23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4.25" customHeight="1">
      <c r="A919" s="234"/>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4.25" customHeight="1">
      <c r="A920" s="234"/>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4.25" customHeight="1">
      <c r="A921" s="234"/>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4.25" customHeight="1">
      <c r="A922" s="234"/>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4.25" customHeight="1">
      <c r="A923" s="234"/>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4.25" customHeight="1">
      <c r="A924" s="234"/>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4.25" customHeight="1">
      <c r="A925" s="234"/>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4.25" customHeight="1">
      <c r="A926" s="23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4.25" customHeight="1">
      <c r="A927" s="234"/>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4.25" customHeight="1">
      <c r="A928" s="234"/>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4.25" customHeight="1">
      <c r="A929" s="234"/>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4.25" customHeight="1">
      <c r="A930" s="234"/>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4.25" customHeight="1">
      <c r="A931" s="234"/>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4.25" customHeight="1">
      <c r="A932" s="234"/>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4.25" customHeight="1">
      <c r="A933" s="234"/>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4.25" customHeight="1">
      <c r="A934" s="23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4.25" customHeight="1">
      <c r="A935" s="234"/>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4.25" customHeight="1">
      <c r="A936" s="234"/>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4.25" customHeight="1">
      <c r="A937" s="234"/>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4.25" customHeight="1">
      <c r="A938" s="234"/>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4.25" customHeight="1">
      <c r="A939" s="234"/>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4.25" customHeight="1">
      <c r="A940" s="234"/>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4.25" customHeight="1">
      <c r="A941" s="234"/>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4.25" customHeight="1">
      <c r="A942" s="23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4.25" customHeight="1">
      <c r="A943" s="234"/>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4.25" customHeight="1">
      <c r="A944" s="234"/>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4.25" customHeight="1">
      <c r="A945" s="234"/>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4.25" customHeight="1">
      <c r="A946" s="234"/>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4.25" customHeight="1">
      <c r="A947" s="234"/>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4.25" customHeight="1">
      <c r="A948" s="234"/>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4.25" customHeight="1">
      <c r="A949" s="234"/>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4.25" customHeight="1">
      <c r="A950" s="23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4.25" customHeight="1">
      <c r="A951" s="234"/>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4.25" customHeight="1">
      <c r="A952" s="234"/>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4.25" customHeight="1">
      <c r="A953" s="234"/>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4.25" customHeight="1">
      <c r="A954" s="234"/>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4.25" customHeight="1">
      <c r="A955" s="234"/>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4.25" customHeight="1">
      <c r="A956" s="234"/>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4.25" customHeight="1">
      <c r="A957" s="234"/>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4.25" customHeight="1">
      <c r="A958" s="23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4.25" customHeight="1">
      <c r="A959" s="234"/>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4.25" customHeight="1">
      <c r="A960" s="234"/>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4.25" customHeight="1">
      <c r="A961" s="234"/>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4.25" customHeight="1">
      <c r="A962" s="234"/>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4.25" customHeight="1">
      <c r="A963" s="234"/>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4.25" customHeight="1">
      <c r="A964" s="234"/>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4.25" customHeight="1">
      <c r="A965" s="234"/>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4.25" customHeight="1">
      <c r="A966" s="23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4.25" customHeight="1">
      <c r="A967" s="234"/>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4.25" customHeight="1">
      <c r="A968" s="234"/>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4.25" customHeight="1">
      <c r="A969" s="234"/>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4.25" customHeight="1">
      <c r="A970" s="234"/>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4.25" customHeight="1">
      <c r="A971" s="234"/>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4.25" customHeight="1">
      <c r="A972" s="234"/>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4.25" customHeight="1">
      <c r="A973" s="234"/>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4.25" customHeight="1">
      <c r="A974" s="23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4.25" customHeight="1">
      <c r="A975" s="234"/>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4.25" customHeight="1">
      <c r="A976" s="234"/>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4.25" customHeight="1">
      <c r="A977" s="234"/>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4.25" customHeight="1">
      <c r="A978" s="234"/>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4.25" customHeight="1">
      <c r="A979" s="234"/>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4.25" customHeight="1">
      <c r="A980" s="234"/>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4.25" customHeight="1">
      <c r="A981" s="234"/>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4.25" customHeight="1">
      <c r="A982" s="23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4.25" customHeight="1">
      <c r="A983" s="234"/>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4.25" customHeight="1">
      <c r="A984" s="234"/>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4.25" customHeight="1">
      <c r="A985" s="234"/>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4.25" customHeight="1">
      <c r="A986" s="234"/>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4.25" customHeight="1">
      <c r="A987" s="234"/>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4.25" customHeight="1">
      <c r="A988" s="234"/>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4.25" customHeight="1">
      <c r="A989" s="234"/>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4.25" customHeight="1">
      <c r="A990" s="23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4.25" customHeight="1">
      <c r="A991" s="234"/>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4.25" customHeight="1">
      <c r="A992" s="234"/>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4.25" customHeight="1">
      <c r="A993" s="234"/>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4.25" customHeight="1">
      <c r="A994" s="234"/>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4.25" customHeight="1">
      <c r="A995" s="234"/>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4.25" customHeight="1">
      <c r="A996" s="234"/>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4.25" customHeight="1">
      <c r="A997" s="234"/>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4.25" customHeight="1">
      <c r="A998" s="23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4.25" customHeight="1">
      <c r="A999" s="234"/>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4.25" customHeight="1">
      <c r="A1000" s="234"/>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
    <mergeCell ref="A38:C45"/>
  </mergeCells>
  <hyperlinks>
    <hyperlink ref="E38" r:id="rId1" xr:uid="{00000000-0004-0000-0B00-000000000000}"/>
    <hyperlink ref="E44" r:id="rId2" xr:uid="{00000000-0004-0000-0B00-000001000000}"/>
    <hyperlink ref="E46" r:id="rId3" xr:uid="{00000000-0004-0000-0B00-000002000000}"/>
  </hyperlinks>
  <pageMargins left="0.70000000000000007" right="0.700000000000000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25"/>
  <sheetViews>
    <sheetView showGridLines="0" view="pageBreakPreview" zoomScale="60" zoomScaleNormal="100" workbookViewId="0">
      <selection sqref="A1:F125"/>
    </sheetView>
  </sheetViews>
  <sheetFormatPr defaultColWidth="14.42578125" defaultRowHeight="15"/>
  <cols>
    <col min="1" max="1" width="19.28515625" customWidth="1"/>
    <col min="2" max="2" width="20" bestFit="1" customWidth="1"/>
    <col min="3" max="3" width="16" bestFit="1" customWidth="1"/>
    <col min="4" max="4" width="17.140625" bestFit="1" customWidth="1"/>
    <col min="5" max="5" width="17.7109375" bestFit="1" customWidth="1"/>
    <col min="6" max="6" width="16" bestFit="1" customWidth="1"/>
    <col min="7" max="26" width="8.7109375" customWidth="1"/>
  </cols>
  <sheetData>
    <row r="1" spans="1:6" ht="20.25">
      <c r="A1" s="1" t="s">
        <v>0</v>
      </c>
    </row>
    <row r="2" spans="1:6">
      <c r="A2" s="2" t="s">
        <v>1</v>
      </c>
    </row>
    <row r="4" spans="1:6">
      <c r="A4" s="13" t="s">
        <v>1544</v>
      </c>
      <c r="D4" s="299">
        <v>2021</v>
      </c>
      <c r="E4" s="280"/>
    </row>
    <row r="5" spans="1:6" ht="45">
      <c r="A5" s="112" t="s">
        <v>504</v>
      </c>
      <c r="B5" s="112" t="s">
        <v>7</v>
      </c>
      <c r="C5" s="112" t="s">
        <v>14</v>
      </c>
      <c r="D5" s="114" t="s">
        <v>498</v>
      </c>
      <c r="E5" s="114" t="s">
        <v>1545</v>
      </c>
      <c r="F5" s="112" t="s">
        <v>1546</v>
      </c>
    </row>
    <row r="6" spans="1:6">
      <c r="A6" s="34" t="s">
        <v>565</v>
      </c>
      <c r="B6" s="34" t="s">
        <v>32</v>
      </c>
      <c r="C6" s="34" t="s">
        <v>516</v>
      </c>
      <c r="D6" s="119">
        <f>VLOOKUP(A6,'All ULEVs'!A:G,6,FALSE)</f>
        <v>741</v>
      </c>
      <c r="E6" s="119">
        <v>17</v>
      </c>
      <c r="F6" s="254">
        <f t="shared" ref="F6:F125" si="0">D6/E6</f>
        <v>43.588235294117645</v>
      </c>
    </row>
    <row r="7" spans="1:6">
      <c r="A7" s="34" t="s">
        <v>569</v>
      </c>
      <c r="B7" s="34" t="s">
        <v>32</v>
      </c>
      <c r="C7" s="34" t="s">
        <v>516</v>
      </c>
      <c r="D7" s="119">
        <f>VLOOKUP(A7,'All ULEVs'!A:G,6,FALSE)</f>
        <v>741</v>
      </c>
      <c r="E7" s="119">
        <v>17</v>
      </c>
      <c r="F7" s="254">
        <f t="shared" si="0"/>
        <v>43.588235294117645</v>
      </c>
    </row>
    <row r="8" spans="1:6">
      <c r="A8" s="34" t="s">
        <v>560</v>
      </c>
      <c r="B8" s="34" t="s">
        <v>30</v>
      </c>
      <c r="C8" s="34" t="s">
        <v>516</v>
      </c>
      <c r="D8" s="119">
        <f>VLOOKUP(A8,'All ULEVs'!A:G,6,FALSE)</f>
        <v>991</v>
      </c>
      <c r="E8" s="119">
        <v>23</v>
      </c>
      <c r="F8" s="254">
        <f t="shared" si="0"/>
        <v>43.086956521739133</v>
      </c>
    </row>
    <row r="9" spans="1:6">
      <c r="A9" s="34" t="s">
        <v>379</v>
      </c>
      <c r="B9" s="34" t="s">
        <v>47</v>
      </c>
      <c r="C9" s="34" t="s">
        <v>516</v>
      </c>
      <c r="D9" s="119">
        <f>VLOOKUP(A9,'All ULEVs'!A:G,6,FALSE)</f>
        <v>725</v>
      </c>
      <c r="E9" s="119">
        <v>19</v>
      </c>
      <c r="F9" s="254">
        <f t="shared" si="0"/>
        <v>38.157894736842103</v>
      </c>
    </row>
    <row r="10" spans="1:6">
      <c r="A10" s="34" t="s">
        <v>540</v>
      </c>
      <c r="B10" s="34" t="s">
        <v>531</v>
      </c>
      <c r="C10" s="34" t="s">
        <v>516</v>
      </c>
      <c r="D10" s="119">
        <f>VLOOKUP(A10,'All ULEVs'!A:G,6,FALSE)</f>
        <v>1687</v>
      </c>
      <c r="E10" s="119">
        <v>45</v>
      </c>
      <c r="F10" s="254">
        <f t="shared" si="0"/>
        <v>37.488888888888887</v>
      </c>
    </row>
    <row r="11" spans="1:6">
      <c r="A11" s="34" t="s">
        <v>153</v>
      </c>
      <c r="B11" s="34" t="s">
        <v>30</v>
      </c>
      <c r="C11" s="34" t="s">
        <v>516</v>
      </c>
      <c r="D11" s="119">
        <f>VLOOKUP(A11,'All ULEVs'!A:G,6,FALSE)</f>
        <v>1431</v>
      </c>
      <c r="E11" s="119">
        <v>40</v>
      </c>
      <c r="F11" s="254">
        <f t="shared" si="0"/>
        <v>35.774999999999999</v>
      </c>
    </row>
    <row r="12" spans="1:6">
      <c r="A12" s="34" t="s">
        <v>102</v>
      </c>
      <c r="B12" s="34" t="s">
        <v>26</v>
      </c>
      <c r="C12" s="34" t="s">
        <v>516</v>
      </c>
      <c r="D12" s="119">
        <f>VLOOKUP(A12,'All ULEVs'!A:G,6,FALSE)</f>
        <v>555</v>
      </c>
      <c r="E12" s="119">
        <v>16</v>
      </c>
      <c r="F12" s="254">
        <f t="shared" si="0"/>
        <v>34.6875</v>
      </c>
    </row>
    <row r="13" spans="1:6">
      <c r="A13" s="34" t="s">
        <v>556</v>
      </c>
      <c r="B13" s="34" t="s">
        <v>550</v>
      </c>
      <c r="C13" s="34" t="s">
        <v>516</v>
      </c>
      <c r="D13" s="119">
        <f>VLOOKUP(A13,'All ULEVs'!A:G,6,FALSE)</f>
        <v>796</v>
      </c>
      <c r="E13" s="119">
        <v>24</v>
      </c>
      <c r="F13" s="254">
        <f t="shared" si="0"/>
        <v>33.166666666666664</v>
      </c>
    </row>
    <row r="14" spans="1:6">
      <c r="A14" s="34" t="s">
        <v>133</v>
      </c>
      <c r="B14" s="34" t="s">
        <v>549</v>
      </c>
      <c r="C14" s="34" t="s">
        <v>516</v>
      </c>
      <c r="D14" s="119">
        <f>VLOOKUP(A14,'All ULEVs'!A:G,6,FALSE)</f>
        <v>1178</v>
      </c>
      <c r="E14" s="119">
        <v>36</v>
      </c>
      <c r="F14" s="254">
        <f t="shared" si="0"/>
        <v>32.722222222222221</v>
      </c>
    </row>
    <row r="15" spans="1:6">
      <c r="A15" s="34" t="s">
        <v>154</v>
      </c>
      <c r="B15" s="34" t="s">
        <v>30</v>
      </c>
      <c r="C15" s="34" t="s">
        <v>516</v>
      </c>
      <c r="D15" s="119">
        <f>VLOOKUP(A15,'All ULEVs'!A:G,6,FALSE)</f>
        <v>272</v>
      </c>
      <c r="E15" s="119">
        <v>9</v>
      </c>
      <c r="F15" s="254">
        <f t="shared" si="0"/>
        <v>30.222222222222221</v>
      </c>
    </row>
    <row r="16" spans="1:6">
      <c r="A16" s="34" t="s">
        <v>429</v>
      </c>
      <c r="B16" s="34" t="s">
        <v>51</v>
      </c>
      <c r="C16" s="34" t="s">
        <v>516</v>
      </c>
      <c r="D16" s="119">
        <f>VLOOKUP(A16,'All ULEVs'!A:G,6,FALSE)</f>
        <v>383</v>
      </c>
      <c r="E16" s="119">
        <v>13</v>
      </c>
      <c r="F16" s="254">
        <f t="shared" si="0"/>
        <v>29.46153846153846</v>
      </c>
    </row>
    <row r="17" spans="1:6">
      <c r="A17" s="34" t="s">
        <v>127</v>
      </c>
      <c r="B17" s="34" t="s">
        <v>549</v>
      </c>
      <c r="C17" s="34" t="s">
        <v>516</v>
      </c>
      <c r="D17" s="119">
        <f>VLOOKUP(A17,'All ULEVs'!A:G,6,FALSE)</f>
        <v>690</v>
      </c>
      <c r="E17" s="119">
        <v>24</v>
      </c>
      <c r="F17" s="254">
        <f t="shared" si="0"/>
        <v>28.75</v>
      </c>
    </row>
    <row r="18" spans="1:6">
      <c r="A18" s="34" t="s">
        <v>128</v>
      </c>
      <c r="B18" s="34" t="s">
        <v>549</v>
      </c>
      <c r="C18" s="34" t="s">
        <v>516</v>
      </c>
      <c r="D18" s="119">
        <f>VLOOKUP(A18,'All ULEVs'!A:G,6,FALSE)</f>
        <v>601</v>
      </c>
      <c r="E18" s="119">
        <v>22</v>
      </c>
      <c r="F18" s="254">
        <f t="shared" si="0"/>
        <v>27.318181818181817</v>
      </c>
    </row>
    <row r="19" spans="1:6">
      <c r="A19" s="34" t="s">
        <v>113</v>
      </c>
      <c r="B19" s="34" t="s">
        <v>26</v>
      </c>
      <c r="C19" s="34" t="s">
        <v>516</v>
      </c>
      <c r="D19" s="119">
        <f>VLOOKUP(A19,'All ULEVs'!A:G,6,FALSE)</f>
        <v>995</v>
      </c>
      <c r="E19" s="119">
        <v>37</v>
      </c>
      <c r="F19" s="254">
        <f t="shared" si="0"/>
        <v>26.891891891891891</v>
      </c>
    </row>
    <row r="20" spans="1:6">
      <c r="A20" s="34" t="s">
        <v>522</v>
      </c>
      <c r="B20" s="34" t="s">
        <v>329</v>
      </c>
      <c r="C20" s="34" t="s">
        <v>516</v>
      </c>
      <c r="D20" s="119">
        <f>VLOOKUP(A20,'All ULEVs'!A:G,6,FALSE)</f>
        <v>4286</v>
      </c>
      <c r="E20" s="119">
        <v>165</v>
      </c>
      <c r="F20" s="254">
        <f t="shared" si="0"/>
        <v>25.975757575757576</v>
      </c>
    </row>
    <row r="21" spans="1:6">
      <c r="A21" s="34" t="s">
        <v>421</v>
      </c>
      <c r="B21" s="34" t="s">
        <v>520</v>
      </c>
      <c r="C21" s="34" t="s">
        <v>516</v>
      </c>
      <c r="D21" s="119">
        <f>VLOOKUP(A21,'All ULEVs'!A:G,6,FALSE)</f>
        <v>603</v>
      </c>
      <c r="E21" s="119">
        <v>24</v>
      </c>
      <c r="F21" s="254">
        <f t="shared" si="0"/>
        <v>25.125</v>
      </c>
    </row>
    <row r="22" spans="1:6">
      <c r="A22" s="34" t="s">
        <v>116</v>
      </c>
      <c r="B22" s="34" t="s">
        <v>26</v>
      </c>
      <c r="C22" s="34" t="s">
        <v>516</v>
      </c>
      <c r="D22" s="119">
        <f>VLOOKUP(A22,'All ULEVs'!A:G,6,FALSE)</f>
        <v>291</v>
      </c>
      <c r="E22" s="119">
        <v>12</v>
      </c>
      <c r="F22" s="254">
        <f t="shared" si="0"/>
        <v>24.25</v>
      </c>
    </row>
    <row r="23" spans="1:6">
      <c r="A23" s="34" t="s">
        <v>557</v>
      </c>
      <c r="B23" s="34" t="s">
        <v>550</v>
      </c>
      <c r="C23" s="34" t="s">
        <v>516</v>
      </c>
      <c r="D23" s="119">
        <f>VLOOKUP(A23,'All ULEVs'!A:G,6,FALSE)</f>
        <v>623</v>
      </c>
      <c r="E23" s="119">
        <v>26</v>
      </c>
      <c r="F23" s="254">
        <f t="shared" si="0"/>
        <v>23.96153846153846</v>
      </c>
    </row>
    <row r="24" spans="1:6">
      <c r="A24" s="34" t="s">
        <v>418</v>
      </c>
      <c r="B24" s="34" t="s">
        <v>520</v>
      </c>
      <c r="C24" s="34" t="s">
        <v>516</v>
      </c>
      <c r="D24" s="119">
        <f>VLOOKUP(A24,'All ULEVs'!A:G,6,FALSE)</f>
        <v>858</v>
      </c>
      <c r="E24" s="119">
        <v>38</v>
      </c>
      <c r="F24" s="254">
        <f t="shared" si="0"/>
        <v>22.578947368421051</v>
      </c>
    </row>
    <row r="25" spans="1:6">
      <c r="A25" s="34" t="s">
        <v>437</v>
      </c>
      <c r="B25" s="34" t="s">
        <v>53</v>
      </c>
      <c r="C25" s="34" t="s">
        <v>516</v>
      </c>
      <c r="D25" s="119">
        <f>VLOOKUP(A25,'All ULEVs'!A:G,6,FALSE)</f>
        <v>257</v>
      </c>
      <c r="E25" s="119">
        <v>12</v>
      </c>
      <c r="F25" s="254">
        <f t="shared" si="0"/>
        <v>21.416666666666668</v>
      </c>
    </row>
    <row r="26" spans="1:6">
      <c r="A26" s="34" t="s">
        <v>371</v>
      </c>
      <c r="B26" s="34" t="s">
        <v>47</v>
      </c>
      <c r="C26" s="34" t="s">
        <v>516</v>
      </c>
      <c r="D26" s="119">
        <f>VLOOKUP(A26,'All ULEVs'!A:G,6,FALSE)</f>
        <v>1220</v>
      </c>
      <c r="E26" s="119">
        <v>58</v>
      </c>
      <c r="F26" s="254">
        <f t="shared" si="0"/>
        <v>21.03448275862069</v>
      </c>
    </row>
    <row r="27" spans="1:6">
      <c r="A27" s="34" t="s">
        <v>551</v>
      </c>
      <c r="B27" s="34" t="s">
        <v>43</v>
      </c>
      <c r="C27" s="34" t="s">
        <v>516</v>
      </c>
      <c r="D27" s="119">
        <f>VLOOKUP(A27,'All ULEVs'!A:G,6,FALSE)</f>
        <v>1415</v>
      </c>
      <c r="E27" s="119">
        <v>68</v>
      </c>
      <c r="F27" s="254">
        <f t="shared" si="0"/>
        <v>20.808823529411764</v>
      </c>
    </row>
    <row r="28" spans="1:6">
      <c r="A28" s="34" t="s">
        <v>558</v>
      </c>
      <c r="B28" s="34" t="s">
        <v>532</v>
      </c>
      <c r="C28" s="34" t="s">
        <v>516</v>
      </c>
      <c r="D28" s="119">
        <f>VLOOKUP(A28,'All ULEVs'!A:G,6,FALSE)</f>
        <v>732</v>
      </c>
      <c r="E28" s="119">
        <v>36</v>
      </c>
      <c r="F28" s="254">
        <f t="shared" si="0"/>
        <v>20.333333333333332</v>
      </c>
    </row>
    <row r="29" spans="1:6">
      <c r="A29" s="34" t="s">
        <v>528</v>
      </c>
      <c r="B29" s="34" t="s">
        <v>344</v>
      </c>
      <c r="C29" s="34" t="s">
        <v>516</v>
      </c>
      <c r="D29" s="119">
        <f>VLOOKUP(A29,'All ULEVs'!A:G,6,FALSE)</f>
        <v>1621</v>
      </c>
      <c r="E29" s="119">
        <v>82</v>
      </c>
      <c r="F29" s="254">
        <f t="shared" si="0"/>
        <v>19.76829268292683</v>
      </c>
    </row>
    <row r="30" spans="1:6">
      <c r="A30" s="34" t="s">
        <v>541</v>
      </c>
      <c r="B30" s="34" t="s">
        <v>344</v>
      </c>
      <c r="C30" s="34" t="s">
        <v>516</v>
      </c>
      <c r="D30" s="119">
        <f>VLOOKUP(A30,'All ULEVs'!A:G,6,FALSE)</f>
        <v>1621</v>
      </c>
      <c r="E30" s="119">
        <v>82</v>
      </c>
      <c r="F30" s="254">
        <f t="shared" si="0"/>
        <v>19.76829268292683</v>
      </c>
    </row>
    <row r="31" spans="1:6">
      <c r="A31" s="34" t="s">
        <v>559</v>
      </c>
      <c r="B31" s="34" t="s">
        <v>413</v>
      </c>
      <c r="C31" s="34" t="s">
        <v>516</v>
      </c>
      <c r="D31" s="119">
        <f>VLOOKUP(A31,'All ULEVs'!A:G,6,FALSE)</f>
        <v>581</v>
      </c>
      <c r="E31" s="119">
        <v>30</v>
      </c>
      <c r="F31" s="254">
        <f t="shared" si="0"/>
        <v>19.366666666666667</v>
      </c>
    </row>
    <row r="32" spans="1:6">
      <c r="A32" s="34" t="s">
        <v>131</v>
      </c>
      <c r="B32" s="34" t="s">
        <v>549</v>
      </c>
      <c r="C32" s="34" t="s">
        <v>516</v>
      </c>
      <c r="D32" s="119">
        <f>VLOOKUP(A32,'All ULEVs'!A:G,6,FALSE)</f>
        <v>512</v>
      </c>
      <c r="E32" s="119">
        <v>27</v>
      </c>
      <c r="F32" s="254">
        <f t="shared" si="0"/>
        <v>18.962962962962962</v>
      </c>
    </row>
    <row r="33" spans="1:6">
      <c r="A33" s="34" t="s">
        <v>136</v>
      </c>
      <c r="B33" s="34" t="s">
        <v>549</v>
      </c>
      <c r="C33" s="34" t="s">
        <v>516</v>
      </c>
      <c r="D33" s="119">
        <f>VLOOKUP(A33,'All ULEVs'!A:G,6,FALSE)</f>
        <v>757</v>
      </c>
      <c r="E33" s="119">
        <v>40</v>
      </c>
      <c r="F33" s="254">
        <f t="shared" si="0"/>
        <v>18.925000000000001</v>
      </c>
    </row>
    <row r="34" spans="1:6">
      <c r="A34" s="34" t="s">
        <v>237</v>
      </c>
      <c r="B34" s="34" t="s">
        <v>38</v>
      </c>
      <c r="C34" s="34" t="s">
        <v>516</v>
      </c>
      <c r="D34" s="119">
        <f>VLOOKUP(A34,'All ULEVs'!A:G,6,FALSE)</f>
        <v>1001</v>
      </c>
      <c r="E34" s="119">
        <v>53</v>
      </c>
      <c r="F34" s="254">
        <f t="shared" si="0"/>
        <v>18.886792452830189</v>
      </c>
    </row>
    <row r="35" spans="1:6">
      <c r="A35" s="34" t="s">
        <v>213</v>
      </c>
      <c r="B35" s="34" t="s">
        <v>550</v>
      </c>
      <c r="C35" s="34" t="s">
        <v>516</v>
      </c>
      <c r="D35" s="119">
        <f>VLOOKUP(A35,'All ULEVs'!A:G,6,FALSE)</f>
        <v>412</v>
      </c>
      <c r="E35" s="119">
        <v>22</v>
      </c>
      <c r="F35" s="254">
        <f t="shared" si="0"/>
        <v>18.727272727272727</v>
      </c>
    </row>
    <row r="36" spans="1:6">
      <c r="A36" s="34" t="s">
        <v>546</v>
      </c>
      <c r="B36" s="34" t="s">
        <v>519</v>
      </c>
      <c r="C36" s="34" t="s">
        <v>516</v>
      </c>
      <c r="D36" s="119">
        <f>VLOOKUP(A36,'All ULEVs'!A:G,6,FALSE)</f>
        <v>1154</v>
      </c>
      <c r="E36" s="119">
        <v>63</v>
      </c>
      <c r="F36" s="254">
        <f t="shared" si="0"/>
        <v>18.317460317460316</v>
      </c>
    </row>
    <row r="37" spans="1:6">
      <c r="A37" s="34" t="s">
        <v>564</v>
      </c>
      <c r="B37" s="34" t="s">
        <v>45</v>
      </c>
      <c r="C37" s="34" t="s">
        <v>516</v>
      </c>
      <c r="D37" s="119">
        <f>VLOOKUP(A37,'All ULEVs'!A:G,6,FALSE)</f>
        <v>361</v>
      </c>
      <c r="E37" s="119">
        <v>20</v>
      </c>
      <c r="F37" s="254">
        <f t="shared" si="0"/>
        <v>18.05</v>
      </c>
    </row>
    <row r="38" spans="1:6">
      <c r="A38" s="34" t="s">
        <v>536</v>
      </c>
      <c r="B38" s="34" t="s">
        <v>413</v>
      </c>
      <c r="C38" s="34" t="s">
        <v>516</v>
      </c>
      <c r="D38" s="119">
        <f>VLOOKUP(A38,'All ULEVs'!A:G,6,FALSE)</f>
        <v>1262</v>
      </c>
      <c r="E38" s="119">
        <v>70</v>
      </c>
      <c r="F38" s="254">
        <f t="shared" si="0"/>
        <v>18.028571428571428</v>
      </c>
    </row>
    <row r="39" spans="1:6">
      <c r="A39" s="34" t="s">
        <v>349</v>
      </c>
      <c r="B39" s="34" t="s">
        <v>351</v>
      </c>
      <c r="C39" s="34" t="s">
        <v>516</v>
      </c>
      <c r="D39" s="119">
        <f>VLOOKUP(A39,'All ULEVs'!A:G,6,FALSE)</f>
        <v>834</v>
      </c>
      <c r="E39" s="119">
        <v>47</v>
      </c>
      <c r="F39" s="254">
        <f t="shared" si="0"/>
        <v>17.74468085106383</v>
      </c>
    </row>
    <row r="40" spans="1:6">
      <c r="A40" s="34" t="s">
        <v>353</v>
      </c>
      <c r="B40" s="34" t="s">
        <v>533</v>
      </c>
      <c r="C40" s="34" t="s">
        <v>516</v>
      </c>
      <c r="D40" s="119">
        <f>VLOOKUP(A40,'All ULEVs'!A:G,6,FALSE)</f>
        <v>986</v>
      </c>
      <c r="E40" s="119">
        <v>57</v>
      </c>
      <c r="F40" s="254">
        <f t="shared" si="0"/>
        <v>17.298245614035089</v>
      </c>
    </row>
    <row r="41" spans="1:6">
      <c r="A41" s="34" t="s">
        <v>416</v>
      </c>
      <c r="B41" s="34" t="s">
        <v>520</v>
      </c>
      <c r="C41" s="34" t="s">
        <v>516</v>
      </c>
      <c r="D41" s="119">
        <f>VLOOKUP(A41,'All ULEVs'!A:G,6,FALSE)</f>
        <v>2657</v>
      </c>
      <c r="E41" s="119">
        <v>154</v>
      </c>
      <c r="F41" s="254">
        <f t="shared" si="0"/>
        <v>17.253246753246753</v>
      </c>
    </row>
    <row r="42" spans="1:6">
      <c r="A42" s="34" t="s">
        <v>121</v>
      </c>
      <c r="B42" s="34" t="s">
        <v>27</v>
      </c>
      <c r="C42" s="34" t="s">
        <v>516</v>
      </c>
      <c r="D42" s="119">
        <f>VLOOKUP(A42,'All ULEVs'!A:G,6,FALSE)</f>
        <v>563</v>
      </c>
      <c r="E42" s="119">
        <v>34</v>
      </c>
      <c r="F42" s="254">
        <f t="shared" si="0"/>
        <v>16.558823529411764</v>
      </c>
    </row>
    <row r="43" spans="1:6">
      <c r="A43" s="34" t="s">
        <v>535</v>
      </c>
      <c r="B43" s="34" t="s">
        <v>308</v>
      </c>
      <c r="C43" s="34" t="s">
        <v>524</v>
      </c>
      <c r="D43" s="119">
        <f>VLOOKUP(A43,'All ULEVs'!A:G,6,FALSE)</f>
        <v>2314</v>
      </c>
      <c r="E43" s="119">
        <v>146</v>
      </c>
      <c r="F43" s="254">
        <f t="shared" si="0"/>
        <v>15.849315068493151</v>
      </c>
    </row>
    <row r="44" spans="1:6">
      <c r="A44" s="34" t="s">
        <v>114</v>
      </c>
      <c r="B44" s="34" t="s">
        <v>26</v>
      </c>
      <c r="C44" s="34" t="s">
        <v>516</v>
      </c>
      <c r="D44" s="119">
        <f>VLOOKUP(A44,'All ULEVs'!A:G,6,FALSE)</f>
        <v>709</v>
      </c>
      <c r="E44" s="119">
        <v>45</v>
      </c>
      <c r="F44" s="254">
        <f t="shared" si="0"/>
        <v>15.755555555555556</v>
      </c>
    </row>
    <row r="45" spans="1:6">
      <c r="A45" s="34" t="s">
        <v>568</v>
      </c>
      <c r="B45" s="34" t="s">
        <v>49</v>
      </c>
      <c r="C45" s="34" t="s">
        <v>516</v>
      </c>
      <c r="D45" s="119">
        <f>VLOOKUP(A45,'All ULEVs'!A:G,6,FALSE)</f>
        <v>328</v>
      </c>
      <c r="E45" s="119">
        <v>21</v>
      </c>
      <c r="F45" s="254">
        <f t="shared" si="0"/>
        <v>15.619047619047619</v>
      </c>
    </row>
    <row r="46" spans="1:6">
      <c r="A46" s="34" t="s">
        <v>352</v>
      </c>
      <c r="B46" s="34" t="s">
        <v>533</v>
      </c>
      <c r="C46" s="34" t="s">
        <v>516</v>
      </c>
      <c r="D46" s="119">
        <f>VLOOKUP(A46,'All ULEVs'!A:G,6,FALSE)</f>
        <v>679</v>
      </c>
      <c r="E46" s="119">
        <v>45</v>
      </c>
      <c r="F46" s="254">
        <f t="shared" si="0"/>
        <v>15.088888888888889</v>
      </c>
    </row>
    <row r="47" spans="1:6">
      <c r="A47" s="34" t="s">
        <v>537</v>
      </c>
      <c r="B47" s="34" t="s">
        <v>520</v>
      </c>
      <c r="C47" s="34" t="s">
        <v>516</v>
      </c>
      <c r="D47" s="119">
        <f>VLOOKUP(A47,'All ULEVs'!A:G,6,FALSE)</f>
        <v>2318</v>
      </c>
      <c r="E47" s="119">
        <v>154</v>
      </c>
      <c r="F47" s="254">
        <f t="shared" si="0"/>
        <v>15.051948051948052</v>
      </c>
    </row>
    <row r="48" spans="1:6">
      <c r="A48" s="34" t="s">
        <v>224</v>
      </c>
      <c r="B48" s="34" t="s">
        <v>222</v>
      </c>
      <c r="C48" s="34" t="s">
        <v>516</v>
      </c>
      <c r="D48" s="119">
        <f>VLOOKUP(A48,'All ULEVs'!A:G,6,FALSE)</f>
        <v>165</v>
      </c>
      <c r="E48" s="119">
        <v>11</v>
      </c>
      <c r="F48" s="254">
        <f t="shared" si="0"/>
        <v>15</v>
      </c>
    </row>
    <row r="49" spans="1:6">
      <c r="A49" s="34" t="s">
        <v>434</v>
      </c>
      <c r="B49" s="34" t="s">
        <v>519</v>
      </c>
      <c r="C49" s="34" t="s">
        <v>516</v>
      </c>
      <c r="D49" s="119">
        <f>VLOOKUP(A49,'All ULEVs'!A:G,6,FALSE)</f>
        <v>955</v>
      </c>
      <c r="E49" s="119">
        <v>65</v>
      </c>
      <c r="F49" s="254">
        <f t="shared" si="0"/>
        <v>14.692307692307692</v>
      </c>
    </row>
    <row r="50" spans="1:6">
      <c r="A50" s="34" t="s">
        <v>130</v>
      </c>
      <c r="B50" s="34" t="s">
        <v>549</v>
      </c>
      <c r="C50" s="34" t="s">
        <v>516</v>
      </c>
      <c r="D50" s="119">
        <f>VLOOKUP(A50,'All ULEVs'!A:G,6,FALSE)</f>
        <v>480</v>
      </c>
      <c r="E50" s="119">
        <v>33</v>
      </c>
      <c r="F50" s="254">
        <f t="shared" si="0"/>
        <v>14.545454545454545</v>
      </c>
    </row>
    <row r="51" spans="1:6">
      <c r="A51" s="34" t="s">
        <v>571</v>
      </c>
      <c r="B51" s="34" t="s">
        <v>35</v>
      </c>
      <c r="C51" s="34" t="s">
        <v>516</v>
      </c>
      <c r="D51" s="119">
        <f>VLOOKUP(A51,'All ULEVs'!A:G,6,FALSE)</f>
        <v>357</v>
      </c>
      <c r="E51" s="119">
        <v>25</v>
      </c>
      <c r="F51" s="254">
        <f t="shared" si="0"/>
        <v>14.28</v>
      </c>
    </row>
    <row r="52" spans="1:6">
      <c r="A52" s="34" t="s">
        <v>534</v>
      </c>
      <c r="B52" s="34" t="s">
        <v>27</v>
      </c>
      <c r="C52" s="34" t="s">
        <v>516</v>
      </c>
      <c r="D52" s="119">
        <f>VLOOKUP(A52,'All ULEVs'!A:G,6,FALSE)</f>
        <v>1724</v>
      </c>
      <c r="E52" s="119">
        <v>123</v>
      </c>
      <c r="F52" s="254">
        <f t="shared" si="0"/>
        <v>14.016260162601625</v>
      </c>
    </row>
    <row r="53" spans="1:6">
      <c r="A53" s="34" t="s">
        <v>525</v>
      </c>
      <c r="B53" s="34" t="s">
        <v>43</v>
      </c>
      <c r="C53" s="34" t="s">
        <v>516</v>
      </c>
      <c r="D53" s="119">
        <f>VLOOKUP(A53,'All ULEVs'!A:G,6,FALSE)</f>
        <v>1253</v>
      </c>
      <c r="E53" s="119">
        <v>90</v>
      </c>
      <c r="F53" s="254">
        <f t="shared" si="0"/>
        <v>13.922222222222222</v>
      </c>
    </row>
    <row r="54" spans="1:6">
      <c r="A54" s="34" t="s">
        <v>430</v>
      </c>
      <c r="B54" s="34" t="s">
        <v>519</v>
      </c>
      <c r="C54" s="34" t="s">
        <v>516</v>
      </c>
      <c r="D54" s="119">
        <f>VLOOKUP(A54,'All ULEVs'!A:G,6,FALSE)</f>
        <v>1477</v>
      </c>
      <c r="E54" s="119">
        <v>108</v>
      </c>
      <c r="F54" s="254">
        <f t="shared" si="0"/>
        <v>13.675925925925926</v>
      </c>
    </row>
    <row r="55" spans="1:6">
      <c r="A55" s="34" t="s">
        <v>355</v>
      </c>
      <c r="B55" s="34" t="s">
        <v>533</v>
      </c>
      <c r="C55" s="34" t="s">
        <v>516</v>
      </c>
      <c r="D55" s="119">
        <f>VLOOKUP(A55,'All ULEVs'!A:G,6,FALSE)</f>
        <v>1766</v>
      </c>
      <c r="E55" s="119">
        <v>130</v>
      </c>
      <c r="F55" s="254">
        <f t="shared" si="0"/>
        <v>13.584615384615384</v>
      </c>
    </row>
    <row r="56" spans="1:6">
      <c r="A56" s="34" t="s">
        <v>178</v>
      </c>
      <c r="B56" s="34" t="s">
        <v>32</v>
      </c>
      <c r="C56" s="34" t="s">
        <v>516</v>
      </c>
      <c r="D56" s="119">
        <f>VLOOKUP(A56,'All ULEVs'!A:G,6,FALSE)</f>
        <v>866</v>
      </c>
      <c r="E56" s="119">
        <v>64</v>
      </c>
      <c r="F56" s="254">
        <f t="shared" si="0"/>
        <v>13.53125</v>
      </c>
    </row>
    <row r="57" spans="1:6">
      <c r="A57" s="34" t="s">
        <v>388</v>
      </c>
      <c r="B57" s="34" t="s">
        <v>547</v>
      </c>
      <c r="C57" s="34" t="s">
        <v>548</v>
      </c>
      <c r="D57" s="119">
        <f>VLOOKUP(A57,'All ULEVs'!A:G,6,FALSE)</f>
        <v>1013</v>
      </c>
      <c r="E57" s="119">
        <v>75</v>
      </c>
      <c r="F57" s="254">
        <f t="shared" si="0"/>
        <v>13.506666666666666</v>
      </c>
    </row>
    <row r="58" spans="1:6">
      <c r="A58" s="34" t="s">
        <v>105</v>
      </c>
      <c r="B58" s="34" t="s">
        <v>25</v>
      </c>
      <c r="C58" s="34" t="s">
        <v>516</v>
      </c>
      <c r="D58" s="119">
        <f>VLOOKUP(A58,'All ULEVs'!A:G,6,FALSE)</f>
        <v>201</v>
      </c>
      <c r="E58" s="119">
        <v>15</v>
      </c>
      <c r="F58" s="254">
        <f t="shared" si="0"/>
        <v>13.4</v>
      </c>
    </row>
    <row r="59" spans="1:6">
      <c r="A59" s="34" t="s">
        <v>414</v>
      </c>
      <c r="B59" s="34" t="s">
        <v>45</v>
      </c>
      <c r="C59" s="34" t="s">
        <v>516</v>
      </c>
      <c r="D59" s="119">
        <f>VLOOKUP(A59,'All ULEVs'!A:G,6,FALSE)</f>
        <v>495</v>
      </c>
      <c r="E59" s="119">
        <v>37</v>
      </c>
      <c r="F59" s="254">
        <f t="shared" si="0"/>
        <v>13.378378378378379</v>
      </c>
    </row>
    <row r="60" spans="1:6">
      <c r="A60" s="34" t="s">
        <v>530</v>
      </c>
      <c r="B60" s="34" t="s">
        <v>29</v>
      </c>
      <c r="C60" s="34" t="s">
        <v>516</v>
      </c>
      <c r="D60" s="119">
        <f>VLOOKUP(A60,'All ULEVs'!A:G,6,FALSE)</f>
        <v>1064</v>
      </c>
      <c r="E60" s="119">
        <v>83</v>
      </c>
      <c r="F60" s="254">
        <f t="shared" si="0"/>
        <v>12.819277108433734</v>
      </c>
    </row>
    <row r="61" spans="1:6">
      <c r="A61" s="34" t="s">
        <v>555</v>
      </c>
      <c r="B61" s="34" t="s">
        <v>520</v>
      </c>
      <c r="C61" s="34" t="s">
        <v>516</v>
      </c>
      <c r="D61" s="119">
        <f>VLOOKUP(A61,'All ULEVs'!A:G,6,FALSE)</f>
        <v>467</v>
      </c>
      <c r="E61" s="119">
        <v>37</v>
      </c>
      <c r="F61" s="254">
        <f t="shared" si="0"/>
        <v>12.621621621621621</v>
      </c>
    </row>
    <row r="62" spans="1:6">
      <c r="A62" s="34" t="s">
        <v>100</v>
      </c>
      <c r="B62" s="34" t="s">
        <v>521</v>
      </c>
      <c r="C62" s="34" t="s">
        <v>516</v>
      </c>
      <c r="D62" s="119">
        <f>VLOOKUP(A62,'All ULEVs'!A:G,6,FALSE)</f>
        <v>637</v>
      </c>
      <c r="E62" s="119">
        <v>52</v>
      </c>
      <c r="F62" s="254">
        <f t="shared" si="0"/>
        <v>12.25</v>
      </c>
    </row>
    <row r="63" spans="1:6">
      <c r="A63" s="34" t="s">
        <v>109</v>
      </c>
      <c r="B63" s="34" t="s">
        <v>26</v>
      </c>
      <c r="C63" s="34" t="s">
        <v>516</v>
      </c>
      <c r="D63" s="119">
        <f>VLOOKUP(A63,'All ULEVs'!A:G,6,FALSE)</f>
        <v>704</v>
      </c>
      <c r="E63" s="119">
        <v>58</v>
      </c>
      <c r="F63" s="254">
        <f t="shared" si="0"/>
        <v>12.137931034482758</v>
      </c>
    </row>
    <row r="64" spans="1:6">
      <c r="A64" s="34" t="s">
        <v>64</v>
      </c>
      <c r="B64" s="34" t="s">
        <v>21</v>
      </c>
      <c r="C64" s="34" t="s">
        <v>516</v>
      </c>
      <c r="D64" s="119">
        <f>VLOOKUP(A64,'All ULEVs'!A:G,6,FALSE)</f>
        <v>674</v>
      </c>
      <c r="E64" s="119">
        <v>56</v>
      </c>
      <c r="F64" s="254">
        <f t="shared" si="0"/>
        <v>12.035714285714286</v>
      </c>
    </row>
    <row r="65" spans="1:6">
      <c r="A65" s="34" t="s">
        <v>544</v>
      </c>
      <c r="B65" s="34" t="s">
        <v>519</v>
      </c>
      <c r="C65" s="34" t="s">
        <v>516</v>
      </c>
      <c r="D65" s="119">
        <f>VLOOKUP(A65,'All ULEVs'!A:G,6,FALSE)</f>
        <v>562</v>
      </c>
      <c r="E65" s="119">
        <v>47</v>
      </c>
      <c r="F65" s="254">
        <f t="shared" si="0"/>
        <v>11.957446808510639</v>
      </c>
    </row>
    <row r="66" spans="1:6">
      <c r="A66" s="34" t="s">
        <v>438</v>
      </c>
      <c r="B66" s="34" t="s">
        <v>53</v>
      </c>
      <c r="C66" s="34" t="s">
        <v>516</v>
      </c>
      <c r="D66" s="119">
        <f>VLOOKUP(A66,'All ULEVs'!A:G,6,FALSE)</f>
        <v>340</v>
      </c>
      <c r="E66" s="119">
        <v>29</v>
      </c>
      <c r="F66" s="254">
        <f t="shared" si="0"/>
        <v>11.724137931034482</v>
      </c>
    </row>
    <row r="67" spans="1:6">
      <c r="A67" s="34" t="s">
        <v>403</v>
      </c>
      <c r="B67" s="34" t="s">
        <v>553</v>
      </c>
      <c r="C67" s="34" t="s">
        <v>548</v>
      </c>
      <c r="D67" s="119">
        <f>VLOOKUP(A67,'All ULEVs'!A:G,6,FALSE)</f>
        <v>594</v>
      </c>
      <c r="E67" s="119">
        <v>57</v>
      </c>
      <c r="F67" s="254">
        <f t="shared" si="0"/>
        <v>10.421052631578947</v>
      </c>
    </row>
    <row r="68" spans="1:6">
      <c r="A68" s="34" t="s">
        <v>92</v>
      </c>
      <c r="B68" s="34" t="s">
        <v>23</v>
      </c>
      <c r="C68" s="34" t="s">
        <v>516</v>
      </c>
      <c r="D68" s="119">
        <f>VLOOKUP(A68,'All ULEVs'!A:G,6,FALSE)</f>
        <v>675</v>
      </c>
      <c r="E68" s="119">
        <v>65</v>
      </c>
      <c r="F68" s="254">
        <f t="shared" si="0"/>
        <v>10.384615384615385</v>
      </c>
    </row>
    <row r="69" spans="1:6">
      <c r="A69" s="34" t="s">
        <v>422</v>
      </c>
      <c r="B69" s="34" t="s">
        <v>520</v>
      </c>
      <c r="C69" s="34" t="s">
        <v>516</v>
      </c>
      <c r="D69" s="119">
        <f>VLOOKUP(A69,'All ULEVs'!A:G,6,FALSE)</f>
        <v>527</v>
      </c>
      <c r="E69" s="119">
        <v>51</v>
      </c>
      <c r="F69" s="254">
        <f t="shared" si="0"/>
        <v>10.333333333333334</v>
      </c>
    </row>
    <row r="70" spans="1:6">
      <c r="A70" s="34" t="s">
        <v>252</v>
      </c>
      <c r="B70" s="34" t="s">
        <v>562</v>
      </c>
      <c r="C70" s="34" t="s">
        <v>563</v>
      </c>
      <c r="D70" s="119">
        <f>VLOOKUP(A70,'All ULEVs'!A:G,6,FALSE)</f>
        <v>545</v>
      </c>
      <c r="E70" s="119">
        <v>53</v>
      </c>
      <c r="F70" s="254">
        <f t="shared" si="0"/>
        <v>10.283018867924529</v>
      </c>
    </row>
    <row r="71" spans="1:6">
      <c r="A71" s="34" t="s">
        <v>554</v>
      </c>
      <c r="B71" s="34" t="s">
        <v>526</v>
      </c>
      <c r="C71" s="34" t="s">
        <v>516</v>
      </c>
      <c r="D71" s="119">
        <f>VLOOKUP(A71,'All ULEVs'!A:G,6,FALSE)</f>
        <v>308</v>
      </c>
      <c r="E71" s="119">
        <v>30</v>
      </c>
      <c r="F71" s="254">
        <f t="shared" si="0"/>
        <v>10.266666666666667</v>
      </c>
    </row>
    <row r="72" spans="1:6">
      <c r="A72" s="34" t="s">
        <v>354</v>
      </c>
      <c r="B72" s="34" t="s">
        <v>533</v>
      </c>
      <c r="C72" s="34" t="s">
        <v>516</v>
      </c>
      <c r="D72" s="119">
        <f>VLOOKUP(A72,'All ULEVs'!A:G,6,FALSE)</f>
        <v>703</v>
      </c>
      <c r="E72" s="119">
        <v>69</v>
      </c>
      <c r="F72" s="254">
        <f t="shared" si="0"/>
        <v>10.188405797101449</v>
      </c>
    </row>
    <row r="73" spans="1:6">
      <c r="A73" s="34" t="s">
        <v>570</v>
      </c>
      <c r="B73" s="34" t="s">
        <v>35</v>
      </c>
      <c r="C73" s="34" t="s">
        <v>516</v>
      </c>
      <c r="D73" s="119">
        <f>VLOOKUP(A73,'All ULEVs'!A:G,6,FALSE)</f>
        <v>238</v>
      </c>
      <c r="E73" s="119">
        <v>24</v>
      </c>
      <c r="F73" s="254">
        <f t="shared" si="0"/>
        <v>9.9166666666666661</v>
      </c>
    </row>
    <row r="74" spans="1:6">
      <c r="A74" s="34" t="s">
        <v>223</v>
      </c>
      <c r="B74" s="34" t="s">
        <v>222</v>
      </c>
      <c r="C74" s="34" t="s">
        <v>516</v>
      </c>
      <c r="D74" s="119">
        <f>VLOOKUP(A74,'All ULEVs'!A:G,6,FALSE)</f>
        <v>307</v>
      </c>
      <c r="E74" s="119">
        <v>31</v>
      </c>
      <c r="F74" s="254">
        <f t="shared" si="0"/>
        <v>9.9032258064516121</v>
      </c>
    </row>
    <row r="75" spans="1:6">
      <c r="A75" s="34" t="s">
        <v>230</v>
      </c>
      <c r="B75" s="34" t="s">
        <v>33</v>
      </c>
      <c r="C75" s="34" t="s">
        <v>516</v>
      </c>
      <c r="D75" s="119">
        <f>VLOOKUP(A75,'All ULEVs'!A:G,6,FALSE)</f>
        <v>237</v>
      </c>
      <c r="E75" s="119">
        <v>24</v>
      </c>
      <c r="F75" s="254">
        <f t="shared" si="0"/>
        <v>9.875</v>
      </c>
    </row>
    <row r="76" spans="1:6">
      <c r="A76" s="34" t="s">
        <v>234</v>
      </c>
      <c r="B76" s="34" t="s">
        <v>531</v>
      </c>
      <c r="C76" s="34" t="s">
        <v>516</v>
      </c>
      <c r="D76" s="119">
        <f>VLOOKUP(A76,'All ULEVs'!A:G,6,FALSE)</f>
        <v>875</v>
      </c>
      <c r="E76" s="119">
        <v>89</v>
      </c>
      <c r="F76" s="254">
        <f t="shared" si="0"/>
        <v>9.8314606741573041</v>
      </c>
    </row>
    <row r="77" spans="1:6">
      <c r="A77" s="34" t="s">
        <v>334</v>
      </c>
      <c r="B77" s="34" t="s">
        <v>532</v>
      </c>
      <c r="C77" s="34" t="s">
        <v>516</v>
      </c>
      <c r="D77" s="119">
        <f>VLOOKUP(A77,'All ULEVs'!A:G,6,FALSE)</f>
        <v>599</v>
      </c>
      <c r="E77" s="119">
        <v>62</v>
      </c>
      <c r="F77" s="254">
        <f t="shared" si="0"/>
        <v>9.6612903225806459</v>
      </c>
    </row>
    <row r="78" spans="1:6">
      <c r="A78" s="34" t="s">
        <v>359</v>
      </c>
      <c r="B78" s="34" t="s">
        <v>45</v>
      </c>
      <c r="C78" s="34" t="s">
        <v>516</v>
      </c>
      <c r="D78" s="119">
        <f>VLOOKUP(A78,'All ULEVs'!A:G,6,FALSE)</f>
        <v>396</v>
      </c>
      <c r="E78" s="119">
        <v>41</v>
      </c>
      <c r="F78" s="254">
        <f t="shared" si="0"/>
        <v>9.6585365853658534</v>
      </c>
    </row>
    <row r="79" spans="1:6">
      <c r="A79" s="34" t="s">
        <v>124</v>
      </c>
      <c r="B79" s="34" t="s">
        <v>27</v>
      </c>
      <c r="C79" s="34" t="s">
        <v>516</v>
      </c>
      <c r="D79" s="119">
        <f>VLOOKUP(A79,'All ULEVs'!A:G,6,FALSE)</f>
        <v>366</v>
      </c>
      <c r="E79" s="119">
        <v>38</v>
      </c>
      <c r="F79" s="254">
        <f t="shared" si="0"/>
        <v>9.6315789473684212</v>
      </c>
    </row>
    <row r="80" spans="1:6">
      <c r="A80" s="34" t="s">
        <v>561</v>
      </c>
      <c r="B80" s="34" t="s">
        <v>33</v>
      </c>
      <c r="C80" s="34" t="s">
        <v>516</v>
      </c>
      <c r="D80" s="119">
        <f>VLOOKUP(A80,'All ULEVs'!A:G,6,FALSE)</f>
        <v>297</v>
      </c>
      <c r="E80" s="119">
        <v>31</v>
      </c>
      <c r="F80" s="254">
        <f t="shared" si="0"/>
        <v>9.5806451612903221</v>
      </c>
    </row>
    <row r="81" spans="1:6">
      <c r="A81" s="34" t="s">
        <v>156</v>
      </c>
      <c r="B81" s="34" t="s">
        <v>30</v>
      </c>
      <c r="C81" s="34" t="s">
        <v>516</v>
      </c>
      <c r="D81" s="119">
        <f>VLOOKUP(A81,'All ULEVs'!A:G,6,FALSE)</f>
        <v>447</v>
      </c>
      <c r="E81" s="119">
        <v>47</v>
      </c>
      <c r="F81" s="254">
        <f t="shared" si="0"/>
        <v>9.5106382978723403</v>
      </c>
    </row>
    <row r="82" spans="1:6">
      <c r="A82" s="34" t="s">
        <v>264</v>
      </c>
      <c r="B82" s="34" t="s">
        <v>40</v>
      </c>
      <c r="C82" s="34" t="s">
        <v>516</v>
      </c>
      <c r="D82" s="119">
        <f>VLOOKUP(A82,'All ULEVs'!A:G,6,FALSE)</f>
        <v>252</v>
      </c>
      <c r="E82" s="119">
        <v>27</v>
      </c>
      <c r="F82" s="254">
        <f t="shared" si="0"/>
        <v>9.3333333333333339</v>
      </c>
    </row>
    <row r="83" spans="1:6">
      <c r="A83" s="34" t="s">
        <v>433</v>
      </c>
      <c r="B83" s="34" t="s">
        <v>519</v>
      </c>
      <c r="C83" s="34" t="s">
        <v>516</v>
      </c>
      <c r="D83" s="119">
        <f>VLOOKUP(A83,'All ULEVs'!A:G,6,FALSE)</f>
        <v>2664</v>
      </c>
      <c r="E83" s="119">
        <v>289</v>
      </c>
      <c r="F83" s="254">
        <f t="shared" si="0"/>
        <v>9.2179930795847742</v>
      </c>
    </row>
    <row r="84" spans="1:6">
      <c r="A84" s="34" t="s">
        <v>341</v>
      </c>
      <c r="B84" s="34" t="s">
        <v>25</v>
      </c>
      <c r="C84" s="34" t="s">
        <v>516</v>
      </c>
      <c r="D84" s="119">
        <f>VLOOKUP(A84,'All ULEVs'!A:G,6,FALSE)</f>
        <v>328</v>
      </c>
      <c r="E84" s="119">
        <v>36</v>
      </c>
      <c r="F84" s="254">
        <f t="shared" si="0"/>
        <v>9.1111111111111107</v>
      </c>
    </row>
    <row r="85" spans="1:6">
      <c r="A85" s="34" t="s">
        <v>85</v>
      </c>
      <c r="B85" s="34" t="s">
        <v>24</v>
      </c>
      <c r="C85" s="34" t="s">
        <v>516</v>
      </c>
      <c r="D85" s="119">
        <f>VLOOKUP(A85,'All ULEVs'!A:G,6,FALSE)</f>
        <v>433</v>
      </c>
      <c r="E85" s="119">
        <v>49</v>
      </c>
      <c r="F85" s="254">
        <f t="shared" si="0"/>
        <v>8.8367346938775508</v>
      </c>
    </row>
    <row r="86" spans="1:6">
      <c r="A86" s="34" t="s">
        <v>101</v>
      </c>
      <c r="B86" s="34" t="s">
        <v>21</v>
      </c>
      <c r="C86" s="34" t="s">
        <v>516</v>
      </c>
      <c r="D86" s="119">
        <f>VLOOKUP(A86,'All ULEVs'!A:G,6,FALSE)</f>
        <v>570</v>
      </c>
      <c r="E86" s="119">
        <v>66</v>
      </c>
      <c r="F86" s="254">
        <f t="shared" si="0"/>
        <v>8.6363636363636367</v>
      </c>
    </row>
    <row r="87" spans="1:6">
      <c r="A87" s="34" t="s">
        <v>426</v>
      </c>
      <c r="B87" s="34" t="s">
        <v>51</v>
      </c>
      <c r="C87" s="34" t="s">
        <v>516</v>
      </c>
      <c r="D87" s="119">
        <f>VLOOKUP(A87,'All ULEVs'!A:G,6,FALSE)</f>
        <v>346</v>
      </c>
      <c r="E87" s="119">
        <v>41</v>
      </c>
      <c r="F87" s="254">
        <f t="shared" si="0"/>
        <v>8.4390243902439028</v>
      </c>
    </row>
    <row r="88" spans="1:6">
      <c r="A88" s="34" t="s">
        <v>399</v>
      </c>
      <c r="B88" s="34" t="s">
        <v>552</v>
      </c>
      <c r="C88" s="34" t="s">
        <v>548</v>
      </c>
      <c r="D88" s="119">
        <f>VLOOKUP(A88,'All ULEVs'!A:G,6,FALSE)</f>
        <v>433</v>
      </c>
      <c r="E88" s="119">
        <v>52</v>
      </c>
      <c r="F88" s="254">
        <f t="shared" si="0"/>
        <v>8.3269230769230766</v>
      </c>
    </row>
    <row r="89" spans="1:6">
      <c r="A89" s="34" t="s">
        <v>529</v>
      </c>
      <c r="B89" s="34" t="s">
        <v>292</v>
      </c>
      <c r="C89" s="34" t="s">
        <v>524</v>
      </c>
      <c r="D89" s="119">
        <f>VLOOKUP(A89,'All ULEVs'!A:G,6,FALSE)</f>
        <v>822</v>
      </c>
      <c r="E89" s="119">
        <v>99</v>
      </c>
      <c r="F89" s="254">
        <f t="shared" si="0"/>
        <v>8.3030303030303028</v>
      </c>
    </row>
    <row r="90" spans="1:6">
      <c r="A90" s="34" t="s">
        <v>420</v>
      </c>
      <c r="B90" s="34" t="s">
        <v>520</v>
      </c>
      <c r="C90" s="34" t="s">
        <v>516</v>
      </c>
      <c r="D90" s="119">
        <f>VLOOKUP(A90,'All ULEVs'!A:G,6,FALSE)</f>
        <v>987</v>
      </c>
      <c r="E90" s="119">
        <v>119</v>
      </c>
      <c r="F90" s="254">
        <f t="shared" si="0"/>
        <v>8.2941176470588243</v>
      </c>
    </row>
    <row r="91" spans="1:6">
      <c r="A91" s="34" t="s">
        <v>445</v>
      </c>
      <c r="B91" s="34" t="s">
        <v>38</v>
      </c>
      <c r="C91" s="34" t="s">
        <v>516</v>
      </c>
      <c r="D91" s="119">
        <f>VLOOKUP(A91,'All ULEVs'!A:G,6,FALSE)</f>
        <v>711</v>
      </c>
      <c r="E91" s="119">
        <v>86</v>
      </c>
      <c r="F91" s="254">
        <f t="shared" si="0"/>
        <v>8.2674418604651159</v>
      </c>
    </row>
    <row r="92" spans="1:6">
      <c r="A92" s="34" t="s">
        <v>98</v>
      </c>
      <c r="B92" s="34" t="s">
        <v>521</v>
      </c>
      <c r="C92" s="34" t="s">
        <v>516</v>
      </c>
      <c r="D92" s="119">
        <f>VLOOKUP(A92,'All ULEVs'!A:G,6,FALSE)</f>
        <v>829</v>
      </c>
      <c r="E92" s="119">
        <v>102</v>
      </c>
      <c r="F92" s="254">
        <f t="shared" si="0"/>
        <v>8.1274509803921564</v>
      </c>
    </row>
    <row r="93" spans="1:6">
      <c r="A93" s="34" t="s">
        <v>129</v>
      </c>
      <c r="B93" s="34" t="s">
        <v>549</v>
      </c>
      <c r="C93" s="34" t="s">
        <v>516</v>
      </c>
      <c r="D93" s="119">
        <f>VLOOKUP(A93,'All ULEVs'!A:G,6,FALSE)</f>
        <v>900</v>
      </c>
      <c r="E93" s="119">
        <v>112</v>
      </c>
      <c r="F93" s="254">
        <f t="shared" si="0"/>
        <v>8.0357142857142865</v>
      </c>
    </row>
    <row r="94" spans="1:6">
      <c r="A94" s="34" t="s">
        <v>335</v>
      </c>
      <c r="B94" s="34" t="s">
        <v>532</v>
      </c>
      <c r="C94" s="34" t="s">
        <v>516</v>
      </c>
      <c r="D94" s="119">
        <f>VLOOKUP(A94,'All ULEVs'!A:G,6,FALSE)</f>
        <v>525</v>
      </c>
      <c r="E94" s="119">
        <v>68</v>
      </c>
      <c r="F94" s="254">
        <f t="shared" si="0"/>
        <v>7.7205882352941178</v>
      </c>
    </row>
    <row r="95" spans="1:6">
      <c r="A95" s="34" t="s">
        <v>93</v>
      </c>
      <c r="B95" s="34" t="s">
        <v>34</v>
      </c>
      <c r="C95" s="34" t="s">
        <v>516</v>
      </c>
      <c r="D95" s="119">
        <f>VLOOKUP(A95,'All ULEVs'!A:G,6,FALSE)</f>
        <v>587</v>
      </c>
      <c r="E95" s="119">
        <v>79</v>
      </c>
      <c r="F95" s="254">
        <f t="shared" si="0"/>
        <v>7.4303797468354427</v>
      </c>
    </row>
    <row r="96" spans="1:6">
      <c r="A96" s="34" t="s">
        <v>190</v>
      </c>
      <c r="B96" s="34" t="s">
        <v>33</v>
      </c>
      <c r="C96" s="34" t="s">
        <v>516</v>
      </c>
      <c r="D96" s="119">
        <f>VLOOKUP(A96,'All ULEVs'!A:G,6,FALSE)</f>
        <v>374</v>
      </c>
      <c r="E96" s="119">
        <v>53</v>
      </c>
      <c r="F96" s="254">
        <f t="shared" si="0"/>
        <v>7.0566037735849054</v>
      </c>
    </row>
    <row r="97" spans="1:6">
      <c r="A97" s="34" t="s">
        <v>517</v>
      </c>
      <c r="B97" s="34" t="s">
        <v>518</v>
      </c>
      <c r="C97" s="34" t="s">
        <v>516</v>
      </c>
      <c r="D97" s="119">
        <f>VLOOKUP(A97,'All ULEVs'!A:G,6,FALSE)</f>
        <v>55462</v>
      </c>
      <c r="E97" s="119">
        <v>7865</v>
      </c>
      <c r="F97" s="254">
        <f t="shared" si="0"/>
        <v>7.0517482517482515</v>
      </c>
    </row>
    <row r="98" spans="1:6">
      <c r="A98" s="34" t="s">
        <v>184</v>
      </c>
      <c r="B98" s="34" t="s">
        <v>33</v>
      </c>
      <c r="C98" s="34" t="s">
        <v>516</v>
      </c>
      <c r="D98" s="119">
        <f>VLOOKUP(A98,'All ULEVs'!A:G,6,FALSE)</f>
        <v>169</v>
      </c>
      <c r="E98" s="119">
        <v>24</v>
      </c>
      <c r="F98" s="254">
        <f t="shared" si="0"/>
        <v>7.041666666666667</v>
      </c>
    </row>
    <row r="99" spans="1:6">
      <c r="A99" s="34" t="s">
        <v>542</v>
      </c>
      <c r="B99" s="34" t="s">
        <v>543</v>
      </c>
      <c r="C99" s="34" t="s">
        <v>516</v>
      </c>
      <c r="D99" s="119">
        <f>VLOOKUP(A99,'All ULEVs'!A:G,6,FALSE)</f>
        <v>643</v>
      </c>
      <c r="E99" s="119">
        <v>92</v>
      </c>
      <c r="F99" s="254">
        <f t="shared" si="0"/>
        <v>6.9891304347826084</v>
      </c>
    </row>
    <row r="100" spans="1:6">
      <c r="A100" s="34" t="s">
        <v>380</v>
      </c>
      <c r="B100" s="34" t="s">
        <v>526</v>
      </c>
      <c r="C100" s="34" t="s">
        <v>516</v>
      </c>
      <c r="D100" s="119">
        <f>VLOOKUP(A100,'All ULEVs'!A:G,6,FALSE)</f>
        <v>457</v>
      </c>
      <c r="E100" s="119">
        <v>66</v>
      </c>
      <c r="F100" s="254">
        <f t="shared" si="0"/>
        <v>6.9242424242424239</v>
      </c>
    </row>
    <row r="101" spans="1:6">
      <c r="A101" s="34" t="s">
        <v>347</v>
      </c>
      <c r="B101" s="34" t="s">
        <v>24</v>
      </c>
      <c r="C101" s="34" t="s">
        <v>516</v>
      </c>
      <c r="D101" s="119">
        <f>VLOOKUP(A101,'All ULEVs'!A:G,6,FALSE)</f>
        <v>505</v>
      </c>
      <c r="E101" s="119">
        <v>74</v>
      </c>
      <c r="F101" s="254">
        <f t="shared" si="0"/>
        <v>6.8243243243243246</v>
      </c>
    </row>
    <row r="102" spans="1:6">
      <c r="A102" s="34" t="s">
        <v>572</v>
      </c>
      <c r="B102" s="34" t="s">
        <v>573</v>
      </c>
      <c r="C102" s="34" t="s">
        <v>563</v>
      </c>
      <c r="D102" s="119">
        <f>VLOOKUP(A102,'All ULEVs'!A:G,6,FALSE)</f>
        <v>182</v>
      </c>
      <c r="E102" s="119">
        <v>27</v>
      </c>
      <c r="F102" s="254">
        <f t="shared" si="0"/>
        <v>6.7407407407407405</v>
      </c>
    </row>
    <row r="103" spans="1:6">
      <c r="A103" s="34" t="s">
        <v>287</v>
      </c>
      <c r="B103" s="34" t="s">
        <v>42</v>
      </c>
      <c r="C103" s="34" t="s">
        <v>516</v>
      </c>
      <c r="D103" s="119">
        <f>VLOOKUP(A103,'All ULEVs'!A:G,6,FALSE)</f>
        <v>702</v>
      </c>
      <c r="E103" s="119">
        <v>105</v>
      </c>
      <c r="F103" s="254">
        <f t="shared" si="0"/>
        <v>6.6857142857142859</v>
      </c>
    </row>
    <row r="104" spans="1:6">
      <c r="A104" s="34" t="s">
        <v>566</v>
      </c>
      <c r="B104" s="34" t="s">
        <v>567</v>
      </c>
      <c r="C104" s="34" t="s">
        <v>516</v>
      </c>
      <c r="D104" s="119">
        <f>VLOOKUP(A104,'All ULEVs'!A:G,6,FALSE)</f>
        <v>271</v>
      </c>
      <c r="E104" s="119">
        <v>41</v>
      </c>
      <c r="F104" s="254">
        <f t="shared" si="0"/>
        <v>6.6097560975609753</v>
      </c>
    </row>
    <row r="105" spans="1:6">
      <c r="A105" s="34" t="s">
        <v>336</v>
      </c>
      <c r="B105" s="34" t="s">
        <v>29</v>
      </c>
      <c r="C105" s="34" t="s">
        <v>516</v>
      </c>
      <c r="D105" s="119">
        <f>VLOOKUP(A105,'All ULEVs'!A:G,6,FALSE)</f>
        <v>567</v>
      </c>
      <c r="E105" s="119">
        <v>87</v>
      </c>
      <c r="F105" s="254">
        <f t="shared" si="0"/>
        <v>6.5172413793103452</v>
      </c>
    </row>
    <row r="106" spans="1:6">
      <c r="A106" s="34" t="s">
        <v>132</v>
      </c>
      <c r="B106" s="34" t="s">
        <v>549</v>
      </c>
      <c r="C106" s="34" t="s">
        <v>516</v>
      </c>
      <c r="D106" s="119">
        <f>VLOOKUP(A106,'All ULEVs'!A:G,6,FALSE)</f>
        <v>493</v>
      </c>
      <c r="E106" s="119">
        <v>76</v>
      </c>
      <c r="F106" s="254">
        <f t="shared" si="0"/>
        <v>6.4868421052631575</v>
      </c>
    </row>
    <row r="107" spans="1:6">
      <c r="A107" s="34" t="s">
        <v>333</v>
      </c>
      <c r="B107" s="34" t="s">
        <v>29</v>
      </c>
      <c r="C107" s="34" t="s">
        <v>516</v>
      </c>
      <c r="D107" s="119">
        <f>VLOOKUP(A107,'All ULEVs'!A:G,6,FALSE)</f>
        <v>437</v>
      </c>
      <c r="E107" s="119">
        <v>72</v>
      </c>
      <c r="F107" s="254">
        <f t="shared" si="0"/>
        <v>6.0694444444444446</v>
      </c>
    </row>
    <row r="108" spans="1:6">
      <c r="A108" s="34" t="s">
        <v>545</v>
      </c>
      <c r="B108" s="34" t="s">
        <v>315</v>
      </c>
      <c r="C108" s="34" t="s">
        <v>524</v>
      </c>
      <c r="D108" s="119">
        <f>VLOOKUP(A108,'All ULEVs'!A:G,6,FALSE)</f>
        <v>429</v>
      </c>
      <c r="E108" s="119">
        <v>71</v>
      </c>
      <c r="F108" s="254">
        <f t="shared" si="0"/>
        <v>6.042253521126761</v>
      </c>
    </row>
    <row r="109" spans="1:6">
      <c r="A109" s="34" t="s">
        <v>523</v>
      </c>
      <c r="B109" s="34" t="s">
        <v>319</v>
      </c>
      <c r="C109" s="34" t="s">
        <v>524</v>
      </c>
      <c r="D109" s="119">
        <f>VLOOKUP(A109,'All ULEVs'!A:G,6,FALSE)</f>
        <v>886</v>
      </c>
      <c r="E109" s="119">
        <v>148</v>
      </c>
      <c r="F109" s="254">
        <f t="shared" si="0"/>
        <v>5.9864864864864868</v>
      </c>
    </row>
    <row r="110" spans="1:6">
      <c r="A110" s="34" t="s">
        <v>381</v>
      </c>
      <c r="B110" s="34" t="s">
        <v>526</v>
      </c>
      <c r="C110" s="34" t="s">
        <v>516</v>
      </c>
      <c r="D110" s="119">
        <f>VLOOKUP(A110,'All ULEVs'!A:G,6,FALSE)</f>
        <v>730</v>
      </c>
      <c r="E110" s="119">
        <v>124</v>
      </c>
      <c r="F110" s="254">
        <f t="shared" si="0"/>
        <v>5.887096774193548</v>
      </c>
    </row>
    <row r="111" spans="1:6">
      <c r="A111" s="34" t="s">
        <v>366</v>
      </c>
      <c r="B111" s="34" t="s">
        <v>46</v>
      </c>
      <c r="C111" s="34" t="s">
        <v>516</v>
      </c>
      <c r="D111" s="119">
        <f>VLOOKUP(A111,'All ULEVs'!A:G,6,FALSE)</f>
        <v>322</v>
      </c>
      <c r="E111" s="119">
        <v>55</v>
      </c>
      <c r="F111" s="254">
        <f t="shared" si="0"/>
        <v>5.8545454545454545</v>
      </c>
    </row>
    <row r="112" spans="1:6">
      <c r="A112" s="34" t="s">
        <v>220</v>
      </c>
      <c r="B112" s="34" t="s">
        <v>37</v>
      </c>
      <c r="C112" s="34" t="s">
        <v>516</v>
      </c>
      <c r="D112" s="119">
        <f>VLOOKUP(A112,'All ULEVs'!A:G,6,FALSE)</f>
        <v>294</v>
      </c>
      <c r="E112" s="119">
        <v>52</v>
      </c>
      <c r="F112" s="254">
        <f t="shared" si="0"/>
        <v>5.6538461538461542</v>
      </c>
    </row>
    <row r="113" spans="1:6">
      <c r="A113" s="34" t="s">
        <v>78</v>
      </c>
      <c r="B113" s="34" t="s">
        <v>23</v>
      </c>
      <c r="C113" s="34" t="s">
        <v>516</v>
      </c>
      <c r="D113" s="119">
        <f>VLOOKUP(A113,'All ULEVs'!A:G,6,FALSE)</f>
        <v>301</v>
      </c>
      <c r="E113" s="119">
        <v>55</v>
      </c>
      <c r="F113" s="254">
        <f t="shared" si="0"/>
        <v>5.4727272727272727</v>
      </c>
    </row>
    <row r="114" spans="1:6">
      <c r="A114" s="34" t="s">
        <v>538</v>
      </c>
      <c r="B114" s="34" t="s">
        <v>539</v>
      </c>
      <c r="C114" s="34" t="s">
        <v>524</v>
      </c>
      <c r="D114" s="119">
        <f>VLOOKUP(A114,'All ULEVs'!A:G,6,FALSE)</f>
        <v>1108</v>
      </c>
      <c r="E114" s="119">
        <v>203</v>
      </c>
      <c r="F114" s="254">
        <f t="shared" si="0"/>
        <v>5.458128078817734</v>
      </c>
    </row>
    <row r="115" spans="1:6">
      <c r="A115" s="34" t="s">
        <v>228</v>
      </c>
      <c r="B115" s="34" t="s">
        <v>222</v>
      </c>
      <c r="C115" s="34" t="s">
        <v>516</v>
      </c>
      <c r="D115" s="119">
        <f>VLOOKUP(A115,'All ULEVs'!A:G,6,FALSE)</f>
        <v>456</v>
      </c>
      <c r="E115" s="119">
        <v>85</v>
      </c>
      <c r="F115" s="254">
        <f t="shared" si="0"/>
        <v>5.3647058823529408</v>
      </c>
    </row>
    <row r="116" spans="1:6">
      <c r="A116" s="34" t="s">
        <v>225</v>
      </c>
      <c r="B116" s="34" t="s">
        <v>38</v>
      </c>
      <c r="C116" s="34" t="s">
        <v>516</v>
      </c>
      <c r="D116" s="119">
        <f>VLOOKUP(A116,'All ULEVs'!A:G,6,FALSE)</f>
        <v>158</v>
      </c>
      <c r="E116" s="119">
        <v>30</v>
      </c>
      <c r="F116" s="254">
        <f t="shared" si="0"/>
        <v>5.2666666666666666</v>
      </c>
    </row>
    <row r="117" spans="1:6">
      <c r="A117" s="34" t="s">
        <v>72</v>
      </c>
      <c r="B117" s="34" t="s">
        <v>22</v>
      </c>
      <c r="C117" s="34" t="s">
        <v>516</v>
      </c>
      <c r="D117" s="119">
        <f>VLOOKUP(A117,'All ULEVs'!A:G,6,FALSE)</f>
        <v>248</v>
      </c>
      <c r="E117" s="119">
        <v>49</v>
      </c>
      <c r="F117" s="254">
        <f t="shared" si="0"/>
        <v>5.0612244897959187</v>
      </c>
    </row>
    <row r="118" spans="1:6">
      <c r="A118" s="34" t="s">
        <v>332</v>
      </c>
      <c r="B118" s="34" t="s">
        <v>329</v>
      </c>
      <c r="C118" s="34" t="s">
        <v>516</v>
      </c>
      <c r="D118" s="119">
        <f>VLOOKUP(A118,'All ULEVs'!A:G,6,FALSE)</f>
        <v>1745</v>
      </c>
      <c r="E118" s="119">
        <v>372</v>
      </c>
      <c r="F118" s="254">
        <f t="shared" si="0"/>
        <v>4.690860215053763</v>
      </c>
    </row>
    <row r="119" spans="1:6">
      <c r="A119" s="34" t="s">
        <v>211</v>
      </c>
      <c r="B119" s="34" t="s">
        <v>550</v>
      </c>
      <c r="C119" s="34" t="s">
        <v>516</v>
      </c>
      <c r="D119" s="119">
        <f>VLOOKUP(A119,'All ULEVs'!A:G,6,FALSE)</f>
        <v>759</v>
      </c>
      <c r="E119" s="119">
        <v>168</v>
      </c>
      <c r="F119" s="254">
        <f t="shared" si="0"/>
        <v>4.5178571428571432</v>
      </c>
    </row>
    <row r="120" spans="1:6">
      <c r="A120" s="34" t="s">
        <v>95</v>
      </c>
      <c r="B120" s="34" t="s">
        <v>40</v>
      </c>
      <c r="C120" s="34" t="s">
        <v>516</v>
      </c>
      <c r="D120" s="119">
        <f>VLOOKUP(A120,'All ULEVs'!A:G,6,FALSE)</f>
        <v>667</v>
      </c>
      <c r="E120" s="119">
        <v>151</v>
      </c>
      <c r="F120" s="254">
        <f t="shared" si="0"/>
        <v>4.4172185430463573</v>
      </c>
    </row>
    <row r="121" spans="1:6">
      <c r="A121" s="34" t="s">
        <v>384</v>
      </c>
      <c r="B121" s="34" t="s">
        <v>526</v>
      </c>
      <c r="C121" s="34" t="s">
        <v>516</v>
      </c>
      <c r="D121" s="119">
        <f>VLOOKUP(A121,'All ULEVs'!A:G,6,FALSE)</f>
        <v>582</v>
      </c>
      <c r="E121" s="119">
        <v>148</v>
      </c>
      <c r="F121" s="254">
        <f t="shared" si="0"/>
        <v>3.9324324324324325</v>
      </c>
    </row>
    <row r="122" spans="1:6">
      <c r="A122" s="34" t="s">
        <v>527</v>
      </c>
      <c r="B122" s="34" t="s">
        <v>293</v>
      </c>
      <c r="C122" s="34" t="s">
        <v>524</v>
      </c>
      <c r="D122" s="119">
        <f>VLOOKUP(A122,'All ULEVs'!A:G,6,FALSE)</f>
        <v>493</v>
      </c>
      <c r="E122" s="119">
        <v>127</v>
      </c>
      <c r="F122" s="254">
        <f t="shared" si="0"/>
        <v>3.8818897637795278</v>
      </c>
    </row>
    <row r="123" spans="1:6">
      <c r="A123" s="34" t="s">
        <v>328</v>
      </c>
      <c r="B123" s="34" t="s">
        <v>25</v>
      </c>
      <c r="C123" s="34" t="s">
        <v>516</v>
      </c>
      <c r="D123" s="119">
        <f>VLOOKUP(A123,'All ULEVs'!A:G,6,FALSE)</f>
        <v>1035</v>
      </c>
      <c r="E123" s="119">
        <v>345</v>
      </c>
      <c r="F123" s="254">
        <f t="shared" si="0"/>
        <v>3</v>
      </c>
    </row>
    <row r="124" spans="1:6">
      <c r="A124" s="34" t="s">
        <v>205</v>
      </c>
      <c r="B124" s="34" t="s">
        <v>35</v>
      </c>
      <c r="C124" s="34" t="s">
        <v>516</v>
      </c>
      <c r="D124" s="119">
        <f>VLOOKUP(A124,'All ULEVs'!A:G,6,FALSE)</f>
        <v>185</v>
      </c>
      <c r="E124" s="119">
        <v>64</v>
      </c>
      <c r="F124" s="254">
        <f t="shared" si="0"/>
        <v>2.890625</v>
      </c>
    </row>
    <row r="125" spans="1:6">
      <c r="A125" s="34" t="s">
        <v>417</v>
      </c>
      <c r="B125" s="34" t="s">
        <v>520</v>
      </c>
      <c r="C125" s="34" t="s">
        <v>516</v>
      </c>
      <c r="D125" s="119">
        <f>VLOOKUP(A125,'All ULEVs'!A:G,6,FALSE)</f>
        <v>734</v>
      </c>
      <c r="E125" s="119">
        <v>481</v>
      </c>
      <c r="F125" s="254">
        <f t="shared" si="0"/>
        <v>1.525987525987526</v>
      </c>
    </row>
  </sheetData>
  <sheetProtection sheet="1" formatCells="0" formatColumns="0" formatRows="0" insertColumns="0" insertRows="0" insertHyperlinks="0" deleteColumns="0" deleteRows="0" sort="0" autoFilter="0" pivotTables="0"/>
  <autoFilter ref="A5:F5" xr:uid="{00000000-0009-0000-0000-00000C000000}">
    <sortState xmlns:xlrd2="http://schemas.microsoft.com/office/spreadsheetml/2017/richdata2" ref="A5:F5">
      <sortCondition descending="1" ref="F5"/>
    </sortState>
  </autoFilter>
  <mergeCells count="1">
    <mergeCell ref="D4:E4"/>
  </mergeCells>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view="pageBreakPreview" zoomScale="60" zoomScaleNormal="100" workbookViewId="0">
      <selection activeCell="T30" sqref="T30"/>
    </sheetView>
  </sheetViews>
  <sheetFormatPr defaultColWidth="14.42578125" defaultRowHeight="15"/>
  <cols>
    <col min="1" max="1" width="21.7109375" customWidth="1"/>
    <col min="2" max="2" width="20" bestFit="1" customWidth="1"/>
    <col min="3" max="3" width="16" bestFit="1" customWidth="1"/>
    <col min="4" max="4" width="9.5703125" bestFit="1" customWidth="1"/>
    <col min="5" max="5" width="10.7109375" bestFit="1" customWidth="1"/>
    <col min="6" max="6" width="9.7109375" bestFit="1" customWidth="1"/>
    <col min="7" max="7" width="13.140625" bestFit="1" customWidth="1"/>
    <col min="8" max="8" width="7.7109375" bestFit="1" customWidth="1"/>
    <col min="9" max="9" width="10.5703125" bestFit="1" customWidth="1"/>
    <col min="10" max="10" width="11" bestFit="1" customWidth="1"/>
    <col min="11" max="19" width="9.5703125" bestFit="1" customWidth="1"/>
    <col min="20" max="20" width="8.7109375" customWidth="1"/>
    <col min="21" max="22" width="12.7109375" hidden="1" customWidth="1"/>
    <col min="23" max="23" width="37.28515625" bestFit="1" customWidth="1"/>
    <col min="24" max="26" width="8.7109375" customWidth="1"/>
  </cols>
  <sheetData>
    <row r="1" spans="1:26" ht="20.25">
      <c r="A1" s="1" t="s">
        <v>0</v>
      </c>
      <c r="D1" s="15"/>
      <c r="E1" s="15"/>
      <c r="F1" s="15"/>
      <c r="G1" s="15"/>
      <c r="H1" s="15"/>
      <c r="I1" s="15"/>
      <c r="J1" s="15"/>
      <c r="K1" s="15"/>
      <c r="L1" s="15"/>
      <c r="M1" s="15"/>
      <c r="N1" s="15"/>
      <c r="O1" s="15"/>
      <c r="P1" s="15"/>
      <c r="Q1" s="15"/>
      <c r="R1" s="15"/>
      <c r="S1" s="15"/>
      <c r="T1" s="15"/>
      <c r="U1" s="15"/>
      <c r="V1" s="15"/>
      <c r="W1" s="15"/>
      <c r="X1" s="15"/>
      <c r="Y1" s="15"/>
      <c r="Z1" s="15"/>
    </row>
    <row r="2" spans="1:26">
      <c r="A2" s="2" t="s">
        <v>1</v>
      </c>
      <c r="D2" s="15"/>
      <c r="E2" s="15"/>
      <c r="F2" s="15"/>
      <c r="G2" s="15"/>
      <c r="H2" s="15"/>
      <c r="I2" s="15"/>
      <c r="J2" s="15"/>
      <c r="K2" s="15"/>
      <c r="L2" s="15"/>
      <c r="M2" s="15"/>
      <c r="N2" s="15"/>
      <c r="O2" s="15"/>
      <c r="P2" s="15"/>
      <c r="Q2" s="15"/>
      <c r="R2" s="15"/>
      <c r="S2" s="15"/>
      <c r="T2" s="15"/>
      <c r="U2" s="15"/>
      <c r="V2" s="15"/>
      <c r="W2" s="15"/>
      <c r="X2" s="15"/>
      <c r="Y2" s="15"/>
      <c r="Z2" s="15"/>
    </row>
    <row r="3" spans="1:26">
      <c r="D3" s="15"/>
      <c r="E3" s="15"/>
      <c r="F3" s="15"/>
      <c r="G3" s="15"/>
      <c r="H3" s="15"/>
      <c r="I3" s="15"/>
      <c r="J3" s="15"/>
      <c r="K3" s="15"/>
      <c r="L3" s="15"/>
      <c r="M3" s="15"/>
      <c r="N3" s="15"/>
      <c r="O3" s="15"/>
      <c r="P3" s="15"/>
      <c r="Q3" s="15"/>
      <c r="R3" s="15"/>
      <c r="S3" s="15"/>
      <c r="T3" s="15"/>
      <c r="U3" s="15"/>
      <c r="V3" s="15"/>
      <c r="W3" s="15"/>
      <c r="X3" s="15"/>
      <c r="Y3" s="15"/>
      <c r="Z3" s="15"/>
    </row>
    <row r="4" spans="1:26">
      <c r="A4" s="13" t="s">
        <v>1547</v>
      </c>
      <c r="B4" s="222"/>
      <c r="C4" s="222"/>
      <c r="D4" s="15"/>
      <c r="E4" s="222"/>
      <c r="F4" s="15"/>
      <c r="G4" s="15"/>
      <c r="H4" s="255" t="s">
        <v>1548</v>
      </c>
      <c r="I4" s="15"/>
      <c r="J4" s="15"/>
      <c r="K4" s="15"/>
      <c r="L4" s="15"/>
      <c r="M4" s="15"/>
      <c r="N4" s="15"/>
      <c r="O4" s="15"/>
      <c r="P4" s="15"/>
      <c r="Q4" s="15"/>
      <c r="R4" s="15"/>
      <c r="S4" s="15"/>
      <c r="T4" s="15"/>
      <c r="U4" s="15"/>
      <c r="V4" s="15"/>
      <c r="W4" s="15"/>
      <c r="X4" s="15"/>
      <c r="Y4" s="15"/>
      <c r="Z4" s="15"/>
    </row>
    <row r="5" spans="1:26" ht="60">
      <c r="A5" s="112" t="s">
        <v>504</v>
      </c>
      <c r="B5" s="112" t="s">
        <v>7</v>
      </c>
      <c r="C5" s="112" t="s">
        <v>14</v>
      </c>
      <c r="D5" s="113" t="s">
        <v>505</v>
      </c>
      <c r="E5" s="113" t="s">
        <v>506</v>
      </c>
      <c r="F5" s="113" t="s">
        <v>507</v>
      </c>
      <c r="G5" s="256" t="s">
        <v>1549</v>
      </c>
      <c r="H5" s="256" t="s">
        <v>10</v>
      </c>
      <c r="I5" s="113" t="s">
        <v>1550</v>
      </c>
      <c r="J5" s="256" t="s">
        <v>1551</v>
      </c>
      <c r="K5" s="256" t="s">
        <v>1552</v>
      </c>
      <c r="L5" s="256" t="s">
        <v>1553</v>
      </c>
      <c r="M5" s="256" t="s">
        <v>1554</v>
      </c>
      <c r="N5" s="256" t="s">
        <v>1555</v>
      </c>
      <c r="O5" s="256" t="s">
        <v>1556</v>
      </c>
      <c r="P5" s="256" t="s">
        <v>1557</v>
      </c>
      <c r="Q5" s="256" t="s">
        <v>1558</v>
      </c>
      <c r="R5" s="256" t="s">
        <v>1559</v>
      </c>
      <c r="S5" s="256" t="s">
        <v>1560</v>
      </c>
      <c r="T5" s="15"/>
      <c r="U5" s="15"/>
      <c r="V5" s="15"/>
      <c r="W5" s="15" t="s">
        <v>1561</v>
      </c>
      <c r="X5" s="15"/>
      <c r="Y5" s="15"/>
      <c r="Z5" s="15"/>
    </row>
    <row r="6" spans="1:26">
      <c r="A6" s="34" t="s">
        <v>332</v>
      </c>
      <c r="B6" s="34" t="s">
        <v>329</v>
      </c>
      <c r="C6" s="34" t="s">
        <v>516</v>
      </c>
      <c r="D6" s="116">
        <v>185579</v>
      </c>
      <c r="E6" s="116">
        <v>45.669994199188203</v>
      </c>
      <c r="F6" s="116">
        <f t="shared" ref="F6:F125" si="0">SUM(E6/2.59)</f>
        <v>17.633202393508959</v>
      </c>
      <c r="G6" s="257">
        <f>F6*B129</f>
        <v>93.272691846119855</v>
      </c>
      <c r="H6" s="258">
        <v>372</v>
      </c>
      <c r="I6" s="257">
        <f t="shared" ref="I6:I125" si="1">H6-G6</f>
        <v>278.72730815388013</v>
      </c>
      <c r="J6" s="259">
        <v>0.16574605980262189</v>
      </c>
      <c r="K6" s="260">
        <v>433.65753424657532</v>
      </c>
      <c r="L6" s="260">
        <f t="shared" ref="L6:L125" si="2">(K6/100)*V6+K6</f>
        <v>505.53456185166573</v>
      </c>
      <c r="M6" s="260">
        <f t="shared" ref="M6:M125" si="3">(L6/100)*V6+L6</f>
        <v>589.32492357262413</v>
      </c>
      <c r="N6" s="261">
        <f t="shared" ref="N6:N125" si="4">(M6/100)*V6+M6</f>
        <v>687.00320759826786</v>
      </c>
      <c r="O6" s="261">
        <f t="shared" ref="O6:O125" si="5">(N6/100)*V6+N6</f>
        <v>800.87128232944337</v>
      </c>
      <c r="P6" s="261">
        <f t="shared" ref="P6:P125" si="6">(O6/100)*V6+O6</f>
        <v>933.61254178462173</v>
      </c>
      <c r="Q6" s="261">
        <f t="shared" ref="Q6:Q125" si="7">(P6/100)*V6+P6</f>
        <v>1088.3551419677335</v>
      </c>
      <c r="R6" s="261">
        <f t="shared" ref="R6:R125" si="8">(Q6/100)*V6+Q6</f>
        <v>1268.7457184148084</v>
      </c>
      <c r="S6" s="261">
        <f t="shared" ref="S6:S125" si="9">(R6/100)*V6+R6</f>
        <v>1479.0353221335097</v>
      </c>
      <c r="T6" s="15"/>
      <c r="U6" s="86">
        <v>0.16574605980262189</v>
      </c>
      <c r="V6" s="86">
        <f t="shared" ref="V6:V125" si="10">U6*100</f>
        <v>16.574605980262188</v>
      </c>
      <c r="W6" s="15" t="s">
        <v>534</v>
      </c>
      <c r="X6" s="15"/>
      <c r="Y6" s="15"/>
      <c r="Z6" s="15"/>
    </row>
    <row r="7" spans="1:26">
      <c r="A7" s="34" t="s">
        <v>517</v>
      </c>
      <c r="B7" s="34" t="s">
        <v>518</v>
      </c>
      <c r="C7" s="34" t="s">
        <v>516</v>
      </c>
      <c r="D7" s="116">
        <v>8789001</v>
      </c>
      <c r="E7" s="116">
        <v>1242.73254406963</v>
      </c>
      <c r="F7" s="116">
        <f t="shared" si="0"/>
        <v>479.81951508479926</v>
      </c>
      <c r="G7" s="257">
        <f>F7*B129</f>
        <v>2538.0561496154414</v>
      </c>
      <c r="H7" s="258">
        <v>7865</v>
      </c>
      <c r="I7" s="257">
        <f t="shared" si="1"/>
        <v>5326.9438503845586</v>
      </c>
      <c r="J7" s="259">
        <v>0.25499630985524402</v>
      </c>
      <c r="K7" s="260">
        <v>9870.545977011494</v>
      </c>
      <c r="L7" s="260">
        <f t="shared" si="2"/>
        <v>12387.498777405948</v>
      </c>
      <c r="M7" s="260">
        <f t="shared" si="3"/>
        <v>15546.265253980811</v>
      </c>
      <c r="N7" s="261">
        <f t="shared" si="4"/>
        <v>19510.505525776716</v>
      </c>
      <c r="O7" s="261">
        <f t="shared" si="5"/>
        <v>24485.612438260127</v>
      </c>
      <c r="P7" s="261">
        <f t="shared" si="6"/>
        <v>30729.35325456212</v>
      </c>
      <c r="Q7" s="261">
        <f t="shared" si="7"/>
        <v>38565.224938713691</v>
      </c>
      <c r="R7" s="261">
        <f t="shared" si="8"/>
        <v>48399.214986823114</v>
      </c>
      <c r="S7" s="261">
        <f t="shared" si="9"/>
        <v>60740.836208353634</v>
      </c>
      <c r="T7" s="15"/>
      <c r="U7" s="86">
        <v>0.25499630985524402</v>
      </c>
      <c r="V7" s="86">
        <f t="shared" si="10"/>
        <v>25.499630985524401</v>
      </c>
      <c r="W7" s="15" t="s">
        <v>542</v>
      </c>
      <c r="X7" s="15"/>
      <c r="Y7" s="15"/>
      <c r="Z7" s="15"/>
    </row>
    <row r="8" spans="1:26">
      <c r="A8" s="34" t="s">
        <v>433</v>
      </c>
      <c r="B8" s="34" t="s">
        <v>519</v>
      </c>
      <c r="C8" s="34" t="s">
        <v>516</v>
      </c>
      <c r="D8" s="116">
        <v>503116</v>
      </c>
      <c r="E8" s="116">
        <v>111.6324759991</v>
      </c>
      <c r="F8" s="116">
        <f t="shared" si="0"/>
        <v>43.101342084594592</v>
      </c>
      <c r="G8" s="257">
        <f>F8*B129</f>
        <v>227.9891144384797</v>
      </c>
      <c r="H8" s="258">
        <v>289</v>
      </c>
      <c r="I8" s="257">
        <f t="shared" si="1"/>
        <v>61.010885561520297</v>
      </c>
      <c r="J8" s="259">
        <v>0.29999450760696433</v>
      </c>
      <c r="K8" s="260">
        <v>375.69841269841271</v>
      </c>
      <c r="L8" s="260">
        <f t="shared" si="2"/>
        <v>488.40587302459113</v>
      </c>
      <c r="M8" s="260">
        <f t="shared" si="3"/>
        <v>634.92495241495294</v>
      </c>
      <c r="N8" s="261">
        <f t="shared" si="4"/>
        <v>825.39895088205208</v>
      </c>
      <c r="O8" s="261">
        <f t="shared" si="5"/>
        <v>1073.0141027312181</v>
      </c>
      <c r="P8" s="261">
        <f t="shared" si="6"/>
        <v>1394.9124401353986</v>
      </c>
      <c r="Q8" s="261">
        <f t="shared" si="7"/>
        <v>1813.3785107686467</v>
      </c>
      <c r="R8" s="261">
        <f t="shared" si="8"/>
        <v>2357.382104211737</v>
      </c>
      <c r="S8" s="261">
        <f t="shared" si="9"/>
        <v>3064.5837878062066</v>
      </c>
      <c r="T8" s="15"/>
      <c r="U8" s="86">
        <v>0.29999450760696433</v>
      </c>
      <c r="V8" s="86">
        <f t="shared" si="10"/>
        <v>29.999450760696433</v>
      </c>
      <c r="W8" s="15" t="s">
        <v>129</v>
      </c>
      <c r="X8" s="15"/>
      <c r="Y8" s="15"/>
      <c r="Z8" s="15"/>
    </row>
    <row r="9" spans="1:26">
      <c r="A9" s="34" t="s">
        <v>417</v>
      </c>
      <c r="B9" s="34" t="s">
        <v>520</v>
      </c>
      <c r="C9" s="34" t="s">
        <v>516</v>
      </c>
      <c r="D9" s="116">
        <v>367824</v>
      </c>
      <c r="E9" s="116">
        <v>73.577424499557495</v>
      </c>
      <c r="F9" s="116">
        <f t="shared" si="0"/>
        <v>28.408272007551158</v>
      </c>
      <c r="G9" s="257">
        <f>F9*B129</f>
        <v>150.26856391193417</v>
      </c>
      <c r="H9" s="258">
        <v>481</v>
      </c>
      <c r="I9" s="257">
        <f t="shared" si="1"/>
        <v>330.73143608806583</v>
      </c>
      <c r="J9" s="259">
        <v>0.42920023388773387</v>
      </c>
      <c r="K9" s="260">
        <v>687.4453125</v>
      </c>
      <c r="L9" s="260">
        <f t="shared" si="2"/>
        <v>982.49700141002631</v>
      </c>
      <c r="M9" s="260">
        <f t="shared" si="3"/>
        <v>1404.1849442092068</v>
      </c>
      <c r="N9" s="261">
        <f t="shared" si="4"/>
        <v>2006.8614506854328</v>
      </c>
      <c r="O9" s="261">
        <f t="shared" si="5"/>
        <v>2868.2068546998976</v>
      </c>
      <c r="P9" s="261">
        <f t="shared" si="6"/>
        <v>4099.2419075754951</v>
      </c>
      <c r="Q9" s="261">
        <f t="shared" si="7"/>
        <v>5858.6374930692982</v>
      </c>
      <c r="R9" s="261">
        <f t="shared" si="8"/>
        <v>8373.1660753580873</v>
      </c>
      <c r="S9" s="261">
        <f t="shared" si="9"/>
        <v>11966.930913282617</v>
      </c>
      <c r="T9" s="15"/>
      <c r="U9" s="86">
        <v>0.42920023388773387</v>
      </c>
      <c r="V9" s="86">
        <f t="shared" si="10"/>
        <v>42.920023388773387</v>
      </c>
      <c r="W9" s="15" t="s">
        <v>93</v>
      </c>
      <c r="X9" s="15"/>
      <c r="Y9" s="15"/>
      <c r="Z9" s="15"/>
    </row>
    <row r="10" spans="1:26">
      <c r="A10" s="34" t="s">
        <v>98</v>
      </c>
      <c r="B10" s="34" t="s">
        <v>521</v>
      </c>
      <c r="C10" s="34" t="s">
        <v>516</v>
      </c>
      <c r="D10" s="116">
        <v>94622</v>
      </c>
      <c r="E10" s="116">
        <v>20.167488600235</v>
      </c>
      <c r="F10" s="116">
        <f t="shared" si="0"/>
        <v>7.7866751352258694</v>
      </c>
      <c r="G10" s="257">
        <f>F10*B129</f>
        <v>41.188442926346831</v>
      </c>
      <c r="H10" s="258">
        <v>102</v>
      </c>
      <c r="I10" s="257">
        <f t="shared" si="1"/>
        <v>60.811557073653169</v>
      </c>
      <c r="J10" s="259">
        <v>0.42095588235294118</v>
      </c>
      <c r="K10" s="260">
        <v>144.9375</v>
      </c>
      <c r="L10" s="260">
        <f t="shared" si="2"/>
        <v>205.94979319852942</v>
      </c>
      <c r="M10" s="260">
        <f t="shared" si="3"/>
        <v>292.64557011482214</v>
      </c>
      <c r="N10" s="261">
        <f t="shared" si="4"/>
        <v>415.83644429918661</v>
      </c>
      <c r="O10" s="261">
        <f t="shared" si="5"/>
        <v>590.88524162366036</v>
      </c>
      <c r="P10" s="261">
        <f t="shared" si="6"/>
        <v>839.62185988067915</v>
      </c>
      <c r="Q10" s="261">
        <f t="shared" si="7"/>
        <v>1193.0656207495681</v>
      </c>
      <c r="R10" s="261">
        <f t="shared" si="8"/>
        <v>1695.293611837162</v>
      </c>
      <c r="S10" s="261">
        <f t="shared" si="9"/>
        <v>2408.9374300553791</v>
      </c>
      <c r="T10" s="15"/>
      <c r="U10" s="86">
        <v>0.42095588235294118</v>
      </c>
      <c r="V10" s="86">
        <f t="shared" si="10"/>
        <v>42.095588235294116</v>
      </c>
      <c r="W10" s="15" t="s">
        <v>220</v>
      </c>
      <c r="X10" s="15"/>
      <c r="Y10" s="15"/>
      <c r="Z10" s="15"/>
    </row>
    <row r="11" spans="1:26">
      <c r="A11" s="34" t="s">
        <v>335</v>
      </c>
      <c r="B11" s="34" t="s">
        <v>532</v>
      </c>
      <c r="C11" s="34" t="s">
        <v>516</v>
      </c>
      <c r="D11" s="116">
        <v>156593</v>
      </c>
      <c r="E11" s="116">
        <v>27.075042629646301</v>
      </c>
      <c r="F11" s="116">
        <f t="shared" si="0"/>
        <v>10.453684412990851</v>
      </c>
      <c r="G11" s="257">
        <f>F11*B129</f>
        <v>55.295871002331928</v>
      </c>
      <c r="H11" s="258">
        <v>68</v>
      </c>
      <c r="I11" s="257">
        <f t="shared" si="1"/>
        <v>12.704128997668072</v>
      </c>
      <c r="J11" s="259">
        <v>0.16860165118679049</v>
      </c>
      <c r="K11" s="260">
        <v>79.464912280701753</v>
      </c>
      <c r="L11" s="260">
        <f t="shared" si="2"/>
        <v>92.862827702641539</v>
      </c>
      <c r="M11" s="260">
        <f t="shared" si="3"/>
        <v>108.51965378718133</v>
      </c>
      <c r="N11" s="261">
        <f t="shared" si="4"/>
        <v>126.81624660191895</v>
      </c>
      <c r="O11" s="261">
        <f t="shared" si="5"/>
        <v>148.19767517631368</v>
      </c>
      <c r="P11" s="261">
        <f t="shared" si="6"/>
        <v>173.18404791308379</v>
      </c>
      <c r="Q11" s="261">
        <f t="shared" si="7"/>
        <v>202.38316435044194</v>
      </c>
      <c r="R11" s="261">
        <f t="shared" si="8"/>
        <v>236.50530003233405</v>
      </c>
      <c r="S11" s="261">
        <f t="shared" si="9"/>
        <v>276.38048413221287</v>
      </c>
      <c r="T11" s="15"/>
      <c r="U11" s="86">
        <v>0.16860165118679049</v>
      </c>
      <c r="V11" s="86">
        <f t="shared" si="10"/>
        <v>16.860165118679049</v>
      </c>
      <c r="W11" s="15" t="s">
        <v>252</v>
      </c>
      <c r="X11" s="15"/>
      <c r="Y11" s="15"/>
      <c r="Z11" s="15"/>
    </row>
    <row r="12" spans="1:26">
      <c r="A12" s="34" t="s">
        <v>95</v>
      </c>
      <c r="B12" s="34" t="s">
        <v>40</v>
      </c>
      <c r="C12" s="34" t="s">
        <v>516</v>
      </c>
      <c r="D12" s="116">
        <v>312662</v>
      </c>
      <c r="E12" s="116">
        <v>62.502492999298106</v>
      </c>
      <c r="F12" s="116">
        <f t="shared" si="0"/>
        <v>24.132236679265681</v>
      </c>
      <c r="G12" s="257">
        <f>F12*B129</f>
        <v>127.6500221066685</v>
      </c>
      <c r="H12" s="258">
        <v>151</v>
      </c>
      <c r="I12" s="257">
        <f t="shared" si="1"/>
        <v>23.349977893331499</v>
      </c>
      <c r="J12" s="259">
        <v>0.1695364238410596</v>
      </c>
      <c r="K12" s="260">
        <v>176.6</v>
      </c>
      <c r="L12" s="260">
        <f t="shared" si="2"/>
        <v>206.54013245033113</v>
      </c>
      <c r="M12" s="260">
        <f t="shared" si="3"/>
        <v>241.55620788561907</v>
      </c>
      <c r="N12" s="261">
        <f t="shared" si="4"/>
        <v>282.50878352715449</v>
      </c>
      <c r="O12" s="261">
        <f t="shared" si="5"/>
        <v>330.4043123900363</v>
      </c>
      <c r="P12" s="261">
        <f t="shared" si="6"/>
        <v>386.41987793430735</v>
      </c>
      <c r="Q12" s="261">
        <f t="shared" si="7"/>
        <v>451.93212214038863</v>
      </c>
      <c r="R12" s="261">
        <f t="shared" si="8"/>
        <v>528.55107794697108</v>
      </c>
      <c r="S12" s="261">
        <f t="shared" si="9"/>
        <v>618.15973751943773</v>
      </c>
      <c r="T12" s="15"/>
      <c r="U12" s="86">
        <v>0.1695364238410596</v>
      </c>
      <c r="V12" s="86">
        <f t="shared" si="10"/>
        <v>16.953642384105962</v>
      </c>
      <c r="W12" s="15" t="s">
        <v>131</v>
      </c>
      <c r="X12" s="15"/>
      <c r="Y12" s="15"/>
      <c r="Z12" s="15"/>
    </row>
    <row r="13" spans="1:26">
      <c r="A13" s="34" t="s">
        <v>522</v>
      </c>
      <c r="B13" s="34" t="s">
        <v>329</v>
      </c>
      <c r="C13" s="34" t="s">
        <v>516</v>
      </c>
      <c r="D13" s="116">
        <v>106930</v>
      </c>
      <c r="E13" s="116">
        <v>25.967544777473503</v>
      </c>
      <c r="F13" s="116">
        <f t="shared" si="0"/>
        <v>10.026079064661584</v>
      </c>
      <c r="G13" s="257">
        <f>F13*B129</f>
        <v>53.034007218521992</v>
      </c>
      <c r="H13" s="258">
        <v>165</v>
      </c>
      <c r="I13" s="257">
        <f t="shared" si="1"/>
        <v>111.96599278147801</v>
      </c>
      <c r="J13" s="259">
        <v>0.19831649831649834</v>
      </c>
      <c r="K13" s="260">
        <v>197.72222222222223</v>
      </c>
      <c r="L13" s="260">
        <f t="shared" si="2"/>
        <v>236.93380097268988</v>
      </c>
      <c r="M13" s="260">
        <f t="shared" si="3"/>
        <v>283.92168271441187</v>
      </c>
      <c r="N13" s="261">
        <f t="shared" si="4"/>
        <v>340.22803662646191</v>
      </c>
      <c r="O13" s="261">
        <f t="shared" si="5"/>
        <v>407.70086947931918</v>
      </c>
      <c r="P13" s="261">
        <f t="shared" si="6"/>
        <v>488.55467827504947</v>
      </c>
      <c r="Q13" s="261">
        <f t="shared" si="7"/>
        <v>585.44313130670071</v>
      </c>
      <c r="R13" s="261">
        <f t="shared" si="8"/>
        <v>701.54616307089157</v>
      </c>
      <c r="S13" s="261">
        <f t="shared" si="9"/>
        <v>840.67434153848592</v>
      </c>
      <c r="T13" s="15"/>
      <c r="U13" s="86">
        <v>0.19831649831649834</v>
      </c>
      <c r="V13" s="86">
        <f t="shared" si="10"/>
        <v>19.831649831649834</v>
      </c>
      <c r="W13" s="15" t="s">
        <v>414</v>
      </c>
      <c r="X13" s="15"/>
      <c r="Y13" s="15"/>
      <c r="Z13" s="15"/>
    </row>
    <row r="14" spans="1:26">
      <c r="A14" s="34" t="s">
        <v>523</v>
      </c>
      <c r="B14" s="34" t="s">
        <v>319</v>
      </c>
      <c r="C14" s="34" t="s">
        <v>524</v>
      </c>
      <c r="D14" s="110">
        <v>75460</v>
      </c>
      <c r="E14" s="94">
        <v>24.2</v>
      </c>
      <c r="F14" s="116">
        <f t="shared" si="0"/>
        <v>9.3436293436293436</v>
      </c>
      <c r="G14" s="257">
        <f>F14*B129</f>
        <v>49.424117131072961</v>
      </c>
      <c r="H14" s="258">
        <v>148</v>
      </c>
      <c r="I14" s="257">
        <f t="shared" si="1"/>
        <v>98.575882868927039</v>
      </c>
      <c r="J14" s="259">
        <v>-8.7343441001977717E-3</v>
      </c>
      <c r="K14" s="260">
        <v>146.70731707317074</v>
      </c>
      <c r="L14" s="260">
        <f t="shared" si="2"/>
        <v>145.42592488383684</v>
      </c>
      <c r="M14" s="260">
        <f t="shared" si="3"/>
        <v>144.15572481481189</v>
      </c>
      <c r="N14" s="261">
        <f t="shared" si="4"/>
        <v>142.8966191102659</v>
      </c>
      <c r="O14" s="261">
        <f t="shared" si="5"/>
        <v>141.64851086820195</v>
      </c>
      <c r="P14" s="261">
        <f t="shared" si="6"/>
        <v>140.41130403299849</v>
      </c>
      <c r="Q14" s="261">
        <f t="shared" si="7"/>
        <v>139.18490338801678</v>
      </c>
      <c r="R14" s="261">
        <f t="shared" si="8"/>
        <v>137.96921454827304</v>
      </c>
      <c r="S14" s="261">
        <f t="shared" si="9"/>
        <v>136.76414395317443</v>
      </c>
      <c r="T14" s="15"/>
      <c r="U14" s="86">
        <v>-8.7343441001977717E-3</v>
      </c>
      <c r="V14" s="86">
        <f t="shared" si="10"/>
        <v>-0.87343441001977717</v>
      </c>
      <c r="W14" s="15" t="s">
        <v>128</v>
      </c>
      <c r="X14" s="15"/>
      <c r="Y14" s="15"/>
      <c r="Z14" s="15"/>
    </row>
    <row r="15" spans="1:26">
      <c r="A15" s="34" t="s">
        <v>525</v>
      </c>
      <c r="B15" s="34" t="s">
        <v>43</v>
      </c>
      <c r="C15" s="34" t="s">
        <v>516</v>
      </c>
      <c r="D15" s="116">
        <v>90271</v>
      </c>
      <c r="E15" s="116">
        <v>18.839988600441</v>
      </c>
      <c r="F15" s="116">
        <f t="shared" si="0"/>
        <v>7.2741268727571429</v>
      </c>
      <c r="G15" s="257">
        <f>F15*B129</f>
        <v>38.477264600672534</v>
      </c>
      <c r="H15" s="258">
        <v>90</v>
      </c>
      <c r="I15" s="257">
        <f t="shared" si="1"/>
        <v>51.522735399327466</v>
      </c>
      <c r="J15" s="259">
        <v>2.2474747474747474E-2</v>
      </c>
      <c r="K15" s="260">
        <v>92.022727272727266</v>
      </c>
      <c r="L15" s="260">
        <f t="shared" si="2"/>
        <v>94.090914830119374</v>
      </c>
      <c r="M15" s="260">
        <f t="shared" si="3"/>
        <v>96.205584380594274</v>
      </c>
      <c r="N15" s="261">
        <f t="shared" si="4"/>
        <v>98.367780595208643</v>
      </c>
      <c r="O15" s="261">
        <f t="shared" si="5"/>
        <v>100.57857162373732</v>
      </c>
      <c r="P15" s="261">
        <f t="shared" si="6"/>
        <v>102.83904962235161</v>
      </c>
      <c r="Q15" s="261">
        <f t="shared" si="7"/>
        <v>105.15033129315698</v>
      </c>
      <c r="R15" s="261">
        <f t="shared" si="8"/>
        <v>107.51355843585672</v>
      </c>
      <c r="S15" s="261">
        <f t="shared" si="9"/>
        <v>109.92989851181412</v>
      </c>
      <c r="T15" s="15"/>
      <c r="U15" s="86">
        <v>2.2474747474747474E-2</v>
      </c>
      <c r="V15" s="86">
        <f t="shared" si="10"/>
        <v>2.2474747474747474</v>
      </c>
      <c r="W15" s="15" t="s">
        <v>130</v>
      </c>
      <c r="X15" s="15"/>
      <c r="Y15" s="15"/>
      <c r="Z15" s="15"/>
    </row>
    <row r="16" spans="1:26">
      <c r="A16" s="34" t="s">
        <v>545</v>
      </c>
      <c r="B16" s="34" t="s">
        <v>315</v>
      </c>
      <c r="C16" s="34" t="s">
        <v>524</v>
      </c>
      <c r="D16" s="116">
        <v>77560</v>
      </c>
      <c r="E16" s="116">
        <v>26.6</v>
      </c>
      <c r="F16" s="116">
        <f t="shared" si="0"/>
        <v>10.270270270270272</v>
      </c>
      <c r="G16" s="257">
        <f>F16*B129</f>
        <v>54.325682466385992</v>
      </c>
      <c r="H16" s="258">
        <v>71</v>
      </c>
      <c r="I16" s="257">
        <f t="shared" si="1"/>
        <v>16.674317533614008</v>
      </c>
      <c r="J16" s="259">
        <v>0.15951263134361726</v>
      </c>
      <c r="K16" s="260">
        <v>82.325396825396822</v>
      </c>
      <c r="L16" s="260">
        <f t="shared" si="2"/>
        <v>95.457337499423346</v>
      </c>
      <c r="M16" s="260">
        <f t="shared" si="3"/>
        <v>110.68398858501212</v>
      </c>
      <c r="N16" s="261">
        <f t="shared" si="4"/>
        <v>128.3394828518143</v>
      </c>
      <c r="O16" s="261">
        <f t="shared" si="5"/>
        <v>148.81125146678625</v>
      </c>
      <c r="P16" s="261">
        <f t="shared" si="6"/>
        <v>172.54852576179005</v>
      </c>
      <c r="Q16" s="261">
        <f t="shared" si="7"/>
        <v>200.07219514051511</v>
      </c>
      <c r="R16" s="261">
        <f t="shared" si="8"/>
        <v>231.98623744607235</v>
      </c>
      <c r="S16" s="261">
        <f t="shared" si="9"/>
        <v>268.99097261660052</v>
      </c>
      <c r="T16" s="15"/>
      <c r="U16" s="86">
        <v>0.15951263134361726</v>
      </c>
      <c r="V16" s="86">
        <f t="shared" si="10"/>
        <v>15.951263134361726</v>
      </c>
      <c r="W16" s="15" t="s">
        <v>127</v>
      </c>
      <c r="X16" s="15"/>
      <c r="Y16" s="15"/>
      <c r="Z16" s="15"/>
    </row>
    <row r="17" spans="1:26">
      <c r="A17" s="34" t="s">
        <v>527</v>
      </c>
      <c r="B17" s="34" t="s">
        <v>293</v>
      </c>
      <c r="C17" s="34" t="s">
        <v>524</v>
      </c>
      <c r="D17" s="116">
        <v>149010</v>
      </c>
      <c r="E17" s="116">
        <v>46.3</v>
      </c>
      <c r="F17" s="116">
        <f t="shared" si="0"/>
        <v>17.876447876447877</v>
      </c>
      <c r="G17" s="257">
        <f>F17*B129</f>
        <v>94.55936459374702</v>
      </c>
      <c r="H17" s="258">
        <v>127</v>
      </c>
      <c r="I17" s="257">
        <f t="shared" si="1"/>
        <v>32.44063540625298</v>
      </c>
      <c r="J17" s="259">
        <v>0.10419692684045562</v>
      </c>
      <c r="K17" s="260">
        <v>140.23300970873785</v>
      </c>
      <c r="L17" s="260">
        <f t="shared" si="2"/>
        <v>154.84485836197612</v>
      </c>
      <c r="M17" s="260">
        <f t="shared" si="3"/>
        <v>170.97921674033967</v>
      </c>
      <c r="N17" s="261">
        <f t="shared" si="4"/>
        <v>188.79472567827125</v>
      </c>
      <c r="O17" s="261">
        <f t="shared" si="5"/>
        <v>208.46655589763395</v>
      </c>
      <c r="P17" s="261">
        <f t="shared" si="6"/>
        <v>230.18813037118147</v>
      </c>
      <c r="Q17" s="261">
        <f t="shared" si="7"/>
        <v>254.17302615100871</v>
      </c>
      <c r="R17" s="261">
        <f t="shared" si="8"/>
        <v>280.65707436168259</v>
      </c>
      <c r="S17" s="261">
        <f t="shared" si="9"/>
        <v>309.90067900620312</v>
      </c>
      <c r="T17" s="15"/>
      <c r="U17" s="86">
        <v>0.10419692684045562</v>
      </c>
      <c r="V17" s="86">
        <f t="shared" si="10"/>
        <v>10.419692684045561</v>
      </c>
      <c r="W17" s="15" t="s">
        <v>565</v>
      </c>
      <c r="X17" s="15"/>
      <c r="Y17" s="15"/>
      <c r="Z17" s="15"/>
    </row>
    <row r="18" spans="1:26">
      <c r="A18" s="34" t="s">
        <v>420</v>
      </c>
      <c r="B18" s="34" t="s">
        <v>520</v>
      </c>
      <c r="C18" s="34" t="s">
        <v>516</v>
      </c>
      <c r="D18" s="116">
        <v>109336</v>
      </c>
      <c r="E18" s="116">
        <v>31.234978287529</v>
      </c>
      <c r="F18" s="116">
        <f t="shared" si="0"/>
        <v>12.059837176652124</v>
      </c>
      <c r="G18" s="257">
        <f>F18*B129</f>
        <v>63.791786176419585</v>
      </c>
      <c r="H18" s="258">
        <v>119</v>
      </c>
      <c r="I18" s="257">
        <f t="shared" si="1"/>
        <v>55.208213823580415</v>
      </c>
      <c r="J18" s="259">
        <v>0.32844123564918926</v>
      </c>
      <c r="K18" s="260">
        <v>158.08450704225351</v>
      </c>
      <c r="L18" s="260">
        <f t="shared" si="2"/>
        <v>210.0059778722042</v>
      </c>
      <c r="M18" s="260">
        <f t="shared" si="3"/>
        <v>278.98060073826724</v>
      </c>
      <c r="N18" s="261">
        <f t="shared" si="4"/>
        <v>370.60933396689683</v>
      </c>
      <c r="O18" s="261">
        <f t="shared" si="5"/>
        <v>492.33272155810744</v>
      </c>
      <c r="P18" s="261">
        <f t="shared" si="6"/>
        <v>654.03508897718052</v>
      </c>
      <c r="Q18" s="261">
        <f t="shared" si="7"/>
        <v>868.8471817587731</v>
      </c>
      <c r="R18" s="261">
        <f t="shared" si="8"/>
        <v>1154.2124237259402</v>
      </c>
      <c r="S18" s="261">
        <f t="shared" si="9"/>
        <v>1533.3033783761337</v>
      </c>
      <c r="T18" s="15"/>
      <c r="U18" s="86">
        <v>0.32844123564918926</v>
      </c>
      <c r="V18" s="86">
        <f t="shared" si="10"/>
        <v>32.844123564918924</v>
      </c>
      <c r="W18" s="15" t="s">
        <v>100</v>
      </c>
      <c r="X18" s="15"/>
      <c r="Y18" s="15"/>
      <c r="Z18" s="15"/>
    </row>
    <row r="19" spans="1:26">
      <c r="A19" s="34" t="s">
        <v>384</v>
      </c>
      <c r="B19" s="34" t="s">
        <v>526</v>
      </c>
      <c r="C19" s="34" t="s">
        <v>516</v>
      </c>
      <c r="D19" s="116">
        <v>175031</v>
      </c>
      <c r="E19" s="116">
        <v>39.137487501098605</v>
      </c>
      <c r="F19" s="116">
        <f t="shared" si="0"/>
        <v>15.110999035173208</v>
      </c>
      <c r="G19" s="257">
        <f>F19*B129</f>
        <v>79.931230019429819</v>
      </c>
      <c r="H19" s="258">
        <v>148</v>
      </c>
      <c r="I19" s="257">
        <f t="shared" si="1"/>
        <v>68.068769980570181</v>
      </c>
      <c r="J19" s="259">
        <v>6.8755824790307549E-2</v>
      </c>
      <c r="K19" s="260">
        <v>158.17586206896553</v>
      </c>
      <c r="L19" s="260">
        <f t="shared" si="2"/>
        <v>169.05137392743518</v>
      </c>
      <c r="M19" s="260">
        <f t="shared" si="3"/>
        <v>180.67464057375068</v>
      </c>
      <c r="N19" s="261">
        <f t="shared" si="4"/>
        <v>193.09707450509129</v>
      </c>
      <c r="O19" s="261">
        <f t="shared" si="5"/>
        <v>206.3736231272843</v>
      </c>
      <c r="P19" s="261">
        <f t="shared" si="6"/>
        <v>220.56301180036482</v>
      </c>
      <c r="Q19" s="261">
        <f t="shared" si="7"/>
        <v>235.72800359493323</v>
      </c>
      <c r="R19" s="261">
        <f t="shared" si="8"/>
        <v>251.93567690827544</v>
      </c>
      <c r="S19" s="261">
        <f t="shared" si="9"/>
        <v>269.25772216820837</v>
      </c>
      <c r="T19" s="15"/>
      <c r="U19" s="86">
        <v>6.8755824790307549E-2</v>
      </c>
      <c r="V19" s="86">
        <f t="shared" si="10"/>
        <v>6.8755824790307551</v>
      </c>
      <c r="W19" s="15" t="s">
        <v>569</v>
      </c>
      <c r="X19" s="15"/>
      <c r="Y19" s="15"/>
      <c r="Z19" s="15"/>
    </row>
    <row r="20" spans="1:26">
      <c r="A20" s="34" t="s">
        <v>430</v>
      </c>
      <c r="B20" s="34" t="s">
        <v>519</v>
      </c>
      <c r="C20" s="34" t="s">
        <v>516</v>
      </c>
      <c r="D20" s="116">
        <v>354662</v>
      </c>
      <c r="E20" s="116">
        <v>70.002524285278312</v>
      </c>
      <c r="F20" s="116">
        <f t="shared" si="0"/>
        <v>27.028001654547612</v>
      </c>
      <c r="G20" s="257">
        <f>F20*B129</f>
        <v>142.96747767547004</v>
      </c>
      <c r="H20" s="104">
        <v>108</v>
      </c>
      <c r="I20" s="257">
        <f t="shared" si="1"/>
        <v>-34.967477675470036</v>
      </c>
      <c r="J20" s="259">
        <v>0.31666666666666665</v>
      </c>
      <c r="K20" s="257">
        <v>142.19999999999999</v>
      </c>
      <c r="L20" s="260">
        <f t="shared" si="2"/>
        <v>187.23</v>
      </c>
      <c r="M20" s="260">
        <f t="shared" si="3"/>
        <v>246.51949999999999</v>
      </c>
      <c r="N20" s="261">
        <f t="shared" si="4"/>
        <v>324.58400833333332</v>
      </c>
      <c r="O20" s="261">
        <f t="shared" si="5"/>
        <v>427.36894430555549</v>
      </c>
      <c r="P20" s="261">
        <f t="shared" si="6"/>
        <v>562.70244333564801</v>
      </c>
      <c r="Q20" s="261">
        <f t="shared" si="7"/>
        <v>740.89155039193656</v>
      </c>
      <c r="R20" s="261">
        <f t="shared" si="8"/>
        <v>975.50720801604984</v>
      </c>
      <c r="S20" s="261">
        <f t="shared" si="9"/>
        <v>1284.4178238877989</v>
      </c>
      <c r="T20" s="15"/>
      <c r="U20" s="86">
        <v>0.31666666666666665</v>
      </c>
      <c r="V20" s="86">
        <f t="shared" si="10"/>
        <v>31.666666666666664</v>
      </c>
      <c r="W20" s="15" t="s">
        <v>225</v>
      </c>
      <c r="X20" s="15"/>
      <c r="Y20" s="15"/>
      <c r="Z20" s="15"/>
    </row>
    <row r="21" spans="1:26">
      <c r="A21" s="34" t="s">
        <v>328</v>
      </c>
      <c r="B21" s="34" t="s">
        <v>25</v>
      </c>
      <c r="C21" s="34" t="s">
        <v>516</v>
      </c>
      <c r="D21" s="116">
        <v>243592</v>
      </c>
      <c r="E21" s="116">
        <v>31.525045650543202</v>
      </c>
      <c r="F21" s="116">
        <f t="shared" si="0"/>
        <v>12.171832297507029</v>
      </c>
      <c r="G21" s="257">
        <f>F21*B129</f>
        <v>64.384196231192959</v>
      </c>
      <c r="H21" s="258">
        <v>345</v>
      </c>
      <c r="I21" s="257">
        <f t="shared" si="1"/>
        <v>280.61580376880704</v>
      </c>
      <c r="J21" s="259">
        <v>0.54105854561705935</v>
      </c>
      <c r="K21" s="260">
        <v>531.66519823788553</v>
      </c>
      <c r="L21" s="260">
        <f t="shared" si="2"/>
        <v>819.32719715168139</v>
      </c>
      <c r="M21" s="260">
        <f t="shared" si="3"/>
        <v>1262.6311788270718</v>
      </c>
      <c r="N21" s="261">
        <f t="shared" si="4"/>
        <v>1945.7885680940005</v>
      </c>
      <c r="O21" s="261">
        <f t="shared" si="5"/>
        <v>2998.5741008252407</v>
      </c>
      <c r="P21" s="261">
        <f t="shared" si="6"/>
        <v>4620.9782427427272</v>
      </c>
      <c r="Q21" s="261">
        <f t="shared" si="7"/>
        <v>7121.1980100891815</v>
      </c>
      <c r="R21" s="261">
        <f t="shared" si="8"/>
        <v>10974.183048479132</v>
      </c>
      <c r="S21" s="261">
        <f t="shared" si="9"/>
        <v>16911.858568024636</v>
      </c>
      <c r="T21" s="15"/>
      <c r="U21" s="86">
        <v>0.54105854561705935</v>
      </c>
      <c r="V21" s="86">
        <f t="shared" si="10"/>
        <v>54.105854561705932</v>
      </c>
      <c r="W21" s="15" t="s">
        <v>102</v>
      </c>
      <c r="X21" s="15"/>
      <c r="Y21" s="15"/>
      <c r="Z21" s="15"/>
    </row>
    <row r="22" spans="1:26">
      <c r="A22" s="34" t="s">
        <v>528</v>
      </c>
      <c r="B22" s="34" t="s">
        <v>344</v>
      </c>
      <c r="C22" s="34" t="s">
        <v>516</v>
      </c>
      <c r="D22" s="116">
        <v>198861</v>
      </c>
      <c r="E22" s="116">
        <v>40.257490449676496</v>
      </c>
      <c r="F22" s="116">
        <f t="shared" si="0"/>
        <v>15.543432606052702</v>
      </c>
      <c r="G22" s="257">
        <f>F22*B129</f>
        <v>82.218633197845548</v>
      </c>
      <c r="H22" s="258">
        <v>82</v>
      </c>
      <c r="I22" s="257">
        <f t="shared" si="1"/>
        <v>-0.21863319784554847</v>
      </c>
      <c r="J22" s="259">
        <v>0.15819783197831977</v>
      </c>
      <c r="K22" s="260">
        <v>94.972222222222229</v>
      </c>
      <c r="L22" s="260">
        <f t="shared" si="2"/>
        <v>109.99662187594099</v>
      </c>
      <c r="M22" s="260">
        <f t="shared" si="3"/>
        <v>127.39784898165388</v>
      </c>
      <c r="N22" s="261">
        <f t="shared" si="4"/>
        <v>147.55191248925291</v>
      </c>
      <c r="O22" s="261">
        <f t="shared" si="5"/>
        <v>170.89430514930748</v>
      </c>
      <c r="P22" s="261">
        <f t="shared" si="6"/>
        <v>197.92941372136934</v>
      </c>
      <c r="Q22" s="261">
        <f t="shared" si="7"/>
        <v>229.24141785682986</v>
      </c>
      <c r="R22" s="261">
        <f t="shared" si="8"/>
        <v>265.50691316141643</v>
      </c>
      <c r="S22" s="261">
        <f t="shared" si="9"/>
        <v>307.50953119880853</v>
      </c>
      <c r="T22" s="15"/>
      <c r="U22" s="86">
        <v>0.15819783197831977</v>
      </c>
      <c r="V22" s="86">
        <f t="shared" si="10"/>
        <v>15.819783197831978</v>
      </c>
      <c r="W22" s="15" t="s">
        <v>429</v>
      </c>
      <c r="X22" s="15"/>
      <c r="Y22" s="15"/>
      <c r="Z22" s="15"/>
    </row>
    <row r="23" spans="1:26">
      <c r="A23" s="34" t="s">
        <v>381</v>
      </c>
      <c r="B23" s="34" t="s">
        <v>526</v>
      </c>
      <c r="C23" s="34" t="s">
        <v>516</v>
      </c>
      <c r="D23" s="116">
        <v>280905</v>
      </c>
      <c r="E23" s="116">
        <v>57.895024500549304</v>
      </c>
      <c r="F23" s="116">
        <f t="shared" si="0"/>
        <v>22.353291312953402</v>
      </c>
      <c r="G23" s="257">
        <f>F23*B129</f>
        <v>118.24010215791273</v>
      </c>
      <c r="H23" s="258">
        <v>124</v>
      </c>
      <c r="I23" s="257">
        <f t="shared" si="1"/>
        <v>5.7598978420872697</v>
      </c>
      <c r="J23" s="259">
        <v>7.5361512791991103E-2</v>
      </c>
      <c r="K23" s="260">
        <v>133.34482758620689</v>
      </c>
      <c r="L23" s="260">
        <f t="shared" si="2"/>
        <v>143.39389551609068</v>
      </c>
      <c r="M23" s="260">
        <f t="shared" si="3"/>
        <v>154.20027640731999</v>
      </c>
      <c r="N23" s="261">
        <f t="shared" si="4"/>
        <v>165.82104251031879</v>
      </c>
      <c r="O23" s="261">
        <f t="shared" si="5"/>
        <v>178.31756712664148</v>
      </c>
      <c r="P23" s="261">
        <f t="shared" si="6"/>
        <v>191.75584874269259</v>
      </c>
      <c r="Q23" s="261">
        <f t="shared" si="7"/>
        <v>206.20685959065412</v>
      </c>
      <c r="R23" s="261">
        <f t="shared" si="8"/>
        <v>221.7469204774915</v>
      </c>
      <c r="S23" s="261">
        <f t="shared" si="9"/>
        <v>238.45810386164061</v>
      </c>
      <c r="T23" s="15"/>
      <c r="U23" s="86">
        <v>7.5361512791991103E-2</v>
      </c>
      <c r="V23" s="86">
        <f t="shared" si="10"/>
        <v>7.5361512791991103</v>
      </c>
      <c r="W23" s="15" t="s">
        <v>572</v>
      </c>
      <c r="X23" s="15"/>
      <c r="Y23" s="15"/>
      <c r="Z23" s="15"/>
    </row>
    <row r="24" spans="1:26">
      <c r="A24" s="34" t="s">
        <v>234</v>
      </c>
      <c r="B24" s="34" t="s">
        <v>531</v>
      </c>
      <c r="C24" s="34" t="s">
        <v>516</v>
      </c>
      <c r="D24" s="116">
        <v>173278</v>
      </c>
      <c r="E24" s="116">
        <v>44.887579000335698</v>
      </c>
      <c r="F24" s="116">
        <f t="shared" si="0"/>
        <v>17.331111583141197</v>
      </c>
      <c r="G24" s="257">
        <f>F24*B129</f>
        <v>91.674750505904242</v>
      </c>
      <c r="H24" s="104">
        <v>89</v>
      </c>
      <c r="I24" s="257">
        <f t="shared" si="1"/>
        <v>-2.6747505059042425</v>
      </c>
      <c r="J24" s="259">
        <v>0.13688681830638533</v>
      </c>
      <c r="K24" s="260">
        <v>101.1829268292683</v>
      </c>
      <c r="L24" s="260">
        <f t="shared" si="2"/>
        <v>115.03353574985462</v>
      </c>
      <c r="M24" s="260">
        <f t="shared" si="3"/>
        <v>130.78011045718605</v>
      </c>
      <c r="N24" s="261">
        <f t="shared" si="4"/>
        <v>148.68218367542789</v>
      </c>
      <c r="O24" s="261">
        <f t="shared" si="5"/>
        <v>169.0348147376028</v>
      </c>
      <c r="P24" s="261">
        <f t="shared" si="6"/>
        <v>192.17345271004254</v>
      </c>
      <c r="Q24" s="261">
        <f t="shared" si="7"/>
        <v>218.47946521447287</v>
      </c>
      <c r="R24" s="261">
        <f t="shared" si="8"/>
        <v>248.38642407296265</v>
      </c>
      <c r="S24" s="261">
        <f t="shared" si="9"/>
        <v>282.38725137481106</v>
      </c>
      <c r="T24" s="15"/>
      <c r="U24" s="86">
        <v>0.13688681830638533</v>
      </c>
      <c r="V24" s="86">
        <f t="shared" si="10"/>
        <v>13.688681830638533</v>
      </c>
      <c r="W24" s="15" t="s">
        <v>154</v>
      </c>
      <c r="X24" s="15"/>
      <c r="Y24" s="15"/>
      <c r="Z24" s="15"/>
    </row>
    <row r="25" spans="1:26">
      <c r="A25" s="34" t="s">
        <v>529</v>
      </c>
      <c r="B25" s="34" t="s">
        <v>292</v>
      </c>
      <c r="C25" s="34" t="s">
        <v>524</v>
      </c>
      <c r="D25" s="116">
        <v>198480</v>
      </c>
      <c r="E25" s="116">
        <v>58.8</v>
      </c>
      <c r="F25" s="116">
        <f t="shared" si="0"/>
        <v>22.702702702702702</v>
      </c>
      <c r="G25" s="257">
        <f>F25*B129</f>
        <v>120.088350715169</v>
      </c>
      <c r="H25" s="104">
        <v>99</v>
      </c>
      <c r="I25" s="257">
        <f t="shared" si="1"/>
        <v>-21.088350715169</v>
      </c>
      <c r="J25" s="259">
        <v>0.11732711732711734</v>
      </c>
      <c r="K25" s="262">
        <v>110.61538461538461</v>
      </c>
      <c r="L25" s="260">
        <f t="shared" si="2"/>
        <v>123.59356882433805</v>
      </c>
      <c r="M25" s="260">
        <f t="shared" si="3"/>
        <v>138.0944459746683</v>
      </c>
      <c r="N25" s="261">
        <f t="shared" si="4"/>
        <v>154.29666923976148</v>
      </c>
      <c r="O25" s="261">
        <f t="shared" si="5"/>
        <v>172.39985265483841</v>
      </c>
      <c r="P25" s="261">
        <f t="shared" si="6"/>
        <v>192.62703039445037</v>
      </c>
      <c r="Q25" s="261">
        <f t="shared" si="7"/>
        <v>215.22740458991424</v>
      </c>
      <c r="R25" s="261">
        <f t="shared" si="8"/>
        <v>240.47941554024607</v>
      </c>
      <c r="S25" s="261">
        <f t="shared" si="9"/>
        <v>268.69417214209312</v>
      </c>
      <c r="T25" s="15"/>
      <c r="U25" s="86">
        <v>0.11732711732711734</v>
      </c>
      <c r="V25" s="86">
        <f t="shared" si="10"/>
        <v>11.732711732711735</v>
      </c>
      <c r="W25" s="15"/>
      <c r="X25" s="15"/>
      <c r="Y25" s="15"/>
      <c r="Z25" s="15"/>
    </row>
    <row r="26" spans="1:26">
      <c r="A26" s="34" t="s">
        <v>178</v>
      </c>
      <c r="B26" s="34" t="s">
        <v>32</v>
      </c>
      <c r="C26" s="34" t="s">
        <v>516</v>
      </c>
      <c r="D26" s="116">
        <v>117460</v>
      </c>
      <c r="E26" s="116">
        <v>25.447495150085402</v>
      </c>
      <c r="F26" s="116">
        <f t="shared" si="0"/>
        <v>9.8252877027356771</v>
      </c>
      <c r="G26" s="257">
        <f>F26*B129</f>
        <v>51.971900040918676</v>
      </c>
      <c r="H26" s="258">
        <v>64</v>
      </c>
      <c r="I26" s="257">
        <f t="shared" si="1"/>
        <v>12.028099959081324</v>
      </c>
      <c r="J26" s="259">
        <v>0.23798076923076922</v>
      </c>
      <c r="K26" s="260">
        <v>79.230769230769226</v>
      </c>
      <c r="L26" s="260">
        <f t="shared" si="2"/>
        <v>98.086168639053255</v>
      </c>
      <c r="M26" s="260">
        <f t="shared" si="3"/>
        <v>121.4287905026741</v>
      </c>
      <c r="N26" s="261">
        <f t="shared" si="4"/>
        <v>150.32650747326241</v>
      </c>
      <c r="O26" s="261">
        <f t="shared" si="5"/>
        <v>186.10132535752439</v>
      </c>
      <c r="P26" s="261">
        <f t="shared" si="6"/>
        <v>230.38986192097371</v>
      </c>
      <c r="Q26" s="261">
        <f t="shared" si="7"/>
        <v>285.21821848389777</v>
      </c>
      <c r="R26" s="261">
        <f t="shared" si="8"/>
        <v>353.09466951732537</v>
      </c>
      <c r="S26" s="261">
        <f t="shared" si="9"/>
        <v>437.12441058034273</v>
      </c>
      <c r="T26" s="15"/>
      <c r="U26" s="86">
        <v>0.23798076923076922</v>
      </c>
      <c r="V26" s="86">
        <f t="shared" si="10"/>
        <v>23.798076923076923</v>
      </c>
      <c r="W26" s="15"/>
      <c r="X26" s="15"/>
      <c r="Y26" s="15"/>
      <c r="Z26" s="15"/>
    </row>
    <row r="27" spans="1:26">
      <c r="A27" s="34" t="s">
        <v>101</v>
      </c>
      <c r="B27" s="34" t="s">
        <v>21</v>
      </c>
      <c r="C27" s="34" t="s">
        <v>516</v>
      </c>
      <c r="D27" s="116">
        <v>176888</v>
      </c>
      <c r="E27" s="116">
        <v>43.769977549011202</v>
      </c>
      <c r="F27" s="116">
        <f t="shared" si="0"/>
        <v>16.899605231278457</v>
      </c>
      <c r="G27" s="257">
        <f>F27*B129</f>
        <v>89.39225195069271</v>
      </c>
      <c r="H27" s="104">
        <v>66</v>
      </c>
      <c r="I27" s="257">
        <f t="shared" si="1"/>
        <v>-23.39225195069271</v>
      </c>
      <c r="J27" s="259">
        <v>0.20202020202020202</v>
      </c>
      <c r="K27" s="257">
        <v>79.333333333333329</v>
      </c>
      <c r="L27" s="260">
        <f t="shared" si="2"/>
        <v>95.360269360269356</v>
      </c>
      <c r="M27" s="260">
        <f t="shared" si="3"/>
        <v>114.62497024113185</v>
      </c>
      <c r="N27" s="261">
        <f t="shared" si="4"/>
        <v>137.78152988580496</v>
      </c>
      <c r="O27" s="261">
        <f t="shared" si="5"/>
        <v>165.61618238798778</v>
      </c>
      <c r="P27" s="261">
        <f t="shared" si="6"/>
        <v>199.07399701182368</v>
      </c>
      <c r="Q27" s="261">
        <f t="shared" si="7"/>
        <v>239.29096610512138</v>
      </c>
      <c r="R27" s="261">
        <f t="shared" si="8"/>
        <v>287.63257541928732</v>
      </c>
      <c r="S27" s="261">
        <f t="shared" si="9"/>
        <v>345.74016641308276</v>
      </c>
      <c r="T27" s="15"/>
      <c r="U27" s="86">
        <v>0.20202020202020202</v>
      </c>
      <c r="V27" s="86">
        <f t="shared" si="10"/>
        <v>20.202020202020201</v>
      </c>
      <c r="W27" s="15"/>
      <c r="X27" s="15"/>
      <c r="Y27" s="15"/>
      <c r="Z27" s="15"/>
    </row>
    <row r="28" spans="1:26">
      <c r="A28" s="34" t="s">
        <v>355</v>
      </c>
      <c r="B28" s="34" t="s">
        <v>533</v>
      </c>
      <c r="C28" s="34" t="s">
        <v>516</v>
      </c>
      <c r="D28" s="116">
        <v>542578</v>
      </c>
      <c r="E28" s="116">
        <v>122.48506965008501</v>
      </c>
      <c r="F28" s="116">
        <f t="shared" si="0"/>
        <v>47.291532683430511</v>
      </c>
      <c r="G28" s="257">
        <f>F28*B129</f>
        <v>250.15357145427404</v>
      </c>
      <c r="H28" s="104">
        <v>130</v>
      </c>
      <c r="I28" s="257">
        <f t="shared" si="1"/>
        <v>-120.15357145427404</v>
      </c>
      <c r="J28" s="259">
        <v>0.35141143260409313</v>
      </c>
      <c r="K28" s="257">
        <v>175.68348623853211</v>
      </c>
      <c r="L28" s="257">
        <f t="shared" si="2"/>
        <v>237.42067182249616</v>
      </c>
      <c r="M28" s="260">
        <f t="shared" si="3"/>
        <v>320.85301023746581</v>
      </c>
      <c r="N28" s="261">
        <f t="shared" si="4"/>
        <v>433.60442622034941</v>
      </c>
      <c r="O28" s="261">
        <f t="shared" si="5"/>
        <v>585.97797882191821</v>
      </c>
      <c r="P28" s="261">
        <f t="shared" si="6"/>
        <v>791.89733983417943</v>
      </c>
      <c r="Q28" s="261">
        <f t="shared" si="7"/>
        <v>1070.1791185006789</v>
      </c>
      <c r="R28" s="261">
        <f t="shared" si="8"/>
        <v>1446.2522956759881</v>
      </c>
      <c r="S28" s="261">
        <f t="shared" si="9"/>
        <v>1954.4818868064456</v>
      </c>
      <c r="T28" s="15"/>
      <c r="U28" s="86">
        <v>0.35141143260409313</v>
      </c>
      <c r="V28" s="86">
        <f t="shared" si="10"/>
        <v>35.141143260409315</v>
      </c>
      <c r="W28" s="15"/>
      <c r="X28" s="15"/>
      <c r="Y28" s="15"/>
      <c r="Z28" s="15"/>
    </row>
    <row r="29" spans="1:26">
      <c r="A29" s="34" t="s">
        <v>530</v>
      </c>
      <c r="B29" s="34" t="s">
        <v>29</v>
      </c>
      <c r="C29" s="34" t="s">
        <v>516</v>
      </c>
      <c r="D29" s="116">
        <v>113142</v>
      </c>
      <c r="E29" s="116">
        <v>29.185023749679598</v>
      </c>
      <c r="F29" s="116">
        <f t="shared" si="0"/>
        <v>11.268348938100232</v>
      </c>
      <c r="G29" s="257">
        <f>F29*B129</f>
        <v>59.605125300715315</v>
      </c>
      <c r="H29" s="258">
        <v>83</v>
      </c>
      <c r="I29" s="257">
        <f t="shared" si="1"/>
        <v>23.394874699284685</v>
      </c>
      <c r="J29" s="259">
        <v>0.26188966391883323</v>
      </c>
      <c r="K29" s="260">
        <v>104.73684210526315</v>
      </c>
      <c r="L29" s="260">
        <f t="shared" si="2"/>
        <v>132.16633848413042</v>
      </c>
      <c r="M29" s="260">
        <f t="shared" si="3"/>
        <v>166.77933645112211</v>
      </c>
      <c r="N29" s="261">
        <f t="shared" si="4"/>
        <v>210.45712082291249</v>
      </c>
      <c r="O29" s="261">
        <f t="shared" si="5"/>
        <v>265.57366546455034</v>
      </c>
      <c r="P29" s="261">
        <f t="shared" si="6"/>
        <v>335.12466345875407</v>
      </c>
      <c r="Q29" s="261">
        <f t="shared" si="7"/>
        <v>422.89034894287926</v>
      </c>
      <c r="R29" s="261">
        <f t="shared" si="8"/>
        <v>533.64096030204803</v>
      </c>
      <c r="S29" s="261">
        <f t="shared" si="9"/>
        <v>673.39601204887481</v>
      </c>
      <c r="T29" s="15"/>
      <c r="U29" s="86">
        <v>0.26188966391883323</v>
      </c>
      <c r="V29" s="86">
        <f t="shared" si="10"/>
        <v>26.188966391883323</v>
      </c>
      <c r="W29" s="15"/>
      <c r="X29" s="15"/>
      <c r="Y29" s="15"/>
      <c r="Z29" s="15"/>
    </row>
    <row r="30" spans="1:26">
      <c r="A30" s="34" t="s">
        <v>534</v>
      </c>
      <c r="B30" s="34" t="s">
        <v>27</v>
      </c>
      <c r="C30" s="34" t="s">
        <v>516</v>
      </c>
      <c r="D30" s="116">
        <v>572563</v>
      </c>
      <c r="E30" s="116">
        <v>112.45998484883501</v>
      </c>
      <c r="F30" s="116">
        <f t="shared" si="0"/>
        <v>43.420843570978768</v>
      </c>
      <c r="G30" s="257">
        <f>F30*B129</f>
        <v>229.67915139369885</v>
      </c>
      <c r="H30" s="104">
        <v>123</v>
      </c>
      <c r="I30" s="257">
        <f t="shared" si="1"/>
        <v>-106.67915139369885</v>
      </c>
      <c r="J30" s="259">
        <v>1.1936437546193647E-2</v>
      </c>
      <c r="K30" s="257">
        <v>124.46818181818182</v>
      </c>
      <c r="L30" s="257">
        <f t="shared" si="2"/>
        <v>125.95388849694282</v>
      </c>
      <c r="M30" s="257">
        <f t="shared" si="3"/>
        <v>127.45732922068682</v>
      </c>
      <c r="N30" s="263">
        <f t="shared" si="4"/>
        <v>128.97871567073418</v>
      </c>
      <c r="O30" s="264">
        <f t="shared" si="5"/>
        <v>130.51826205512617</v>
      </c>
      <c r="P30" s="264">
        <f t="shared" si="6"/>
        <v>132.07618513878492</v>
      </c>
      <c r="Q30" s="264">
        <f t="shared" si="7"/>
        <v>133.65270427403354</v>
      </c>
      <c r="R30" s="264">
        <f t="shared" si="8"/>
        <v>135.24804143148043</v>
      </c>
      <c r="S30" s="264">
        <f t="shared" si="9"/>
        <v>136.86242123127232</v>
      </c>
      <c r="T30" s="15"/>
      <c r="U30" s="86">
        <v>1.1936437546193647E-2</v>
      </c>
      <c r="V30" s="86">
        <f t="shared" si="10"/>
        <v>1.1936437546193648</v>
      </c>
      <c r="W30" s="15"/>
      <c r="X30" s="15"/>
      <c r="Y30" s="15"/>
      <c r="Z30" s="15"/>
    </row>
    <row r="31" spans="1:26">
      <c r="A31" s="34" t="s">
        <v>536</v>
      </c>
      <c r="B31" s="34" t="s">
        <v>413</v>
      </c>
      <c r="C31" s="34" t="s">
        <v>516</v>
      </c>
      <c r="D31" s="110">
        <v>74838</v>
      </c>
      <c r="E31" s="94">
        <v>21.485055948867803</v>
      </c>
      <c r="F31" s="116">
        <f t="shared" si="0"/>
        <v>8.2953883972462563</v>
      </c>
      <c r="G31" s="257">
        <f>F31*B129</f>
        <v>43.879335610929679</v>
      </c>
      <c r="H31" s="258">
        <v>70</v>
      </c>
      <c r="I31" s="257">
        <f t="shared" si="1"/>
        <v>26.120664389070321</v>
      </c>
      <c r="J31" s="259">
        <v>0.26168831168831169</v>
      </c>
      <c r="K31" s="260">
        <v>88.318181818181813</v>
      </c>
      <c r="L31" s="260">
        <f t="shared" si="2"/>
        <v>111.43001770956316</v>
      </c>
      <c r="M31" s="260">
        <f t="shared" si="3"/>
        <v>140.58995091537741</v>
      </c>
      <c r="N31" s="261">
        <f t="shared" si="4"/>
        <v>177.38069781076513</v>
      </c>
      <c r="O31" s="261">
        <f t="shared" si="5"/>
        <v>223.79915314695887</v>
      </c>
      <c r="P31" s="261">
        <f t="shared" si="6"/>
        <v>282.36477569126043</v>
      </c>
      <c r="Q31" s="261">
        <f t="shared" si="7"/>
        <v>356.25633712215523</v>
      </c>
      <c r="R31" s="261">
        <f t="shared" si="8"/>
        <v>449.484456511914</v>
      </c>
      <c r="S31" s="261">
        <f t="shared" si="9"/>
        <v>567.10928506665516</v>
      </c>
      <c r="T31" s="15"/>
      <c r="U31" s="86">
        <v>0.26168831168831169</v>
      </c>
      <c r="V31" s="86">
        <f t="shared" si="10"/>
        <v>26.168831168831169</v>
      </c>
      <c r="W31" s="15"/>
      <c r="X31" s="15"/>
      <c r="Y31" s="15"/>
      <c r="Z31" s="15"/>
    </row>
    <row r="32" spans="1:26">
      <c r="A32" s="34" t="s">
        <v>535</v>
      </c>
      <c r="B32" s="34" t="s">
        <v>308</v>
      </c>
      <c r="C32" s="34" t="s">
        <v>524</v>
      </c>
      <c r="D32" s="116">
        <v>504020</v>
      </c>
      <c r="E32" s="116">
        <v>119</v>
      </c>
      <c r="F32" s="116">
        <f t="shared" si="0"/>
        <v>45.945945945945951</v>
      </c>
      <c r="G32" s="257">
        <f>F32*B129</f>
        <v>243.0359478759373</v>
      </c>
      <c r="H32" s="104">
        <v>146</v>
      </c>
      <c r="I32" s="257">
        <f t="shared" si="1"/>
        <v>-97.035947875937296</v>
      </c>
      <c r="J32" s="259">
        <v>0.12068258986067204</v>
      </c>
      <c r="K32" s="262">
        <v>163.61965811965811</v>
      </c>
      <c r="L32" s="257">
        <f t="shared" si="2"/>
        <v>183.36570221365619</v>
      </c>
      <c r="M32" s="257">
        <f t="shared" si="3"/>
        <v>205.494750048421</v>
      </c>
      <c r="N32" s="264">
        <f t="shared" si="4"/>
        <v>230.29438868703591</v>
      </c>
      <c r="O32" s="261">
        <f t="shared" si="5"/>
        <v>258.08691194416764</v>
      </c>
      <c r="P32" s="261">
        <f t="shared" si="6"/>
        <v>289.23350888673298</v>
      </c>
      <c r="Q32" s="261">
        <f t="shared" si="7"/>
        <v>324.13895781367364</v>
      </c>
      <c r="R32" s="261">
        <f t="shared" si="8"/>
        <v>363.25688671736691</v>
      </c>
      <c r="S32" s="261">
        <f t="shared" si="9"/>
        <v>407.09566859114352</v>
      </c>
      <c r="T32" s="15"/>
      <c r="U32" s="86">
        <v>0.12068258986067204</v>
      </c>
      <c r="V32" s="86">
        <f t="shared" si="10"/>
        <v>12.068258986067203</v>
      </c>
      <c r="W32" s="15"/>
      <c r="X32" s="15"/>
      <c r="Y32" s="15"/>
      <c r="Z32" s="15"/>
    </row>
    <row r="33" spans="1:26">
      <c r="A33" s="34" t="s">
        <v>64</v>
      </c>
      <c r="B33" s="34" t="s">
        <v>21</v>
      </c>
      <c r="C33" s="34" t="s">
        <v>516</v>
      </c>
      <c r="D33" s="116">
        <v>149245</v>
      </c>
      <c r="E33" s="116">
        <v>37.6249812996979</v>
      </c>
      <c r="F33" s="116">
        <f t="shared" si="0"/>
        <v>14.527019806833167</v>
      </c>
      <c r="G33" s="257">
        <f>F33*B129</f>
        <v>76.842210033499953</v>
      </c>
      <c r="H33" s="104">
        <v>56</v>
      </c>
      <c r="I33" s="257">
        <f t="shared" si="1"/>
        <v>-20.842210033499953</v>
      </c>
      <c r="J33" s="259">
        <v>0.2767857142857143</v>
      </c>
      <c r="K33" s="257">
        <v>71.5</v>
      </c>
      <c r="L33" s="260">
        <f t="shared" si="2"/>
        <v>91.290178571428569</v>
      </c>
      <c r="M33" s="260">
        <f t="shared" si="3"/>
        <v>116.55799585459184</v>
      </c>
      <c r="N33" s="261">
        <f t="shared" si="4"/>
        <v>148.81958399291636</v>
      </c>
      <c r="O33" s="261">
        <f t="shared" si="5"/>
        <v>190.01071884809858</v>
      </c>
      <c r="P33" s="261">
        <f t="shared" si="6"/>
        <v>242.60297138641158</v>
      </c>
      <c r="Q33" s="261">
        <f t="shared" si="7"/>
        <v>309.75200810943625</v>
      </c>
      <c r="R33" s="261">
        <f t="shared" si="8"/>
        <v>395.48693892544094</v>
      </c>
      <c r="S33" s="261">
        <f t="shared" si="9"/>
        <v>504.95207380658979</v>
      </c>
      <c r="T33" s="15"/>
      <c r="U33" s="86">
        <v>0.2767857142857143</v>
      </c>
      <c r="V33" s="86">
        <f t="shared" si="10"/>
        <v>27.678571428571431</v>
      </c>
      <c r="W33" s="15"/>
      <c r="X33" s="15"/>
      <c r="Y33" s="15"/>
      <c r="Z33" s="15"/>
    </row>
    <row r="34" spans="1:26">
      <c r="A34" s="34" t="s">
        <v>537</v>
      </c>
      <c r="B34" s="34" t="s">
        <v>520</v>
      </c>
      <c r="C34" s="34" t="s">
        <v>516</v>
      </c>
      <c r="D34" s="116">
        <v>109570</v>
      </c>
      <c r="E34" s="116">
        <v>41.709976750289904</v>
      </c>
      <c r="F34" s="116">
        <f t="shared" si="0"/>
        <v>16.104238127525061</v>
      </c>
      <c r="G34" s="257">
        <f>F34*B129</f>
        <v>85.185073406638779</v>
      </c>
      <c r="H34" s="258">
        <v>154</v>
      </c>
      <c r="I34" s="257">
        <f t="shared" si="1"/>
        <v>68.814926593361221</v>
      </c>
      <c r="J34" s="259">
        <v>0.23203665493385117</v>
      </c>
      <c r="K34" s="260">
        <v>189.73364485981307</v>
      </c>
      <c r="L34" s="260">
        <f t="shared" si="2"/>
        <v>233.75880514149139</v>
      </c>
      <c r="M34" s="260">
        <f t="shared" si="3"/>
        <v>287.99941634785699</v>
      </c>
      <c r="N34" s="261">
        <f t="shared" si="4"/>
        <v>354.82583754011523</v>
      </c>
      <c r="O34" s="261">
        <f t="shared" si="5"/>
        <v>437.15843796702569</v>
      </c>
      <c r="P34" s="261">
        <f t="shared" si="6"/>
        <v>538.59521958900177</v>
      </c>
      <c r="Q34" s="261">
        <f t="shared" si="7"/>
        <v>663.56905270579682</v>
      </c>
      <c r="R34" s="261">
        <f t="shared" si="8"/>
        <v>817.54139601327427</v>
      </c>
      <c r="S34" s="261">
        <f t="shared" si="9"/>
        <v>1007.2409668141454</v>
      </c>
      <c r="T34" s="15"/>
      <c r="U34" s="86">
        <v>0.23203665493385117</v>
      </c>
      <c r="V34" s="86">
        <f t="shared" si="10"/>
        <v>23.203665493385117</v>
      </c>
      <c r="W34" s="15"/>
      <c r="X34" s="15"/>
      <c r="Y34" s="15"/>
      <c r="Z34" s="15"/>
    </row>
    <row r="35" spans="1:26">
      <c r="A35" s="34" t="s">
        <v>445</v>
      </c>
      <c r="B35" s="34" t="s">
        <v>38</v>
      </c>
      <c r="C35" s="34" t="s">
        <v>516</v>
      </c>
      <c r="D35" s="116">
        <v>163910</v>
      </c>
      <c r="E35" s="116">
        <v>33.697505900329595</v>
      </c>
      <c r="F35" s="116">
        <f t="shared" si="0"/>
        <v>13.010620038737295</v>
      </c>
      <c r="G35" s="257">
        <f>F35*B129</f>
        <v>68.821052836483972</v>
      </c>
      <c r="H35" s="258">
        <v>86</v>
      </c>
      <c r="I35" s="257">
        <f t="shared" si="1"/>
        <v>17.178947163516028</v>
      </c>
      <c r="J35" s="259">
        <v>0.17832112137623446</v>
      </c>
      <c r="K35" s="260">
        <v>101.33561643835617</v>
      </c>
      <c r="L35" s="260">
        <f t="shared" si="2"/>
        <v>119.40589719699582</v>
      </c>
      <c r="M35" s="260">
        <f t="shared" si="3"/>
        <v>140.69849068409948</v>
      </c>
      <c r="N35" s="261">
        <f t="shared" si="4"/>
        <v>165.78800331883178</v>
      </c>
      <c r="O35" s="261">
        <f t="shared" si="5"/>
        <v>195.35150598137275</v>
      </c>
      <c r="P35" s="261">
        <f t="shared" si="6"/>
        <v>230.18680559050733</v>
      </c>
      <c r="Q35" s="261">
        <f t="shared" si="7"/>
        <v>271.23397488941987</v>
      </c>
      <c r="R35" s="261">
        <f t="shared" si="8"/>
        <v>319.60072144703463</v>
      </c>
      <c r="S35" s="261">
        <f t="shared" si="9"/>
        <v>376.59228048812338</v>
      </c>
      <c r="T35" s="15"/>
      <c r="U35" s="86">
        <v>0.17832112137623446</v>
      </c>
      <c r="V35" s="86">
        <f t="shared" si="10"/>
        <v>17.832112137623447</v>
      </c>
      <c r="W35" s="15"/>
      <c r="X35" s="15"/>
      <c r="Y35" s="15"/>
      <c r="Z35" s="15"/>
    </row>
    <row r="36" spans="1:26">
      <c r="A36" s="34" t="s">
        <v>538</v>
      </c>
      <c r="B36" s="34" t="s">
        <v>539</v>
      </c>
      <c r="C36" s="34" t="s">
        <v>524</v>
      </c>
      <c r="D36" s="116">
        <v>629920</v>
      </c>
      <c r="E36" s="116">
        <v>146</v>
      </c>
      <c r="F36" s="116">
        <f t="shared" si="0"/>
        <v>56.370656370656377</v>
      </c>
      <c r="G36" s="257">
        <f>F36*B129</f>
        <v>298.17855789820879</v>
      </c>
      <c r="H36" s="104">
        <v>203</v>
      </c>
      <c r="I36" s="257">
        <f t="shared" si="1"/>
        <v>-95.178557898208794</v>
      </c>
      <c r="J36" s="259">
        <v>0.16411238825031926</v>
      </c>
      <c r="K36" s="257">
        <v>236.31481481481481</v>
      </c>
      <c r="L36" s="257">
        <f t="shared" si="2"/>
        <v>275.09700345300598</v>
      </c>
      <c r="M36" s="260">
        <f t="shared" si="3"/>
        <v>320.24382969018512</v>
      </c>
      <c r="N36" s="261">
        <f t="shared" si="4"/>
        <v>372.7998094030699</v>
      </c>
      <c r="O36" s="261">
        <f t="shared" si="5"/>
        <v>433.98087646347153</v>
      </c>
      <c r="P36" s="261">
        <f t="shared" si="6"/>
        <v>505.20251455485862</v>
      </c>
      <c r="Q36" s="261">
        <f t="shared" si="7"/>
        <v>588.11250576852319</v>
      </c>
      <c r="R36" s="261">
        <f t="shared" si="8"/>
        <v>684.62905365007521</v>
      </c>
      <c r="S36" s="261">
        <f t="shared" si="9"/>
        <v>796.985162710145</v>
      </c>
      <c r="T36" s="15"/>
      <c r="U36" s="86">
        <v>0.16411238825031926</v>
      </c>
      <c r="V36" s="86">
        <f t="shared" si="10"/>
        <v>16.411238825031926</v>
      </c>
      <c r="W36" s="15"/>
      <c r="X36" s="15"/>
      <c r="Y36" s="15"/>
      <c r="Z36" s="15"/>
    </row>
    <row r="37" spans="1:26">
      <c r="A37" s="34" t="s">
        <v>354</v>
      </c>
      <c r="B37" s="34" t="s">
        <v>533</v>
      </c>
      <c r="C37" s="34" t="s">
        <v>516</v>
      </c>
      <c r="D37" s="116">
        <v>110782</v>
      </c>
      <c r="E37" s="116">
        <v>30.820005900329601</v>
      </c>
      <c r="F37" s="116">
        <f t="shared" si="0"/>
        <v>11.899616177733437</v>
      </c>
      <c r="G37" s="257">
        <f>F37*B129</f>
        <v>62.944280231332641</v>
      </c>
      <c r="H37" s="258">
        <v>69</v>
      </c>
      <c r="I37" s="257">
        <f t="shared" si="1"/>
        <v>6.0557197686673589</v>
      </c>
      <c r="J37" s="259">
        <v>0.20551199809931101</v>
      </c>
      <c r="K37" s="260">
        <v>83.180327868852459</v>
      </c>
      <c r="L37" s="260">
        <f t="shared" si="2"/>
        <v>100.27488325173613</v>
      </c>
      <c r="M37" s="260">
        <f t="shared" si="3"/>
        <v>120.88257486797556</v>
      </c>
      <c r="N37" s="261">
        <f t="shared" si="4"/>
        <v>145.72539436448278</v>
      </c>
      <c r="O37" s="261">
        <f t="shared" si="5"/>
        <v>175.67371133413772</v>
      </c>
      <c r="P37" s="261">
        <f t="shared" si="6"/>
        <v>211.77676676393793</v>
      </c>
      <c r="Q37" s="261">
        <f t="shared" si="7"/>
        <v>255.29943325260658</v>
      </c>
      <c r="R37" s="261">
        <f t="shared" si="8"/>
        <v>307.76652989397144</v>
      </c>
      <c r="S37" s="261">
        <f t="shared" si="9"/>
        <v>371.01624440057287</v>
      </c>
      <c r="T37" s="15"/>
      <c r="U37" s="86">
        <v>0.20551199809931101</v>
      </c>
      <c r="V37" s="86">
        <f t="shared" si="10"/>
        <v>20.551199809931102</v>
      </c>
      <c r="W37" s="15"/>
      <c r="X37" s="15"/>
      <c r="Y37" s="15"/>
      <c r="Z37" s="15"/>
    </row>
    <row r="38" spans="1:26">
      <c r="A38" s="34" t="s">
        <v>92</v>
      </c>
      <c r="B38" s="34" t="s">
        <v>23</v>
      </c>
      <c r="C38" s="34" t="s">
        <v>516</v>
      </c>
      <c r="D38" s="116">
        <v>266085</v>
      </c>
      <c r="E38" s="116">
        <v>58.699971349517803</v>
      </c>
      <c r="F38" s="116">
        <f t="shared" si="0"/>
        <v>22.664081602130427</v>
      </c>
      <c r="G38" s="257">
        <f>F38*B129</f>
        <v>119.88406031277664</v>
      </c>
      <c r="H38" s="104">
        <v>65</v>
      </c>
      <c r="I38" s="257">
        <f t="shared" si="1"/>
        <v>-54.88406031277664</v>
      </c>
      <c r="J38" s="259">
        <v>9.7001303780964804E-2</v>
      </c>
      <c r="K38" s="257">
        <v>71.305084745762713</v>
      </c>
      <c r="L38" s="257">
        <f t="shared" si="2"/>
        <v>78.221770932313888</v>
      </c>
      <c r="M38" s="257">
        <f t="shared" si="3"/>
        <v>85.809384696804315</v>
      </c>
      <c r="N38" s="264">
        <f t="shared" si="4"/>
        <v>94.133006889036707</v>
      </c>
      <c r="O38" s="264">
        <f t="shared" si="5"/>
        <v>103.26403128609581</v>
      </c>
      <c r="P38" s="264">
        <f t="shared" si="6"/>
        <v>113.28077695452545</v>
      </c>
      <c r="Q38" s="261">
        <f t="shared" si="7"/>
        <v>124.26916001243509</v>
      </c>
      <c r="R38" s="261">
        <f t="shared" si="8"/>
        <v>136.32343055340664</v>
      </c>
      <c r="S38" s="261">
        <f t="shared" si="9"/>
        <v>149.5469810529809</v>
      </c>
      <c r="T38" s="15"/>
      <c r="U38" s="86">
        <v>9.7001303780964804E-2</v>
      </c>
      <c r="V38" s="86">
        <f t="shared" si="10"/>
        <v>9.70013037809648</v>
      </c>
      <c r="W38" s="15"/>
      <c r="X38" s="15"/>
      <c r="Y38" s="15"/>
      <c r="Z38" s="15"/>
    </row>
    <row r="39" spans="1:26">
      <c r="A39" s="34" t="s">
        <v>237</v>
      </c>
      <c r="B39" s="34" t="s">
        <v>38</v>
      </c>
      <c r="C39" s="34" t="s">
        <v>516</v>
      </c>
      <c r="D39" s="116">
        <v>74439</v>
      </c>
      <c r="E39" s="116">
        <v>18.084985399993901</v>
      </c>
      <c r="F39" s="116">
        <f t="shared" si="0"/>
        <v>6.9826198455574913</v>
      </c>
      <c r="G39" s="257">
        <f>F39*B129</f>
        <v>36.935307302605082</v>
      </c>
      <c r="H39" s="258">
        <v>53</v>
      </c>
      <c r="I39" s="257">
        <f t="shared" si="1"/>
        <v>16.064692697394918</v>
      </c>
      <c r="J39" s="259">
        <v>0.20100115517905273</v>
      </c>
      <c r="K39" s="260">
        <v>63.653061224489797</v>
      </c>
      <c r="L39" s="260">
        <f t="shared" si="2"/>
        <v>76.447400061295212</v>
      </c>
      <c r="M39" s="260">
        <f t="shared" si="3"/>
        <v>91.813415784050733</v>
      </c>
      <c r="N39" s="261">
        <f t="shared" si="4"/>
        <v>110.26801841757961</v>
      </c>
      <c r="O39" s="261">
        <f t="shared" si="5"/>
        <v>132.43201749881817</v>
      </c>
      <c r="P39" s="261">
        <f t="shared" si="6"/>
        <v>159.05100599877315</v>
      </c>
      <c r="Q39" s="261">
        <f t="shared" si="7"/>
        <v>191.020441936917</v>
      </c>
      <c r="R39" s="261">
        <f t="shared" si="8"/>
        <v>229.41577142905049</v>
      </c>
      <c r="S39" s="261">
        <f t="shared" si="9"/>
        <v>275.52860650258316</v>
      </c>
      <c r="T39" s="15"/>
      <c r="U39" s="86">
        <v>0.20100115517905273</v>
      </c>
      <c r="V39" s="86">
        <f t="shared" si="10"/>
        <v>20.100115517905273</v>
      </c>
      <c r="W39" s="15"/>
      <c r="X39" s="15"/>
      <c r="Y39" s="15"/>
      <c r="Z39" s="15"/>
    </row>
    <row r="40" spans="1:26">
      <c r="A40" s="34" t="s">
        <v>434</v>
      </c>
      <c r="B40" s="34" t="s">
        <v>519</v>
      </c>
      <c r="C40" s="34" t="s">
        <v>516</v>
      </c>
      <c r="D40" s="116">
        <v>103589</v>
      </c>
      <c r="E40" s="116">
        <v>29.2675151991272</v>
      </c>
      <c r="F40" s="116">
        <f t="shared" si="0"/>
        <v>11.30019891858193</v>
      </c>
      <c r="G40" s="257">
        <f>F40*B129</f>
        <v>59.77359914616202</v>
      </c>
      <c r="H40" s="258">
        <v>65</v>
      </c>
      <c r="I40" s="257">
        <f t="shared" si="1"/>
        <v>5.2264008538379798</v>
      </c>
      <c r="J40" s="259">
        <v>0.26565934065934066</v>
      </c>
      <c r="K40" s="260">
        <v>82.267857142857139</v>
      </c>
      <c r="L40" s="260">
        <f t="shared" si="2"/>
        <v>104.12308182888539</v>
      </c>
      <c r="M40" s="260">
        <f t="shared" si="3"/>
        <v>131.78435109496564</v>
      </c>
      <c r="N40" s="261">
        <f t="shared" si="4"/>
        <v>166.79409491607328</v>
      </c>
      <c r="O40" s="261">
        <f t="shared" si="5"/>
        <v>211.10450419734877</v>
      </c>
      <c r="P40" s="261">
        <f t="shared" si="6"/>
        <v>267.18638759263348</v>
      </c>
      <c r="Q40" s="261">
        <f t="shared" si="7"/>
        <v>338.16694715364349</v>
      </c>
      <c r="R40" s="261">
        <f t="shared" si="8"/>
        <v>428.00415536726251</v>
      </c>
      <c r="S40" s="261">
        <f t="shared" si="9"/>
        <v>541.70745708158745</v>
      </c>
      <c r="T40" s="15"/>
      <c r="U40" s="86">
        <v>0.26565934065934066</v>
      </c>
      <c r="V40" s="86">
        <f t="shared" si="10"/>
        <v>26.565934065934066</v>
      </c>
      <c r="W40" s="15"/>
      <c r="X40" s="15"/>
      <c r="Y40" s="15"/>
      <c r="Z40" s="15"/>
    </row>
    <row r="41" spans="1:26">
      <c r="A41" s="34" t="s">
        <v>353</v>
      </c>
      <c r="B41" s="34" t="s">
        <v>533</v>
      </c>
      <c r="C41" s="34" t="s">
        <v>516</v>
      </c>
      <c r="D41" s="116">
        <v>114828</v>
      </c>
      <c r="E41" s="116">
        <v>31.090025300125099</v>
      </c>
      <c r="F41" s="116">
        <f t="shared" si="0"/>
        <v>12.003870772249073</v>
      </c>
      <c r="G41" s="257">
        <f>F41*B129</f>
        <v>63.495745952124153</v>
      </c>
      <c r="H41" s="104">
        <v>57</v>
      </c>
      <c r="I41" s="257">
        <f t="shared" si="1"/>
        <v>-6.4957459521241532</v>
      </c>
      <c r="J41" s="259">
        <v>0.22601717058603957</v>
      </c>
      <c r="K41" s="260">
        <v>69.88297872340425</v>
      </c>
      <c r="L41" s="260">
        <f t="shared" si="2"/>
        <v>85.677731846592479</v>
      </c>
      <c r="M41" s="260">
        <f t="shared" si="3"/>
        <v>105.04237038078873</v>
      </c>
      <c r="N41" s="261">
        <f t="shared" si="4"/>
        <v>128.78374972590541</v>
      </c>
      <c r="O41" s="261">
        <f t="shared" si="5"/>
        <v>157.89108845641519</v>
      </c>
      <c r="P41" s="261">
        <f t="shared" si="6"/>
        <v>193.57718553008425</v>
      </c>
      <c r="Q41" s="261">
        <f t="shared" si="7"/>
        <v>237.32895329360272</v>
      </c>
      <c r="R41" s="261">
        <f t="shared" si="8"/>
        <v>290.96937181516915</v>
      </c>
      <c r="S41" s="261">
        <f t="shared" si="9"/>
        <v>356.73344596003102</v>
      </c>
      <c r="T41" s="15"/>
      <c r="U41" s="86">
        <v>0.22601717058603957</v>
      </c>
      <c r="V41" s="86">
        <f t="shared" si="10"/>
        <v>22.601717058603956</v>
      </c>
      <c r="W41" s="15"/>
      <c r="X41" s="15"/>
      <c r="Y41" s="15"/>
      <c r="Z41" s="15"/>
    </row>
    <row r="42" spans="1:26">
      <c r="A42" s="34" t="s">
        <v>156</v>
      </c>
      <c r="B42" s="34" t="s">
        <v>30</v>
      </c>
      <c r="C42" s="34" t="s">
        <v>516</v>
      </c>
      <c r="D42" s="116">
        <v>140270</v>
      </c>
      <c r="E42" s="116">
        <v>28.697478365119899</v>
      </c>
      <c r="F42" s="116">
        <f t="shared" si="0"/>
        <v>11.08010747688027</v>
      </c>
      <c r="G42" s="257">
        <f>F42*B129</f>
        <v>58.609402152236285</v>
      </c>
      <c r="H42" s="104">
        <v>47</v>
      </c>
      <c r="I42" s="257">
        <f t="shared" si="1"/>
        <v>-11.609402152236285</v>
      </c>
      <c r="J42" s="259">
        <v>0.20100783874580067</v>
      </c>
      <c r="K42" s="257">
        <v>56.44736842105263</v>
      </c>
      <c r="L42" s="260">
        <f t="shared" si="2"/>
        <v>67.793731950256387</v>
      </c>
      <c r="M42" s="260">
        <f t="shared" si="3"/>
        <v>81.420803490089554</v>
      </c>
      <c r="N42" s="261">
        <f t="shared" si="4"/>
        <v>97.787023228579002</v>
      </c>
      <c r="O42" s="261">
        <f t="shared" si="5"/>
        <v>117.44298142514107</v>
      </c>
      <c r="P42" s="261">
        <f t="shared" si="6"/>
        <v>141.04994129727189</v>
      </c>
      <c r="Q42" s="261">
        <f t="shared" si="7"/>
        <v>169.40208515265857</v>
      </c>
      <c r="R42" s="261">
        <f t="shared" si="8"/>
        <v>203.45323216822658</v>
      </c>
      <c r="S42" s="261">
        <f t="shared" si="9"/>
        <v>244.3489266522094</v>
      </c>
      <c r="T42" s="15"/>
      <c r="U42" s="86">
        <v>0.20100783874580067</v>
      </c>
      <c r="V42" s="86">
        <f t="shared" si="10"/>
        <v>20.100783874580067</v>
      </c>
      <c r="W42" s="15"/>
      <c r="X42" s="15"/>
      <c r="Y42" s="15"/>
      <c r="Z42" s="15"/>
    </row>
    <row r="43" spans="1:26">
      <c r="A43" s="34" t="s">
        <v>416</v>
      </c>
      <c r="B43" s="34" t="s">
        <v>520</v>
      </c>
      <c r="C43" s="34" t="s">
        <v>516</v>
      </c>
      <c r="D43" s="116">
        <v>1148612</v>
      </c>
      <c r="E43" s="116">
        <v>229.134913131866</v>
      </c>
      <c r="F43" s="116">
        <f t="shared" si="0"/>
        <v>88.469078429291898</v>
      </c>
      <c r="G43" s="257">
        <f>F43*B129</f>
        <v>467.96656138213115</v>
      </c>
      <c r="H43" s="104">
        <v>154</v>
      </c>
      <c r="I43" s="257">
        <f t="shared" si="1"/>
        <v>-313.96656138213115</v>
      </c>
      <c r="J43" s="259">
        <v>0.23203665493385117</v>
      </c>
      <c r="K43" s="257">
        <v>189.73364485981307</v>
      </c>
      <c r="L43" s="257">
        <f t="shared" si="2"/>
        <v>233.75880514149139</v>
      </c>
      <c r="M43" s="257">
        <f t="shared" si="3"/>
        <v>287.99941634785699</v>
      </c>
      <c r="N43" s="264">
        <f t="shared" si="4"/>
        <v>354.82583754011523</v>
      </c>
      <c r="O43" s="264">
        <f t="shared" si="5"/>
        <v>437.15843796702569</v>
      </c>
      <c r="P43" s="261">
        <f t="shared" si="6"/>
        <v>538.59521958900177</v>
      </c>
      <c r="Q43" s="261">
        <f t="shared" si="7"/>
        <v>663.56905270579682</v>
      </c>
      <c r="R43" s="261">
        <f t="shared" si="8"/>
        <v>817.54139601327427</v>
      </c>
      <c r="S43" s="261">
        <f t="shared" si="9"/>
        <v>1007.2409668141454</v>
      </c>
      <c r="T43" s="15"/>
      <c r="U43" s="86">
        <v>0.23203665493385117</v>
      </c>
      <c r="V43" s="86">
        <f t="shared" si="10"/>
        <v>23.203665493385117</v>
      </c>
      <c r="W43" s="15"/>
      <c r="X43" s="15"/>
      <c r="Y43" s="15"/>
      <c r="Z43" s="15"/>
    </row>
    <row r="44" spans="1:26">
      <c r="A44" s="34" t="s">
        <v>133</v>
      </c>
      <c r="B44" s="34" t="s">
        <v>549</v>
      </c>
      <c r="C44" s="34" t="s">
        <v>516</v>
      </c>
      <c r="D44" s="116">
        <v>110665</v>
      </c>
      <c r="E44" s="116">
        <v>24.645060000656102</v>
      </c>
      <c r="F44" s="116">
        <f t="shared" si="0"/>
        <v>9.5154671817205028</v>
      </c>
      <c r="G44" s="257">
        <f>F44*B129</f>
        <v>50.333071577468935</v>
      </c>
      <c r="H44" s="104">
        <v>36</v>
      </c>
      <c r="I44" s="257">
        <f t="shared" si="1"/>
        <v>-14.333071577468935</v>
      </c>
      <c r="J44" s="259">
        <v>0.11805555555555555</v>
      </c>
      <c r="K44" s="257">
        <v>40.25</v>
      </c>
      <c r="L44" s="257">
        <f t="shared" si="2"/>
        <v>45.001736111111114</v>
      </c>
      <c r="M44" s="260">
        <f t="shared" si="3"/>
        <v>50.314441068672842</v>
      </c>
      <c r="N44" s="261">
        <f t="shared" si="4"/>
        <v>56.254340361502273</v>
      </c>
      <c r="O44" s="261">
        <f t="shared" si="5"/>
        <v>62.895477765290735</v>
      </c>
      <c r="P44" s="261">
        <f t="shared" si="6"/>
        <v>70.320638334804229</v>
      </c>
      <c r="Q44" s="261">
        <f t="shared" si="7"/>
        <v>78.622380360440843</v>
      </c>
      <c r="R44" s="261">
        <f t="shared" si="8"/>
        <v>87.904189152992885</v>
      </c>
      <c r="S44" s="261">
        <f t="shared" si="9"/>
        <v>98.281767039110093</v>
      </c>
      <c r="T44" s="15"/>
      <c r="U44" s="86">
        <v>0.11805555555555555</v>
      </c>
      <c r="V44" s="86">
        <f t="shared" si="10"/>
        <v>11.805555555555555</v>
      </c>
      <c r="W44" s="15"/>
      <c r="X44" s="15"/>
      <c r="Y44" s="15"/>
      <c r="Z44" s="15"/>
    </row>
    <row r="45" spans="1:26">
      <c r="A45" s="34" t="s">
        <v>228</v>
      </c>
      <c r="B45" s="34" t="s">
        <v>222</v>
      </c>
      <c r="C45" s="34" t="s">
        <v>516</v>
      </c>
      <c r="D45" s="116">
        <v>84290</v>
      </c>
      <c r="E45" s="116">
        <v>21.732481299346901</v>
      </c>
      <c r="F45" s="116">
        <f t="shared" si="0"/>
        <v>8.3909194205972604</v>
      </c>
      <c r="G45" s="257">
        <f>F45*B129</f>
        <v>44.384657078007194</v>
      </c>
      <c r="H45" s="258">
        <v>85</v>
      </c>
      <c r="I45" s="257">
        <f t="shared" si="1"/>
        <v>40.615342921992806</v>
      </c>
      <c r="J45" s="259">
        <v>8.1326949384404934E-2</v>
      </c>
      <c r="K45" s="260">
        <v>91.912790697674424</v>
      </c>
      <c r="L45" s="260">
        <f t="shared" si="2"/>
        <v>99.387777574523597</v>
      </c>
      <c r="M45" s="260">
        <f t="shared" si="3"/>
        <v>107.47068233075538</v>
      </c>
      <c r="N45" s="261">
        <f t="shared" si="4"/>
        <v>116.21094507297619</v>
      </c>
      <c r="O45" s="261">
        <f t="shared" si="5"/>
        <v>125.66202672083999</v>
      </c>
      <c r="P45" s="261">
        <f t="shared" si="6"/>
        <v>135.88173600750747</v>
      </c>
      <c r="Q45" s="261">
        <f t="shared" si="7"/>
        <v>146.93258307405512</v>
      </c>
      <c r="R45" s="261">
        <f t="shared" si="8"/>
        <v>158.88216182063866</v>
      </c>
      <c r="S45" s="261">
        <f t="shared" si="9"/>
        <v>171.80356335311058</v>
      </c>
      <c r="T45" s="15"/>
      <c r="U45" s="86">
        <v>8.1326949384404934E-2</v>
      </c>
      <c r="V45" s="86">
        <f t="shared" si="10"/>
        <v>8.1326949384404941</v>
      </c>
      <c r="W45" s="15"/>
      <c r="X45" s="15"/>
      <c r="Y45" s="15"/>
      <c r="Z45" s="15"/>
    </row>
    <row r="46" spans="1:26">
      <c r="A46" s="34" t="s">
        <v>542</v>
      </c>
      <c r="B46" s="34" t="s">
        <v>543</v>
      </c>
      <c r="C46" s="34" t="s">
        <v>516</v>
      </c>
      <c r="D46" s="116">
        <v>229221</v>
      </c>
      <c r="E46" s="116">
        <v>56.717497300674403</v>
      </c>
      <c r="F46" s="116">
        <f t="shared" si="0"/>
        <v>21.898647606437994</v>
      </c>
      <c r="G46" s="257">
        <f>F46*B129</f>
        <v>115.83521611445644</v>
      </c>
      <c r="H46" s="104">
        <v>92</v>
      </c>
      <c r="I46" s="257">
        <f t="shared" si="1"/>
        <v>-23.835216114456443</v>
      </c>
      <c r="J46" s="259">
        <v>-2.509881422924902E-2</v>
      </c>
      <c r="K46" s="257">
        <v>89.690909090909088</v>
      </c>
      <c r="L46" s="257">
        <f t="shared" si="2"/>
        <v>87.439773625583896</v>
      </c>
      <c r="M46" s="257">
        <f t="shared" si="3"/>
        <v>85.24513899110778</v>
      </c>
      <c r="N46" s="264">
        <f t="shared" si="4"/>
        <v>83.105587083623448</v>
      </c>
      <c r="O46" s="264">
        <f t="shared" si="5"/>
        <v>81.019735391998907</v>
      </c>
      <c r="P46" s="264">
        <f t="shared" si="6"/>
        <v>78.986236104492221</v>
      </c>
      <c r="Q46" s="264">
        <f t="shared" si="7"/>
        <v>77.003775237837971</v>
      </c>
      <c r="R46" s="264">
        <f t="shared" si="8"/>
        <v>75.071071788192626</v>
      </c>
      <c r="S46" s="264">
        <f t="shared" si="9"/>
        <v>73.186876903390157</v>
      </c>
      <c r="T46" s="15"/>
      <c r="U46" s="86">
        <v>-2.509881422924902E-2</v>
      </c>
      <c r="V46" s="86">
        <f t="shared" si="10"/>
        <v>-2.5098814229249018</v>
      </c>
      <c r="W46" s="15"/>
      <c r="X46" s="15"/>
      <c r="Y46" s="15"/>
      <c r="Z46" s="15"/>
    </row>
    <row r="47" spans="1:26">
      <c r="A47" s="34" t="s">
        <v>544</v>
      </c>
      <c r="B47" s="34" t="s">
        <v>519</v>
      </c>
      <c r="C47" s="34" t="s">
        <v>516</v>
      </c>
      <c r="D47" s="116">
        <v>94569</v>
      </c>
      <c r="E47" s="116">
        <v>20.372497850128198</v>
      </c>
      <c r="F47" s="116">
        <f t="shared" si="0"/>
        <v>7.8658292857637839</v>
      </c>
      <c r="G47" s="257">
        <f>F47*B129</f>
        <v>41.607137189969762</v>
      </c>
      <c r="H47" s="258">
        <v>47</v>
      </c>
      <c r="I47" s="257">
        <f t="shared" si="1"/>
        <v>5.3928628100302376</v>
      </c>
      <c r="J47" s="259">
        <v>0.3628419452887538</v>
      </c>
      <c r="K47" s="260">
        <v>64.053571428571431</v>
      </c>
      <c r="L47" s="260">
        <f t="shared" si="2"/>
        <v>87.294893888406435</v>
      </c>
      <c r="M47" s="260">
        <f t="shared" si="3"/>
        <v>118.96914300065117</v>
      </c>
      <c r="N47" s="261">
        <f t="shared" si="4"/>
        <v>162.13613827634339</v>
      </c>
      <c r="O47" s="261">
        <f t="shared" si="5"/>
        <v>220.96593009013822</v>
      </c>
      <c r="P47" s="261">
        <f t="shared" si="6"/>
        <v>301.14163800658275</v>
      </c>
      <c r="Q47" s="261">
        <f t="shared" si="7"/>
        <v>410.40845574833293</v>
      </c>
      <c r="R47" s="261">
        <f t="shared" si="8"/>
        <v>559.32185819501149</v>
      </c>
      <c r="S47" s="261">
        <f t="shared" si="9"/>
        <v>762.26728926500994</v>
      </c>
      <c r="T47" s="15"/>
      <c r="U47" s="86">
        <v>0.3628419452887538</v>
      </c>
      <c r="V47" s="86">
        <f t="shared" si="10"/>
        <v>36.284194528875382</v>
      </c>
      <c r="W47" s="15"/>
      <c r="X47" s="15"/>
      <c r="Y47" s="15"/>
      <c r="Z47" s="15"/>
    </row>
    <row r="48" spans="1:26">
      <c r="A48" s="34" t="s">
        <v>540</v>
      </c>
      <c r="B48" s="34" t="s">
        <v>531</v>
      </c>
      <c r="C48" s="34" t="s">
        <v>516</v>
      </c>
      <c r="D48" s="116">
        <v>89493</v>
      </c>
      <c r="E48" s="116">
        <v>23.617479049255401</v>
      </c>
      <c r="F48" s="116">
        <f t="shared" si="0"/>
        <v>9.1187177796352898</v>
      </c>
      <c r="G48" s="257">
        <f>F48*B129</f>
        <v>48.234423589713245</v>
      </c>
      <c r="H48" s="104">
        <v>45</v>
      </c>
      <c r="I48" s="257">
        <f t="shared" si="1"/>
        <v>-3.234423589713245</v>
      </c>
      <c r="J48" s="259">
        <v>0.25176151761517612</v>
      </c>
      <c r="K48" s="260">
        <v>56.329268292682926</v>
      </c>
      <c r="L48" s="260">
        <f t="shared" si="2"/>
        <v>70.510810364201205</v>
      </c>
      <c r="M48" s="260">
        <f t="shared" si="3"/>
        <v>88.262718989768388</v>
      </c>
      <c r="N48" s="261">
        <f t="shared" si="4"/>
        <v>110.4838750714743</v>
      </c>
      <c r="O48" s="261">
        <f t="shared" si="5"/>
        <v>138.2994631314742</v>
      </c>
      <c r="P48" s="261">
        <f t="shared" si="6"/>
        <v>173.11794585481823</v>
      </c>
      <c r="Q48" s="261">
        <f t="shared" si="7"/>
        <v>216.70238262964915</v>
      </c>
      <c r="R48" s="261">
        <f t="shared" si="8"/>
        <v>271.25970335131422</v>
      </c>
      <c r="S48" s="261">
        <f t="shared" si="9"/>
        <v>339.55245793488359</v>
      </c>
      <c r="T48" s="15"/>
      <c r="U48" s="86">
        <v>0.25176151761517612</v>
      </c>
      <c r="V48" s="86">
        <f t="shared" si="10"/>
        <v>25.176151761517612</v>
      </c>
      <c r="W48" s="15"/>
      <c r="X48" s="15"/>
      <c r="Y48" s="15"/>
      <c r="Z48" s="15"/>
    </row>
    <row r="49" spans="1:26">
      <c r="A49" s="34" t="s">
        <v>541</v>
      </c>
      <c r="B49" s="34" t="s">
        <v>344</v>
      </c>
      <c r="C49" s="34" t="s">
        <v>516</v>
      </c>
      <c r="D49" s="116">
        <v>159522</v>
      </c>
      <c r="E49" s="116">
        <v>46.297494399726901</v>
      </c>
      <c r="F49" s="116">
        <f t="shared" si="0"/>
        <v>17.87548046321502</v>
      </c>
      <c r="G49" s="257">
        <f>F49*B129</f>
        <v>94.554247358979197</v>
      </c>
      <c r="H49" s="104">
        <v>82</v>
      </c>
      <c r="I49" s="257">
        <f t="shared" si="1"/>
        <v>-12.554247358979197</v>
      </c>
      <c r="J49" s="259">
        <v>0.15819783197831977</v>
      </c>
      <c r="K49" s="260">
        <v>94.972222222222229</v>
      </c>
      <c r="L49" s="260">
        <f t="shared" si="2"/>
        <v>109.99662187594099</v>
      </c>
      <c r="M49" s="260">
        <f t="shared" si="3"/>
        <v>127.39784898165388</v>
      </c>
      <c r="N49" s="261">
        <f t="shared" si="4"/>
        <v>147.55191248925291</v>
      </c>
      <c r="O49" s="261">
        <f t="shared" si="5"/>
        <v>170.89430514930748</v>
      </c>
      <c r="P49" s="261">
        <f t="shared" si="6"/>
        <v>197.92941372136934</v>
      </c>
      <c r="Q49" s="261">
        <f t="shared" si="7"/>
        <v>229.24141785682986</v>
      </c>
      <c r="R49" s="261">
        <f t="shared" si="8"/>
        <v>265.50691316141643</v>
      </c>
      <c r="S49" s="261">
        <f t="shared" si="9"/>
        <v>307.50953119880853</v>
      </c>
      <c r="T49" s="15"/>
      <c r="U49" s="86">
        <v>0.15819783197831977</v>
      </c>
      <c r="V49" s="86">
        <f t="shared" si="10"/>
        <v>15.819783197831978</v>
      </c>
      <c r="W49" s="15"/>
      <c r="X49" s="15"/>
      <c r="Y49" s="15"/>
      <c r="Z49" s="15"/>
    </row>
    <row r="50" spans="1:26">
      <c r="A50" s="34" t="s">
        <v>78</v>
      </c>
      <c r="B50" s="34" t="s">
        <v>23</v>
      </c>
      <c r="C50" s="34" t="s">
        <v>516</v>
      </c>
      <c r="D50" s="116">
        <v>89867</v>
      </c>
      <c r="E50" s="116">
        <v>26.292473599273702</v>
      </c>
      <c r="F50" s="116">
        <f t="shared" si="0"/>
        <v>10.151534208213786</v>
      </c>
      <c r="G50" s="257">
        <f>F50*B129</f>
        <v>53.697615489096982</v>
      </c>
      <c r="H50" s="258">
        <v>55</v>
      </c>
      <c r="I50" s="257">
        <f t="shared" si="1"/>
        <v>1.3023845109030177</v>
      </c>
      <c r="J50" s="259">
        <v>0.39153605015673981</v>
      </c>
      <c r="K50" s="260">
        <v>76.534482758620697</v>
      </c>
      <c r="L50" s="260">
        <f t="shared" si="2"/>
        <v>106.50049183872015</v>
      </c>
      <c r="M50" s="260">
        <f t="shared" si="3"/>
        <v>148.19927375300273</v>
      </c>
      <c r="N50" s="261">
        <f t="shared" si="4"/>
        <v>206.2246320343508</v>
      </c>
      <c r="O50" s="261">
        <f t="shared" si="5"/>
        <v>286.9690099061076</v>
      </c>
      <c r="P50" s="261">
        <f t="shared" si="6"/>
        <v>399.32772256213531</v>
      </c>
      <c r="Q50" s="261">
        <f t="shared" si="7"/>
        <v>555.67892177220017</v>
      </c>
      <c r="R50" s="261">
        <f t="shared" si="8"/>
        <v>773.2472519582434</v>
      </c>
      <c r="S50" s="261">
        <f t="shared" si="9"/>
        <v>1076.0014267845274</v>
      </c>
      <c r="T50" s="15"/>
      <c r="U50" s="86">
        <v>0.39153605015673981</v>
      </c>
      <c r="V50" s="86">
        <f t="shared" si="10"/>
        <v>39.153605015673982</v>
      </c>
      <c r="W50" s="15"/>
      <c r="X50" s="15"/>
      <c r="Y50" s="15"/>
      <c r="Z50" s="15"/>
    </row>
    <row r="51" spans="1:26">
      <c r="A51" s="34" t="s">
        <v>380</v>
      </c>
      <c r="B51" s="34" t="s">
        <v>526</v>
      </c>
      <c r="C51" s="34" t="s">
        <v>516</v>
      </c>
      <c r="D51" s="116">
        <v>121434</v>
      </c>
      <c r="E51" s="116">
        <v>30.1699909492493</v>
      </c>
      <c r="F51" s="116">
        <f t="shared" si="0"/>
        <v>11.648645154150309</v>
      </c>
      <c r="G51" s="257">
        <f>F51*B129</f>
        <v>61.616742418144973</v>
      </c>
      <c r="H51" s="258">
        <v>66</v>
      </c>
      <c r="I51" s="257">
        <f t="shared" si="1"/>
        <v>4.3832575818550268</v>
      </c>
      <c r="J51" s="259">
        <v>4.1125541125541121E-2</v>
      </c>
      <c r="K51" s="260">
        <v>68.714285714285708</v>
      </c>
      <c r="L51" s="260">
        <f t="shared" si="2"/>
        <v>71.540197897340747</v>
      </c>
      <c r="M51" s="260">
        <f t="shared" si="3"/>
        <v>74.482327248097178</v>
      </c>
      <c r="N51" s="261">
        <f t="shared" si="4"/>
        <v>77.545453260464811</v>
      </c>
      <c r="O51" s="261">
        <f t="shared" si="5"/>
        <v>80.734551987626787</v>
      </c>
      <c r="P51" s="261">
        <f t="shared" si="6"/>
        <v>84.054804125646072</v>
      </c>
      <c r="Q51" s="261">
        <f t="shared" si="7"/>
        <v>87.511603429514636</v>
      </c>
      <c r="R51" s="261">
        <f t="shared" si="8"/>
        <v>91.110565475317188</v>
      </c>
      <c r="S51" s="261">
        <f t="shared" si="9"/>
        <v>94.857536782743651</v>
      </c>
      <c r="T51" s="15"/>
      <c r="U51" s="86">
        <v>4.1125541125541121E-2</v>
      </c>
      <c r="V51" s="86">
        <f t="shared" si="10"/>
        <v>4.1125541125541121</v>
      </c>
      <c r="W51" s="15"/>
      <c r="X51" s="15"/>
      <c r="Y51" s="15"/>
      <c r="Z51" s="15"/>
    </row>
    <row r="52" spans="1:26">
      <c r="A52" s="34" t="s">
        <v>85</v>
      </c>
      <c r="B52" s="34" t="s">
        <v>24</v>
      </c>
      <c r="C52" s="34" t="s">
        <v>516</v>
      </c>
      <c r="D52" s="116">
        <v>124332</v>
      </c>
      <c r="E52" s="116">
        <v>27.327483850711801</v>
      </c>
      <c r="F52" s="116">
        <f t="shared" si="0"/>
        <v>10.551152065911893</v>
      </c>
      <c r="G52" s="257">
        <f>F52*B129</f>
        <v>55.811436476656397</v>
      </c>
      <c r="H52" s="104">
        <v>49</v>
      </c>
      <c r="I52" s="257">
        <f t="shared" si="1"/>
        <v>-6.8114364766563966</v>
      </c>
      <c r="J52" s="259">
        <v>0.24306645735217164</v>
      </c>
      <c r="K52" s="260">
        <v>60.910256410256409</v>
      </c>
      <c r="L52" s="260">
        <f t="shared" si="2"/>
        <v>75.715496652309838</v>
      </c>
      <c r="M52" s="260">
        <f t="shared" si="3"/>
        <v>94.119394190246993</v>
      </c>
      <c r="N52" s="261">
        <f t="shared" si="4"/>
        <v>116.9966619042029</v>
      </c>
      <c r="O52" s="261">
        <f t="shared" si="5"/>
        <v>145.43462603528727</v>
      </c>
      <c r="P52" s="261">
        <f t="shared" si="6"/>
        <v>180.78490536202244</v>
      </c>
      <c r="Q52" s="261">
        <f t="shared" si="7"/>
        <v>224.72765185111686</v>
      </c>
      <c r="R52" s="261">
        <f t="shared" si="8"/>
        <v>279.35140605564004</v>
      </c>
      <c r="S52" s="261">
        <f t="shared" si="9"/>
        <v>347.25236268193248</v>
      </c>
      <c r="T52" s="15"/>
      <c r="U52" s="86">
        <v>0.24306645735217164</v>
      </c>
      <c r="V52" s="86">
        <f t="shared" si="10"/>
        <v>24.306645735217163</v>
      </c>
      <c r="W52" s="15"/>
      <c r="X52" s="15"/>
      <c r="Y52" s="15"/>
      <c r="Z52" s="15"/>
    </row>
    <row r="53" spans="1:26">
      <c r="A53" s="34" t="s">
        <v>546</v>
      </c>
      <c r="B53" s="34" t="s">
        <v>519</v>
      </c>
      <c r="C53" s="34" t="s">
        <v>516</v>
      </c>
      <c r="D53" s="116">
        <v>172259</v>
      </c>
      <c r="E53" s="116">
        <v>46.747475701934796</v>
      </c>
      <c r="F53" s="116">
        <f t="shared" si="0"/>
        <v>18.049218417735442</v>
      </c>
      <c r="G53" s="257">
        <f>F53*B129</f>
        <v>95.473252672496386</v>
      </c>
      <c r="H53" s="104">
        <v>63</v>
      </c>
      <c r="I53" s="257">
        <f t="shared" si="1"/>
        <v>-32.473252672496386</v>
      </c>
      <c r="J53" s="259">
        <v>0.18796992481203006</v>
      </c>
      <c r="K53" s="257">
        <v>74.84210526315789</v>
      </c>
      <c r="L53" s="257">
        <f t="shared" si="2"/>
        <v>88.910170162247724</v>
      </c>
      <c r="M53" s="260">
        <f t="shared" si="3"/>
        <v>105.62260816267022</v>
      </c>
      <c r="N53" s="261">
        <f t="shared" si="4"/>
        <v>125.47648187745784</v>
      </c>
      <c r="O53" s="261">
        <f t="shared" si="5"/>
        <v>149.06228674164166</v>
      </c>
      <c r="P53" s="261">
        <f t="shared" si="6"/>
        <v>177.08151357277731</v>
      </c>
      <c r="Q53" s="261">
        <f t="shared" si="7"/>
        <v>210.36751236465273</v>
      </c>
      <c r="R53" s="261">
        <f t="shared" si="8"/>
        <v>249.91027784673031</v>
      </c>
      <c r="S53" s="261">
        <f t="shared" si="9"/>
        <v>296.88589398333374</v>
      </c>
      <c r="T53" s="15"/>
      <c r="U53" s="86">
        <v>0.18796992481203006</v>
      </c>
      <c r="V53" s="86">
        <f t="shared" si="10"/>
        <v>18.796992481203006</v>
      </c>
      <c r="W53" s="15"/>
      <c r="X53" s="15"/>
      <c r="Y53" s="15"/>
      <c r="Z53" s="15"/>
    </row>
    <row r="54" spans="1:26">
      <c r="A54" s="34" t="s">
        <v>132</v>
      </c>
      <c r="B54" s="34" t="s">
        <v>549</v>
      </c>
      <c r="C54" s="34" t="s">
        <v>516</v>
      </c>
      <c r="D54" s="116">
        <v>97450</v>
      </c>
      <c r="E54" s="116">
        <v>18.827501732894902</v>
      </c>
      <c r="F54" s="116">
        <f t="shared" si="0"/>
        <v>7.2693056883764102</v>
      </c>
      <c r="G54" s="257">
        <f>F54*B129</f>
        <v>38.451762435209787</v>
      </c>
      <c r="H54" s="258">
        <v>76</v>
      </c>
      <c r="I54" s="257">
        <f t="shared" si="1"/>
        <v>37.548237564790213</v>
      </c>
      <c r="J54" s="259">
        <v>-0.10170697012802277</v>
      </c>
      <c r="K54" s="260">
        <v>68.270270270270274</v>
      </c>
      <c r="L54" s="260">
        <f t="shared" si="2"/>
        <v>61.326707931259854</v>
      </c>
      <c r="M54" s="260">
        <f t="shared" si="3"/>
        <v>55.089354279645235</v>
      </c>
      <c r="N54" s="261">
        <f t="shared" si="4"/>
        <v>49.486382969553297</v>
      </c>
      <c r="O54" s="261">
        <f t="shared" si="5"/>
        <v>44.453272895125046</v>
      </c>
      <c r="P54" s="261">
        <f t="shared" si="6"/>
        <v>39.932065196687716</v>
      </c>
      <c r="Q54" s="261">
        <f t="shared" si="7"/>
        <v>35.870695834577944</v>
      </c>
      <c r="R54" s="261">
        <f t="shared" si="8"/>
        <v>32.222396044859131</v>
      </c>
      <c r="S54" s="261">
        <f t="shared" si="9"/>
        <v>28.945153772871326</v>
      </c>
      <c r="T54" s="15"/>
      <c r="U54" s="86">
        <v>-0.10170697012802277</v>
      </c>
      <c r="V54" s="86">
        <f t="shared" si="10"/>
        <v>-10.170697012802277</v>
      </c>
      <c r="W54" s="15"/>
      <c r="X54" s="15"/>
      <c r="Y54" s="15"/>
      <c r="Z54" s="15"/>
    </row>
    <row r="55" spans="1:26">
      <c r="A55" s="34" t="s">
        <v>114</v>
      </c>
      <c r="B55" s="34" t="s">
        <v>26</v>
      </c>
      <c r="C55" s="34" t="s">
        <v>516</v>
      </c>
      <c r="D55" s="116">
        <v>134573</v>
      </c>
      <c r="E55" s="116">
        <v>31.517530450134299</v>
      </c>
      <c r="F55" s="116">
        <f t="shared" si="0"/>
        <v>12.168930675727529</v>
      </c>
      <c r="G55" s="257">
        <f>F55*B129</f>
        <v>64.368847795437858</v>
      </c>
      <c r="H55" s="104">
        <v>45</v>
      </c>
      <c r="I55" s="257">
        <f t="shared" si="1"/>
        <v>-19.368847795437858</v>
      </c>
      <c r="J55" s="259">
        <v>0.25176151761517612</v>
      </c>
      <c r="K55" s="257">
        <v>56.329268292682926</v>
      </c>
      <c r="L55" s="260">
        <f t="shared" si="2"/>
        <v>70.510810364201205</v>
      </c>
      <c r="M55" s="260">
        <f t="shared" si="3"/>
        <v>88.262718989768388</v>
      </c>
      <c r="N55" s="261">
        <f t="shared" si="4"/>
        <v>110.4838750714743</v>
      </c>
      <c r="O55" s="261">
        <f t="shared" si="5"/>
        <v>138.2994631314742</v>
      </c>
      <c r="P55" s="261">
        <f t="shared" si="6"/>
        <v>173.11794585481823</v>
      </c>
      <c r="Q55" s="261">
        <f t="shared" si="7"/>
        <v>216.70238262964915</v>
      </c>
      <c r="R55" s="261">
        <f t="shared" si="8"/>
        <v>271.25970335131422</v>
      </c>
      <c r="S55" s="261">
        <f t="shared" si="9"/>
        <v>339.55245793488359</v>
      </c>
      <c r="T55" s="15"/>
      <c r="U55" s="86">
        <v>0.25176151761517612</v>
      </c>
      <c r="V55" s="86">
        <f t="shared" si="10"/>
        <v>25.176151761517612</v>
      </c>
      <c r="W55" s="15"/>
      <c r="X55" s="15"/>
      <c r="Y55" s="15"/>
      <c r="Z55" s="15"/>
    </row>
    <row r="56" spans="1:26">
      <c r="A56" s="34" t="s">
        <v>349</v>
      </c>
      <c r="B56" s="34" t="s">
        <v>351</v>
      </c>
      <c r="C56" s="34" t="s">
        <v>516</v>
      </c>
      <c r="D56" s="116">
        <v>193329</v>
      </c>
      <c r="E56" s="116">
        <v>46.174985000350993</v>
      </c>
      <c r="F56" s="116">
        <f t="shared" si="0"/>
        <v>17.828179536815057</v>
      </c>
      <c r="G56" s="257">
        <f>F56*B129</f>
        <v>94.304044098466306</v>
      </c>
      <c r="H56" s="104">
        <v>47</v>
      </c>
      <c r="I56" s="257">
        <f t="shared" si="1"/>
        <v>-47.304044098466306</v>
      </c>
      <c r="J56" s="259">
        <v>0.2751113310242454</v>
      </c>
      <c r="K56" s="257">
        <v>59.930232558139537</v>
      </c>
      <c r="L56" s="257">
        <f t="shared" si="2"/>
        <v>76.417718605801866</v>
      </c>
      <c r="M56" s="260">
        <f t="shared" si="3"/>
        <v>97.441098885280269</v>
      </c>
      <c r="N56" s="261">
        <f t="shared" si="4"/>
        <v>124.24824929607485</v>
      </c>
      <c r="O56" s="261">
        <f t="shared" si="5"/>
        <v>158.43035053735025</v>
      </c>
      <c r="P56" s="261">
        <f t="shared" si="6"/>
        <v>202.01633514831843</v>
      </c>
      <c r="Q56" s="261">
        <f t="shared" si="7"/>
        <v>257.5933179996124</v>
      </c>
      <c r="R56" s="261">
        <f t="shared" si="8"/>
        <v>328.46015857743748</v>
      </c>
      <c r="S56" s="261">
        <f t="shared" si="9"/>
        <v>418.82326999211102</v>
      </c>
      <c r="T56" s="15"/>
      <c r="U56" s="86">
        <v>0.2751113310242454</v>
      </c>
      <c r="V56" s="86">
        <f t="shared" si="10"/>
        <v>27.511133102424541</v>
      </c>
      <c r="W56" s="15"/>
      <c r="X56" s="15"/>
      <c r="Y56" s="15"/>
      <c r="Z56" s="15"/>
    </row>
    <row r="57" spans="1:26">
      <c r="A57" s="34" t="s">
        <v>333</v>
      </c>
      <c r="B57" s="34" t="s">
        <v>29</v>
      </c>
      <c r="C57" s="34" t="s">
        <v>516</v>
      </c>
      <c r="D57" s="116">
        <v>230222</v>
      </c>
      <c r="E57" s="116">
        <v>33.100021079929398</v>
      </c>
      <c r="F57" s="116">
        <f t="shared" si="0"/>
        <v>12.77993091889166</v>
      </c>
      <c r="G57" s="257">
        <f>F57*B129</f>
        <v>67.600798301463414</v>
      </c>
      <c r="H57" s="258">
        <v>72</v>
      </c>
      <c r="I57" s="257">
        <f t="shared" si="1"/>
        <v>4.3992016985365865</v>
      </c>
      <c r="J57" s="259">
        <v>9.1451486697965573E-2</v>
      </c>
      <c r="K57" s="260">
        <v>78.58450704225352</v>
      </c>
      <c r="L57" s="260">
        <f t="shared" si="2"/>
        <v>85.771177042694347</v>
      </c>
      <c r="M57" s="260">
        <f t="shared" si="3"/>
        <v>93.615078699083156</v>
      </c>
      <c r="N57" s="261">
        <f t="shared" si="4"/>
        <v>102.17631682346136</v>
      </c>
      <c r="O57" s="261">
        <f t="shared" si="5"/>
        <v>111.52049290228925</v>
      </c>
      <c r="P57" s="261">
        <f t="shared" si="6"/>
        <v>121.71920777549352</v>
      </c>
      <c r="Q57" s="261">
        <f t="shared" si="7"/>
        <v>132.85061028626097</v>
      </c>
      <c r="R57" s="261">
        <f t="shared" si="8"/>
        <v>144.99999610567158</v>
      </c>
      <c r="S57" s="261">
        <f t="shared" si="9"/>
        <v>158.26046132073446</v>
      </c>
      <c r="T57" s="15"/>
      <c r="U57" s="86">
        <v>9.1451486697965573E-2</v>
      </c>
      <c r="V57" s="86">
        <f t="shared" si="10"/>
        <v>9.1451486697965567</v>
      </c>
      <c r="W57" s="15"/>
      <c r="X57" s="15"/>
      <c r="Y57" s="15"/>
      <c r="Z57" s="15"/>
    </row>
    <row r="58" spans="1:26">
      <c r="A58" s="34" t="s">
        <v>388</v>
      </c>
      <c r="B58" s="34" t="s">
        <v>547</v>
      </c>
      <c r="C58" s="34" t="s">
        <v>548</v>
      </c>
      <c r="D58" s="116">
        <v>350463</v>
      </c>
      <c r="E58" s="116">
        <v>71.380142749656713</v>
      </c>
      <c r="F58" s="116">
        <f t="shared" si="0"/>
        <v>27.559900675543133</v>
      </c>
      <c r="G58" s="257">
        <f>F58*B129</f>
        <v>145.78101388808849</v>
      </c>
      <c r="H58" s="104">
        <v>75</v>
      </c>
      <c r="I58" s="257">
        <f t="shared" si="1"/>
        <v>-70.781013888088495</v>
      </c>
      <c r="J58" s="259">
        <v>0.22064102564102561</v>
      </c>
      <c r="K58" s="257">
        <v>91.54807692307692</v>
      </c>
      <c r="L58" s="257">
        <f t="shared" si="2"/>
        <v>111.74733851084812</v>
      </c>
      <c r="M58" s="257">
        <f t="shared" si="3"/>
        <v>136.40338589253653</v>
      </c>
      <c r="N58" s="261">
        <f t="shared" si="4"/>
        <v>166.4995688567744</v>
      </c>
      <c r="O58" s="261">
        <f t="shared" si="5"/>
        <v>203.23620449812168</v>
      </c>
      <c r="P58" s="261">
        <f t="shared" si="6"/>
        <v>248.07844910597646</v>
      </c>
      <c r="Q58" s="261">
        <f t="shared" si="7"/>
        <v>302.81473255615407</v>
      </c>
      <c r="R58" s="261">
        <f t="shared" si="8"/>
        <v>369.62808572655678</v>
      </c>
      <c r="S58" s="261">
        <f t="shared" si="9"/>
        <v>451.18320566699322</v>
      </c>
      <c r="T58" s="15"/>
      <c r="U58" s="86">
        <v>0.22064102564102561</v>
      </c>
      <c r="V58" s="86">
        <f t="shared" si="10"/>
        <v>22.064102564102562</v>
      </c>
      <c r="W58" s="15"/>
      <c r="X58" s="15"/>
      <c r="Y58" s="15"/>
      <c r="Z58" s="15"/>
    </row>
    <row r="59" spans="1:26">
      <c r="A59" s="34" t="s">
        <v>190</v>
      </c>
      <c r="B59" s="34" t="s">
        <v>33</v>
      </c>
      <c r="C59" s="34" t="s">
        <v>516</v>
      </c>
      <c r="D59" s="116">
        <v>133876</v>
      </c>
      <c r="E59" s="116">
        <v>30.505072950286898</v>
      </c>
      <c r="F59" s="116">
        <f t="shared" si="0"/>
        <v>11.778020444126216</v>
      </c>
      <c r="G59" s="257">
        <f>F59*B129</f>
        <v>62.301086718467154</v>
      </c>
      <c r="H59" s="104">
        <v>53</v>
      </c>
      <c r="I59" s="257">
        <f t="shared" si="1"/>
        <v>-9.301086718467154</v>
      </c>
      <c r="J59" s="259">
        <v>0.15299425758818702</v>
      </c>
      <c r="K59" s="257">
        <v>61.108695652173914</v>
      </c>
      <c r="L59" s="260">
        <f t="shared" si="2"/>
        <v>70.457975175660735</v>
      </c>
      <c r="M59" s="260">
        <f t="shared" si="3"/>
        <v>81.237640778827853</v>
      </c>
      <c r="N59" s="261">
        <f t="shared" si="4"/>
        <v>93.666533318000447</v>
      </c>
      <c r="O59" s="261">
        <f t="shared" si="5"/>
        <v>107.9969750438471</v>
      </c>
      <c r="P59" s="261">
        <f t="shared" si="6"/>
        <v>124.51989206245045</v>
      </c>
      <c r="Q59" s="261">
        <f t="shared" si="7"/>
        <v>143.57072050350624</v>
      </c>
      <c r="R59" s="261">
        <f t="shared" si="8"/>
        <v>165.53621629834129</v>
      </c>
      <c r="S59" s="261">
        <f t="shared" si="9"/>
        <v>190.86230681486356</v>
      </c>
      <c r="T59" s="15"/>
      <c r="U59" s="86">
        <v>0.15299425758818702</v>
      </c>
      <c r="V59" s="86">
        <f t="shared" si="10"/>
        <v>15.299425758818701</v>
      </c>
      <c r="W59" s="15"/>
      <c r="X59" s="15"/>
      <c r="Y59" s="15"/>
      <c r="Z59" s="15"/>
    </row>
    <row r="60" spans="1:26">
      <c r="A60" s="34" t="s">
        <v>109</v>
      </c>
      <c r="B60" s="34" t="s">
        <v>26</v>
      </c>
      <c r="C60" s="34" t="s">
        <v>516</v>
      </c>
      <c r="D60" s="116">
        <v>115627</v>
      </c>
      <c r="E60" s="116">
        <v>25.514991750076302</v>
      </c>
      <c r="F60" s="116">
        <f t="shared" si="0"/>
        <v>9.8513481660526274</v>
      </c>
      <c r="G60" s="257">
        <f>F60*B129</f>
        <v>52.109749622071547</v>
      </c>
      <c r="H60" s="258">
        <v>58</v>
      </c>
      <c r="I60" s="257">
        <f t="shared" si="1"/>
        <v>5.890250377928453</v>
      </c>
      <c r="J60" s="259">
        <v>0.27567865003668379</v>
      </c>
      <c r="K60" s="260">
        <v>73.989361702127667</v>
      </c>
      <c r="L60" s="260">
        <f t="shared" si="2"/>
        <v>94.386649053246131</v>
      </c>
      <c r="M60" s="260">
        <f t="shared" si="3"/>
        <v>120.40703304573127</v>
      </c>
      <c r="N60" s="261">
        <f t="shared" si="4"/>
        <v>153.60068137070084</v>
      </c>
      <c r="O60" s="261">
        <f t="shared" si="5"/>
        <v>195.94510985569045</v>
      </c>
      <c r="P60" s="261">
        <f t="shared" si="6"/>
        <v>249.9629932219969</v>
      </c>
      <c r="Q60" s="261">
        <f t="shared" si="7"/>
        <v>318.87245375256578</v>
      </c>
      <c r="R60" s="261">
        <f t="shared" si="8"/>
        <v>406.77878133695799</v>
      </c>
      <c r="S60" s="261">
        <f t="shared" si="9"/>
        <v>518.91900663949798</v>
      </c>
      <c r="T60" s="15"/>
      <c r="U60" s="86">
        <v>0.27567865003668379</v>
      </c>
      <c r="V60" s="86">
        <f t="shared" si="10"/>
        <v>27.567865003668381</v>
      </c>
      <c r="W60" s="15"/>
      <c r="X60" s="15"/>
      <c r="Y60" s="15"/>
      <c r="Z60" s="15"/>
    </row>
    <row r="61" spans="1:26">
      <c r="A61" s="34" t="s">
        <v>287</v>
      </c>
      <c r="B61" s="34" t="s">
        <v>42</v>
      </c>
      <c r="C61" s="34" t="s">
        <v>516</v>
      </c>
      <c r="D61" s="116">
        <v>165377</v>
      </c>
      <c r="E61" s="116">
        <v>32.6874859996948</v>
      </c>
      <c r="F61" s="116">
        <f t="shared" si="0"/>
        <v>12.620650965133128</v>
      </c>
      <c r="G61" s="257">
        <f>F61*B129</f>
        <v>66.758270114430715</v>
      </c>
      <c r="H61" s="258">
        <v>105</v>
      </c>
      <c r="I61" s="257">
        <f t="shared" si="1"/>
        <v>38.241729885569285</v>
      </c>
      <c r="J61" s="259">
        <v>7.6984126984126974E-2</v>
      </c>
      <c r="K61" s="260">
        <v>113.08333333333333</v>
      </c>
      <c r="L61" s="260">
        <f t="shared" si="2"/>
        <v>121.78895502645503</v>
      </c>
      <c r="M61" s="260">
        <f t="shared" si="3"/>
        <v>131.16477140547576</v>
      </c>
      <c r="N61" s="261">
        <f t="shared" si="4"/>
        <v>141.26237682319891</v>
      </c>
      <c r="O61" s="261">
        <f t="shared" si="5"/>
        <v>152.13733757863565</v>
      </c>
      <c r="P61" s="261">
        <f t="shared" si="6"/>
        <v>163.84949769381632</v>
      </c>
      <c r="Q61" s="261">
        <f t="shared" si="7"/>
        <v>176.46330823056249</v>
      </c>
      <c r="R61" s="261">
        <f t="shared" si="8"/>
        <v>190.04818195942326</v>
      </c>
      <c r="S61" s="261">
        <f t="shared" si="9"/>
        <v>204.67887533248998</v>
      </c>
      <c r="T61" s="15"/>
      <c r="U61" s="86">
        <v>7.6984126984126974E-2</v>
      </c>
      <c r="V61" s="86">
        <f t="shared" si="10"/>
        <v>7.6984126984126977</v>
      </c>
      <c r="W61" s="15"/>
      <c r="X61" s="15"/>
      <c r="Y61" s="15"/>
      <c r="Z61" s="15"/>
    </row>
    <row r="62" spans="1:26">
      <c r="A62" s="34" t="s">
        <v>113</v>
      </c>
      <c r="B62" s="34" t="s">
        <v>26</v>
      </c>
      <c r="C62" s="34" t="s">
        <v>516</v>
      </c>
      <c r="D62" s="116">
        <v>117164</v>
      </c>
      <c r="E62" s="116">
        <v>25.707490299789399</v>
      </c>
      <c r="F62" s="116">
        <f t="shared" si="0"/>
        <v>9.9256719304206182</v>
      </c>
      <c r="G62" s="257">
        <f>F62*B129</f>
        <v>52.502893046393112</v>
      </c>
      <c r="H62" s="104">
        <v>37</v>
      </c>
      <c r="I62" s="257">
        <f t="shared" si="1"/>
        <v>-15.502893046393112</v>
      </c>
      <c r="J62" s="259">
        <v>0.26476476476476474</v>
      </c>
      <c r="K62" s="257">
        <v>46.796296296296298</v>
      </c>
      <c r="L62" s="260">
        <f t="shared" si="2"/>
        <v>59.186306677047419</v>
      </c>
      <c r="M62" s="260">
        <f t="shared" si="3"/>
        <v>74.856755241691104</v>
      </c>
      <c r="N62" s="261">
        <f t="shared" si="4"/>
        <v>94.67618643431102</v>
      </c>
      <c r="O62" s="261">
        <f t="shared" si="5"/>
        <v>119.74310466441639</v>
      </c>
      <c r="P62" s="261">
        <f t="shared" si="6"/>
        <v>151.4468596030932</v>
      </c>
      <c r="Q62" s="261">
        <f t="shared" si="7"/>
        <v>191.54465176026852</v>
      </c>
      <c r="R62" s="261">
        <f t="shared" si="8"/>
        <v>242.25892642552481</v>
      </c>
      <c r="S62" s="261">
        <f t="shared" si="9"/>
        <v>306.40055409274333</v>
      </c>
      <c r="T62" s="15"/>
      <c r="U62" s="86">
        <v>0.26476476476476474</v>
      </c>
      <c r="V62" s="86">
        <f t="shared" si="10"/>
        <v>26.476476476476474</v>
      </c>
      <c r="W62" s="15"/>
      <c r="X62" s="15"/>
      <c r="Y62" s="15"/>
      <c r="Z62" s="15"/>
    </row>
    <row r="63" spans="1:26">
      <c r="A63" s="34" t="s">
        <v>205</v>
      </c>
      <c r="B63" s="34" t="s">
        <v>35</v>
      </c>
      <c r="C63" s="34" t="s">
        <v>516</v>
      </c>
      <c r="D63" s="116">
        <v>104923</v>
      </c>
      <c r="E63" s="116">
        <v>27.489959599578899</v>
      </c>
      <c r="F63" s="116">
        <f t="shared" si="0"/>
        <v>10.613884015281428</v>
      </c>
      <c r="G63" s="257">
        <f>F63*B129</f>
        <v>56.143263767688055</v>
      </c>
      <c r="H63" s="258">
        <v>64</v>
      </c>
      <c r="I63" s="257">
        <f t="shared" si="1"/>
        <v>7.8567362323119454</v>
      </c>
      <c r="J63" s="259">
        <v>0.30553209459459463</v>
      </c>
      <c r="K63" s="260">
        <v>83.554054054054063</v>
      </c>
      <c r="L63" s="260">
        <f t="shared" si="2"/>
        <v>109.08249920105918</v>
      </c>
      <c r="M63" s="260">
        <f t="shared" si="3"/>
        <v>142.41070366557199</v>
      </c>
      <c r="N63" s="261">
        <f t="shared" si="4"/>
        <v>185.92174424920432</v>
      </c>
      <c r="O63" s="261">
        <f t="shared" si="5"/>
        <v>242.72680420034425</v>
      </c>
      <c r="P63" s="261">
        <f t="shared" si="6"/>
        <v>316.88763310192746</v>
      </c>
      <c r="Q63" s="261">
        <f t="shared" si="7"/>
        <v>413.70697539468279</v>
      </c>
      <c r="R63" s="261">
        <f t="shared" si="8"/>
        <v>540.1077341354146</v>
      </c>
      <c r="S63" s="261">
        <f t="shared" si="9"/>
        <v>705.12798145254828</v>
      </c>
      <c r="T63" s="15"/>
      <c r="U63" s="86">
        <v>0.30553209459459463</v>
      </c>
      <c r="V63" s="86">
        <f t="shared" si="10"/>
        <v>30.553209459459463</v>
      </c>
      <c r="W63" s="15"/>
      <c r="X63" s="15"/>
      <c r="Y63" s="15"/>
      <c r="Z63" s="15"/>
    </row>
    <row r="64" spans="1:26">
      <c r="A64" s="34" t="s">
        <v>129</v>
      </c>
      <c r="B64" s="34" t="s">
        <v>549</v>
      </c>
      <c r="C64" s="34" t="s">
        <v>516</v>
      </c>
      <c r="D64" s="116">
        <v>555610</v>
      </c>
      <c r="E64" s="116">
        <v>97.387517652740499</v>
      </c>
      <c r="F64" s="116">
        <f t="shared" si="0"/>
        <v>37.601358167081273</v>
      </c>
      <c r="G64" s="257">
        <f>F64*B129</f>
        <v>198.89636692452405</v>
      </c>
      <c r="H64" s="104">
        <v>112</v>
      </c>
      <c r="I64" s="257">
        <f t="shared" si="1"/>
        <v>-86.896366924524045</v>
      </c>
      <c r="J64" s="259">
        <v>-3.5416666666666666E-2</v>
      </c>
      <c r="K64" s="257">
        <v>108.03333333333333</v>
      </c>
      <c r="L64" s="257">
        <f t="shared" si="2"/>
        <v>104.20715277777778</v>
      </c>
      <c r="M64" s="257">
        <f t="shared" si="3"/>
        <v>100.51648278356481</v>
      </c>
      <c r="N64" s="264">
        <f t="shared" si="4"/>
        <v>96.956524018313559</v>
      </c>
      <c r="O64" s="264">
        <f t="shared" si="5"/>
        <v>93.52264712599829</v>
      </c>
      <c r="P64" s="264">
        <f t="shared" si="6"/>
        <v>90.210386706952519</v>
      </c>
      <c r="Q64" s="264">
        <f t="shared" si="7"/>
        <v>87.015435511081279</v>
      </c>
      <c r="R64" s="264">
        <f t="shared" si="8"/>
        <v>83.933638836730481</v>
      </c>
      <c r="S64" s="264">
        <f t="shared" si="9"/>
        <v>80.960989127929608</v>
      </c>
      <c r="T64" s="15"/>
      <c r="U64" s="86">
        <v>-3.5416666666666666E-2</v>
      </c>
      <c r="V64" s="86">
        <f t="shared" si="10"/>
        <v>-3.5416666666666665</v>
      </c>
      <c r="W64" s="15"/>
      <c r="X64" s="15"/>
      <c r="Y64" s="15"/>
      <c r="Z64" s="15"/>
    </row>
    <row r="65" spans="1:26">
      <c r="A65" s="34" t="s">
        <v>211</v>
      </c>
      <c r="B65" s="34" t="s">
        <v>550</v>
      </c>
      <c r="C65" s="34" t="s">
        <v>516</v>
      </c>
      <c r="D65" s="116">
        <v>579012</v>
      </c>
      <c r="E65" s="116">
        <v>123.312586250725</v>
      </c>
      <c r="F65" s="116">
        <f t="shared" si="0"/>
        <v>47.611037162442088</v>
      </c>
      <c r="G65" s="257">
        <f>F65*B129</f>
        <v>251.84362423931279</v>
      </c>
      <c r="H65" s="104">
        <v>168</v>
      </c>
      <c r="I65" s="257">
        <f t="shared" si="1"/>
        <v>-83.843624239312788</v>
      </c>
      <c r="J65" s="259">
        <v>0.1567982456140351</v>
      </c>
      <c r="K65" s="257">
        <v>194.34210526315789</v>
      </c>
      <c r="L65" s="257">
        <f t="shared" si="2"/>
        <v>224.81460641735919</v>
      </c>
      <c r="M65" s="260">
        <f t="shared" si="3"/>
        <v>260.06514229201093</v>
      </c>
      <c r="N65" s="261">
        <f t="shared" si="4"/>
        <v>300.84290034876267</v>
      </c>
      <c r="O65" s="261">
        <f t="shared" si="5"/>
        <v>348.01453932888666</v>
      </c>
      <c r="P65" s="261">
        <f t="shared" si="6"/>
        <v>402.58260854383269</v>
      </c>
      <c r="Q65" s="261">
        <f t="shared" si="7"/>
        <v>465.70685527822752</v>
      </c>
      <c r="R65" s="261">
        <f t="shared" si="8"/>
        <v>538.72887315628293</v>
      </c>
      <c r="S65" s="261">
        <f t="shared" si="9"/>
        <v>623.20061532881414</v>
      </c>
      <c r="T65" s="15"/>
      <c r="U65" s="86">
        <v>0.1567982456140351</v>
      </c>
      <c r="V65" s="86">
        <f t="shared" si="10"/>
        <v>15.67982456140351</v>
      </c>
      <c r="W65" s="15"/>
      <c r="X65" s="15"/>
      <c r="Y65" s="15"/>
      <c r="Z65" s="15"/>
    </row>
    <row r="66" spans="1:26">
      <c r="A66" s="34" t="s">
        <v>426</v>
      </c>
      <c r="B66" s="34" t="s">
        <v>51</v>
      </c>
      <c r="C66" s="34" t="s">
        <v>516</v>
      </c>
      <c r="D66" s="116">
        <v>111664</v>
      </c>
      <c r="E66" s="116">
        <v>24.370008849464401</v>
      </c>
      <c r="F66" s="116">
        <f t="shared" si="0"/>
        <v>9.4092698260480319</v>
      </c>
      <c r="G66" s="257">
        <f>F66*B129</f>
        <v>49.771329415752611</v>
      </c>
      <c r="H66" s="104">
        <v>41</v>
      </c>
      <c r="I66" s="257">
        <f t="shared" si="1"/>
        <v>-8.7713294157526107</v>
      </c>
      <c r="J66" s="259">
        <v>0.18414634146341463</v>
      </c>
      <c r="K66" s="257">
        <v>48.55</v>
      </c>
      <c r="L66" s="260">
        <f t="shared" si="2"/>
        <v>57.490304878048775</v>
      </c>
      <c r="M66" s="260">
        <f t="shared" si="3"/>
        <v>68.076934190957758</v>
      </c>
      <c r="N66" s="261">
        <f t="shared" si="4"/>
        <v>80.613052560268272</v>
      </c>
      <c r="O66" s="261">
        <f t="shared" si="5"/>
        <v>95.457651263439629</v>
      </c>
      <c r="P66" s="261">
        <f t="shared" si="6"/>
        <v>113.03582850829254</v>
      </c>
      <c r="Q66" s="261">
        <f t="shared" si="7"/>
        <v>133.85096278238055</v>
      </c>
      <c r="R66" s="261">
        <f t="shared" si="8"/>
        <v>158.49912788011159</v>
      </c>
      <c r="S66" s="261">
        <f t="shared" si="9"/>
        <v>187.68616240437603</v>
      </c>
      <c r="T66" s="15"/>
      <c r="U66" s="86">
        <v>0.18414634146341463</v>
      </c>
      <c r="V66" s="86">
        <f t="shared" si="10"/>
        <v>18.414634146341463</v>
      </c>
      <c r="W66" s="15"/>
      <c r="X66" s="15"/>
      <c r="Y66" s="15"/>
      <c r="Z66" s="15"/>
    </row>
    <row r="67" spans="1:26">
      <c r="A67" s="34" t="s">
        <v>359</v>
      </c>
      <c r="B67" s="34" t="s">
        <v>45</v>
      </c>
      <c r="C67" s="34" t="s">
        <v>516</v>
      </c>
      <c r="D67" s="116">
        <v>78981</v>
      </c>
      <c r="E67" s="116">
        <v>19.660015950736998</v>
      </c>
      <c r="F67" s="116">
        <f t="shared" si="0"/>
        <v>7.5907397493193045</v>
      </c>
      <c r="G67" s="257">
        <f>F67*B129</f>
        <v>40.152021948263972</v>
      </c>
      <c r="H67" s="258">
        <v>41</v>
      </c>
      <c r="I67" s="257">
        <f t="shared" si="1"/>
        <v>0.84797805173602825</v>
      </c>
      <c r="J67" s="259">
        <v>0.2021575984990619</v>
      </c>
      <c r="K67" s="260">
        <v>49.288461538461533</v>
      </c>
      <c r="L67" s="260">
        <f t="shared" si="2"/>
        <v>59.252498556790293</v>
      </c>
      <c r="M67" s="260">
        <f t="shared" si="3"/>
        <v>71.230841370100151</v>
      </c>
      <c r="N67" s="261">
        <f t="shared" si="4"/>
        <v>85.630697200547218</v>
      </c>
      <c r="O67" s="261">
        <f t="shared" si="5"/>
        <v>102.94159330441019</v>
      </c>
      <c r="P67" s="261">
        <f t="shared" si="6"/>
        <v>123.75201859249687</v>
      </c>
      <c r="Q67" s="261">
        <f t="shared" si="7"/>
        <v>148.76942948056728</v>
      </c>
      <c r="R67" s="261">
        <f t="shared" si="8"/>
        <v>178.8443000744343</v>
      </c>
      <c r="S67" s="261">
        <f t="shared" si="9"/>
        <v>214.99903428272754</v>
      </c>
      <c r="T67" s="15"/>
      <c r="U67" s="86">
        <v>0.2021575984990619</v>
      </c>
      <c r="V67" s="86">
        <f t="shared" si="10"/>
        <v>20.215759849906188</v>
      </c>
      <c r="W67" s="15"/>
      <c r="X67" s="15"/>
      <c r="Y67" s="15"/>
      <c r="Z67" s="15"/>
    </row>
    <row r="68" spans="1:26">
      <c r="A68" s="34" t="s">
        <v>422</v>
      </c>
      <c r="B68" s="34" t="s">
        <v>520</v>
      </c>
      <c r="C68" s="34" t="s">
        <v>516</v>
      </c>
      <c r="D68" s="116">
        <v>244565</v>
      </c>
      <c r="E68" s="116">
        <v>59.325012199340797</v>
      </c>
      <c r="F68" s="116">
        <f t="shared" si="0"/>
        <v>22.905410115575599</v>
      </c>
      <c r="G68" s="257">
        <f>F68*B129</f>
        <v>121.16059304721288</v>
      </c>
      <c r="H68" s="104">
        <v>51</v>
      </c>
      <c r="I68" s="257">
        <f t="shared" si="1"/>
        <v>-70.160593047212885</v>
      </c>
      <c r="J68" s="259">
        <v>0.30189317106152808</v>
      </c>
      <c r="K68" s="257">
        <v>66.396551724137936</v>
      </c>
      <c r="L68" s="257">
        <f t="shared" si="2"/>
        <v>86.4412172716887</v>
      </c>
      <c r="M68" s="257">
        <f t="shared" si="3"/>
        <v>112.53723046425733</v>
      </c>
      <c r="N68" s="261">
        <f t="shared" si="4"/>
        <v>146.51145183159397</v>
      </c>
      <c r="O68" s="261">
        <f t="shared" si="5"/>
        <v>190.74225862186222</v>
      </c>
      <c r="P68" s="261">
        <f t="shared" si="6"/>
        <v>248.3260439326543</v>
      </c>
      <c r="Q68" s="261">
        <f t="shared" si="7"/>
        <v>323.29398079264763</v>
      </c>
      <c r="R68" s="261">
        <f t="shared" si="8"/>
        <v>420.89422583924477</v>
      </c>
      <c r="S68" s="261">
        <f t="shared" si="9"/>
        <v>547.9593183593413</v>
      </c>
      <c r="T68" s="15"/>
      <c r="U68" s="86">
        <v>0.30189317106152808</v>
      </c>
      <c r="V68" s="86">
        <f t="shared" si="10"/>
        <v>30.189317106152807</v>
      </c>
      <c r="W68" s="15"/>
      <c r="X68" s="15"/>
      <c r="Y68" s="15"/>
      <c r="Z68" s="15"/>
    </row>
    <row r="69" spans="1:26">
      <c r="A69" s="34" t="s">
        <v>371</v>
      </c>
      <c r="B69" s="34" t="s">
        <v>47</v>
      </c>
      <c r="C69" s="34" t="s">
        <v>516</v>
      </c>
      <c r="D69" s="116">
        <v>84658</v>
      </c>
      <c r="E69" s="116">
        <v>20.762474870086699</v>
      </c>
      <c r="F69" s="116">
        <f t="shared" si="0"/>
        <v>8.0163995637400394</v>
      </c>
      <c r="G69" s="257">
        <f>F69*B129</f>
        <v>42.403594624385285</v>
      </c>
      <c r="H69" s="258">
        <v>58</v>
      </c>
      <c r="I69" s="257">
        <f t="shared" si="1"/>
        <v>15.596405375614715</v>
      </c>
      <c r="J69" s="259">
        <v>0.27298850574712641</v>
      </c>
      <c r="K69" s="260">
        <v>73.833333333333329</v>
      </c>
      <c r="L69" s="260">
        <f t="shared" si="2"/>
        <v>93.988984674329487</v>
      </c>
      <c r="M69" s="260">
        <f t="shared" si="3"/>
        <v>119.64689715726426</v>
      </c>
      <c r="N69" s="261">
        <f t="shared" si="4"/>
        <v>152.30912482950595</v>
      </c>
      <c r="O69" s="261">
        <f t="shared" si="5"/>
        <v>193.88776522836531</v>
      </c>
      <c r="P69" s="261">
        <f t="shared" si="6"/>
        <v>246.81689654070641</v>
      </c>
      <c r="Q69" s="261">
        <f t="shared" si="7"/>
        <v>314.19507232049693</v>
      </c>
      <c r="R69" s="261">
        <f t="shared" si="8"/>
        <v>399.96671562637971</v>
      </c>
      <c r="S69" s="261">
        <f t="shared" si="9"/>
        <v>509.15303167381091</v>
      </c>
      <c r="T69" s="15"/>
      <c r="U69" s="86">
        <v>0.27298850574712641</v>
      </c>
      <c r="V69" s="86">
        <f t="shared" si="10"/>
        <v>27.298850574712642</v>
      </c>
      <c r="W69" s="15"/>
      <c r="X69" s="15"/>
      <c r="Y69" s="15"/>
      <c r="Z69" s="15"/>
    </row>
    <row r="70" spans="1:26">
      <c r="A70" s="34" t="s">
        <v>551</v>
      </c>
      <c r="B70" s="34" t="s">
        <v>43</v>
      </c>
      <c r="C70" s="34" t="s">
        <v>516</v>
      </c>
      <c r="D70" s="116">
        <v>101098</v>
      </c>
      <c r="E70" s="116">
        <v>24.237498000144999</v>
      </c>
      <c r="F70" s="116">
        <f t="shared" si="0"/>
        <v>9.3581073359633198</v>
      </c>
      <c r="G70" s="257">
        <f>F70*B129</f>
        <v>49.500700005095581</v>
      </c>
      <c r="H70" s="258">
        <v>68</v>
      </c>
      <c r="I70" s="257">
        <f t="shared" si="1"/>
        <v>18.499299994904419</v>
      </c>
      <c r="J70" s="259">
        <v>0.14983124397299902</v>
      </c>
      <c r="K70" s="260">
        <v>78.188524590163937</v>
      </c>
      <c r="L70" s="260">
        <f t="shared" si="2"/>
        <v>89.903608493921624</v>
      </c>
      <c r="M70" s="260">
        <f t="shared" si="3"/>
        <v>103.37397799222738</v>
      </c>
      <c r="N70" s="261">
        <f t="shared" si="4"/>
        <v>118.86262970924024</v>
      </c>
      <c r="O70" s="261">
        <f t="shared" si="5"/>
        <v>136.67196538047764</v>
      </c>
      <c r="P70" s="261">
        <f t="shared" si="6"/>
        <v>157.14969596966927</v>
      </c>
      <c r="Q70" s="261">
        <f t="shared" si="7"/>
        <v>180.69563040678341</v>
      </c>
      <c r="R70" s="261">
        <f t="shared" si="8"/>
        <v>207.76948149111703</v>
      </c>
      <c r="S70" s="261">
        <f t="shared" si="9"/>
        <v>238.89984136255609</v>
      </c>
      <c r="T70" s="15"/>
      <c r="U70" s="86">
        <v>0.14983124397299902</v>
      </c>
      <c r="V70" s="86">
        <f t="shared" si="10"/>
        <v>14.983124397299902</v>
      </c>
      <c r="W70" s="15"/>
      <c r="X70" s="15"/>
      <c r="Y70" s="15"/>
      <c r="Z70" s="15"/>
    </row>
    <row r="71" spans="1:26">
      <c r="A71" s="34" t="s">
        <v>403</v>
      </c>
      <c r="B71" s="34" t="s">
        <v>553</v>
      </c>
      <c r="C71" s="34" t="s">
        <v>548</v>
      </c>
      <c r="D71" s="116">
        <v>184454</v>
      </c>
      <c r="E71" s="116">
        <v>49.079967450317397</v>
      </c>
      <c r="F71" s="116">
        <f t="shared" si="0"/>
        <v>18.949794382361929</v>
      </c>
      <c r="G71" s="257">
        <f>F71*B129</f>
        <v>100.23694463031964</v>
      </c>
      <c r="H71" s="104">
        <v>57</v>
      </c>
      <c r="I71" s="257">
        <f t="shared" si="1"/>
        <v>-43.236944630319641</v>
      </c>
      <c r="J71" s="259">
        <v>0.3502024291497976</v>
      </c>
      <c r="K71" s="257">
        <v>76.961538461538467</v>
      </c>
      <c r="L71" s="260">
        <f t="shared" si="2"/>
        <v>103.91365618187481</v>
      </c>
      <c r="M71" s="260">
        <f t="shared" si="3"/>
        <v>140.30447099860424</v>
      </c>
      <c r="N71" s="261">
        <f t="shared" si="4"/>
        <v>189.43943756289278</v>
      </c>
      <c r="O71" s="261">
        <f t="shared" si="5"/>
        <v>255.78158877418923</v>
      </c>
      <c r="P71" s="261">
        <f t="shared" si="6"/>
        <v>345.35692249470492</v>
      </c>
      <c r="Q71" s="261">
        <f t="shared" si="7"/>
        <v>466.30175567604897</v>
      </c>
      <c r="R71" s="261">
        <f t="shared" si="8"/>
        <v>629.60176323061683</v>
      </c>
      <c r="S71" s="261">
        <f t="shared" si="9"/>
        <v>850.08983011097462</v>
      </c>
      <c r="T71" s="15"/>
      <c r="U71" s="86">
        <v>0.3502024291497976</v>
      </c>
      <c r="V71" s="86">
        <f t="shared" si="10"/>
        <v>35.020242914979761</v>
      </c>
      <c r="W71" s="15"/>
      <c r="X71" s="15"/>
      <c r="Y71" s="15"/>
      <c r="Z71" s="15"/>
    </row>
    <row r="72" spans="1:26">
      <c r="A72" s="34" t="s">
        <v>153</v>
      </c>
      <c r="B72" s="34" t="s">
        <v>30</v>
      </c>
      <c r="C72" s="34" t="s">
        <v>516</v>
      </c>
      <c r="D72" s="110">
        <v>86583</v>
      </c>
      <c r="E72" s="94">
        <v>18.657499250228902</v>
      </c>
      <c r="F72" s="116">
        <f t="shared" si="0"/>
        <v>7.2036676641810438</v>
      </c>
      <c r="G72" s="257">
        <f>F72*B129</f>
        <v>38.104563153562779</v>
      </c>
      <c r="H72" s="258">
        <v>40</v>
      </c>
      <c r="I72" s="257">
        <f t="shared" si="1"/>
        <v>1.8954368464372209</v>
      </c>
      <c r="J72" s="259">
        <v>0.20937500000000001</v>
      </c>
      <c r="K72" s="260">
        <v>48.375</v>
      </c>
      <c r="L72" s="260">
        <f t="shared" si="2"/>
        <v>58.503515624999999</v>
      </c>
      <c r="M72" s="260">
        <f t="shared" si="3"/>
        <v>70.752689208984378</v>
      </c>
      <c r="N72" s="261">
        <f t="shared" si="4"/>
        <v>85.566533512115484</v>
      </c>
      <c r="O72" s="261">
        <f t="shared" si="5"/>
        <v>103.48202646621466</v>
      </c>
      <c r="P72" s="261">
        <f t="shared" si="6"/>
        <v>125.14857575757836</v>
      </c>
      <c r="Q72" s="261">
        <f t="shared" si="7"/>
        <v>151.35155880682132</v>
      </c>
      <c r="R72" s="261">
        <f t="shared" si="8"/>
        <v>183.04079143199954</v>
      </c>
      <c r="S72" s="261">
        <f t="shared" si="9"/>
        <v>221.36495713807443</v>
      </c>
      <c r="T72" s="15"/>
      <c r="U72" s="86">
        <v>0.20937500000000001</v>
      </c>
      <c r="V72" s="86">
        <f t="shared" si="10"/>
        <v>20.9375</v>
      </c>
      <c r="W72" s="15"/>
      <c r="X72" s="15"/>
      <c r="Y72" s="15"/>
      <c r="Z72" s="15"/>
    </row>
    <row r="73" spans="1:26">
      <c r="A73" s="34" t="s">
        <v>334</v>
      </c>
      <c r="B73" s="34" t="s">
        <v>532</v>
      </c>
      <c r="C73" s="34" t="s">
        <v>516</v>
      </c>
      <c r="D73" s="116">
        <v>258634</v>
      </c>
      <c r="E73" s="116">
        <v>58.139964644851702</v>
      </c>
      <c r="F73" s="116">
        <f t="shared" si="0"/>
        <v>22.447862797240042</v>
      </c>
      <c r="G73" s="257">
        <f>F73*B129</f>
        <v>118.74034804147072</v>
      </c>
      <c r="H73" s="104">
        <v>62</v>
      </c>
      <c r="I73" s="257">
        <f t="shared" si="1"/>
        <v>-56.740348041470725</v>
      </c>
      <c r="J73" s="259">
        <v>0.22596457938013917</v>
      </c>
      <c r="K73" s="257">
        <v>76.009803921568633</v>
      </c>
      <c r="L73" s="257">
        <f t="shared" si="2"/>
        <v>93.185327293472739</v>
      </c>
      <c r="M73" s="257">
        <f t="shared" si="3"/>
        <v>114.24191057974291</v>
      </c>
      <c r="N73" s="261">
        <f t="shared" si="4"/>
        <v>140.05653585147797</v>
      </c>
      <c r="O73" s="261">
        <f t="shared" si="5"/>
        <v>171.70435206459658</v>
      </c>
      <c r="P73" s="261">
        <f t="shared" si="6"/>
        <v>210.50345375661249</v>
      </c>
      <c r="Q73" s="261">
        <f t="shared" si="7"/>
        <v>258.06977814279202</v>
      </c>
      <c r="R73" s="261">
        <f t="shared" si="8"/>
        <v>316.38440701155383</v>
      </c>
      <c r="S73" s="261">
        <f t="shared" si="9"/>
        <v>387.87607646435436</v>
      </c>
      <c r="T73" s="15"/>
      <c r="U73" s="86">
        <v>0.22596457938013917</v>
      </c>
      <c r="V73" s="86">
        <f t="shared" si="10"/>
        <v>22.596457938013916</v>
      </c>
      <c r="W73" s="15"/>
      <c r="X73" s="15"/>
      <c r="Y73" s="15"/>
      <c r="Z73" s="15"/>
    </row>
    <row r="74" spans="1:26">
      <c r="A74" s="34" t="s">
        <v>438</v>
      </c>
      <c r="B74" s="34" t="s">
        <v>53</v>
      </c>
      <c r="C74" s="34" t="s">
        <v>516</v>
      </c>
      <c r="D74" s="116">
        <v>104444</v>
      </c>
      <c r="E74" s="116">
        <v>24.232482199020399</v>
      </c>
      <c r="F74" s="116">
        <f t="shared" si="0"/>
        <v>9.3561707332125099</v>
      </c>
      <c r="G74" s="257">
        <f>F74*B129</f>
        <v>49.490456139711767</v>
      </c>
      <c r="H74" s="104">
        <v>29</v>
      </c>
      <c r="I74" s="257">
        <f t="shared" si="1"/>
        <v>-20.490456139711767</v>
      </c>
      <c r="J74" s="259">
        <v>0.20517241379310347</v>
      </c>
      <c r="K74" s="257">
        <v>34.950000000000003</v>
      </c>
      <c r="L74" s="257">
        <f t="shared" si="2"/>
        <v>42.120775862068967</v>
      </c>
      <c r="M74" s="260">
        <f t="shared" si="3"/>
        <v>50.762797116527949</v>
      </c>
      <c r="N74" s="261">
        <f t="shared" si="4"/>
        <v>61.177922731815585</v>
      </c>
      <c r="O74" s="261">
        <f t="shared" si="5"/>
        <v>73.729944809550162</v>
      </c>
      <c r="P74" s="261">
        <f t="shared" si="6"/>
        <v>88.857295554957872</v>
      </c>
      <c r="Q74" s="261">
        <f t="shared" si="7"/>
        <v>107.08836136709579</v>
      </c>
      <c r="R74" s="261">
        <f t="shared" si="8"/>
        <v>129.05993895793097</v>
      </c>
      <c r="S74" s="261">
        <f t="shared" si="9"/>
        <v>155.53947815792026</v>
      </c>
      <c r="T74" s="15"/>
      <c r="U74" s="86">
        <v>0.20517241379310347</v>
      </c>
      <c r="V74" s="86">
        <f t="shared" si="10"/>
        <v>20.517241379310349</v>
      </c>
      <c r="W74" s="15"/>
      <c r="X74" s="15"/>
      <c r="Y74" s="15"/>
      <c r="Z74" s="15"/>
    </row>
    <row r="75" spans="1:26">
      <c r="A75" s="34" t="s">
        <v>336</v>
      </c>
      <c r="B75" s="34" t="s">
        <v>29</v>
      </c>
      <c r="C75" s="34" t="s">
        <v>516</v>
      </c>
      <c r="D75" s="116">
        <v>269737</v>
      </c>
      <c r="E75" s="116">
        <v>53.537478200180097</v>
      </c>
      <c r="F75" s="116">
        <f t="shared" si="0"/>
        <v>20.670841003930541</v>
      </c>
      <c r="G75" s="257">
        <f>F75*B129</f>
        <v>109.34060303586638</v>
      </c>
      <c r="H75" s="104">
        <v>87</v>
      </c>
      <c r="I75" s="257">
        <f t="shared" si="1"/>
        <v>-22.34060303586638</v>
      </c>
      <c r="J75" s="259">
        <v>0.18350331876315362</v>
      </c>
      <c r="K75" s="257">
        <v>102.96478873239437</v>
      </c>
      <c r="L75" s="260">
        <f t="shared" si="2"/>
        <v>121.8591691805357</v>
      </c>
      <c r="M75" s="260">
        <f t="shared" si="3"/>
        <v>144.22073114688462</v>
      </c>
      <c r="N75" s="261">
        <f t="shared" si="4"/>
        <v>170.68571394678645</v>
      </c>
      <c r="O75" s="261">
        <f t="shared" si="5"/>
        <v>202.00710892148007</v>
      </c>
      <c r="P75" s="261">
        <f t="shared" si="6"/>
        <v>239.07608382232152</v>
      </c>
      <c r="Q75" s="261">
        <f t="shared" si="7"/>
        <v>282.94733864061544</v>
      </c>
      <c r="R75" s="261">
        <f t="shared" si="8"/>
        <v>334.86911431637026</v>
      </c>
      <c r="S75" s="261">
        <f t="shared" si="9"/>
        <v>396.3187081447021</v>
      </c>
      <c r="T75" s="15"/>
      <c r="U75" s="86">
        <v>0.18350331876315362</v>
      </c>
      <c r="V75" s="86">
        <f t="shared" si="10"/>
        <v>18.350331876315362</v>
      </c>
      <c r="W75" s="15"/>
      <c r="X75" s="15"/>
      <c r="Y75" s="15"/>
      <c r="Z75" s="15"/>
    </row>
    <row r="76" spans="1:26">
      <c r="A76" s="34" t="s">
        <v>136</v>
      </c>
      <c r="B76" s="34" t="s">
        <v>549</v>
      </c>
      <c r="C76" s="34" t="s">
        <v>516</v>
      </c>
      <c r="D76" s="116">
        <v>87892</v>
      </c>
      <c r="E76" s="116">
        <v>20.440020093734699</v>
      </c>
      <c r="F76" s="116">
        <f t="shared" si="0"/>
        <v>7.8918996500906173</v>
      </c>
      <c r="G76" s="257">
        <f>F76*B129</f>
        <v>41.745039143563169</v>
      </c>
      <c r="H76" s="104">
        <v>40</v>
      </c>
      <c r="I76" s="257">
        <f t="shared" si="1"/>
        <v>-1.7450391435631687</v>
      </c>
      <c r="J76" s="259">
        <v>0.16088709677419355</v>
      </c>
      <c r="K76" s="260">
        <v>46.435483870967744</v>
      </c>
      <c r="L76" s="260">
        <f t="shared" si="2"/>
        <v>53.906354058272633</v>
      </c>
      <c r="M76" s="260">
        <f t="shared" si="3"/>
        <v>62.579190860389886</v>
      </c>
      <c r="N76" s="261">
        <f t="shared" si="4"/>
        <v>72.647375196396169</v>
      </c>
      <c r="O76" s="261">
        <f t="shared" si="5"/>
        <v>84.335400480009909</v>
      </c>
      <c r="P76" s="261">
        <f t="shared" si="6"/>
        <v>97.903878218527638</v>
      </c>
      <c r="Q76" s="261">
        <f t="shared" si="7"/>
        <v>113.65534894804075</v>
      </c>
      <c r="R76" s="261">
        <f t="shared" si="8"/>
        <v>131.94102807314891</v>
      </c>
      <c r="S76" s="261">
        <f t="shared" si="9"/>
        <v>153.1686370252402</v>
      </c>
      <c r="T76" s="15"/>
      <c r="U76" s="86">
        <v>0.16088709677419355</v>
      </c>
      <c r="V76" s="86">
        <f t="shared" si="10"/>
        <v>16.088709677419356</v>
      </c>
      <c r="W76" s="15"/>
      <c r="X76" s="15"/>
      <c r="Y76" s="15"/>
      <c r="Z76" s="15"/>
    </row>
    <row r="77" spans="1:26">
      <c r="A77" s="34" t="s">
        <v>418</v>
      </c>
      <c r="B77" s="34" t="s">
        <v>520</v>
      </c>
      <c r="C77" s="34" t="s">
        <v>516</v>
      </c>
      <c r="D77" s="116">
        <v>80474</v>
      </c>
      <c r="E77" s="116">
        <v>23.347494000442502</v>
      </c>
      <c r="F77" s="116">
        <f t="shared" si="0"/>
        <v>9.014476448047299</v>
      </c>
      <c r="G77" s="257">
        <f>F77*B129</f>
        <v>47.683028024582377</v>
      </c>
      <c r="H77" s="104">
        <v>38</v>
      </c>
      <c r="I77" s="257">
        <f t="shared" si="1"/>
        <v>-9.6830280245823772</v>
      </c>
      <c r="J77" s="259">
        <v>0.11145510835913312</v>
      </c>
      <c r="K77" s="257">
        <v>42.235294117647058</v>
      </c>
      <c r="L77" s="257">
        <f t="shared" si="2"/>
        <v>46.942633400109266</v>
      </c>
      <c r="M77" s="260">
        <f t="shared" si="3"/>
        <v>52.174629692381508</v>
      </c>
      <c r="N77" s="261">
        <f t="shared" si="4"/>
        <v>57.989758698343536</v>
      </c>
      <c r="O77" s="261">
        <f t="shared" si="5"/>
        <v>64.453013537787399</v>
      </c>
      <c r="P77" s="261">
        <f t="shared" si="6"/>
        <v>71.636631145714162</v>
      </c>
      <c r="Q77" s="261">
        <f t="shared" si="7"/>
        <v>79.620899632542987</v>
      </c>
      <c r="R77" s="261">
        <f t="shared" si="8"/>
        <v>88.495055628739721</v>
      </c>
      <c r="S77" s="261">
        <f t="shared" si="9"/>
        <v>98.358281643088418</v>
      </c>
      <c r="T77" s="15"/>
      <c r="U77" s="86">
        <v>0.11145510835913312</v>
      </c>
      <c r="V77" s="86">
        <f t="shared" si="10"/>
        <v>11.145510835913312</v>
      </c>
      <c r="W77" s="15"/>
      <c r="X77" s="15"/>
      <c r="Y77" s="15"/>
      <c r="Z77" s="15"/>
    </row>
    <row r="78" spans="1:26">
      <c r="A78" s="34" t="s">
        <v>399</v>
      </c>
      <c r="B78" s="34" t="s">
        <v>552</v>
      </c>
      <c r="C78" s="34" t="s">
        <v>548</v>
      </c>
      <c r="D78" s="116">
        <v>135490</v>
      </c>
      <c r="E78" s="116">
        <v>34.719978599700895</v>
      </c>
      <c r="F78" s="116">
        <f t="shared" si="0"/>
        <v>13.405397142741659</v>
      </c>
      <c r="G78" s="257">
        <f>F78*B129</f>
        <v>70.909268144626594</v>
      </c>
      <c r="H78" s="104">
        <v>52</v>
      </c>
      <c r="I78" s="257">
        <f t="shared" si="1"/>
        <v>-18.909268144626594</v>
      </c>
      <c r="J78" s="259">
        <v>0.24862637362637363</v>
      </c>
      <c r="K78" s="257">
        <v>64.928571428571431</v>
      </c>
      <c r="L78" s="260">
        <f t="shared" si="2"/>
        <v>81.071526687598123</v>
      </c>
      <c r="M78" s="260">
        <f t="shared" si="3"/>
        <v>101.22804637228941</v>
      </c>
      <c r="N78" s="261">
        <f t="shared" si="4"/>
        <v>126.39600845111411</v>
      </c>
      <c r="O78" s="261">
        <f t="shared" si="5"/>
        <v>157.82138967316308</v>
      </c>
      <c r="P78" s="261">
        <f t="shared" si="6"/>
        <v>197.05994946827644</v>
      </c>
      <c r="Q78" s="261">
        <f t="shared" si="7"/>
        <v>246.05425009157045</v>
      </c>
      <c r="R78" s="261">
        <f t="shared" si="8"/>
        <v>307.22982600719445</v>
      </c>
      <c r="S78" s="261">
        <f t="shared" si="9"/>
        <v>383.61526351722495</v>
      </c>
      <c r="T78" s="15"/>
      <c r="U78" s="86">
        <v>0.24862637362637363</v>
      </c>
      <c r="V78" s="86">
        <f t="shared" si="10"/>
        <v>24.862637362637365</v>
      </c>
      <c r="W78" s="15"/>
      <c r="X78" s="15"/>
      <c r="Y78" s="15"/>
      <c r="Z78" s="15"/>
    </row>
    <row r="79" spans="1:26">
      <c r="A79" s="34" t="s">
        <v>554</v>
      </c>
      <c r="B79" s="34" t="s">
        <v>526</v>
      </c>
      <c r="C79" s="34" t="s">
        <v>516</v>
      </c>
      <c r="D79" s="116">
        <v>76498</v>
      </c>
      <c r="E79" s="116">
        <v>14.8574989498596</v>
      </c>
      <c r="F79" s="116">
        <f t="shared" si="0"/>
        <v>5.7364860810268734</v>
      </c>
      <c r="G79" s="257">
        <f>F79*B129</f>
        <v>30.343750759200596</v>
      </c>
      <c r="H79" s="258">
        <v>30</v>
      </c>
      <c r="I79" s="257">
        <f t="shared" si="1"/>
        <v>-0.34375075920059572</v>
      </c>
      <c r="J79" s="259">
        <v>-2.3809523809523794E-3</v>
      </c>
      <c r="K79" s="260">
        <v>29.928571428571427</v>
      </c>
      <c r="L79" s="260">
        <f t="shared" si="2"/>
        <v>29.857312925170067</v>
      </c>
      <c r="M79" s="260">
        <f t="shared" si="3"/>
        <v>29.786224084872043</v>
      </c>
      <c r="N79" s="261">
        <f t="shared" si="4"/>
        <v>29.715304503717586</v>
      </c>
      <c r="O79" s="261">
        <f t="shared" si="5"/>
        <v>29.644553778708737</v>
      </c>
      <c r="P79" s="261">
        <f t="shared" si="6"/>
        <v>29.573971507807048</v>
      </c>
      <c r="Q79" s="261">
        <f t="shared" si="7"/>
        <v>29.503557289931319</v>
      </c>
      <c r="R79" s="261">
        <f t="shared" si="8"/>
        <v>29.433310724955291</v>
      </c>
      <c r="S79" s="261">
        <f t="shared" si="9"/>
        <v>29.363231413705396</v>
      </c>
      <c r="T79" s="15"/>
      <c r="U79" s="86">
        <v>-2.3809523809523794E-3</v>
      </c>
      <c r="V79" s="86">
        <f t="shared" si="10"/>
        <v>-0.23809523809523794</v>
      </c>
      <c r="W79" s="15"/>
      <c r="X79" s="15"/>
      <c r="Y79" s="15"/>
      <c r="Z79" s="15"/>
    </row>
    <row r="80" spans="1:26">
      <c r="A80" s="34" t="s">
        <v>72</v>
      </c>
      <c r="B80" s="34" t="s">
        <v>22</v>
      </c>
      <c r="C80" s="34" t="s">
        <v>516</v>
      </c>
      <c r="D80" s="116">
        <v>75308</v>
      </c>
      <c r="E80" s="116">
        <v>18.917473249755901</v>
      </c>
      <c r="F80" s="116">
        <f t="shared" si="0"/>
        <v>7.3040437257744797</v>
      </c>
      <c r="G80" s="257">
        <f>F80*B129</f>
        <v>38.635512963631207</v>
      </c>
      <c r="H80" s="258">
        <v>49</v>
      </c>
      <c r="I80" s="257">
        <f t="shared" si="1"/>
        <v>10.364487036368793</v>
      </c>
      <c r="J80" s="259">
        <v>0.27142857142857141</v>
      </c>
      <c r="K80" s="260">
        <v>62.3</v>
      </c>
      <c r="L80" s="260">
        <f t="shared" si="2"/>
        <v>79.209999999999994</v>
      </c>
      <c r="M80" s="260">
        <f t="shared" si="3"/>
        <v>100.70985714285713</v>
      </c>
      <c r="N80" s="261">
        <f t="shared" si="4"/>
        <v>128.04538979591837</v>
      </c>
      <c r="O80" s="261">
        <f t="shared" si="5"/>
        <v>162.80056702623907</v>
      </c>
      <c r="P80" s="261">
        <f t="shared" si="6"/>
        <v>206.98929236193254</v>
      </c>
      <c r="Q80" s="261">
        <f t="shared" si="7"/>
        <v>263.1721002887428</v>
      </c>
      <c r="R80" s="261">
        <f t="shared" si="8"/>
        <v>334.60452750997297</v>
      </c>
      <c r="S80" s="261">
        <f t="shared" si="9"/>
        <v>425.42575640553707</v>
      </c>
      <c r="T80" s="15"/>
      <c r="U80" s="86">
        <v>0.27142857142857141</v>
      </c>
      <c r="V80" s="86">
        <f t="shared" si="10"/>
        <v>27.142857142857142</v>
      </c>
      <c r="W80" s="15"/>
      <c r="X80" s="15"/>
      <c r="Y80" s="15"/>
      <c r="Z80" s="15"/>
    </row>
    <row r="81" spans="1:26">
      <c r="A81" s="34" t="s">
        <v>555</v>
      </c>
      <c r="B81" s="34" t="s">
        <v>520</v>
      </c>
      <c r="C81" s="34" t="s">
        <v>516</v>
      </c>
      <c r="D81" s="116">
        <v>77654</v>
      </c>
      <c r="E81" s="116">
        <v>18.604981150176997</v>
      </c>
      <c r="F81" s="116">
        <f t="shared" si="0"/>
        <v>7.1833904054737445</v>
      </c>
      <c r="G81" s="257">
        <f>F81*B129</f>
        <v>37.997304445774894</v>
      </c>
      <c r="H81" s="104">
        <v>37</v>
      </c>
      <c r="I81" s="257">
        <f t="shared" si="1"/>
        <v>-0.99730444577489408</v>
      </c>
      <c r="J81" s="259">
        <v>0.2109073359073359</v>
      </c>
      <c r="K81" s="260">
        <v>44.803571428571431</v>
      </c>
      <c r="L81" s="260">
        <f t="shared" si="2"/>
        <v>54.252973317705468</v>
      </c>
      <c r="M81" s="260">
        <f t="shared" si="3"/>
        <v>65.695323385194513</v>
      </c>
      <c r="N81" s="261">
        <f t="shared" si="4"/>
        <v>79.550949021936788</v>
      </c>
      <c r="O81" s="261">
        <f t="shared" si="5"/>
        <v>96.328827749053772</v>
      </c>
      <c r="P81" s="261">
        <f t="shared" si="6"/>
        <v>116.64528418068336</v>
      </c>
      <c r="Q81" s="261">
        <f t="shared" si="7"/>
        <v>141.2466303133854</v>
      </c>
      <c r="R81" s="261">
        <f t="shared" si="8"/>
        <v>171.03658081866988</v>
      </c>
      <c r="S81" s="261">
        <f t="shared" si="9"/>
        <v>207.10945042183528</v>
      </c>
      <c r="T81" s="15"/>
      <c r="U81" s="86">
        <v>0.2109073359073359</v>
      </c>
      <c r="V81" s="86">
        <f t="shared" si="10"/>
        <v>21.090733590733592</v>
      </c>
      <c r="W81" s="15"/>
      <c r="X81" s="15"/>
      <c r="Y81" s="15"/>
      <c r="Z81" s="15"/>
    </row>
    <row r="82" spans="1:26">
      <c r="A82" s="34" t="s">
        <v>347</v>
      </c>
      <c r="B82" s="34" t="s">
        <v>24</v>
      </c>
      <c r="C82" s="34" t="s">
        <v>516</v>
      </c>
      <c r="D82" s="116">
        <v>265684</v>
      </c>
      <c r="E82" s="116">
        <v>59.730106525040597</v>
      </c>
      <c r="F82" s="116">
        <f t="shared" si="0"/>
        <v>23.061817191135368</v>
      </c>
      <c r="G82" s="257">
        <f>F82*B129</f>
        <v>121.98792484070546</v>
      </c>
      <c r="H82" s="104">
        <v>74</v>
      </c>
      <c r="I82" s="257">
        <f t="shared" si="1"/>
        <v>-47.98792484070546</v>
      </c>
      <c r="J82" s="259">
        <v>0.23416988416988418</v>
      </c>
      <c r="K82" s="257">
        <v>91.328571428571422</v>
      </c>
      <c r="L82" s="257">
        <f t="shared" si="2"/>
        <v>112.71497242140099</v>
      </c>
      <c r="M82" s="260">
        <f t="shared" si="3"/>
        <v>139.10942445753216</v>
      </c>
      <c r="N82" s="261">
        <f t="shared" si="4"/>
        <v>171.68466226969173</v>
      </c>
      <c r="O82" s="261">
        <f t="shared" si="5"/>
        <v>211.88803974713113</v>
      </c>
      <c r="P82" s="261">
        <f t="shared" si="6"/>
        <v>261.50583747170066</v>
      </c>
      <c r="Q82" s="261">
        <f t="shared" si="7"/>
        <v>322.74262914219736</v>
      </c>
      <c r="R82" s="261">
        <f t="shared" si="8"/>
        <v>398.3192332251096</v>
      </c>
      <c r="S82" s="261">
        <f t="shared" si="9"/>
        <v>491.59360193207056</v>
      </c>
      <c r="T82" s="15"/>
      <c r="U82" s="86">
        <v>0.23416988416988418</v>
      </c>
      <c r="V82" s="86">
        <f t="shared" si="10"/>
        <v>23.416988416988417</v>
      </c>
      <c r="W82" s="15"/>
      <c r="X82" s="15"/>
      <c r="Y82" s="15"/>
      <c r="Z82" s="15"/>
    </row>
    <row r="83" spans="1:26">
      <c r="A83" s="34" t="s">
        <v>124</v>
      </c>
      <c r="B83" s="34" t="s">
        <v>27</v>
      </c>
      <c r="C83" s="34" t="s">
        <v>516</v>
      </c>
      <c r="D83" s="116">
        <v>149114</v>
      </c>
      <c r="E83" s="116">
        <v>34.540045449554398</v>
      </c>
      <c r="F83" s="116">
        <f t="shared" si="0"/>
        <v>13.335924883997837</v>
      </c>
      <c r="G83" s="257">
        <f>F83*B129</f>
        <v>70.541787273196704</v>
      </c>
      <c r="H83" s="104">
        <v>38</v>
      </c>
      <c r="I83" s="257">
        <f t="shared" si="1"/>
        <v>-32.541787273196704</v>
      </c>
      <c r="J83" s="259">
        <v>0.19969040247678019</v>
      </c>
      <c r="K83" s="257">
        <v>45.588235294117645</v>
      </c>
      <c r="L83" s="257">
        <f t="shared" si="2"/>
        <v>54.691768348206153</v>
      </c>
      <c r="M83" s="257">
        <f t="shared" si="3"/>
        <v>65.613189581826262</v>
      </c>
      <c r="N83" s="261">
        <f t="shared" si="4"/>
        <v>78.715513817206428</v>
      </c>
      <c r="O83" s="261">
        <f t="shared" si="5"/>
        <v>94.434246452530928</v>
      </c>
      <c r="P83" s="261">
        <f t="shared" si="6"/>
        <v>113.29185913422828</v>
      </c>
      <c r="Q83" s="261">
        <f t="shared" si="7"/>
        <v>135.91515608208502</v>
      </c>
      <c r="R83" s="261">
        <f t="shared" si="8"/>
        <v>163.05610830281097</v>
      </c>
      <c r="S83" s="261">
        <f t="shared" si="9"/>
        <v>195.61684819609675</v>
      </c>
      <c r="T83" s="15"/>
      <c r="U83" s="86">
        <v>0.19969040247678019</v>
      </c>
      <c r="V83" s="86">
        <f t="shared" si="10"/>
        <v>19.96904024767802</v>
      </c>
      <c r="W83" s="15"/>
      <c r="X83" s="15"/>
      <c r="Y83" s="15"/>
      <c r="Z83" s="15"/>
    </row>
    <row r="84" spans="1:26">
      <c r="A84" s="34" t="s">
        <v>93</v>
      </c>
      <c r="B84" s="34" t="s">
        <v>34</v>
      </c>
      <c r="C84" s="34" t="s">
        <v>516</v>
      </c>
      <c r="D84" s="116">
        <v>414981</v>
      </c>
      <c r="E84" s="116">
        <v>78.317520193626407</v>
      </c>
      <c r="F84" s="116">
        <f t="shared" si="0"/>
        <v>30.238424785183941</v>
      </c>
      <c r="G84" s="257">
        <f>F84*B129</f>
        <v>159.94935088698196</v>
      </c>
      <c r="H84" s="104">
        <v>79</v>
      </c>
      <c r="I84" s="257">
        <f t="shared" si="1"/>
        <v>-80.949350886981961</v>
      </c>
      <c r="J84" s="259">
        <v>5.852262874978325E-2</v>
      </c>
      <c r="K84" s="257">
        <v>83.623287671232873</v>
      </c>
      <c r="L84" s="257">
        <f t="shared" si="2"/>
        <v>88.517142290452767</v>
      </c>
      <c r="M84" s="257">
        <f t="shared" si="3"/>
        <v>93.697398146708679</v>
      </c>
      <c r="N84" s="264">
        <f t="shared" si="4"/>
        <v>99.180816193269138</v>
      </c>
      <c r="O84" s="264">
        <f t="shared" si="5"/>
        <v>104.98513827844832</v>
      </c>
      <c r="P84" s="264">
        <f t="shared" si="6"/>
        <v>111.12914455016261</v>
      </c>
      <c r="Q84" s="264">
        <f t="shared" si="7"/>
        <v>117.63271421995277</v>
      </c>
      <c r="R84" s="264">
        <f t="shared" si="8"/>
        <v>124.51688988307642</v>
      </c>
      <c r="S84" s="264">
        <f t="shared" si="9"/>
        <v>131.80394560278134</v>
      </c>
      <c r="T84" s="15"/>
      <c r="U84" s="86">
        <v>5.852262874978325E-2</v>
      </c>
      <c r="V84" s="86">
        <f t="shared" si="10"/>
        <v>5.852262874978325</v>
      </c>
      <c r="W84" s="15"/>
      <c r="X84" s="15"/>
      <c r="Y84" s="15"/>
      <c r="Z84" s="15"/>
    </row>
    <row r="85" spans="1:26">
      <c r="A85" s="34" t="s">
        <v>220</v>
      </c>
      <c r="B85" s="34" t="s">
        <v>37</v>
      </c>
      <c r="C85" s="34" t="s">
        <v>516</v>
      </c>
      <c r="D85" s="116">
        <v>195224</v>
      </c>
      <c r="E85" s="116">
        <v>52.622558299179097</v>
      </c>
      <c r="F85" s="116">
        <f t="shared" si="0"/>
        <v>20.317590076903127</v>
      </c>
      <c r="G85" s="257">
        <f>F85*B129</f>
        <v>107.47204483947699</v>
      </c>
      <c r="H85" s="104">
        <v>52</v>
      </c>
      <c r="I85" s="257">
        <f t="shared" si="1"/>
        <v>-55.472044839476993</v>
      </c>
      <c r="J85" s="259">
        <v>4.8534798534798543E-2</v>
      </c>
      <c r="K85" s="257">
        <v>54.523809523809526</v>
      </c>
      <c r="L85" s="257">
        <f t="shared" si="2"/>
        <v>57.170111634397351</v>
      </c>
      <c r="M85" s="257">
        <f t="shared" si="3"/>
        <v>59.94485148478477</v>
      </c>
      <c r="N85" s="264">
        <f t="shared" si="4"/>
        <v>62.85426277479722</v>
      </c>
      <c r="O85" s="264">
        <f t="shared" si="5"/>
        <v>65.904881755625297</v>
      </c>
      <c r="P85" s="264">
        <f t="shared" si="6"/>
        <v>69.103561914094286</v>
      </c>
      <c r="Q85" s="264">
        <f t="shared" si="7"/>
        <v>72.45748936963183</v>
      </c>
      <c r="R85" s="264">
        <f t="shared" si="8"/>
        <v>75.974199018524217</v>
      </c>
      <c r="S85" s="264">
        <f t="shared" si="9"/>
        <v>79.661591461730978</v>
      </c>
      <c r="T85" s="15"/>
      <c r="U85" s="86">
        <v>4.8534798534798543E-2</v>
      </c>
      <c r="V85" s="86">
        <f t="shared" si="10"/>
        <v>4.853479853479854</v>
      </c>
      <c r="W85" s="15"/>
      <c r="X85" s="15"/>
      <c r="Y85" s="15"/>
      <c r="Z85" s="15"/>
    </row>
    <row r="86" spans="1:26">
      <c r="A86" s="34" t="s">
        <v>121</v>
      </c>
      <c r="B86" s="34" t="s">
        <v>27</v>
      </c>
      <c r="C86" s="34" t="s">
        <v>516</v>
      </c>
      <c r="D86" s="116">
        <v>117128</v>
      </c>
      <c r="E86" s="116">
        <v>28.867511099632299</v>
      </c>
      <c r="F86" s="116">
        <f t="shared" si="0"/>
        <v>11.145757181325212</v>
      </c>
      <c r="G86" s="257">
        <f>F86*B129</f>
        <v>58.956663217800646</v>
      </c>
      <c r="H86" s="104">
        <v>34</v>
      </c>
      <c r="I86" s="257">
        <f t="shared" si="1"/>
        <v>-24.956663217800646</v>
      </c>
      <c r="J86" s="259">
        <v>0.1247628083491461</v>
      </c>
      <c r="K86" s="257">
        <v>38.241935483870968</v>
      </c>
      <c r="L86" s="257">
        <f t="shared" si="2"/>
        <v>43.013106751545571</v>
      </c>
      <c r="M86" s="257">
        <f t="shared" si="3"/>
        <v>48.379542745690017</v>
      </c>
      <c r="N86" s="264">
        <f t="shared" si="4"/>
        <v>54.415510365289862</v>
      </c>
      <c r="O86" s="261">
        <f t="shared" si="5"/>
        <v>61.204542256215497</v>
      </c>
      <c r="P86" s="261">
        <f t="shared" si="6"/>
        <v>68.840592831824921</v>
      </c>
      <c r="Q86" s="261">
        <f t="shared" si="7"/>
        <v>77.429338521943492</v>
      </c>
      <c r="R86" s="261">
        <f t="shared" si="8"/>
        <v>87.089640244557884</v>
      </c>
      <c r="S86" s="261">
        <f t="shared" si="9"/>
        <v>97.955188339585746</v>
      </c>
      <c r="T86" s="15"/>
      <c r="U86" s="86">
        <v>0.1247628083491461</v>
      </c>
      <c r="V86" s="86">
        <f t="shared" si="10"/>
        <v>12.476280834914611</v>
      </c>
      <c r="W86" s="15"/>
      <c r="X86" s="15"/>
      <c r="Y86" s="15"/>
      <c r="Z86" s="15"/>
    </row>
    <row r="87" spans="1:26">
      <c r="A87" s="34" t="s">
        <v>252</v>
      </c>
      <c r="B87" s="34" t="s">
        <v>562</v>
      </c>
      <c r="C87" s="34" t="s">
        <v>563</v>
      </c>
      <c r="D87" s="116">
        <v>338160</v>
      </c>
      <c r="E87" s="116">
        <v>91.5</v>
      </c>
      <c r="F87" s="116">
        <f t="shared" si="0"/>
        <v>35.328185328185327</v>
      </c>
      <c r="G87" s="257">
        <f>F87*B129</f>
        <v>186.87217840880891</v>
      </c>
      <c r="H87" s="104">
        <v>53</v>
      </c>
      <c r="I87" s="257">
        <f t="shared" si="1"/>
        <v>-133.87217840880891</v>
      </c>
      <c r="J87" s="259">
        <v>0.10916442048517519</v>
      </c>
      <c r="K87" s="257">
        <v>58.785714285714285</v>
      </c>
      <c r="L87" s="257">
        <f t="shared" si="2"/>
        <v>65.203022718521368</v>
      </c>
      <c r="M87" s="257">
        <f t="shared" si="3"/>
        <v>72.320872907470459</v>
      </c>
      <c r="N87" s="264">
        <f t="shared" si="4"/>
        <v>80.215739087396486</v>
      </c>
      <c r="O87" s="264">
        <f t="shared" si="5"/>
        <v>88.972443758662138</v>
      </c>
      <c r="P87" s="264">
        <f t="shared" si="6"/>
        <v>98.685069020726331</v>
      </c>
      <c r="Q87" s="264">
        <f t="shared" si="7"/>
        <v>109.45796739091344</v>
      </c>
      <c r="R87" s="264">
        <f t="shared" si="8"/>
        <v>121.40688296862771</v>
      </c>
      <c r="S87" s="264">
        <f t="shared" si="9"/>
        <v>134.66019499080943</v>
      </c>
      <c r="T87" s="15"/>
      <c r="U87" s="86">
        <v>0.10916442048517519</v>
      </c>
      <c r="V87" s="86">
        <f t="shared" si="10"/>
        <v>10.916442048517519</v>
      </c>
      <c r="W87" s="15"/>
      <c r="X87" s="15"/>
      <c r="Y87" s="15"/>
      <c r="Z87" s="15"/>
    </row>
    <row r="88" spans="1:26">
      <c r="A88" s="34" t="s">
        <v>352</v>
      </c>
      <c r="B88" s="34" t="s">
        <v>533</v>
      </c>
      <c r="C88" s="34" t="s">
        <v>516</v>
      </c>
      <c r="D88" s="116">
        <v>96939</v>
      </c>
      <c r="E88" s="116">
        <v>25.6824734502563</v>
      </c>
      <c r="F88" s="116">
        <f t="shared" si="0"/>
        <v>9.9160129151568732</v>
      </c>
      <c r="G88" s="257">
        <f>F88*B129</f>
        <v>52.451800662030536</v>
      </c>
      <c r="H88" s="104">
        <v>45</v>
      </c>
      <c r="I88" s="257">
        <f t="shared" si="1"/>
        <v>-7.4518006620305357</v>
      </c>
      <c r="J88" s="259">
        <v>0.55238095238095242</v>
      </c>
      <c r="K88" s="260">
        <v>69.857142857142861</v>
      </c>
      <c r="L88" s="260">
        <f t="shared" si="2"/>
        <v>108.44489795918369</v>
      </c>
      <c r="M88" s="260">
        <f t="shared" si="3"/>
        <v>168.34779397473278</v>
      </c>
      <c r="N88" s="261">
        <f t="shared" si="4"/>
        <v>261.33990874172804</v>
      </c>
      <c r="O88" s="261">
        <f t="shared" si="5"/>
        <v>405.69909642763497</v>
      </c>
      <c r="P88" s="261">
        <f t="shared" si="6"/>
        <v>629.79954969242385</v>
      </c>
      <c r="Q88" s="261">
        <f t="shared" si="7"/>
        <v>977.68882476061992</v>
      </c>
      <c r="R88" s="261">
        <f t="shared" si="8"/>
        <v>1517.7455089141054</v>
      </c>
      <c r="S88" s="261">
        <f t="shared" si="9"/>
        <v>2356.1192185999921</v>
      </c>
      <c r="T88" s="15"/>
      <c r="U88" s="86">
        <v>0.55238095238095242</v>
      </c>
      <c r="V88" s="86">
        <f t="shared" si="10"/>
        <v>55.238095238095241</v>
      </c>
      <c r="W88" s="15"/>
      <c r="X88" s="15"/>
      <c r="Y88" s="15"/>
      <c r="Z88" s="15"/>
    </row>
    <row r="89" spans="1:26">
      <c r="A89" s="34" t="s">
        <v>264</v>
      </c>
      <c r="B89" s="34" t="s">
        <v>40</v>
      </c>
      <c r="C89" s="34" t="s">
        <v>516</v>
      </c>
      <c r="D89" s="116">
        <v>81903</v>
      </c>
      <c r="E89" s="116">
        <v>22.699992649810799</v>
      </c>
      <c r="F89" s="116">
        <f t="shared" si="0"/>
        <v>8.7644759265678758</v>
      </c>
      <c r="G89" s="257">
        <f>F89*B129</f>
        <v>46.360623785072072</v>
      </c>
      <c r="H89" s="104">
        <v>27</v>
      </c>
      <c r="I89" s="257">
        <f t="shared" si="1"/>
        <v>-19.360623785072072</v>
      </c>
      <c r="J89" s="259">
        <v>0.38888888888888884</v>
      </c>
      <c r="K89" s="257">
        <v>37.5</v>
      </c>
      <c r="L89" s="260">
        <f t="shared" si="2"/>
        <v>52.083333333333329</v>
      </c>
      <c r="M89" s="260">
        <f t="shared" si="3"/>
        <v>72.337962962962962</v>
      </c>
      <c r="N89" s="261">
        <f t="shared" si="4"/>
        <v>100.46939300411522</v>
      </c>
      <c r="O89" s="261">
        <f t="shared" si="5"/>
        <v>139.54082361682669</v>
      </c>
      <c r="P89" s="261">
        <f t="shared" si="6"/>
        <v>193.80669946781484</v>
      </c>
      <c r="Q89" s="261">
        <f t="shared" si="7"/>
        <v>269.17597148307618</v>
      </c>
      <c r="R89" s="261">
        <f t="shared" si="8"/>
        <v>373.85551594871691</v>
      </c>
      <c r="S89" s="261">
        <f t="shared" si="9"/>
        <v>519.24377215099571</v>
      </c>
      <c r="T89" s="15"/>
      <c r="U89" s="86">
        <v>0.38888888888888884</v>
      </c>
      <c r="V89" s="86">
        <f t="shared" si="10"/>
        <v>38.888888888888886</v>
      </c>
      <c r="W89" s="15"/>
      <c r="X89" s="15"/>
      <c r="Y89" s="15"/>
      <c r="Z89" s="15"/>
    </row>
    <row r="90" spans="1:26">
      <c r="A90" s="34" t="s">
        <v>366</v>
      </c>
      <c r="B90" s="34" t="s">
        <v>46</v>
      </c>
      <c r="C90" s="34" t="s">
        <v>516</v>
      </c>
      <c r="D90" s="116">
        <v>149346</v>
      </c>
      <c r="E90" s="116">
        <v>36.942491199829099</v>
      </c>
      <c r="F90" s="116">
        <f t="shared" si="0"/>
        <v>14.263510115764133</v>
      </c>
      <c r="G90" s="257">
        <f>F90*B129</f>
        <v>75.448347610495276</v>
      </c>
      <c r="H90" s="104">
        <v>55</v>
      </c>
      <c r="I90" s="257">
        <f t="shared" si="1"/>
        <v>-20.448347610495276</v>
      </c>
      <c r="J90" s="259">
        <v>6.4749536178107608E-2</v>
      </c>
      <c r="K90" s="257">
        <v>58.561224489795919</v>
      </c>
      <c r="L90" s="257">
        <f t="shared" si="2"/>
        <v>62.35303661353224</v>
      </c>
      <c r="M90" s="257">
        <f t="shared" si="3"/>
        <v>66.390366813555019</v>
      </c>
      <c r="N90" s="264">
        <f t="shared" si="4"/>
        <v>70.689112271427135</v>
      </c>
      <c r="O90" s="261">
        <f t="shared" si="5"/>
        <v>75.26619950384422</v>
      </c>
      <c r="P90" s="261">
        <f t="shared" si="6"/>
        <v>80.139651011607043</v>
      </c>
      <c r="Q90" s="261">
        <f t="shared" si="7"/>
        <v>85.328656244084016</v>
      </c>
      <c r="R90" s="261">
        <f t="shared" si="8"/>
        <v>90.853647158589638</v>
      </c>
      <c r="S90" s="261">
        <f t="shared" si="9"/>
        <v>96.736378672197759</v>
      </c>
      <c r="T90" s="15"/>
      <c r="U90" s="86">
        <v>6.4749536178107608E-2</v>
      </c>
      <c r="V90" s="86">
        <f t="shared" si="10"/>
        <v>6.474953617810761</v>
      </c>
      <c r="W90" s="15"/>
      <c r="X90" s="15"/>
      <c r="Y90" s="15"/>
      <c r="Z90" s="15"/>
    </row>
    <row r="91" spans="1:26">
      <c r="A91" s="34" t="s">
        <v>421</v>
      </c>
      <c r="B91" s="34" t="s">
        <v>520</v>
      </c>
      <c r="C91" s="34" t="s">
        <v>516</v>
      </c>
      <c r="D91" s="110">
        <v>72037</v>
      </c>
      <c r="E91" s="94">
        <v>15.207491650085402</v>
      </c>
      <c r="F91" s="116">
        <f t="shared" si="0"/>
        <v>5.8716183977163716</v>
      </c>
      <c r="G91" s="257">
        <f>F91*B129</f>
        <v>31.058547462133674</v>
      </c>
      <c r="H91" s="104">
        <v>24</v>
      </c>
      <c r="I91" s="257">
        <f t="shared" si="1"/>
        <v>-7.0585474621336743</v>
      </c>
      <c r="J91" s="259">
        <v>0.2357456140350877</v>
      </c>
      <c r="K91" s="257">
        <v>29.657894736842103</v>
      </c>
      <c r="L91" s="260">
        <f t="shared" si="2"/>
        <v>36.649613342566937</v>
      </c>
      <c r="M91" s="260">
        <f t="shared" si="3"/>
        <v>45.289598944158925</v>
      </c>
      <c r="N91" s="261">
        <f t="shared" si="4"/>
        <v>55.966423256652533</v>
      </c>
      <c r="O91" s="261">
        <f t="shared" si="5"/>
        <v>69.160262072639696</v>
      </c>
      <c r="P91" s="261">
        <f t="shared" si="6"/>
        <v>85.464490521781727</v>
      </c>
      <c r="Q91" s="261">
        <f t="shared" si="7"/>
        <v>105.61236931803509</v>
      </c>
      <c r="R91" s="261">
        <f t="shared" si="8"/>
        <v>130.51002217261572</v>
      </c>
      <c r="S91" s="261">
        <f t="shared" si="9"/>
        <v>161.27718748743192</v>
      </c>
      <c r="T91" s="15"/>
      <c r="U91" s="86">
        <v>0.2357456140350877</v>
      </c>
      <c r="V91" s="86">
        <f t="shared" si="10"/>
        <v>23.57456140350877</v>
      </c>
      <c r="W91" s="15"/>
      <c r="X91" s="15"/>
      <c r="Y91" s="15"/>
      <c r="Z91" s="15"/>
    </row>
    <row r="92" spans="1:26">
      <c r="A92" s="34" t="s">
        <v>131</v>
      </c>
      <c r="B92" s="34" t="s">
        <v>549</v>
      </c>
      <c r="C92" s="34" t="s">
        <v>516</v>
      </c>
      <c r="D92" s="116">
        <v>111486</v>
      </c>
      <c r="E92" s="116">
        <v>25.340061551681501</v>
      </c>
      <c r="F92" s="116">
        <f t="shared" si="0"/>
        <v>9.7838075489117777</v>
      </c>
      <c r="G92" s="257">
        <f>F92*B129</f>
        <v>51.752486373508475</v>
      </c>
      <c r="H92" s="104">
        <v>27</v>
      </c>
      <c r="I92" s="257">
        <f t="shared" si="1"/>
        <v>-24.752486373508475</v>
      </c>
      <c r="J92" s="259">
        <v>-6.5656565656565649E-2</v>
      </c>
      <c r="K92" s="257">
        <v>25.227272727272727</v>
      </c>
      <c r="L92" s="257">
        <f t="shared" si="2"/>
        <v>23.570936639118457</v>
      </c>
      <c r="M92" s="257">
        <f t="shared" si="3"/>
        <v>22.023349890085427</v>
      </c>
      <c r="N92" s="264">
        <f t="shared" si="4"/>
        <v>20.577372372049517</v>
      </c>
      <c r="O92" s="264">
        <f t="shared" si="5"/>
        <v>19.226332771864449</v>
      </c>
      <c r="P92" s="264">
        <f t="shared" si="6"/>
        <v>17.963997791893551</v>
      </c>
      <c r="Q92" s="264">
        <f t="shared" si="7"/>
        <v>16.784543391415692</v>
      </c>
      <c r="R92" s="264">
        <f t="shared" si="8"/>
        <v>15.682527916221733</v>
      </c>
      <c r="S92" s="264">
        <f t="shared" si="9"/>
        <v>14.652866992429397</v>
      </c>
      <c r="T92" s="15"/>
      <c r="U92" s="86">
        <v>-6.5656565656565649E-2</v>
      </c>
      <c r="V92" s="86">
        <f t="shared" si="10"/>
        <v>-6.5656565656565649</v>
      </c>
      <c r="W92" s="15"/>
      <c r="X92" s="15"/>
      <c r="Y92" s="15"/>
      <c r="Z92" s="15"/>
    </row>
    <row r="93" spans="1:26">
      <c r="A93" s="34" t="s">
        <v>559</v>
      </c>
      <c r="B93" s="34" t="s">
        <v>413</v>
      </c>
      <c r="C93" s="34" t="s">
        <v>516</v>
      </c>
      <c r="D93" s="116">
        <v>147842</v>
      </c>
      <c r="E93" s="116">
        <v>46.185038150077794</v>
      </c>
      <c r="F93" s="116">
        <f t="shared" si="0"/>
        <v>17.832061061806098</v>
      </c>
      <c r="G93" s="257">
        <f>F93*B129</f>
        <v>94.324575836054464</v>
      </c>
      <c r="H93" s="104">
        <v>30</v>
      </c>
      <c r="I93" s="257">
        <f t="shared" si="1"/>
        <v>-64.324575836054464</v>
      </c>
      <c r="J93" s="259">
        <v>0.32916666666666666</v>
      </c>
      <c r="K93" s="257">
        <v>39.875</v>
      </c>
      <c r="L93" s="257">
        <f t="shared" si="2"/>
        <v>53.000520833333333</v>
      </c>
      <c r="M93" s="257">
        <f t="shared" si="3"/>
        <v>70.44652560763889</v>
      </c>
      <c r="N93" s="261">
        <f t="shared" si="4"/>
        <v>93.635173620153353</v>
      </c>
      <c r="O93" s="261">
        <f t="shared" si="5"/>
        <v>124.45675160345382</v>
      </c>
      <c r="P93" s="261">
        <f t="shared" si="6"/>
        <v>165.42376567292405</v>
      </c>
      <c r="Q93" s="261">
        <f t="shared" si="7"/>
        <v>219.8757552069282</v>
      </c>
      <c r="R93" s="261">
        <f t="shared" si="8"/>
        <v>292.25152462920875</v>
      </c>
      <c r="S93" s="261">
        <f t="shared" si="9"/>
        <v>388.45098481965658</v>
      </c>
      <c r="T93" s="15"/>
      <c r="U93" s="86">
        <v>0.32916666666666666</v>
      </c>
      <c r="V93" s="86">
        <f t="shared" si="10"/>
        <v>32.916666666666664</v>
      </c>
      <c r="W93" s="15"/>
      <c r="X93" s="15"/>
      <c r="Y93" s="15"/>
      <c r="Z93" s="15"/>
    </row>
    <row r="94" spans="1:26">
      <c r="A94" s="34" t="s">
        <v>557</v>
      </c>
      <c r="B94" s="34" t="s">
        <v>550</v>
      </c>
      <c r="C94" s="34" t="s">
        <v>516</v>
      </c>
      <c r="D94" s="116">
        <v>92050</v>
      </c>
      <c r="E94" s="116">
        <v>22.927499200134299</v>
      </c>
      <c r="F94" s="116">
        <f t="shared" si="0"/>
        <v>8.8523162934881476</v>
      </c>
      <c r="G94" s="257">
        <f>F94*B129</f>
        <v>46.825264710331375</v>
      </c>
      <c r="H94" s="104">
        <v>26</v>
      </c>
      <c r="I94" s="257">
        <f t="shared" si="1"/>
        <v>-20.825264710331375</v>
      </c>
      <c r="J94" s="259">
        <v>0.29251012145748989</v>
      </c>
      <c r="K94" s="257">
        <v>33.60526315789474</v>
      </c>
      <c r="L94" s="257">
        <f t="shared" si="2"/>
        <v>43.435142765821439</v>
      </c>
      <c r="M94" s="260">
        <f t="shared" si="3"/>
        <v>56.140361651775279</v>
      </c>
      <c r="N94" s="261">
        <f t="shared" si="4"/>
        <v>72.561985657203479</v>
      </c>
      <c r="O94" s="261">
        <f t="shared" si="5"/>
        <v>93.787100894988711</v>
      </c>
      <c r="P94" s="261">
        <f t="shared" si="6"/>
        <v>121.22077716892771</v>
      </c>
      <c r="Q94" s="261">
        <f t="shared" si="7"/>
        <v>156.67908142178209</v>
      </c>
      <c r="R94" s="261">
        <f t="shared" si="8"/>
        <v>202.50929855831549</v>
      </c>
      <c r="S94" s="261">
        <f t="shared" si="9"/>
        <v>261.74531807587942</v>
      </c>
      <c r="T94" s="15"/>
      <c r="U94" s="86">
        <v>0.29251012145748989</v>
      </c>
      <c r="V94" s="86">
        <f t="shared" si="10"/>
        <v>29.251012145748987</v>
      </c>
      <c r="W94" s="15"/>
      <c r="X94" s="15"/>
      <c r="Y94" s="15"/>
      <c r="Z94" s="15"/>
    </row>
    <row r="95" spans="1:26">
      <c r="A95" s="34" t="s">
        <v>341</v>
      </c>
      <c r="B95" s="34" t="s">
        <v>25</v>
      </c>
      <c r="C95" s="34" t="s">
        <v>516</v>
      </c>
      <c r="D95" s="116">
        <v>113073</v>
      </c>
      <c r="E95" s="116">
        <v>22.712558199676497</v>
      </c>
      <c r="F95" s="116">
        <f t="shared" si="0"/>
        <v>8.7693274902225866</v>
      </c>
      <c r="G95" s="257">
        <f>F95*B129</f>
        <v>46.386286644922436</v>
      </c>
      <c r="H95" s="104">
        <v>36</v>
      </c>
      <c r="I95" s="257">
        <f t="shared" si="1"/>
        <v>-10.386286644922436</v>
      </c>
      <c r="J95" s="259">
        <v>0.29924242424242425</v>
      </c>
      <c r="K95" s="260">
        <v>46.772727272727273</v>
      </c>
      <c r="L95" s="260">
        <f t="shared" si="2"/>
        <v>60.769111570247937</v>
      </c>
      <c r="M95" s="260">
        <f t="shared" si="3"/>
        <v>78.953807835587284</v>
      </c>
      <c r="N95" s="261">
        <f t="shared" si="4"/>
        <v>102.58013669547893</v>
      </c>
      <c r="O95" s="261">
        <f t="shared" si="5"/>
        <v>133.27646547935331</v>
      </c>
      <c r="P95" s="261">
        <f t="shared" si="6"/>
        <v>173.15843810385675</v>
      </c>
      <c r="Q95" s="261">
        <f t="shared" si="7"/>
        <v>224.97478890008662</v>
      </c>
      <c r="R95" s="261">
        <f t="shared" si="8"/>
        <v>292.29679012397617</v>
      </c>
      <c r="S95" s="261">
        <f t="shared" si="9"/>
        <v>379.76439019895389</v>
      </c>
      <c r="T95" s="15"/>
      <c r="U95" s="86">
        <v>0.29924242424242425</v>
      </c>
      <c r="V95" s="86">
        <f t="shared" si="10"/>
        <v>29.924242424242426</v>
      </c>
      <c r="W95" s="15"/>
      <c r="X95" s="15"/>
      <c r="Y95" s="15"/>
      <c r="Z95" s="15"/>
    </row>
    <row r="96" spans="1:26">
      <c r="A96" s="34" t="s">
        <v>556</v>
      </c>
      <c r="B96" s="34" t="s">
        <v>550</v>
      </c>
      <c r="C96" s="34" t="s">
        <v>516</v>
      </c>
      <c r="D96" s="116">
        <v>89678</v>
      </c>
      <c r="E96" s="116">
        <v>21.215007484405501</v>
      </c>
      <c r="F96" s="116">
        <f t="shared" si="0"/>
        <v>8.1911225808515447</v>
      </c>
      <c r="G96" s="257">
        <f>F96*B129</f>
        <v>43.327810530820123</v>
      </c>
      <c r="H96" s="104">
        <v>24</v>
      </c>
      <c r="I96" s="257">
        <f t="shared" si="1"/>
        <v>-19.327810530820123</v>
      </c>
      <c r="J96" s="259">
        <v>0.20942982456140352</v>
      </c>
      <c r="K96" s="257">
        <v>29.026315789473685</v>
      </c>
      <c r="L96" s="257">
        <f t="shared" si="2"/>
        <v>35.105292012927052</v>
      </c>
      <c r="M96" s="257">
        <f t="shared" si="3"/>
        <v>42.457387160371205</v>
      </c>
      <c r="N96" s="261">
        <f t="shared" si="4"/>
        <v>51.349230304703333</v>
      </c>
      <c r="O96" s="261">
        <f t="shared" si="5"/>
        <v>62.103290598780461</v>
      </c>
      <c r="P96" s="261">
        <f t="shared" si="6"/>
        <v>75.109571853568909</v>
      </c>
      <c r="Q96" s="261">
        <f t="shared" si="7"/>
        <v>90.839756309743976</v>
      </c>
      <c r="R96" s="261">
        <f t="shared" si="8"/>
        <v>109.86431053689431</v>
      </c>
      <c r="S96" s="261">
        <f t="shared" si="9"/>
        <v>132.87317381819565</v>
      </c>
      <c r="T96" s="15"/>
      <c r="U96" s="86">
        <v>0.20942982456140352</v>
      </c>
      <c r="V96" s="86">
        <f t="shared" si="10"/>
        <v>20.942982456140353</v>
      </c>
      <c r="W96" s="15"/>
      <c r="X96" s="15"/>
      <c r="Y96" s="15"/>
      <c r="Z96" s="15"/>
    </row>
    <row r="97" spans="1:26">
      <c r="A97" s="34" t="s">
        <v>414</v>
      </c>
      <c r="B97" s="34" t="s">
        <v>45</v>
      </c>
      <c r="C97" s="34" t="s">
        <v>516</v>
      </c>
      <c r="D97" s="116">
        <v>276242</v>
      </c>
      <c r="E97" s="116">
        <v>75.997598000427203</v>
      </c>
      <c r="F97" s="116">
        <f t="shared" si="0"/>
        <v>29.342701930666877</v>
      </c>
      <c r="G97" s="257">
        <f>F97*B129</f>
        <v>155.21132996914505</v>
      </c>
      <c r="H97" s="104">
        <v>37</v>
      </c>
      <c r="I97" s="257">
        <f t="shared" si="1"/>
        <v>-118.21132996914505</v>
      </c>
      <c r="J97" s="259">
        <v>0.19041769041769041</v>
      </c>
      <c r="K97" s="257">
        <v>44.045454545454547</v>
      </c>
      <c r="L97" s="257">
        <f t="shared" si="2"/>
        <v>52.432488273397368</v>
      </c>
      <c r="M97" s="257">
        <f t="shared" si="3"/>
        <v>62.41656159327033</v>
      </c>
      <c r="N97" s="264">
        <f t="shared" si="4"/>
        <v>74.301779095674391</v>
      </c>
      <c r="O97" s="264">
        <f t="shared" si="5"/>
        <v>88.450152264998138</v>
      </c>
      <c r="P97" s="264">
        <f t="shared" si="6"/>
        <v>105.29262597639213</v>
      </c>
      <c r="Q97" s="264">
        <f t="shared" si="7"/>
        <v>125.34220463283043</v>
      </c>
      <c r="R97" s="264">
        <f t="shared" si="8"/>
        <v>149.20957775087552</v>
      </c>
      <c r="S97" s="264">
        <f t="shared" si="9"/>
        <v>177.62172093439605</v>
      </c>
      <c r="T97" s="15"/>
      <c r="U97" s="86">
        <v>0.19041769041769041</v>
      </c>
      <c r="V97" s="86">
        <f t="shared" si="10"/>
        <v>19.04176904176904</v>
      </c>
      <c r="W97" s="15"/>
      <c r="X97" s="15"/>
      <c r="Y97" s="15"/>
      <c r="Z97" s="15"/>
    </row>
    <row r="98" spans="1:26">
      <c r="A98" s="34" t="s">
        <v>128</v>
      </c>
      <c r="B98" s="34" t="s">
        <v>549</v>
      </c>
      <c r="C98" s="34" t="s">
        <v>516</v>
      </c>
      <c r="D98" s="116">
        <v>77160</v>
      </c>
      <c r="E98" s="116">
        <v>22.227472849670399</v>
      </c>
      <c r="F98" s="116">
        <f t="shared" si="0"/>
        <v>8.5820358492935913</v>
      </c>
      <c r="G98" s="257">
        <f>F98*B129</f>
        <v>45.395587671481572</v>
      </c>
      <c r="H98" s="104">
        <v>22</v>
      </c>
      <c r="I98" s="257">
        <f t="shared" si="1"/>
        <v>-23.395587671481572</v>
      </c>
      <c r="J98" s="259">
        <v>2.5401069518716568E-2</v>
      </c>
      <c r="K98" s="257">
        <v>22.558823529411764</v>
      </c>
      <c r="L98" s="257">
        <f t="shared" si="2"/>
        <v>23.131841774142814</v>
      </c>
      <c r="M98" s="257">
        <f t="shared" si="3"/>
        <v>23.719415295143769</v>
      </c>
      <c r="N98" s="264">
        <f t="shared" si="4"/>
        <v>24.321913811999025</v>
      </c>
      <c r="O98" s="264">
        <f t="shared" si="5"/>
        <v>24.939716435565845</v>
      </c>
      <c r="P98" s="264">
        <f t="shared" si="6"/>
        <v>25.573211906522733</v>
      </c>
      <c r="Q98" s="264">
        <f t="shared" si="7"/>
        <v>26.222798839977187</v>
      </c>
      <c r="R98" s="264">
        <f t="shared" si="8"/>
        <v>26.888885976286769</v>
      </c>
      <c r="S98" s="264">
        <f t="shared" si="9"/>
        <v>27.571892438251272</v>
      </c>
      <c r="T98" s="15"/>
      <c r="U98" s="86">
        <v>2.5401069518716568E-2</v>
      </c>
      <c r="V98" s="86">
        <f t="shared" si="10"/>
        <v>2.5401069518716568</v>
      </c>
      <c r="W98" s="15"/>
      <c r="X98" s="15"/>
      <c r="Y98" s="15"/>
      <c r="Z98" s="15"/>
    </row>
    <row r="99" spans="1:26">
      <c r="A99" s="34" t="s">
        <v>561</v>
      </c>
      <c r="B99" s="34" t="s">
        <v>33</v>
      </c>
      <c r="C99" s="34" t="s">
        <v>516</v>
      </c>
      <c r="D99" s="116">
        <v>120733</v>
      </c>
      <c r="E99" s="116">
        <v>29.269995499847401</v>
      </c>
      <c r="F99" s="116">
        <f t="shared" si="0"/>
        <v>11.301156563647645</v>
      </c>
      <c r="G99" s="257">
        <f>F99*B129</f>
        <v>59.778664711175054</v>
      </c>
      <c r="H99" s="104">
        <v>31</v>
      </c>
      <c r="I99" s="257">
        <f t="shared" si="1"/>
        <v>-28.778664711175054</v>
      </c>
      <c r="J99" s="259">
        <v>0.28279569892473116</v>
      </c>
      <c r="K99" s="257">
        <v>39.766666666666666</v>
      </c>
      <c r="L99" s="257">
        <f t="shared" si="2"/>
        <v>51.012508960573477</v>
      </c>
      <c r="M99" s="260">
        <f t="shared" si="3"/>
        <v>65.438627085982972</v>
      </c>
      <c r="N99" s="261">
        <f t="shared" si="4"/>
        <v>83.944389369438369</v>
      </c>
      <c r="O99" s="261">
        <f t="shared" si="5"/>
        <v>107.68350163197846</v>
      </c>
      <c r="P99" s="261">
        <f t="shared" si="6"/>
        <v>138.13593273865624</v>
      </c>
      <c r="Q99" s="261">
        <f t="shared" si="7"/>
        <v>177.20018038410419</v>
      </c>
      <c r="R99" s="261">
        <f t="shared" si="8"/>
        <v>227.31162924541536</v>
      </c>
      <c r="S99" s="261">
        <f t="shared" si="9"/>
        <v>291.59438031159198</v>
      </c>
      <c r="T99" s="15"/>
      <c r="U99" s="86">
        <v>0.28279569892473116</v>
      </c>
      <c r="V99" s="86">
        <f t="shared" si="10"/>
        <v>28.279569892473116</v>
      </c>
      <c r="W99" s="15"/>
      <c r="X99" s="15"/>
      <c r="Y99" s="15"/>
      <c r="Z99" s="15"/>
    </row>
    <row r="100" spans="1:26">
      <c r="A100" s="34" t="s">
        <v>130</v>
      </c>
      <c r="B100" s="34" t="s">
        <v>549</v>
      </c>
      <c r="C100" s="34" t="s">
        <v>516</v>
      </c>
      <c r="D100" s="116">
        <v>119052</v>
      </c>
      <c r="E100" s="116">
        <v>19.677508649169898</v>
      </c>
      <c r="F100" s="116">
        <f t="shared" si="0"/>
        <v>7.5974936869381846</v>
      </c>
      <c r="G100" s="257">
        <f>F100*B129</f>
        <v>40.187747616705551</v>
      </c>
      <c r="H100" s="104">
        <v>33</v>
      </c>
      <c r="I100" s="257">
        <f t="shared" si="1"/>
        <v>-7.1877476167055505</v>
      </c>
      <c r="J100" s="259">
        <v>-3.1723484848484848E-2</v>
      </c>
      <c r="K100" s="257">
        <v>31.953125</v>
      </c>
      <c r="L100" s="257">
        <f t="shared" si="2"/>
        <v>30.939460523200758</v>
      </c>
      <c r="M100" s="257">
        <f t="shared" si="3"/>
        <v>29.957953016072704</v>
      </c>
      <c r="N100" s="264">
        <f t="shared" si="4"/>
        <v>29.007582347475701</v>
      </c>
      <c r="O100" s="264">
        <f t="shared" si="5"/>
        <v>28.087360748384381</v>
      </c>
      <c r="P100" s="264">
        <f t="shared" si="6"/>
        <v>27.196331785249079</v>
      </c>
      <c r="Q100" s="264">
        <f t="shared" si="7"/>
        <v>26.333569365925364</v>
      </c>
      <c r="R100" s="264">
        <f t="shared" si="8"/>
        <v>25.498176777138905</v>
      </c>
      <c r="S100" s="264">
        <f t="shared" si="9"/>
        <v>24.68928575248535</v>
      </c>
      <c r="T100" s="15"/>
      <c r="U100" s="86">
        <v>-3.1723484848484848E-2</v>
      </c>
      <c r="V100" s="86">
        <f t="shared" si="10"/>
        <v>-3.1723484848484849</v>
      </c>
      <c r="W100" s="15"/>
      <c r="X100" s="15"/>
      <c r="Y100" s="15"/>
      <c r="Z100" s="15"/>
    </row>
    <row r="101" spans="1:26">
      <c r="A101" s="34" t="s">
        <v>566</v>
      </c>
      <c r="B101" s="34" t="s">
        <v>567</v>
      </c>
      <c r="C101" s="34" t="s">
        <v>516</v>
      </c>
      <c r="D101" s="116">
        <v>289940</v>
      </c>
      <c r="E101" s="116">
        <v>73.632604500564611</v>
      </c>
      <c r="F101" s="116">
        <f t="shared" si="0"/>
        <v>28.429577027245024</v>
      </c>
      <c r="G101" s="257">
        <f>F101*B129</f>
        <v>150.38125907032543</v>
      </c>
      <c r="H101" s="104">
        <v>41</v>
      </c>
      <c r="I101" s="257">
        <f t="shared" si="1"/>
        <v>-109.38125907032543</v>
      </c>
      <c r="J101" s="259">
        <v>0.34775767112509837</v>
      </c>
      <c r="K101" s="257">
        <v>55.258064516129032</v>
      </c>
      <c r="L101" s="257">
        <f t="shared" si="2"/>
        <v>74.474480343138509</v>
      </c>
      <c r="M101" s="257">
        <f t="shared" si="3"/>
        <v>100.37355218552028</v>
      </c>
      <c r="N101" s="264">
        <f t="shared" si="4"/>
        <v>135.27922493611035</v>
      </c>
      <c r="O101" s="261">
        <f t="shared" si="5"/>
        <v>182.32361315150041</v>
      </c>
      <c r="P101" s="261">
        <f t="shared" si="6"/>
        <v>245.72804825217955</v>
      </c>
      <c r="Q101" s="261">
        <f t="shared" si="7"/>
        <v>331.18186204247331</v>
      </c>
      <c r="R101" s="261">
        <f t="shared" si="8"/>
        <v>446.35289510523745</v>
      </c>
      <c r="S101" s="261">
        <f t="shared" si="9"/>
        <v>601.57553840698017</v>
      </c>
      <c r="T101" s="15"/>
      <c r="U101" s="86">
        <v>0.34775767112509837</v>
      </c>
      <c r="V101" s="86">
        <f t="shared" si="10"/>
        <v>34.77576711250984</v>
      </c>
      <c r="W101" s="15"/>
      <c r="X101" s="15"/>
      <c r="Y101" s="15"/>
      <c r="Z101" s="15"/>
    </row>
    <row r="102" spans="1:26">
      <c r="A102" s="34" t="s">
        <v>127</v>
      </c>
      <c r="B102" s="34" t="s">
        <v>549</v>
      </c>
      <c r="C102" s="34" t="s">
        <v>516</v>
      </c>
      <c r="D102" s="116">
        <v>177539</v>
      </c>
      <c r="E102" s="116">
        <v>37.839995660278298</v>
      </c>
      <c r="F102" s="116">
        <f t="shared" si="0"/>
        <v>14.610036934470386</v>
      </c>
      <c r="G102" s="257">
        <f>F102*B129</f>
        <v>77.281337923673021</v>
      </c>
      <c r="H102" s="104">
        <v>24</v>
      </c>
      <c r="I102" s="257">
        <f t="shared" si="1"/>
        <v>-53.281337923673021</v>
      </c>
      <c r="J102" s="259">
        <v>-4.1666666666666664E-2</v>
      </c>
      <c r="K102" s="257">
        <v>23</v>
      </c>
      <c r="L102" s="257">
        <f t="shared" si="2"/>
        <v>22.041666666666668</v>
      </c>
      <c r="M102" s="257">
        <f t="shared" si="3"/>
        <v>21.123263888888889</v>
      </c>
      <c r="N102" s="264">
        <f t="shared" si="4"/>
        <v>20.243127893518519</v>
      </c>
      <c r="O102" s="264">
        <f t="shared" si="5"/>
        <v>19.399664231288583</v>
      </c>
      <c r="P102" s="264">
        <f t="shared" si="6"/>
        <v>18.591344888318226</v>
      </c>
      <c r="Q102" s="264">
        <f t="shared" si="7"/>
        <v>17.816705517971634</v>
      </c>
      <c r="R102" s="264">
        <f t="shared" si="8"/>
        <v>17.07434278805615</v>
      </c>
      <c r="S102" s="264">
        <f t="shared" si="9"/>
        <v>16.36291183855381</v>
      </c>
      <c r="T102" s="15"/>
      <c r="U102" s="86">
        <v>-4.1666666666666664E-2</v>
      </c>
      <c r="V102" s="86">
        <f t="shared" si="10"/>
        <v>-4.1666666666666661</v>
      </c>
      <c r="W102" s="15"/>
      <c r="X102" s="15"/>
      <c r="Y102" s="15"/>
      <c r="Z102" s="15"/>
    </row>
    <row r="103" spans="1:26">
      <c r="A103" s="34" t="s">
        <v>558</v>
      </c>
      <c r="B103" s="34" t="s">
        <v>532</v>
      </c>
      <c r="C103" s="34" t="s">
        <v>516</v>
      </c>
      <c r="D103" s="116">
        <v>84406</v>
      </c>
      <c r="E103" s="116">
        <v>20.579992809997599</v>
      </c>
      <c r="F103" s="116">
        <f t="shared" si="0"/>
        <v>7.9459431698832432</v>
      </c>
      <c r="G103" s="257">
        <f>F103*B129</f>
        <v>42.030908066031436</v>
      </c>
      <c r="H103" s="104">
        <v>36</v>
      </c>
      <c r="I103" s="257">
        <f t="shared" si="1"/>
        <v>-6.0309080660314365</v>
      </c>
      <c r="J103" s="259">
        <v>0.18333333333333335</v>
      </c>
      <c r="K103" s="260">
        <v>42.6</v>
      </c>
      <c r="L103" s="260">
        <f t="shared" si="2"/>
        <v>50.410000000000004</v>
      </c>
      <c r="M103" s="260">
        <f t="shared" si="3"/>
        <v>59.651833333333336</v>
      </c>
      <c r="N103" s="261">
        <f t="shared" si="4"/>
        <v>70.588002777777788</v>
      </c>
      <c r="O103" s="261">
        <f t="shared" si="5"/>
        <v>83.52913662037038</v>
      </c>
      <c r="P103" s="261">
        <f t="shared" si="6"/>
        <v>98.842811667438284</v>
      </c>
      <c r="Q103" s="261">
        <f t="shared" si="7"/>
        <v>116.96399380646864</v>
      </c>
      <c r="R103" s="261">
        <f t="shared" si="8"/>
        <v>138.40739267098789</v>
      </c>
      <c r="S103" s="261">
        <f t="shared" si="9"/>
        <v>163.78208132733567</v>
      </c>
      <c r="T103" s="15"/>
      <c r="U103" s="86">
        <v>0.18333333333333335</v>
      </c>
      <c r="V103" s="86">
        <f t="shared" si="10"/>
        <v>18.333333333333336</v>
      </c>
      <c r="W103" s="15"/>
      <c r="X103" s="15"/>
      <c r="Y103" s="15"/>
      <c r="Z103" s="15"/>
    </row>
    <row r="104" spans="1:26">
      <c r="A104" s="34" t="s">
        <v>565</v>
      </c>
      <c r="B104" s="34" t="s">
        <v>32</v>
      </c>
      <c r="C104" s="34" t="s">
        <v>516</v>
      </c>
      <c r="D104" s="116">
        <v>77744</v>
      </c>
      <c r="E104" s="116">
        <v>15.950001550140399</v>
      </c>
      <c r="F104" s="116">
        <f t="shared" si="0"/>
        <v>6.1583017568109657</v>
      </c>
      <c r="G104" s="257">
        <f>F104*B129</f>
        <v>32.574989456815473</v>
      </c>
      <c r="H104" s="104">
        <v>17</v>
      </c>
      <c r="I104" s="257">
        <f t="shared" si="1"/>
        <v>-15.574989456815473</v>
      </c>
      <c r="J104" s="259">
        <v>6.0661764705882353E-2</v>
      </c>
      <c r="K104" s="257">
        <v>18.03125</v>
      </c>
      <c r="L104" s="257">
        <f t="shared" si="2"/>
        <v>19.125057444852942</v>
      </c>
      <c r="M104" s="257">
        <f t="shared" si="3"/>
        <v>20.285217179559094</v>
      </c>
      <c r="N104" s="264">
        <f t="shared" si="4"/>
        <v>21.515754251113229</v>
      </c>
      <c r="O104" s="264">
        <f t="shared" si="5"/>
        <v>22.820937872963849</v>
      </c>
      <c r="P104" s="264">
        <f t="shared" si="6"/>
        <v>24.205296236581141</v>
      </c>
      <c r="Q104" s="264">
        <f t="shared" si="7"/>
        <v>25.673632221520805</v>
      </c>
      <c r="R104" s="264">
        <f t="shared" si="8"/>
        <v>27.231040058488059</v>
      </c>
      <c r="S104" s="264">
        <f t="shared" si="9"/>
        <v>28.882923003212518</v>
      </c>
      <c r="T104" s="15"/>
      <c r="U104" s="86">
        <v>6.0661764705882353E-2</v>
      </c>
      <c r="V104" s="86">
        <f t="shared" si="10"/>
        <v>6.0661764705882355</v>
      </c>
      <c r="W104" s="15"/>
      <c r="X104" s="15"/>
      <c r="Y104" s="15"/>
      <c r="Z104" s="15"/>
    </row>
    <row r="105" spans="1:26">
      <c r="A105" s="34" t="s">
        <v>564</v>
      </c>
      <c r="B105" s="34" t="s">
        <v>45</v>
      </c>
      <c r="C105" s="34" t="s">
        <v>516</v>
      </c>
      <c r="D105" s="110">
        <v>76190</v>
      </c>
      <c r="E105" s="94">
        <v>20.537479700927701</v>
      </c>
      <c r="F105" s="116">
        <f t="shared" si="0"/>
        <v>7.929528842057028</v>
      </c>
      <c r="G105" s="257">
        <f>F105*B129</f>
        <v>41.944082740317519</v>
      </c>
      <c r="H105" s="104">
        <v>20</v>
      </c>
      <c r="I105" s="257">
        <f t="shared" si="1"/>
        <v>-21.944082740317519</v>
      </c>
      <c r="J105" s="259">
        <v>0.22205882352941175</v>
      </c>
      <c r="K105" s="257">
        <v>24.441176470588236</v>
      </c>
      <c r="L105" s="257">
        <f t="shared" si="2"/>
        <v>29.8685553633218</v>
      </c>
      <c r="M105" s="257">
        <f t="shared" si="3"/>
        <v>36.501131627824137</v>
      </c>
      <c r="N105" s="261">
        <f t="shared" si="4"/>
        <v>44.60652997459097</v>
      </c>
      <c r="O105" s="261">
        <f t="shared" si="5"/>
        <v>54.511803542478077</v>
      </c>
      <c r="P105" s="261">
        <f t="shared" si="6"/>
        <v>66.616630505587182</v>
      </c>
      <c r="Q105" s="261">
        <f t="shared" si="7"/>
        <v>81.409441103151394</v>
      </c>
      <c r="R105" s="261">
        <f t="shared" si="8"/>
        <v>99.487125818704129</v>
      </c>
      <c r="S105" s="261">
        <f t="shared" si="9"/>
        <v>121.57911993432813</v>
      </c>
      <c r="T105" s="15"/>
      <c r="U105" s="86">
        <v>0.22205882352941175</v>
      </c>
      <c r="V105" s="86">
        <f t="shared" si="10"/>
        <v>22.205882352941174</v>
      </c>
      <c r="W105" s="15"/>
      <c r="X105" s="15"/>
      <c r="Y105" s="15"/>
      <c r="Z105" s="15"/>
    </row>
    <row r="106" spans="1:26">
      <c r="A106" s="34" t="s">
        <v>560</v>
      </c>
      <c r="B106" s="34" t="s">
        <v>30</v>
      </c>
      <c r="C106" s="34" t="s">
        <v>516</v>
      </c>
      <c r="D106" s="116">
        <v>102151</v>
      </c>
      <c r="E106" s="116">
        <v>23.4699958752594</v>
      </c>
      <c r="F106" s="116">
        <f t="shared" si="0"/>
        <v>9.0617744692121249</v>
      </c>
      <c r="G106" s="257">
        <f>F106*B129</f>
        <v>47.933215917546278</v>
      </c>
      <c r="H106" s="104">
        <v>23</v>
      </c>
      <c r="I106" s="257">
        <f t="shared" si="1"/>
        <v>-24.933215917546278</v>
      </c>
      <c r="J106" s="259">
        <v>0.23395445134575568</v>
      </c>
      <c r="K106" s="257">
        <v>28.38095238095238</v>
      </c>
      <c r="L106" s="257">
        <f t="shared" si="2"/>
        <v>35.02080252390811</v>
      </c>
      <c r="M106" s="257">
        <f t="shared" si="3"/>
        <v>43.214075164077087</v>
      </c>
      <c r="N106" s="261">
        <f t="shared" si="4"/>
        <v>53.324200409502993</v>
      </c>
      <c r="O106" s="261">
        <f t="shared" si="5"/>
        <v>65.799634459759389</v>
      </c>
      <c r="P106" s="261">
        <f t="shared" si="6"/>
        <v>81.193751838543676</v>
      </c>
      <c r="Q106" s="261">
        <f t="shared" si="7"/>
        <v>100.1893915026336</v>
      </c>
      <c r="R106" s="261">
        <f t="shared" si="8"/>
        <v>123.62914562229736</v>
      </c>
      <c r="S106" s="261">
        <f t="shared" si="9"/>
        <v>152.55273455670647</v>
      </c>
      <c r="T106" s="15"/>
      <c r="U106" s="86">
        <v>0.23395445134575568</v>
      </c>
      <c r="V106" s="86">
        <f t="shared" si="10"/>
        <v>23.395445134575567</v>
      </c>
      <c r="W106" s="15"/>
      <c r="X106" s="15"/>
      <c r="Y106" s="15"/>
      <c r="Z106" s="15"/>
    </row>
    <row r="107" spans="1:26">
      <c r="A107" s="34" t="s">
        <v>223</v>
      </c>
      <c r="B107" s="34" t="s">
        <v>222</v>
      </c>
      <c r="C107" s="34" t="s">
        <v>516</v>
      </c>
      <c r="D107" s="116">
        <v>91768</v>
      </c>
      <c r="E107" s="116">
        <v>22.5524567007446</v>
      </c>
      <c r="F107" s="116">
        <f t="shared" si="0"/>
        <v>8.7075122396697306</v>
      </c>
      <c r="G107" s="257">
        <f>F107*B129</f>
        <v>46.059308329382333</v>
      </c>
      <c r="H107" s="104">
        <v>31</v>
      </c>
      <c r="I107" s="257">
        <f t="shared" si="1"/>
        <v>-15.059308329382333</v>
      </c>
      <c r="J107" s="259">
        <v>6.6740823136818686E-2</v>
      </c>
      <c r="K107" s="257">
        <v>33.068965517241381</v>
      </c>
      <c r="L107" s="257">
        <f t="shared" si="2"/>
        <v>35.276015496145142</v>
      </c>
      <c r="M107" s="257">
        <f t="shared" si="3"/>
        <v>37.630365807345044</v>
      </c>
      <c r="N107" s="264">
        <f t="shared" si="4"/>
        <v>40.141847396266847</v>
      </c>
      <c r="O107" s="264">
        <f t="shared" si="5"/>
        <v>42.820947333726259</v>
      </c>
      <c r="P107" s="261">
        <f t="shared" si="6"/>
        <v>45.678852606277509</v>
      </c>
      <c r="Q107" s="261">
        <f t="shared" si="7"/>
        <v>48.727496829165887</v>
      </c>
      <c r="R107" s="261">
        <f t="shared" si="8"/>
        <v>51.979610076941142</v>
      </c>
      <c r="S107" s="261">
        <f t="shared" si="9"/>
        <v>55.448772039807068</v>
      </c>
      <c r="T107" s="15"/>
      <c r="U107" s="86">
        <v>6.6740823136818686E-2</v>
      </c>
      <c r="V107" s="86">
        <f t="shared" si="10"/>
        <v>6.6740823136818683</v>
      </c>
      <c r="W107" s="15"/>
      <c r="X107" s="15"/>
      <c r="Y107" s="15"/>
      <c r="Z107" s="15"/>
    </row>
    <row r="108" spans="1:26">
      <c r="A108" s="34" t="s">
        <v>100</v>
      </c>
      <c r="B108" s="34" t="s">
        <v>521</v>
      </c>
      <c r="C108" s="34" t="s">
        <v>516</v>
      </c>
      <c r="D108" s="116">
        <v>223991</v>
      </c>
      <c r="E108" s="116">
        <v>40.744990300262501</v>
      </c>
      <c r="F108" s="116">
        <f t="shared" si="0"/>
        <v>15.731656486587839</v>
      </c>
      <c r="G108" s="257">
        <f>F108*B129</f>
        <v>83.214263351429977</v>
      </c>
      <c r="H108" s="104">
        <v>52</v>
      </c>
      <c r="I108" s="257">
        <f t="shared" si="1"/>
        <v>-31.214263351429977</v>
      </c>
      <c r="J108" s="259">
        <v>-1.6460234680573657E-2</v>
      </c>
      <c r="K108" s="257">
        <v>51.144067796610173</v>
      </c>
      <c r="L108" s="257">
        <f t="shared" si="2"/>
        <v>50.302224438158802</v>
      </c>
      <c r="M108" s="257">
        <f t="shared" si="3"/>
        <v>49.474238018951823</v>
      </c>
      <c r="N108" s="264">
        <f t="shared" si="4"/>
        <v>48.659880450517313</v>
      </c>
      <c r="O108" s="264">
        <f t="shared" si="5"/>
        <v>47.85892739877314</v>
      </c>
      <c r="P108" s="264">
        <f t="shared" si="6"/>
        <v>47.071158222228796</v>
      </c>
      <c r="Q108" s="264">
        <f t="shared" si="7"/>
        <v>46.296355911204493</v>
      </c>
      <c r="R108" s="264">
        <f t="shared" si="8"/>
        <v>45.534307028050705</v>
      </c>
      <c r="S108" s="264">
        <f t="shared" si="9"/>
        <v>44.784801648351696</v>
      </c>
      <c r="T108" s="15"/>
      <c r="U108" s="86">
        <v>-1.6460234680573657E-2</v>
      </c>
      <c r="V108" s="86">
        <f t="shared" si="10"/>
        <v>-1.6460234680573658</v>
      </c>
      <c r="W108" s="15"/>
      <c r="X108" s="15"/>
      <c r="Y108" s="15"/>
      <c r="Z108" s="15"/>
    </row>
    <row r="109" spans="1:26">
      <c r="A109" s="34" t="s">
        <v>569</v>
      </c>
      <c r="B109" s="34" t="s">
        <v>32</v>
      </c>
      <c r="C109" s="34" t="s">
        <v>516</v>
      </c>
      <c r="D109" s="116">
        <v>110239</v>
      </c>
      <c r="E109" s="116">
        <v>21.8099989503479</v>
      </c>
      <c r="F109" s="116">
        <f t="shared" si="0"/>
        <v>8.4208490155783409</v>
      </c>
      <c r="G109" s="257">
        <f>F109*B129</f>
        <v>44.542972840932769</v>
      </c>
      <c r="H109" s="104">
        <v>17</v>
      </c>
      <c r="I109" s="257">
        <f t="shared" si="1"/>
        <v>-27.542972840932769</v>
      </c>
      <c r="J109" s="259">
        <v>6.0661764705882353E-2</v>
      </c>
      <c r="K109" s="257">
        <v>18.03125</v>
      </c>
      <c r="L109" s="257">
        <f t="shared" si="2"/>
        <v>19.125057444852942</v>
      </c>
      <c r="M109" s="257">
        <f t="shared" si="3"/>
        <v>20.285217179559094</v>
      </c>
      <c r="N109" s="264">
        <f t="shared" si="4"/>
        <v>21.515754251113229</v>
      </c>
      <c r="O109" s="264">
        <f t="shared" si="5"/>
        <v>22.820937872963849</v>
      </c>
      <c r="P109" s="264">
        <f t="shared" si="6"/>
        <v>24.205296236581141</v>
      </c>
      <c r="Q109" s="264">
        <f t="shared" si="7"/>
        <v>25.673632221520805</v>
      </c>
      <c r="R109" s="264">
        <f t="shared" si="8"/>
        <v>27.231040058488059</v>
      </c>
      <c r="S109" s="264">
        <f t="shared" si="9"/>
        <v>28.882923003212518</v>
      </c>
      <c r="T109" s="15"/>
      <c r="U109" s="86">
        <v>6.0661764705882353E-2</v>
      </c>
      <c r="V109" s="86">
        <f t="shared" si="10"/>
        <v>6.0661764705882355</v>
      </c>
      <c r="W109" s="15"/>
      <c r="X109" s="15"/>
      <c r="Y109" s="15"/>
      <c r="Z109" s="15"/>
    </row>
    <row r="110" spans="1:26">
      <c r="A110" s="34" t="s">
        <v>568</v>
      </c>
      <c r="B110" s="34" t="s">
        <v>49</v>
      </c>
      <c r="C110" s="34" t="s">
        <v>516</v>
      </c>
      <c r="D110" s="116">
        <v>89452</v>
      </c>
      <c r="E110" s="116">
        <v>21.0799804998932</v>
      </c>
      <c r="F110" s="116">
        <f t="shared" si="0"/>
        <v>8.1389886099973747</v>
      </c>
      <c r="G110" s="257">
        <f>F110*B129</f>
        <v>43.052042369729563</v>
      </c>
      <c r="H110" s="104">
        <v>21</v>
      </c>
      <c r="I110" s="257">
        <f t="shared" si="1"/>
        <v>-22.052042369729563</v>
      </c>
      <c r="J110" s="259">
        <v>0.34432234432234432</v>
      </c>
      <c r="K110" s="257">
        <v>28.23076923076923</v>
      </c>
      <c r="L110" s="257">
        <f t="shared" si="2"/>
        <v>37.951253874330796</v>
      </c>
      <c r="M110" s="260">
        <f t="shared" si="3"/>
        <v>51.018718578312829</v>
      </c>
      <c r="N110" s="261">
        <f t="shared" si="4"/>
        <v>68.585603363519439</v>
      </c>
      <c r="O110" s="261">
        <f t="shared" si="5"/>
        <v>92.201159100408915</v>
      </c>
      <c r="P110" s="261">
        <f t="shared" si="6"/>
        <v>123.94807835109916</v>
      </c>
      <c r="Q110" s="261">
        <f t="shared" si="7"/>
        <v>166.62617126319924</v>
      </c>
      <c r="R110" s="261">
        <f t="shared" si="8"/>
        <v>223.99928517800043</v>
      </c>
      <c r="S110" s="261">
        <f t="shared" si="9"/>
        <v>301.12724417701889</v>
      </c>
      <c r="T110" s="15"/>
      <c r="U110" s="86">
        <v>0.34432234432234432</v>
      </c>
      <c r="V110" s="86">
        <f t="shared" si="10"/>
        <v>34.432234432234431</v>
      </c>
      <c r="W110" s="15"/>
      <c r="X110" s="15"/>
      <c r="Y110" s="15"/>
      <c r="Z110" s="15"/>
    </row>
    <row r="111" spans="1:26">
      <c r="A111" s="34" t="s">
        <v>570</v>
      </c>
      <c r="B111" s="34" t="s">
        <v>35</v>
      </c>
      <c r="C111" s="34" t="s">
        <v>516</v>
      </c>
      <c r="D111" s="116">
        <v>88500</v>
      </c>
      <c r="E111" s="116">
        <v>23.3825024502258</v>
      </c>
      <c r="F111" s="116">
        <f t="shared" si="0"/>
        <v>9.0279932240254066</v>
      </c>
      <c r="G111" s="257">
        <f>F111*B129</f>
        <v>47.754526442874401</v>
      </c>
      <c r="H111" s="104">
        <v>24</v>
      </c>
      <c r="I111" s="257">
        <f t="shared" si="1"/>
        <v>-23.754526442874401</v>
      </c>
      <c r="J111" s="259">
        <v>0.1567982456140351</v>
      </c>
      <c r="K111" s="257">
        <v>27.763157894736842</v>
      </c>
      <c r="L111" s="257">
        <f t="shared" si="2"/>
        <v>32.116372345337027</v>
      </c>
      <c r="M111" s="257">
        <f t="shared" si="3"/>
        <v>37.152163184572984</v>
      </c>
      <c r="N111" s="264">
        <f t="shared" si="4"/>
        <v>42.977557192680372</v>
      </c>
      <c r="O111" s="261">
        <f t="shared" si="5"/>
        <v>49.716362761269508</v>
      </c>
      <c r="P111" s="261">
        <f t="shared" si="6"/>
        <v>57.511801220547511</v>
      </c>
      <c r="Q111" s="261">
        <f t="shared" si="7"/>
        <v>66.529550754032485</v>
      </c>
      <c r="R111" s="261">
        <f t="shared" si="8"/>
        <v>76.961267593754684</v>
      </c>
      <c r="S111" s="261">
        <f t="shared" si="9"/>
        <v>89.02865933268771</v>
      </c>
      <c r="T111" s="15"/>
      <c r="U111" s="86">
        <v>0.1567982456140351</v>
      </c>
      <c r="V111" s="86">
        <f t="shared" si="10"/>
        <v>15.67982456140351</v>
      </c>
      <c r="W111" s="15"/>
      <c r="X111" s="15"/>
      <c r="Y111" s="15"/>
      <c r="Z111" s="15"/>
    </row>
    <row r="112" spans="1:26">
      <c r="A112" s="34" t="s">
        <v>225</v>
      </c>
      <c r="B112" s="34" t="s">
        <v>38</v>
      </c>
      <c r="C112" s="34" t="s">
        <v>516</v>
      </c>
      <c r="D112" s="116">
        <v>177540</v>
      </c>
      <c r="E112" s="116">
        <v>49.012444149444605</v>
      </c>
      <c r="F112" s="116">
        <f t="shared" si="0"/>
        <v>18.923723609824172</v>
      </c>
      <c r="G112" s="257">
        <f>F112*B129</f>
        <v>100.09904051745131</v>
      </c>
      <c r="H112" s="104">
        <v>30</v>
      </c>
      <c r="I112" s="257">
        <f t="shared" si="1"/>
        <v>-70.099040517451314</v>
      </c>
      <c r="J112" s="259">
        <v>8.5632183908045972E-2</v>
      </c>
      <c r="K112" s="257">
        <v>32.568965517241381</v>
      </c>
      <c r="L112" s="257">
        <f t="shared" si="2"/>
        <v>35.357917162108599</v>
      </c>
      <c r="M112" s="257">
        <f t="shared" si="3"/>
        <v>38.385692827139735</v>
      </c>
      <c r="N112" s="264">
        <f t="shared" si="4"/>
        <v>41.672743534751127</v>
      </c>
      <c r="O112" s="264">
        <f t="shared" si="5"/>
        <v>45.241271573071771</v>
      </c>
      <c r="P112" s="264">
        <f t="shared" si="6"/>
        <v>49.115380460650904</v>
      </c>
      <c r="Q112" s="264">
        <f t="shared" si="7"/>
        <v>53.321237752971008</v>
      </c>
      <c r="R112" s="264">
        <f t="shared" si="8"/>
        <v>57.887251790438064</v>
      </c>
      <c r="S112" s="264">
        <f t="shared" si="9"/>
        <v>62.844263581688217</v>
      </c>
      <c r="T112" s="15"/>
      <c r="U112" s="86">
        <v>8.5632183908045972E-2</v>
      </c>
      <c r="V112" s="86">
        <f t="shared" si="10"/>
        <v>8.5632183908045967</v>
      </c>
      <c r="W112" s="15"/>
      <c r="X112" s="15"/>
      <c r="Y112" s="15"/>
      <c r="Z112" s="15"/>
    </row>
    <row r="113" spans="1:26">
      <c r="A113" s="34" t="s">
        <v>213</v>
      </c>
      <c r="B113" s="34" t="s">
        <v>550</v>
      </c>
      <c r="C113" s="34" t="s">
        <v>516</v>
      </c>
      <c r="D113" s="116">
        <v>107073</v>
      </c>
      <c r="E113" s="116">
        <v>26.457514499847402</v>
      </c>
      <c r="F113" s="116">
        <f t="shared" si="0"/>
        <v>10.215256563647646</v>
      </c>
      <c r="G113" s="257">
        <f>F113*B129</f>
        <v>54.034681637914019</v>
      </c>
      <c r="H113" s="104">
        <v>22</v>
      </c>
      <c r="I113" s="257">
        <f t="shared" si="1"/>
        <v>-32.034681637914019</v>
      </c>
      <c r="J113" s="259">
        <v>0.17045454545454547</v>
      </c>
      <c r="K113" s="257">
        <v>25.75</v>
      </c>
      <c r="L113" s="257">
        <f t="shared" si="2"/>
        <v>30.139204545454547</v>
      </c>
      <c r="M113" s="257">
        <f t="shared" si="3"/>
        <v>35.27656895661157</v>
      </c>
      <c r="N113" s="264">
        <f t="shared" si="4"/>
        <v>41.28962048330672</v>
      </c>
      <c r="O113" s="264">
        <f t="shared" si="5"/>
        <v>48.327623974779456</v>
      </c>
      <c r="P113" s="261">
        <f t="shared" si="6"/>
        <v>56.56528715229868</v>
      </c>
      <c r="Q113" s="261">
        <f t="shared" si="7"/>
        <v>66.207097462349594</v>
      </c>
      <c r="R113" s="261">
        <f t="shared" si="8"/>
        <v>77.492398166159191</v>
      </c>
      <c r="S113" s="261">
        <f t="shared" si="9"/>
        <v>90.701329671754507</v>
      </c>
      <c r="T113" s="15"/>
      <c r="U113" s="86">
        <v>0.17045454545454547</v>
      </c>
      <c r="V113" s="86">
        <f t="shared" si="10"/>
        <v>17.045454545454547</v>
      </c>
      <c r="W113" s="15"/>
      <c r="X113" s="15"/>
      <c r="Y113" s="15"/>
      <c r="Z113" s="15"/>
    </row>
    <row r="114" spans="1:26">
      <c r="A114" s="34" t="s">
        <v>184</v>
      </c>
      <c r="B114" s="34" t="s">
        <v>33</v>
      </c>
      <c r="C114" s="34" t="s">
        <v>516</v>
      </c>
      <c r="D114" s="110">
        <v>83721</v>
      </c>
      <c r="E114" s="94">
        <v>18.9400007998962</v>
      </c>
      <c r="F114" s="116">
        <f t="shared" si="0"/>
        <v>7.3127416215815453</v>
      </c>
      <c r="G114" s="257">
        <f>F114*B129</f>
        <v>38.681521404821716</v>
      </c>
      <c r="H114" s="104">
        <v>24</v>
      </c>
      <c r="I114" s="257">
        <f t="shared" si="1"/>
        <v>-14.681521404821716</v>
      </c>
      <c r="J114" s="259">
        <v>0.35416666666666663</v>
      </c>
      <c r="K114" s="257">
        <v>32.5</v>
      </c>
      <c r="L114" s="260">
        <f t="shared" si="2"/>
        <v>44.010416666666664</v>
      </c>
      <c r="M114" s="260">
        <f t="shared" si="3"/>
        <v>59.597439236111107</v>
      </c>
      <c r="N114" s="261">
        <f t="shared" si="4"/>
        <v>80.704865632233791</v>
      </c>
      <c r="O114" s="261">
        <f t="shared" si="5"/>
        <v>109.28783887698326</v>
      </c>
      <c r="P114" s="261">
        <f t="shared" si="6"/>
        <v>147.99394847924816</v>
      </c>
      <c r="Q114" s="261">
        <f t="shared" si="7"/>
        <v>200.40847189898187</v>
      </c>
      <c r="R114" s="261">
        <f t="shared" si="8"/>
        <v>271.38647236320458</v>
      </c>
      <c r="S114" s="261">
        <f t="shared" si="9"/>
        <v>367.50251465850619</v>
      </c>
      <c r="T114" s="15"/>
      <c r="U114" s="86">
        <v>0.35416666666666663</v>
      </c>
      <c r="V114" s="86">
        <f t="shared" si="10"/>
        <v>35.416666666666664</v>
      </c>
      <c r="W114" s="15"/>
      <c r="X114" s="15"/>
      <c r="Y114" s="15"/>
      <c r="Z114" s="15"/>
    </row>
    <row r="115" spans="1:26">
      <c r="A115" s="34" t="s">
        <v>102</v>
      </c>
      <c r="B115" s="34" t="s">
        <v>26</v>
      </c>
      <c r="C115" s="34" t="s">
        <v>516</v>
      </c>
      <c r="D115" s="116">
        <v>181808</v>
      </c>
      <c r="E115" s="116">
        <v>36.1499882496948</v>
      </c>
      <c r="F115" s="116">
        <f t="shared" si="0"/>
        <v>13.957524420731584</v>
      </c>
      <c r="G115" s="257">
        <f>F115*B129</f>
        <v>73.829803865282116</v>
      </c>
      <c r="H115" s="104">
        <v>16</v>
      </c>
      <c r="I115" s="257">
        <f t="shared" si="1"/>
        <v>-57.829803865282116</v>
      </c>
      <c r="J115" s="259">
        <v>9.8214285714285712E-2</v>
      </c>
      <c r="K115" s="257">
        <v>17.571428571428573</v>
      </c>
      <c r="L115" s="257">
        <f t="shared" si="2"/>
        <v>19.297193877551024</v>
      </c>
      <c r="M115" s="257">
        <f t="shared" si="3"/>
        <v>21.192453990524786</v>
      </c>
      <c r="N115" s="264">
        <f t="shared" si="4"/>
        <v>23.273855721737043</v>
      </c>
      <c r="O115" s="264">
        <f t="shared" si="5"/>
        <v>25.559680837264789</v>
      </c>
      <c r="P115" s="264">
        <f t="shared" si="6"/>
        <v>28.070006633781865</v>
      </c>
      <c r="Q115" s="264">
        <f t="shared" si="7"/>
        <v>30.826882285314014</v>
      </c>
      <c r="R115" s="264">
        <f t="shared" si="8"/>
        <v>33.854522509764493</v>
      </c>
      <c r="S115" s="264">
        <f t="shared" si="9"/>
        <v>37.179520256259224</v>
      </c>
      <c r="T115" s="15"/>
      <c r="U115" s="86">
        <v>9.8214285714285712E-2</v>
      </c>
      <c r="V115" s="86">
        <f t="shared" si="10"/>
        <v>9.8214285714285712</v>
      </c>
      <c r="W115" s="15"/>
      <c r="X115" s="15"/>
      <c r="Y115" s="15"/>
      <c r="Z115" s="15"/>
    </row>
    <row r="116" spans="1:26">
      <c r="A116" s="34" t="s">
        <v>571</v>
      </c>
      <c r="B116" s="34" t="s">
        <v>35</v>
      </c>
      <c r="C116" s="34" t="s">
        <v>516</v>
      </c>
      <c r="D116" s="116">
        <v>82706</v>
      </c>
      <c r="E116" s="116">
        <v>26.712515749298099</v>
      </c>
      <c r="F116" s="116">
        <f t="shared" si="0"/>
        <v>10.313712644516642</v>
      </c>
      <c r="G116" s="257">
        <f>F116*B129</f>
        <v>54.555475506567788</v>
      </c>
      <c r="H116" s="104">
        <v>25</v>
      </c>
      <c r="I116" s="257">
        <f t="shared" si="1"/>
        <v>-29.555475506567788</v>
      </c>
      <c r="J116" s="259">
        <v>0.24249999999999999</v>
      </c>
      <c r="K116" s="257">
        <v>31.0625</v>
      </c>
      <c r="L116" s="257">
        <f t="shared" si="2"/>
        <v>38.595156250000002</v>
      </c>
      <c r="M116" s="257">
        <f t="shared" si="3"/>
        <v>47.954481640625005</v>
      </c>
      <c r="N116" s="261">
        <f t="shared" si="4"/>
        <v>59.583443438476571</v>
      </c>
      <c r="O116" s="261">
        <f t="shared" si="5"/>
        <v>74.032428472307146</v>
      </c>
      <c r="P116" s="261">
        <f t="shared" si="6"/>
        <v>91.985292376841628</v>
      </c>
      <c r="Q116" s="261">
        <f t="shared" si="7"/>
        <v>114.29172577822573</v>
      </c>
      <c r="R116" s="261">
        <f t="shared" si="8"/>
        <v>142.00746927944547</v>
      </c>
      <c r="S116" s="261">
        <f t="shared" si="9"/>
        <v>176.44428057971101</v>
      </c>
      <c r="T116" s="15"/>
      <c r="U116" s="86">
        <v>0.24249999999999999</v>
      </c>
      <c r="V116" s="86">
        <f t="shared" si="10"/>
        <v>24.25</v>
      </c>
      <c r="W116" s="15"/>
      <c r="X116" s="15"/>
      <c r="Y116" s="15"/>
      <c r="Z116" s="15"/>
    </row>
    <row r="117" spans="1:26">
      <c r="A117" s="34" t="s">
        <v>379</v>
      </c>
      <c r="B117" s="34" t="s">
        <v>47</v>
      </c>
      <c r="C117" s="34" t="s">
        <v>516</v>
      </c>
      <c r="D117" s="110">
        <v>103390</v>
      </c>
      <c r="E117" s="94">
        <v>29.089975662513698</v>
      </c>
      <c r="F117" s="116">
        <f t="shared" si="0"/>
        <v>11.231650834947374</v>
      </c>
      <c r="G117" s="257">
        <f>F117*B129</f>
        <v>59.411006796865237</v>
      </c>
      <c r="H117" s="104">
        <v>19</v>
      </c>
      <c r="I117" s="257">
        <f t="shared" si="1"/>
        <v>-40.411006796865237</v>
      </c>
      <c r="J117" s="259">
        <v>0.19298245614035087</v>
      </c>
      <c r="K117" s="257">
        <v>22.666666666666664</v>
      </c>
      <c r="L117" s="257">
        <f t="shared" si="2"/>
        <v>27.040935672514617</v>
      </c>
      <c r="M117" s="257">
        <f t="shared" si="3"/>
        <v>32.259361854929722</v>
      </c>
      <c r="N117" s="264">
        <f t="shared" si="4"/>
        <v>38.484852739214404</v>
      </c>
      <c r="O117" s="264">
        <f t="shared" si="5"/>
        <v>45.911754145027707</v>
      </c>
      <c r="P117" s="264">
        <f t="shared" si="6"/>
        <v>54.771917225647087</v>
      </c>
      <c r="Q117" s="261">
        <f t="shared" si="7"/>
        <v>65.341936339368459</v>
      </c>
      <c r="R117" s="261">
        <f t="shared" si="8"/>
        <v>77.95178370310623</v>
      </c>
      <c r="S117" s="261">
        <f t="shared" si="9"/>
        <v>92.995110382653039</v>
      </c>
      <c r="T117" s="15"/>
      <c r="U117" s="86">
        <v>0.19298245614035087</v>
      </c>
      <c r="V117" s="86">
        <f t="shared" si="10"/>
        <v>19.298245614035086</v>
      </c>
      <c r="W117" s="15"/>
      <c r="X117" s="15"/>
      <c r="Y117" s="15"/>
      <c r="Z117" s="15"/>
    </row>
    <row r="118" spans="1:26">
      <c r="A118" s="34" t="s">
        <v>105</v>
      </c>
      <c r="B118" s="34" t="s">
        <v>25</v>
      </c>
      <c r="C118" s="34" t="s">
        <v>516</v>
      </c>
      <c r="D118" s="116">
        <v>92813</v>
      </c>
      <c r="E118" s="116">
        <v>21.1649901993027</v>
      </c>
      <c r="F118" s="116">
        <f t="shared" si="0"/>
        <v>8.1718108877616604</v>
      </c>
      <c r="G118" s="257">
        <f>F118*B129</f>
        <v>43.225659284642475</v>
      </c>
      <c r="H118" s="104">
        <v>15</v>
      </c>
      <c r="I118" s="257">
        <f t="shared" si="1"/>
        <v>-28.225659284642475</v>
      </c>
      <c r="J118" s="259">
        <v>0.31515151515151518</v>
      </c>
      <c r="K118" s="257">
        <v>19.727272727272727</v>
      </c>
      <c r="L118" s="257">
        <f t="shared" si="2"/>
        <v>25.94435261707989</v>
      </c>
      <c r="M118" s="257">
        <f t="shared" si="3"/>
        <v>34.120754653977798</v>
      </c>
      <c r="N118" s="261">
        <f t="shared" si="4"/>
        <v>44.873962181292015</v>
      </c>
      <c r="O118" s="261">
        <f t="shared" si="5"/>
        <v>59.016059353577987</v>
      </c>
      <c r="P118" s="261">
        <f t="shared" si="6"/>
        <v>77.615059877129838</v>
      </c>
      <c r="Q118" s="261">
        <f t="shared" si="7"/>
        <v>102.07556359598289</v>
      </c>
      <c r="R118" s="261">
        <f t="shared" si="8"/>
        <v>134.24483212320175</v>
      </c>
      <c r="S118" s="261">
        <f t="shared" si="9"/>
        <v>176.55229436808958</v>
      </c>
      <c r="T118" s="15"/>
      <c r="U118" s="86">
        <v>0.31515151515151518</v>
      </c>
      <c r="V118" s="86">
        <f t="shared" si="10"/>
        <v>31.515151515151519</v>
      </c>
      <c r="W118" s="15"/>
      <c r="X118" s="15"/>
      <c r="Y118" s="15"/>
      <c r="Z118" s="15"/>
    </row>
    <row r="119" spans="1:26">
      <c r="A119" s="34" t="s">
        <v>230</v>
      </c>
      <c r="B119" s="34" t="s">
        <v>33</v>
      </c>
      <c r="C119" s="34" t="s">
        <v>516</v>
      </c>
      <c r="D119" s="116">
        <v>144796</v>
      </c>
      <c r="E119" s="116">
        <v>34.469988850067104</v>
      </c>
      <c r="F119" s="116">
        <f t="shared" si="0"/>
        <v>13.308876003886914</v>
      </c>
      <c r="G119" s="257">
        <f>F119*B129</f>
        <v>70.39870935671469</v>
      </c>
      <c r="H119" s="104">
        <v>24</v>
      </c>
      <c r="I119" s="257">
        <f t="shared" si="1"/>
        <v>-46.39870935671469</v>
      </c>
      <c r="J119" s="259">
        <v>0.26206140350877194</v>
      </c>
      <c r="K119" s="257">
        <v>30.289473684210527</v>
      </c>
      <c r="L119" s="257">
        <f t="shared" si="2"/>
        <v>38.227175669436754</v>
      </c>
      <c r="M119" s="257">
        <f t="shared" si="3"/>
        <v>48.245042977545729</v>
      </c>
      <c r="N119" s="264">
        <f t="shared" si="4"/>
        <v>60.888206652582383</v>
      </c>
      <c r="O119" s="261">
        <f t="shared" si="5"/>
        <v>76.844655545090262</v>
      </c>
      <c r="P119" s="261">
        <f t="shared" si="6"/>
        <v>96.982673829384751</v>
      </c>
      <c r="Q119" s="261">
        <f t="shared" si="7"/>
        <v>122.39808944914677</v>
      </c>
      <c r="R119" s="261">
        <f t="shared" si="8"/>
        <v>154.47390455698238</v>
      </c>
      <c r="S119" s="261">
        <f t="shared" si="9"/>
        <v>194.95555279066525</v>
      </c>
      <c r="T119" s="15"/>
      <c r="U119" s="86">
        <v>0.26206140350877194</v>
      </c>
      <c r="V119" s="86">
        <f t="shared" si="10"/>
        <v>26.206140350877195</v>
      </c>
      <c r="W119" s="15"/>
      <c r="X119" s="15"/>
      <c r="Y119" s="15"/>
      <c r="Z119" s="15"/>
    </row>
    <row r="120" spans="1:26">
      <c r="A120" s="34" t="s">
        <v>429</v>
      </c>
      <c r="B120" s="34" t="s">
        <v>51</v>
      </c>
      <c r="C120" s="34" t="s">
        <v>516</v>
      </c>
      <c r="D120" s="116">
        <v>114212</v>
      </c>
      <c r="E120" s="116">
        <v>24.582493200126599</v>
      </c>
      <c r="F120" s="116">
        <f t="shared" si="0"/>
        <v>9.4913101158789956</v>
      </c>
      <c r="G120" s="257">
        <f>F120*B129</f>
        <v>50.205290218878574</v>
      </c>
      <c r="H120" s="104">
        <v>13</v>
      </c>
      <c r="I120" s="257">
        <f t="shared" si="1"/>
        <v>-37.205290218878574</v>
      </c>
      <c r="J120" s="259">
        <v>0.11538461538461539</v>
      </c>
      <c r="K120" s="257">
        <v>14.5</v>
      </c>
      <c r="L120" s="257">
        <f t="shared" si="2"/>
        <v>16.173076923076923</v>
      </c>
      <c r="M120" s="257">
        <f t="shared" si="3"/>
        <v>18.039201183431953</v>
      </c>
      <c r="N120" s="264">
        <f t="shared" si="4"/>
        <v>20.120647473827947</v>
      </c>
      <c r="O120" s="264">
        <f t="shared" si="5"/>
        <v>22.442260643885017</v>
      </c>
      <c r="P120" s="264">
        <f t="shared" si="6"/>
        <v>25.031752256640981</v>
      </c>
      <c r="Q120" s="264">
        <f t="shared" si="7"/>
        <v>27.920031363176481</v>
      </c>
      <c r="R120" s="264">
        <f t="shared" si="8"/>
        <v>31.141573443542999</v>
      </c>
      <c r="S120" s="264">
        <f t="shared" si="9"/>
        <v>34.734831917797962</v>
      </c>
      <c r="T120" s="15"/>
      <c r="U120" s="86">
        <v>0.11538461538461539</v>
      </c>
      <c r="V120" s="86">
        <f t="shared" si="10"/>
        <v>11.538461538461538</v>
      </c>
      <c r="W120" s="15"/>
      <c r="X120" s="15"/>
      <c r="Y120" s="15"/>
      <c r="Z120" s="15"/>
    </row>
    <row r="121" spans="1:26">
      <c r="A121" s="34" t="s">
        <v>437</v>
      </c>
      <c r="B121" s="34" t="s">
        <v>53</v>
      </c>
      <c r="C121" s="34" t="s">
        <v>516</v>
      </c>
      <c r="D121" s="116">
        <v>83769</v>
      </c>
      <c r="E121" s="116">
        <v>21.830000300384498</v>
      </c>
      <c r="F121" s="116">
        <f t="shared" si="0"/>
        <v>8.4285715445499996</v>
      </c>
      <c r="G121" s="257">
        <f>F121*B129</f>
        <v>44.583821975932288</v>
      </c>
      <c r="H121" s="104">
        <v>12</v>
      </c>
      <c r="I121" s="257">
        <f t="shared" si="1"/>
        <v>-32.583821975932288</v>
      </c>
      <c r="J121" s="259">
        <v>0.2361111111111111</v>
      </c>
      <c r="K121" s="257">
        <v>14.833333333333332</v>
      </c>
      <c r="L121" s="257">
        <f t="shared" si="2"/>
        <v>18.335648148148145</v>
      </c>
      <c r="M121" s="257">
        <f t="shared" si="3"/>
        <v>22.664898405349792</v>
      </c>
      <c r="N121" s="264">
        <f t="shared" si="4"/>
        <v>28.016332751057384</v>
      </c>
      <c r="O121" s="264">
        <f t="shared" si="5"/>
        <v>34.631300206168156</v>
      </c>
      <c r="P121" s="264">
        <f t="shared" si="6"/>
        <v>42.808134977068974</v>
      </c>
      <c r="Q121" s="261">
        <f t="shared" si="7"/>
        <v>52.915611291099147</v>
      </c>
      <c r="R121" s="261">
        <f t="shared" si="8"/>
        <v>65.40957506816423</v>
      </c>
      <c r="S121" s="261">
        <f t="shared" si="9"/>
        <v>80.853502514814124</v>
      </c>
      <c r="T121" s="15"/>
      <c r="U121" s="86">
        <v>0.2361111111111111</v>
      </c>
      <c r="V121" s="86">
        <f t="shared" si="10"/>
        <v>23.611111111111111</v>
      </c>
      <c r="W121" s="15"/>
      <c r="X121" s="15"/>
      <c r="Y121" s="15"/>
      <c r="Z121" s="15"/>
    </row>
    <row r="122" spans="1:26">
      <c r="A122" s="34" t="s">
        <v>572</v>
      </c>
      <c r="B122" s="34" t="s">
        <v>573</v>
      </c>
      <c r="C122" s="34" t="s">
        <v>563</v>
      </c>
      <c r="D122" s="116">
        <v>85300</v>
      </c>
      <c r="E122" s="116">
        <v>34</v>
      </c>
      <c r="F122" s="116">
        <f t="shared" si="0"/>
        <v>13.127413127413128</v>
      </c>
      <c r="G122" s="257">
        <f>F122*B129</f>
        <v>69.438842250267797</v>
      </c>
      <c r="H122" s="104">
        <v>27</v>
      </c>
      <c r="I122" s="257">
        <f t="shared" si="1"/>
        <v>-42.438842250267797</v>
      </c>
      <c r="J122" s="259">
        <v>7.407407407407407E-2</v>
      </c>
      <c r="K122" s="257">
        <v>29</v>
      </c>
      <c r="L122" s="257">
        <f t="shared" si="2"/>
        <v>31.148148148148149</v>
      </c>
      <c r="M122" s="257">
        <f t="shared" si="3"/>
        <v>33.455418381344309</v>
      </c>
      <c r="N122" s="264">
        <f t="shared" si="4"/>
        <v>35.933597520703145</v>
      </c>
      <c r="O122" s="264">
        <f t="shared" si="5"/>
        <v>38.595345485199672</v>
      </c>
      <c r="P122" s="264">
        <f t="shared" si="6"/>
        <v>41.454259965584832</v>
      </c>
      <c r="Q122" s="264">
        <f t="shared" si="7"/>
        <v>44.524945888961483</v>
      </c>
      <c r="R122" s="264">
        <f t="shared" si="8"/>
        <v>47.823090028884558</v>
      </c>
      <c r="S122" s="264">
        <f t="shared" si="9"/>
        <v>51.365541142135264</v>
      </c>
      <c r="T122" s="15"/>
      <c r="U122" s="86">
        <v>7.407407407407407E-2</v>
      </c>
      <c r="V122" s="86">
        <f t="shared" si="10"/>
        <v>7.4074074074074066</v>
      </c>
      <c r="W122" s="15"/>
      <c r="X122" s="15"/>
      <c r="Y122" s="15"/>
      <c r="Z122" s="15"/>
    </row>
    <row r="123" spans="1:26">
      <c r="A123" s="34" t="s">
        <v>116</v>
      </c>
      <c r="B123" s="34" t="s">
        <v>26</v>
      </c>
      <c r="C123" s="34" t="s">
        <v>516</v>
      </c>
      <c r="D123" s="116">
        <v>82583</v>
      </c>
      <c r="E123" s="116">
        <v>18.6024891249847</v>
      </c>
      <c r="F123" s="116">
        <f t="shared" si="0"/>
        <v>7.1824282335848268</v>
      </c>
      <c r="G123" s="257">
        <f>F123*B129</f>
        <v>37.992214935651027</v>
      </c>
      <c r="H123" s="104">
        <v>12</v>
      </c>
      <c r="I123" s="257">
        <f t="shared" si="1"/>
        <v>-25.992214935651027</v>
      </c>
      <c r="J123" s="259">
        <v>0.45833333333333331</v>
      </c>
      <c r="K123" s="257">
        <v>17.5</v>
      </c>
      <c r="L123" s="257">
        <f t="shared" si="2"/>
        <v>25.520833333333332</v>
      </c>
      <c r="M123" s="257">
        <f t="shared" si="3"/>
        <v>37.217881944444443</v>
      </c>
      <c r="N123" s="261">
        <f t="shared" si="4"/>
        <v>54.276077835648145</v>
      </c>
      <c r="O123" s="261">
        <f t="shared" si="5"/>
        <v>79.152613510320208</v>
      </c>
      <c r="P123" s="261">
        <f t="shared" si="6"/>
        <v>115.4308947025503</v>
      </c>
      <c r="Q123" s="261">
        <f t="shared" si="7"/>
        <v>168.3367214412192</v>
      </c>
      <c r="R123" s="261">
        <f t="shared" si="8"/>
        <v>245.491052101778</v>
      </c>
      <c r="S123" s="261">
        <f t="shared" si="9"/>
        <v>358.00778431509292</v>
      </c>
      <c r="T123" s="15"/>
      <c r="U123" s="86">
        <v>0.45833333333333331</v>
      </c>
      <c r="V123" s="86">
        <f t="shared" si="10"/>
        <v>45.833333333333329</v>
      </c>
      <c r="W123" s="15"/>
      <c r="X123" s="15"/>
      <c r="Y123" s="15"/>
      <c r="Z123" s="15"/>
    </row>
    <row r="124" spans="1:26">
      <c r="A124" s="34" t="s">
        <v>224</v>
      </c>
      <c r="B124" s="34" t="s">
        <v>222</v>
      </c>
      <c r="C124" s="34" t="s">
        <v>516</v>
      </c>
      <c r="D124" s="116">
        <v>88710</v>
      </c>
      <c r="E124" s="116">
        <v>23.5099900997009</v>
      </c>
      <c r="F124" s="116">
        <f t="shared" si="0"/>
        <v>9.0772162547107733</v>
      </c>
      <c r="G124" s="257">
        <f>F124*B129</f>
        <v>48.014896877602602</v>
      </c>
      <c r="H124" s="104">
        <v>11</v>
      </c>
      <c r="I124" s="257">
        <f t="shared" si="1"/>
        <v>-37.014896877602602</v>
      </c>
      <c r="J124" s="259">
        <v>0.31060606060606061</v>
      </c>
      <c r="K124" s="257">
        <v>14.416666666666668</v>
      </c>
      <c r="L124" s="257">
        <f t="shared" si="2"/>
        <v>18.894570707070709</v>
      </c>
      <c r="M124" s="257">
        <f t="shared" si="3"/>
        <v>24.763338881236614</v>
      </c>
      <c r="N124" s="264">
        <f t="shared" si="4"/>
        <v>32.454982018590414</v>
      </c>
      <c r="O124" s="264">
        <f t="shared" si="5"/>
        <v>42.535696130425315</v>
      </c>
      <c r="P124" s="261">
        <f t="shared" si="6"/>
        <v>55.747541140633174</v>
      </c>
      <c r="Q124" s="261">
        <f t="shared" si="7"/>
        <v>73.063065282799542</v>
      </c>
      <c r="R124" s="261">
        <f t="shared" si="8"/>
        <v>95.756896166093341</v>
      </c>
      <c r="S124" s="261">
        <f t="shared" si="9"/>
        <v>125.49956846010718</v>
      </c>
      <c r="T124" s="15"/>
      <c r="U124" s="86">
        <v>0.31060606060606061</v>
      </c>
      <c r="V124" s="86">
        <f t="shared" si="10"/>
        <v>31.060606060606062</v>
      </c>
      <c r="W124" s="15"/>
      <c r="X124" s="15"/>
      <c r="Y124" s="15"/>
      <c r="Z124" s="15"/>
    </row>
    <row r="125" spans="1:26">
      <c r="A125" s="34" t="s">
        <v>154</v>
      </c>
      <c r="B125" s="34" t="s">
        <v>30</v>
      </c>
      <c r="C125" s="34" t="s">
        <v>516</v>
      </c>
      <c r="D125" s="116">
        <v>94165</v>
      </c>
      <c r="E125" s="116">
        <v>21.522494349914599</v>
      </c>
      <c r="F125" s="116">
        <f t="shared" si="0"/>
        <v>8.3098433783454055</v>
      </c>
      <c r="G125" s="257">
        <f>F125*B129</f>
        <v>43.955796764588229</v>
      </c>
      <c r="H125" s="104">
        <v>9</v>
      </c>
      <c r="I125" s="257">
        <f t="shared" si="1"/>
        <v>-34.955796764588229</v>
      </c>
      <c r="J125" s="259">
        <v>0.16666666666666666</v>
      </c>
      <c r="K125" s="257">
        <v>10.5</v>
      </c>
      <c r="L125" s="257">
        <f t="shared" si="2"/>
        <v>12.25</v>
      </c>
      <c r="M125" s="257">
        <f t="shared" si="3"/>
        <v>14.291666666666666</v>
      </c>
      <c r="N125" s="264">
        <f t="shared" si="4"/>
        <v>16.673611111111111</v>
      </c>
      <c r="O125" s="264">
        <f t="shared" si="5"/>
        <v>19.452546296296294</v>
      </c>
      <c r="P125" s="264">
        <f t="shared" si="6"/>
        <v>22.694637345679009</v>
      </c>
      <c r="Q125" s="264">
        <f t="shared" si="7"/>
        <v>26.477076903292176</v>
      </c>
      <c r="R125" s="264">
        <f t="shared" si="8"/>
        <v>30.889923053840871</v>
      </c>
      <c r="S125" s="264">
        <f t="shared" si="9"/>
        <v>36.038243562814351</v>
      </c>
      <c r="T125" s="15"/>
      <c r="U125" s="86">
        <v>0.16666666666666666</v>
      </c>
      <c r="V125" s="86">
        <f t="shared" si="10"/>
        <v>16.666666666666664</v>
      </c>
      <c r="W125" s="15"/>
      <c r="X125" s="15"/>
      <c r="Y125" s="15"/>
      <c r="Z125" s="15"/>
    </row>
    <row r="126" spans="1:26">
      <c r="A126" s="23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c r="A127" s="274" t="s">
        <v>1562</v>
      </c>
      <c r="B127" s="265">
        <v>94525</v>
      </c>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30">
      <c r="A128" s="273" t="s">
        <v>1534</v>
      </c>
      <c r="B128" s="265">
        <v>500000</v>
      </c>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30">
      <c r="A129" s="273" t="s">
        <v>1563</v>
      </c>
      <c r="B129" s="266">
        <f>B128/B127</f>
        <v>5.2896059243586349</v>
      </c>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c r="A130" s="23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c r="A131" s="234"/>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c r="A132" s="234"/>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c r="A133" s="234"/>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c r="A134" s="23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c r="A135" s="234"/>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c r="A136" s="234"/>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c r="A137" s="234"/>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c r="A138" s="234"/>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c r="A139" s="234"/>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c r="A140" s="234"/>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c r="A141" s="234"/>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c r="A142" s="23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c r="A143" s="234"/>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c r="A144" s="234"/>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c r="A145" s="23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c r="A146" s="234"/>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c r="A147" s="234"/>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c r="A148" s="23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c r="A149" s="234"/>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c r="A150" s="23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c r="A151" s="23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c r="A152" s="234"/>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c r="A153" s="23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c r="A154" s="23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c r="A155" s="23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c r="A156" s="23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c r="A157" s="23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c r="A158" s="23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c r="A159" s="234"/>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c r="A160" s="234"/>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c r="A161" s="234"/>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c r="A162" s="234"/>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c r="A163" s="234"/>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c r="A164" s="234"/>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c r="A165" s="23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c r="A166" s="23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c r="A167" s="234"/>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c r="A168" s="234"/>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c r="A169" s="234"/>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c r="A170" s="234"/>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c r="A171" s="234"/>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c r="A172" s="234"/>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c r="A173" s="234"/>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c r="A174" s="23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c r="A175" s="234"/>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c r="A176" s="234"/>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c r="A177" s="23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c r="A178" s="234"/>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c r="A179" s="234"/>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c r="A180" s="234"/>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c r="A181" s="234"/>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c r="A182" s="23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c r="A183" s="23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c r="A184" s="234"/>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c r="A185" s="23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c r="A186" s="234"/>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c r="A187" s="234"/>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c r="A188" s="234"/>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c r="A189" s="23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c r="A190" s="23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c r="A191" s="23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c r="A192" s="234"/>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c r="A193" s="234"/>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c r="A194" s="234"/>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c r="A195" s="234"/>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c r="A196" s="234"/>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c r="A197" s="23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c r="A198" s="23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c r="A199" s="234"/>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c r="A200" s="23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c r="A201" s="234"/>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c r="A202" s="234"/>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c r="A203" s="23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c r="A204" s="234"/>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c r="A205" s="234"/>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c r="A206" s="23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c r="A207" s="234"/>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c r="A208" s="234"/>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c r="A209" s="23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c r="A210" s="234"/>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c r="A211" s="23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c r="A212" s="23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c r="A213" s="23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c r="A214" s="23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c r="A215" s="23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c r="A216" s="234"/>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c r="A217" s="234"/>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c r="A218" s="234"/>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c r="A219" s="23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c r="A220" s="23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c r="A221" s="234"/>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c r="A222" s="23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c r="A223" s="234"/>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c r="A224" s="234"/>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c r="A225" s="234"/>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c r="A226" s="234"/>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c r="A227" s="234"/>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c r="A228" s="234"/>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c r="A229" s="234"/>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c r="A230" s="23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c r="A231" s="23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c r="A232" s="23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c r="A233" s="234"/>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c r="A234" s="234"/>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c r="A235" s="234"/>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c r="A236" s="234"/>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c r="A237" s="234"/>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c r="A238" s="23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c r="A239" s="234"/>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c r="A240" s="23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c r="A241" s="23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c r="A242" s="234"/>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c r="A243" s="234"/>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c r="A244" s="234"/>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c r="A245" s="234"/>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c r="A246" s="23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c r="A247" s="234"/>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c r="A248" s="234"/>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c r="A249" s="234"/>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c r="A250" s="234"/>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c r="A251" s="23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c r="A252" s="234"/>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c r="A253" s="234"/>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c r="A254" s="23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c r="A255" s="234"/>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c r="A256" s="234"/>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c r="A257" s="234"/>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c r="A258" s="234"/>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c r="A259" s="234"/>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c r="A260" s="234"/>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c r="A261" s="234"/>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c r="A262" s="23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c r="A263" s="23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c r="A264" s="234"/>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c r="A265" s="234"/>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234"/>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234"/>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234"/>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234"/>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23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234"/>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234"/>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234"/>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234"/>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234"/>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234"/>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234"/>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23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234"/>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234"/>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234"/>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234"/>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234"/>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234"/>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234"/>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23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234"/>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234"/>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234"/>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234"/>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234"/>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234"/>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234"/>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23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234"/>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234"/>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234"/>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234"/>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234"/>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234"/>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234"/>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23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234"/>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234"/>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234"/>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234"/>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234"/>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234"/>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234"/>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23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234"/>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234"/>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234"/>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234"/>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234"/>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234"/>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234"/>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23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234"/>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234"/>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234"/>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234"/>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234"/>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234"/>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234"/>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23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234"/>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234"/>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234"/>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234"/>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234"/>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234"/>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234"/>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23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234"/>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234"/>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234"/>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234"/>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234"/>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234"/>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234"/>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23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234"/>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234"/>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234"/>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234"/>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234"/>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234"/>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234"/>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23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234"/>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234"/>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234"/>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234"/>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234"/>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234"/>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234"/>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23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234"/>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234"/>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234"/>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234"/>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234"/>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234"/>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234"/>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23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234"/>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234"/>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234"/>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234"/>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234"/>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234"/>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234"/>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23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234"/>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234"/>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234"/>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234"/>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234"/>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234"/>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234"/>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23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234"/>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234"/>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234"/>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234"/>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234"/>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234"/>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234"/>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23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234"/>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234"/>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234"/>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234"/>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234"/>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234"/>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234"/>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23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234"/>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234"/>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234"/>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234"/>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234"/>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234"/>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234"/>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23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234"/>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234"/>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234"/>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234"/>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234"/>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234"/>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234"/>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23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234"/>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234"/>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234"/>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234"/>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234"/>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234"/>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234"/>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23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234"/>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234"/>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234"/>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234"/>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234"/>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234"/>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234"/>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23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234"/>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234"/>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234"/>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234"/>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234"/>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234"/>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234"/>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23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234"/>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234"/>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234"/>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234"/>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234"/>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234"/>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234"/>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23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234"/>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234"/>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234"/>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234"/>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234"/>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234"/>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234"/>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23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234"/>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234"/>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234"/>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234"/>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234"/>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234"/>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234"/>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234"/>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234"/>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234"/>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234"/>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234"/>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234"/>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234"/>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234"/>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234"/>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234"/>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234"/>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234"/>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234"/>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234"/>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234"/>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234"/>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234"/>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234"/>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234"/>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234"/>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234"/>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234"/>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234"/>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234"/>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234"/>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234"/>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234"/>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234"/>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234"/>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234"/>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234"/>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234"/>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234"/>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234"/>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234"/>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234"/>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234"/>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234"/>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234"/>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234"/>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23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234"/>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234"/>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234"/>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234"/>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234"/>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234"/>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234"/>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23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234"/>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234"/>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234"/>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234"/>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234"/>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234"/>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234"/>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23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234"/>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234"/>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234"/>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234"/>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234"/>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234"/>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234"/>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23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234"/>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234"/>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234"/>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234"/>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234"/>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234"/>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234"/>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23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234"/>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234"/>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234"/>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234"/>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234"/>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234"/>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234"/>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23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234"/>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234"/>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234"/>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234"/>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234"/>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234"/>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234"/>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23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234"/>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234"/>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234"/>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234"/>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234"/>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234"/>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234"/>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23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234"/>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234"/>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234"/>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234"/>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234"/>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234"/>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234"/>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23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234"/>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234"/>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234"/>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234"/>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234"/>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234"/>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234"/>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23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234"/>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234"/>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234"/>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234"/>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234"/>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234"/>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234"/>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23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234"/>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234"/>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234"/>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234"/>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234"/>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234"/>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234"/>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23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234"/>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234"/>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234"/>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234"/>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234"/>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234"/>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234"/>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23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234"/>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234"/>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234"/>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234"/>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234"/>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234"/>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234"/>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23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234"/>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234"/>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234"/>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234"/>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234"/>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234"/>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234"/>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23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234"/>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234"/>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234"/>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234"/>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234"/>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234"/>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234"/>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23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234"/>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234"/>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234"/>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234"/>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234"/>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234"/>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234"/>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23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234"/>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234"/>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234"/>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234"/>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234"/>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234"/>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234"/>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23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234"/>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234"/>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234"/>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234"/>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234"/>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234"/>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234"/>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23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234"/>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234"/>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234"/>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234"/>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234"/>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234"/>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234"/>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23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234"/>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234"/>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234"/>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23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234"/>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234"/>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234"/>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23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234"/>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23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234"/>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234"/>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234"/>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23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23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23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234"/>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23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234"/>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23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234"/>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234"/>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234"/>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23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23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234"/>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234"/>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23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234"/>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234"/>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234"/>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23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234"/>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234"/>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234"/>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234"/>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234"/>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234"/>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234"/>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23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234"/>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234"/>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234"/>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234"/>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234"/>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234"/>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234"/>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23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234"/>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234"/>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234"/>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234"/>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234"/>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234"/>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234"/>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23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234"/>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234"/>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234"/>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234"/>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234"/>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234"/>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234"/>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23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234"/>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234"/>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234"/>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234"/>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234"/>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234"/>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234"/>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23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234"/>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234"/>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234"/>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234"/>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234"/>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234"/>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234"/>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23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234"/>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234"/>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234"/>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234"/>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234"/>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234"/>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234"/>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23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234"/>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234"/>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234"/>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234"/>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234"/>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234"/>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234"/>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23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234"/>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234"/>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234"/>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234"/>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234"/>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234"/>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234"/>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23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234"/>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234"/>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234"/>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234"/>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234"/>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234"/>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234"/>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23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234"/>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234"/>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234"/>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234"/>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234"/>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234"/>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234"/>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23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234"/>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234"/>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234"/>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234"/>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234"/>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234"/>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234"/>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23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234"/>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234"/>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234"/>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234"/>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234"/>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234"/>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234"/>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23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234"/>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234"/>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234"/>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234"/>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234"/>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234"/>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234"/>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23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234"/>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234"/>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234"/>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234"/>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234"/>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234"/>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234"/>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23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234"/>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234"/>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234"/>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234"/>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234"/>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234"/>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234"/>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23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234"/>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234"/>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234"/>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234"/>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234"/>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234"/>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234"/>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23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234"/>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234"/>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234"/>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234"/>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234"/>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234"/>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234"/>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23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234"/>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234"/>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234"/>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234"/>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234"/>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234"/>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234"/>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23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234"/>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234"/>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234"/>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234"/>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234"/>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234"/>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234"/>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23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234"/>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234"/>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234"/>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234"/>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234"/>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234"/>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234"/>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23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234"/>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234"/>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234"/>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234"/>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234"/>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234"/>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234"/>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23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234"/>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234"/>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234"/>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234"/>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234"/>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234"/>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234"/>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23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234"/>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234"/>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234"/>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234"/>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234"/>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234"/>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234"/>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23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234"/>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234"/>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234"/>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234"/>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234"/>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234"/>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234"/>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23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234"/>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234"/>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234"/>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234"/>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234"/>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234"/>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234"/>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23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234"/>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234"/>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234"/>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234"/>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234"/>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234"/>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234"/>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23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234"/>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234"/>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234"/>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234"/>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234"/>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234"/>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234"/>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23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234"/>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234"/>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234"/>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234"/>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234"/>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234"/>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234"/>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23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234"/>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234"/>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234"/>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234"/>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234"/>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234"/>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234"/>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23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234"/>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234"/>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234"/>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234"/>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234"/>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234"/>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234"/>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23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234"/>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234"/>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234"/>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234"/>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234"/>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234"/>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234"/>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23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234"/>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234"/>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234"/>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234"/>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234"/>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234"/>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234"/>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23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234"/>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234"/>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234"/>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234"/>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234"/>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234"/>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234"/>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23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234"/>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234"/>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234"/>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234"/>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234"/>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234"/>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234"/>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23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234"/>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234"/>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234"/>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234"/>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234"/>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234"/>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234"/>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23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234"/>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234"/>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234"/>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234"/>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234"/>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234"/>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234"/>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23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234"/>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234"/>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234"/>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234"/>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234"/>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234"/>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234"/>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23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234"/>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234"/>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234"/>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234"/>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234"/>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234"/>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234"/>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23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234"/>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234"/>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sheetProtection sheet="1" formatCells="0" formatColumns="0" formatRows="0" insertColumns="0" insertRows="0" insertHyperlinks="0" deleteColumns="0" deleteRows="0" sort="0" autoFilter="0" pivotTables="0"/>
  <pageMargins left="0.70000000000000007" right="0.70000000000000007" top="0.75" bottom="0.75" header="0" footer="0"/>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25"/>
  <sheetViews>
    <sheetView showGridLines="0" view="pageBreakPreview" topLeftCell="A64" zoomScale="60" zoomScaleNormal="100" workbookViewId="0">
      <selection sqref="A1:J125"/>
    </sheetView>
  </sheetViews>
  <sheetFormatPr defaultColWidth="14.42578125" defaultRowHeight="15"/>
  <cols>
    <col min="1" max="1" width="21.140625" customWidth="1"/>
    <col min="2" max="2" width="20" bestFit="1" customWidth="1"/>
    <col min="3" max="3" width="16" bestFit="1" customWidth="1"/>
    <col min="4" max="4" width="19" bestFit="1" customWidth="1"/>
    <col min="5" max="5" width="16" bestFit="1" customWidth="1"/>
    <col min="6" max="6" width="17.140625" bestFit="1" customWidth="1"/>
    <col min="7" max="7" width="16.28515625" bestFit="1" customWidth="1"/>
    <col min="8" max="8" width="17.140625" bestFit="1" customWidth="1"/>
    <col min="9" max="9" width="16.28515625" bestFit="1" customWidth="1"/>
    <col min="10" max="10" width="17.140625" bestFit="1" customWidth="1"/>
    <col min="11" max="12" width="12" hidden="1" customWidth="1"/>
    <col min="13" max="26" width="8.7109375" customWidth="1"/>
  </cols>
  <sheetData>
    <row r="1" spans="1:12" ht="20.25">
      <c r="A1" s="1" t="s">
        <v>0</v>
      </c>
    </row>
    <row r="2" spans="1:12">
      <c r="A2" s="2" t="s">
        <v>1</v>
      </c>
    </row>
    <row r="4" spans="1:12">
      <c r="A4" s="13" t="s">
        <v>492</v>
      </c>
      <c r="D4" s="281" t="s">
        <v>493</v>
      </c>
      <c r="E4" s="280"/>
      <c r="F4" s="157" t="s">
        <v>494</v>
      </c>
      <c r="G4" s="157" t="s">
        <v>3</v>
      </c>
      <c r="H4" s="157" t="s">
        <v>495</v>
      </c>
      <c r="I4" s="157" t="s">
        <v>4</v>
      </c>
      <c r="J4" s="157" t="s">
        <v>496</v>
      </c>
    </row>
    <row r="5" spans="1:12" ht="42.75">
      <c r="A5" s="112" t="s">
        <v>504</v>
      </c>
      <c r="B5" s="112" t="s">
        <v>7</v>
      </c>
      <c r="C5" s="112" t="s">
        <v>14</v>
      </c>
      <c r="D5" s="114" t="s">
        <v>497</v>
      </c>
      <c r="E5" s="114" t="s">
        <v>9</v>
      </c>
      <c r="F5" s="114" t="s">
        <v>498</v>
      </c>
      <c r="G5" s="114" t="s">
        <v>12</v>
      </c>
      <c r="H5" s="114" t="s">
        <v>498</v>
      </c>
      <c r="I5" s="114" t="s">
        <v>12</v>
      </c>
      <c r="J5" s="114" t="s">
        <v>498</v>
      </c>
    </row>
    <row r="6" spans="1:12">
      <c r="A6" s="34" t="s">
        <v>517</v>
      </c>
      <c r="B6" s="34" t="s">
        <v>518</v>
      </c>
      <c r="C6" s="34" t="s">
        <v>516</v>
      </c>
      <c r="D6" s="119">
        <f t="shared" ref="D6:D125" si="0">(F6/100)*L6+F6</f>
        <v>74213.05719052568</v>
      </c>
      <c r="E6" s="158">
        <f t="shared" ref="E6:E125" si="1">AVERAGE(G6,I6)</f>
        <v>0.33808837024495475</v>
      </c>
      <c r="F6" s="119">
        <f>VLOOKUP("*"&amp;A6,VEH0132d_All_Private!B:D,2,FALSE)</f>
        <v>55462</v>
      </c>
      <c r="G6" s="158">
        <f t="shared" ref="G6:G125" si="2">(F6-H6)/F6</f>
        <v>0.34077386318560454</v>
      </c>
      <c r="H6" s="119">
        <f>VLOOKUP("*"&amp;A6,VEH0132d_All_Private!B:G,6,FALSE)</f>
        <v>36562</v>
      </c>
      <c r="I6" s="158">
        <f t="shared" ref="I6:I125" si="3">(H6-J6)/H6</f>
        <v>0.33540287730430501</v>
      </c>
      <c r="J6" s="119">
        <f>VLOOKUP("*"&amp;A6,VEH0132d_All_Private!B:K,10,FALSE)</f>
        <v>24299</v>
      </c>
      <c r="K6" s="86">
        <v>0.33808837024495475</v>
      </c>
      <c r="L6" s="86">
        <f t="shared" ref="L6:L125" si="4">K6*100</f>
        <v>33.808837024495475</v>
      </c>
    </row>
    <row r="7" spans="1:12">
      <c r="A7" s="34" t="s">
        <v>522</v>
      </c>
      <c r="B7" s="34" t="s">
        <v>329</v>
      </c>
      <c r="C7" s="34" t="s">
        <v>516</v>
      </c>
      <c r="D7" s="119">
        <f t="shared" si="0"/>
        <v>5626.7702893436835</v>
      </c>
      <c r="E7" s="158">
        <f t="shared" si="1"/>
        <v>0.31282554581047217</v>
      </c>
      <c r="F7" s="119">
        <v>4286</v>
      </c>
      <c r="G7" s="158">
        <f t="shared" si="2"/>
        <v>0.33877741483901075</v>
      </c>
      <c r="H7" s="119">
        <v>2834</v>
      </c>
      <c r="I7" s="158">
        <f t="shared" si="3"/>
        <v>0.28687367678193365</v>
      </c>
      <c r="J7" s="119">
        <v>2021</v>
      </c>
      <c r="K7" s="86">
        <v>0.31282554581047217</v>
      </c>
      <c r="L7" s="86">
        <f t="shared" si="4"/>
        <v>31.282554581047219</v>
      </c>
    </row>
    <row r="8" spans="1:12">
      <c r="A8" s="34" t="s">
        <v>433</v>
      </c>
      <c r="B8" s="34" t="s">
        <v>519</v>
      </c>
      <c r="C8" s="34" t="s">
        <v>516</v>
      </c>
      <c r="D8" s="119">
        <f t="shared" si="0"/>
        <v>3580.8992606284655</v>
      </c>
      <c r="E8" s="158">
        <f t="shared" si="1"/>
        <v>0.34418140413981446</v>
      </c>
      <c r="F8" s="119">
        <f>VLOOKUP("*"&amp;A8,VEH0132d_All_Private!B:D,2,FALSE)</f>
        <v>2664</v>
      </c>
      <c r="G8" s="158">
        <f t="shared" si="2"/>
        <v>0.39076576576576577</v>
      </c>
      <c r="H8" s="119">
        <f>VLOOKUP("*"&amp;A8,VEH0132d_All_Private!B:G,6,FALSE)</f>
        <v>1623</v>
      </c>
      <c r="I8" s="158">
        <f t="shared" si="3"/>
        <v>0.29759704251386321</v>
      </c>
      <c r="J8" s="119">
        <f>VLOOKUP("*"&amp;A8,VEH0132d_All_Private!B:K,10,FALSE)</f>
        <v>1140</v>
      </c>
      <c r="K8" s="86">
        <v>0.34418140413981446</v>
      </c>
      <c r="L8" s="86">
        <f t="shared" si="4"/>
        <v>34.418140413981448</v>
      </c>
    </row>
    <row r="9" spans="1:12">
      <c r="A9" s="34" t="s">
        <v>416</v>
      </c>
      <c r="B9" s="34" t="s">
        <v>520</v>
      </c>
      <c r="C9" s="34" t="s">
        <v>516</v>
      </c>
      <c r="D9" s="119">
        <f t="shared" si="0"/>
        <v>3644.8144796380093</v>
      </c>
      <c r="E9" s="158">
        <f t="shared" si="1"/>
        <v>0.37177812556944262</v>
      </c>
      <c r="F9" s="119">
        <f>VLOOKUP("*"&amp;A9,VEH0132d_All_Private!B:D,2,FALSE)</f>
        <v>2657</v>
      </c>
      <c r="G9" s="158">
        <f t="shared" si="2"/>
        <v>0.41776439593526532</v>
      </c>
      <c r="H9" s="119">
        <f>VLOOKUP("*"&amp;A9,VEH0132d_All_Private!B:G,6,FALSE)</f>
        <v>1547</v>
      </c>
      <c r="I9" s="158">
        <f t="shared" si="3"/>
        <v>0.32579185520361992</v>
      </c>
      <c r="J9" s="119">
        <f>VLOOKUP("*"&amp;A9,VEH0132d_All_Private!B:K,10,FALSE)</f>
        <v>1043</v>
      </c>
      <c r="K9" s="86">
        <v>0.37177812556944262</v>
      </c>
      <c r="L9" s="86">
        <f t="shared" si="4"/>
        <v>37.177812556944261</v>
      </c>
    </row>
    <row r="10" spans="1:12">
      <c r="A10" s="34" t="s">
        <v>537</v>
      </c>
      <c r="B10" s="34" t="s">
        <v>520</v>
      </c>
      <c r="C10" s="34" t="s">
        <v>516</v>
      </c>
      <c r="D10" s="119">
        <f t="shared" si="0"/>
        <v>3173.6750000000002</v>
      </c>
      <c r="E10" s="158">
        <f t="shared" si="1"/>
        <v>0.36914365832614326</v>
      </c>
      <c r="F10" s="119">
        <v>2318</v>
      </c>
      <c r="G10" s="158">
        <f t="shared" si="2"/>
        <v>0.41328731665228646</v>
      </c>
      <c r="H10" s="119">
        <v>1360</v>
      </c>
      <c r="I10" s="158">
        <f t="shared" si="3"/>
        <v>0.32500000000000001</v>
      </c>
      <c r="J10" s="119">
        <v>918</v>
      </c>
      <c r="K10" s="86">
        <v>0.36914365832614326</v>
      </c>
      <c r="L10" s="86">
        <f t="shared" si="4"/>
        <v>36.91436583261433</v>
      </c>
    </row>
    <row r="11" spans="1:12">
      <c r="A11" s="34" t="s">
        <v>535</v>
      </c>
      <c r="B11" s="34" t="s">
        <v>308</v>
      </c>
      <c r="C11" s="34" t="s">
        <v>524</v>
      </c>
      <c r="D11" s="119">
        <f t="shared" si="0"/>
        <v>3156.0114449213161</v>
      </c>
      <c r="E11" s="158">
        <f t="shared" si="1"/>
        <v>0.36387702892018847</v>
      </c>
      <c r="F11" s="119">
        <f>VLOOKUP("*"&amp;A11,VEH0132d_All_Private!B:D,2,FALSE)</f>
        <v>2314</v>
      </c>
      <c r="G11" s="158">
        <f t="shared" si="2"/>
        <v>0.39585133967156438</v>
      </c>
      <c r="H11" s="119">
        <f>VLOOKUP("*"&amp;A11,VEH0132d_All_Private!B:G,6,FALSE)</f>
        <v>1398</v>
      </c>
      <c r="I11" s="158">
        <f t="shared" si="3"/>
        <v>0.33190271816881262</v>
      </c>
      <c r="J11" s="119">
        <f>VLOOKUP("*"&amp;A11,VEH0132d_All_Private!B:K,10,FALSE)</f>
        <v>934</v>
      </c>
      <c r="K11" s="86">
        <v>0.36387702892018847</v>
      </c>
      <c r="L11" s="86">
        <f t="shared" si="4"/>
        <v>36.387702892018851</v>
      </c>
    </row>
    <row r="12" spans="1:12">
      <c r="A12" s="34" t="s">
        <v>355</v>
      </c>
      <c r="B12" s="34" t="s">
        <v>533</v>
      </c>
      <c r="C12" s="34" t="s">
        <v>516</v>
      </c>
      <c r="D12" s="119">
        <f t="shared" si="0"/>
        <v>2351.6358249772106</v>
      </c>
      <c r="E12" s="158">
        <f t="shared" si="1"/>
        <v>0.33161711493613283</v>
      </c>
      <c r="F12" s="119">
        <f>VLOOKUP("*"&amp;A12,VEH0132d_All_Private!B:D,2,FALSE)</f>
        <v>1766</v>
      </c>
      <c r="G12" s="158">
        <f t="shared" si="2"/>
        <v>0.37882219705549264</v>
      </c>
      <c r="H12" s="119">
        <f>VLOOKUP("*"&amp;A12,VEH0132d_All_Private!B:G,6,FALSE)</f>
        <v>1097</v>
      </c>
      <c r="I12" s="158">
        <f t="shared" si="3"/>
        <v>0.28441203281677302</v>
      </c>
      <c r="J12" s="119">
        <f>VLOOKUP("*"&amp;A12,VEH0132d_All_Private!B:K,10,FALSE)</f>
        <v>785</v>
      </c>
      <c r="K12" s="86">
        <v>0.33161711493613283</v>
      </c>
      <c r="L12" s="86">
        <f t="shared" si="4"/>
        <v>33.161711493613282</v>
      </c>
    </row>
    <row r="13" spans="1:12">
      <c r="A13" s="34" t="s">
        <v>332</v>
      </c>
      <c r="B13" s="34" t="s">
        <v>329</v>
      </c>
      <c r="C13" s="34" t="s">
        <v>516</v>
      </c>
      <c r="D13" s="119">
        <f t="shared" si="0"/>
        <v>2234.9635193133049</v>
      </c>
      <c r="E13" s="158">
        <f t="shared" si="1"/>
        <v>0.28078138642596262</v>
      </c>
      <c r="F13" s="119">
        <f>VLOOKUP("*"&amp;A13,VEH0132d_All_Private!B:D,2,FALSE)</f>
        <v>1745</v>
      </c>
      <c r="G13" s="158">
        <f t="shared" si="2"/>
        <v>0.33237822349570201</v>
      </c>
      <c r="H13" s="119">
        <f>VLOOKUP("*"&amp;A13,VEH0132d_All_Private!B:G,6,FALSE)</f>
        <v>1165</v>
      </c>
      <c r="I13" s="158">
        <f t="shared" si="3"/>
        <v>0.22918454935622318</v>
      </c>
      <c r="J13" s="119">
        <f>VLOOKUP("*"&amp;A13,VEH0132d_All_Private!B:K,10,FALSE)</f>
        <v>898</v>
      </c>
      <c r="K13" s="86">
        <v>0.28078138642596262</v>
      </c>
      <c r="L13" s="86">
        <f t="shared" si="4"/>
        <v>28.078138642596262</v>
      </c>
    </row>
    <row r="14" spans="1:12">
      <c r="A14" s="34" t="s">
        <v>534</v>
      </c>
      <c r="B14" s="34" t="s">
        <v>27</v>
      </c>
      <c r="C14" s="34" t="s">
        <v>516</v>
      </c>
      <c r="D14" s="119">
        <f t="shared" si="0"/>
        <v>2341.4822222222219</v>
      </c>
      <c r="E14" s="158">
        <f t="shared" si="1"/>
        <v>0.35816834235627737</v>
      </c>
      <c r="F14" s="119">
        <f>VLOOKUP("*"&amp;A14&amp;"*",VEH0132d_All_Private!B:D,2,FALSE)</f>
        <v>1724</v>
      </c>
      <c r="G14" s="158">
        <f t="shared" si="2"/>
        <v>0.34744779582366592</v>
      </c>
      <c r="H14" s="119">
        <f>VLOOKUP("*"&amp;A14&amp;"*",VEH0132d_All_Private!B:G,6,FALSE)</f>
        <v>1125</v>
      </c>
      <c r="I14" s="158">
        <f t="shared" si="3"/>
        <v>0.36888888888888888</v>
      </c>
      <c r="J14" s="119">
        <f>VLOOKUP("*"&amp;A14&amp;"*",VEH0132d_All_Private!B:K,10,FALSE)</f>
        <v>710</v>
      </c>
      <c r="K14" s="86">
        <v>0.35816834235627737</v>
      </c>
      <c r="L14" s="86">
        <f t="shared" si="4"/>
        <v>35.816834235627738</v>
      </c>
    </row>
    <row r="15" spans="1:12">
      <c r="A15" s="34" t="s">
        <v>540</v>
      </c>
      <c r="B15" s="34" t="s">
        <v>531</v>
      </c>
      <c r="C15" s="34" t="s">
        <v>516</v>
      </c>
      <c r="D15" s="119">
        <f t="shared" si="0"/>
        <v>2294.9926398429834</v>
      </c>
      <c r="E15" s="158">
        <f t="shared" si="1"/>
        <v>0.36039871952755381</v>
      </c>
      <c r="F15" s="119">
        <f>VLOOKUP("*"&amp;A15,VEH0132d_All_Private!B:D,2,FALSE)</f>
        <v>1687</v>
      </c>
      <c r="G15" s="158">
        <f t="shared" si="2"/>
        <v>0.39596917605216359</v>
      </c>
      <c r="H15" s="119">
        <f>VLOOKUP("*"&amp;A15,VEH0132d_All_Private!B:G,6,FALSE)</f>
        <v>1019</v>
      </c>
      <c r="I15" s="158">
        <f t="shared" si="3"/>
        <v>0.32482826300294404</v>
      </c>
      <c r="J15" s="119">
        <f>VLOOKUP("*"&amp;A15,VEH0132d_All_Private!B:K,10,FALSE)</f>
        <v>688</v>
      </c>
      <c r="K15" s="86">
        <v>0.36039871952755381</v>
      </c>
      <c r="L15" s="86">
        <f t="shared" si="4"/>
        <v>36.039871952755384</v>
      </c>
    </row>
    <row r="16" spans="1:12">
      <c r="A16" s="34" t="s">
        <v>528</v>
      </c>
      <c r="B16" s="34" t="s">
        <v>344</v>
      </c>
      <c r="C16" s="34" t="s">
        <v>516</v>
      </c>
      <c r="D16" s="119">
        <f t="shared" si="0"/>
        <v>2122.9213806327903</v>
      </c>
      <c r="E16" s="158">
        <f t="shared" si="1"/>
        <v>0.30963687886045038</v>
      </c>
      <c r="F16" s="119">
        <f>VLOOKUP("*"&amp;A16&amp;"*",VEH0132d_All_Private!B:D,2,FALSE)</f>
        <v>1621</v>
      </c>
      <c r="G16" s="158">
        <f t="shared" si="2"/>
        <v>0.35657001850709441</v>
      </c>
      <c r="H16" s="119">
        <f>VLOOKUP("*"&amp;A16&amp;"*",VEH0132d_All_Private!B:G,6,FALSE)</f>
        <v>1043</v>
      </c>
      <c r="I16" s="158">
        <f t="shared" si="3"/>
        <v>0.26270373921380635</v>
      </c>
      <c r="J16" s="119">
        <f>VLOOKUP("*"&amp;A16&amp;"*",VEH0132d_All_Private!B:K,10,FALSE)</f>
        <v>769</v>
      </c>
      <c r="K16" s="86">
        <v>0.30963687886045038</v>
      </c>
      <c r="L16" s="86">
        <f t="shared" si="4"/>
        <v>30.963687886045037</v>
      </c>
    </row>
    <row r="17" spans="1:12">
      <c r="A17" s="34" t="s">
        <v>541</v>
      </c>
      <c r="B17" s="34" t="s">
        <v>344</v>
      </c>
      <c r="C17" s="34" t="s">
        <v>516</v>
      </c>
      <c r="D17" s="119">
        <f t="shared" si="0"/>
        <v>2122.9213806327903</v>
      </c>
      <c r="E17" s="158">
        <f t="shared" si="1"/>
        <v>0.30963687886045038</v>
      </c>
      <c r="F17" s="119">
        <f>VLOOKUP("*"&amp;A17,VEH0132d_All_Private!B:D,2,FALSE)</f>
        <v>1621</v>
      </c>
      <c r="G17" s="158">
        <f t="shared" si="2"/>
        <v>0.35657001850709441</v>
      </c>
      <c r="H17" s="119">
        <f>VLOOKUP("*"&amp;A17,VEH0132d_All_Private!B:G,6,FALSE)</f>
        <v>1043</v>
      </c>
      <c r="I17" s="158">
        <f t="shared" si="3"/>
        <v>0.26270373921380635</v>
      </c>
      <c r="J17" s="119">
        <f>VLOOKUP("*"&amp;A17,VEH0132d_All_Private!B:K,10,FALSE)</f>
        <v>769</v>
      </c>
      <c r="K17" s="86">
        <v>0.30963687886045038</v>
      </c>
      <c r="L17" s="86">
        <f t="shared" si="4"/>
        <v>30.963687886045037</v>
      </c>
    </row>
    <row r="18" spans="1:12">
      <c r="A18" s="34" t="s">
        <v>430</v>
      </c>
      <c r="B18" s="34" t="s">
        <v>519</v>
      </c>
      <c r="C18" s="34" t="s">
        <v>516</v>
      </c>
      <c r="D18" s="119">
        <f t="shared" si="0"/>
        <v>2061.8585732165207</v>
      </c>
      <c r="E18" s="158">
        <f t="shared" si="1"/>
        <v>0.39597736846074516</v>
      </c>
      <c r="F18" s="119">
        <f>VLOOKUP("*"&amp;A18,VEH0132d_All_Private!B:D,2,FALSE)</f>
        <v>1477</v>
      </c>
      <c r="G18" s="158">
        <f t="shared" si="2"/>
        <v>0.45903859174001355</v>
      </c>
      <c r="H18" s="119">
        <f>VLOOKUP("*"&amp;A18,VEH0132d_All_Private!B:G,6,FALSE)</f>
        <v>799</v>
      </c>
      <c r="I18" s="158">
        <f t="shared" si="3"/>
        <v>0.33291614518147683</v>
      </c>
      <c r="J18" s="119">
        <f>VLOOKUP("*"&amp;A18,VEH0132d_All_Private!B:K,10,FALSE)</f>
        <v>533</v>
      </c>
      <c r="K18" s="86">
        <v>0.39597736846074516</v>
      </c>
      <c r="L18" s="86">
        <f t="shared" si="4"/>
        <v>39.597736846074518</v>
      </c>
    </row>
    <row r="19" spans="1:12">
      <c r="A19" s="34" t="s">
        <v>153</v>
      </c>
      <c r="B19" s="34" t="s">
        <v>30</v>
      </c>
      <c r="C19" s="34" t="s">
        <v>516</v>
      </c>
      <c r="D19" s="119">
        <f t="shared" si="0"/>
        <v>1923.7891891891893</v>
      </c>
      <c r="E19" s="158">
        <f t="shared" si="1"/>
        <v>0.34436700851795193</v>
      </c>
      <c r="F19" s="119">
        <f>VLOOKUP("*"&amp;A19,VEH0132d_All_Private!B:D,2,FALSE)</f>
        <v>1431</v>
      </c>
      <c r="G19" s="158">
        <f t="shared" si="2"/>
        <v>0.35359888190076871</v>
      </c>
      <c r="H19" s="119">
        <f>VLOOKUP("*"&amp;A19,VEH0132d_All_Private!B:G,6,FALSE)</f>
        <v>925</v>
      </c>
      <c r="I19" s="158">
        <f t="shared" si="3"/>
        <v>0.33513513513513515</v>
      </c>
      <c r="J19" s="119">
        <f>VLOOKUP("*"&amp;A19,VEH0132d_All_Private!B:K,10,FALSE)</f>
        <v>615</v>
      </c>
      <c r="K19" s="86">
        <v>0.34436700851795193</v>
      </c>
      <c r="L19" s="86">
        <f t="shared" si="4"/>
        <v>34.436700851795194</v>
      </c>
    </row>
    <row r="20" spans="1:12">
      <c r="A20" s="34" t="s">
        <v>551</v>
      </c>
      <c r="B20" s="34" t="s">
        <v>43</v>
      </c>
      <c r="C20" s="34" t="s">
        <v>516</v>
      </c>
      <c r="D20" s="119">
        <f t="shared" si="0"/>
        <v>1922.1749716874292</v>
      </c>
      <c r="E20" s="158">
        <f t="shared" si="1"/>
        <v>0.35842754182857184</v>
      </c>
      <c r="F20" s="119">
        <f>VLOOKUP("*"&amp;A20&amp;"*",VEH0132d_All_Private!B:D,2,FALSE)</f>
        <v>1415</v>
      </c>
      <c r="G20" s="158">
        <f t="shared" si="2"/>
        <v>0.37597173144876322</v>
      </c>
      <c r="H20" s="119">
        <f>VLOOKUP("*"&amp;A20&amp;"*",VEH0132d_All_Private!B:G,6,FALSE)</f>
        <v>883</v>
      </c>
      <c r="I20" s="158">
        <f t="shared" si="3"/>
        <v>0.34088335220838051</v>
      </c>
      <c r="J20" s="119">
        <f>VLOOKUP("*"&amp;A20&amp;"*",VEH0132d_All_Private!B:K,10,FALSE)</f>
        <v>582</v>
      </c>
      <c r="K20" s="86">
        <v>0.35842754182857184</v>
      </c>
      <c r="L20" s="86">
        <f t="shared" si="4"/>
        <v>35.842754182857185</v>
      </c>
    </row>
    <row r="21" spans="1:12">
      <c r="A21" s="34" t="s">
        <v>536</v>
      </c>
      <c r="B21" s="34" t="s">
        <v>413</v>
      </c>
      <c r="C21" s="34" t="s">
        <v>516</v>
      </c>
      <c r="D21" s="119">
        <f t="shared" si="0"/>
        <v>1704.1906946264744</v>
      </c>
      <c r="E21" s="158">
        <f t="shared" si="1"/>
        <v>0.35038882300037594</v>
      </c>
      <c r="F21" s="119">
        <v>1262</v>
      </c>
      <c r="G21" s="158">
        <f t="shared" si="2"/>
        <v>0.39540412044374007</v>
      </c>
      <c r="H21" s="119">
        <v>763</v>
      </c>
      <c r="I21" s="158">
        <f t="shared" si="3"/>
        <v>0.3053735255570118</v>
      </c>
      <c r="J21" s="119">
        <v>530</v>
      </c>
      <c r="K21" s="86">
        <v>0.35038882300037594</v>
      </c>
      <c r="L21" s="86">
        <f t="shared" si="4"/>
        <v>35.038882300037592</v>
      </c>
    </row>
    <row r="22" spans="1:12">
      <c r="A22" s="34" t="s">
        <v>525</v>
      </c>
      <c r="B22" s="34" t="s">
        <v>43</v>
      </c>
      <c r="C22" s="34" t="s">
        <v>516</v>
      </c>
      <c r="D22" s="119">
        <f t="shared" si="0"/>
        <v>1714.732939632546</v>
      </c>
      <c r="E22" s="158">
        <f t="shared" si="1"/>
        <v>0.3685019470331572</v>
      </c>
      <c r="F22" s="119">
        <v>1253</v>
      </c>
      <c r="G22" s="158">
        <f t="shared" si="2"/>
        <v>0.39185953711093374</v>
      </c>
      <c r="H22" s="119">
        <v>762</v>
      </c>
      <c r="I22" s="158">
        <f t="shared" si="3"/>
        <v>0.34514435695538059</v>
      </c>
      <c r="J22" s="119">
        <v>499</v>
      </c>
      <c r="K22" s="86">
        <v>0.3685019470331572</v>
      </c>
      <c r="L22" s="86">
        <f t="shared" si="4"/>
        <v>36.850194703315722</v>
      </c>
    </row>
    <row r="23" spans="1:12">
      <c r="A23" s="34" t="s">
        <v>371</v>
      </c>
      <c r="B23" s="34" t="s">
        <v>47</v>
      </c>
      <c r="C23" s="34" t="s">
        <v>516</v>
      </c>
      <c r="D23" s="119">
        <f t="shared" si="0"/>
        <v>1579.9040524433849</v>
      </c>
      <c r="E23" s="158">
        <f t="shared" si="1"/>
        <v>0.29500332167490573</v>
      </c>
      <c r="F23" s="119">
        <f>VLOOKUP("*"&amp;A23,VEH0132d_All_Private!B:D,2,FALSE)</f>
        <v>1220</v>
      </c>
      <c r="G23" s="158">
        <f t="shared" si="2"/>
        <v>0.31229508196721312</v>
      </c>
      <c r="H23" s="119">
        <f>VLOOKUP("*"&amp;A23,VEH0132d_All_Private!B:G,6,FALSE)</f>
        <v>839</v>
      </c>
      <c r="I23" s="158">
        <f t="shared" si="3"/>
        <v>0.27771156138259834</v>
      </c>
      <c r="J23" s="119">
        <f>VLOOKUP("*"&amp;A23,VEH0132d_All_Private!B:K,10,FALSE)</f>
        <v>606</v>
      </c>
      <c r="K23" s="86">
        <v>0.29500332167490573</v>
      </c>
      <c r="L23" s="86">
        <f t="shared" si="4"/>
        <v>29.500332167490573</v>
      </c>
    </row>
    <row r="24" spans="1:12">
      <c r="A24" s="34" t="s">
        <v>133</v>
      </c>
      <c r="B24" s="34" t="s">
        <v>549</v>
      </c>
      <c r="C24" s="34" t="s">
        <v>516</v>
      </c>
      <c r="D24" s="119">
        <f t="shared" si="0"/>
        <v>1587.81</v>
      </c>
      <c r="E24" s="158">
        <f t="shared" si="1"/>
        <v>0.3478862478777589</v>
      </c>
      <c r="F24" s="119">
        <f>VLOOKUP("*"&amp;A24,VEH0132d_All_Private!B:D,2,FALSE)</f>
        <v>1178</v>
      </c>
      <c r="G24" s="158">
        <f t="shared" si="2"/>
        <v>0.40577249575551783</v>
      </c>
      <c r="H24" s="119">
        <f>VLOOKUP("*"&amp;A24,VEH0132d_All_Private!B:G,6,FALSE)</f>
        <v>700</v>
      </c>
      <c r="I24" s="158">
        <f t="shared" si="3"/>
        <v>0.28999999999999998</v>
      </c>
      <c r="J24" s="119">
        <f>VLOOKUP("*"&amp;A24,VEH0132d_All_Private!B:K,10,FALSE)</f>
        <v>497</v>
      </c>
      <c r="K24" s="86">
        <v>0.3478862478777589</v>
      </c>
      <c r="L24" s="86">
        <f t="shared" si="4"/>
        <v>34.788624787775888</v>
      </c>
    </row>
    <row r="25" spans="1:12">
      <c r="A25" s="34" t="s">
        <v>546</v>
      </c>
      <c r="B25" s="34" t="s">
        <v>519</v>
      </c>
      <c r="C25" s="34" t="s">
        <v>516</v>
      </c>
      <c r="D25" s="119">
        <f t="shared" si="0"/>
        <v>1583.7402985074627</v>
      </c>
      <c r="E25" s="158">
        <f t="shared" si="1"/>
        <v>0.37239193978116347</v>
      </c>
      <c r="F25" s="119">
        <v>1154</v>
      </c>
      <c r="G25" s="158">
        <f t="shared" si="2"/>
        <v>0.41941074523396882</v>
      </c>
      <c r="H25" s="119">
        <v>670</v>
      </c>
      <c r="I25" s="158">
        <f t="shared" si="3"/>
        <v>0.32537313432835818</v>
      </c>
      <c r="J25" s="119">
        <v>452</v>
      </c>
      <c r="K25" s="86">
        <v>0.37239193978116347</v>
      </c>
      <c r="L25" s="86">
        <f t="shared" si="4"/>
        <v>37.239193978116347</v>
      </c>
    </row>
    <row r="26" spans="1:12">
      <c r="A26" s="34" t="s">
        <v>538</v>
      </c>
      <c r="B26" s="34" t="s">
        <v>539</v>
      </c>
      <c r="C26" s="34" t="s">
        <v>524</v>
      </c>
      <c r="D26" s="119">
        <f t="shared" si="0"/>
        <v>1524.9154818325433</v>
      </c>
      <c r="E26" s="158">
        <f t="shared" si="1"/>
        <v>0.3762775106791908</v>
      </c>
      <c r="F26" s="119">
        <f>VLOOKUP("*"&amp;A26&amp;"*",VEH0132d_All_Private!B:D,2,FALSE)</f>
        <v>1108</v>
      </c>
      <c r="G26" s="158">
        <f t="shared" si="2"/>
        <v>0.42870036101083031</v>
      </c>
      <c r="H26" s="119">
        <f>VLOOKUP("*"&amp;A26&amp;"*",VEH0132d_All_Private!B:G,6,FALSE)</f>
        <v>633</v>
      </c>
      <c r="I26" s="158">
        <f t="shared" si="3"/>
        <v>0.32385466034755134</v>
      </c>
      <c r="J26" s="119">
        <f>VLOOKUP("*"&amp;A26&amp;"*",VEH0132d_All_Private!B:K,10,FALSE)</f>
        <v>428</v>
      </c>
      <c r="K26" s="86">
        <v>0.3762775106791908</v>
      </c>
      <c r="L26" s="86">
        <f t="shared" si="4"/>
        <v>37.627751067919078</v>
      </c>
    </row>
    <row r="27" spans="1:12">
      <c r="A27" s="34" t="s">
        <v>530</v>
      </c>
      <c r="B27" s="34" t="s">
        <v>29</v>
      </c>
      <c r="C27" s="34" t="s">
        <v>516</v>
      </c>
      <c r="D27" s="119">
        <f t="shared" si="0"/>
        <v>1416.0052950075642</v>
      </c>
      <c r="E27" s="158">
        <f t="shared" si="1"/>
        <v>0.33083204418004164</v>
      </c>
      <c r="F27" s="119">
        <f>VLOOKUP("*"&amp;A27&amp;"*",VEH0132d_All_Private!B:D,2,FALSE)</f>
        <v>1064</v>
      </c>
      <c r="G27" s="158">
        <f t="shared" si="2"/>
        <v>0.37875939849624063</v>
      </c>
      <c r="H27" s="119">
        <f>VLOOKUP("*"&amp;A27&amp;"*",VEH0132d_All_Private!B:G,6,FALSE)</f>
        <v>661</v>
      </c>
      <c r="I27" s="158">
        <f t="shared" si="3"/>
        <v>0.28290468986384265</v>
      </c>
      <c r="J27" s="119">
        <f>VLOOKUP("*"&amp;A27&amp;"*",VEH0132d_All_Private!B:K,10,FALSE)</f>
        <v>474</v>
      </c>
      <c r="K27" s="86">
        <v>0.33083204418004164</v>
      </c>
      <c r="L27" s="86">
        <f t="shared" si="4"/>
        <v>33.083204418004165</v>
      </c>
    </row>
    <row r="28" spans="1:12">
      <c r="A28" s="34" t="s">
        <v>328</v>
      </c>
      <c r="B28" s="34" t="s">
        <v>25</v>
      </c>
      <c r="C28" s="34" t="s">
        <v>516</v>
      </c>
      <c r="D28" s="119">
        <f t="shared" si="0"/>
        <v>1375.5</v>
      </c>
      <c r="E28" s="158">
        <f t="shared" si="1"/>
        <v>0.32898550724637676</v>
      </c>
      <c r="F28" s="119">
        <f>VLOOKUP("*"&amp;A28,VEH0132d_All_Private!B:D,2,FALSE)</f>
        <v>1035</v>
      </c>
      <c r="G28" s="158">
        <f t="shared" si="2"/>
        <v>0.33333333333333331</v>
      </c>
      <c r="H28" s="119">
        <f>VLOOKUP("*"&amp;A28,VEH0132d_All_Private!B:G,6,FALSE)</f>
        <v>690</v>
      </c>
      <c r="I28" s="158">
        <f t="shared" si="3"/>
        <v>0.32463768115942027</v>
      </c>
      <c r="J28" s="119">
        <f>VLOOKUP("*"&amp;A28,VEH0132d_All_Private!B:K,10,FALSE)</f>
        <v>466</v>
      </c>
      <c r="K28" s="86">
        <v>0.32898550724637676</v>
      </c>
      <c r="L28" s="86">
        <f t="shared" si="4"/>
        <v>32.898550724637673</v>
      </c>
    </row>
    <row r="29" spans="1:12">
      <c r="A29" s="34" t="s">
        <v>388</v>
      </c>
      <c r="B29" s="34" t="s">
        <v>547</v>
      </c>
      <c r="C29" s="34" t="s">
        <v>548</v>
      </c>
      <c r="D29" s="119">
        <f t="shared" si="0"/>
        <v>1377.2771285475792</v>
      </c>
      <c r="E29" s="158">
        <f t="shared" si="1"/>
        <v>0.35960229866493509</v>
      </c>
      <c r="F29" s="119">
        <f>VLOOKUP("*"&amp;A29,VEH0132d_All_Private!B:D,2,FALSE)</f>
        <v>1013</v>
      </c>
      <c r="G29" s="158">
        <f t="shared" si="2"/>
        <v>0.40868706811451133</v>
      </c>
      <c r="H29" s="119">
        <f>VLOOKUP("*"&amp;A29,VEH0132d_All_Private!B:G,6,FALSE)</f>
        <v>599</v>
      </c>
      <c r="I29" s="158">
        <f t="shared" si="3"/>
        <v>0.31051752921535891</v>
      </c>
      <c r="J29" s="119">
        <f>VLOOKUP("*"&amp;A29,VEH0132d_All_Private!B:K,10,FALSE)</f>
        <v>413</v>
      </c>
      <c r="K29" s="86">
        <v>0.35960229866493509</v>
      </c>
      <c r="L29" s="86">
        <f t="shared" si="4"/>
        <v>35.960229866493506</v>
      </c>
    </row>
    <row r="30" spans="1:12">
      <c r="A30" s="34" t="s">
        <v>237</v>
      </c>
      <c r="B30" s="34" t="s">
        <v>38</v>
      </c>
      <c r="C30" s="34" t="s">
        <v>516</v>
      </c>
      <c r="D30" s="119">
        <f t="shared" si="0"/>
        <v>1383.1705882352942</v>
      </c>
      <c r="E30" s="158">
        <f t="shared" si="1"/>
        <v>0.38178879943585825</v>
      </c>
      <c r="F30" s="119">
        <f>VLOOKUP("*"&amp;A30,VEH0132d_All_Private!B:D,2,FALSE)</f>
        <v>1001</v>
      </c>
      <c r="G30" s="158">
        <f t="shared" si="2"/>
        <v>0.40559440559440557</v>
      </c>
      <c r="H30" s="119">
        <f>VLOOKUP("*"&amp;A30,VEH0132d_All_Private!B:G,6,FALSE)</f>
        <v>595</v>
      </c>
      <c r="I30" s="158">
        <f t="shared" si="3"/>
        <v>0.35798319327731093</v>
      </c>
      <c r="J30" s="119">
        <f>VLOOKUP("*"&amp;A30,VEH0132d_All_Private!B:K,10,FALSE)</f>
        <v>382</v>
      </c>
      <c r="K30" s="86">
        <v>0.38178879943585825</v>
      </c>
      <c r="L30" s="86">
        <f t="shared" si="4"/>
        <v>38.178879943585827</v>
      </c>
    </row>
    <row r="31" spans="1:12">
      <c r="A31" s="34" t="s">
        <v>113</v>
      </c>
      <c r="B31" s="34" t="s">
        <v>26</v>
      </c>
      <c r="C31" s="34" t="s">
        <v>516</v>
      </c>
      <c r="D31" s="119">
        <f t="shared" si="0"/>
        <v>1383.3134991119005</v>
      </c>
      <c r="E31" s="158">
        <f t="shared" si="1"/>
        <v>0.39026482322804074</v>
      </c>
      <c r="F31" s="119">
        <f>VLOOKUP("*"&amp;A31,VEH0132d_All_Private!B:D,2,FALSE)</f>
        <v>995</v>
      </c>
      <c r="G31" s="158">
        <f t="shared" si="2"/>
        <v>0.43417085427135677</v>
      </c>
      <c r="H31" s="119">
        <f>VLOOKUP("*"&amp;A31,VEH0132d_All_Private!B:G,6,FALSE)</f>
        <v>563</v>
      </c>
      <c r="I31" s="158">
        <f t="shared" si="3"/>
        <v>0.34635879218472471</v>
      </c>
      <c r="J31" s="119">
        <f>VLOOKUP("*"&amp;A31,VEH0132d_All_Private!B:K,10,FALSE)</f>
        <v>368</v>
      </c>
      <c r="K31" s="86">
        <v>0.39026482322804074</v>
      </c>
      <c r="L31" s="86">
        <f t="shared" si="4"/>
        <v>39.026482322804071</v>
      </c>
    </row>
    <row r="32" spans="1:12">
      <c r="A32" s="34" t="s">
        <v>560</v>
      </c>
      <c r="B32" s="34" t="s">
        <v>30</v>
      </c>
      <c r="C32" s="34" t="s">
        <v>516</v>
      </c>
      <c r="D32" s="119">
        <f t="shared" si="0"/>
        <v>1289.7962686567164</v>
      </c>
      <c r="E32" s="158">
        <f t="shared" si="1"/>
        <v>0.30150985737307412</v>
      </c>
      <c r="F32" s="119">
        <v>991</v>
      </c>
      <c r="G32" s="158">
        <f t="shared" si="2"/>
        <v>0.32391523713420789</v>
      </c>
      <c r="H32" s="119">
        <v>670</v>
      </c>
      <c r="I32" s="158">
        <f t="shared" si="3"/>
        <v>0.27910447761194029</v>
      </c>
      <c r="J32" s="119">
        <v>483</v>
      </c>
      <c r="K32" s="86">
        <v>0.30150985737307412</v>
      </c>
      <c r="L32" s="86">
        <f t="shared" si="4"/>
        <v>30.150985737307412</v>
      </c>
    </row>
    <row r="33" spans="1:12">
      <c r="A33" s="34" t="s">
        <v>420</v>
      </c>
      <c r="B33" s="34" t="s">
        <v>520</v>
      </c>
      <c r="C33" s="34" t="s">
        <v>516</v>
      </c>
      <c r="D33" s="119">
        <f t="shared" si="0"/>
        <v>1353.8655172413792</v>
      </c>
      <c r="E33" s="158">
        <f t="shared" si="1"/>
        <v>0.37169758585752716</v>
      </c>
      <c r="F33" s="119">
        <f>VLOOKUP("*"&amp;A33,VEH0132d_All_Private!B:D,2,FALSE)</f>
        <v>987</v>
      </c>
      <c r="G33" s="158">
        <f t="shared" si="2"/>
        <v>0.41236068895643363</v>
      </c>
      <c r="H33" s="119">
        <f>VLOOKUP("*"&amp;A33,VEH0132d_All_Private!B:G,6,FALSE)</f>
        <v>580</v>
      </c>
      <c r="I33" s="158">
        <f t="shared" si="3"/>
        <v>0.33103448275862069</v>
      </c>
      <c r="J33" s="119">
        <f>VLOOKUP("*"&amp;A33,VEH0132d_All_Private!B:K,10,FALSE)</f>
        <v>388</v>
      </c>
      <c r="K33" s="86">
        <v>0.37169758585752716</v>
      </c>
      <c r="L33" s="86">
        <f t="shared" si="4"/>
        <v>37.169758585752717</v>
      </c>
    </row>
    <row r="34" spans="1:12">
      <c r="A34" s="34" t="s">
        <v>353</v>
      </c>
      <c r="B34" s="34" t="s">
        <v>533</v>
      </c>
      <c r="C34" s="34" t="s">
        <v>516</v>
      </c>
      <c r="D34" s="119">
        <f t="shared" si="0"/>
        <v>1319.7349799732979</v>
      </c>
      <c r="E34" s="158">
        <f t="shared" si="1"/>
        <v>0.33847361052058594</v>
      </c>
      <c r="F34" s="119">
        <f>VLOOKUP("*"&amp;A34,VEH0132d_All_Private!B:D,2,FALSE)</f>
        <v>986</v>
      </c>
      <c r="G34" s="158">
        <f t="shared" si="2"/>
        <v>0.24036511156186613</v>
      </c>
      <c r="H34" s="119">
        <f>VLOOKUP("*"&amp;A34,VEH0132d_All_Private!B:G,6,FALSE)</f>
        <v>749</v>
      </c>
      <c r="I34" s="158">
        <f t="shared" si="3"/>
        <v>0.43658210947930576</v>
      </c>
      <c r="J34" s="119">
        <f>VLOOKUP("*"&amp;A34,VEH0132d_All_Private!B:K,10,FALSE)</f>
        <v>422</v>
      </c>
      <c r="K34" s="86">
        <v>0.33847361052058594</v>
      </c>
      <c r="L34" s="86">
        <f t="shared" si="4"/>
        <v>33.847361052058595</v>
      </c>
    </row>
    <row r="35" spans="1:12">
      <c r="A35" s="34" t="s">
        <v>434</v>
      </c>
      <c r="B35" s="34" t="s">
        <v>519</v>
      </c>
      <c r="C35" s="34" t="s">
        <v>516</v>
      </c>
      <c r="D35" s="119">
        <f t="shared" si="0"/>
        <v>1348.6478342749529</v>
      </c>
      <c r="E35" s="158">
        <f t="shared" si="1"/>
        <v>0.41219668510466273</v>
      </c>
      <c r="F35" s="119">
        <f>VLOOKUP("*"&amp;A35,VEH0132d_All_Private!B:D,2,FALSE)</f>
        <v>955</v>
      </c>
      <c r="G35" s="158">
        <f t="shared" si="2"/>
        <v>0.44397905759162304</v>
      </c>
      <c r="H35" s="119">
        <f>VLOOKUP("*"&amp;A35,VEH0132d_All_Private!B:G,6,FALSE)</f>
        <v>531</v>
      </c>
      <c r="I35" s="158">
        <f t="shared" si="3"/>
        <v>0.38041431261770242</v>
      </c>
      <c r="J35" s="119">
        <f>VLOOKUP("*"&amp;A35,VEH0132d_All_Private!B:K,10,FALSE)</f>
        <v>329</v>
      </c>
      <c r="K35" s="86">
        <v>0.41219668510466273</v>
      </c>
      <c r="L35" s="86">
        <f t="shared" si="4"/>
        <v>41.219668510466271</v>
      </c>
    </row>
    <row r="36" spans="1:12">
      <c r="A36" s="34" t="s">
        <v>129</v>
      </c>
      <c r="B36" s="34" t="s">
        <v>549</v>
      </c>
      <c r="C36" s="34" t="s">
        <v>516</v>
      </c>
      <c r="D36" s="119">
        <f t="shared" si="0"/>
        <v>1231.5817490494296</v>
      </c>
      <c r="E36" s="158">
        <f t="shared" si="1"/>
        <v>0.36842416561047742</v>
      </c>
      <c r="F36" s="119">
        <f>VLOOKUP("*"&amp;A36,VEH0132d_All_Private!B:D,2,FALSE)</f>
        <v>900</v>
      </c>
      <c r="G36" s="158">
        <f t="shared" si="2"/>
        <v>0.41555555555555557</v>
      </c>
      <c r="H36" s="119">
        <f>VLOOKUP("*"&amp;A36,VEH0132d_All_Private!B:G,6,FALSE)</f>
        <v>526</v>
      </c>
      <c r="I36" s="158">
        <f t="shared" si="3"/>
        <v>0.32129277566539927</v>
      </c>
      <c r="J36" s="119">
        <f>VLOOKUP("*"&amp;A36,VEH0132d_All_Private!B:K,10,FALSE)</f>
        <v>357</v>
      </c>
      <c r="K36" s="86">
        <v>0.36842416561047742</v>
      </c>
      <c r="L36" s="86">
        <f t="shared" si="4"/>
        <v>36.842416561047742</v>
      </c>
    </row>
    <row r="37" spans="1:12">
      <c r="A37" s="34" t="s">
        <v>523</v>
      </c>
      <c r="B37" s="34" t="s">
        <v>319</v>
      </c>
      <c r="C37" s="34" t="s">
        <v>524</v>
      </c>
      <c r="D37" s="119">
        <f t="shared" si="0"/>
        <v>1176.091726618705</v>
      </c>
      <c r="E37" s="158">
        <f t="shared" si="1"/>
        <v>0.32741729866670999</v>
      </c>
      <c r="F37" s="119">
        <v>886</v>
      </c>
      <c r="G37" s="158">
        <f t="shared" si="2"/>
        <v>0.3724604966139955</v>
      </c>
      <c r="H37" s="119">
        <v>556</v>
      </c>
      <c r="I37" s="158">
        <f t="shared" si="3"/>
        <v>0.28237410071942448</v>
      </c>
      <c r="J37" s="119">
        <v>399</v>
      </c>
      <c r="K37" s="86">
        <v>0.32741729866670999</v>
      </c>
      <c r="L37" s="86">
        <f t="shared" si="4"/>
        <v>32.741729866671001</v>
      </c>
    </row>
    <row r="38" spans="1:12">
      <c r="A38" s="34" t="s">
        <v>234</v>
      </c>
      <c r="B38" s="34" t="s">
        <v>531</v>
      </c>
      <c r="C38" s="34" t="s">
        <v>516</v>
      </c>
      <c r="D38" s="119">
        <f t="shared" si="0"/>
        <v>1189.507858546169</v>
      </c>
      <c r="E38" s="158">
        <f t="shared" si="1"/>
        <v>0.35943755262419308</v>
      </c>
      <c r="F38" s="119">
        <f>VLOOKUP("*"&amp;A38,VEH0132d_All_Private!B:D,2,FALSE)</f>
        <v>875</v>
      </c>
      <c r="G38" s="158">
        <f t="shared" si="2"/>
        <v>0.41828571428571426</v>
      </c>
      <c r="H38" s="119">
        <f>VLOOKUP("*"&amp;A38,VEH0132d_All_Private!B:G,6,FALSE)</f>
        <v>509</v>
      </c>
      <c r="I38" s="158">
        <f t="shared" si="3"/>
        <v>0.3005893909626719</v>
      </c>
      <c r="J38" s="119">
        <f>VLOOKUP("*"&amp;A38,VEH0132d_All_Private!B:K,10,FALSE)</f>
        <v>356</v>
      </c>
      <c r="K38" s="86">
        <v>0.35943755262419308</v>
      </c>
      <c r="L38" s="86">
        <f t="shared" si="4"/>
        <v>35.943755262419309</v>
      </c>
    </row>
    <row r="39" spans="1:12">
      <c r="A39" s="34" t="s">
        <v>178</v>
      </c>
      <c r="B39" s="34" t="s">
        <v>32</v>
      </c>
      <c r="C39" s="34" t="s">
        <v>516</v>
      </c>
      <c r="D39" s="119">
        <f t="shared" si="0"/>
        <v>1169.8981308411214</v>
      </c>
      <c r="E39" s="158">
        <f t="shared" si="1"/>
        <v>0.35092162914679159</v>
      </c>
      <c r="F39" s="119">
        <f>VLOOKUP("*"&amp;A39,VEH0132d_All_Private!B:D,2,FALSE)</f>
        <v>866</v>
      </c>
      <c r="G39" s="158">
        <f t="shared" si="2"/>
        <v>0.38221709006928406</v>
      </c>
      <c r="H39" s="119">
        <f>VLOOKUP("*"&amp;A39,VEH0132d_All_Private!B:G,6,FALSE)</f>
        <v>535</v>
      </c>
      <c r="I39" s="158">
        <f t="shared" si="3"/>
        <v>0.31962616822429907</v>
      </c>
      <c r="J39" s="119">
        <f>VLOOKUP("*"&amp;A39,VEH0132d_All_Private!B:K,10,FALSE)</f>
        <v>364</v>
      </c>
      <c r="K39" s="86">
        <v>0.35092162914679159</v>
      </c>
      <c r="L39" s="86">
        <f t="shared" si="4"/>
        <v>35.092162914679157</v>
      </c>
    </row>
    <row r="40" spans="1:12">
      <c r="A40" s="34" t="s">
        <v>418</v>
      </c>
      <c r="B40" s="34" t="s">
        <v>520</v>
      </c>
      <c r="C40" s="34" t="s">
        <v>516</v>
      </c>
      <c r="D40" s="119">
        <f t="shared" si="0"/>
        <v>1187.9025157232704</v>
      </c>
      <c r="E40" s="158">
        <f t="shared" si="1"/>
        <v>0.38450176657723828</v>
      </c>
      <c r="F40" s="119">
        <f>VLOOKUP("*"&amp;A40,VEH0132d_All_Private!B:D,2,FALSE)</f>
        <v>858</v>
      </c>
      <c r="G40" s="158">
        <f t="shared" si="2"/>
        <v>0.44405594405594406</v>
      </c>
      <c r="H40" s="119">
        <f>VLOOKUP("*"&amp;A40,VEH0132d_All_Private!B:G,6,FALSE)</f>
        <v>477</v>
      </c>
      <c r="I40" s="158">
        <f t="shared" si="3"/>
        <v>0.3249475890985325</v>
      </c>
      <c r="J40" s="119">
        <f>VLOOKUP("*"&amp;A40,VEH0132d_All_Private!B:K,10,FALSE)</f>
        <v>322</v>
      </c>
      <c r="K40" s="86">
        <v>0.38450176657723828</v>
      </c>
      <c r="L40" s="86">
        <f t="shared" si="4"/>
        <v>38.45017665772383</v>
      </c>
    </row>
    <row r="41" spans="1:12">
      <c r="A41" s="34" t="s">
        <v>349</v>
      </c>
      <c r="B41" s="34" t="s">
        <v>351</v>
      </c>
      <c r="C41" s="34" t="s">
        <v>516</v>
      </c>
      <c r="D41" s="119">
        <f t="shared" si="0"/>
        <v>1157.0702127659574</v>
      </c>
      <c r="E41" s="158">
        <f t="shared" si="1"/>
        <v>0.38737435583448132</v>
      </c>
      <c r="F41" s="119">
        <f>VLOOKUP("*"&amp;A41,VEH0132d_All_Private!B:D,2,FALSE)</f>
        <v>834</v>
      </c>
      <c r="G41" s="158">
        <f t="shared" si="2"/>
        <v>0.43645083932853718</v>
      </c>
      <c r="H41" s="119">
        <f>VLOOKUP("*"&amp;A41,VEH0132d_All_Private!B:G,6,FALSE)</f>
        <v>470</v>
      </c>
      <c r="I41" s="158">
        <f t="shared" si="3"/>
        <v>0.33829787234042552</v>
      </c>
      <c r="J41" s="119">
        <f>VLOOKUP("*"&amp;A41,VEH0132d_All_Private!B:K,10,FALSE)</f>
        <v>311</v>
      </c>
      <c r="K41" s="86">
        <v>0.38737435583448132</v>
      </c>
      <c r="L41" s="86">
        <f t="shared" si="4"/>
        <v>38.737435583448132</v>
      </c>
    </row>
    <row r="42" spans="1:12">
      <c r="A42" s="34" t="s">
        <v>98</v>
      </c>
      <c r="B42" s="34" t="s">
        <v>521</v>
      </c>
      <c r="C42" s="34" t="s">
        <v>516</v>
      </c>
      <c r="D42" s="119">
        <f t="shared" si="0"/>
        <v>1095.7268339768339</v>
      </c>
      <c r="E42" s="158">
        <f t="shared" si="1"/>
        <v>0.32174527620848492</v>
      </c>
      <c r="F42" s="119">
        <f>VLOOKUP("*"&amp;A42,VEH0132d_All_Private!B:D,2,FALSE)</f>
        <v>829</v>
      </c>
      <c r="G42" s="158">
        <f t="shared" si="2"/>
        <v>0.37515078407720143</v>
      </c>
      <c r="H42" s="119">
        <f>VLOOKUP("*"&amp;A42,VEH0132d_All_Private!B:G,6,FALSE)</f>
        <v>518</v>
      </c>
      <c r="I42" s="158">
        <f t="shared" si="3"/>
        <v>0.26833976833976836</v>
      </c>
      <c r="J42" s="119">
        <f>VLOOKUP("*"&amp;A42,VEH0132d_All_Private!B:K,10,FALSE)</f>
        <v>379</v>
      </c>
      <c r="K42" s="86">
        <v>0.32174527620848492</v>
      </c>
      <c r="L42" s="86">
        <f t="shared" si="4"/>
        <v>32.174527620848494</v>
      </c>
    </row>
    <row r="43" spans="1:12">
      <c r="A43" s="34" t="s">
        <v>529</v>
      </c>
      <c r="B43" s="34" t="s">
        <v>292</v>
      </c>
      <c r="C43" s="34" t="s">
        <v>524</v>
      </c>
      <c r="D43" s="119">
        <f t="shared" si="0"/>
        <v>1116.0185995623633</v>
      </c>
      <c r="E43" s="158">
        <f t="shared" si="1"/>
        <v>0.35768686078146383</v>
      </c>
      <c r="F43" s="119">
        <f>VLOOKUP("*"&amp;A43&amp;"*",VEH0132d_All_Private!B:D,2,FALSE)</f>
        <v>822</v>
      </c>
      <c r="G43" s="158">
        <f t="shared" si="2"/>
        <v>0.44403892944038931</v>
      </c>
      <c r="H43" s="119">
        <f>VLOOKUP("*"&amp;A43&amp;"*",VEH0132d_All_Private!B:G,6,FALSE)</f>
        <v>457</v>
      </c>
      <c r="I43" s="158">
        <f t="shared" si="3"/>
        <v>0.2713347921225383</v>
      </c>
      <c r="J43" s="119">
        <f>VLOOKUP("*"&amp;A43&amp;"*",VEH0132d_All_Private!B:K,10,FALSE)</f>
        <v>333</v>
      </c>
      <c r="K43" s="86">
        <v>0.35768686078146383</v>
      </c>
      <c r="L43" s="86">
        <f t="shared" si="4"/>
        <v>35.768686078146381</v>
      </c>
    </row>
    <row r="44" spans="1:12">
      <c r="A44" s="34" t="s">
        <v>556</v>
      </c>
      <c r="B44" s="34" t="s">
        <v>550</v>
      </c>
      <c r="C44" s="34" t="s">
        <v>516</v>
      </c>
      <c r="D44" s="119">
        <f t="shared" si="0"/>
        <v>1055.5418502202642</v>
      </c>
      <c r="E44" s="158">
        <f t="shared" si="1"/>
        <v>0.32605760077922652</v>
      </c>
      <c r="F44" s="119">
        <v>796</v>
      </c>
      <c r="G44" s="158">
        <f t="shared" si="2"/>
        <v>0.42964824120603012</v>
      </c>
      <c r="H44" s="119">
        <v>454</v>
      </c>
      <c r="I44" s="158">
        <f t="shared" si="3"/>
        <v>0.22246696035242292</v>
      </c>
      <c r="J44" s="119">
        <v>353</v>
      </c>
      <c r="K44" s="86">
        <v>0.32605760077922652</v>
      </c>
      <c r="L44" s="86">
        <f t="shared" si="4"/>
        <v>32.605760077922653</v>
      </c>
    </row>
    <row r="45" spans="1:12">
      <c r="A45" s="34" t="s">
        <v>211</v>
      </c>
      <c r="B45" s="34" t="s">
        <v>550</v>
      </c>
      <c r="C45" s="34" t="s">
        <v>516</v>
      </c>
      <c r="D45" s="119">
        <f t="shared" si="0"/>
        <v>1067.8285077951002</v>
      </c>
      <c r="E45" s="158">
        <f t="shared" si="1"/>
        <v>0.40688867957193708</v>
      </c>
      <c r="F45" s="119">
        <f>VLOOKUP("*"&amp;A45,VEH0132d_All_Private!B:D,2,FALSE)</f>
        <v>759</v>
      </c>
      <c r="G45" s="158">
        <f t="shared" si="2"/>
        <v>0.40843214756258234</v>
      </c>
      <c r="H45" s="119">
        <f>VLOOKUP("*"&amp;A45,VEH0132d_All_Private!B:G,6,FALSE)</f>
        <v>449</v>
      </c>
      <c r="I45" s="158">
        <f t="shared" si="3"/>
        <v>0.40534521158129178</v>
      </c>
      <c r="J45" s="119">
        <f>VLOOKUP("*"&amp;A45,VEH0132d_All_Private!B:K,10,FALSE)</f>
        <v>267</v>
      </c>
      <c r="K45" s="86">
        <v>0.40688867957193708</v>
      </c>
      <c r="L45" s="86">
        <f t="shared" si="4"/>
        <v>40.688867957193708</v>
      </c>
    </row>
    <row r="46" spans="1:12">
      <c r="A46" s="34" t="s">
        <v>136</v>
      </c>
      <c r="B46" s="34" t="s">
        <v>549</v>
      </c>
      <c r="C46" s="34" t="s">
        <v>516</v>
      </c>
      <c r="D46" s="119">
        <f t="shared" si="0"/>
        <v>1048.6666666666667</v>
      </c>
      <c r="E46" s="158">
        <f t="shared" si="1"/>
        <v>0.38529282254513431</v>
      </c>
      <c r="F46" s="119">
        <f>VLOOKUP("*"&amp;A46,VEH0132d_All_Private!B:D,2,FALSE)</f>
        <v>757</v>
      </c>
      <c r="G46" s="158">
        <f t="shared" si="2"/>
        <v>0.4372523117569353</v>
      </c>
      <c r="H46" s="119">
        <f>VLOOKUP("*"&amp;A46,VEH0132d_All_Private!B:G,6,FALSE)</f>
        <v>426</v>
      </c>
      <c r="I46" s="158">
        <f t="shared" si="3"/>
        <v>0.33333333333333331</v>
      </c>
      <c r="J46" s="119">
        <f>VLOOKUP("*"&amp;A46,VEH0132d_All_Private!B:K,10,FALSE)</f>
        <v>284</v>
      </c>
      <c r="K46" s="86">
        <v>0.38529282254513431</v>
      </c>
      <c r="L46" s="86">
        <f t="shared" si="4"/>
        <v>38.529282254513433</v>
      </c>
    </row>
    <row r="47" spans="1:12">
      <c r="A47" s="34" t="s">
        <v>565</v>
      </c>
      <c r="B47" s="34" t="s">
        <v>32</v>
      </c>
      <c r="C47" s="34" t="s">
        <v>516</v>
      </c>
      <c r="D47" s="119">
        <f t="shared" si="0"/>
        <v>981.18879668049794</v>
      </c>
      <c r="E47" s="158">
        <f t="shared" si="1"/>
        <v>0.32414142601956536</v>
      </c>
      <c r="F47" s="119">
        <v>741</v>
      </c>
      <c r="G47" s="158">
        <f t="shared" si="2"/>
        <v>0.34952766531713902</v>
      </c>
      <c r="H47" s="119">
        <v>482</v>
      </c>
      <c r="I47" s="158">
        <f t="shared" si="3"/>
        <v>0.29875518672199169</v>
      </c>
      <c r="J47" s="119">
        <v>338</v>
      </c>
      <c r="K47" s="86">
        <v>0.32414142601956536</v>
      </c>
      <c r="L47" s="86">
        <f t="shared" si="4"/>
        <v>32.414142601956534</v>
      </c>
    </row>
    <row r="48" spans="1:12">
      <c r="A48" s="34" t="s">
        <v>569</v>
      </c>
      <c r="B48" s="34" t="s">
        <v>32</v>
      </c>
      <c r="C48" s="34" t="s">
        <v>516</v>
      </c>
      <c r="D48" s="119">
        <f t="shared" si="0"/>
        <v>981.18879668049794</v>
      </c>
      <c r="E48" s="158">
        <f t="shared" si="1"/>
        <v>0.32414142601956536</v>
      </c>
      <c r="F48" s="119">
        <v>741</v>
      </c>
      <c r="G48" s="158">
        <f t="shared" si="2"/>
        <v>0.34952766531713902</v>
      </c>
      <c r="H48" s="119">
        <v>482</v>
      </c>
      <c r="I48" s="158">
        <f t="shared" si="3"/>
        <v>0.29875518672199169</v>
      </c>
      <c r="J48" s="119">
        <v>338</v>
      </c>
      <c r="K48" s="86">
        <v>0.32414142601956536</v>
      </c>
      <c r="L48" s="86">
        <f t="shared" si="4"/>
        <v>32.414142601956534</v>
      </c>
    </row>
    <row r="49" spans="1:12">
      <c r="A49" s="34" t="s">
        <v>417</v>
      </c>
      <c r="B49" s="34" t="s">
        <v>520</v>
      </c>
      <c r="C49" s="34" t="s">
        <v>516</v>
      </c>
      <c r="D49" s="119">
        <f t="shared" si="0"/>
        <v>999.51395348837207</v>
      </c>
      <c r="E49" s="158">
        <f t="shared" si="1"/>
        <v>0.36173563145554782</v>
      </c>
      <c r="F49" s="119">
        <f>VLOOKUP("*"&amp;A49,VEH0132d_All_Private!B:D,2,FALSE)</f>
        <v>734</v>
      </c>
      <c r="G49" s="158">
        <f t="shared" si="2"/>
        <v>0.41416893732970028</v>
      </c>
      <c r="H49" s="119">
        <f>VLOOKUP("*"&amp;A49,VEH0132d_All_Private!B:G,6,FALSE)</f>
        <v>430</v>
      </c>
      <c r="I49" s="158">
        <f t="shared" si="3"/>
        <v>0.30930232558139537</v>
      </c>
      <c r="J49" s="119">
        <f>VLOOKUP("*"&amp;A49,VEH0132d_All_Private!B:K,10,FALSE)</f>
        <v>297</v>
      </c>
      <c r="K49" s="86">
        <v>0.36173563145554782</v>
      </c>
      <c r="L49" s="86">
        <f t="shared" si="4"/>
        <v>36.17356314555478</v>
      </c>
    </row>
    <row r="50" spans="1:12">
      <c r="A50" s="34" t="s">
        <v>558</v>
      </c>
      <c r="B50" s="34" t="s">
        <v>532</v>
      </c>
      <c r="C50" s="34" t="s">
        <v>516</v>
      </c>
      <c r="D50" s="119">
        <f t="shared" si="0"/>
        <v>1018.304347826087</v>
      </c>
      <c r="E50" s="158">
        <f t="shared" si="1"/>
        <v>0.39112615823235919</v>
      </c>
      <c r="F50" s="119">
        <f>VLOOKUP("*"&amp;A50&amp;"*",VEH0132d_All_Private!B:D,2,FALSE)</f>
        <v>732</v>
      </c>
      <c r="G50" s="158">
        <f t="shared" si="2"/>
        <v>0.4344262295081967</v>
      </c>
      <c r="H50" s="119">
        <f>VLOOKUP("*"&amp;A50&amp;"*",VEH0132d_All_Private!B:G,6,FALSE)</f>
        <v>414</v>
      </c>
      <c r="I50" s="158">
        <f t="shared" si="3"/>
        <v>0.34782608695652173</v>
      </c>
      <c r="J50" s="119">
        <f>VLOOKUP("*"&amp;A50&amp;"*",VEH0132d_All_Private!B:K,10,FALSE)</f>
        <v>270</v>
      </c>
      <c r="K50" s="86">
        <v>0.39112615823235919</v>
      </c>
      <c r="L50" s="86">
        <f t="shared" si="4"/>
        <v>39.11261582323592</v>
      </c>
    </row>
    <row r="51" spans="1:12">
      <c r="A51" s="34" t="s">
        <v>381</v>
      </c>
      <c r="B51" s="34" t="s">
        <v>526</v>
      </c>
      <c r="C51" s="34" t="s">
        <v>516</v>
      </c>
      <c r="D51" s="119">
        <f t="shared" si="0"/>
        <v>977.41232227488149</v>
      </c>
      <c r="E51" s="158">
        <f t="shared" si="1"/>
        <v>0.33892098941764592</v>
      </c>
      <c r="F51" s="119">
        <f>VLOOKUP("*"&amp;A51,VEH0132d_All_Private!B:D,2,FALSE)</f>
        <v>730</v>
      </c>
      <c r="G51" s="158">
        <f t="shared" si="2"/>
        <v>0.42191780821917807</v>
      </c>
      <c r="H51" s="119">
        <f>VLOOKUP("*"&amp;A51,VEH0132d_All_Private!B:G,6,FALSE)</f>
        <v>422</v>
      </c>
      <c r="I51" s="158">
        <f t="shared" si="3"/>
        <v>0.25592417061611372</v>
      </c>
      <c r="J51" s="119">
        <f>VLOOKUP("*"&amp;A51,VEH0132d_All_Private!B:K,10,FALSE)</f>
        <v>314</v>
      </c>
      <c r="K51" s="86">
        <v>0.33892098941764592</v>
      </c>
      <c r="L51" s="86">
        <f t="shared" si="4"/>
        <v>33.892098941764594</v>
      </c>
    </row>
    <row r="52" spans="1:12">
      <c r="A52" s="34" t="s">
        <v>379</v>
      </c>
      <c r="B52" s="34" t="s">
        <v>47</v>
      </c>
      <c r="C52" s="34" t="s">
        <v>516</v>
      </c>
      <c r="D52" s="119">
        <f t="shared" si="0"/>
        <v>951.31313131313129</v>
      </c>
      <c r="E52" s="158">
        <f t="shared" si="1"/>
        <v>0.31215604319052592</v>
      </c>
      <c r="F52" s="119">
        <f>VLOOKUP("*"&amp;A52,VEH0132d_All_Private!B:D,2,FALSE)</f>
        <v>725</v>
      </c>
      <c r="G52" s="158">
        <f t="shared" si="2"/>
        <v>0.31724137931034485</v>
      </c>
      <c r="H52" s="119">
        <f>VLOOKUP("*"&amp;A52,VEH0132d_All_Private!B:G,6,FALSE)</f>
        <v>495</v>
      </c>
      <c r="I52" s="158">
        <f t="shared" si="3"/>
        <v>0.30707070707070705</v>
      </c>
      <c r="J52" s="119">
        <f>VLOOKUP("*"&amp;A52,VEH0132d_All_Private!B:K,10,FALSE)</f>
        <v>343</v>
      </c>
      <c r="K52" s="86">
        <v>0.31215604319052592</v>
      </c>
      <c r="L52" s="86">
        <f t="shared" si="4"/>
        <v>31.215604319052591</v>
      </c>
    </row>
    <row r="53" spans="1:12">
      <c r="A53" s="34" t="s">
        <v>445</v>
      </c>
      <c r="B53" s="34" t="s">
        <v>38</v>
      </c>
      <c r="C53" s="34" t="s">
        <v>516</v>
      </c>
      <c r="D53" s="119">
        <f t="shared" si="0"/>
        <v>974.70320197044339</v>
      </c>
      <c r="E53" s="158">
        <f t="shared" si="1"/>
        <v>0.37089057942397097</v>
      </c>
      <c r="F53" s="119">
        <f>VLOOKUP("*"&amp;A53,VEH0132d_All_Private!B:D,2,FALSE)</f>
        <v>711</v>
      </c>
      <c r="G53" s="158">
        <f t="shared" si="2"/>
        <v>0.42897327707454291</v>
      </c>
      <c r="H53" s="119">
        <f>VLOOKUP("*"&amp;A53,VEH0132d_All_Private!B:G,6,FALSE)</f>
        <v>406</v>
      </c>
      <c r="I53" s="158">
        <f t="shared" si="3"/>
        <v>0.31280788177339902</v>
      </c>
      <c r="J53" s="119">
        <f>VLOOKUP("*"&amp;A53,VEH0132d_All_Private!B:K,10,FALSE)</f>
        <v>279</v>
      </c>
      <c r="K53" s="86">
        <v>0.37089057942397097</v>
      </c>
      <c r="L53" s="86">
        <f t="shared" si="4"/>
        <v>37.089057942397098</v>
      </c>
    </row>
    <row r="54" spans="1:12">
      <c r="A54" s="34" t="s">
        <v>114</v>
      </c>
      <c r="B54" s="34" t="s">
        <v>26</v>
      </c>
      <c r="C54" s="34" t="s">
        <v>516</v>
      </c>
      <c r="D54" s="119">
        <f t="shared" si="0"/>
        <v>974.19117647058829</v>
      </c>
      <c r="E54" s="158">
        <f t="shared" si="1"/>
        <v>0.37403550983157718</v>
      </c>
      <c r="F54" s="119">
        <f>VLOOKUP("*"&amp;A54,VEH0132d_All_Private!B:D,2,FALSE)</f>
        <v>709</v>
      </c>
      <c r="G54" s="158">
        <f t="shared" si="2"/>
        <v>0.42454160789844853</v>
      </c>
      <c r="H54" s="119">
        <f>VLOOKUP("*"&amp;A54,VEH0132d_All_Private!B:G,6,FALSE)</f>
        <v>408</v>
      </c>
      <c r="I54" s="158">
        <f t="shared" si="3"/>
        <v>0.3235294117647059</v>
      </c>
      <c r="J54" s="119">
        <f>VLOOKUP("*"&amp;A54,VEH0132d_All_Private!B:K,10,FALSE)</f>
        <v>276</v>
      </c>
      <c r="K54" s="86">
        <v>0.37403550983157718</v>
      </c>
      <c r="L54" s="86">
        <f t="shared" si="4"/>
        <v>37.403550983157722</v>
      </c>
    </row>
    <row r="55" spans="1:12">
      <c r="A55" s="34" t="s">
        <v>109</v>
      </c>
      <c r="B55" s="34" t="s">
        <v>26</v>
      </c>
      <c r="C55" s="34" t="s">
        <v>516</v>
      </c>
      <c r="D55" s="119">
        <f t="shared" si="0"/>
        <v>975.68599033816417</v>
      </c>
      <c r="E55" s="158">
        <f t="shared" si="1"/>
        <v>0.38591759991216512</v>
      </c>
      <c r="F55" s="119">
        <f>VLOOKUP("*"&amp;A55,VEH0132d_All_Private!B:D,2,FALSE)</f>
        <v>704</v>
      </c>
      <c r="G55" s="158">
        <f t="shared" si="2"/>
        <v>0.41193181818181818</v>
      </c>
      <c r="H55" s="119">
        <f>VLOOKUP("*"&amp;A55,VEH0132d_All_Private!B:G,6,FALSE)</f>
        <v>414</v>
      </c>
      <c r="I55" s="158">
        <f t="shared" si="3"/>
        <v>0.35990338164251207</v>
      </c>
      <c r="J55" s="119">
        <f>VLOOKUP("*"&amp;A55,VEH0132d_All_Private!B:K,10,FALSE)</f>
        <v>265</v>
      </c>
      <c r="K55" s="86">
        <v>0.38591759991216512</v>
      </c>
      <c r="L55" s="86">
        <f t="shared" si="4"/>
        <v>38.591759991216513</v>
      </c>
    </row>
    <row r="56" spans="1:12">
      <c r="A56" s="34" t="s">
        <v>354</v>
      </c>
      <c r="B56" s="34" t="s">
        <v>533</v>
      </c>
      <c r="C56" s="34" t="s">
        <v>516</v>
      </c>
      <c r="D56" s="119">
        <f t="shared" si="0"/>
        <v>935.14069767441856</v>
      </c>
      <c r="E56" s="158">
        <f t="shared" si="1"/>
        <v>0.33021436369049589</v>
      </c>
      <c r="F56" s="119">
        <f>VLOOKUP("*"&amp;A56,VEH0132d_All_Private!B:D,2,FALSE)</f>
        <v>703</v>
      </c>
      <c r="G56" s="158">
        <f t="shared" si="2"/>
        <v>0.38833570412517782</v>
      </c>
      <c r="H56" s="119">
        <f>VLOOKUP("*"&amp;A56,VEH0132d_All_Private!B:G,6,FALSE)</f>
        <v>430</v>
      </c>
      <c r="I56" s="158">
        <f t="shared" si="3"/>
        <v>0.27209302325581397</v>
      </c>
      <c r="J56" s="119">
        <f>VLOOKUP("*"&amp;A56,VEH0132d_All_Private!B:K,10,FALSE)</f>
        <v>313</v>
      </c>
      <c r="K56" s="86">
        <v>0.33021436369049589</v>
      </c>
      <c r="L56" s="86">
        <f t="shared" si="4"/>
        <v>33.021436369049589</v>
      </c>
    </row>
    <row r="57" spans="1:12">
      <c r="A57" s="34" t="s">
        <v>287</v>
      </c>
      <c r="B57" s="34" t="s">
        <v>42</v>
      </c>
      <c r="C57" s="34" t="s">
        <v>516</v>
      </c>
      <c r="D57" s="119">
        <f t="shared" si="0"/>
        <v>947.5</v>
      </c>
      <c r="E57" s="158">
        <f t="shared" si="1"/>
        <v>0.34971509971509973</v>
      </c>
      <c r="F57" s="119">
        <f>VLOOKUP("*"&amp;A57,VEH0132d_All_Private!B:D,2,FALSE)</f>
        <v>702</v>
      </c>
      <c r="G57" s="158">
        <f t="shared" si="2"/>
        <v>0.31481481481481483</v>
      </c>
      <c r="H57" s="119">
        <f>VLOOKUP("*"&amp;A57,VEH0132d_All_Private!B:G,6,FALSE)</f>
        <v>481</v>
      </c>
      <c r="I57" s="158">
        <f t="shared" si="3"/>
        <v>0.38461538461538464</v>
      </c>
      <c r="J57" s="119">
        <f>VLOOKUP("*"&amp;A57,VEH0132d_All_Private!B:K,10,FALSE)</f>
        <v>296</v>
      </c>
      <c r="K57" s="86">
        <v>0.34971509971509973</v>
      </c>
      <c r="L57" s="86">
        <f t="shared" si="4"/>
        <v>34.971509971509974</v>
      </c>
    </row>
    <row r="58" spans="1:12">
      <c r="A58" s="34" t="s">
        <v>127</v>
      </c>
      <c r="B58" s="34" t="s">
        <v>549</v>
      </c>
      <c r="C58" s="34" t="s">
        <v>516</v>
      </c>
      <c r="D58" s="119">
        <f t="shared" si="0"/>
        <v>983.08376963350793</v>
      </c>
      <c r="E58" s="158">
        <f t="shared" si="1"/>
        <v>0.42475908642537369</v>
      </c>
      <c r="F58" s="119">
        <f>VLOOKUP("*"&amp;A58,VEH0132d_All_Private!B:D,2,FALSE)</f>
        <v>690</v>
      </c>
      <c r="G58" s="158">
        <f t="shared" si="2"/>
        <v>0.44637681159420289</v>
      </c>
      <c r="H58" s="119">
        <f>VLOOKUP("*"&amp;A58,VEH0132d_All_Private!B:G,6,FALSE)</f>
        <v>382</v>
      </c>
      <c r="I58" s="158">
        <f t="shared" si="3"/>
        <v>0.40314136125654448</v>
      </c>
      <c r="J58" s="119">
        <f>VLOOKUP("*"&amp;A58,VEH0132d_All_Private!B:K,10,FALSE)</f>
        <v>228</v>
      </c>
      <c r="K58" s="86">
        <v>0.42475908642537369</v>
      </c>
      <c r="L58" s="86">
        <f t="shared" si="4"/>
        <v>42.47590864253737</v>
      </c>
    </row>
    <row r="59" spans="1:12">
      <c r="A59" s="34" t="s">
        <v>352</v>
      </c>
      <c r="B59" s="34" t="s">
        <v>533</v>
      </c>
      <c r="C59" s="34" t="s">
        <v>516</v>
      </c>
      <c r="D59" s="119">
        <f t="shared" si="0"/>
        <v>917.22033898305085</v>
      </c>
      <c r="E59" s="158">
        <f t="shared" si="1"/>
        <v>0.35083996904720305</v>
      </c>
      <c r="F59" s="119">
        <f>VLOOKUP("*"&amp;A59,VEH0132d_All_Private!B:D,2,FALSE)</f>
        <v>679</v>
      </c>
      <c r="G59" s="158">
        <f t="shared" si="2"/>
        <v>0.39175257731958762</v>
      </c>
      <c r="H59" s="119">
        <f>VLOOKUP("*"&amp;A59,VEH0132d_All_Private!B:G,6,FALSE)</f>
        <v>413</v>
      </c>
      <c r="I59" s="158">
        <f t="shared" si="3"/>
        <v>0.30992736077481842</v>
      </c>
      <c r="J59" s="119">
        <f>VLOOKUP("*"&amp;A59,VEH0132d_All_Private!B:K,10,FALSE)</f>
        <v>285</v>
      </c>
      <c r="K59" s="86">
        <v>0.35083996904720305</v>
      </c>
      <c r="L59" s="86">
        <f t="shared" si="4"/>
        <v>35.083996904720308</v>
      </c>
    </row>
    <row r="60" spans="1:12">
      <c r="A60" s="34" t="s">
        <v>92</v>
      </c>
      <c r="B60" s="34" t="s">
        <v>23</v>
      </c>
      <c r="C60" s="34" t="s">
        <v>516</v>
      </c>
      <c r="D60" s="119">
        <f t="shared" si="0"/>
        <v>889.46739130434787</v>
      </c>
      <c r="E60" s="158">
        <f t="shared" si="1"/>
        <v>0.31772946859903384</v>
      </c>
      <c r="F60" s="119">
        <f>VLOOKUP("*"&amp;A60,VEH0132d_All_Private!B:D,2,FALSE)</f>
        <v>675</v>
      </c>
      <c r="G60" s="158">
        <f t="shared" si="2"/>
        <v>0.38666666666666666</v>
      </c>
      <c r="H60" s="119">
        <f>VLOOKUP("*"&amp;A60,VEH0132d_All_Private!B:G,6,FALSE)</f>
        <v>414</v>
      </c>
      <c r="I60" s="158">
        <f t="shared" si="3"/>
        <v>0.24879227053140096</v>
      </c>
      <c r="J60" s="119">
        <f>VLOOKUP("*"&amp;A60,VEH0132d_All_Private!B:K,10,FALSE)</f>
        <v>311</v>
      </c>
      <c r="K60" s="86">
        <v>0.31772946859903384</v>
      </c>
      <c r="L60" s="86">
        <f t="shared" si="4"/>
        <v>31.772946859903385</v>
      </c>
    </row>
    <row r="61" spans="1:12">
      <c r="A61" s="34" t="s">
        <v>64</v>
      </c>
      <c r="B61" s="34" t="s">
        <v>21</v>
      </c>
      <c r="C61" s="34" t="s">
        <v>516</v>
      </c>
      <c r="D61" s="119">
        <f t="shared" si="0"/>
        <v>884.00111856823264</v>
      </c>
      <c r="E61" s="158">
        <f t="shared" si="1"/>
        <v>0.31157435989352028</v>
      </c>
      <c r="F61" s="119">
        <f>VLOOKUP("*"&amp;A61,VEH0132d_All_Private!B:D,2,FALSE)</f>
        <v>674</v>
      </c>
      <c r="G61" s="158">
        <f t="shared" si="2"/>
        <v>0.33679525222551931</v>
      </c>
      <c r="H61" s="119">
        <f>VLOOKUP("*"&amp;A61,VEH0132d_All_Private!B:G,6,FALSE)</f>
        <v>447</v>
      </c>
      <c r="I61" s="158">
        <f t="shared" si="3"/>
        <v>0.28635346756152125</v>
      </c>
      <c r="J61" s="119">
        <f>VLOOKUP("*"&amp;A61,VEH0132d_All_Private!B:K,10,FALSE)</f>
        <v>319</v>
      </c>
      <c r="K61" s="86">
        <v>0.31157435989352028</v>
      </c>
      <c r="L61" s="86">
        <f t="shared" si="4"/>
        <v>31.157435989352027</v>
      </c>
    </row>
    <row r="62" spans="1:12">
      <c r="A62" s="34" t="s">
        <v>95</v>
      </c>
      <c r="B62" s="34" t="s">
        <v>40</v>
      </c>
      <c r="C62" s="34" t="s">
        <v>516</v>
      </c>
      <c r="D62" s="119">
        <f t="shared" si="0"/>
        <v>875.53248259860788</v>
      </c>
      <c r="E62" s="158">
        <f t="shared" si="1"/>
        <v>0.31264240269656352</v>
      </c>
      <c r="F62" s="119">
        <f>VLOOKUP("*"&amp;A62,VEH0132d_All_Private!B:D,2,FALSE)</f>
        <v>667</v>
      </c>
      <c r="G62" s="158">
        <f t="shared" si="2"/>
        <v>0.35382308845577209</v>
      </c>
      <c r="H62" s="119">
        <f>VLOOKUP("*"&amp;A62,VEH0132d_All_Private!B:G,6,FALSE)</f>
        <v>431</v>
      </c>
      <c r="I62" s="158">
        <f t="shared" si="3"/>
        <v>0.27146171693735499</v>
      </c>
      <c r="J62" s="119">
        <f>VLOOKUP("*"&amp;A62,VEH0132d_All_Private!B:K,10,FALSE)</f>
        <v>314</v>
      </c>
      <c r="K62" s="86">
        <v>0.31264240269656352</v>
      </c>
      <c r="L62" s="86">
        <f t="shared" si="4"/>
        <v>31.264240269656352</v>
      </c>
    </row>
    <row r="63" spans="1:12">
      <c r="A63" s="34" t="s">
        <v>542</v>
      </c>
      <c r="B63" s="34" t="s">
        <v>543</v>
      </c>
      <c r="C63" s="34" t="s">
        <v>516</v>
      </c>
      <c r="D63" s="119">
        <f t="shared" si="0"/>
        <v>850.90864197530868</v>
      </c>
      <c r="E63" s="158">
        <f t="shared" si="1"/>
        <v>0.32334158938617208</v>
      </c>
      <c r="F63" s="119">
        <f>VLOOKUP("*"&amp;A63,VEH0132d_All_Private!B:D,2,FALSE)</f>
        <v>643</v>
      </c>
      <c r="G63" s="158">
        <f t="shared" si="2"/>
        <v>0.37013996889580092</v>
      </c>
      <c r="H63" s="119">
        <f>VLOOKUP("*"&amp;A63,VEH0132d_All_Private!B:G,6,FALSE)</f>
        <v>405</v>
      </c>
      <c r="I63" s="158">
        <f t="shared" si="3"/>
        <v>0.27654320987654318</v>
      </c>
      <c r="J63" s="119">
        <f>VLOOKUP("*"&amp;A63,VEH0132d_All_Private!B:K,10,FALSE)</f>
        <v>293</v>
      </c>
      <c r="K63" s="86">
        <v>0.32334158938617208</v>
      </c>
      <c r="L63" s="86">
        <f t="shared" si="4"/>
        <v>32.334158938617207</v>
      </c>
    </row>
    <row r="64" spans="1:12">
      <c r="A64" s="34" t="s">
        <v>100</v>
      </c>
      <c r="B64" s="34" t="s">
        <v>521</v>
      </c>
      <c r="C64" s="34" t="s">
        <v>516</v>
      </c>
      <c r="D64" s="119">
        <f t="shared" si="0"/>
        <v>859.99262899262897</v>
      </c>
      <c r="E64" s="158">
        <f t="shared" si="1"/>
        <v>0.3500669214954929</v>
      </c>
      <c r="F64" s="119">
        <f>VLOOKUP("*"&amp;A64,VEH0132d_All_Private!B:D,2,FALSE)</f>
        <v>637</v>
      </c>
      <c r="G64" s="158">
        <f t="shared" si="2"/>
        <v>0.36106750392464676</v>
      </c>
      <c r="H64" s="119">
        <f>VLOOKUP("*"&amp;A64,VEH0132d_All_Private!B:G,6,FALSE)</f>
        <v>407</v>
      </c>
      <c r="I64" s="158">
        <f t="shared" si="3"/>
        <v>0.33906633906633904</v>
      </c>
      <c r="J64" s="119">
        <f>VLOOKUP("*"&amp;A64,VEH0132d_All_Private!B:K,10,FALSE)</f>
        <v>269</v>
      </c>
      <c r="K64" s="86">
        <v>0.3500669214954929</v>
      </c>
      <c r="L64" s="86">
        <f t="shared" si="4"/>
        <v>35.006692149549288</v>
      </c>
    </row>
    <row r="65" spans="1:12">
      <c r="A65" s="34" t="s">
        <v>557</v>
      </c>
      <c r="B65" s="34" t="s">
        <v>550</v>
      </c>
      <c r="C65" s="34" t="s">
        <v>516</v>
      </c>
      <c r="D65" s="119">
        <f t="shared" si="0"/>
        <v>830.73664122137404</v>
      </c>
      <c r="E65" s="158">
        <f t="shared" si="1"/>
        <v>0.33344565204072879</v>
      </c>
      <c r="F65" s="119">
        <v>623</v>
      </c>
      <c r="G65" s="158">
        <f t="shared" si="2"/>
        <v>0.36918138041733545</v>
      </c>
      <c r="H65" s="119">
        <v>393</v>
      </c>
      <c r="I65" s="158">
        <f t="shared" si="3"/>
        <v>0.29770992366412213</v>
      </c>
      <c r="J65" s="119">
        <v>276</v>
      </c>
      <c r="K65" s="86">
        <v>0.33344565204072879</v>
      </c>
      <c r="L65" s="86">
        <f t="shared" si="4"/>
        <v>33.344565204072879</v>
      </c>
    </row>
    <row r="66" spans="1:12">
      <c r="A66" s="34" t="s">
        <v>421</v>
      </c>
      <c r="B66" s="34" t="s">
        <v>520</v>
      </c>
      <c r="C66" s="34" t="s">
        <v>516</v>
      </c>
      <c r="D66" s="119">
        <f t="shared" si="0"/>
        <v>816.85537190082641</v>
      </c>
      <c r="E66" s="158">
        <f t="shared" si="1"/>
        <v>0.3546523580444883</v>
      </c>
      <c r="F66" s="119">
        <f>VLOOKUP("*"&amp;A66,VEH0132d_All_Private!B:D,2,FALSE)</f>
        <v>603</v>
      </c>
      <c r="G66" s="158">
        <f t="shared" si="2"/>
        <v>0.39800995024875624</v>
      </c>
      <c r="H66" s="119">
        <f>VLOOKUP("*"&amp;A66,VEH0132d_All_Private!B:G,6,FALSE)</f>
        <v>363</v>
      </c>
      <c r="I66" s="158">
        <f t="shared" si="3"/>
        <v>0.31129476584022037</v>
      </c>
      <c r="J66" s="119">
        <f>VLOOKUP("*"&amp;A66,VEH0132d_All_Private!B:K,10,FALSE)</f>
        <v>250</v>
      </c>
      <c r="K66" s="86">
        <v>0.3546523580444883</v>
      </c>
      <c r="L66" s="86">
        <f t="shared" si="4"/>
        <v>35.465235804448831</v>
      </c>
    </row>
    <row r="67" spans="1:12">
      <c r="A67" s="34" t="s">
        <v>128</v>
      </c>
      <c r="B67" s="34" t="s">
        <v>549</v>
      </c>
      <c r="C67" s="34" t="s">
        <v>516</v>
      </c>
      <c r="D67" s="119">
        <f t="shared" si="0"/>
        <v>822.82102272727275</v>
      </c>
      <c r="E67" s="158">
        <f t="shared" si="1"/>
        <v>0.36908656027832398</v>
      </c>
      <c r="F67" s="119">
        <f>VLOOKUP("*"&amp;A67,VEH0132d_All_Private!B:D,2,FALSE)</f>
        <v>601</v>
      </c>
      <c r="G67" s="158">
        <f t="shared" si="2"/>
        <v>0.41430948419301167</v>
      </c>
      <c r="H67" s="119">
        <f>VLOOKUP("*"&amp;A67,VEH0132d_All_Private!B:G,6,FALSE)</f>
        <v>352</v>
      </c>
      <c r="I67" s="158">
        <f t="shared" si="3"/>
        <v>0.32386363636363635</v>
      </c>
      <c r="J67" s="119">
        <f>VLOOKUP("*"&amp;A67,VEH0132d_All_Private!B:K,10,FALSE)</f>
        <v>238</v>
      </c>
      <c r="K67" s="86">
        <v>0.36908656027832398</v>
      </c>
      <c r="L67" s="86">
        <f t="shared" si="4"/>
        <v>36.9086560278324</v>
      </c>
    </row>
    <row r="68" spans="1:12">
      <c r="A68" s="34" t="s">
        <v>334</v>
      </c>
      <c r="B68" s="34" t="s">
        <v>532</v>
      </c>
      <c r="C68" s="34" t="s">
        <v>516</v>
      </c>
      <c r="D68" s="119">
        <f t="shared" si="0"/>
        <v>781.69072164948454</v>
      </c>
      <c r="E68" s="158">
        <f t="shared" si="1"/>
        <v>0.30499285751166028</v>
      </c>
      <c r="F68" s="119">
        <f>VLOOKUP("*"&amp;A68,VEH0132d_All_Private!B:D,2,FALSE)</f>
        <v>599</v>
      </c>
      <c r="G68" s="158">
        <f t="shared" si="2"/>
        <v>0.35225375626043404</v>
      </c>
      <c r="H68" s="119">
        <f>VLOOKUP("*"&amp;A68,VEH0132d_All_Private!B:G,6,FALSE)</f>
        <v>388</v>
      </c>
      <c r="I68" s="158">
        <f t="shared" si="3"/>
        <v>0.25773195876288657</v>
      </c>
      <c r="J68" s="119">
        <f>VLOOKUP("*"&amp;A68,VEH0132d_All_Private!B:K,10,FALSE)</f>
        <v>288</v>
      </c>
      <c r="K68" s="86">
        <v>0.30499285751166028</v>
      </c>
      <c r="L68" s="86">
        <f t="shared" si="4"/>
        <v>30.499285751166028</v>
      </c>
    </row>
    <row r="69" spans="1:12">
      <c r="A69" s="34" t="s">
        <v>403</v>
      </c>
      <c r="B69" s="34" t="s">
        <v>553</v>
      </c>
      <c r="C69" s="34" t="s">
        <v>548</v>
      </c>
      <c r="D69" s="119">
        <f t="shared" si="0"/>
        <v>805.1052631578948</v>
      </c>
      <c r="E69" s="158">
        <f t="shared" si="1"/>
        <v>0.35539606592238171</v>
      </c>
      <c r="F69" s="119">
        <f>VLOOKUP("*"&amp;A69,VEH0132d_All_Private!B:D,2,FALSE)</f>
        <v>594</v>
      </c>
      <c r="G69" s="158">
        <f t="shared" si="2"/>
        <v>0.42424242424242425</v>
      </c>
      <c r="H69" s="119">
        <f>VLOOKUP("*"&amp;A69,VEH0132d_All_Private!B:G,6,FALSE)</f>
        <v>342</v>
      </c>
      <c r="I69" s="158">
        <f t="shared" si="3"/>
        <v>0.28654970760233917</v>
      </c>
      <c r="J69" s="119">
        <f>VLOOKUP("*"&amp;A69,VEH0132d_All_Private!B:K,10,FALSE)</f>
        <v>244</v>
      </c>
      <c r="K69" s="86">
        <v>0.35539606592238171</v>
      </c>
      <c r="L69" s="86">
        <f t="shared" si="4"/>
        <v>35.539606592238172</v>
      </c>
    </row>
    <row r="70" spans="1:12">
      <c r="A70" s="34" t="s">
        <v>93</v>
      </c>
      <c r="B70" s="34" t="s">
        <v>34</v>
      </c>
      <c r="C70" s="34" t="s">
        <v>516</v>
      </c>
      <c r="D70" s="119">
        <f t="shared" si="0"/>
        <v>781.21250000000009</v>
      </c>
      <c r="E70" s="158">
        <f t="shared" si="1"/>
        <v>0.33085604770017041</v>
      </c>
      <c r="F70" s="119">
        <f>VLOOKUP("*"&amp;A70,VEH0132d_All_Private!B:D,2,FALSE)</f>
        <v>587</v>
      </c>
      <c r="G70" s="158">
        <f t="shared" si="2"/>
        <v>0.38671209540034074</v>
      </c>
      <c r="H70" s="119">
        <f>VLOOKUP("*"&amp;A70,VEH0132d_All_Private!B:G,6,FALSE)</f>
        <v>360</v>
      </c>
      <c r="I70" s="158">
        <f t="shared" si="3"/>
        <v>0.27500000000000002</v>
      </c>
      <c r="J70" s="119">
        <f>VLOOKUP("*"&amp;A70,VEH0132d_All_Private!B:K,10,FALSE)</f>
        <v>261</v>
      </c>
      <c r="K70" s="86">
        <v>0.33085604770017041</v>
      </c>
      <c r="L70" s="86">
        <f t="shared" si="4"/>
        <v>33.085604770017042</v>
      </c>
    </row>
    <row r="71" spans="1:12">
      <c r="A71" s="34" t="s">
        <v>384</v>
      </c>
      <c r="B71" s="34" t="s">
        <v>526</v>
      </c>
      <c r="C71" s="34" t="s">
        <v>516</v>
      </c>
      <c r="D71" s="119">
        <f t="shared" si="0"/>
        <v>756.97887323943667</v>
      </c>
      <c r="E71" s="158">
        <f t="shared" si="1"/>
        <v>0.3006509849474856</v>
      </c>
      <c r="F71" s="119">
        <f>VLOOKUP("*"&amp;A71,VEH0132d_All_Private!B:D,2,FALSE)</f>
        <v>582</v>
      </c>
      <c r="G71" s="158">
        <f t="shared" si="2"/>
        <v>0.39003436426116839</v>
      </c>
      <c r="H71" s="119">
        <f>VLOOKUP("*"&amp;A71,VEH0132d_All_Private!B:G,6,FALSE)</f>
        <v>355</v>
      </c>
      <c r="I71" s="158">
        <f t="shared" si="3"/>
        <v>0.21126760563380281</v>
      </c>
      <c r="J71" s="119">
        <f>VLOOKUP("*"&amp;A71,VEH0132d_All_Private!B:K,10,FALSE)</f>
        <v>280</v>
      </c>
      <c r="K71" s="86">
        <v>0.3006509849474856</v>
      </c>
      <c r="L71" s="86">
        <f t="shared" si="4"/>
        <v>30.065098494748561</v>
      </c>
    </row>
    <row r="72" spans="1:12">
      <c r="A72" s="34" t="s">
        <v>559</v>
      </c>
      <c r="B72" s="34" t="s">
        <v>413</v>
      </c>
      <c r="C72" s="34" t="s">
        <v>516</v>
      </c>
      <c r="D72" s="119">
        <f t="shared" si="0"/>
        <v>809.27522935779814</v>
      </c>
      <c r="E72" s="158">
        <f t="shared" si="1"/>
        <v>0.39290056688089187</v>
      </c>
      <c r="F72" s="119">
        <f>VLOOKUP("*"&amp;A72&amp;"*",VEH0132d_All_Private!B:D,2,FALSE)</f>
        <v>581</v>
      </c>
      <c r="G72" s="158">
        <f t="shared" si="2"/>
        <v>0.43717728055077454</v>
      </c>
      <c r="H72" s="119">
        <f>VLOOKUP("*"&amp;A72&amp;"*",VEH0132d_All_Private!B:G,6,FALSE)</f>
        <v>327</v>
      </c>
      <c r="I72" s="158">
        <f t="shared" si="3"/>
        <v>0.34862385321100919</v>
      </c>
      <c r="J72" s="119">
        <f>VLOOKUP("*"&amp;A72&amp;"*",VEH0132d_All_Private!B:K,10,FALSE)</f>
        <v>213</v>
      </c>
      <c r="K72" s="86">
        <v>0.39290056688089187</v>
      </c>
      <c r="L72" s="86">
        <f t="shared" si="4"/>
        <v>39.290056688089187</v>
      </c>
    </row>
    <row r="73" spans="1:12">
      <c r="A73" s="34" t="s">
        <v>101</v>
      </c>
      <c r="B73" s="34" t="s">
        <v>21</v>
      </c>
      <c r="C73" s="34" t="s">
        <v>516</v>
      </c>
      <c r="D73" s="119">
        <f t="shared" si="0"/>
        <v>759.23654390934848</v>
      </c>
      <c r="E73" s="158">
        <f t="shared" si="1"/>
        <v>0.33199393668306743</v>
      </c>
      <c r="F73" s="119">
        <f>VLOOKUP("*"&amp;A73,VEH0132d_All_Private!B:D,2,FALSE)</f>
        <v>570</v>
      </c>
      <c r="G73" s="158">
        <f t="shared" si="2"/>
        <v>0.38070175438596493</v>
      </c>
      <c r="H73" s="119">
        <f>VLOOKUP("*"&amp;A73,VEH0132d_All_Private!B:G,6,FALSE)</f>
        <v>353</v>
      </c>
      <c r="I73" s="158">
        <f t="shared" si="3"/>
        <v>0.28328611898016998</v>
      </c>
      <c r="J73" s="119">
        <f>VLOOKUP("*"&amp;A73,VEH0132d_All_Private!B:K,10,FALSE)</f>
        <v>253</v>
      </c>
      <c r="K73" s="86">
        <v>0.33199393668306743</v>
      </c>
      <c r="L73" s="86">
        <f t="shared" si="4"/>
        <v>33.19939366830674</v>
      </c>
    </row>
    <row r="74" spans="1:12">
      <c r="A74" s="34" t="s">
        <v>336</v>
      </c>
      <c r="B74" s="34" t="s">
        <v>29</v>
      </c>
      <c r="C74" s="34" t="s">
        <v>516</v>
      </c>
      <c r="D74" s="119">
        <f t="shared" si="0"/>
        <v>758.77900552486187</v>
      </c>
      <c r="E74" s="158">
        <f t="shared" si="1"/>
        <v>0.33823457764525899</v>
      </c>
      <c r="F74" s="119">
        <f>VLOOKUP("*"&amp;A74,VEH0132d_All_Private!B:D,2,FALSE)</f>
        <v>567</v>
      </c>
      <c r="G74" s="158">
        <f t="shared" si="2"/>
        <v>0.36155202821869487</v>
      </c>
      <c r="H74" s="119">
        <f>VLOOKUP("*"&amp;A74,VEH0132d_All_Private!B:G,6,FALSE)</f>
        <v>362</v>
      </c>
      <c r="I74" s="158">
        <f t="shared" si="3"/>
        <v>0.31491712707182318</v>
      </c>
      <c r="J74" s="119">
        <f>VLOOKUP("*"&amp;A74,VEH0132d_All_Private!B:K,10,FALSE)</f>
        <v>248</v>
      </c>
      <c r="K74" s="86">
        <v>0.33823457764525899</v>
      </c>
      <c r="L74" s="86">
        <f t="shared" si="4"/>
        <v>33.823457764525898</v>
      </c>
    </row>
    <row r="75" spans="1:12">
      <c r="A75" s="34" t="s">
        <v>121</v>
      </c>
      <c r="B75" s="34" t="s">
        <v>27</v>
      </c>
      <c r="C75" s="34" t="s">
        <v>516</v>
      </c>
      <c r="D75" s="119">
        <f t="shared" si="0"/>
        <v>753.64166666666665</v>
      </c>
      <c r="E75" s="158">
        <f t="shared" si="1"/>
        <v>0.33861752516281823</v>
      </c>
      <c r="F75" s="119">
        <f>VLOOKUP("*"&amp;A75,VEH0132d_All_Private!B:D,2,FALSE)</f>
        <v>563</v>
      </c>
      <c r="G75" s="158">
        <f t="shared" si="2"/>
        <v>0.36056838365896982</v>
      </c>
      <c r="H75" s="119">
        <f>VLOOKUP("*"&amp;A75,VEH0132d_All_Private!B:G,6,FALSE)</f>
        <v>360</v>
      </c>
      <c r="I75" s="158">
        <f t="shared" si="3"/>
        <v>0.31666666666666665</v>
      </c>
      <c r="J75" s="119">
        <f>VLOOKUP("*"&amp;A75,VEH0132d_All_Private!B:K,10,FALSE)</f>
        <v>246</v>
      </c>
      <c r="K75" s="86">
        <v>0.33861752516281823</v>
      </c>
      <c r="L75" s="86">
        <f t="shared" si="4"/>
        <v>33.861752516281825</v>
      </c>
    </row>
    <row r="76" spans="1:12">
      <c r="A76" s="34" t="s">
        <v>544</v>
      </c>
      <c r="B76" s="34" t="s">
        <v>519</v>
      </c>
      <c r="C76" s="34" t="s">
        <v>516</v>
      </c>
      <c r="D76" s="119">
        <f t="shared" si="0"/>
        <v>732.23841961852861</v>
      </c>
      <c r="E76" s="158">
        <f t="shared" si="1"/>
        <v>0.30291533739951709</v>
      </c>
      <c r="F76" s="119">
        <v>562</v>
      </c>
      <c r="G76" s="158">
        <f t="shared" si="2"/>
        <v>0.34697508896797152</v>
      </c>
      <c r="H76" s="119">
        <v>367</v>
      </c>
      <c r="I76" s="158">
        <f t="shared" si="3"/>
        <v>0.25885558583106266</v>
      </c>
      <c r="J76" s="119">
        <v>272</v>
      </c>
      <c r="K76" s="86">
        <v>0.30291533739951709</v>
      </c>
      <c r="L76" s="86">
        <f t="shared" si="4"/>
        <v>30.29153373995171</v>
      </c>
    </row>
    <row r="77" spans="1:12">
      <c r="A77" s="34" t="s">
        <v>102</v>
      </c>
      <c r="B77" s="34" t="s">
        <v>26</v>
      </c>
      <c r="C77" s="34" t="s">
        <v>516</v>
      </c>
      <c r="D77" s="119">
        <f t="shared" si="0"/>
        <v>743.82327586206895</v>
      </c>
      <c r="E77" s="158">
        <f t="shared" si="1"/>
        <v>0.34022211867039454</v>
      </c>
      <c r="F77" s="119">
        <f>VLOOKUP("*"&amp;A77,VEH0132d_All_Private!B:D,2,FALSE)</f>
        <v>555</v>
      </c>
      <c r="G77" s="158">
        <f t="shared" si="2"/>
        <v>0.37297297297297299</v>
      </c>
      <c r="H77" s="119">
        <f>VLOOKUP("*"&amp;A77,VEH0132d_All_Private!B:G,6,FALSE)</f>
        <v>348</v>
      </c>
      <c r="I77" s="158">
        <f t="shared" si="3"/>
        <v>0.30747126436781608</v>
      </c>
      <c r="J77" s="119">
        <f>VLOOKUP("*"&amp;A77,VEH0132d_All_Private!B:K,10,FALSE)</f>
        <v>241</v>
      </c>
      <c r="K77" s="86">
        <v>0.34022211867039454</v>
      </c>
      <c r="L77" s="86">
        <f t="shared" si="4"/>
        <v>34.022211867039452</v>
      </c>
    </row>
    <row r="78" spans="1:12">
      <c r="A78" s="34" t="s">
        <v>252</v>
      </c>
      <c r="B78" s="34" t="s">
        <v>562</v>
      </c>
      <c r="C78" s="34" t="s">
        <v>563</v>
      </c>
      <c r="D78" s="119">
        <f t="shared" si="0"/>
        <v>737.74223602484471</v>
      </c>
      <c r="E78" s="158">
        <f t="shared" si="1"/>
        <v>0.3536554789446692</v>
      </c>
      <c r="F78" s="119">
        <f>VLOOKUP("*"&amp;A78,VEH0132d_All_Private!B:D,2,FALSE)</f>
        <v>545</v>
      </c>
      <c r="G78" s="158">
        <f t="shared" si="2"/>
        <v>0.40917431192660553</v>
      </c>
      <c r="H78" s="119">
        <f>VLOOKUP("*"&amp;A78,VEH0132d_All_Private!B:G,6,FALSE)</f>
        <v>322</v>
      </c>
      <c r="I78" s="158">
        <f t="shared" si="3"/>
        <v>0.29813664596273293</v>
      </c>
      <c r="J78" s="119">
        <f>VLOOKUP("*"&amp;A78,VEH0132d_All_Private!B:K,10,FALSE)</f>
        <v>226</v>
      </c>
      <c r="K78" s="86">
        <v>0.3536554789446692</v>
      </c>
      <c r="L78" s="86">
        <f t="shared" si="4"/>
        <v>35.365547894466921</v>
      </c>
    </row>
    <row r="79" spans="1:12">
      <c r="A79" s="34" t="s">
        <v>422</v>
      </c>
      <c r="B79" s="34" t="s">
        <v>520</v>
      </c>
      <c r="C79" s="34" t="s">
        <v>516</v>
      </c>
      <c r="D79" s="119">
        <f t="shared" si="0"/>
        <v>730.88963210702343</v>
      </c>
      <c r="E79" s="158">
        <f t="shared" si="1"/>
        <v>0.38688734745165732</v>
      </c>
      <c r="F79" s="119">
        <f>VLOOKUP("*"&amp;A79,VEH0132d_All_Private!B:D,2,FALSE)</f>
        <v>527</v>
      </c>
      <c r="G79" s="158">
        <f t="shared" si="2"/>
        <v>0.43263757115749524</v>
      </c>
      <c r="H79" s="119">
        <f>VLOOKUP("*"&amp;A79,VEH0132d_All_Private!B:G,6,FALSE)</f>
        <v>299</v>
      </c>
      <c r="I79" s="158">
        <f t="shared" si="3"/>
        <v>0.34113712374581939</v>
      </c>
      <c r="J79" s="119">
        <f>VLOOKUP("*"&amp;A79,VEH0132d_All_Private!B:K,10,FALSE)</f>
        <v>197</v>
      </c>
      <c r="K79" s="86">
        <v>0.38688734745165732</v>
      </c>
      <c r="L79" s="86">
        <f t="shared" si="4"/>
        <v>38.688734745165732</v>
      </c>
    </row>
    <row r="80" spans="1:12">
      <c r="A80" s="34" t="s">
        <v>335</v>
      </c>
      <c r="B80" s="34" t="s">
        <v>532</v>
      </c>
      <c r="C80" s="34" t="s">
        <v>516</v>
      </c>
      <c r="D80" s="119">
        <f t="shared" si="0"/>
        <v>687.17346938775518</v>
      </c>
      <c r="E80" s="158">
        <f t="shared" si="1"/>
        <v>0.30890184645286689</v>
      </c>
      <c r="F80" s="119">
        <f>VLOOKUP("*"&amp;A80,VEH0132d_All_Private!B:D,2,FALSE)</f>
        <v>525</v>
      </c>
      <c r="G80" s="158">
        <f t="shared" si="2"/>
        <v>0.34666666666666668</v>
      </c>
      <c r="H80" s="119">
        <f>VLOOKUP("*"&amp;A80,VEH0132d_All_Private!B:G,6,FALSE)</f>
        <v>343</v>
      </c>
      <c r="I80" s="158">
        <f t="shared" si="3"/>
        <v>0.27113702623906705</v>
      </c>
      <c r="J80" s="119">
        <f>VLOOKUP("*"&amp;A80,VEH0132d_All_Private!B:K,10,FALSE)</f>
        <v>250</v>
      </c>
      <c r="K80" s="86">
        <v>0.30890184645286689</v>
      </c>
      <c r="L80" s="86">
        <f t="shared" si="4"/>
        <v>30.890184645286688</v>
      </c>
    </row>
    <row r="81" spans="1:12">
      <c r="A81" s="34" t="s">
        <v>131</v>
      </c>
      <c r="B81" s="34" t="s">
        <v>549</v>
      </c>
      <c r="C81" s="34" t="s">
        <v>516</v>
      </c>
      <c r="D81" s="119">
        <f t="shared" si="0"/>
        <v>680.20287539936101</v>
      </c>
      <c r="E81" s="158">
        <f t="shared" si="1"/>
        <v>0.32852124101437696</v>
      </c>
      <c r="F81" s="119">
        <f>VLOOKUP("*"&amp;A81,VEH0132d_All_Private!B:D,2,FALSE)</f>
        <v>512</v>
      </c>
      <c r="G81" s="158">
        <f t="shared" si="2"/>
        <v>0.388671875</v>
      </c>
      <c r="H81" s="119">
        <f>VLOOKUP("*"&amp;A81,VEH0132d_All_Private!B:G,6,FALSE)</f>
        <v>313</v>
      </c>
      <c r="I81" s="158">
        <f t="shared" si="3"/>
        <v>0.26837060702875398</v>
      </c>
      <c r="J81" s="119">
        <f>VLOOKUP("*"&amp;A81,VEH0132d_All_Private!B:K,10,FALSE)</f>
        <v>229</v>
      </c>
      <c r="K81" s="86">
        <v>0.32852124101437696</v>
      </c>
      <c r="L81" s="86">
        <f t="shared" si="4"/>
        <v>32.852124101437695</v>
      </c>
    </row>
    <row r="82" spans="1:12">
      <c r="A82" s="34" t="s">
        <v>347</v>
      </c>
      <c r="B82" s="34" t="s">
        <v>24</v>
      </c>
      <c r="C82" s="34" t="s">
        <v>516</v>
      </c>
      <c r="D82" s="119">
        <f t="shared" si="0"/>
        <v>695.88931297709928</v>
      </c>
      <c r="E82" s="158">
        <f t="shared" si="1"/>
        <v>0.37799863955861235</v>
      </c>
      <c r="F82" s="119">
        <f>VLOOKUP("*"&amp;A82,VEH0132d_All_Private!B:D,2,FALSE)</f>
        <v>505</v>
      </c>
      <c r="G82" s="158">
        <f t="shared" si="2"/>
        <v>0.48118811881188117</v>
      </c>
      <c r="H82" s="119">
        <f>VLOOKUP("*"&amp;A82,VEH0132d_All_Private!B:G,6,FALSE)</f>
        <v>262</v>
      </c>
      <c r="I82" s="158">
        <f t="shared" si="3"/>
        <v>0.27480916030534353</v>
      </c>
      <c r="J82" s="119">
        <f>VLOOKUP("*"&amp;A82,VEH0132d_All_Private!B:K,10,FALSE)</f>
        <v>190</v>
      </c>
      <c r="K82" s="86">
        <v>0.37799863955861235</v>
      </c>
      <c r="L82" s="86">
        <f t="shared" si="4"/>
        <v>37.799863955861234</v>
      </c>
    </row>
    <row r="83" spans="1:12">
      <c r="A83" s="34" t="s">
        <v>414</v>
      </c>
      <c r="B83" s="34" t="s">
        <v>45</v>
      </c>
      <c r="C83" s="34" t="s">
        <v>516</v>
      </c>
      <c r="D83" s="119">
        <f t="shared" si="0"/>
        <v>684.87362637362639</v>
      </c>
      <c r="E83" s="158">
        <f t="shared" si="1"/>
        <v>0.38358308358308357</v>
      </c>
      <c r="F83" s="119">
        <f>VLOOKUP("*"&amp;A83,VEH0132d_All_Private!B:D,2,FALSE)</f>
        <v>495</v>
      </c>
      <c r="G83" s="158">
        <f t="shared" si="2"/>
        <v>0.44848484848484849</v>
      </c>
      <c r="H83" s="119">
        <f>VLOOKUP("*"&amp;A83,VEH0132d_All_Private!B:G,6,FALSE)</f>
        <v>273</v>
      </c>
      <c r="I83" s="158">
        <f t="shared" si="3"/>
        <v>0.31868131868131866</v>
      </c>
      <c r="J83" s="119">
        <f>VLOOKUP("*"&amp;A83,VEH0132d_All_Private!B:K,10,FALSE)</f>
        <v>186</v>
      </c>
      <c r="K83" s="86">
        <v>0.38358308358308357</v>
      </c>
      <c r="L83" s="86">
        <f t="shared" si="4"/>
        <v>38.358308358308356</v>
      </c>
    </row>
    <row r="84" spans="1:12">
      <c r="A84" s="34" t="s">
        <v>527</v>
      </c>
      <c r="B84" s="34" t="s">
        <v>293</v>
      </c>
      <c r="C84" s="34" t="s">
        <v>524</v>
      </c>
      <c r="D84" s="119">
        <f t="shared" si="0"/>
        <v>650.45962732919247</v>
      </c>
      <c r="E84" s="158">
        <f t="shared" si="1"/>
        <v>0.31939072480566438</v>
      </c>
      <c r="F84" s="119">
        <f>VLOOKUP("*"&amp;A84&amp;"*",VEH0132d_All_Private!B:D,2,FALSE)</f>
        <v>493</v>
      </c>
      <c r="G84" s="158">
        <f t="shared" si="2"/>
        <v>0.34685598377281945</v>
      </c>
      <c r="H84" s="119">
        <f>VLOOKUP("*"&amp;A84&amp;"*",VEH0132d_All_Private!B:G,6,FALSE)</f>
        <v>322</v>
      </c>
      <c r="I84" s="158">
        <f t="shared" si="3"/>
        <v>0.29192546583850931</v>
      </c>
      <c r="J84" s="119">
        <f>VLOOKUP("*"&amp;A84&amp;"*",VEH0132d_All_Private!B:K,10,FALSE)</f>
        <v>228</v>
      </c>
      <c r="K84" s="86">
        <v>0.31939072480566438</v>
      </c>
      <c r="L84" s="86">
        <f t="shared" si="4"/>
        <v>31.939072480566438</v>
      </c>
    </row>
    <row r="85" spans="1:12">
      <c r="A85" s="34" t="s">
        <v>132</v>
      </c>
      <c r="B85" s="34" t="s">
        <v>549</v>
      </c>
      <c r="C85" s="34" t="s">
        <v>516</v>
      </c>
      <c r="D85" s="119">
        <f t="shared" si="0"/>
        <v>663.77868852459017</v>
      </c>
      <c r="E85" s="158">
        <f t="shared" si="1"/>
        <v>0.34640707611478738</v>
      </c>
      <c r="F85" s="119">
        <f>VLOOKUP("*"&amp;A85,VEH0132d_All_Private!B:D,2,FALSE)</f>
        <v>493</v>
      </c>
      <c r="G85" s="158">
        <f t="shared" si="2"/>
        <v>0.38133874239350912</v>
      </c>
      <c r="H85" s="119">
        <f>VLOOKUP("*"&amp;A85,VEH0132d_All_Private!B:G,6,FALSE)</f>
        <v>305</v>
      </c>
      <c r="I85" s="158">
        <f t="shared" si="3"/>
        <v>0.31147540983606559</v>
      </c>
      <c r="J85" s="119">
        <f>VLOOKUP("*"&amp;A85,VEH0132d_All_Private!B:K,10,FALSE)</f>
        <v>210</v>
      </c>
      <c r="K85" s="86">
        <v>0.34640707611478738</v>
      </c>
      <c r="L85" s="86">
        <f t="shared" si="4"/>
        <v>34.640707611478739</v>
      </c>
    </row>
    <row r="86" spans="1:12">
      <c r="A86" s="34" t="s">
        <v>130</v>
      </c>
      <c r="B86" s="34" t="s">
        <v>549</v>
      </c>
      <c r="C86" s="34" t="s">
        <v>516</v>
      </c>
      <c r="D86" s="119">
        <f t="shared" si="0"/>
        <v>679.41726618705036</v>
      </c>
      <c r="E86" s="158">
        <f t="shared" si="1"/>
        <v>0.41545263788968823</v>
      </c>
      <c r="F86" s="119">
        <f>VLOOKUP("*"&amp;A86,VEH0132d_All_Private!B:D,2,FALSE)</f>
        <v>480</v>
      </c>
      <c r="G86" s="158">
        <f t="shared" si="2"/>
        <v>0.42083333333333334</v>
      </c>
      <c r="H86" s="119">
        <f>VLOOKUP("*"&amp;A86,VEH0132d_All_Private!B:G,6,FALSE)</f>
        <v>278</v>
      </c>
      <c r="I86" s="158">
        <f t="shared" si="3"/>
        <v>0.41007194244604317</v>
      </c>
      <c r="J86" s="119">
        <f>VLOOKUP("*"&amp;A86,VEH0132d_All_Private!B:K,10,FALSE)</f>
        <v>164</v>
      </c>
      <c r="K86" s="86">
        <v>0.41545263788968823</v>
      </c>
      <c r="L86" s="86">
        <f t="shared" si="4"/>
        <v>41.545263788968825</v>
      </c>
    </row>
    <row r="87" spans="1:12">
      <c r="A87" s="34" t="s">
        <v>555</v>
      </c>
      <c r="B87" s="34" t="s">
        <v>520</v>
      </c>
      <c r="C87" s="34" t="s">
        <v>516</v>
      </c>
      <c r="D87" s="119">
        <f t="shared" si="0"/>
        <v>640.14202334630352</v>
      </c>
      <c r="E87" s="158">
        <f t="shared" si="1"/>
        <v>0.37075379731542507</v>
      </c>
      <c r="F87" s="119">
        <v>467</v>
      </c>
      <c r="G87" s="158">
        <f t="shared" si="2"/>
        <v>0.44967880085653106</v>
      </c>
      <c r="H87" s="119">
        <v>257</v>
      </c>
      <c r="I87" s="158">
        <f t="shared" si="3"/>
        <v>0.29182879377431908</v>
      </c>
      <c r="J87" s="119">
        <v>182</v>
      </c>
      <c r="K87" s="86">
        <v>0.37075379731542507</v>
      </c>
      <c r="L87" s="86">
        <f t="shared" si="4"/>
        <v>37.075379731542505</v>
      </c>
    </row>
    <row r="88" spans="1:12">
      <c r="A88" s="34" t="s">
        <v>380</v>
      </c>
      <c r="B88" s="34" t="s">
        <v>526</v>
      </c>
      <c r="C88" s="34" t="s">
        <v>516</v>
      </c>
      <c r="D88" s="119">
        <f t="shared" si="0"/>
        <v>592.03496503496501</v>
      </c>
      <c r="E88" s="158">
        <f t="shared" si="1"/>
        <v>0.29548132392771342</v>
      </c>
      <c r="F88" s="119">
        <f>VLOOKUP("*"&amp;A88,VEH0132d_All_Private!B:D,2,FALSE)</f>
        <v>457</v>
      </c>
      <c r="G88" s="158">
        <f t="shared" si="2"/>
        <v>0.37417943107221008</v>
      </c>
      <c r="H88" s="119">
        <f>VLOOKUP("*"&amp;A88,VEH0132d_All_Private!B:G,6,FALSE)</f>
        <v>286</v>
      </c>
      <c r="I88" s="158">
        <f t="shared" si="3"/>
        <v>0.21678321678321677</v>
      </c>
      <c r="J88" s="119">
        <f>VLOOKUP("*"&amp;A88,VEH0132d_All_Private!B:K,10,FALSE)</f>
        <v>224</v>
      </c>
      <c r="K88" s="86">
        <v>0.29548132392771342</v>
      </c>
      <c r="L88" s="86">
        <f t="shared" si="4"/>
        <v>29.548132392771343</v>
      </c>
    </row>
    <row r="89" spans="1:12">
      <c r="A89" s="34" t="s">
        <v>228</v>
      </c>
      <c r="B89" s="34" t="s">
        <v>222</v>
      </c>
      <c r="C89" s="34" t="s">
        <v>516</v>
      </c>
      <c r="D89" s="119">
        <f t="shared" si="0"/>
        <v>635.21179039301308</v>
      </c>
      <c r="E89" s="158">
        <f t="shared" si="1"/>
        <v>0.39300831226537958</v>
      </c>
      <c r="F89" s="119">
        <f>VLOOKUP("*"&amp;A89,VEH0132d_All_Private!B:D,2,FALSE)</f>
        <v>456</v>
      </c>
      <c r="G89" s="158">
        <f t="shared" si="2"/>
        <v>0.49780701754385964</v>
      </c>
      <c r="H89" s="119">
        <f>VLOOKUP("*"&amp;A89,VEH0132d_All_Private!B:G,6,FALSE)</f>
        <v>229</v>
      </c>
      <c r="I89" s="158">
        <f t="shared" si="3"/>
        <v>0.28820960698689957</v>
      </c>
      <c r="J89" s="119">
        <f>VLOOKUP("*"&amp;A89,VEH0132d_All_Private!B:K,10,FALSE)</f>
        <v>163</v>
      </c>
      <c r="K89" s="86">
        <v>0.39300831226537958</v>
      </c>
      <c r="L89" s="86">
        <f t="shared" si="4"/>
        <v>39.300831226537959</v>
      </c>
    </row>
    <row r="90" spans="1:12">
      <c r="A90" s="34" t="s">
        <v>156</v>
      </c>
      <c r="B90" s="34" t="s">
        <v>30</v>
      </c>
      <c r="C90" s="34" t="s">
        <v>516</v>
      </c>
      <c r="D90" s="119">
        <f t="shared" si="0"/>
        <v>586.54948805460754</v>
      </c>
      <c r="E90" s="158">
        <f t="shared" si="1"/>
        <v>0.31219124844431212</v>
      </c>
      <c r="F90" s="119">
        <f>VLOOKUP("*"&amp;A90,VEH0132d_All_Private!B:D,2,FALSE)</f>
        <v>447</v>
      </c>
      <c r="G90" s="158">
        <f t="shared" si="2"/>
        <v>0.34451901565995524</v>
      </c>
      <c r="H90" s="119">
        <f>VLOOKUP("*"&amp;A90,VEH0132d_All_Private!B:G,6,FALSE)</f>
        <v>293</v>
      </c>
      <c r="I90" s="158">
        <f t="shared" si="3"/>
        <v>0.27986348122866894</v>
      </c>
      <c r="J90" s="119">
        <f>VLOOKUP("*"&amp;A90,VEH0132d_All_Private!B:K,10,FALSE)</f>
        <v>211</v>
      </c>
      <c r="K90" s="86">
        <v>0.31219124844431212</v>
      </c>
      <c r="L90" s="86">
        <f t="shared" si="4"/>
        <v>31.219124844431214</v>
      </c>
    </row>
    <row r="91" spans="1:12">
      <c r="A91" s="34" t="s">
        <v>333</v>
      </c>
      <c r="B91" s="34" t="s">
        <v>29</v>
      </c>
      <c r="C91" s="34" t="s">
        <v>516</v>
      </c>
      <c r="D91" s="119">
        <f t="shared" si="0"/>
        <v>602.89312977099235</v>
      </c>
      <c r="E91" s="158">
        <f t="shared" si="1"/>
        <v>0.3796181459290443</v>
      </c>
      <c r="F91" s="119">
        <f>VLOOKUP("*"&amp;A91,VEH0132d_All_Private!B:D,2,FALSE)</f>
        <v>437</v>
      </c>
      <c r="G91" s="158">
        <f t="shared" si="2"/>
        <v>0.40045766590389015</v>
      </c>
      <c r="H91" s="119">
        <f>VLOOKUP("*"&amp;A91,VEH0132d_All_Private!B:G,6,FALSE)</f>
        <v>262</v>
      </c>
      <c r="I91" s="158">
        <f t="shared" si="3"/>
        <v>0.35877862595419846</v>
      </c>
      <c r="J91" s="119">
        <f>VLOOKUP("*"&amp;A91,VEH0132d_All_Private!B:K,10,FALSE)</f>
        <v>168</v>
      </c>
      <c r="K91" s="86">
        <v>0.3796181459290443</v>
      </c>
      <c r="L91" s="86">
        <f t="shared" si="4"/>
        <v>37.961814592904432</v>
      </c>
    </row>
    <row r="92" spans="1:12">
      <c r="A92" s="34" t="s">
        <v>85</v>
      </c>
      <c r="B92" s="34" t="s">
        <v>24</v>
      </c>
      <c r="C92" s="34" t="s">
        <v>516</v>
      </c>
      <c r="D92" s="119">
        <f t="shared" si="0"/>
        <v>577.65734265734272</v>
      </c>
      <c r="E92" s="158">
        <f t="shared" si="1"/>
        <v>0.33408162276522552</v>
      </c>
      <c r="F92" s="119">
        <f>VLOOKUP("*"&amp;A92,VEH0132d_All_Private!B:D,2,FALSE)</f>
        <v>433</v>
      </c>
      <c r="G92" s="158">
        <f t="shared" si="2"/>
        <v>0.33949191685912239</v>
      </c>
      <c r="H92" s="119">
        <f>VLOOKUP("*"&amp;A92,VEH0132d_All_Private!B:G,6,FALSE)</f>
        <v>286</v>
      </c>
      <c r="I92" s="158">
        <f t="shared" si="3"/>
        <v>0.32867132867132864</v>
      </c>
      <c r="J92" s="119">
        <f>VLOOKUP("*"&amp;A92,VEH0132d_All_Private!B:K,10,FALSE)</f>
        <v>192</v>
      </c>
      <c r="K92" s="86">
        <v>0.33408162276522552</v>
      </c>
      <c r="L92" s="86">
        <f t="shared" si="4"/>
        <v>33.408162276522553</v>
      </c>
    </row>
    <row r="93" spans="1:12">
      <c r="A93" s="34" t="s">
        <v>399</v>
      </c>
      <c r="B93" s="34" t="s">
        <v>552</v>
      </c>
      <c r="C93" s="34" t="s">
        <v>548</v>
      </c>
      <c r="D93" s="119">
        <f t="shared" si="0"/>
        <v>592.96398305084745</v>
      </c>
      <c r="E93" s="158">
        <f t="shared" si="1"/>
        <v>0.36943183152620662</v>
      </c>
      <c r="F93" s="119">
        <f>VLOOKUP("*"&amp;A93,VEH0132d_All_Private!B:D,2,FALSE)</f>
        <v>433</v>
      </c>
      <c r="G93" s="158">
        <f t="shared" si="2"/>
        <v>0.45496535796766746</v>
      </c>
      <c r="H93" s="119">
        <f>VLOOKUP("*"&amp;A93,VEH0132d_All_Private!B:G,6,FALSE)</f>
        <v>236</v>
      </c>
      <c r="I93" s="158">
        <f t="shared" si="3"/>
        <v>0.28389830508474578</v>
      </c>
      <c r="J93" s="119">
        <f>VLOOKUP("*"&amp;A93,VEH0132d_All_Private!B:K,10,FALSE)</f>
        <v>169</v>
      </c>
      <c r="K93" s="86">
        <v>0.36943183152620662</v>
      </c>
      <c r="L93" s="86">
        <f t="shared" si="4"/>
        <v>36.943183152620662</v>
      </c>
    </row>
    <row r="94" spans="1:12">
      <c r="A94" s="34" t="s">
        <v>545</v>
      </c>
      <c r="B94" s="34" t="s">
        <v>315</v>
      </c>
      <c r="C94" s="34" t="s">
        <v>524</v>
      </c>
      <c r="D94" s="119">
        <f t="shared" si="0"/>
        <v>583.03688524590166</v>
      </c>
      <c r="E94" s="158">
        <f t="shared" si="1"/>
        <v>0.35906033856853525</v>
      </c>
      <c r="F94" s="119">
        <v>429</v>
      </c>
      <c r="G94" s="158">
        <f t="shared" si="2"/>
        <v>0.43123543123543123</v>
      </c>
      <c r="H94" s="119">
        <v>244</v>
      </c>
      <c r="I94" s="158">
        <f t="shared" si="3"/>
        <v>0.28688524590163933</v>
      </c>
      <c r="J94" s="119">
        <v>174</v>
      </c>
      <c r="K94" s="86">
        <v>0.35906033856853525</v>
      </c>
      <c r="L94" s="86">
        <f t="shared" si="4"/>
        <v>35.906033856853526</v>
      </c>
    </row>
    <row r="95" spans="1:12">
      <c r="A95" s="34" t="s">
        <v>213</v>
      </c>
      <c r="B95" s="34" t="s">
        <v>550</v>
      </c>
      <c r="C95" s="34" t="s">
        <v>516</v>
      </c>
      <c r="D95" s="119">
        <f t="shared" si="0"/>
        <v>583.75213675213672</v>
      </c>
      <c r="E95" s="158">
        <f t="shared" si="1"/>
        <v>0.41687411833042898</v>
      </c>
      <c r="F95" s="119">
        <f>VLOOKUP("*"&amp;A95,VEH0132d_All_Private!B:D,2,FALSE)</f>
        <v>412</v>
      </c>
      <c r="G95" s="158">
        <f t="shared" si="2"/>
        <v>0.43203883495145629</v>
      </c>
      <c r="H95" s="119">
        <f>VLOOKUP("*"&amp;A95,VEH0132d_All_Private!B:G,6,FALSE)</f>
        <v>234</v>
      </c>
      <c r="I95" s="158">
        <f t="shared" si="3"/>
        <v>0.40170940170940173</v>
      </c>
      <c r="J95" s="119">
        <f>VLOOKUP("*"&amp;A95,VEH0132d_All_Private!B:K,10,FALSE)</f>
        <v>140</v>
      </c>
      <c r="K95" s="86">
        <v>0.41687411833042898</v>
      </c>
      <c r="L95" s="86">
        <f t="shared" si="4"/>
        <v>41.687411833042901</v>
      </c>
    </row>
    <row r="96" spans="1:12">
      <c r="A96" s="34" t="s">
        <v>359</v>
      </c>
      <c r="B96" s="34" t="s">
        <v>45</v>
      </c>
      <c r="C96" s="34" t="s">
        <v>516</v>
      </c>
      <c r="D96" s="119">
        <f t="shared" si="0"/>
        <v>518.81818181818187</v>
      </c>
      <c r="E96" s="158">
        <f t="shared" si="1"/>
        <v>0.31014692378328745</v>
      </c>
      <c r="F96" s="119">
        <f>VLOOKUP("*"&amp;A96,VEH0132d_All_Private!B:D,2,FALSE)</f>
        <v>396</v>
      </c>
      <c r="G96" s="158">
        <f t="shared" si="2"/>
        <v>0.3888888888888889</v>
      </c>
      <c r="H96" s="119">
        <f>VLOOKUP("*"&amp;A96,VEH0132d_All_Private!B:G,6,FALSE)</f>
        <v>242</v>
      </c>
      <c r="I96" s="158">
        <f t="shared" si="3"/>
        <v>0.23140495867768596</v>
      </c>
      <c r="J96" s="119">
        <f>VLOOKUP("*"&amp;A96,VEH0132d_All_Private!B:K,10,FALSE)</f>
        <v>186</v>
      </c>
      <c r="K96" s="86">
        <v>0.31014692378328745</v>
      </c>
      <c r="L96" s="86">
        <f t="shared" si="4"/>
        <v>31.014692378328746</v>
      </c>
    </row>
    <row r="97" spans="1:12">
      <c r="A97" s="34" t="s">
        <v>429</v>
      </c>
      <c r="B97" s="34" t="s">
        <v>51</v>
      </c>
      <c r="C97" s="34" t="s">
        <v>516</v>
      </c>
      <c r="D97" s="119">
        <f t="shared" si="0"/>
        <v>502.93722943722946</v>
      </c>
      <c r="E97" s="158">
        <f t="shared" si="1"/>
        <v>0.31315203508414996</v>
      </c>
      <c r="F97" s="119">
        <f>VLOOKUP("*"&amp;A97,VEH0132d_All_Private!B:D,2,FALSE)</f>
        <v>383</v>
      </c>
      <c r="G97" s="158">
        <f t="shared" si="2"/>
        <v>0.39686684073107048</v>
      </c>
      <c r="H97" s="119">
        <f>VLOOKUP("*"&amp;A97,VEH0132d_All_Private!B:G,6,FALSE)</f>
        <v>231</v>
      </c>
      <c r="I97" s="158">
        <f t="shared" si="3"/>
        <v>0.22943722943722944</v>
      </c>
      <c r="J97" s="119">
        <f>VLOOKUP("*"&amp;A97,VEH0132d_All_Private!B:K,10,FALSE)</f>
        <v>178</v>
      </c>
      <c r="K97" s="86">
        <v>0.31315203508414996</v>
      </c>
      <c r="L97" s="86">
        <f t="shared" si="4"/>
        <v>31.315203508414996</v>
      </c>
    </row>
    <row r="98" spans="1:12">
      <c r="A98" s="34" t="s">
        <v>190</v>
      </c>
      <c r="B98" s="34" t="s">
        <v>33</v>
      </c>
      <c r="C98" s="34" t="s">
        <v>516</v>
      </c>
      <c r="D98" s="119">
        <f t="shared" si="0"/>
        <v>511.01091703056773</v>
      </c>
      <c r="E98" s="158">
        <f t="shared" si="1"/>
        <v>0.36633935034911147</v>
      </c>
      <c r="F98" s="119">
        <f>VLOOKUP("*"&amp;A98,VEH0132d_All_Private!B:D,2,FALSE)</f>
        <v>374</v>
      </c>
      <c r="G98" s="158">
        <f t="shared" si="2"/>
        <v>0.38770053475935828</v>
      </c>
      <c r="H98" s="119">
        <f>VLOOKUP("*"&amp;A98,VEH0132d_All_Private!B:G,6,FALSE)</f>
        <v>229</v>
      </c>
      <c r="I98" s="158">
        <f t="shared" si="3"/>
        <v>0.34497816593886466</v>
      </c>
      <c r="J98" s="119">
        <f>VLOOKUP("*"&amp;A98,VEH0132d_All_Private!B:K,10,FALSE)</f>
        <v>150</v>
      </c>
      <c r="K98" s="86">
        <v>0.36633935034911147</v>
      </c>
      <c r="L98" s="86">
        <f t="shared" si="4"/>
        <v>36.633935034911147</v>
      </c>
    </row>
    <row r="99" spans="1:12">
      <c r="A99" s="34" t="s">
        <v>124</v>
      </c>
      <c r="B99" s="34" t="s">
        <v>27</v>
      </c>
      <c r="C99" s="34" t="s">
        <v>516</v>
      </c>
      <c r="D99" s="119">
        <f t="shared" si="0"/>
        <v>498.61111111111114</v>
      </c>
      <c r="E99" s="158">
        <f t="shared" si="1"/>
        <v>0.36232544019429269</v>
      </c>
      <c r="F99" s="119">
        <f>VLOOKUP("*"&amp;A99,VEH0132d_All_Private!B:D,2,FALSE)</f>
        <v>366</v>
      </c>
      <c r="G99" s="158">
        <f t="shared" si="2"/>
        <v>0.4098360655737705</v>
      </c>
      <c r="H99" s="119">
        <f>VLOOKUP("*"&amp;A99,VEH0132d_All_Private!B:G,6,FALSE)</f>
        <v>216</v>
      </c>
      <c r="I99" s="158">
        <f t="shared" si="3"/>
        <v>0.31481481481481483</v>
      </c>
      <c r="J99" s="119">
        <f>VLOOKUP("*"&amp;A99,VEH0132d_All_Private!B:K,10,FALSE)</f>
        <v>148</v>
      </c>
      <c r="K99" s="86">
        <v>0.36232544019429269</v>
      </c>
      <c r="L99" s="86">
        <f t="shared" si="4"/>
        <v>36.23254401942927</v>
      </c>
    </row>
    <row r="100" spans="1:12">
      <c r="A100" s="34" t="s">
        <v>564</v>
      </c>
      <c r="B100" s="34" t="s">
        <v>45</v>
      </c>
      <c r="C100" s="34" t="s">
        <v>516</v>
      </c>
      <c r="D100" s="119">
        <f t="shared" si="0"/>
        <v>472.11084905660374</v>
      </c>
      <c r="E100" s="158">
        <f t="shared" si="1"/>
        <v>0.30778628547535669</v>
      </c>
      <c r="F100" s="119">
        <v>361</v>
      </c>
      <c r="G100" s="158">
        <f t="shared" si="2"/>
        <v>0.41274238227146814</v>
      </c>
      <c r="H100" s="119">
        <v>212</v>
      </c>
      <c r="I100" s="158">
        <f t="shared" si="3"/>
        <v>0.20283018867924529</v>
      </c>
      <c r="J100" s="119">
        <v>169</v>
      </c>
      <c r="K100" s="86">
        <v>0.30778628547535669</v>
      </c>
      <c r="L100" s="86">
        <f t="shared" si="4"/>
        <v>30.778628547535668</v>
      </c>
    </row>
    <row r="101" spans="1:12">
      <c r="A101" s="34" t="s">
        <v>571</v>
      </c>
      <c r="B101" s="34" t="s">
        <v>35</v>
      </c>
      <c r="C101" s="34" t="s">
        <v>516</v>
      </c>
      <c r="D101" s="119">
        <f t="shared" si="0"/>
        <v>484.31865284974094</v>
      </c>
      <c r="E101" s="158">
        <f t="shared" si="1"/>
        <v>0.3566348819320474</v>
      </c>
      <c r="F101" s="119">
        <v>357</v>
      </c>
      <c r="G101" s="158">
        <f t="shared" si="2"/>
        <v>0.45938375350140054</v>
      </c>
      <c r="H101" s="119">
        <v>193</v>
      </c>
      <c r="I101" s="158">
        <f t="shared" si="3"/>
        <v>0.25388601036269431</v>
      </c>
      <c r="J101" s="119">
        <v>144</v>
      </c>
      <c r="K101" s="86">
        <v>0.3566348819320474</v>
      </c>
      <c r="L101" s="86">
        <f t="shared" si="4"/>
        <v>35.663488193204742</v>
      </c>
    </row>
    <row r="102" spans="1:12">
      <c r="A102" s="34" t="s">
        <v>426</v>
      </c>
      <c r="B102" s="34" t="s">
        <v>51</v>
      </c>
      <c r="C102" s="34" t="s">
        <v>516</v>
      </c>
      <c r="D102" s="119">
        <f t="shared" si="0"/>
        <v>466.92857142857144</v>
      </c>
      <c r="E102" s="158">
        <f t="shared" si="1"/>
        <v>0.34950454170107348</v>
      </c>
      <c r="F102" s="119">
        <f>VLOOKUP("*"&amp;A102,VEH0132d_All_Private!B:D,2,FALSE)</f>
        <v>346</v>
      </c>
      <c r="G102" s="158">
        <f t="shared" si="2"/>
        <v>0.41329479768786126</v>
      </c>
      <c r="H102" s="119">
        <f>VLOOKUP("*"&amp;A102,VEH0132d_All_Private!B:G,6,FALSE)</f>
        <v>203</v>
      </c>
      <c r="I102" s="158">
        <f t="shared" si="3"/>
        <v>0.2857142857142857</v>
      </c>
      <c r="J102" s="119">
        <f>VLOOKUP("*"&amp;A102,VEH0132d_All_Private!B:K,10,FALSE)</f>
        <v>145</v>
      </c>
      <c r="K102" s="86">
        <v>0.34950454170107348</v>
      </c>
      <c r="L102" s="86">
        <f t="shared" si="4"/>
        <v>34.950454170107349</v>
      </c>
    </row>
    <row r="103" spans="1:12">
      <c r="A103" s="34" t="s">
        <v>438</v>
      </c>
      <c r="B103" s="34" t="s">
        <v>53</v>
      </c>
      <c r="C103" s="34" t="s">
        <v>516</v>
      </c>
      <c r="D103" s="119">
        <f t="shared" si="0"/>
        <v>464.76699029126212</v>
      </c>
      <c r="E103" s="158">
        <f t="shared" si="1"/>
        <v>0.36696173615077099</v>
      </c>
      <c r="F103" s="119">
        <f>VLOOKUP("*"&amp;A103,VEH0132d_All_Private!B:D,2,FALSE)</f>
        <v>340</v>
      </c>
      <c r="G103" s="158">
        <f t="shared" si="2"/>
        <v>0.39411764705882352</v>
      </c>
      <c r="H103" s="119">
        <f>VLOOKUP("*"&amp;A103,VEH0132d_All_Private!B:G,6,FALSE)</f>
        <v>206</v>
      </c>
      <c r="I103" s="158">
        <f t="shared" si="3"/>
        <v>0.33980582524271846</v>
      </c>
      <c r="J103" s="119">
        <f>VLOOKUP("*"&amp;A103,VEH0132d_All_Private!B:K,10,FALSE)</f>
        <v>136</v>
      </c>
      <c r="K103" s="86">
        <v>0.36696173615077099</v>
      </c>
      <c r="L103" s="86">
        <f t="shared" si="4"/>
        <v>36.6961736150771</v>
      </c>
    </row>
    <row r="104" spans="1:12">
      <c r="A104" s="34" t="s">
        <v>341</v>
      </c>
      <c r="B104" s="34" t="s">
        <v>25</v>
      </c>
      <c r="C104" s="34" t="s">
        <v>516</v>
      </c>
      <c r="D104" s="119">
        <f t="shared" si="0"/>
        <v>463.44708994708992</v>
      </c>
      <c r="E104" s="158">
        <f t="shared" si="1"/>
        <v>0.41294844496064009</v>
      </c>
      <c r="F104" s="119">
        <f>VLOOKUP("*"&amp;A104,VEH0132d_All_Private!B:D,2,FALSE)</f>
        <v>328</v>
      </c>
      <c r="G104" s="158">
        <f t="shared" si="2"/>
        <v>0.42378048780487804</v>
      </c>
      <c r="H104" s="119">
        <f>VLOOKUP("*"&amp;A104,VEH0132d_All_Private!B:G,6,FALSE)</f>
        <v>189</v>
      </c>
      <c r="I104" s="158">
        <f t="shared" si="3"/>
        <v>0.40211640211640209</v>
      </c>
      <c r="J104" s="119">
        <f>VLOOKUP("*"&amp;A104,VEH0132d_All_Private!B:K,10,FALSE)</f>
        <v>113</v>
      </c>
      <c r="K104" s="86">
        <v>0.41294844496064009</v>
      </c>
      <c r="L104" s="86">
        <f t="shared" si="4"/>
        <v>41.294844496064009</v>
      </c>
    </row>
    <row r="105" spans="1:12">
      <c r="A105" s="34" t="s">
        <v>568</v>
      </c>
      <c r="B105" s="34" t="s">
        <v>49</v>
      </c>
      <c r="C105" s="34" t="s">
        <v>516</v>
      </c>
      <c r="D105" s="119">
        <f t="shared" si="0"/>
        <v>458.13636363636363</v>
      </c>
      <c r="E105" s="158">
        <f t="shared" si="1"/>
        <v>0.39675720620842569</v>
      </c>
      <c r="F105" s="119">
        <f>VLOOKUP("*"&amp;A105&amp;"*",VEH0132d_All_Private!B:D,2,FALSE)</f>
        <v>328</v>
      </c>
      <c r="G105" s="158">
        <f t="shared" si="2"/>
        <v>0.4298780487804878</v>
      </c>
      <c r="H105" s="119">
        <f>VLOOKUP("*"&amp;A105&amp;"*",VEH0132d_All_Private!B:G,6,FALSE)</f>
        <v>187</v>
      </c>
      <c r="I105" s="158">
        <f t="shared" si="3"/>
        <v>0.36363636363636365</v>
      </c>
      <c r="J105" s="119">
        <f>VLOOKUP("*"&amp;A105&amp;"*",VEH0132d_All_Private!B:K,10,FALSE)</f>
        <v>119</v>
      </c>
      <c r="K105" s="86">
        <v>0.39675720620842569</v>
      </c>
      <c r="L105" s="86">
        <f t="shared" si="4"/>
        <v>39.675720620842569</v>
      </c>
    </row>
    <row r="106" spans="1:12">
      <c r="A106" s="34" t="s">
        <v>366</v>
      </c>
      <c r="B106" s="34" t="s">
        <v>46</v>
      </c>
      <c r="C106" s="34" t="s">
        <v>516</v>
      </c>
      <c r="D106" s="119">
        <f t="shared" si="0"/>
        <v>446.84615384615387</v>
      </c>
      <c r="E106" s="158">
        <f t="shared" si="1"/>
        <v>0.38772097467749644</v>
      </c>
      <c r="F106" s="119">
        <f>VLOOKUP("*"&amp;A106,VEH0132d_All_Private!B:D,2,FALSE)</f>
        <v>322</v>
      </c>
      <c r="G106" s="158">
        <f t="shared" si="2"/>
        <v>0.43478260869565216</v>
      </c>
      <c r="H106" s="119">
        <f>VLOOKUP("*"&amp;A106,VEH0132d_All_Private!B:G,6,FALSE)</f>
        <v>182</v>
      </c>
      <c r="I106" s="158">
        <f t="shared" si="3"/>
        <v>0.34065934065934067</v>
      </c>
      <c r="J106" s="119">
        <f>VLOOKUP("*"&amp;A106,VEH0132d_All_Private!B:K,10,FALSE)</f>
        <v>120</v>
      </c>
      <c r="K106" s="86">
        <v>0.38772097467749644</v>
      </c>
      <c r="L106" s="86">
        <f t="shared" si="4"/>
        <v>38.772097467749646</v>
      </c>
    </row>
    <row r="107" spans="1:12">
      <c r="A107" s="34" t="s">
        <v>554</v>
      </c>
      <c r="B107" s="34" t="s">
        <v>526</v>
      </c>
      <c r="C107" s="34" t="s">
        <v>516</v>
      </c>
      <c r="D107" s="119">
        <f t="shared" si="0"/>
        <v>400.7659574468085</v>
      </c>
      <c r="E107" s="158">
        <f t="shared" si="1"/>
        <v>0.30118817352859906</v>
      </c>
      <c r="F107" s="119">
        <v>308</v>
      </c>
      <c r="G107" s="158">
        <f t="shared" si="2"/>
        <v>0.38961038961038963</v>
      </c>
      <c r="H107" s="119">
        <v>188</v>
      </c>
      <c r="I107" s="158">
        <f t="shared" si="3"/>
        <v>0.21276595744680851</v>
      </c>
      <c r="J107" s="119">
        <v>148</v>
      </c>
      <c r="K107" s="86">
        <v>0.30118817352859906</v>
      </c>
      <c r="L107" s="86">
        <f t="shared" si="4"/>
        <v>30.118817352859907</v>
      </c>
    </row>
    <row r="108" spans="1:12">
      <c r="A108" s="34" t="s">
        <v>223</v>
      </c>
      <c r="B108" s="34" t="s">
        <v>222</v>
      </c>
      <c r="C108" s="34" t="s">
        <v>516</v>
      </c>
      <c r="D108" s="119">
        <f t="shared" si="0"/>
        <v>413.75561797752812</v>
      </c>
      <c r="E108" s="158">
        <f t="shared" si="1"/>
        <v>0.34773816930790913</v>
      </c>
      <c r="F108" s="119">
        <f>VLOOKUP("*"&amp;A108,VEH0132d_All_Private!B:D,2,FALSE)</f>
        <v>307</v>
      </c>
      <c r="G108" s="158">
        <f t="shared" si="2"/>
        <v>0.4201954397394137</v>
      </c>
      <c r="H108" s="119">
        <f>VLOOKUP("*"&amp;A108,VEH0132d_All_Private!B:G,6,FALSE)</f>
        <v>178</v>
      </c>
      <c r="I108" s="158">
        <f t="shared" si="3"/>
        <v>0.2752808988764045</v>
      </c>
      <c r="J108" s="119">
        <f>VLOOKUP("*"&amp;A108,VEH0132d_All_Private!B:K,10,FALSE)</f>
        <v>129</v>
      </c>
      <c r="K108" s="86">
        <v>0.34773816930790913</v>
      </c>
      <c r="L108" s="86">
        <f t="shared" si="4"/>
        <v>34.773816930790915</v>
      </c>
    </row>
    <row r="109" spans="1:12">
      <c r="A109" s="34" t="s">
        <v>78</v>
      </c>
      <c r="B109" s="34" t="s">
        <v>23</v>
      </c>
      <c r="C109" s="34" t="s">
        <v>516</v>
      </c>
      <c r="D109" s="119">
        <f t="shared" si="0"/>
        <v>394.60994764397907</v>
      </c>
      <c r="E109" s="158">
        <f t="shared" si="1"/>
        <v>0.31099650380059485</v>
      </c>
      <c r="F109" s="119">
        <f>VLOOKUP("*"&amp;A109,VEH0132d_All_Private!B:D,2,FALSE)</f>
        <v>301</v>
      </c>
      <c r="G109" s="158">
        <f t="shared" si="2"/>
        <v>0.36544850498338871</v>
      </c>
      <c r="H109" s="119">
        <f>VLOOKUP("*"&amp;A109,VEH0132d_All_Private!B:G,6,FALSE)</f>
        <v>191</v>
      </c>
      <c r="I109" s="158">
        <f t="shared" si="3"/>
        <v>0.25654450261780104</v>
      </c>
      <c r="J109" s="119">
        <f>VLOOKUP("*"&amp;A109,VEH0132d_All_Private!B:K,10,FALSE)</f>
        <v>142</v>
      </c>
      <c r="K109" s="86">
        <v>0.31099650380059485</v>
      </c>
      <c r="L109" s="86">
        <f t="shared" si="4"/>
        <v>31.099650380059487</v>
      </c>
    </row>
    <row r="110" spans="1:12">
      <c r="A110" s="34" t="s">
        <v>561</v>
      </c>
      <c r="B110" s="34" t="s">
        <v>33</v>
      </c>
      <c r="C110" s="34" t="s">
        <v>516</v>
      </c>
      <c r="D110" s="119">
        <f t="shared" si="0"/>
        <v>404.75</v>
      </c>
      <c r="E110" s="158">
        <f t="shared" si="1"/>
        <v>0.36279461279461278</v>
      </c>
      <c r="F110" s="119">
        <f>VLOOKUP("*"&amp;A110&amp;"*",VEH0132d_All_Private!B:D,2,FALSE)</f>
        <v>297</v>
      </c>
      <c r="G110" s="158">
        <f t="shared" si="2"/>
        <v>0.40740740740740738</v>
      </c>
      <c r="H110" s="119">
        <f>VLOOKUP("*"&amp;A110&amp;"*",VEH0132d_All_Private!B:G,6,FALSE)</f>
        <v>176</v>
      </c>
      <c r="I110" s="158">
        <f t="shared" si="3"/>
        <v>0.31818181818181818</v>
      </c>
      <c r="J110" s="119">
        <f>VLOOKUP("*"&amp;A110&amp;"*",VEH0132d_All_Private!B:K,10,FALSE)</f>
        <v>120</v>
      </c>
      <c r="K110" s="86">
        <v>0.36279461279461278</v>
      </c>
      <c r="L110" s="86">
        <f t="shared" si="4"/>
        <v>36.27946127946128</v>
      </c>
    </row>
    <row r="111" spans="1:12">
      <c r="A111" s="34" t="s">
        <v>220</v>
      </c>
      <c r="B111" s="34" t="s">
        <v>37</v>
      </c>
      <c r="C111" s="34" t="s">
        <v>516</v>
      </c>
      <c r="D111" s="119">
        <f t="shared" si="0"/>
        <v>395.7696629213483</v>
      </c>
      <c r="E111" s="158">
        <f t="shared" si="1"/>
        <v>0.34615531605900784</v>
      </c>
      <c r="F111" s="119">
        <f>VLOOKUP("*"&amp;A111,VEH0132d_All_Private!B:D,2,FALSE)</f>
        <v>294</v>
      </c>
      <c r="G111" s="158">
        <f t="shared" si="2"/>
        <v>0.39455782312925169</v>
      </c>
      <c r="H111" s="119">
        <f>VLOOKUP("*"&amp;A111,VEH0132d_All_Private!B:G,6,FALSE)</f>
        <v>178</v>
      </c>
      <c r="I111" s="158">
        <f t="shared" si="3"/>
        <v>0.29775280898876405</v>
      </c>
      <c r="J111" s="119">
        <f>VLOOKUP("*"&amp;A111,VEH0132d_All_Private!B:K,10,FALSE)</f>
        <v>125</v>
      </c>
      <c r="K111" s="86">
        <v>0.34615531605900784</v>
      </c>
      <c r="L111" s="86">
        <f t="shared" si="4"/>
        <v>34.615531605900784</v>
      </c>
    </row>
    <row r="112" spans="1:12">
      <c r="A112" s="34" t="s">
        <v>116</v>
      </c>
      <c r="B112" s="34" t="s">
        <v>26</v>
      </c>
      <c r="C112" s="34" t="s">
        <v>516</v>
      </c>
      <c r="D112" s="119">
        <f t="shared" si="0"/>
        <v>394.56363636363636</v>
      </c>
      <c r="E112" s="158">
        <f t="shared" si="1"/>
        <v>0.35588878475476415</v>
      </c>
      <c r="F112" s="119">
        <f>VLOOKUP("*"&amp;A112,VEH0132d_All_Private!B:D,2,FALSE)</f>
        <v>291</v>
      </c>
      <c r="G112" s="158">
        <f t="shared" si="2"/>
        <v>0.4329896907216495</v>
      </c>
      <c r="H112" s="119">
        <f>VLOOKUP("*"&amp;A112,VEH0132d_All_Private!B:G,6,FALSE)</f>
        <v>165</v>
      </c>
      <c r="I112" s="158">
        <f t="shared" si="3"/>
        <v>0.27878787878787881</v>
      </c>
      <c r="J112" s="119">
        <f>VLOOKUP("*"&amp;A112,VEH0132d_All_Private!B:K,10,FALSE)</f>
        <v>119</v>
      </c>
      <c r="K112" s="86">
        <v>0.35588878475476415</v>
      </c>
      <c r="L112" s="86">
        <f t="shared" si="4"/>
        <v>35.588878475476413</v>
      </c>
    </row>
    <row r="113" spans="1:12">
      <c r="A113" s="34" t="s">
        <v>154</v>
      </c>
      <c r="B113" s="34" t="s">
        <v>30</v>
      </c>
      <c r="C113" s="34" t="s">
        <v>516</v>
      </c>
      <c r="D113" s="119">
        <f t="shared" si="0"/>
        <v>372.20000000000005</v>
      </c>
      <c r="E113" s="158">
        <f t="shared" si="1"/>
        <v>0.36838235294117649</v>
      </c>
      <c r="F113" s="119">
        <f>VLOOKUP("*"&amp;A113,VEH0132d_All_Private!B:D,2,FALSE)</f>
        <v>272</v>
      </c>
      <c r="G113" s="158">
        <f t="shared" si="2"/>
        <v>0.41176470588235292</v>
      </c>
      <c r="H113" s="119">
        <f>VLOOKUP("*"&amp;A113,VEH0132d_All_Private!B:G,6,FALSE)</f>
        <v>160</v>
      </c>
      <c r="I113" s="158">
        <f t="shared" si="3"/>
        <v>0.32500000000000001</v>
      </c>
      <c r="J113" s="119">
        <f>VLOOKUP("*"&amp;A113,VEH0132d_All_Private!B:K,10,FALSE)</f>
        <v>108</v>
      </c>
      <c r="K113" s="86">
        <v>0.36838235294117649</v>
      </c>
      <c r="L113" s="86">
        <f t="shared" si="4"/>
        <v>36.838235294117652</v>
      </c>
    </row>
    <row r="114" spans="1:12">
      <c r="A114" s="34" t="s">
        <v>566</v>
      </c>
      <c r="B114" s="34" t="s">
        <v>567</v>
      </c>
      <c r="C114" s="34" t="s">
        <v>516</v>
      </c>
      <c r="D114" s="119">
        <f t="shared" si="0"/>
        <v>358.24269005847952</v>
      </c>
      <c r="E114" s="158">
        <f t="shared" si="1"/>
        <v>0.32192874560324547</v>
      </c>
      <c r="F114" s="119">
        <f>VLOOKUP("*"&amp;A114&amp;"*",VEH0132d_All_Private!B:D,2,FALSE)</f>
        <v>271</v>
      </c>
      <c r="G114" s="158">
        <f t="shared" si="2"/>
        <v>0.36900369003690037</v>
      </c>
      <c r="H114" s="119">
        <f>VLOOKUP("*"&amp;A114&amp;"*",VEH0132d_All_Private!B:G,6,FALSE)</f>
        <v>171</v>
      </c>
      <c r="I114" s="158">
        <f t="shared" si="3"/>
        <v>0.27485380116959063</v>
      </c>
      <c r="J114" s="119">
        <f>VLOOKUP("*"&amp;A114&amp;"*",VEH0132d_All_Private!B:K,10,FALSE)</f>
        <v>124</v>
      </c>
      <c r="K114" s="86">
        <v>0.32192874560324547</v>
      </c>
      <c r="L114" s="86">
        <f t="shared" si="4"/>
        <v>32.192874560324547</v>
      </c>
    </row>
    <row r="115" spans="1:12">
      <c r="A115" s="34" t="s">
        <v>437</v>
      </c>
      <c r="B115" s="34" t="s">
        <v>53</v>
      </c>
      <c r="C115" s="34" t="s">
        <v>516</v>
      </c>
      <c r="D115" s="119">
        <f t="shared" si="0"/>
        <v>347.54276315789474</v>
      </c>
      <c r="E115" s="158">
        <f t="shared" si="1"/>
        <v>0.35230647143149701</v>
      </c>
      <c r="F115" s="119">
        <f>VLOOKUP("*"&amp;A115,VEH0132d_All_Private!B:D,2,FALSE)</f>
        <v>257</v>
      </c>
      <c r="G115" s="158">
        <f t="shared" si="2"/>
        <v>0.40856031128404668</v>
      </c>
      <c r="H115" s="119">
        <f>VLOOKUP("*"&amp;A115,VEH0132d_All_Private!B:G,6,FALSE)</f>
        <v>152</v>
      </c>
      <c r="I115" s="158">
        <f t="shared" si="3"/>
        <v>0.29605263157894735</v>
      </c>
      <c r="J115" s="119">
        <f>VLOOKUP("*"&amp;A115,VEH0132d_All_Private!B:K,10,FALSE)</f>
        <v>107</v>
      </c>
      <c r="K115" s="86">
        <v>0.35230647143149701</v>
      </c>
      <c r="L115" s="86">
        <f t="shared" si="4"/>
        <v>35.230647143149703</v>
      </c>
    </row>
    <row r="116" spans="1:12">
      <c r="A116" s="34" t="s">
        <v>264</v>
      </c>
      <c r="B116" s="34" t="s">
        <v>40</v>
      </c>
      <c r="C116" s="34" t="s">
        <v>516</v>
      </c>
      <c r="D116" s="119">
        <f t="shared" si="0"/>
        <v>339.68181818181819</v>
      </c>
      <c r="E116" s="158">
        <f t="shared" si="1"/>
        <v>0.34794372294372294</v>
      </c>
      <c r="F116" s="119">
        <f>VLOOKUP("*"&amp;A116,VEH0132d_All_Private!B:D,2,FALSE)</f>
        <v>252</v>
      </c>
      <c r="G116" s="158">
        <f t="shared" si="2"/>
        <v>0.47619047619047616</v>
      </c>
      <c r="H116" s="119">
        <f>VLOOKUP("*"&amp;A116,VEH0132d_All_Private!B:G,6,FALSE)</f>
        <v>132</v>
      </c>
      <c r="I116" s="158">
        <f t="shared" si="3"/>
        <v>0.2196969696969697</v>
      </c>
      <c r="J116" s="119">
        <f>VLOOKUP("*"&amp;A116,VEH0132d_All_Private!B:K,10,FALSE)</f>
        <v>103</v>
      </c>
      <c r="K116" s="86">
        <v>0.34794372294372294</v>
      </c>
      <c r="L116" s="86">
        <f t="shared" si="4"/>
        <v>34.794372294372295</v>
      </c>
    </row>
    <row r="117" spans="1:12">
      <c r="A117" s="34" t="s">
        <v>72</v>
      </c>
      <c r="B117" s="34" t="s">
        <v>22</v>
      </c>
      <c r="C117" s="34" t="s">
        <v>516</v>
      </c>
      <c r="D117" s="119">
        <f t="shared" si="0"/>
        <v>330.56976744186045</v>
      </c>
      <c r="E117" s="158">
        <f t="shared" si="1"/>
        <v>0.33294261065266317</v>
      </c>
      <c r="F117" s="119">
        <f>VLOOKUP("*"&amp;A117,VEH0132d_All_Private!B:D,2,FALSE)</f>
        <v>248</v>
      </c>
      <c r="G117" s="158">
        <f t="shared" si="2"/>
        <v>0.47983870967741937</v>
      </c>
      <c r="H117" s="119">
        <f>VLOOKUP("*"&amp;A117,VEH0132d_All_Private!B:G,6,FALSE)</f>
        <v>129</v>
      </c>
      <c r="I117" s="158">
        <f t="shared" si="3"/>
        <v>0.18604651162790697</v>
      </c>
      <c r="J117" s="119">
        <f>VLOOKUP("*"&amp;A117,VEH0132d_All_Private!B:K,10,FALSE)</f>
        <v>105</v>
      </c>
      <c r="K117" s="86">
        <v>0.33294261065266317</v>
      </c>
      <c r="L117" s="86">
        <f t="shared" si="4"/>
        <v>33.294261065266319</v>
      </c>
    </row>
    <row r="118" spans="1:12">
      <c r="A118" s="34" t="s">
        <v>570</v>
      </c>
      <c r="B118" s="34" t="s">
        <v>35</v>
      </c>
      <c r="C118" s="34" t="s">
        <v>516</v>
      </c>
      <c r="D118" s="119">
        <f t="shared" si="0"/>
        <v>310.8</v>
      </c>
      <c r="E118" s="158">
        <f t="shared" si="1"/>
        <v>0.30588235294117649</v>
      </c>
      <c r="F118" s="119">
        <v>238</v>
      </c>
      <c r="G118" s="158">
        <f t="shared" si="2"/>
        <v>0.41176470588235292</v>
      </c>
      <c r="H118" s="119">
        <v>140</v>
      </c>
      <c r="I118" s="158">
        <f t="shared" si="3"/>
        <v>0.2</v>
      </c>
      <c r="J118" s="119">
        <v>112</v>
      </c>
      <c r="K118" s="86">
        <v>0.30588235294117649</v>
      </c>
      <c r="L118" s="86">
        <f t="shared" si="4"/>
        <v>30.588235294117649</v>
      </c>
    </row>
    <row r="119" spans="1:12">
      <c r="A119" s="34" t="s">
        <v>230</v>
      </c>
      <c r="B119" s="34" t="s">
        <v>33</v>
      </c>
      <c r="C119" s="34" t="s">
        <v>516</v>
      </c>
      <c r="D119" s="119">
        <f t="shared" si="0"/>
        <v>290.54891304347825</v>
      </c>
      <c r="E119" s="158">
        <f t="shared" si="1"/>
        <v>0.22594478077416985</v>
      </c>
      <c r="F119" s="119">
        <f>VLOOKUP("*"&amp;A119,VEH0132d_All_Private!B:D,2,FALSE)</f>
        <v>237</v>
      </c>
      <c r="G119" s="158">
        <f t="shared" si="2"/>
        <v>0.22362869198312235</v>
      </c>
      <c r="H119" s="119">
        <f>VLOOKUP("*"&amp;A119,VEH0132d_All_Private!B:G,6,FALSE)</f>
        <v>184</v>
      </c>
      <c r="I119" s="158">
        <f t="shared" si="3"/>
        <v>0.22826086956521738</v>
      </c>
      <c r="J119" s="119">
        <f>VLOOKUP("*"&amp;A119,VEH0132d_All_Private!B:K,10,FALSE)</f>
        <v>142</v>
      </c>
      <c r="K119" s="86">
        <v>0.22594478077416985</v>
      </c>
      <c r="L119" s="86">
        <f t="shared" si="4"/>
        <v>22.594478077416984</v>
      </c>
    </row>
    <row r="120" spans="1:12">
      <c r="A120" s="34" t="s">
        <v>105</v>
      </c>
      <c r="B120" s="34" t="s">
        <v>25</v>
      </c>
      <c r="C120" s="34" t="s">
        <v>516</v>
      </c>
      <c r="D120" s="119">
        <f t="shared" si="0"/>
        <v>255.55859375</v>
      </c>
      <c r="E120" s="158">
        <f t="shared" si="1"/>
        <v>0.27143578980099503</v>
      </c>
      <c r="F120" s="119">
        <f>VLOOKUP("*"&amp;A120,VEH0132d_All_Private!B:D,2,FALSE)</f>
        <v>201</v>
      </c>
      <c r="G120" s="158">
        <f t="shared" si="2"/>
        <v>0.36318407960199006</v>
      </c>
      <c r="H120" s="119">
        <f>VLOOKUP("*"&amp;A120,VEH0132d_All_Private!B:G,6,FALSE)</f>
        <v>128</v>
      </c>
      <c r="I120" s="158">
        <f t="shared" si="3"/>
        <v>0.1796875</v>
      </c>
      <c r="J120" s="119">
        <f>VLOOKUP("*"&amp;A120,VEH0132d_All_Private!B:K,10,FALSE)</f>
        <v>105</v>
      </c>
      <c r="K120" s="86">
        <v>0.27143578980099503</v>
      </c>
      <c r="L120" s="86">
        <f t="shared" si="4"/>
        <v>27.143578980099502</v>
      </c>
    </row>
    <row r="121" spans="1:12">
      <c r="A121" s="34" t="s">
        <v>205</v>
      </c>
      <c r="B121" s="34" t="s">
        <v>35</v>
      </c>
      <c r="C121" s="34" t="s">
        <v>516</v>
      </c>
      <c r="D121" s="119">
        <f t="shared" si="0"/>
        <v>259.29807692307691</v>
      </c>
      <c r="E121" s="158">
        <f t="shared" si="1"/>
        <v>0.40161122661122661</v>
      </c>
      <c r="F121" s="119">
        <f>VLOOKUP("*"&amp;A121,VEH0132d_All_Private!B:D,2,FALSE)</f>
        <v>185</v>
      </c>
      <c r="G121" s="158">
        <f t="shared" si="2"/>
        <v>0.43783783783783786</v>
      </c>
      <c r="H121" s="119">
        <f>VLOOKUP("*"&amp;A121,VEH0132d_All_Private!B:G,6,FALSE)</f>
        <v>104</v>
      </c>
      <c r="I121" s="158">
        <f t="shared" si="3"/>
        <v>0.36538461538461536</v>
      </c>
      <c r="J121" s="119">
        <f>VLOOKUP("*"&amp;A121,VEH0132d_All_Private!B:K,10,FALSE)</f>
        <v>66</v>
      </c>
      <c r="K121" s="86">
        <v>0.40161122661122661</v>
      </c>
      <c r="L121" s="86">
        <f t="shared" si="4"/>
        <v>40.161122661122661</v>
      </c>
    </row>
    <row r="122" spans="1:12">
      <c r="A122" s="34" t="s">
        <v>572</v>
      </c>
      <c r="B122" s="34" t="s">
        <v>573</v>
      </c>
      <c r="C122" s="34" t="s">
        <v>563</v>
      </c>
      <c r="D122" s="119">
        <f t="shared" si="0"/>
        <v>233.56140350877195</v>
      </c>
      <c r="E122" s="158">
        <f t="shared" si="1"/>
        <v>0.28330441488336222</v>
      </c>
      <c r="F122" s="119">
        <f>VLOOKUP("*"&amp;A122&amp;"*",VEH0132d_All_Private!B:D,2,FALSE)</f>
        <v>182</v>
      </c>
      <c r="G122" s="158">
        <f t="shared" si="2"/>
        <v>0.37362637362637363</v>
      </c>
      <c r="H122" s="119">
        <f>VLOOKUP("*"&amp;A122&amp;"*",VEH0132d_All_Private!B:G,6,FALSE)</f>
        <v>114</v>
      </c>
      <c r="I122" s="158">
        <f t="shared" si="3"/>
        <v>0.19298245614035087</v>
      </c>
      <c r="J122" s="119">
        <f>VLOOKUP("*"&amp;A122&amp;"*",VEH0132d_All_Private!B:K,10,FALSE)</f>
        <v>92</v>
      </c>
      <c r="K122" s="86">
        <v>0.28330441488336222</v>
      </c>
      <c r="L122" s="86">
        <f t="shared" si="4"/>
        <v>28.330441488336223</v>
      </c>
    </row>
    <row r="123" spans="1:12">
      <c r="A123" s="34" t="s">
        <v>184</v>
      </c>
      <c r="B123" s="34" t="s">
        <v>33</v>
      </c>
      <c r="C123" s="34" t="s">
        <v>516</v>
      </c>
      <c r="D123" s="119">
        <f t="shared" si="0"/>
        <v>235.64285714285714</v>
      </c>
      <c r="E123" s="158">
        <f t="shared" si="1"/>
        <v>0.39433643279797126</v>
      </c>
      <c r="F123" s="119">
        <f>VLOOKUP("*"&amp;A123,VEH0132d_All_Private!B:D,2,FALSE)</f>
        <v>169</v>
      </c>
      <c r="G123" s="158">
        <f t="shared" si="2"/>
        <v>0.50295857988165682</v>
      </c>
      <c r="H123" s="119">
        <f>VLOOKUP("*"&amp;A123,VEH0132d_All_Private!B:G,6,FALSE)</f>
        <v>84</v>
      </c>
      <c r="I123" s="158">
        <f t="shared" si="3"/>
        <v>0.2857142857142857</v>
      </c>
      <c r="J123" s="119">
        <f>VLOOKUP("*"&amp;A123,VEH0132d_All_Private!B:K,10,FALSE)</f>
        <v>60</v>
      </c>
      <c r="K123" s="86">
        <v>0.39433643279797126</v>
      </c>
      <c r="L123" s="86">
        <f t="shared" si="4"/>
        <v>39.433643279797124</v>
      </c>
    </row>
    <row r="124" spans="1:12">
      <c r="A124" s="34" t="s">
        <v>224</v>
      </c>
      <c r="B124" s="34" t="s">
        <v>222</v>
      </c>
      <c r="C124" s="34" t="s">
        <v>516</v>
      </c>
      <c r="D124" s="119">
        <f t="shared" si="0"/>
        <v>221.42500000000001</v>
      </c>
      <c r="E124" s="158">
        <f t="shared" si="1"/>
        <v>0.34196969696969692</v>
      </c>
      <c r="F124" s="119">
        <f>VLOOKUP("*"&amp;A124,VEH0132d_All_Private!B:D,2,FALSE)</f>
        <v>165</v>
      </c>
      <c r="G124" s="158">
        <f t="shared" si="2"/>
        <v>0.39393939393939392</v>
      </c>
      <c r="H124" s="119">
        <f>VLOOKUP("*"&amp;A124,VEH0132d_All_Private!B:G,6,FALSE)</f>
        <v>100</v>
      </c>
      <c r="I124" s="158">
        <f t="shared" si="3"/>
        <v>0.28999999999999998</v>
      </c>
      <c r="J124" s="119">
        <f>VLOOKUP("*"&amp;A124,VEH0132d_All_Private!B:K,10,FALSE)</f>
        <v>71</v>
      </c>
      <c r="K124" s="86">
        <v>0.34196969696969692</v>
      </c>
      <c r="L124" s="86">
        <f t="shared" si="4"/>
        <v>34.196969696969695</v>
      </c>
    </row>
    <row r="125" spans="1:12">
      <c r="A125" s="34" t="s">
        <v>225</v>
      </c>
      <c r="B125" s="34" t="s">
        <v>38</v>
      </c>
      <c r="C125" s="34" t="s">
        <v>516</v>
      </c>
      <c r="D125" s="119">
        <f t="shared" si="0"/>
        <v>223.94736842105263</v>
      </c>
      <c r="E125" s="158">
        <f t="shared" si="1"/>
        <v>0.4173884077281812</v>
      </c>
      <c r="F125" s="119">
        <f>VLOOKUP("*"&amp;A125,VEH0132d_All_Private!B:D,2,FALSE)</f>
        <v>158</v>
      </c>
      <c r="G125" s="158">
        <f t="shared" si="2"/>
        <v>0.51898734177215189</v>
      </c>
      <c r="H125" s="119">
        <f>VLOOKUP("*"&amp;A125,VEH0132d_All_Private!B:G,6,FALSE)</f>
        <v>76</v>
      </c>
      <c r="I125" s="158">
        <f t="shared" si="3"/>
        <v>0.31578947368421051</v>
      </c>
      <c r="J125" s="119">
        <f>VLOOKUP("*"&amp;A125,VEH0132d_All_Private!B:K,10,FALSE)</f>
        <v>52</v>
      </c>
      <c r="K125" s="86">
        <v>0.4173884077281812</v>
      </c>
      <c r="L125" s="86">
        <f t="shared" si="4"/>
        <v>41.738840772818122</v>
      </c>
    </row>
  </sheetData>
  <sheetProtection sheet="1" formatCells="0" formatColumns="0" formatRows="0" insertColumns="0" insertRows="0" insertHyperlinks="0" deleteColumns="0" deleteRows="0" sort="0" autoFilter="0" pivotTables="0"/>
  <autoFilter ref="A5:L5" xr:uid="{00000000-0009-0000-0000-00000E000000}">
    <sortState xmlns:xlrd2="http://schemas.microsoft.com/office/spreadsheetml/2017/richdata2" ref="A5:L5">
      <sortCondition descending="1" ref="F5"/>
    </sortState>
  </autoFilter>
  <mergeCells count="1">
    <mergeCell ref="D4:E4"/>
  </mergeCells>
  <pageMargins left="0.7" right="0.7" top="0.75" bottom="0.75" header="0" footer="0"/>
  <pageSetup scale="6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25"/>
  <sheetViews>
    <sheetView showGridLines="0" view="pageBreakPreview" topLeftCell="A7" zoomScale="60" zoomScaleNormal="100" workbookViewId="0">
      <selection sqref="A1:J125"/>
    </sheetView>
  </sheetViews>
  <sheetFormatPr defaultColWidth="14.42578125" defaultRowHeight="15"/>
  <cols>
    <col min="1" max="1" width="21.28515625" customWidth="1"/>
    <col min="2" max="2" width="20" bestFit="1" customWidth="1"/>
    <col min="3" max="3" width="16" bestFit="1" customWidth="1"/>
    <col min="4" max="4" width="19" bestFit="1" customWidth="1"/>
    <col min="5" max="6" width="16" bestFit="1" customWidth="1"/>
    <col min="7" max="7" width="16.28515625" bestFit="1" customWidth="1"/>
    <col min="8" max="8" width="16" bestFit="1" customWidth="1"/>
    <col min="9" max="9" width="16.28515625" bestFit="1" customWidth="1"/>
    <col min="10" max="10" width="16" bestFit="1" customWidth="1"/>
    <col min="11" max="12" width="12" hidden="1" customWidth="1"/>
    <col min="13" max="26" width="8.7109375" customWidth="1"/>
  </cols>
  <sheetData>
    <row r="1" spans="1:12" ht="20.25">
      <c r="A1" s="1" t="s">
        <v>0</v>
      </c>
    </row>
    <row r="2" spans="1:12">
      <c r="A2" s="2" t="s">
        <v>1</v>
      </c>
    </row>
    <row r="4" spans="1:12">
      <c r="A4" s="13" t="s">
        <v>499</v>
      </c>
      <c r="D4" s="281" t="s">
        <v>493</v>
      </c>
      <c r="E4" s="280"/>
      <c r="F4" s="157" t="s">
        <v>494</v>
      </c>
      <c r="G4" s="157" t="s">
        <v>3</v>
      </c>
      <c r="H4" s="157" t="s">
        <v>495</v>
      </c>
      <c r="I4" s="157" t="s">
        <v>4</v>
      </c>
      <c r="J4" s="157" t="s">
        <v>496</v>
      </c>
    </row>
    <row r="5" spans="1:12" ht="42.75">
      <c r="A5" s="112" t="s">
        <v>504</v>
      </c>
      <c r="B5" s="112" t="s">
        <v>7</v>
      </c>
      <c r="C5" s="112" t="s">
        <v>14</v>
      </c>
      <c r="D5" s="114" t="s">
        <v>500</v>
      </c>
      <c r="E5" s="114" t="s">
        <v>9</v>
      </c>
      <c r="F5" s="114" t="s">
        <v>501</v>
      </c>
      <c r="G5" s="114" t="s">
        <v>12</v>
      </c>
      <c r="H5" s="114" t="s">
        <v>501</v>
      </c>
      <c r="I5" s="114" t="s">
        <v>12</v>
      </c>
      <c r="J5" s="114" t="s">
        <v>501</v>
      </c>
    </row>
    <row r="6" spans="1:12">
      <c r="A6" s="34" t="s">
        <v>517</v>
      </c>
      <c r="B6" s="34" t="s">
        <v>518</v>
      </c>
      <c r="C6" s="34" t="s">
        <v>516</v>
      </c>
      <c r="D6" s="119">
        <f t="shared" ref="D6:D125" si="0">(F6/100)*L6+F6</f>
        <v>32619.099837961257</v>
      </c>
      <c r="E6" s="158">
        <f t="shared" ref="E6:E125" si="1">AVERAGE(G6,I6)</f>
        <v>0.39630580189038389</v>
      </c>
      <c r="F6" s="267">
        <f>VLOOKUP("*"&amp;A6,VEH0132e_BEV_Private!B:D,2,FALSE)</f>
        <v>23361</v>
      </c>
      <c r="G6" s="268">
        <f t="shared" ref="G6:G125" si="2">(F6-H6)/F6</f>
        <v>0.4188176875989898</v>
      </c>
      <c r="H6" s="267">
        <f>VLOOKUP("*"&amp;A6,VEH0132e_BEV_Private!B:G,6,FALSE)</f>
        <v>13577</v>
      </c>
      <c r="I6" s="268">
        <f t="shared" ref="I6:I125" si="3">(H6-J6)/H6</f>
        <v>0.37379391618177799</v>
      </c>
      <c r="J6" s="267">
        <f>VLOOKUP("*"&amp;A6,VEH0132e_BEV_Private!B:K,10,FALSE)</f>
        <v>8502</v>
      </c>
      <c r="K6" s="86">
        <v>0.39630580189038389</v>
      </c>
      <c r="L6" s="86">
        <f t="shared" ref="L6:L125" si="4">K6*100</f>
        <v>39.63058018903839</v>
      </c>
    </row>
    <row r="7" spans="1:12">
      <c r="A7" s="34" t="s">
        <v>522</v>
      </c>
      <c r="B7" s="34" t="s">
        <v>329</v>
      </c>
      <c r="C7" s="34" t="s">
        <v>516</v>
      </c>
      <c r="D7" s="119">
        <f t="shared" si="0"/>
        <v>2871.926277372263</v>
      </c>
      <c r="E7" s="158">
        <f t="shared" si="1"/>
        <v>0.34579488161774263</v>
      </c>
      <c r="F7" s="267">
        <v>2134</v>
      </c>
      <c r="G7" s="268">
        <f t="shared" si="2"/>
        <v>0.35801312089971882</v>
      </c>
      <c r="H7" s="267">
        <v>1370</v>
      </c>
      <c r="I7" s="268">
        <f t="shared" si="3"/>
        <v>0.33357664233576645</v>
      </c>
      <c r="J7" s="267">
        <v>913</v>
      </c>
      <c r="K7" s="86">
        <v>0.34579488161774263</v>
      </c>
      <c r="L7" s="86">
        <f t="shared" si="4"/>
        <v>34.579488161774265</v>
      </c>
    </row>
    <row r="8" spans="1:12">
      <c r="A8" s="34" t="s">
        <v>433</v>
      </c>
      <c r="B8" s="34" t="s">
        <v>519</v>
      </c>
      <c r="C8" s="34" t="s">
        <v>516</v>
      </c>
      <c r="D8" s="119">
        <f t="shared" si="0"/>
        <v>1864.7352941176471</v>
      </c>
      <c r="E8" s="158">
        <f t="shared" si="1"/>
        <v>0.37213781759944597</v>
      </c>
      <c r="F8" s="267">
        <f>VLOOKUP("*"&amp;A8,VEH0132e_BEV_Private!B:D,2,FALSE)</f>
        <v>1359</v>
      </c>
      <c r="G8" s="268">
        <f t="shared" si="2"/>
        <v>0.4370860927152318</v>
      </c>
      <c r="H8" s="267">
        <f>VLOOKUP("*"&amp;A8,VEH0132e_BEV_Private!B:G,6,FALSE)</f>
        <v>765</v>
      </c>
      <c r="I8" s="268">
        <f t="shared" si="3"/>
        <v>0.30718954248366015</v>
      </c>
      <c r="J8" s="267">
        <f>VLOOKUP("*"&amp;A8,VEH0132e_BEV_Private!B:K,10,FALSE)</f>
        <v>530</v>
      </c>
      <c r="K8" s="86">
        <v>0.37213781759944597</v>
      </c>
      <c r="L8" s="86">
        <f t="shared" si="4"/>
        <v>37.213781759944595</v>
      </c>
    </row>
    <row r="9" spans="1:12">
      <c r="A9" s="34" t="s">
        <v>535</v>
      </c>
      <c r="B9" s="34" t="s">
        <v>308</v>
      </c>
      <c r="C9" s="34" t="s">
        <v>524</v>
      </c>
      <c r="D9" s="119">
        <f t="shared" si="0"/>
        <v>1820.181818181818</v>
      </c>
      <c r="E9" s="158">
        <f t="shared" si="1"/>
        <v>0.38839192843769499</v>
      </c>
      <c r="F9" s="267">
        <f>VLOOKUP("*"&amp;A9,VEH0132e_BEV_Private!B:D,2,FALSE)</f>
        <v>1311</v>
      </c>
      <c r="G9" s="268">
        <f t="shared" si="2"/>
        <v>0.42105263157894735</v>
      </c>
      <c r="H9" s="267">
        <f>VLOOKUP("*"&amp;A9,VEH0132e_BEV_Private!B:G,6,FALSE)</f>
        <v>759</v>
      </c>
      <c r="I9" s="268">
        <f t="shared" si="3"/>
        <v>0.35573122529644269</v>
      </c>
      <c r="J9" s="267">
        <f>VLOOKUP("*"&amp;A9,VEH0132e_BEV_Private!B:K,10,FALSE)</f>
        <v>489</v>
      </c>
      <c r="K9" s="86">
        <v>0.38839192843769499</v>
      </c>
      <c r="L9" s="86">
        <f t="shared" si="4"/>
        <v>38.839192843769496</v>
      </c>
    </row>
    <row r="10" spans="1:12">
      <c r="A10" s="34" t="s">
        <v>416</v>
      </c>
      <c r="B10" s="34" t="s">
        <v>520</v>
      </c>
      <c r="C10" s="34" t="s">
        <v>516</v>
      </c>
      <c r="D10" s="119">
        <f t="shared" si="0"/>
        <v>1584.2168674698796</v>
      </c>
      <c r="E10" s="158">
        <f t="shared" si="1"/>
        <v>0.39948486525607729</v>
      </c>
      <c r="F10" s="267">
        <f>VLOOKUP("*"&amp;A10,VEH0132e_BEV_Private!B:D,2,FALSE)</f>
        <v>1132</v>
      </c>
      <c r="G10" s="268">
        <f t="shared" si="2"/>
        <v>0.41342756183745583</v>
      </c>
      <c r="H10" s="267">
        <f>VLOOKUP("*"&amp;A10,VEH0132e_BEV_Private!B:G,6,FALSE)</f>
        <v>664</v>
      </c>
      <c r="I10" s="268">
        <f t="shared" si="3"/>
        <v>0.38554216867469882</v>
      </c>
      <c r="J10" s="267">
        <f>VLOOKUP("*"&amp;A10,VEH0132e_BEV_Private!B:K,10,FALSE)</f>
        <v>408</v>
      </c>
      <c r="K10" s="86">
        <v>0.39948486525607729</v>
      </c>
      <c r="L10" s="86">
        <f t="shared" si="4"/>
        <v>39.948486525607727</v>
      </c>
    </row>
    <row r="11" spans="1:12">
      <c r="A11" s="34" t="s">
        <v>332</v>
      </c>
      <c r="B11" s="34" t="s">
        <v>329</v>
      </c>
      <c r="C11" s="34" t="s">
        <v>516</v>
      </c>
      <c r="D11" s="119">
        <f t="shared" si="0"/>
        <v>1296.6593323216996</v>
      </c>
      <c r="E11" s="158">
        <f t="shared" si="1"/>
        <v>0.29407118994181591</v>
      </c>
      <c r="F11" s="267">
        <f>VLOOKUP("*"&amp;A11,VEH0132e_BEV_Private!B:D,2,FALSE)</f>
        <v>1002</v>
      </c>
      <c r="G11" s="268">
        <f t="shared" si="2"/>
        <v>0.34231536926147704</v>
      </c>
      <c r="H11" s="267">
        <f>VLOOKUP("*"&amp;A11,VEH0132e_BEV_Private!B:G,6,FALSE)</f>
        <v>659</v>
      </c>
      <c r="I11" s="268">
        <f t="shared" si="3"/>
        <v>0.24582701062215478</v>
      </c>
      <c r="J11" s="267">
        <f>VLOOKUP("*"&amp;A11,VEH0132e_BEV_Private!B:K,10,FALSE)</f>
        <v>497</v>
      </c>
      <c r="K11" s="86">
        <v>0.29407118994181591</v>
      </c>
      <c r="L11" s="86">
        <f t="shared" si="4"/>
        <v>29.407118994181591</v>
      </c>
    </row>
    <row r="12" spans="1:12">
      <c r="A12" s="34" t="s">
        <v>537</v>
      </c>
      <c r="B12" s="34" t="s">
        <v>520</v>
      </c>
      <c r="C12" s="34" t="s">
        <v>516</v>
      </c>
      <c r="D12" s="119">
        <f t="shared" si="0"/>
        <v>1311.6558669001752</v>
      </c>
      <c r="E12" s="158">
        <f t="shared" si="1"/>
        <v>0.38360323512676697</v>
      </c>
      <c r="F12" s="267">
        <v>948</v>
      </c>
      <c r="G12" s="268">
        <f t="shared" si="2"/>
        <v>0.39767932489451474</v>
      </c>
      <c r="H12" s="267">
        <v>571</v>
      </c>
      <c r="I12" s="268">
        <f t="shared" si="3"/>
        <v>0.36952714535901926</v>
      </c>
      <c r="J12" s="267">
        <v>360</v>
      </c>
      <c r="K12" s="86">
        <v>0.38360323512676697</v>
      </c>
      <c r="L12" s="86">
        <f t="shared" si="4"/>
        <v>38.3603235126767</v>
      </c>
    </row>
    <row r="13" spans="1:12">
      <c r="A13" s="34" t="s">
        <v>540</v>
      </c>
      <c r="B13" s="34" t="s">
        <v>531</v>
      </c>
      <c r="C13" s="34" t="s">
        <v>516</v>
      </c>
      <c r="D13" s="119">
        <f t="shared" si="0"/>
        <v>1311.4698354661791</v>
      </c>
      <c r="E13" s="158">
        <f t="shared" si="1"/>
        <v>0.38486783048170981</v>
      </c>
      <c r="F13" s="267">
        <f>VLOOKUP("*"&amp;A13,VEH0132e_BEV_Private!B:D,2,FALSE)</f>
        <v>947</v>
      </c>
      <c r="G13" s="268">
        <f t="shared" si="2"/>
        <v>0.42238648363252373</v>
      </c>
      <c r="H13" s="267">
        <f>VLOOKUP("*"&amp;A13,VEH0132e_BEV_Private!B:G,6,FALSE)</f>
        <v>547</v>
      </c>
      <c r="I13" s="268">
        <f t="shared" si="3"/>
        <v>0.34734917733089582</v>
      </c>
      <c r="J13" s="267">
        <f>VLOOKUP("*"&amp;A13,VEH0132e_BEV_Private!B:K,10,FALSE)</f>
        <v>357</v>
      </c>
      <c r="K13" s="86">
        <v>0.38486783048170981</v>
      </c>
      <c r="L13" s="86">
        <f t="shared" si="4"/>
        <v>38.486783048170977</v>
      </c>
    </row>
    <row r="14" spans="1:12">
      <c r="A14" s="34" t="s">
        <v>534</v>
      </c>
      <c r="B14" s="34" t="s">
        <v>27</v>
      </c>
      <c r="C14" s="34" t="s">
        <v>516</v>
      </c>
      <c r="D14" s="119">
        <f t="shared" si="0"/>
        <v>1275.1902268760907</v>
      </c>
      <c r="E14" s="158">
        <f t="shared" si="1"/>
        <v>0.38157121004993577</v>
      </c>
      <c r="F14" s="267">
        <f>VLOOKUP("*"&amp;A14&amp;"*",VEH0132e_BEV_Private!B:D,2,FALSE)</f>
        <v>923</v>
      </c>
      <c r="G14" s="268">
        <f t="shared" si="2"/>
        <v>0.37919826652221017</v>
      </c>
      <c r="H14" s="267">
        <f>VLOOKUP("*"&amp;A14&amp;"*",VEH0132e_BEV_Private!B:G,6,FALSE)</f>
        <v>573</v>
      </c>
      <c r="I14" s="268">
        <f t="shared" si="3"/>
        <v>0.38394415357766143</v>
      </c>
      <c r="J14" s="267">
        <f>VLOOKUP("*"&amp;A14&amp;"*",VEH0132e_BEV_Private!B:K,10,FALSE)</f>
        <v>353</v>
      </c>
      <c r="K14" s="86">
        <v>0.38157121004993577</v>
      </c>
      <c r="L14" s="86">
        <f t="shared" si="4"/>
        <v>38.157121004993577</v>
      </c>
    </row>
    <row r="15" spans="1:12">
      <c r="A15" s="34" t="s">
        <v>528</v>
      </c>
      <c r="B15" s="34" t="s">
        <v>344</v>
      </c>
      <c r="C15" s="34" t="s">
        <v>516</v>
      </c>
      <c r="D15" s="119">
        <f t="shared" si="0"/>
        <v>1239.9680851063829</v>
      </c>
      <c r="E15" s="158">
        <f t="shared" si="1"/>
        <v>0.34341070975772803</v>
      </c>
      <c r="F15" s="267">
        <f>VLOOKUP("*"&amp;A15&amp;"*",VEH0132e_BEV_Private!B:D,2,FALSE)</f>
        <v>923</v>
      </c>
      <c r="G15" s="268">
        <f t="shared" si="2"/>
        <v>0.38894907908992415</v>
      </c>
      <c r="H15" s="267">
        <f>VLOOKUP("*"&amp;A15&amp;"*",VEH0132e_BEV_Private!B:G,6,FALSE)</f>
        <v>564</v>
      </c>
      <c r="I15" s="268">
        <f t="shared" si="3"/>
        <v>0.2978723404255319</v>
      </c>
      <c r="J15" s="267">
        <f>VLOOKUP("*"&amp;A15&amp;"*",VEH0132e_BEV_Private!B:K,10,FALSE)</f>
        <v>396</v>
      </c>
      <c r="K15" s="86">
        <v>0.34341070975772803</v>
      </c>
      <c r="L15" s="86">
        <f t="shared" si="4"/>
        <v>34.341070975772801</v>
      </c>
    </row>
    <row r="16" spans="1:12">
      <c r="A16" s="34" t="s">
        <v>541</v>
      </c>
      <c r="B16" s="34" t="s">
        <v>344</v>
      </c>
      <c r="C16" s="34" t="s">
        <v>516</v>
      </c>
      <c r="D16" s="119">
        <f t="shared" si="0"/>
        <v>1239.9680851063829</v>
      </c>
      <c r="E16" s="158">
        <f t="shared" si="1"/>
        <v>0.34341070975772803</v>
      </c>
      <c r="F16" s="267">
        <f>VLOOKUP("*"&amp;A16,VEH0132e_BEV_Private!B:D,2,FALSE)</f>
        <v>923</v>
      </c>
      <c r="G16" s="268">
        <f t="shared" si="2"/>
        <v>0.38894907908992415</v>
      </c>
      <c r="H16" s="267">
        <f>VLOOKUP("*"&amp;A16,VEH0132e_BEV_Private!B:G,6,FALSE)</f>
        <v>564</v>
      </c>
      <c r="I16" s="268">
        <f t="shared" si="3"/>
        <v>0.2978723404255319</v>
      </c>
      <c r="J16" s="267">
        <f>VLOOKUP("*"&amp;A16,VEH0132e_BEV_Private!B:K,10,FALSE)</f>
        <v>396</v>
      </c>
      <c r="K16" s="86">
        <v>0.34341070975772803</v>
      </c>
      <c r="L16" s="86">
        <f t="shared" si="4"/>
        <v>34.341070975772801</v>
      </c>
    </row>
    <row r="17" spans="1:12">
      <c r="A17" s="34" t="s">
        <v>355</v>
      </c>
      <c r="B17" s="34" t="s">
        <v>533</v>
      </c>
      <c r="C17" s="34" t="s">
        <v>516</v>
      </c>
      <c r="D17" s="119">
        <f t="shared" si="0"/>
        <v>1269.5491493383743</v>
      </c>
      <c r="E17" s="158">
        <f t="shared" si="1"/>
        <v>0.38295114307012446</v>
      </c>
      <c r="F17" s="267">
        <f>VLOOKUP("*"&amp;A17,VEH0132e_BEV_Private!B:D,2,FALSE)</f>
        <v>918</v>
      </c>
      <c r="G17" s="268">
        <f t="shared" si="2"/>
        <v>0.42374727668845313</v>
      </c>
      <c r="H17" s="267">
        <f>VLOOKUP("*"&amp;A17,VEH0132e_BEV_Private!B:G,6,FALSE)</f>
        <v>529</v>
      </c>
      <c r="I17" s="268">
        <f t="shared" si="3"/>
        <v>0.34215500945179583</v>
      </c>
      <c r="J17" s="267">
        <f>VLOOKUP("*"&amp;A17,VEH0132e_BEV_Private!B:K,10,FALSE)</f>
        <v>348</v>
      </c>
      <c r="K17" s="86">
        <v>0.38295114307012446</v>
      </c>
      <c r="L17" s="86">
        <f t="shared" si="4"/>
        <v>38.295114307012447</v>
      </c>
    </row>
    <row r="18" spans="1:12">
      <c r="A18" s="34" t="s">
        <v>551</v>
      </c>
      <c r="B18" s="34" t="s">
        <v>43</v>
      </c>
      <c r="C18" s="34" t="s">
        <v>516</v>
      </c>
      <c r="D18" s="119">
        <f t="shared" si="0"/>
        <v>1137.1074380165289</v>
      </c>
      <c r="E18" s="158">
        <f t="shared" si="1"/>
        <v>0.39351401717711876</v>
      </c>
      <c r="F18" s="267">
        <f>VLOOKUP("*"&amp;A18&amp;"*",VEH0132e_BEV_Private!B:D,2,FALSE)</f>
        <v>816</v>
      </c>
      <c r="G18" s="268">
        <f t="shared" si="2"/>
        <v>0.40686274509803921</v>
      </c>
      <c r="H18" s="267">
        <f>VLOOKUP("*"&amp;A18&amp;"*",VEH0132e_BEV_Private!B:G,6,FALSE)</f>
        <v>484</v>
      </c>
      <c r="I18" s="268">
        <f t="shared" si="3"/>
        <v>0.38016528925619836</v>
      </c>
      <c r="J18" s="267">
        <f>VLOOKUP("*"&amp;A18&amp;"*",VEH0132e_BEV_Private!B:K,10,FALSE)</f>
        <v>300</v>
      </c>
      <c r="K18" s="86">
        <v>0.39351401717711876</v>
      </c>
      <c r="L18" s="86">
        <f t="shared" si="4"/>
        <v>39.351401717711873</v>
      </c>
    </row>
    <row r="19" spans="1:12">
      <c r="A19" s="34" t="s">
        <v>153</v>
      </c>
      <c r="B19" s="34" t="s">
        <v>30</v>
      </c>
      <c r="C19" s="34" t="s">
        <v>516</v>
      </c>
      <c r="D19" s="119">
        <f t="shared" si="0"/>
        <v>1023.3808016877638</v>
      </c>
      <c r="E19" s="158">
        <f t="shared" si="1"/>
        <v>0.36269081449768803</v>
      </c>
      <c r="F19" s="267">
        <f>VLOOKUP("*"&amp;A19,VEH0132e_BEV_Private!B:D,2,FALSE)</f>
        <v>751</v>
      </c>
      <c r="G19" s="268">
        <f t="shared" si="2"/>
        <v>0.36884154460719043</v>
      </c>
      <c r="H19" s="267">
        <f>VLOOKUP("*"&amp;A19,VEH0132e_BEV_Private!B:G,6,FALSE)</f>
        <v>474</v>
      </c>
      <c r="I19" s="268">
        <f t="shared" si="3"/>
        <v>0.35654008438818563</v>
      </c>
      <c r="J19" s="267">
        <f>VLOOKUP("*"&amp;A19,VEH0132e_BEV_Private!B:K,10,FALSE)</f>
        <v>305</v>
      </c>
      <c r="K19" s="86">
        <v>0.36269081449768803</v>
      </c>
      <c r="L19" s="86">
        <f t="shared" si="4"/>
        <v>36.269081449768805</v>
      </c>
    </row>
    <row r="20" spans="1:12">
      <c r="A20" s="34" t="s">
        <v>536</v>
      </c>
      <c r="B20" s="34" t="s">
        <v>413</v>
      </c>
      <c r="C20" s="34" t="s">
        <v>516</v>
      </c>
      <c r="D20" s="119">
        <f t="shared" si="0"/>
        <v>968.83974358974365</v>
      </c>
      <c r="E20" s="158">
        <f t="shared" si="1"/>
        <v>0.38208237316653865</v>
      </c>
      <c r="F20" s="267">
        <v>701</v>
      </c>
      <c r="G20" s="268">
        <f t="shared" si="2"/>
        <v>0.44365192582025675</v>
      </c>
      <c r="H20" s="267">
        <v>390</v>
      </c>
      <c r="I20" s="268">
        <f t="shared" si="3"/>
        <v>0.32051282051282054</v>
      </c>
      <c r="J20" s="267">
        <v>265</v>
      </c>
      <c r="K20" s="86">
        <v>0.38208237316653865</v>
      </c>
      <c r="L20" s="86">
        <f t="shared" si="4"/>
        <v>38.208237316653864</v>
      </c>
    </row>
    <row r="21" spans="1:12">
      <c r="A21" s="34" t="s">
        <v>525</v>
      </c>
      <c r="B21" s="34" t="s">
        <v>43</v>
      </c>
      <c r="C21" s="34" t="s">
        <v>516</v>
      </c>
      <c r="D21" s="119">
        <f t="shared" si="0"/>
        <v>943.1548223350253</v>
      </c>
      <c r="E21" s="158">
        <f t="shared" si="1"/>
        <v>0.39933949901339078</v>
      </c>
      <c r="F21" s="267">
        <v>674</v>
      </c>
      <c r="G21" s="268">
        <f t="shared" si="2"/>
        <v>0.41543026706231456</v>
      </c>
      <c r="H21" s="267">
        <v>394</v>
      </c>
      <c r="I21" s="268">
        <f t="shared" si="3"/>
        <v>0.38324873096446699</v>
      </c>
      <c r="J21" s="267">
        <v>243</v>
      </c>
      <c r="K21" s="86">
        <v>0.39933949901339078</v>
      </c>
      <c r="L21" s="86">
        <f t="shared" si="4"/>
        <v>39.933949901339076</v>
      </c>
    </row>
    <row r="22" spans="1:12">
      <c r="A22" s="34" t="s">
        <v>430</v>
      </c>
      <c r="B22" s="34" t="s">
        <v>519</v>
      </c>
      <c r="C22" s="34" t="s">
        <v>516</v>
      </c>
      <c r="D22" s="119">
        <f t="shared" si="0"/>
        <v>953.8716012084592</v>
      </c>
      <c r="E22" s="158">
        <f t="shared" si="1"/>
        <v>0.43655361627780004</v>
      </c>
      <c r="F22" s="267">
        <f>VLOOKUP("*"&amp;A22,VEH0132e_BEV_Private!B:D,2,FALSE)</f>
        <v>664</v>
      </c>
      <c r="G22" s="268">
        <f t="shared" si="2"/>
        <v>0.50150602409638556</v>
      </c>
      <c r="H22" s="267">
        <f>VLOOKUP("*"&amp;A22,VEH0132e_BEV_Private!B:G,6,FALSE)</f>
        <v>331</v>
      </c>
      <c r="I22" s="268">
        <f t="shared" si="3"/>
        <v>0.37160120845921452</v>
      </c>
      <c r="J22" s="267">
        <f>VLOOKUP("*"&amp;A22,VEH0132e_BEV_Private!B:K,10,FALSE)</f>
        <v>208</v>
      </c>
      <c r="K22" s="86">
        <v>0.43655361627780004</v>
      </c>
      <c r="L22" s="86">
        <f t="shared" si="4"/>
        <v>43.655361627780003</v>
      </c>
    </row>
    <row r="23" spans="1:12">
      <c r="A23" s="34" t="s">
        <v>371</v>
      </c>
      <c r="B23" s="34" t="s">
        <v>47</v>
      </c>
      <c r="C23" s="34" t="s">
        <v>516</v>
      </c>
      <c r="D23" s="119">
        <f t="shared" si="0"/>
        <v>847.18978102189783</v>
      </c>
      <c r="E23" s="158">
        <f t="shared" si="1"/>
        <v>0.33837248186713714</v>
      </c>
      <c r="F23" s="267">
        <f>VLOOKUP("*"&amp;A23,VEH0132e_BEV_Private!B:D,2,FALSE)</f>
        <v>633</v>
      </c>
      <c r="G23" s="268">
        <f t="shared" si="2"/>
        <v>0.35071090047393366</v>
      </c>
      <c r="H23" s="267">
        <f>VLOOKUP("*"&amp;A23,VEH0132e_BEV_Private!B:G,6,FALSE)</f>
        <v>411</v>
      </c>
      <c r="I23" s="268">
        <f t="shared" si="3"/>
        <v>0.32603406326034062</v>
      </c>
      <c r="J23" s="267">
        <f>VLOOKUP("*"&amp;A23,VEH0132e_BEV_Private!B:K,10,FALSE)</f>
        <v>277</v>
      </c>
      <c r="K23" s="86">
        <v>0.33837248186713714</v>
      </c>
      <c r="L23" s="86">
        <f t="shared" si="4"/>
        <v>33.837248186713715</v>
      </c>
    </row>
    <row r="24" spans="1:12">
      <c r="A24" s="34" t="s">
        <v>538</v>
      </c>
      <c r="B24" s="34" t="s">
        <v>539</v>
      </c>
      <c r="C24" s="34" t="s">
        <v>524</v>
      </c>
      <c r="D24" s="119">
        <f t="shared" si="0"/>
        <v>875.57522123893807</v>
      </c>
      <c r="E24" s="158">
        <f t="shared" si="1"/>
        <v>0.40994399555384553</v>
      </c>
      <c r="F24" s="267">
        <f>VLOOKUP("*"&amp;A24&amp;"*",VEH0132e_BEV_Private!B:D,2,FALSE)</f>
        <v>621</v>
      </c>
      <c r="G24" s="268">
        <f t="shared" si="2"/>
        <v>0.45410628019323673</v>
      </c>
      <c r="H24" s="267">
        <f>VLOOKUP("*"&amp;A24&amp;"*",VEH0132e_BEV_Private!B:G,6,FALSE)</f>
        <v>339</v>
      </c>
      <c r="I24" s="268">
        <f t="shared" si="3"/>
        <v>0.36578171091445427</v>
      </c>
      <c r="J24" s="267">
        <f>VLOOKUP("*"&amp;A24&amp;"*",VEH0132e_BEV_Private!B:K,10,FALSE)</f>
        <v>215</v>
      </c>
      <c r="K24" s="86">
        <v>0.40994399555384553</v>
      </c>
      <c r="L24" s="86">
        <f t="shared" si="4"/>
        <v>40.994399555384554</v>
      </c>
    </row>
    <row r="25" spans="1:12">
      <c r="A25" s="34" t="s">
        <v>133</v>
      </c>
      <c r="B25" s="34" t="s">
        <v>549</v>
      </c>
      <c r="C25" s="34" t="s">
        <v>516</v>
      </c>
      <c r="D25" s="119">
        <f t="shared" si="0"/>
        <v>849.3829201101928</v>
      </c>
      <c r="E25" s="158">
        <f t="shared" si="1"/>
        <v>0.37663358202624447</v>
      </c>
      <c r="F25" s="267">
        <f>VLOOKUP("*"&amp;A25,VEH0132e_BEV_Private!B:D,2,FALSE)</f>
        <v>617</v>
      </c>
      <c r="G25" s="268">
        <f t="shared" si="2"/>
        <v>0.41166936790923825</v>
      </c>
      <c r="H25" s="267">
        <f>VLOOKUP("*"&amp;A25,VEH0132e_BEV_Private!B:G,6,FALSE)</f>
        <v>363</v>
      </c>
      <c r="I25" s="268">
        <f t="shared" si="3"/>
        <v>0.3415977961432507</v>
      </c>
      <c r="J25" s="267">
        <f>VLOOKUP("*"&amp;A25,VEH0132e_BEV_Private!B:K,10,FALSE)</f>
        <v>239</v>
      </c>
      <c r="K25" s="86">
        <v>0.37663358202624447</v>
      </c>
      <c r="L25" s="86">
        <f t="shared" si="4"/>
        <v>37.663358202624444</v>
      </c>
    </row>
    <row r="26" spans="1:12">
      <c r="A26" s="34" t="s">
        <v>530</v>
      </c>
      <c r="B26" s="34" t="s">
        <v>29</v>
      </c>
      <c r="C26" s="34" t="s">
        <v>516</v>
      </c>
      <c r="D26" s="119">
        <f t="shared" si="0"/>
        <v>838.29944289693594</v>
      </c>
      <c r="E26" s="158">
        <f t="shared" si="1"/>
        <v>0.37426138179825563</v>
      </c>
      <c r="F26" s="267">
        <f>VLOOKUP("*"&amp;A26&amp;"*",VEH0132e_BEV_Private!B:D,2,FALSE)</f>
        <v>610</v>
      </c>
      <c r="G26" s="268">
        <f t="shared" si="2"/>
        <v>0.41147540983606556</v>
      </c>
      <c r="H26" s="267">
        <f>VLOOKUP("*"&amp;A26&amp;"*",VEH0132e_BEV_Private!B:G,6,FALSE)</f>
        <v>359</v>
      </c>
      <c r="I26" s="268">
        <f t="shared" si="3"/>
        <v>0.3370473537604457</v>
      </c>
      <c r="J26" s="267">
        <f>VLOOKUP("*"&amp;A26&amp;"*",VEH0132e_BEV_Private!B:K,10,FALSE)</f>
        <v>238</v>
      </c>
      <c r="K26" s="86">
        <v>0.37426138179825563</v>
      </c>
      <c r="L26" s="86">
        <f t="shared" si="4"/>
        <v>37.426138179825564</v>
      </c>
    </row>
    <row r="27" spans="1:12">
      <c r="A27" s="34" t="s">
        <v>328</v>
      </c>
      <c r="B27" s="34" t="s">
        <v>25</v>
      </c>
      <c r="C27" s="34" t="s">
        <v>516</v>
      </c>
      <c r="D27" s="119">
        <f t="shared" si="0"/>
        <v>779.1045845272206</v>
      </c>
      <c r="E27" s="158">
        <f t="shared" si="1"/>
        <v>0.37650986665586683</v>
      </c>
      <c r="F27" s="267">
        <f>VLOOKUP("*"&amp;A27,VEH0132e_BEV_Private!B:D,2,FALSE)</f>
        <v>566</v>
      </c>
      <c r="G27" s="268">
        <f t="shared" si="2"/>
        <v>0.3833922261484099</v>
      </c>
      <c r="H27" s="267">
        <f>VLOOKUP("*"&amp;A27,VEH0132e_BEV_Private!B:G,6,FALSE)</f>
        <v>349</v>
      </c>
      <c r="I27" s="268">
        <f t="shared" si="3"/>
        <v>0.36962750716332377</v>
      </c>
      <c r="J27" s="267">
        <f>VLOOKUP("*"&amp;A27,VEH0132e_BEV_Private!B:K,10,FALSE)</f>
        <v>220</v>
      </c>
      <c r="K27" s="86">
        <v>0.37650986665586683</v>
      </c>
      <c r="L27" s="86">
        <f t="shared" si="4"/>
        <v>37.650986665586686</v>
      </c>
    </row>
    <row r="28" spans="1:12">
      <c r="A28" s="34" t="s">
        <v>546</v>
      </c>
      <c r="B28" s="34" t="s">
        <v>519</v>
      </c>
      <c r="C28" s="34" t="s">
        <v>516</v>
      </c>
      <c r="D28" s="119">
        <f t="shared" si="0"/>
        <v>749.7369281045751</v>
      </c>
      <c r="E28" s="158">
        <f t="shared" si="1"/>
        <v>0.39097760316247709</v>
      </c>
      <c r="F28" s="267">
        <v>539</v>
      </c>
      <c r="G28" s="268">
        <f t="shared" si="2"/>
        <v>0.43228200371057512</v>
      </c>
      <c r="H28" s="267">
        <v>306</v>
      </c>
      <c r="I28" s="268">
        <f t="shared" si="3"/>
        <v>0.34967320261437906</v>
      </c>
      <c r="J28" s="267">
        <v>199</v>
      </c>
      <c r="K28" s="86">
        <v>0.39097760316247709</v>
      </c>
      <c r="L28" s="86">
        <f t="shared" si="4"/>
        <v>39.097760316247708</v>
      </c>
    </row>
    <row r="29" spans="1:12">
      <c r="A29" s="34" t="s">
        <v>237</v>
      </c>
      <c r="B29" s="34" t="s">
        <v>38</v>
      </c>
      <c r="C29" s="34" t="s">
        <v>516</v>
      </c>
      <c r="D29" s="119">
        <f t="shared" si="0"/>
        <v>784.39160839160843</v>
      </c>
      <c r="E29" s="158">
        <f t="shared" si="1"/>
        <v>0.45797696727064757</v>
      </c>
      <c r="F29" s="267">
        <f>VLOOKUP("*"&amp;A29,VEH0132e_BEV_Private!B:D,2,FALSE)</f>
        <v>538</v>
      </c>
      <c r="G29" s="268">
        <f t="shared" si="2"/>
        <v>0.46840148698884759</v>
      </c>
      <c r="H29" s="267">
        <f>VLOOKUP("*"&amp;A29,VEH0132e_BEV_Private!B:G,6,FALSE)</f>
        <v>286</v>
      </c>
      <c r="I29" s="268">
        <f t="shared" si="3"/>
        <v>0.44755244755244755</v>
      </c>
      <c r="J29" s="267">
        <f>VLOOKUP("*"&amp;A29,VEH0132e_BEV_Private!B:K,10,FALSE)</f>
        <v>158</v>
      </c>
      <c r="K29" s="86">
        <v>0.45797696727064757</v>
      </c>
      <c r="L29" s="86">
        <f t="shared" si="4"/>
        <v>45.797696727064761</v>
      </c>
    </row>
    <row r="30" spans="1:12">
      <c r="A30" s="34" t="s">
        <v>113</v>
      </c>
      <c r="B30" s="34" t="s">
        <v>26</v>
      </c>
      <c r="C30" s="34" t="s">
        <v>516</v>
      </c>
      <c r="D30" s="119">
        <f t="shared" si="0"/>
        <v>750.97535211267609</v>
      </c>
      <c r="E30" s="158">
        <f t="shared" si="1"/>
        <v>0.41693462662769065</v>
      </c>
      <c r="F30" s="267">
        <f>VLOOKUP("*"&amp;A30,VEH0132e_BEV_Private!B:D,2,FALSE)</f>
        <v>530</v>
      </c>
      <c r="G30" s="268">
        <f t="shared" si="2"/>
        <v>0.46415094339622642</v>
      </c>
      <c r="H30" s="267">
        <f>VLOOKUP("*"&amp;A30,VEH0132e_BEV_Private!B:G,6,FALSE)</f>
        <v>284</v>
      </c>
      <c r="I30" s="268">
        <f t="shared" si="3"/>
        <v>0.36971830985915494</v>
      </c>
      <c r="J30" s="267">
        <f>VLOOKUP("*"&amp;A30,VEH0132e_BEV_Private!B:K,10,FALSE)</f>
        <v>179</v>
      </c>
      <c r="K30" s="86">
        <v>0.41693462662769065</v>
      </c>
      <c r="L30" s="86">
        <f t="shared" si="4"/>
        <v>41.693462662769065</v>
      </c>
    </row>
    <row r="31" spans="1:12">
      <c r="A31" s="34" t="s">
        <v>388</v>
      </c>
      <c r="B31" s="34" t="s">
        <v>547</v>
      </c>
      <c r="C31" s="34" t="s">
        <v>548</v>
      </c>
      <c r="D31" s="119">
        <f t="shared" si="0"/>
        <v>743.41666666666663</v>
      </c>
      <c r="E31" s="158">
        <f t="shared" si="1"/>
        <v>0.41065781151170144</v>
      </c>
      <c r="F31" s="267">
        <f>VLOOKUP("*"&amp;A31,VEH0132e_BEV_Private!B:D,2,FALSE)</f>
        <v>527</v>
      </c>
      <c r="G31" s="268">
        <f t="shared" si="2"/>
        <v>0.41935483870967744</v>
      </c>
      <c r="H31" s="267">
        <f>VLOOKUP("*"&amp;A31,VEH0132e_BEV_Private!B:G,6,FALSE)</f>
        <v>306</v>
      </c>
      <c r="I31" s="268">
        <f t="shared" si="3"/>
        <v>0.40196078431372551</v>
      </c>
      <c r="J31" s="267">
        <f>VLOOKUP("*"&amp;A31,VEH0132e_BEV_Private!B:K,10,FALSE)</f>
        <v>183</v>
      </c>
      <c r="K31" s="86">
        <v>0.41065781151170144</v>
      </c>
      <c r="L31" s="86">
        <f t="shared" si="4"/>
        <v>41.065781151170142</v>
      </c>
    </row>
    <row r="32" spans="1:12">
      <c r="A32" s="34" t="s">
        <v>523</v>
      </c>
      <c r="B32" s="34" t="s">
        <v>319</v>
      </c>
      <c r="C32" s="34" t="s">
        <v>524</v>
      </c>
      <c r="D32" s="119">
        <f t="shared" si="0"/>
        <v>680.33333333333337</v>
      </c>
      <c r="E32" s="158">
        <f t="shared" si="1"/>
        <v>0.34986772486772488</v>
      </c>
      <c r="F32" s="267">
        <v>504</v>
      </c>
      <c r="G32" s="268">
        <f t="shared" si="2"/>
        <v>0.35714285714285715</v>
      </c>
      <c r="H32" s="267">
        <v>324</v>
      </c>
      <c r="I32" s="268">
        <f t="shared" si="3"/>
        <v>0.34259259259259262</v>
      </c>
      <c r="J32" s="267">
        <v>213</v>
      </c>
      <c r="K32" s="86">
        <v>0.34986772486772488</v>
      </c>
      <c r="L32" s="86">
        <f t="shared" si="4"/>
        <v>34.986772486772487</v>
      </c>
    </row>
    <row r="33" spans="1:12">
      <c r="A33" s="34" t="s">
        <v>560</v>
      </c>
      <c r="B33" s="34" t="s">
        <v>30</v>
      </c>
      <c r="C33" s="34" t="s">
        <v>516</v>
      </c>
      <c r="D33" s="119">
        <f t="shared" si="0"/>
        <v>652.67431192660547</v>
      </c>
      <c r="E33" s="158">
        <f t="shared" si="1"/>
        <v>0.31322799180403527</v>
      </c>
      <c r="F33" s="267">
        <v>497</v>
      </c>
      <c r="G33" s="268">
        <f t="shared" si="2"/>
        <v>0.34205231388329982</v>
      </c>
      <c r="H33" s="267">
        <v>327</v>
      </c>
      <c r="I33" s="268">
        <f t="shared" si="3"/>
        <v>0.28440366972477066</v>
      </c>
      <c r="J33" s="267">
        <v>234</v>
      </c>
      <c r="K33" s="86">
        <v>0.31322799180403527</v>
      </c>
      <c r="L33" s="86">
        <f t="shared" si="4"/>
        <v>31.322799180403528</v>
      </c>
    </row>
    <row r="34" spans="1:12">
      <c r="A34" s="34" t="s">
        <v>420</v>
      </c>
      <c r="B34" s="34" t="s">
        <v>520</v>
      </c>
      <c r="C34" s="34" t="s">
        <v>516</v>
      </c>
      <c r="D34" s="119">
        <f t="shared" si="0"/>
        <v>654.54084967320262</v>
      </c>
      <c r="E34" s="158">
        <f t="shared" si="1"/>
        <v>0.34956876221278887</v>
      </c>
      <c r="F34" s="267">
        <f>VLOOKUP("*"&amp;A34,VEH0132e_BEV_Private!B:D,2,FALSE)</f>
        <v>485</v>
      </c>
      <c r="G34" s="268">
        <f t="shared" si="2"/>
        <v>0.36907216494845363</v>
      </c>
      <c r="H34" s="267">
        <f>VLOOKUP("*"&amp;A34,VEH0132e_BEV_Private!B:G,6,FALSE)</f>
        <v>306</v>
      </c>
      <c r="I34" s="268">
        <f t="shared" si="3"/>
        <v>0.33006535947712418</v>
      </c>
      <c r="J34" s="267">
        <f>VLOOKUP("*"&amp;A34,VEH0132e_BEV_Private!B:K,10,FALSE)</f>
        <v>205</v>
      </c>
      <c r="K34" s="86">
        <v>0.34956876221278887</v>
      </c>
      <c r="L34" s="86">
        <f t="shared" si="4"/>
        <v>34.95687622127889</v>
      </c>
    </row>
    <row r="35" spans="1:12">
      <c r="A35" s="34" t="s">
        <v>234</v>
      </c>
      <c r="B35" s="34" t="s">
        <v>531</v>
      </c>
      <c r="C35" s="34" t="s">
        <v>516</v>
      </c>
      <c r="D35" s="119">
        <f t="shared" si="0"/>
        <v>658.52416356877325</v>
      </c>
      <c r="E35" s="158">
        <f t="shared" si="1"/>
        <v>0.36907310513258473</v>
      </c>
      <c r="F35" s="267">
        <f>VLOOKUP("*"&amp;A35,VEH0132e_BEV_Private!B:D,2,FALSE)</f>
        <v>481</v>
      </c>
      <c r="G35" s="268">
        <f t="shared" si="2"/>
        <v>0.44074844074844077</v>
      </c>
      <c r="H35" s="267">
        <f>VLOOKUP("*"&amp;A35,VEH0132e_BEV_Private!B:G,6,FALSE)</f>
        <v>269</v>
      </c>
      <c r="I35" s="268">
        <f t="shared" si="3"/>
        <v>0.29739776951672864</v>
      </c>
      <c r="J35" s="267">
        <f>VLOOKUP("*"&amp;A35,VEH0132e_BEV_Private!B:K,10,FALSE)</f>
        <v>189</v>
      </c>
      <c r="K35" s="86">
        <v>0.36907310513258473</v>
      </c>
      <c r="L35" s="86">
        <f t="shared" si="4"/>
        <v>36.907310513258473</v>
      </c>
    </row>
    <row r="36" spans="1:12">
      <c r="A36" s="34" t="s">
        <v>529</v>
      </c>
      <c r="B36" s="34" t="s">
        <v>292</v>
      </c>
      <c r="C36" s="34" t="s">
        <v>524</v>
      </c>
      <c r="D36" s="119">
        <f t="shared" si="0"/>
        <v>664.63833992094862</v>
      </c>
      <c r="E36" s="158">
        <f t="shared" si="1"/>
        <v>0.39629903344737105</v>
      </c>
      <c r="F36" s="267">
        <f>VLOOKUP("*"&amp;A36&amp;"*",VEH0132e_BEV_Private!B:D,2,FALSE)</f>
        <v>476</v>
      </c>
      <c r="G36" s="268">
        <f t="shared" si="2"/>
        <v>0.46848739495798319</v>
      </c>
      <c r="H36" s="267">
        <f>VLOOKUP("*"&amp;A36&amp;"*",VEH0132e_BEV_Private!B:G,6,FALSE)</f>
        <v>253</v>
      </c>
      <c r="I36" s="268">
        <f t="shared" si="3"/>
        <v>0.32411067193675891</v>
      </c>
      <c r="J36" s="267">
        <f>VLOOKUP("*"&amp;A36&amp;"*",VEH0132e_BEV_Private!B:K,10,FALSE)</f>
        <v>171</v>
      </c>
      <c r="K36" s="86">
        <v>0.39629903344737105</v>
      </c>
      <c r="L36" s="86">
        <f t="shared" si="4"/>
        <v>39.629903344737102</v>
      </c>
    </row>
    <row r="37" spans="1:12">
      <c r="A37" s="34" t="s">
        <v>353</v>
      </c>
      <c r="B37" s="34" t="s">
        <v>533</v>
      </c>
      <c r="C37" s="34" t="s">
        <v>516</v>
      </c>
      <c r="D37" s="119">
        <f t="shared" si="0"/>
        <v>616.95821727019506</v>
      </c>
      <c r="E37" s="158">
        <f t="shared" si="1"/>
        <v>0.30435141071922833</v>
      </c>
      <c r="F37" s="267">
        <f>VLOOKUP("*"&amp;A37,VEH0132e_BEV_Private!B:D,2,FALSE)</f>
        <v>473</v>
      </c>
      <c r="G37" s="268">
        <f t="shared" si="2"/>
        <v>0.24101479915433405</v>
      </c>
      <c r="H37" s="267">
        <f>VLOOKUP("*"&amp;A37,VEH0132e_BEV_Private!B:G,6,FALSE)</f>
        <v>359</v>
      </c>
      <c r="I37" s="268">
        <f t="shared" si="3"/>
        <v>0.36768802228412256</v>
      </c>
      <c r="J37" s="267">
        <f>VLOOKUP("*"&amp;A37,VEH0132e_BEV_Private!B:K,10,FALSE)</f>
        <v>227</v>
      </c>
      <c r="K37" s="86">
        <v>0.30435141071922833</v>
      </c>
      <c r="L37" s="86">
        <f t="shared" si="4"/>
        <v>30.435141071922832</v>
      </c>
    </row>
    <row r="38" spans="1:12">
      <c r="A38" s="34" t="s">
        <v>98</v>
      </c>
      <c r="B38" s="34" t="s">
        <v>521</v>
      </c>
      <c r="C38" s="34" t="s">
        <v>516</v>
      </c>
      <c r="D38" s="119">
        <f t="shared" si="0"/>
        <v>615.66789667896683</v>
      </c>
      <c r="E38" s="158">
        <f t="shared" si="1"/>
        <v>0.34132439363609324</v>
      </c>
      <c r="F38" s="267">
        <f>VLOOKUP("*"&amp;A38,VEH0132e_BEV_Private!B:D,2,FALSE)</f>
        <v>459</v>
      </c>
      <c r="G38" s="268">
        <f t="shared" si="2"/>
        <v>0.40958605664488018</v>
      </c>
      <c r="H38" s="267">
        <f>VLOOKUP("*"&amp;A38,VEH0132e_BEV_Private!B:G,6,FALSE)</f>
        <v>271</v>
      </c>
      <c r="I38" s="268">
        <f t="shared" si="3"/>
        <v>0.27306273062730629</v>
      </c>
      <c r="J38" s="267">
        <f>VLOOKUP("*"&amp;A38,VEH0132e_BEV_Private!B:K,10,FALSE)</f>
        <v>197</v>
      </c>
      <c r="K38" s="86">
        <v>0.34132439363609324</v>
      </c>
      <c r="L38" s="86">
        <f t="shared" si="4"/>
        <v>34.132439363609322</v>
      </c>
    </row>
    <row r="39" spans="1:12">
      <c r="A39" s="34" t="s">
        <v>434</v>
      </c>
      <c r="B39" s="34" t="s">
        <v>519</v>
      </c>
      <c r="C39" s="34" t="s">
        <v>516</v>
      </c>
      <c r="D39" s="119">
        <f t="shared" si="0"/>
        <v>673.93347639484978</v>
      </c>
      <c r="E39" s="158">
        <f t="shared" si="1"/>
        <v>0.47469032033883979</v>
      </c>
      <c r="F39" s="267">
        <f>VLOOKUP("*"&amp;A39,VEH0132e_BEV_Private!B:D,2,FALSE)</f>
        <v>457</v>
      </c>
      <c r="G39" s="268">
        <f t="shared" si="2"/>
        <v>0.49015317286652077</v>
      </c>
      <c r="H39" s="267">
        <f>VLOOKUP("*"&amp;A39,VEH0132e_BEV_Private!B:G,6,FALSE)</f>
        <v>233</v>
      </c>
      <c r="I39" s="268">
        <f t="shared" si="3"/>
        <v>0.45922746781115881</v>
      </c>
      <c r="J39" s="267">
        <f>VLOOKUP("*"&amp;A39,VEH0132e_BEV_Private!B:K,10,FALSE)</f>
        <v>126</v>
      </c>
      <c r="K39" s="86">
        <v>0.47469032033883979</v>
      </c>
      <c r="L39" s="86">
        <f t="shared" si="4"/>
        <v>47.469032033883977</v>
      </c>
    </row>
    <row r="40" spans="1:12">
      <c r="A40" s="34" t="s">
        <v>349</v>
      </c>
      <c r="B40" s="34" t="s">
        <v>351</v>
      </c>
      <c r="C40" s="34" t="s">
        <v>516</v>
      </c>
      <c r="D40" s="119">
        <f t="shared" si="0"/>
        <v>609.26754385964909</v>
      </c>
      <c r="E40" s="158">
        <f t="shared" si="1"/>
        <v>0.41690126478988165</v>
      </c>
      <c r="F40" s="267">
        <f>VLOOKUP("*"&amp;A40,VEH0132e_BEV_Private!B:D,2,FALSE)</f>
        <v>430</v>
      </c>
      <c r="G40" s="268">
        <f t="shared" si="2"/>
        <v>0.4697674418604651</v>
      </c>
      <c r="H40" s="267">
        <f>VLOOKUP("*"&amp;A40,VEH0132e_BEV_Private!B:G,6,FALSE)</f>
        <v>228</v>
      </c>
      <c r="I40" s="268">
        <f t="shared" si="3"/>
        <v>0.36403508771929827</v>
      </c>
      <c r="J40" s="267">
        <f>VLOOKUP("*"&amp;A40,VEH0132e_BEV_Private!B:K,10,FALSE)</f>
        <v>145</v>
      </c>
      <c r="K40" s="86">
        <v>0.41690126478988165</v>
      </c>
      <c r="L40" s="86">
        <f t="shared" si="4"/>
        <v>41.690126478988162</v>
      </c>
    </row>
    <row r="41" spans="1:12">
      <c r="A41" s="34" t="s">
        <v>556</v>
      </c>
      <c r="B41" s="34" t="s">
        <v>550</v>
      </c>
      <c r="C41" s="34" t="s">
        <v>516</v>
      </c>
      <c r="D41" s="119">
        <f t="shared" si="0"/>
        <v>560.56477732793519</v>
      </c>
      <c r="E41" s="158">
        <f t="shared" si="1"/>
        <v>0.32208673898097928</v>
      </c>
      <c r="F41" s="267">
        <v>424</v>
      </c>
      <c r="G41" s="268">
        <f t="shared" si="2"/>
        <v>0.41745283018867924</v>
      </c>
      <c r="H41" s="267">
        <v>247</v>
      </c>
      <c r="I41" s="268">
        <f t="shared" si="3"/>
        <v>0.22672064777327935</v>
      </c>
      <c r="J41" s="267">
        <v>191</v>
      </c>
      <c r="K41" s="86">
        <v>0.32208673898097928</v>
      </c>
      <c r="L41" s="86">
        <f t="shared" si="4"/>
        <v>32.208673898097928</v>
      </c>
    </row>
    <row r="42" spans="1:12">
      <c r="A42" s="34" t="s">
        <v>129</v>
      </c>
      <c r="B42" s="34" t="s">
        <v>549</v>
      </c>
      <c r="C42" s="34" t="s">
        <v>516</v>
      </c>
      <c r="D42" s="119">
        <f t="shared" si="0"/>
        <v>553.46484375</v>
      </c>
      <c r="E42" s="158">
        <f t="shared" si="1"/>
        <v>0.34991425304878049</v>
      </c>
      <c r="F42" s="267">
        <f>VLOOKUP("*"&amp;A42,VEH0132e_BEV_Private!B:D,2,FALSE)</f>
        <v>410</v>
      </c>
      <c r="G42" s="268">
        <f t="shared" si="2"/>
        <v>0.37560975609756098</v>
      </c>
      <c r="H42" s="267">
        <f>VLOOKUP("*"&amp;A42,VEH0132e_BEV_Private!B:G,6,FALSE)</f>
        <v>256</v>
      </c>
      <c r="I42" s="268">
        <f t="shared" si="3"/>
        <v>0.32421875</v>
      </c>
      <c r="J42" s="267">
        <f>VLOOKUP("*"&amp;A42,VEH0132e_BEV_Private!B:K,10,FALSE)</f>
        <v>173</v>
      </c>
      <c r="K42" s="86">
        <v>0.34991425304878049</v>
      </c>
      <c r="L42" s="86">
        <f t="shared" si="4"/>
        <v>34.991425304878049</v>
      </c>
    </row>
    <row r="43" spans="1:12">
      <c r="A43" s="34" t="s">
        <v>178</v>
      </c>
      <c r="B43" s="34" t="s">
        <v>32</v>
      </c>
      <c r="C43" s="34" t="s">
        <v>516</v>
      </c>
      <c r="D43" s="119">
        <f t="shared" si="0"/>
        <v>561.20242914979758</v>
      </c>
      <c r="E43" s="158">
        <f t="shared" si="1"/>
        <v>0.37213307860586203</v>
      </c>
      <c r="F43" s="267">
        <f>VLOOKUP("*"&amp;A43,VEH0132e_BEV_Private!B:D,2,FALSE)</f>
        <v>409</v>
      </c>
      <c r="G43" s="268">
        <f t="shared" si="2"/>
        <v>0.39608801955990219</v>
      </c>
      <c r="H43" s="267">
        <f>VLOOKUP("*"&amp;A43,VEH0132e_BEV_Private!B:G,6,FALSE)</f>
        <v>247</v>
      </c>
      <c r="I43" s="268">
        <f t="shared" si="3"/>
        <v>0.34817813765182187</v>
      </c>
      <c r="J43" s="267">
        <f>VLOOKUP("*"&amp;A43,VEH0132e_BEV_Private!B:K,10,FALSE)</f>
        <v>161</v>
      </c>
      <c r="K43" s="86">
        <v>0.37213307860586203</v>
      </c>
      <c r="L43" s="86">
        <f t="shared" si="4"/>
        <v>37.213307860586205</v>
      </c>
    </row>
    <row r="44" spans="1:12">
      <c r="A44" s="34" t="s">
        <v>381</v>
      </c>
      <c r="B44" s="34" t="s">
        <v>526</v>
      </c>
      <c r="C44" s="34" t="s">
        <v>516</v>
      </c>
      <c r="D44" s="119">
        <f t="shared" si="0"/>
        <v>545.71702127659569</v>
      </c>
      <c r="E44" s="158">
        <f t="shared" si="1"/>
        <v>0.33754171881518563</v>
      </c>
      <c r="F44" s="267">
        <f>VLOOKUP("*"&amp;A44,VEH0132e_BEV_Private!B:D,2,FALSE)</f>
        <v>408</v>
      </c>
      <c r="G44" s="268">
        <f t="shared" si="2"/>
        <v>0.42401960784313725</v>
      </c>
      <c r="H44" s="267">
        <f>VLOOKUP("*"&amp;A44,VEH0132e_BEV_Private!B:G,6,FALSE)</f>
        <v>235</v>
      </c>
      <c r="I44" s="268">
        <f t="shared" si="3"/>
        <v>0.25106382978723402</v>
      </c>
      <c r="J44" s="267">
        <f>VLOOKUP("*"&amp;A44,VEH0132e_BEV_Private!B:K,10,FALSE)</f>
        <v>176</v>
      </c>
      <c r="K44" s="86">
        <v>0.33754171881518563</v>
      </c>
      <c r="L44" s="86">
        <f t="shared" si="4"/>
        <v>33.754171881518566</v>
      </c>
    </row>
    <row r="45" spans="1:12">
      <c r="A45" s="34" t="s">
        <v>418</v>
      </c>
      <c r="B45" s="34" t="s">
        <v>520</v>
      </c>
      <c r="C45" s="34" t="s">
        <v>516</v>
      </c>
      <c r="D45" s="119">
        <f t="shared" si="0"/>
        <v>548.96428571428578</v>
      </c>
      <c r="E45" s="158">
        <f t="shared" si="1"/>
        <v>0.3793072505384063</v>
      </c>
      <c r="F45" s="267">
        <f>VLOOKUP("*"&amp;A45,VEH0132e_BEV_Private!B:D,2,FALSE)</f>
        <v>398</v>
      </c>
      <c r="G45" s="268">
        <f t="shared" si="2"/>
        <v>0.43718592964824121</v>
      </c>
      <c r="H45" s="267">
        <f>VLOOKUP("*"&amp;A45,VEH0132e_BEV_Private!B:G,6,FALSE)</f>
        <v>224</v>
      </c>
      <c r="I45" s="268">
        <f t="shared" si="3"/>
        <v>0.32142857142857145</v>
      </c>
      <c r="J45" s="267">
        <f>VLOOKUP("*"&amp;A45,VEH0132e_BEV_Private!B:K,10,FALSE)</f>
        <v>152</v>
      </c>
      <c r="K45" s="86">
        <v>0.3793072505384063</v>
      </c>
      <c r="L45" s="86">
        <f t="shared" si="4"/>
        <v>37.930725053840632</v>
      </c>
    </row>
    <row r="46" spans="1:12">
      <c r="A46" s="34" t="s">
        <v>114</v>
      </c>
      <c r="B46" s="34" t="s">
        <v>26</v>
      </c>
      <c r="C46" s="34" t="s">
        <v>516</v>
      </c>
      <c r="D46" s="119">
        <f t="shared" si="0"/>
        <v>551.67567567567573</v>
      </c>
      <c r="E46" s="158">
        <f t="shared" si="1"/>
        <v>0.39312039312039315</v>
      </c>
      <c r="F46" s="267">
        <f>VLOOKUP("*"&amp;A46,VEH0132e_BEV_Private!B:D,2,FALSE)</f>
        <v>396</v>
      </c>
      <c r="G46" s="268">
        <f t="shared" si="2"/>
        <v>0.43939393939393939</v>
      </c>
      <c r="H46" s="267">
        <f>VLOOKUP("*"&amp;A46,VEH0132e_BEV_Private!B:G,6,FALSE)</f>
        <v>222</v>
      </c>
      <c r="I46" s="268">
        <f t="shared" si="3"/>
        <v>0.34684684684684686</v>
      </c>
      <c r="J46" s="267">
        <f>VLOOKUP("*"&amp;A46,VEH0132e_BEV_Private!B:K,10,FALSE)</f>
        <v>145</v>
      </c>
      <c r="K46" s="86">
        <v>0.39312039312039315</v>
      </c>
      <c r="L46" s="86">
        <f t="shared" si="4"/>
        <v>39.312039312039317</v>
      </c>
    </row>
    <row r="47" spans="1:12">
      <c r="A47" s="34" t="s">
        <v>287</v>
      </c>
      <c r="B47" s="34" t="s">
        <v>42</v>
      </c>
      <c r="C47" s="34" t="s">
        <v>516</v>
      </c>
      <c r="D47" s="119">
        <f t="shared" si="0"/>
        <v>545.0419847328244</v>
      </c>
      <c r="E47" s="158">
        <f t="shared" si="1"/>
        <v>0.39396927041643076</v>
      </c>
      <c r="F47" s="267">
        <f>VLOOKUP("*"&amp;A47,VEH0132e_BEV_Private!B:D,2,FALSE)</f>
        <v>391</v>
      </c>
      <c r="G47" s="268">
        <f t="shared" si="2"/>
        <v>0.32992327365728902</v>
      </c>
      <c r="H47" s="267">
        <f>VLOOKUP("*"&amp;A47,VEH0132e_BEV_Private!B:G,6,FALSE)</f>
        <v>262</v>
      </c>
      <c r="I47" s="268">
        <f t="shared" si="3"/>
        <v>0.4580152671755725</v>
      </c>
      <c r="J47" s="267">
        <f>VLOOKUP("*"&amp;A47,VEH0132e_BEV_Private!B:K,10,FALSE)</f>
        <v>142</v>
      </c>
      <c r="K47" s="86">
        <v>0.39396927041643076</v>
      </c>
      <c r="L47" s="86">
        <f t="shared" si="4"/>
        <v>39.396927041643075</v>
      </c>
    </row>
    <row r="48" spans="1:12">
      <c r="A48" s="34" t="s">
        <v>136</v>
      </c>
      <c r="B48" s="34" t="s">
        <v>549</v>
      </c>
      <c r="C48" s="34" t="s">
        <v>516</v>
      </c>
      <c r="D48" s="119">
        <f t="shared" si="0"/>
        <v>546.29999999999995</v>
      </c>
      <c r="E48" s="158">
        <f t="shared" si="1"/>
        <v>0.40437017994858615</v>
      </c>
      <c r="F48" s="267">
        <f>VLOOKUP("*"&amp;A48,VEH0132e_BEV_Private!B:D,2,FALSE)</f>
        <v>389</v>
      </c>
      <c r="G48" s="268">
        <f t="shared" si="2"/>
        <v>0.40874035989717222</v>
      </c>
      <c r="H48" s="267">
        <f>VLOOKUP("*"&amp;A48,VEH0132e_BEV_Private!B:G,6,FALSE)</f>
        <v>230</v>
      </c>
      <c r="I48" s="268">
        <f t="shared" si="3"/>
        <v>0.4</v>
      </c>
      <c r="J48" s="267">
        <f>VLOOKUP("*"&amp;A48,VEH0132e_BEV_Private!B:K,10,FALSE)</f>
        <v>138</v>
      </c>
      <c r="K48" s="86">
        <v>0.40437017994858615</v>
      </c>
      <c r="L48" s="86">
        <f t="shared" si="4"/>
        <v>40.437017994858614</v>
      </c>
    </row>
    <row r="49" spans="1:12">
      <c r="A49" s="34" t="s">
        <v>211</v>
      </c>
      <c r="B49" s="34" t="s">
        <v>550</v>
      </c>
      <c r="C49" s="34" t="s">
        <v>516</v>
      </c>
      <c r="D49" s="119">
        <f t="shared" si="0"/>
        <v>552.11688311688317</v>
      </c>
      <c r="E49" s="158">
        <f t="shared" si="1"/>
        <v>0.42665861270512434</v>
      </c>
      <c r="F49" s="267">
        <f>VLOOKUP("*"&amp;A49,VEH0132e_BEV_Private!B:D,2,FALSE)</f>
        <v>387</v>
      </c>
      <c r="G49" s="268">
        <f t="shared" si="2"/>
        <v>0.40310077519379844</v>
      </c>
      <c r="H49" s="267">
        <f>VLOOKUP("*"&amp;A49,VEH0132e_BEV_Private!B:G,6,FALSE)</f>
        <v>231</v>
      </c>
      <c r="I49" s="268">
        <f t="shared" si="3"/>
        <v>0.45021645021645024</v>
      </c>
      <c r="J49" s="267">
        <f>VLOOKUP("*"&amp;A49,VEH0132e_BEV_Private!B:K,10,FALSE)</f>
        <v>127</v>
      </c>
      <c r="K49" s="86">
        <v>0.42665861270512434</v>
      </c>
      <c r="L49" s="86">
        <f t="shared" si="4"/>
        <v>42.665861270512437</v>
      </c>
    </row>
    <row r="50" spans="1:12">
      <c r="A50" s="34" t="s">
        <v>64</v>
      </c>
      <c r="B50" s="34" t="s">
        <v>21</v>
      </c>
      <c r="C50" s="34" t="s">
        <v>516</v>
      </c>
      <c r="D50" s="119">
        <f t="shared" si="0"/>
        <v>493.6230158730159</v>
      </c>
      <c r="E50" s="158">
        <f t="shared" si="1"/>
        <v>0.3198476360241066</v>
      </c>
      <c r="F50" s="267">
        <f>VLOOKUP("*"&amp;A50,VEH0132e_BEV_Private!B:D,2,FALSE)</f>
        <v>374</v>
      </c>
      <c r="G50" s="268">
        <f t="shared" si="2"/>
        <v>0.32620320855614976</v>
      </c>
      <c r="H50" s="267">
        <f>VLOOKUP("*"&amp;A50,VEH0132e_BEV_Private!B:G,6,FALSE)</f>
        <v>252</v>
      </c>
      <c r="I50" s="268">
        <f t="shared" si="3"/>
        <v>0.31349206349206349</v>
      </c>
      <c r="J50" s="267">
        <f>VLOOKUP("*"&amp;A50,VEH0132e_BEV_Private!B:K,10,FALSE)</f>
        <v>173</v>
      </c>
      <c r="K50" s="86">
        <v>0.3198476360241066</v>
      </c>
      <c r="L50" s="86">
        <f t="shared" si="4"/>
        <v>31.984763602410659</v>
      </c>
    </row>
    <row r="51" spans="1:12">
      <c r="A51" s="34" t="s">
        <v>445</v>
      </c>
      <c r="B51" s="34" t="s">
        <v>38</v>
      </c>
      <c r="C51" s="34" t="s">
        <v>516</v>
      </c>
      <c r="D51" s="119">
        <f t="shared" si="0"/>
        <v>534.07407407407413</v>
      </c>
      <c r="E51" s="158">
        <f t="shared" si="1"/>
        <v>0.43183397875086882</v>
      </c>
      <c r="F51" s="267">
        <f>VLOOKUP("*"&amp;A51,VEH0132e_BEV_Private!B:D,2,FALSE)</f>
        <v>373</v>
      </c>
      <c r="G51" s="268">
        <f t="shared" si="2"/>
        <v>0.49329758713136729</v>
      </c>
      <c r="H51" s="267">
        <f>VLOOKUP("*"&amp;A51,VEH0132e_BEV_Private!B:G,6,FALSE)</f>
        <v>189</v>
      </c>
      <c r="I51" s="268">
        <f t="shared" si="3"/>
        <v>0.37037037037037035</v>
      </c>
      <c r="J51" s="267">
        <f>VLOOKUP("*"&amp;A51,VEH0132e_BEV_Private!B:K,10,FALSE)</f>
        <v>119</v>
      </c>
      <c r="K51" s="86">
        <v>0.43183397875086882</v>
      </c>
      <c r="L51" s="86">
        <f t="shared" si="4"/>
        <v>43.183397875086882</v>
      </c>
    </row>
    <row r="52" spans="1:12">
      <c r="A52" s="34" t="s">
        <v>527</v>
      </c>
      <c r="B52" s="34" t="s">
        <v>293</v>
      </c>
      <c r="C52" s="34" t="s">
        <v>524</v>
      </c>
      <c r="D52" s="119">
        <f t="shared" si="0"/>
        <v>482.63389121338912</v>
      </c>
      <c r="E52" s="158">
        <f t="shared" si="1"/>
        <v>0.30795092469753149</v>
      </c>
      <c r="F52" s="267">
        <f>VLOOKUP("*"&amp;A52&amp;"*",VEH0132e_BEV_Private!B:D,2,FALSE)</f>
        <v>369</v>
      </c>
      <c r="G52" s="268">
        <f t="shared" si="2"/>
        <v>0.35230352303523033</v>
      </c>
      <c r="H52" s="267">
        <f>VLOOKUP("*"&amp;A52&amp;"*",VEH0132e_BEV_Private!B:G,6,FALSE)</f>
        <v>239</v>
      </c>
      <c r="I52" s="268">
        <f t="shared" si="3"/>
        <v>0.26359832635983266</v>
      </c>
      <c r="J52" s="267">
        <f>VLOOKUP("*"&amp;A52&amp;"*",VEH0132e_BEV_Private!B:K,10,FALSE)</f>
        <v>176</v>
      </c>
      <c r="K52" s="86">
        <v>0.30795092469753149</v>
      </c>
      <c r="L52" s="86">
        <f t="shared" si="4"/>
        <v>30.795092469753151</v>
      </c>
    </row>
    <row r="53" spans="1:12">
      <c r="A53" s="34" t="s">
        <v>379</v>
      </c>
      <c r="B53" s="34" t="s">
        <v>47</v>
      </c>
      <c r="C53" s="34" t="s">
        <v>516</v>
      </c>
      <c r="D53" s="119">
        <f t="shared" si="0"/>
        <v>491.0333333333333</v>
      </c>
      <c r="E53" s="158">
        <f t="shared" si="1"/>
        <v>0.33432971014492752</v>
      </c>
      <c r="F53" s="267">
        <f>VLOOKUP("*"&amp;A53,VEH0132e_BEV_Private!B:D,2,FALSE)</f>
        <v>368</v>
      </c>
      <c r="G53" s="268">
        <f t="shared" si="2"/>
        <v>0.34782608695652173</v>
      </c>
      <c r="H53" s="267">
        <f>VLOOKUP("*"&amp;A53,VEH0132e_BEV_Private!B:G,6,FALSE)</f>
        <v>240</v>
      </c>
      <c r="I53" s="268">
        <f t="shared" si="3"/>
        <v>0.32083333333333336</v>
      </c>
      <c r="J53" s="267">
        <f>VLOOKUP("*"&amp;A53,VEH0132e_BEV_Private!B:K,10,FALSE)</f>
        <v>163</v>
      </c>
      <c r="K53" s="86">
        <v>0.33432971014492752</v>
      </c>
      <c r="L53" s="86">
        <f t="shared" si="4"/>
        <v>33.43297101449275</v>
      </c>
    </row>
    <row r="54" spans="1:12">
      <c r="A54" s="34" t="s">
        <v>558</v>
      </c>
      <c r="B54" s="34" t="s">
        <v>532</v>
      </c>
      <c r="C54" s="34" t="s">
        <v>516</v>
      </c>
      <c r="D54" s="119">
        <f t="shared" si="0"/>
        <v>521.28500000000008</v>
      </c>
      <c r="E54" s="158">
        <f t="shared" si="1"/>
        <v>0.42427595628415304</v>
      </c>
      <c r="F54" s="267">
        <f>VLOOKUP("*"&amp;A54&amp;"*",VEH0132e_BEV_Private!B:D,2,FALSE)</f>
        <v>366</v>
      </c>
      <c r="G54" s="268">
        <f t="shared" si="2"/>
        <v>0.45355191256830601</v>
      </c>
      <c r="H54" s="267">
        <f>VLOOKUP("*"&amp;A54&amp;"*",VEH0132e_BEV_Private!B:G,6,FALSE)</f>
        <v>200</v>
      </c>
      <c r="I54" s="268">
        <f t="shared" si="3"/>
        <v>0.39500000000000002</v>
      </c>
      <c r="J54" s="267">
        <f>VLOOKUP("*"&amp;A54&amp;"*",VEH0132e_BEV_Private!B:K,10,FALSE)</f>
        <v>121</v>
      </c>
      <c r="K54" s="86">
        <v>0.42427595628415304</v>
      </c>
      <c r="L54" s="86">
        <f t="shared" si="4"/>
        <v>42.427595628415304</v>
      </c>
    </row>
    <row r="55" spans="1:12">
      <c r="A55" s="34" t="s">
        <v>417</v>
      </c>
      <c r="B55" s="34" t="s">
        <v>520</v>
      </c>
      <c r="C55" s="34" t="s">
        <v>516</v>
      </c>
      <c r="D55" s="119">
        <f t="shared" si="0"/>
        <v>500.42227979274611</v>
      </c>
      <c r="E55" s="158">
        <f t="shared" si="1"/>
        <v>0.3747864829471047</v>
      </c>
      <c r="F55" s="267">
        <f>VLOOKUP("*"&amp;A55,VEH0132e_BEV_Private!B:D,2,FALSE)</f>
        <v>364</v>
      </c>
      <c r="G55" s="268">
        <f t="shared" si="2"/>
        <v>0.46978021978021978</v>
      </c>
      <c r="H55" s="267">
        <f>VLOOKUP("*"&amp;A55,VEH0132e_BEV_Private!B:G,6,FALSE)</f>
        <v>193</v>
      </c>
      <c r="I55" s="268">
        <f t="shared" si="3"/>
        <v>0.27979274611398963</v>
      </c>
      <c r="J55" s="267">
        <f>VLOOKUP("*"&amp;A55,VEH0132e_BEV_Private!B:K,10,FALSE)</f>
        <v>139</v>
      </c>
      <c r="K55" s="86">
        <v>0.3747864829471047</v>
      </c>
      <c r="L55" s="86">
        <f t="shared" si="4"/>
        <v>37.478648294710467</v>
      </c>
    </row>
    <row r="56" spans="1:12">
      <c r="A56" s="34" t="s">
        <v>352</v>
      </c>
      <c r="B56" s="34" t="s">
        <v>533</v>
      </c>
      <c r="C56" s="34" t="s">
        <v>516</v>
      </c>
      <c r="D56" s="119">
        <f t="shared" si="0"/>
        <v>502.81818181818181</v>
      </c>
      <c r="E56" s="158">
        <f t="shared" si="1"/>
        <v>0.39671717171717169</v>
      </c>
      <c r="F56" s="267">
        <f>VLOOKUP("*"&amp;A56,VEH0132e_BEV_Private!B:D,2,FALSE)</f>
        <v>360</v>
      </c>
      <c r="G56" s="268">
        <f t="shared" si="2"/>
        <v>0.45</v>
      </c>
      <c r="H56" s="267">
        <f>VLOOKUP("*"&amp;A56,VEH0132e_BEV_Private!B:G,6,FALSE)</f>
        <v>198</v>
      </c>
      <c r="I56" s="268">
        <f t="shared" si="3"/>
        <v>0.34343434343434343</v>
      </c>
      <c r="J56" s="267">
        <f>VLOOKUP("*"&amp;A56,VEH0132e_BEV_Private!B:K,10,FALSE)</f>
        <v>130</v>
      </c>
      <c r="K56" s="86">
        <v>0.39671717171717169</v>
      </c>
      <c r="L56" s="86">
        <f t="shared" si="4"/>
        <v>39.671717171717169</v>
      </c>
    </row>
    <row r="57" spans="1:12">
      <c r="A57" s="34" t="s">
        <v>92</v>
      </c>
      <c r="B57" s="34" t="s">
        <v>23</v>
      </c>
      <c r="C57" s="34" t="s">
        <v>516</v>
      </c>
      <c r="D57" s="119">
        <f t="shared" si="0"/>
        <v>455.45</v>
      </c>
      <c r="E57" s="158">
        <f t="shared" si="1"/>
        <v>0.32014492753623186</v>
      </c>
      <c r="F57" s="267">
        <f>VLOOKUP("*"&amp;A57,VEH0132e_BEV_Private!B:D,2,FALSE)</f>
        <v>345</v>
      </c>
      <c r="G57" s="268">
        <f t="shared" si="2"/>
        <v>0.42028985507246375</v>
      </c>
      <c r="H57" s="267">
        <f>VLOOKUP("*"&amp;A57,VEH0132e_BEV_Private!B:G,6,FALSE)</f>
        <v>200</v>
      </c>
      <c r="I57" s="268">
        <f t="shared" si="3"/>
        <v>0.22</v>
      </c>
      <c r="J57" s="267">
        <f>VLOOKUP("*"&amp;A57,VEH0132e_BEV_Private!B:K,10,FALSE)</f>
        <v>156</v>
      </c>
      <c r="K57" s="86">
        <v>0.32014492753623186</v>
      </c>
      <c r="L57" s="86">
        <f t="shared" si="4"/>
        <v>32.014492753623188</v>
      </c>
    </row>
    <row r="58" spans="1:12">
      <c r="A58" s="34" t="s">
        <v>354</v>
      </c>
      <c r="B58" s="34" t="s">
        <v>533</v>
      </c>
      <c r="C58" s="34" t="s">
        <v>516</v>
      </c>
      <c r="D58" s="119">
        <f t="shared" si="0"/>
        <v>466.5454545454545</v>
      </c>
      <c r="E58" s="158">
        <f t="shared" si="1"/>
        <v>0.40103740103740104</v>
      </c>
      <c r="F58" s="267">
        <f>VLOOKUP("*"&amp;A58,VEH0132e_BEV_Private!B:D,2,FALSE)</f>
        <v>333</v>
      </c>
      <c r="G58" s="268">
        <f t="shared" si="2"/>
        <v>0.43843843843843844</v>
      </c>
      <c r="H58" s="267">
        <f>VLOOKUP("*"&amp;A58,VEH0132e_BEV_Private!B:G,6,FALSE)</f>
        <v>187</v>
      </c>
      <c r="I58" s="268">
        <f t="shared" si="3"/>
        <v>0.36363636363636365</v>
      </c>
      <c r="J58" s="267">
        <f>VLOOKUP("*"&amp;A58,VEH0132e_BEV_Private!B:K,10,FALSE)</f>
        <v>119</v>
      </c>
      <c r="K58" s="86">
        <v>0.40103740103740104</v>
      </c>
      <c r="L58" s="86">
        <f t="shared" si="4"/>
        <v>40.103740103740101</v>
      </c>
    </row>
    <row r="59" spans="1:12">
      <c r="A59" s="34" t="s">
        <v>557</v>
      </c>
      <c r="B59" s="34" t="s">
        <v>550</v>
      </c>
      <c r="C59" s="34" t="s">
        <v>516</v>
      </c>
      <c r="D59" s="119">
        <f t="shared" si="0"/>
        <v>449.71428571428567</v>
      </c>
      <c r="E59" s="158">
        <f t="shared" si="1"/>
        <v>0.36277056277056274</v>
      </c>
      <c r="F59" s="267">
        <v>330</v>
      </c>
      <c r="G59" s="268">
        <f t="shared" si="2"/>
        <v>0.36363636363636365</v>
      </c>
      <c r="H59" s="267">
        <v>210</v>
      </c>
      <c r="I59" s="268">
        <f t="shared" si="3"/>
        <v>0.3619047619047619</v>
      </c>
      <c r="J59" s="267">
        <v>134</v>
      </c>
      <c r="K59" s="86">
        <v>0.36277056277056274</v>
      </c>
      <c r="L59" s="86">
        <f t="shared" si="4"/>
        <v>36.277056277056275</v>
      </c>
    </row>
    <row r="60" spans="1:12">
      <c r="A60" s="34" t="s">
        <v>384</v>
      </c>
      <c r="B60" s="34" t="s">
        <v>526</v>
      </c>
      <c r="C60" s="34" t="s">
        <v>516</v>
      </c>
      <c r="D60" s="119">
        <f t="shared" si="0"/>
        <v>409.81481481481478</v>
      </c>
      <c r="E60" s="158">
        <f t="shared" si="1"/>
        <v>0.24943541102077688</v>
      </c>
      <c r="F60" s="267">
        <f>VLOOKUP("*"&amp;A60,VEH0132e_BEV_Private!B:D,2,FALSE)</f>
        <v>328</v>
      </c>
      <c r="G60" s="268">
        <f t="shared" si="2"/>
        <v>0.34146341463414637</v>
      </c>
      <c r="H60" s="267">
        <f>VLOOKUP("*"&amp;A60,VEH0132e_BEV_Private!B:G,6,FALSE)</f>
        <v>216</v>
      </c>
      <c r="I60" s="268">
        <f t="shared" si="3"/>
        <v>0.15740740740740741</v>
      </c>
      <c r="J60" s="267">
        <f>VLOOKUP("*"&amp;A60,VEH0132e_BEV_Private!B:K,10,FALSE)</f>
        <v>182</v>
      </c>
      <c r="K60" s="86">
        <v>0.24943541102077688</v>
      </c>
      <c r="L60" s="86">
        <f t="shared" si="4"/>
        <v>24.943541102077688</v>
      </c>
    </row>
    <row r="61" spans="1:12">
      <c r="A61" s="34" t="s">
        <v>95</v>
      </c>
      <c r="B61" s="34" t="s">
        <v>40</v>
      </c>
      <c r="C61" s="34" t="s">
        <v>516</v>
      </c>
      <c r="D61" s="119">
        <f t="shared" si="0"/>
        <v>425.03960396039605</v>
      </c>
      <c r="E61" s="158">
        <f t="shared" si="1"/>
        <v>0.31999877006334176</v>
      </c>
      <c r="F61" s="267">
        <f>VLOOKUP("*"&amp;A61,VEH0132e_BEV_Private!B:D,2,FALSE)</f>
        <v>322</v>
      </c>
      <c r="G61" s="268">
        <f t="shared" si="2"/>
        <v>0.37267080745341613</v>
      </c>
      <c r="H61" s="267">
        <f>VLOOKUP("*"&amp;A61,VEH0132e_BEV_Private!B:G,6,FALSE)</f>
        <v>202</v>
      </c>
      <c r="I61" s="268">
        <f t="shared" si="3"/>
        <v>0.26732673267326734</v>
      </c>
      <c r="J61" s="267">
        <f>VLOOKUP("*"&amp;A61,VEH0132e_BEV_Private!B:K,10,FALSE)</f>
        <v>148</v>
      </c>
      <c r="K61" s="86">
        <v>0.31999877006334176</v>
      </c>
      <c r="L61" s="86">
        <f t="shared" si="4"/>
        <v>31.999877006334177</v>
      </c>
    </row>
    <row r="62" spans="1:12">
      <c r="A62" s="34" t="s">
        <v>334</v>
      </c>
      <c r="B62" s="34" t="s">
        <v>532</v>
      </c>
      <c r="C62" s="34" t="s">
        <v>516</v>
      </c>
      <c r="D62" s="119">
        <f t="shared" si="0"/>
        <v>431.06852791878174</v>
      </c>
      <c r="E62" s="158">
        <f t="shared" si="1"/>
        <v>0.34289261033888385</v>
      </c>
      <c r="F62" s="267">
        <f>VLOOKUP("*"&amp;A62,VEH0132e_BEV_Private!B:D,2,FALSE)</f>
        <v>321</v>
      </c>
      <c r="G62" s="268">
        <f t="shared" si="2"/>
        <v>0.38629283489096572</v>
      </c>
      <c r="H62" s="267">
        <f>VLOOKUP("*"&amp;A62,VEH0132e_BEV_Private!B:G,6,FALSE)</f>
        <v>197</v>
      </c>
      <c r="I62" s="268">
        <f t="shared" si="3"/>
        <v>0.29949238578680204</v>
      </c>
      <c r="J62" s="267">
        <f>VLOOKUP("*"&amp;A62,VEH0132e_BEV_Private!B:K,10,FALSE)</f>
        <v>138</v>
      </c>
      <c r="K62" s="86">
        <v>0.34289261033888385</v>
      </c>
      <c r="L62" s="86">
        <f t="shared" si="4"/>
        <v>34.289261033888387</v>
      </c>
    </row>
    <row r="63" spans="1:12">
      <c r="A63" s="34" t="s">
        <v>127</v>
      </c>
      <c r="B63" s="34" t="s">
        <v>549</v>
      </c>
      <c r="C63" s="34" t="s">
        <v>516</v>
      </c>
      <c r="D63" s="119">
        <f t="shared" si="0"/>
        <v>471.07514450867052</v>
      </c>
      <c r="E63" s="158">
        <f t="shared" si="1"/>
        <v>0.46752381466875548</v>
      </c>
      <c r="F63" s="267">
        <f>VLOOKUP("*"&amp;A63,VEH0132e_BEV_Private!B:D,2,FALSE)</f>
        <v>321</v>
      </c>
      <c r="G63" s="268">
        <f t="shared" si="2"/>
        <v>0.46105919003115264</v>
      </c>
      <c r="H63" s="267">
        <f>VLOOKUP("*"&amp;A63,VEH0132e_BEV_Private!B:G,6,FALSE)</f>
        <v>173</v>
      </c>
      <c r="I63" s="268">
        <f t="shared" si="3"/>
        <v>0.47398843930635837</v>
      </c>
      <c r="J63" s="267">
        <f>VLOOKUP("*"&amp;A63,VEH0132e_BEV_Private!B:K,10,FALSE)</f>
        <v>91</v>
      </c>
      <c r="K63" s="86">
        <v>0.46752381466875548</v>
      </c>
      <c r="L63" s="86">
        <f t="shared" si="4"/>
        <v>46.752381466875548</v>
      </c>
    </row>
    <row r="64" spans="1:12">
      <c r="A64" s="34" t="s">
        <v>121</v>
      </c>
      <c r="B64" s="34" t="s">
        <v>27</v>
      </c>
      <c r="C64" s="34" t="s">
        <v>516</v>
      </c>
      <c r="D64" s="119">
        <f t="shared" si="0"/>
        <v>442.07692307692309</v>
      </c>
      <c r="E64" s="158">
        <f t="shared" si="1"/>
        <v>0.40341880341880343</v>
      </c>
      <c r="F64" s="267">
        <f>VLOOKUP("*"&amp;A64,VEH0132e_BEV_Private!B:D,2,FALSE)</f>
        <v>315</v>
      </c>
      <c r="G64" s="268">
        <f t="shared" si="2"/>
        <v>0.42222222222222222</v>
      </c>
      <c r="H64" s="267">
        <f>VLOOKUP("*"&amp;A64,VEH0132e_BEV_Private!B:G,6,FALSE)</f>
        <v>182</v>
      </c>
      <c r="I64" s="268">
        <f t="shared" si="3"/>
        <v>0.38461538461538464</v>
      </c>
      <c r="J64" s="267">
        <f>VLOOKUP("*"&amp;A64,VEH0132e_BEV_Private!B:K,10,FALSE)</f>
        <v>112</v>
      </c>
      <c r="K64" s="86">
        <v>0.40341880341880343</v>
      </c>
      <c r="L64" s="86">
        <f t="shared" si="4"/>
        <v>40.341880341880341</v>
      </c>
    </row>
    <row r="65" spans="1:12">
      <c r="A65" s="34" t="s">
        <v>403</v>
      </c>
      <c r="B65" s="34" t="s">
        <v>553</v>
      </c>
      <c r="C65" s="34" t="s">
        <v>548</v>
      </c>
      <c r="D65" s="119">
        <f t="shared" si="0"/>
        <v>425.66571428571427</v>
      </c>
      <c r="E65" s="158">
        <f t="shared" si="1"/>
        <v>0.35562329390354869</v>
      </c>
      <c r="F65" s="267">
        <f>VLOOKUP("*"&amp;A65,VEH0132e_BEV_Private!B:D,2,FALSE)</f>
        <v>314</v>
      </c>
      <c r="G65" s="268">
        <f t="shared" si="2"/>
        <v>0.4426751592356688</v>
      </c>
      <c r="H65" s="267">
        <f>VLOOKUP("*"&amp;A65,VEH0132e_BEV_Private!B:G,6,FALSE)</f>
        <v>175</v>
      </c>
      <c r="I65" s="268">
        <f t="shared" si="3"/>
        <v>0.26857142857142857</v>
      </c>
      <c r="J65" s="267">
        <f>VLOOKUP("*"&amp;A65,VEH0132e_BEV_Private!B:K,10,FALSE)</f>
        <v>128</v>
      </c>
      <c r="K65" s="86">
        <v>0.35562329390354869</v>
      </c>
      <c r="L65" s="86">
        <f t="shared" si="4"/>
        <v>35.562329390354869</v>
      </c>
    </row>
    <row r="66" spans="1:12">
      <c r="A66" s="34" t="s">
        <v>542</v>
      </c>
      <c r="B66" s="34" t="s">
        <v>543</v>
      </c>
      <c r="C66" s="34" t="s">
        <v>516</v>
      </c>
      <c r="D66" s="119">
        <f t="shared" si="0"/>
        <v>406.96231155778895</v>
      </c>
      <c r="E66" s="158">
        <f t="shared" si="1"/>
        <v>0.30019907845938959</v>
      </c>
      <c r="F66" s="267">
        <f>VLOOKUP("*"&amp;A66,VEH0132e_BEV_Private!B:D,2,FALSE)</f>
        <v>313</v>
      </c>
      <c r="G66" s="268">
        <f t="shared" si="2"/>
        <v>0.36421725239616615</v>
      </c>
      <c r="H66" s="267">
        <f>VLOOKUP("*"&amp;A66,VEH0132e_BEV_Private!B:G,6,FALSE)</f>
        <v>199</v>
      </c>
      <c r="I66" s="268">
        <f t="shared" si="3"/>
        <v>0.23618090452261306</v>
      </c>
      <c r="J66" s="267">
        <f>VLOOKUP("*"&amp;A66,VEH0132e_BEV_Private!B:K,10,FALSE)</f>
        <v>152</v>
      </c>
      <c r="K66" s="86">
        <v>0.30019907845938959</v>
      </c>
      <c r="L66" s="86">
        <f t="shared" si="4"/>
        <v>30.01990784593896</v>
      </c>
    </row>
    <row r="67" spans="1:12">
      <c r="A67" s="34" t="s">
        <v>336</v>
      </c>
      <c r="B67" s="34" t="s">
        <v>29</v>
      </c>
      <c r="C67" s="34" t="s">
        <v>516</v>
      </c>
      <c r="D67" s="119">
        <f t="shared" si="0"/>
        <v>430.33333333333337</v>
      </c>
      <c r="E67" s="158">
        <f t="shared" si="1"/>
        <v>0.3881720430107527</v>
      </c>
      <c r="F67" s="267">
        <f>VLOOKUP("*"&amp;A67,VEH0132e_BEV_Private!B:D,2,FALSE)</f>
        <v>310</v>
      </c>
      <c r="G67" s="268">
        <f t="shared" si="2"/>
        <v>0.4</v>
      </c>
      <c r="H67" s="267">
        <f>VLOOKUP("*"&amp;A67,VEH0132e_BEV_Private!B:G,6,FALSE)</f>
        <v>186</v>
      </c>
      <c r="I67" s="268">
        <f t="shared" si="3"/>
        <v>0.37634408602150538</v>
      </c>
      <c r="J67" s="267">
        <f>VLOOKUP("*"&amp;A67,VEH0132e_BEV_Private!B:K,10,FALSE)</f>
        <v>116</v>
      </c>
      <c r="K67" s="86">
        <v>0.3881720430107527</v>
      </c>
      <c r="L67" s="86">
        <f t="shared" si="4"/>
        <v>38.817204301075272</v>
      </c>
    </row>
    <row r="68" spans="1:12">
      <c r="A68" s="34" t="s">
        <v>128</v>
      </c>
      <c r="B68" s="34" t="s">
        <v>549</v>
      </c>
      <c r="C68" s="34" t="s">
        <v>516</v>
      </c>
      <c r="D68" s="119">
        <f t="shared" si="0"/>
        <v>424.42162162162163</v>
      </c>
      <c r="E68" s="158">
        <f t="shared" si="1"/>
        <v>0.38248085218769257</v>
      </c>
      <c r="F68" s="267">
        <f>VLOOKUP("*"&amp;A68,VEH0132e_BEV_Private!B:D,2,FALSE)</f>
        <v>307</v>
      </c>
      <c r="G68" s="268">
        <f t="shared" si="2"/>
        <v>0.3973941368078176</v>
      </c>
      <c r="H68" s="267">
        <f>VLOOKUP("*"&amp;A68,VEH0132e_BEV_Private!B:G,6,FALSE)</f>
        <v>185</v>
      </c>
      <c r="I68" s="268">
        <f t="shared" si="3"/>
        <v>0.36756756756756759</v>
      </c>
      <c r="J68" s="267">
        <f>VLOOKUP("*"&amp;A68,VEH0132e_BEV_Private!B:K,10,FALSE)</f>
        <v>117</v>
      </c>
      <c r="K68" s="86">
        <v>0.38248085218769257</v>
      </c>
      <c r="L68" s="86">
        <f t="shared" si="4"/>
        <v>38.248085218769255</v>
      </c>
    </row>
    <row r="69" spans="1:12">
      <c r="A69" s="34" t="s">
        <v>559</v>
      </c>
      <c r="B69" s="34" t="s">
        <v>413</v>
      </c>
      <c r="C69" s="34" t="s">
        <v>516</v>
      </c>
      <c r="D69" s="119">
        <f t="shared" si="0"/>
        <v>439.19444444444446</v>
      </c>
      <c r="E69" s="158">
        <f t="shared" si="1"/>
        <v>0.43060079623597536</v>
      </c>
      <c r="F69" s="267">
        <f>VLOOKUP("*"&amp;A69&amp;"*",VEH0132e_BEV_Private!B:D,2,FALSE)</f>
        <v>307</v>
      </c>
      <c r="G69" s="268">
        <f t="shared" si="2"/>
        <v>0.47231270358306188</v>
      </c>
      <c r="H69" s="267">
        <f>VLOOKUP("*"&amp;A69&amp;"*",VEH0132e_BEV_Private!B:G,6,FALSE)</f>
        <v>162</v>
      </c>
      <c r="I69" s="268">
        <f t="shared" si="3"/>
        <v>0.3888888888888889</v>
      </c>
      <c r="J69" s="267">
        <f>VLOOKUP("*"&amp;A69&amp;"*",VEH0132e_BEV_Private!B:K,10,FALSE)</f>
        <v>99</v>
      </c>
      <c r="K69" s="86">
        <v>0.43060079623597536</v>
      </c>
      <c r="L69" s="86">
        <f t="shared" si="4"/>
        <v>43.060079623597538</v>
      </c>
    </row>
    <row r="70" spans="1:12">
      <c r="A70" s="34" t="s">
        <v>565</v>
      </c>
      <c r="B70" s="34" t="s">
        <v>32</v>
      </c>
      <c r="C70" s="34" t="s">
        <v>516</v>
      </c>
      <c r="D70" s="119">
        <f t="shared" si="0"/>
        <v>409.0612244897959</v>
      </c>
      <c r="E70" s="158">
        <f t="shared" si="1"/>
        <v>0.35003704452077861</v>
      </c>
      <c r="F70" s="267">
        <v>303</v>
      </c>
      <c r="G70" s="268">
        <f t="shared" si="2"/>
        <v>0.35313531353135313</v>
      </c>
      <c r="H70" s="267">
        <v>196</v>
      </c>
      <c r="I70" s="268">
        <f t="shared" si="3"/>
        <v>0.34693877551020408</v>
      </c>
      <c r="J70" s="267">
        <v>128</v>
      </c>
      <c r="K70" s="86">
        <v>0.35003704452077861</v>
      </c>
      <c r="L70" s="86">
        <f t="shared" si="4"/>
        <v>35.003704452077862</v>
      </c>
    </row>
    <row r="71" spans="1:12">
      <c r="A71" s="34" t="s">
        <v>569</v>
      </c>
      <c r="B71" s="34" t="s">
        <v>32</v>
      </c>
      <c r="C71" s="34" t="s">
        <v>516</v>
      </c>
      <c r="D71" s="119">
        <f t="shared" si="0"/>
        <v>409.0612244897959</v>
      </c>
      <c r="E71" s="158">
        <f t="shared" si="1"/>
        <v>0.35003704452077861</v>
      </c>
      <c r="F71" s="267">
        <v>303</v>
      </c>
      <c r="G71" s="268">
        <f t="shared" si="2"/>
        <v>0.35313531353135313</v>
      </c>
      <c r="H71" s="267">
        <v>196</v>
      </c>
      <c r="I71" s="268">
        <f t="shared" si="3"/>
        <v>0.34693877551020408</v>
      </c>
      <c r="J71" s="267">
        <v>128</v>
      </c>
      <c r="K71" s="86">
        <v>0.35003704452077861</v>
      </c>
      <c r="L71" s="86">
        <f t="shared" si="4"/>
        <v>35.003704452077862</v>
      </c>
    </row>
    <row r="72" spans="1:12">
      <c r="A72" s="34" t="s">
        <v>252</v>
      </c>
      <c r="B72" s="34" t="s">
        <v>562</v>
      </c>
      <c r="C72" s="34" t="s">
        <v>563</v>
      </c>
      <c r="D72" s="119">
        <f t="shared" si="0"/>
        <v>388.24576271186442</v>
      </c>
      <c r="E72" s="158">
        <f t="shared" si="1"/>
        <v>0.32507086249783074</v>
      </c>
      <c r="F72" s="267">
        <f>VLOOKUP("*"&amp;A72,VEH0132e_BEV_Private!B:D,2,FALSE)</f>
        <v>293</v>
      </c>
      <c r="G72" s="268">
        <f t="shared" si="2"/>
        <v>0.39590443686006827</v>
      </c>
      <c r="H72" s="267">
        <f>VLOOKUP("*"&amp;A72,VEH0132e_BEV_Private!B:G,6,FALSE)</f>
        <v>177</v>
      </c>
      <c r="I72" s="268">
        <f t="shared" si="3"/>
        <v>0.25423728813559321</v>
      </c>
      <c r="J72" s="267">
        <f>VLOOKUP("*"&amp;A72,VEH0132e_BEV_Private!B:K,10,FALSE)</f>
        <v>132</v>
      </c>
      <c r="K72" s="86">
        <v>0.32507086249783074</v>
      </c>
      <c r="L72" s="86">
        <f t="shared" si="4"/>
        <v>32.507086249783072</v>
      </c>
    </row>
    <row r="73" spans="1:12">
      <c r="A73" s="34" t="s">
        <v>101</v>
      </c>
      <c r="B73" s="34" t="s">
        <v>21</v>
      </c>
      <c r="C73" s="34" t="s">
        <v>516</v>
      </c>
      <c r="D73" s="119">
        <f t="shared" si="0"/>
        <v>390.21508379888269</v>
      </c>
      <c r="E73" s="158">
        <f t="shared" si="1"/>
        <v>0.38374143191093152</v>
      </c>
      <c r="F73" s="267">
        <f>VLOOKUP("*"&amp;A73,VEH0132e_BEV_Private!B:D,2,FALSE)</f>
        <v>282</v>
      </c>
      <c r="G73" s="268">
        <f t="shared" si="2"/>
        <v>0.36524822695035464</v>
      </c>
      <c r="H73" s="267">
        <f>VLOOKUP("*"&amp;A73,VEH0132e_BEV_Private!B:G,6,FALSE)</f>
        <v>179</v>
      </c>
      <c r="I73" s="268">
        <f t="shared" si="3"/>
        <v>0.4022346368715084</v>
      </c>
      <c r="J73" s="267">
        <f>VLOOKUP("*"&amp;A73,VEH0132e_BEV_Private!B:K,10,FALSE)</f>
        <v>107</v>
      </c>
      <c r="K73" s="86">
        <v>0.38374143191093152</v>
      </c>
      <c r="L73" s="86">
        <f t="shared" si="4"/>
        <v>38.374143191093154</v>
      </c>
    </row>
    <row r="74" spans="1:12">
      <c r="A74" s="34" t="s">
        <v>109</v>
      </c>
      <c r="B74" s="34" t="s">
        <v>26</v>
      </c>
      <c r="C74" s="34" t="s">
        <v>516</v>
      </c>
      <c r="D74" s="119">
        <f t="shared" si="0"/>
        <v>386.27272727272725</v>
      </c>
      <c r="E74" s="158">
        <f t="shared" si="1"/>
        <v>0.36976144422952933</v>
      </c>
      <c r="F74" s="267">
        <f>VLOOKUP("*"&amp;A74,VEH0132e_BEV_Private!B:D,2,FALSE)</f>
        <v>282</v>
      </c>
      <c r="G74" s="268">
        <f t="shared" si="2"/>
        <v>0.37588652482269502</v>
      </c>
      <c r="H74" s="267">
        <f>VLOOKUP("*"&amp;A74,VEH0132e_BEV_Private!B:G,6,FALSE)</f>
        <v>176</v>
      </c>
      <c r="I74" s="268">
        <f t="shared" si="3"/>
        <v>0.36363636363636365</v>
      </c>
      <c r="J74" s="267">
        <f>VLOOKUP("*"&amp;A74,VEH0132e_BEV_Private!B:K,10,FALSE)</f>
        <v>112</v>
      </c>
      <c r="K74" s="86">
        <v>0.36976144422952933</v>
      </c>
      <c r="L74" s="86">
        <f t="shared" si="4"/>
        <v>36.976144422952935</v>
      </c>
    </row>
    <row r="75" spans="1:12">
      <c r="A75" s="34" t="s">
        <v>102</v>
      </c>
      <c r="B75" s="34" t="s">
        <v>26</v>
      </c>
      <c r="C75" s="34" t="s">
        <v>516</v>
      </c>
      <c r="D75" s="119">
        <f t="shared" si="0"/>
        <v>382.90697674418607</v>
      </c>
      <c r="E75" s="158">
        <f t="shared" si="1"/>
        <v>0.35782615866732642</v>
      </c>
      <c r="F75" s="267">
        <f>VLOOKUP("*"&amp;A75,VEH0132e_BEV_Private!B:D,2,FALSE)</f>
        <v>282</v>
      </c>
      <c r="G75" s="268">
        <f t="shared" si="2"/>
        <v>0.39007092198581561</v>
      </c>
      <c r="H75" s="267">
        <f>VLOOKUP("*"&amp;A75,VEH0132e_BEV_Private!B:G,6,FALSE)</f>
        <v>172</v>
      </c>
      <c r="I75" s="268">
        <f t="shared" si="3"/>
        <v>0.32558139534883723</v>
      </c>
      <c r="J75" s="267">
        <f>VLOOKUP("*"&amp;A75,VEH0132e_BEV_Private!B:K,10,FALSE)</f>
        <v>116</v>
      </c>
      <c r="K75" s="86">
        <v>0.35782615866732642</v>
      </c>
      <c r="L75" s="86">
        <f t="shared" si="4"/>
        <v>35.782615866732641</v>
      </c>
    </row>
    <row r="76" spans="1:12">
      <c r="A76" s="34" t="s">
        <v>347</v>
      </c>
      <c r="B76" s="34" t="s">
        <v>24</v>
      </c>
      <c r="C76" s="34" t="s">
        <v>516</v>
      </c>
      <c r="D76" s="119">
        <f t="shared" si="0"/>
        <v>387.63793103448279</v>
      </c>
      <c r="E76" s="158">
        <f t="shared" si="1"/>
        <v>0.39438104688662867</v>
      </c>
      <c r="F76" s="267">
        <f>VLOOKUP("*"&amp;A76,VEH0132e_BEV_Private!B:D,2,FALSE)</f>
        <v>278</v>
      </c>
      <c r="G76" s="268">
        <f t="shared" si="2"/>
        <v>0.47841726618705038</v>
      </c>
      <c r="H76" s="267">
        <f>VLOOKUP("*"&amp;A76,VEH0132e_BEV_Private!B:G,6,FALSE)</f>
        <v>145</v>
      </c>
      <c r="I76" s="268">
        <f t="shared" si="3"/>
        <v>0.31034482758620691</v>
      </c>
      <c r="J76" s="267">
        <f>VLOOKUP("*"&amp;A76,VEH0132e_BEV_Private!B:K,10,FALSE)</f>
        <v>100</v>
      </c>
      <c r="K76" s="86">
        <v>0.39438104688662867</v>
      </c>
      <c r="L76" s="86">
        <f t="shared" si="4"/>
        <v>39.438104688662868</v>
      </c>
    </row>
    <row r="77" spans="1:12">
      <c r="A77" s="34" t="s">
        <v>380</v>
      </c>
      <c r="B77" s="34" t="s">
        <v>526</v>
      </c>
      <c r="C77" s="34" t="s">
        <v>516</v>
      </c>
      <c r="D77" s="119">
        <f t="shared" si="0"/>
        <v>348.14285714285717</v>
      </c>
      <c r="E77" s="158">
        <f t="shared" si="1"/>
        <v>0.26597402597402597</v>
      </c>
      <c r="F77" s="267">
        <f>VLOOKUP("*"&amp;A77,VEH0132e_BEV_Private!B:D,2,FALSE)</f>
        <v>275</v>
      </c>
      <c r="G77" s="268">
        <f t="shared" si="2"/>
        <v>0.3890909090909091</v>
      </c>
      <c r="H77" s="267">
        <f>VLOOKUP("*"&amp;A77,VEH0132e_BEV_Private!B:G,6,FALSE)</f>
        <v>168</v>
      </c>
      <c r="I77" s="268">
        <f t="shared" si="3"/>
        <v>0.14285714285714285</v>
      </c>
      <c r="J77" s="267">
        <f>VLOOKUP("*"&amp;A77,VEH0132e_BEV_Private!B:K,10,FALSE)</f>
        <v>144</v>
      </c>
      <c r="K77" s="86">
        <v>0.26597402597402597</v>
      </c>
      <c r="L77" s="86">
        <f t="shared" si="4"/>
        <v>26.597402597402599</v>
      </c>
    </row>
    <row r="78" spans="1:12">
      <c r="A78" s="34" t="s">
        <v>399</v>
      </c>
      <c r="B78" s="34" t="s">
        <v>552</v>
      </c>
      <c r="C78" s="34" t="s">
        <v>548</v>
      </c>
      <c r="D78" s="119">
        <f t="shared" si="0"/>
        <v>362.66015625</v>
      </c>
      <c r="E78" s="158">
        <f t="shared" si="1"/>
        <v>0.41112901264591439</v>
      </c>
      <c r="F78" s="267">
        <f>VLOOKUP("*"&amp;A78,VEH0132e_BEV_Private!B:D,2,FALSE)</f>
        <v>257</v>
      </c>
      <c r="G78" s="268">
        <f t="shared" si="2"/>
        <v>0.50194552529182879</v>
      </c>
      <c r="H78" s="267">
        <f>VLOOKUP("*"&amp;A78,VEH0132e_BEV_Private!B:G,6,FALSE)</f>
        <v>128</v>
      </c>
      <c r="I78" s="268">
        <f t="shared" si="3"/>
        <v>0.3203125</v>
      </c>
      <c r="J78" s="267">
        <f>VLOOKUP("*"&amp;A78,VEH0132e_BEV_Private!B:K,10,FALSE)</f>
        <v>87</v>
      </c>
      <c r="K78" s="86">
        <v>0.41112901264591439</v>
      </c>
      <c r="L78" s="86">
        <f t="shared" si="4"/>
        <v>41.112901264591443</v>
      </c>
    </row>
    <row r="79" spans="1:12">
      <c r="A79" s="34" t="s">
        <v>421</v>
      </c>
      <c r="B79" s="34" t="s">
        <v>520</v>
      </c>
      <c r="C79" s="34" t="s">
        <v>516</v>
      </c>
      <c r="D79" s="119">
        <f t="shared" si="0"/>
        <v>347.16666666666663</v>
      </c>
      <c r="E79" s="158">
        <f t="shared" si="1"/>
        <v>0.35611979166666663</v>
      </c>
      <c r="F79" s="267">
        <f>VLOOKUP("*"&amp;A79,VEH0132e_BEV_Private!B:D,2,FALSE)</f>
        <v>256</v>
      </c>
      <c r="G79" s="268">
        <f t="shared" si="2"/>
        <v>0.37890625</v>
      </c>
      <c r="H79" s="267">
        <f>VLOOKUP("*"&amp;A79,VEH0132e_BEV_Private!B:G,6,FALSE)</f>
        <v>159</v>
      </c>
      <c r="I79" s="268">
        <f t="shared" si="3"/>
        <v>0.33333333333333331</v>
      </c>
      <c r="J79" s="267">
        <f>VLOOKUP("*"&amp;A79,VEH0132e_BEV_Private!B:K,10,FALSE)</f>
        <v>106</v>
      </c>
      <c r="K79" s="86">
        <v>0.35611979166666663</v>
      </c>
      <c r="L79" s="86">
        <f t="shared" si="4"/>
        <v>35.611979166666664</v>
      </c>
    </row>
    <row r="80" spans="1:12">
      <c r="A80" s="34" t="s">
        <v>228</v>
      </c>
      <c r="B80" s="34" t="s">
        <v>222</v>
      </c>
      <c r="C80" s="34" t="s">
        <v>516</v>
      </c>
      <c r="D80" s="119">
        <f t="shared" si="0"/>
        <v>353.5</v>
      </c>
      <c r="E80" s="158">
        <f t="shared" si="1"/>
        <v>0.41400000000000003</v>
      </c>
      <c r="F80" s="267">
        <f>VLOOKUP("*"&amp;A80,VEH0132e_BEV_Private!B:D,2,FALSE)</f>
        <v>250</v>
      </c>
      <c r="G80" s="268">
        <f t="shared" si="2"/>
        <v>0.5</v>
      </c>
      <c r="H80" s="267">
        <f>VLOOKUP("*"&amp;A80,VEH0132e_BEV_Private!B:G,6,FALSE)</f>
        <v>125</v>
      </c>
      <c r="I80" s="268">
        <f t="shared" si="3"/>
        <v>0.32800000000000001</v>
      </c>
      <c r="J80" s="267">
        <f>VLOOKUP("*"&amp;A80,VEH0132e_BEV_Private!B:K,10,FALSE)</f>
        <v>84</v>
      </c>
      <c r="K80" s="86">
        <v>0.41400000000000003</v>
      </c>
      <c r="L80" s="86">
        <f t="shared" si="4"/>
        <v>41.400000000000006</v>
      </c>
    </row>
    <row r="81" spans="1:12">
      <c r="A81" s="34" t="s">
        <v>544</v>
      </c>
      <c r="B81" s="34" t="s">
        <v>519</v>
      </c>
      <c r="C81" s="34" t="s">
        <v>516</v>
      </c>
      <c r="D81" s="119">
        <f t="shared" si="0"/>
        <v>327.7981366459627</v>
      </c>
      <c r="E81" s="158">
        <f t="shared" si="1"/>
        <v>0.31645838010426797</v>
      </c>
      <c r="F81" s="267">
        <v>249</v>
      </c>
      <c r="G81" s="268">
        <f t="shared" si="2"/>
        <v>0.3534136546184739</v>
      </c>
      <c r="H81" s="267">
        <v>161</v>
      </c>
      <c r="I81" s="268">
        <f t="shared" si="3"/>
        <v>0.27950310559006208</v>
      </c>
      <c r="J81" s="267">
        <v>116</v>
      </c>
      <c r="K81" s="86">
        <v>0.31645838010426797</v>
      </c>
      <c r="L81" s="86">
        <f t="shared" si="4"/>
        <v>31.645838010426797</v>
      </c>
    </row>
    <row r="82" spans="1:12">
      <c r="A82" s="34" t="s">
        <v>333</v>
      </c>
      <c r="B82" s="34" t="s">
        <v>29</v>
      </c>
      <c r="C82" s="34" t="s">
        <v>516</v>
      </c>
      <c r="D82" s="119">
        <f t="shared" si="0"/>
        <v>347.43795620437959</v>
      </c>
      <c r="E82" s="158">
        <f t="shared" si="1"/>
        <v>0.42978582800156195</v>
      </c>
      <c r="F82" s="267">
        <f>VLOOKUP("*"&amp;A82,VEH0132e_BEV_Private!B:D,2,FALSE)</f>
        <v>243</v>
      </c>
      <c r="G82" s="268">
        <f t="shared" si="2"/>
        <v>0.43621399176954734</v>
      </c>
      <c r="H82" s="267">
        <f>VLOOKUP("*"&amp;A82,VEH0132e_BEV_Private!B:G,6,FALSE)</f>
        <v>137</v>
      </c>
      <c r="I82" s="268">
        <f t="shared" si="3"/>
        <v>0.42335766423357662</v>
      </c>
      <c r="J82" s="267">
        <f>VLOOKUP("*"&amp;A82,VEH0132e_BEV_Private!B:K,10,FALSE)</f>
        <v>79</v>
      </c>
      <c r="K82" s="86">
        <v>0.42978582800156195</v>
      </c>
      <c r="L82" s="86">
        <f t="shared" si="4"/>
        <v>42.978582800156197</v>
      </c>
    </row>
    <row r="83" spans="1:12">
      <c r="A83" s="34" t="s">
        <v>414</v>
      </c>
      <c r="B83" s="34" t="s">
        <v>45</v>
      </c>
      <c r="C83" s="34" t="s">
        <v>516</v>
      </c>
      <c r="D83" s="119">
        <f t="shared" si="0"/>
        <v>333.20542635658916</v>
      </c>
      <c r="E83" s="158">
        <f t="shared" si="1"/>
        <v>0.37688192709334356</v>
      </c>
      <c r="F83" s="267">
        <f>VLOOKUP("*"&amp;A83,VEH0132e_BEV_Private!B:D,2,FALSE)</f>
        <v>242</v>
      </c>
      <c r="G83" s="268">
        <f t="shared" si="2"/>
        <v>0.46694214876033058</v>
      </c>
      <c r="H83" s="267">
        <f>VLOOKUP("*"&amp;A83,VEH0132e_BEV_Private!B:G,6,FALSE)</f>
        <v>129</v>
      </c>
      <c r="I83" s="268">
        <f t="shared" si="3"/>
        <v>0.2868217054263566</v>
      </c>
      <c r="J83" s="267">
        <f>VLOOKUP("*"&amp;A83,VEH0132e_BEV_Private!B:K,10,FALSE)</f>
        <v>92</v>
      </c>
      <c r="K83" s="86">
        <v>0.37688192709334356</v>
      </c>
      <c r="L83" s="86">
        <f t="shared" si="4"/>
        <v>37.688192709334359</v>
      </c>
    </row>
    <row r="84" spans="1:12">
      <c r="A84" s="34" t="s">
        <v>132</v>
      </c>
      <c r="B84" s="34" t="s">
        <v>549</v>
      </c>
      <c r="C84" s="34" t="s">
        <v>516</v>
      </c>
      <c r="D84" s="119">
        <f t="shared" si="0"/>
        <v>329.02364864864865</v>
      </c>
      <c r="E84" s="158">
        <f t="shared" si="1"/>
        <v>0.3652433553885836</v>
      </c>
      <c r="F84" s="267">
        <f>VLOOKUP("*"&amp;A84,VEH0132e_BEV_Private!B:D,2,FALSE)</f>
        <v>241</v>
      </c>
      <c r="G84" s="268">
        <f t="shared" si="2"/>
        <v>0.38589211618257263</v>
      </c>
      <c r="H84" s="267">
        <f>VLOOKUP("*"&amp;A84,VEH0132e_BEV_Private!B:G,6,FALSE)</f>
        <v>148</v>
      </c>
      <c r="I84" s="268">
        <f t="shared" si="3"/>
        <v>0.34459459459459457</v>
      </c>
      <c r="J84" s="267">
        <f>VLOOKUP("*"&amp;A84,VEH0132e_BEV_Private!B:K,10,FALSE)</f>
        <v>97</v>
      </c>
      <c r="K84" s="86">
        <v>0.3652433553885836</v>
      </c>
      <c r="L84" s="86">
        <f t="shared" si="4"/>
        <v>36.524335538858359</v>
      </c>
    </row>
    <row r="85" spans="1:12">
      <c r="A85" s="34" t="s">
        <v>131</v>
      </c>
      <c r="B85" s="34" t="s">
        <v>549</v>
      </c>
      <c r="C85" s="34" t="s">
        <v>516</v>
      </c>
      <c r="D85" s="119">
        <f t="shared" si="0"/>
        <v>327.02592592592595</v>
      </c>
      <c r="E85" s="158">
        <f t="shared" si="1"/>
        <v>0.35695404948516984</v>
      </c>
      <c r="F85" s="267">
        <f>VLOOKUP("*"&amp;A85,VEH0132e_BEV_Private!B:D,2,FALSE)</f>
        <v>241</v>
      </c>
      <c r="G85" s="268">
        <f t="shared" si="2"/>
        <v>0.43983402489626555</v>
      </c>
      <c r="H85" s="267">
        <f>VLOOKUP("*"&amp;A85,VEH0132e_BEV_Private!B:G,6,FALSE)</f>
        <v>135</v>
      </c>
      <c r="I85" s="268">
        <f t="shared" si="3"/>
        <v>0.27407407407407408</v>
      </c>
      <c r="J85" s="267">
        <f>VLOOKUP("*"&amp;A85,VEH0132e_BEV_Private!B:K,10,FALSE)</f>
        <v>98</v>
      </c>
      <c r="K85" s="86">
        <v>0.35695404948516984</v>
      </c>
      <c r="L85" s="86">
        <f t="shared" si="4"/>
        <v>35.695404948516988</v>
      </c>
    </row>
    <row r="86" spans="1:12">
      <c r="A86" s="34" t="s">
        <v>93</v>
      </c>
      <c r="B86" s="34" t="s">
        <v>34</v>
      </c>
      <c r="C86" s="34" t="s">
        <v>516</v>
      </c>
      <c r="D86" s="119">
        <f t="shared" si="0"/>
        <v>318.63636363636363</v>
      </c>
      <c r="E86" s="158">
        <f t="shared" si="1"/>
        <v>0.33880825057295649</v>
      </c>
      <c r="F86" s="267">
        <f>VLOOKUP("*"&amp;A86,VEH0132e_BEV_Private!B:D,2,FALSE)</f>
        <v>238</v>
      </c>
      <c r="G86" s="268">
        <f t="shared" si="2"/>
        <v>0.35294117647058826</v>
      </c>
      <c r="H86" s="267">
        <f>VLOOKUP("*"&amp;A86,VEH0132e_BEV_Private!B:G,6,FALSE)</f>
        <v>154</v>
      </c>
      <c r="I86" s="268">
        <f t="shared" si="3"/>
        <v>0.32467532467532467</v>
      </c>
      <c r="J86" s="267">
        <f>VLOOKUP("*"&amp;A86,VEH0132e_BEV_Private!B:K,10,FALSE)</f>
        <v>104</v>
      </c>
      <c r="K86" s="86">
        <v>0.33880825057295649</v>
      </c>
      <c r="L86" s="86">
        <f t="shared" si="4"/>
        <v>33.880825057295652</v>
      </c>
    </row>
    <row r="87" spans="1:12">
      <c r="A87" s="34" t="s">
        <v>545</v>
      </c>
      <c r="B87" s="34" t="s">
        <v>315</v>
      </c>
      <c r="C87" s="34" t="s">
        <v>524</v>
      </c>
      <c r="D87" s="119">
        <f t="shared" si="0"/>
        <v>323.98872180451127</v>
      </c>
      <c r="E87" s="158">
        <f t="shared" si="1"/>
        <v>0.37867541193409054</v>
      </c>
      <c r="F87" s="267">
        <v>235</v>
      </c>
      <c r="G87" s="268">
        <f t="shared" si="2"/>
        <v>0.43404255319148938</v>
      </c>
      <c r="H87" s="267">
        <v>133</v>
      </c>
      <c r="I87" s="268">
        <f t="shared" si="3"/>
        <v>0.32330827067669171</v>
      </c>
      <c r="J87" s="267">
        <v>90</v>
      </c>
      <c r="K87" s="86">
        <v>0.37867541193409054</v>
      </c>
      <c r="L87" s="86">
        <f t="shared" si="4"/>
        <v>37.867541193409053</v>
      </c>
    </row>
    <row r="88" spans="1:12">
      <c r="A88" s="34" t="s">
        <v>422</v>
      </c>
      <c r="B88" s="34" t="s">
        <v>520</v>
      </c>
      <c r="C88" s="34" t="s">
        <v>516</v>
      </c>
      <c r="D88" s="119">
        <f t="shared" si="0"/>
        <v>318.80827067669173</v>
      </c>
      <c r="E88" s="158">
        <f t="shared" si="1"/>
        <v>0.36242850716534925</v>
      </c>
      <c r="F88" s="267">
        <f>VLOOKUP("*"&amp;A88,VEH0132e_BEV_Private!B:D,2,FALSE)</f>
        <v>234</v>
      </c>
      <c r="G88" s="268">
        <f t="shared" si="2"/>
        <v>0.43162393162393164</v>
      </c>
      <c r="H88" s="267">
        <f>VLOOKUP("*"&amp;A88,VEH0132e_BEV_Private!B:G,6,FALSE)</f>
        <v>133</v>
      </c>
      <c r="I88" s="268">
        <f t="shared" si="3"/>
        <v>0.2932330827067669</v>
      </c>
      <c r="J88" s="267">
        <f>VLOOKUP("*"&amp;A88,VEH0132e_BEV_Private!B:K,10,FALSE)</f>
        <v>94</v>
      </c>
      <c r="K88" s="86">
        <v>0.36242850716534925</v>
      </c>
      <c r="L88" s="86">
        <f t="shared" si="4"/>
        <v>36.242850716534925</v>
      </c>
    </row>
    <row r="89" spans="1:12">
      <c r="A89" s="34" t="s">
        <v>85</v>
      </c>
      <c r="B89" s="34" t="s">
        <v>24</v>
      </c>
      <c r="C89" s="34" t="s">
        <v>516</v>
      </c>
      <c r="D89" s="119">
        <f t="shared" si="0"/>
        <v>305.48400000000004</v>
      </c>
      <c r="E89" s="158">
        <f t="shared" si="1"/>
        <v>0.40130275229357798</v>
      </c>
      <c r="F89" s="267">
        <f>VLOOKUP("*"&amp;A89,VEH0132e_BEV_Private!B:D,2,FALSE)</f>
        <v>218</v>
      </c>
      <c r="G89" s="268">
        <f t="shared" si="2"/>
        <v>0.42660550458715596</v>
      </c>
      <c r="H89" s="267">
        <f>VLOOKUP("*"&amp;A89,VEH0132e_BEV_Private!B:G,6,FALSE)</f>
        <v>125</v>
      </c>
      <c r="I89" s="268">
        <f t="shared" si="3"/>
        <v>0.376</v>
      </c>
      <c r="J89" s="267">
        <f>VLOOKUP("*"&amp;A89,VEH0132e_BEV_Private!B:K,10,FALSE)</f>
        <v>78</v>
      </c>
      <c r="K89" s="86">
        <v>0.40130275229357798</v>
      </c>
      <c r="L89" s="86">
        <f t="shared" si="4"/>
        <v>40.1302752293578</v>
      </c>
    </row>
    <row r="90" spans="1:12">
      <c r="A90" s="34" t="s">
        <v>429</v>
      </c>
      <c r="B90" s="34" t="s">
        <v>51</v>
      </c>
      <c r="C90" s="34" t="s">
        <v>516</v>
      </c>
      <c r="D90" s="119">
        <f t="shared" si="0"/>
        <v>280.37401574803152</v>
      </c>
      <c r="E90" s="158">
        <f t="shared" si="1"/>
        <v>0.32251894220769572</v>
      </c>
      <c r="F90" s="267">
        <f>VLOOKUP("*"&amp;A90,VEH0132e_BEV_Private!B:D,2,FALSE)</f>
        <v>212</v>
      </c>
      <c r="G90" s="268">
        <f t="shared" si="2"/>
        <v>0.40094339622641512</v>
      </c>
      <c r="H90" s="267">
        <f>VLOOKUP("*"&amp;A90,VEH0132e_BEV_Private!B:G,6,FALSE)</f>
        <v>127</v>
      </c>
      <c r="I90" s="268">
        <f t="shared" si="3"/>
        <v>0.24409448818897639</v>
      </c>
      <c r="J90" s="267">
        <f>VLOOKUP("*"&amp;A90,VEH0132e_BEV_Private!B:K,10,FALSE)</f>
        <v>96</v>
      </c>
      <c r="K90" s="86">
        <v>0.32251894220769572</v>
      </c>
      <c r="L90" s="86">
        <f t="shared" si="4"/>
        <v>32.251894220769572</v>
      </c>
    </row>
    <row r="91" spans="1:12">
      <c r="A91" s="34" t="s">
        <v>130</v>
      </c>
      <c r="B91" s="34" t="s">
        <v>549</v>
      </c>
      <c r="C91" s="34" t="s">
        <v>516</v>
      </c>
      <c r="D91" s="119">
        <f t="shared" si="0"/>
        <v>301.43644067796612</v>
      </c>
      <c r="E91" s="158">
        <f t="shared" si="1"/>
        <v>0.44227962046873737</v>
      </c>
      <c r="F91" s="267">
        <f>VLOOKUP("*"&amp;A91,VEH0132e_BEV_Private!B:D,2,FALSE)</f>
        <v>209</v>
      </c>
      <c r="G91" s="268">
        <f t="shared" si="2"/>
        <v>0.4354066985645933</v>
      </c>
      <c r="H91" s="267">
        <f>VLOOKUP("*"&amp;A91,VEH0132e_BEV_Private!B:G,6,FALSE)</f>
        <v>118</v>
      </c>
      <c r="I91" s="268">
        <f t="shared" si="3"/>
        <v>0.44915254237288138</v>
      </c>
      <c r="J91" s="267">
        <f>VLOOKUP("*"&amp;A91,VEH0132e_BEV_Private!B:K,10,FALSE)</f>
        <v>65</v>
      </c>
      <c r="K91" s="86">
        <v>0.44227962046873737</v>
      </c>
      <c r="L91" s="86">
        <f t="shared" si="4"/>
        <v>44.227962046873735</v>
      </c>
    </row>
    <row r="92" spans="1:12">
      <c r="A92" s="34" t="s">
        <v>124</v>
      </c>
      <c r="B92" s="34" t="s">
        <v>27</v>
      </c>
      <c r="C92" s="34" t="s">
        <v>516</v>
      </c>
      <c r="D92" s="119">
        <f t="shared" si="0"/>
        <v>294.08333333333337</v>
      </c>
      <c r="E92" s="158">
        <f t="shared" si="1"/>
        <v>0.40709728867623607</v>
      </c>
      <c r="F92" s="267">
        <f>VLOOKUP("*"&amp;A92,VEH0132e_BEV_Private!B:D,2,FALSE)</f>
        <v>209</v>
      </c>
      <c r="G92" s="268">
        <f t="shared" si="2"/>
        <v>0.45454545454545453</v>
      </c>
      <c r="H92" s="267">
        <f>VLOOKUP("*"&amp;A92,VEH0132e_BEV_Private!B:G,6,FALSE)</f>
        <v>114</v>
      </c>
      <c r="I92" s="268">
        <f t="shared" si="3"/>
        <v>0.35964912280701755</v>
      </c>
      <c r="J92" s="267">
        <f>VLOOKUP("*"&amp;A92,VEH0132e_BEV_Private!B:K,10,FALSE)</f>
        <v>73</v>
      </c>
      <c r="K92" s="86">
        <v>0.40709728867623607</v>
      </c>
      <c r="L92" s="86">
        <f t="shared" si="4"/>
        <v>40.70972886762361</v>
      </c>
    </row>
    <row r="93" spans="1:12">
      <c r="A93" s="34" t="s">
        <v>213</v>
      </c>
      <c r="B93" s="34" t="s">
        <v>550</v>
      </c>
      <c r="C93" s="34" t="s">
        <v>516</v>
      </c>
      <c r="D93" s="119">
        <f t="shared" si="0"/>
        <v>293.97747747747746</v>
      </c>
      <c r="E93" s="158">
        <f t="shared" si="1"/>
        <v>0.4133532571032571</v>
      </c>
      <c r="F93" s="267">
        <f>VLOOKUP("*"&amp;A93,VEH0132e_BEV_Private!B:D,2,FALSE)</f>
        <v>208</v>
      </c>
      <c r="G93" s="268">
        <f t="shared" si="2"/>
        <v>0.46634615384615385</v>
      </c>
      <c r="H93" s="267">
        <f>VLOOKUP("*"&amp;A93,VEH0132e_BEV_Private!B:G,6,FALSE)</f>
        <v>111</v>
      </c>
      <c r="I93" s="268">
        <f t="shared" si="3"/>
        <v>0.36036036036036034</v>
      </c>
      <c r="J93" s="267">
        <f>VLOOKUP("*"&amp;A93,VEH0132e_BEV_Private!B:K,10,FALSE)</f>
        <v>71</v>
      </c>
      <c r="K93" s="86">
        <v>0.4133532571032571</v>
      </c>
      <c r="L93" s="86">
        <f t="shared" si="4"/>
        <v>41.335325710325712</v>
      </c>
    </row>
    <row r="94" spans="1:12">
      <c r="A94" s="34" t="s">
        <v>335</v>
      </c>
      <c r="B94" s="34" t="s">
        <v>532</v>
      </c>
      <c r="C94" s="34" t="s">
        <v>516</v>
      </c>
      <c r="D94" s="119">
        <f t="shared" si="0"/>
        <v>286.82</v>
      </c>
      <c r="E94" s="158">
        <f t="shared" si="1"/>
        <v>0.39912195121951222</v>
      </c>
      <c r="F94" s="267">
        <f>VLOOKUP("*"&amp;A94,VEH0132e_BEV_Private!B:D,2,FALSE)</f>
        <v>205</v>
      </c>
      <c r="G94" s="268">
        <f t="shared" si="2"/>
        <v>0.3902439024390244</v>
      </c>
      <c r="H94" s="267">
        <f>VLOOKUP("*"&amp;A94,VEH0132e_BEV_Private!B:G,6,FALSE)</f>
        <v>125</v>
      </c>
      <c r="I94" s="268">
        <f t="shared" si="3"/>
        <v>0.40799999999999997</v>
      </c>
      <c r="J94" s="267">
        <f>VLOOKUP("*"&amp;A94,VEH0132e_BEV_Private!B:K,10,FALSE)</f>
        <v>74</v>
      </c>
      <c r="K94" s="86">
        <v>0.39912195121951222</v>
      </c>
      <c r="L94" s="86">
        <f t="shared" si="4"/>
        <v>39.912195121951221</v>
      </c>
    </row>
    <row r="95" spans="1:12">
      <c r="A95" s="34" t="s">
        <v>100</v>
      </c>
      <c r="B95" s="34" t="s">
        <v>521</v>
      </c>
      <c r="C95" s="34" t="s">
        <v>516</v>
      </c>
      <c r="D95" s="119">
        <f t="shared" si="0"/>
        <v>289.77777777777777</v>
      </c>
      <c r="E95" s="158">
        <f t="shared" si="1"/>
        <v>0.420479302832244</v>
      </c>
      <c r="F95" s="267">
        <f>VLOOKUP("*"&amp;A95,VEH0132e_BEV_Private!B:D,2,FALSE)</f>
        <v>204</v>
      </c>
      <c r="G95" s="268">
        <f t="shared" si="2"/>
        <v>0.47058823529411764</v>
      </c>
      <c r="H95" s="267">
        <f>VLOOKUP("*"&amp;A95,VEH0132e_BEV_Private!B:G,6,FALSE)</f>
        <v>108</v>
      </c>
      <c r="I95" s="268">
        <f t="shared" si="3"/>
        <v>0.37037037037037035</v>
      </c>
      <c r="J95" s="267">
        <f>VLOOKUP("*"&amp;A95,VEH0132e_BEV_Private!B:K,10,FALSE)</f>
        <v>68</v>
      </c>
      <c r="K95" s="86">
        <v>0.420479302832244</v>
      </c>
      <c r="L95" s="86">
        <f t="shared" si="4"/>
        <v>42.047930283224403</v>
      </c>
    </row>
    <row r="96" spans="1:12">
      <c r="A96" s="34" t="s">
        <v>359</v>
      </c>
      <c r="B96" s="34" t="s">
        <v>45</v>
      </c>
      <c r="C96" s="34" t="s">
        <v>516</v>
      </c>
      <c r="D96" s="119">
        <f t="shared" si="0"/>
        <v>267.86693548387098</v>
      </c>
      <c r="E96" s="158">
        <f t="shared" si="1"/>
        <v>0.33267132081527845</v>
      </c>
      <c r="F96" s="267">
        <f>VLOOKUP("*"&amp;A96,VEH0132e_BEV_Private!B:D,2,FALSE)</f>
        <v>201</v>
      </c>
      <c r="G96" s="268">
        <f t="shared" si="2"/>
        <v>0.38308457711442784</v>
      </c>
      <c r="H96" s="267">
        <f>VLOOKUP("*"&amp;A96,VEH0132e_BEV_Private!B:G,6,FALSE)</f>
        <v>124</v>
      </c>
      <c r="I96" s="268">
        <f t="shared" si="3"/>
        <v>0.28225806451612906</v>
      </c>
      <c r="J96" s="267">
        <f>VLOOKUP("*"&amp;A96,VEH0132e_BEV_Private!B:K,10,FALSE)</f>
        <v>89</v>
      </c>
      <c r="K96" s="86">
        <v>0.33267132081527845</v>
      </c>
      <c r="L96" s="86">
        <f t="shared" si="4"/>
        <v>33.267132081527848</v>
      </c>
    </row>
    <row r="97" spans="1:12">
      <c r="A97" s="34" t="s">
        <v>426</v>
      </c>
      <c r="B97" s="34" t="s">
        <v>51</v>
      </c>
      <c r="C97" s="34" t="s">
        <v>516</v>
      </c>
      <c r="D97" s="119">
        <f t="shared" si="0"/>
        <v>276.81443298969072</v>
      </c>
      <c r="E97" s="158">
        <f t="shared" si="1"/>
        <v>0.43427167352171359</v>
      </c>
      <c r="F97" s="267">
        <f>VLOOKUP("*"&amp;A97,VEH0132e_BEV_Private!B:D,2,FALSE)</f>
        <v>193</v>
      </c>
      <c r="G97" s="268">
        <f t="shared" si="2"/>
        <v>0.49740932642487046</v>
      </c>
      <c r="H97" s="267">
        <f>VLOOKUP("*"&amp;A97,VEH0132e_BEV_Private!B:G,6,FALSE)</f>
        <v>97</v>
      </c>
      <c r="I97" s="268">
        <f t="shared" si="3"/>
        <v>0.37113402061855671</v>
      </c>
      <c r="J97" s="267">
        <f>VLOOKUP("*"&amp;A97,VEH0132e_BEV_Private!B:K,10,FALSE)</f>
        <v>61</v>
      </c>
      <c r="K97" s="86">
        <v>0.43427167352171359</v>
      </c>
      <c r="L97" s="86">
        <f t="shared" si="4"/>
        <v>43.427167352171359</v>
      </c>
    </row>
    <row r="98" spans="1:12">
      <c r="A98" s="34" t="s">
        <v>190</v>
      </c>
      <c r="B98" s="34" t="s">
        <v>33</v>
      </c>
      <c r="C98" s="34" t="s">
        <v>516</v>
      </c>
      <c r="D98" s="119">
        <f t="shared" si="0"/>
        <v>257.48360655737702</v>
      </c>
      <c r="E98" s="158">
        <f t="shared" si="1"/>
        <v>0.35517687661777397</v>
      </c>
      <c r="F98" s="267">
        <f>VLOOKUP("*"&amp;A98,VEH0132e_BEV_Private!B:D,2,FALSE)</f>
        <v>190</v>
      </c>
      <c r="G98" s="268">
        <f t="shared" si="2"/>
        <v>0.35789473684210527</v>
      </c>
      <c r="H98" s="267">
        <f>VLOOKUP("*"&amp;A98,VEH0132e_BEV_Private!B:G,6,FALSE)</f>
        <v>122</v>
      </c>
      <c r="I98" s="268">
        <f t="shared" si="3"/>
        <v>0.35245901639344263</v>
      </c>
      <c r="J98" s="267">
        <f>VLOOKUP("*"&amp;A98,VEH0132e_BEV_Private!B:K,10,FALSE)</f>
        <v>79</v>
      </c>
      <c r="K98" s="86">
        <v>0.35517687661777397</v>
      </c>
      <c r="L98" s="86">
        <f t="shared" si="4"/>
        <v>35.517687661777394</v>
      </c>
    </row>
    <row r="99" spans="1:12">
      <c r="A99" s="34" t="s">
        <v>366</v>
      </c>
      <c r="B99" s="34" t="s">
        <v>46</v>
      </c>
      <c r="C99" s="34" t="s">
        <v>516</v>
      </c>
      <c r="D99" s="119">
        <f t="shared" si="0"/>
        <v>270.14999999999998</v>
      </c>
      <c r="E99" s="158">
        <f t="shared" si="1"/>
        <v>0.42184210526315791</v>
      </c>
      <c r="F99" s="267">
        <f>VLOOKUP("*"&amp;A99,VEH0132e_BEV_Private!B:D,2,FALSE)</f>
        <v>190</v>
      </c>
      <c r="G99" s="268">
        <f t="shared" si="2"/>
        <v>0.47368421052631576</v>
      </c>
      <c r="H99" s="267">
        <f>VLOOKUP("*"&amp;A99,VEH0132e_BEV_Private!B:G,6,FALSE)</f>
        <v>100</v>
      </c>
      <c r="I99" s="268">
        <f t="shared" si="3"/>
        <v>0.37</v>
      </c>
      <c r="J99" s="267">
        <f>VLOOKUP("*"&amp;A99,VEH0132e_BEV_Private!B:K,10,FALSE)</f>
        <v>63</v>
      </c>
      <c r="K99" s="86">
        <v>0.42184210526315791</v>
      </c>
      <c r="L99" s="86">
        <f t="shared" si="4"/>
        <v>42.184210526315788</v>
      </c>
    </row>
    <row r="100" spans="1:12">
      <c r="A100" s="34" t="s">
        <v>438</v>
      </c>
      <c r="B100" s="34" t="s">
        <v>53</v>
      </c>
      <c r="C100" s="34" t="s">
        <v>516</v>
      </c>
      <c r="D100" s="119">
        <f t="shared" si="0"/>
        <v>260.34297520661153</v>
      </c>
      <c r="E100" s="158">
        <f t="shared" si="1"/>
        <v>0.38480305960963601</v>
      </c>
      <c r="F100" s="267">
        <f>VLOOKUP("*"&amp;A100,VEH0132e_BEV_Private!B:D,2,FALSE)</f>
        <v>188</v>
      </c>
      <c r="G100" s="268">
        <f t="shared" si="2"/>
        <v>0.35638297872340424</v>
      </c>
      <c r="H100" s="267">
        <f>VLOOKUP("*"&amp;A100,VEH0132e_BEV_Private!B:G,6,FALSE)</f>
        <v>121</v>
      </c>
      <c r="I100" s="268">
        <f t="shared" si="3"/>
        <v>0.41322314049586778</v>
      </c>
      <c r="J100" s="267">
        <f>VLOOKUP("*"&amp;A100,VEH0132e_BEV_Private!B:K,10,FALSE)</f>
        <v>71</v>
      </c>
      <c r="K100" s="86">
        <v>0.38480305960963601</v>
      </c>
      <c r="L100" s="86">
        <f t="shared" si="4"/>
        <v>38.480305960963598</v>
      </c>
    </row>
    <row r="101" spans="1:12">
      <c r="A101" s="34" t="s">
        <v>156</v>
      </c>
      <c r="B101" s="34" t="s">
        <v>30</v>
      </c>
      <c r="C101" s="34" t="s">
        <v>516</v>
      </c>
      <c r="D101" s="119">
        <f t="shared" si="0"/>
        <v>245.01401869158877</v>
      </c>
      <c r="E101" s="158">
        <f t="shared" si="1"/>
        <v>0.34623087193180646</v>
      </c>
      <c r="F101" s="267">
        <f>VLOOKUP("*"&amp;A101,VEH0132e_BEV_Private!B:D,2,FALSE)</f>
        <v>182</v>
      </c>
      <c r="G101" s="268">
        <f t="shared" si="2"/>
        <v>0.41208791208791207</v>
      </c>
      <c r="H101" s="267">
        <f>VLOOKUP("*"&amp;A101,VEH0132e_BEV_Private!B:G,6,FALSE)</f>
        <v>107</v>
      </c>
      <c r="I101" s="268">
        <f t="shared" si="3"/>
        <v>0.28037383177570091</v>
      </c>
      <c r="J101" s="267">
        <f>VLOOKUP("*"&amp;A101,VEH0132e_BEV_Private!B:K,10,FALSE)</f>
        <v>77</v>
      </c>
      <c r="K101" s="86">
        <v>0.34623087193180646</v>
      </c>
      <c r="L101" s="86">
        <f t="shared" si="4"/>
        <v>34.623087193180645</v>
      </c>
    </row>
    <row r="102" spans="1:12">
      <c r="A102" s="34" t="s">
        <v>571</v>
      </c>
      <c r="B102" s="34" t="s">
        <v>35</v>
      </c>
      <c r="C102" s="34" t="s">
        <v>516</v>
      </c>
      <c r="D102" s="119">
        <f t="shared" si="0"/>
        <v>248</v>
      </c>
      <c r="E102" s="158">
        <f t="shared" si="1"/>
        <v>0.42528735632183912</v>
      </c>
      <c r="F102" s="267">
        <v>174</v>
      </c>
      <c r="G102" s="268">
        <f t="shared" si="2"/>
        <v>0.51724137931034486</v>
      </c>
      <c r="H102" s="267">
        <v>84</v>
      </c>
      <c r="I102" s="268">
        <f t="shared" si="3"/>
        <v>0.33333333333333331</v>
      </c>
      <c r="J102" s="267">
        <v>56</v>
      </c>
      <c r="K102" s="86">
        <v>0.42528735632183912</v>
      </c>
      <c r="L102" s="86">
        <f t="shared" si="4"/>
        <v>42.52873563218391</v>
      </c>
    </row>
    <row r="103" spans="1:12">
      <c r="A103" s="34" t="s">
        <v>564</v>
      </c>
      <c r="B103" s="34" t="s">
        <v>45</v>
      </c>
      <c r="C103" s="34" t="s">
        <v>516</v>
      </c>
      <c r="D103" s="119">
        <f t="shared" si="0"/>
        <v>227.72727272727272</v>
      </c>
      <c r="E103" s="158">
        <f t="shared" si="1"/>
        <v>0.33173843700159489</v>
      </c>
      <c r="F103" s="267">
        <v>171</v>
      </c>
      <c r="G103" s="268">
        <f t="shared" si="2"/>
        <v>0.42105263157894735</v>
      </c>
      <c r="H103" s="267">
        <v>99</v>
      </c>
      <c r="I103" s="268">
        <f t="shared" si="3"/>
        <v>0.24242424242424243</v>
      </c>
      <c r="J103" s="267">
        <v>75</v>
      </c>
      <c r="K103" s="86">
        <v>0.33173843700159489</v>
      </c>
      <c r="L103" s="86">
        <f t="shared" si="4"/>
        <v>33.173843700159487</v>
      </c>
    </row>
    <row r="104" spans="1:12">
      <c r="A104" s="34" t="s">
        <v>568</v>
      </c>
      <c r="B104" s="34" t="s">
        <v>49</v>
      </c>
      <c r="C104" s="34" t="s">
        <v>516</v>
      </c>
      <c r="D104" s="119">
        <f t="shared" si="0"/>
        <v>231.24271844660194</v>
      </c>
      <c r="E104" s="158">
        <f t="shared" si="1"/>
        <v>0.40147102088849662</v>
      </c>
      <c r="F104" s="267">
        <f>VLOOKUP("*"&amp;A104&amp;"*",VEH0132e_BEV_Private!B:D,2,FALSE)</f>
        <v>165</v>
      </c>
      <c r="G104" s="268">
        <f t="shared" si="2"/>
        <v>0.37575757575757573</v>
      </c>
      <c r="H104" s="267">
        <f>VLOOKUP("*"&amp;A104&amp;"*",VEH0132e_BEV_Private!B:G,6,FALSE)</f>
        <v>103</v>
      </c>
      <c r="I104" s="268">
        <f t="shared" si="3"/>
        <v>0.42718446601941745</v>
      </c>
      <c r="J104" s="267">
        <f>VLOOKUP("*"&amp;A104&amp;"*",VEH0132e_BEV_Private!B:K,10,FALSE)</f>
        <v>59</v>
      </c>
      <c r="K104" s="86">
        <v>0.40147102088849662</v>
      </c>
      <c r="L104" s="86">
        <f t="shared" si="4"/>
        <v>40.147102088849664</v>
      </c>
    </row>
    <row r="105" spans="1:12">
      <c r="A105" s="34" t="s">
        <v>555</v>
      </c>
      <c r="B105" s="34" t="s">
        <v>520</v>
      </c>
      <c r="C105" s="34" t="s">
        <v>516</v>
      </c>
      <c r="D105" s="119">
        <f t="shared" si="0"/>
        <v>219.06382978723403</v>
      </c>
      <c r="E105" s="158">
        <f t="shared" si="1"/>
        <v>0.33575505967825636</v>
      </c>
      <c r="F105" s="267">
        <v>164</v>
      </c>
      <c r="G105" s="268">
        <f t="shared" si="2"/>
        <v>0.42682926829268292</v>
      </c>
      <c r="H105" s="267">
        <v>94</v>
      </c>
      <c r="I105" s="268">
        <f t="shared" si="3"/>
        <v>0.24468085106382978</v>
      </c>
      <c r="J105" s="267">
        <v>71</v>
      </c>
      <c r="K105" s="86">
        <v>0.33575505967825636</v>
      </c>
      <c r="L105" s="86">
        <f t="shared" si="4"/>
        <v>33.575505967825634</v>
      </c>
    </row>
    <row r="106" spans="1:12">
      <c r="A106" s="34" t="s">
        <v>341</v>
      </c>
      <c r="B106" s="34" t="s">
        <v>25</v>
      </c>
      <c r="C106" s="34" t="s">
        <v>516</v>
      </c>
      <c r="D106" s="119">
        <f t="shared" si="0"/>
        <v>245.83766233766232</v>
      </c>
      <c r="E106" s="158">
        <f t="shared" si="1"/>
        <v>0.49901013620525814</v>
      </c>
      <c r="F106" s="267">
        <f>VLOOKUP("*"&amp;A106,VEH0132e_BEV_Private!B:D,2,FALSE)</f>
        <v>164</v>
      </c>
      <c r="G106" s="268">
        <f t="shared" si="2"/>
        <v>0.53048780487804881</v>
      </c>
      <c r="H106" s="267">
        <f>VLOOKUP("*"&amp;A106,VEH0132e_BEV_Private!B:G,6,FALSE)</f>
        <v>77</v>
      </c>
      <c r="I106" s="268">
        <f t="shared" si="3"/>
        <v>0.46753246753246752</v>
      </c>
      <c r="J106" s="267">
        <f>VLOOKUP("*"&amp;A106,VEH0132e_BEV_Private!B:K,10,FALSE)</f>
        <v>41</v>
      </c>
      <c r="K106" s="86">
        <v>0.49901013620525814</v>
      </c>
      <c r="L106" s="86">
        <f t="shared" si="4"/>
        <v>49.901013620525816</v>
      </c>
    </row>
    <row r="107" spans="1:12">
      <c r="A107" s="34" t="s">
        <v>223</v>
      </c>
      <c r="B107" s="34" t="s">
        <v>222</v>
      </c>
      <c r="C107" s="34" t="s">
        <v>516</v>
      </c>
      <c r="D107" s="119">
        <f t="shared" si="0"/>
        <v>215.72413793103448</v>
      </c>
      <c r="E107" s="158">
        <f t="shared" si="1"/>
        <v>0.39176863181312571</v>
      </c>
      <c r="F107" s="267">
        <f>VLOOKUP("*"&amp;A107,VEH0132e_BEV_Private!B:D,2,FALSE)</f>
        <v>155</v>
      </c>
      <c r="G107" s="268">
        <f t="shared" si="2"/>
        <v>0.43870967741935485</v>
      </c>
      <c r="H107" s="267">
        <f>VLOOKUP("*"&amp;A107,VEH0132e_BEV_Private!B:G,6,FALSE)</f>
        <v>87</v>
      </c>
      <c r="I107" s="268">
        <f t="shared" si="3"/>
        <v>0.34482758620689657</v>
      </c>
      <c r="J107" s="267">
        <f>VLOOKUP("*"&amp;A107,VEH0132e_BEV_Private!B:K,10,FALSE)</f>
        <v>57</v>
      </c>
      <c r="K107" s="86">
        <v>0.39176863181312571</v>
      </c>
      <c r="L107" s="86">
        <f t="shared" si="4"/>
        <v>39.176863181312569</v>
      </c>
    </row>
    <row r="108" spans="1:12">
      <c r="A108" s="34" t="s">
        <v>554</v>
      </c>
      <c r="B108" s="34" t="s">
        <v>526</v>
      </c>
      <c r="C108" s="34" t="s">
        <v>516</v>
      </c>
      <c r="D108" s="119">
        <f t="shared" si="0"/>
        <v>190.8578947368421</v>
      </c>
      <c r="E108" s="158">
        <f t="shared" si="1"/>
        <v>0.24743722050223599</v>
      </c>
      <c r="F108" s="267">
        <v>153</v>
      </c>
      <c r="G108" s="268">
        <f t="shared" si="2"/>
        <v>0.37908496732026142</v>
      </c>
      <c r="H108" s="267">
        <v>95</v>
      </c>
      <c r="I108" s="268">
        <f t="shared" si="3"/>
        <v>0.11578947368421053</v>
      </c>
      <c r="J108" s="267">
        <v>84</v>
      </c>
      <c r="K108" s="86">
        <v>0.24743722050223599</v>
      </c>
      <c r="L108" s="86">
        <f t="shared" si="4"/>
        <v>24.743722050223599</v>
      </c>
    </row>
    <row r="109" spans="1:12">
      <c r="A109" s="34" t="s">
        <v>561</v>
      </c>
      <c r="B109" s="34" t="s">
        <v>33</v>
      </c>
      <c r="C109" s="34" t="s">
        <v>516</v>
      </c>
      <c r="D109" s="119">
        <f t="shared" si="0"/>
        <v>213.86875000000001</v>
      </c>
      <c r="E109" s="158">
        <f t="shared" si="1"/>
        <v>0.41634933774834437</v>
      </c>
      <c r="F109" s="267">
        <f>VLOOKUP("*"&amp;A109&amp;"*",VEH0132e_BEV_Private!B:D,2,FALSE)</f>
        <v>151</v>
      </c>
      <c r="G109" s="268">
        <f t="shared" si="2"/>
        <v>0.47019867549668876</v>
      </c>
      <c r="H109" s="267">
        <f>VLOOKUP("*"&amp;A109&amp;"*",VEH0132e_BEV_Private!B:G,6,FALSE)</f>
        <v>80</v>
      </c>
      <c r="I109" s="268">
        <f t="shared" si="3"/>
        <v>0.36249999999999999</v>
      </c>
      <c r="J109" s="267">
        <f>VLOOKUP("*"&amp;A109&amp;"*",VEH0132e_BEV_Private!B:K,10,FALSE)</f>
        <v>51</v>
      </c>
      <c r="K109" s="86">
        <v>0.41634933774834437</v>
      </c>
      <c r="L109" s="86">
        <f t="shared" si="4"/>
        <v>41.634933774834437</v>
      </c>
    </row>
    <row r="110" spans="1:12">
      <c r="A110" s="34" t="s">
        <v>220</v>
      </c>
      <c r="B110" s="34" t="s">
        <v>37</v>
      </c>
      <c r="C110" s="34" t="s">
        <v>516</v>
      </c>
      <c r="D110" s="119">
        <f t="shared" si="0"/>
        <v>211.68181818181819</v>
      </c>
      <c r="E110" s="158">
        <f t="shared" si="1"/>
        <v>0.41121212121212125</v>
      </c>
      <c r="F110" s="267">
        <f>VLOOKUP("*"&amp;A110,VEH0132e_BEV_Private!B:D,2,FALSE)</f>
        <v>150</v>
      </c>
      <c r="G110" s="268">
        <f t="shared" si="2"/>
        <v>0.41333333333333333</v>
      </c>
      <c r="H110" s="267">
        <f>VLOOKUP("*"&amp;A110,VEH0132e_BEV_Private!B:G,6,FALSE)</f>
        <v>88</v>
      </c>
      <c r="I110" s="268">
        <f t="shared" si="3"/>
        <v>0.40909090909090912</v>
      </c>
      <c r="J110" s="267">
        <f>VLOOKUP("*"&amp;A110,VEH0132e_BEV_Private!B:K,10,FALSE)</f>
        <v>52</v>
      </c>
      <c r="K110" s="86">
        <v>0.41121212121212125</v>
      </c>
      <c r="L110" s="86">
        <f t="shared" si="4"/>
        <v>41.121212121212125</v>
      </c>
    </row>
    <row r="111" spans="1:12">
      <c r="A111" s="34" t="s">
        <v>437</v>
      </c>
      <c r="B111" s="34" t="s">
        <v>53</v>
      </c>
      <c r="C111" s="34" t="s">
        <v>516</v>
      </c>
      <c r="D111" s="119">
        <f t="shared" si="0"/>
        <v>192.71428571428572</v>
      </c>
      <c r="E111" s="158">
        <f t="shared" si="1"/>
        <v>0.32906403940886697</v>
      </c>
      <c r="F111" s="267">
        <f>VLOOKUP("*"&amp;A111,VEH0132e_BEV_Private!B:D,2,FALSE)</f>
        <v>145</v>
      </c>
      <c r="G111" s="268">
        <f t="shared" si="2"/>
        <v>0.3724137931034483</v>
      </c>
      <c r="H111" s="267">
        <f>VLOOKUP("*"&amp;A111,VEH0132e_BEV_Private!B:G,6,FALSE)</f>
        <v>91</v>
      </c>
      <c r="I111" s="268">
        <f t="shared" si="3"/>
        <v>0.2857142857142857</v>
      </c>
      <c r="J111" s="267">
        <f>VLOOKUP("*"&amp;A111,VEH0132e_BEV_Private!B:K,10,FALSE)</f>
        <v>65</v>
      </c>
      <c r="K111" s="86">
        <v>0.32906403940886697</v>
      </c>
      <c r="L111" s="86">
        <f t="shared" si="4"/>
        <v>32.906403940886698</v>
      </c>
    </row>
    <row r="112" spans="1:12">
      <c r="A112" s="34" t="s">
        <v>230</v>
      </c>
      <c r="B112" s="34" t="s">
        <v>33</v>
      </c>
      <c r="C112" s="34" t="s">
        <v>516</v>
      </c>
      <c r="D112" s="119">
        <f t="shared" si="0"/>
        <v>161.21074380165288</v>
      </c>
      <c r="E112" s="158">
        <f t="shared" si="1"/>
        <v>0.15978952375289851</v>
      </c>
      <c r="F112" s="267">
        <f>VLOOKUP("*"&amp;A112,VEH0132e_BEV_Private!B:D,2,FALSE)</f>
        <v>139</v>
      </c>
      <c r="G112" s="268">
        <f t="shared" si="2"/>
        <v>0.12949640287769784</v>
      </c>
      <c r="H112" s="267">
        <f>VLOOKUP("*"&amp;A112,VEH0132e_BEV_Private!B:G,6,FALSE)</f>
        <v>121</v>
      </c>
      <c r="I112" s="268">
        <f t="shared" si="3"/>
        <v>0.19008264462809918</v>
      </c>
      <c r="J112" s="267">
        <f>VLOOKUP("*"&amp;A112,VEH0132e_BEV_Private!B:K,10,FALSE)</f>
        <v>98</v>
      </c>
      <c r="K112" s="86">
        <v>0.15978952375289851</v>
      </c>
      <c r="L112" s="86">
        <f t="shared" si="4"/>
        <v>15.97895237528985</v>
      </c>
    </row>
    <row r="113" spans="1:12">
      <c r="A113" s="34" t="s">
        <v>72</v>
      </c>
      <c r="B113" s="34" t="s">
        <v>22</v>
      </c>
      <c r="C113" s="34" t="s">
        <v>516</v>
      </c>
      <c r="D113" s="119">
        <f t="shared" si="0"/>
        <v>187.20588235294116</v>
      </c>
      <c r="E113" s="158">
        <f t="shared" si="1"/>
        <v>0.35656436487638532</v>
      </c>
      <c r="F113" s="267">
        <f>VLOOKUP("*"&amp;A113,VEH0132e_BEV_Private!B:D,2,FALSE)</f>
        <v>138</v>
      </c>
      <c r="G113" s="268">
        <f t="shared" si="2"/>
        <v>0.50724637681159424</v>
      </c>
      <c r="H113" s="267">
        <f>VLOOKUP("*"&amp;A113,VEH0132e_BEV_Private!B:G,6,FALSE)</f>
        <v>68</v>
      </c>
      <c r="I113" s="268">
        <f t="shared" si="3"/>
        <v>0.20588235294117646</v>
      </c>
      <c r="J113" s="267">
        <f>VLOOKUP("*"&amp;A113,VEH0132e_BEV_Private!B:K,10,FALSE)</f>
        <v>54</v>
      </c>
      <c r="K113" s="86">
        <v>0.35656436487638532</v>
      </c>
      <c r="L113" s="86">
        <f t="shared" si="4"/>
        <v>35.65643648763853</v>
      </c>
    </row>
    <row r="114" spans="1:12">
      <c r="A114" s="34" t="s">
        <v>566</v>
      </c>
      <c r="B114" s="34" t="s">
        <v>567</v>
      </c>
      <c r="C114" s="34" t="s">
        <v>516</v>
      </c>
      <c r="D114" s="119">
        <f t="shared" si="0"/>
        <v>176.9375</v>
      </c>
      <c r="E114" s="158">
        <f t="shared" si="1"/>
        <v>0.36105769230769236</v>
      </c>
      <c r="F114" s="267">
        <f>VLOOKUP("*"&amp;A114&amp;"*",VEH0132e_BEV_Private!B:D,2,FALSE)</f>
        <v>130</v>
      </c>
      <c r="G114" s="268">
        <f t="shared" si="2"/>
        <v>0.38461538461538464</v>
      </c>
      <c r="H114" s="267">
        <f>VLOOKUP("*"&amp;A114&amp;"*",VEH0132e_BEV_Private!B:G,6,FALSE)</f>
        <v>80</v>
      </c>
      <c r="I114" s="268">
        <f t="shared" si="3"/>
        <v>0.33750000000000002</v>
      </c>
      <c r="J114" s="267">
        <f>VLOOKUP("*"&amp;A114&amp;"*",VEH0132e_BEV_Private!B:K,10,FALSE)</f>
        <v>53</v>
      </c>
      <c r="K114" s="86">
        <v>0.36105769230769236</v>
      </c>
      <c r="L114" s="86">
        <f t="shared" si="4"/>
        <v>36.105769230769234</v>
      </c>
    </row>
    <row r="115" spans="1:12">
      <c r="A115" s="34" t="s">
        <v>78</v>
      </c>
      <c r="B115" s="34" t="s">
        <v>23</v>
      </c>
      <c r="C115" s="34" t="s">
        <v>516</v>
      </c>
      <c r="D115" s="119">
        <f t="shared" si="0"/>
        <v>174.33333333333334</v>
      </c>
      <c r="E115" s="158">
        <f t="shared" si="1"/>
        <v>0.34102564102564104</v>
      </c>
      <c r="F115" s="267">
        <f>VLOOKUP("*"&amp;A115,VEH0132e_BEV_Private!B:D,2,FALSE)</f>
        <v>130</v>
      </c>
      <c r="G115" s="268">
        <f t="shared" si="2"/>
        <v>0.4</v>
      </c>
      <c r="H115" s="267">
        <f>VLOOKUP("*"&amp;A115,VEH0132e_BEV_Private!B:G,6,FALSE)</f>
        <v>78</v>
      </c>
      <c r="I115" s="268">
        <f t="shared" si="3"/>
        <v>0.28205128205128205</v>
      </c>
      <c r="J115" s="267">
        <f>VLOOKUP("*"&amp;A115,VEH0132e_BEV_Private!B:K,10,FALSE)</f>
        <v>56</v>
      </c>
      <c r="K115" s="86">
        <v>0.34102564102564104</v>
      </c>
      <c r="L115" s="86">
        <f t="shared" si="4"/>
        <v>34.102564102564102</v>
      </c>
    </row>
    <row r="116" spans="1:12">
      <c r="A116" s="34" t="s">
        <v>154</v>
      </c>
      <c r="B116" s="34" t="s">
        <v>30</v>
      </c>
      <c r="C116" s="34" t="s">
        <v>516</v>
      </c>
      <c r="D116" s="119">
        <f t="shared" si="0"/>
        <v>187.98571428571429</v>
      </c>
      <c r="E116" s="158">
        <f t="shared" si="1"/>
        <v>0.45725359911406421</v>
      </c>
      <c r="F116" s="267">
        <f>VLOOKUP("*"&amp;A116,VEH0132e_BEV_Private!B:D,2,FALSE)</f>
        <v>129</v>
      </c>
      <c r="G116" s="268">
        <f t="shared" si="2"/>
        <v>0.4573643410852713</v>
      </c>
      <c r="H116" s="267">
        <f>VLOOKUP("*"&amp;A116,VEH0132e_BEV_Private!B:G,6,FALSE)</f>
        <v>70</v>
      </c>
      <c r="I116" s="268">
        <f t="shared" si="3"/>
        <v>0.45714285714285713</v>
      </c>
      <c r="J116" s="267">
        <f>VLOOKUP("*"&amp;A116,VEH0132e_BEV_Private!B:K,10,FALSE)</f>
        <v>38</v>
      </c>
      <c r="K116" s="86">
        <v>0.45725359911406421</v>
      </c>
      <c r="L116" s="86">
        <f t="shared" si="4"/>
        <v>45.725359911406422</v>
      </c>
    </row>
    <row r="117" spans="1:12">
      <c r="A117" s="34" t="s">
        <v>116</v>
      </c>
      <c r="B117" s="34" t="s">
        <v>26</v>
      </c>
      <c r="C117" s="34" t="s">
        <v>516</v>
      </c>
      <c r="D117" s="119">
        <f t="shared" si="0"/>
        <v>171.5</v>
      </c>
      <c r="E117" s="158">
        <f t="shared" si="1"/>
        <v>0.40573770491803279</v>
      </c>
      <c r="F117" s="267">
        <f>VLOOKUP("*"&amp;A117,VEH0132e_BEV_Private!B:D,2,FALSE)</f>
        <v>122</v>
      </c>
      <c r="G117" s="268">
        <f t="shared" si="2"/>
        <v>0.5</v>
      </c>
      <c r="H117" s="267">
        <f>VLOOKUP("*"&amp;A117,VEH0132e_BEV_Private!B:G,6,FALSE)</f>
        <v>61</v>
      </c>
      <c r="I117" s="268">
        <f t="shared" si="3"/>
        <v>0.31147540983606559</v>
      </c>
      <c r="J117" s="267">
        <f>VLOOKUP("*"&amp;A117,VEH0132e_BEV_Private!B:K,10,FALSE)</f>
        <v>42</v>
      </c>
      <c r="K117" s="86">
        <v>0.40573770491803279</v>
      </c>
      <c r="L117" s="86">
        <f t="shared" si="4"/>
        <v>40.57377049180328</v>
      </c>
    </row>
    <row r="118" spans="1:12">
      <c r="A118" s="34" t="s">
        <v>264</v>
      </c>
      <c r="B118" s="34" t="s">
        <v>40</v>
      </c>
      <c r="C118" s="34" t="s">
        <v>516</v>
      </c>
      <c r="D118" s="119">
        <f t="shared" si="0"/>
        <v>157.71641791044777</v>
      </c>
      <c r="E118" s="158">
        <f t="shared" si="1"/>
        <v>0.34800357188416886</v>
      </c>
      <c r="F118" s="267">
        <f>VLOOKUP("*"&amp;A118,VEH0132e_BEV_Private!B:D,2,FALSE)</f>
        <v>117</v>
      </c>
      <c r="G118" s="268">
        <f t="shared" si="2"/>
        <v>0.42735042735042733</v>
      </c>
      <c r="H118" s="267">
        <f>VLOOKUP("*"&amp;A118,VEH0132e_BEV_Private!B:G,6,FALSE)</f>
        <v>67</v>
      </c>
      <c r="I118" s="268">
        <f t="shared" si="3"/>
        <v>0.26865671641791045</v>
      </c>
      <c r="J118" s="267">
        <f>VLOOKUP("*"&amp;A118,VEH0132e_BEV_Private!B:K,10,FALSE)</f>
        <v>49</v>
      </c>
      <c r="K118" s="86">
        <v>0.34800357188416886</v>
      </c>
      <c r="L118" s="86">
        <f t="shared" si="4"/>
        <v>34.800357188416889</v>
      </c>
    </row>
    <row r="119" spans="1:12">
      <c r="A119" s="34" t="s">
        <v>570</v>
      </c>
      <c r="B119" s="34" t="s">
        <v>35</v>
      </c>
      <c r="C119" s="34" t="s">
        <v>516</v>
      </c>
      <c r="D119" s="119">
        <f t="shared" si="0"/>
        <v>155.85714285714286</v>
      </c>
      <c r="E119" s="158">
        <f t="shared" si="1"/>
        <v>0.33211233211233215</v>
      </c>
      <c r="F119" s="267">
        <v>117</v>
      </c>
      <c r="G119" s="268">
        <f t="shared" si="2"/>
        <v>0.5213675213675214</v>
      </c>
      <c r="H119" s="267">
        <v>56</v>
      </c>
      <c r="I119" s="268">
        <f t="shared" si="3"/>
        <v>0.14285714285714285</v>
      </c>
      <c r="J119" s="267">
        <v>48</v>
      </c>
      <c r="K119" s="86">
        <v>0.33211233211233215</v>
      </c>
      <c r="L119" s="86">
        <f t="shared" si="4"/>
        <v>33.211233211233214</v>
      </c>
    </row>
    <row r="120" spans="1:12">
      <c r="A120" s="34" t="s">
        <v>105</v>
      </c>
      <c r="B120" s="34" t="s">
        <v>25</v>
      </c>
      <c r="C120" s="34" t="s">
        <v>516</v>
      </c>
      <c r="D120" s="119">
        <f t="shared" si="0"/>
        <v>138.69999999999999</v>
      </c>
      <c r="E120" s="158">
        <f t="shared" si="1"/>
        <v>0.29626168224299065</v>
      </c>
      <c r="F120" s="267">
        <f>VLOOKUP("*"&amp;A120,VEH0132e_BEV_Private!B:D,2,FALSE)</f>
        <v>107</v>
      </c>
      <c r="G120" s="268">
        <f t="shared" si="2"/>
        <v>0.3925233644859813</v>
      </c>
      <c r="H120" s="267">
        <f>VLOOKUP("*"&amp;A120,VEH0132e_BEV_Private!B:G,6,FALSE)</f>
        <v>65</v>
      </c>
      <c r="I120" s="268">
        <f t="shared" si="3"/>
        <v>0.2</v>
      </c>
      <c r="J120" s="267">
        <f>VLOOKUP("*"&amp;A120,VEH0132e_BEV_Private!B:K,10,FALSE)</f>
        <v>52</v>
      </c>
      <c r="K120" s="86">
        <v>0.29626168224299065</v>
      </c>
      <c r="L120" s="86">
        <f t="shared" si="4"/>
        <v>29.626168224299064</v>
      </c>
    </row>
    <row r="121" spans="1:12">
      <c r="A121" s="34" t="s">
        <v>205</v>
      </c>
      <c r="B121" s="34" t="s">
        <v>35</v>
      </c>
      <c r="C121" s="34" t="s">
        <v>516</v>
      </c>
      <c r="D121" s="119">
        <f t="shared" si="0"/>
        <v>144.81372549019608</v>
      </c>
      <c r="E121" s="158">
        <f t="shared" si="1"/>
        <v>0.4337992622791691</v>
      </c>
      <c r="F121" s="267">
        <f>VLOOKUP("*"&amp;A121,VEH0132e_BEV_Private!B:D,2,FALSE)</f>
        <v>101</v>
      </c>
      <c r="G121" s="268">
        <f t="shared" si="2"/>
        <v>0.49504950495049505</v>
      </c>
      <c r="H121" s="267">
        <f>VLOOKUP("*"&amp;A121,VEH0132e_BEV_Private!B:G,6,FALSE)</f>
        <v>51</v>
      </c>
      <c r="I121" s="268">
        <f t="shared" si="3"/>
        <v>0.37254901960784315</v>
      </c>
      <c r="J121" s="267">
        <f>VLOOKUP("*"&amp;A121,VEH0132e_BEV_Private!B:K,10,FALSE)</f>
        <v>32</v>
      </c>
      <c r="K121" s="86">
        <v>0.4337992622791691</v>
      </c>
      <c r="L121" s="86">
        <f t="shared" si="4"/>
        <v>43.379926227916911</v>
      </c>
    </row>
    <row r="122" spans="1:12">
      <c r="A122" s="34" t="s">
        <v>572</v>
      </c>
      <c r="B122" s="34" t="s">
        <v>573</v>
      </c>
      <c r="C122" s="34" t="s">
        <v>563</v>
      </c>
      <c r="D122" s="119">
        <f t="shared" si="0"/>
        <v>130.11538461538461</v>
      </c>
      <c r="E122" s="158">
        <f t="shared" si="1"/>
        <v>0.31429681429681433</v>
      </c>
      <c r="F122" s="267">
        <f>VLOOKUP("*"&amp;A122&amp;"*",VEH0132e_BEV_Private!B:D,2,FALSE)</f>
        <v>99</v>
      </c>
      <c r="G122" s="268">
        <f t="shared" si="2"/>
        <v>0.47474747474747475</v>
      </c>
      <c r="H122" s="267">
        <f>VLOOKUP("*"&amp;A122&amp;"*",VEH0132e_BEV_Private!B:G,6,FALSE)</f>
        <v>52</v>
      </c>
      <c r="I122" s="268">
        <f t="shared" si="3"/>
        <v>0.15384615384615385</v>
      </c>
      <c r="J122" s="267">
        <f>VLOOKUP("*"&amp;A122&amp;"*",VEH0132e_BEV_Private!B:K,10,FALSE)</f>
        <v>44</v>
      </c>
      <c r="K122" s="86">
        <v>0.31429681429681433</v>
      </c>
      <c r="L122" s="86">
        <f t="shared" si="4"/>
        <v>31.429681429681434</v>
      </c>
    </row>
    <row r="123" spans="1:12">
      <c r="A123" s="34" t="s">
        <v>224</v>
      </c>
      <c r="B123" s="34" t="s">
        <v>222</v>
      </c>
      <c r="C123" s="34" t="s">
        <v>516</v>
      </c>
      <c r="D123" s="119">
        <f t="shared" si="0"/>
        <v>124.75862068965517</v>
      </c>
      <c r="E123" s="158">
        <f t="shared" si="1"/>
        <v>0.37097385373247438</v>
      </c>
      <c r="F123" s="267">
        <f>VLOOKUP("*"&amp;A123,VEH0132e_BEV_Private!B:D,2,FALSE)</f>
        <v>91</v>
      </c>
      <c r="G123" s="268">
        <f t="shared" si="2"/>
        <v>0.36263736263736263</v>
      </c>
      <c r="H123" s="267">
        <f>VLOOKUP("*"&amp;A123,VEH0132e_BEV_Private!B:G,6,FALSE)</f>
        <v>58</v>
      </c>
      <c r="I123" s="268">
        <f t="shared" si="3"/>
        <v>0.37931034482758619</v>
      </c>
      <c r="J123" s="267">
        <f>VLOOKUP("*"&amp;A123,VEH0132e_BEV_Private!B:K,10,FALSE)</f>
        <v>36</v>
      </c>
      <c r="K123" s="86">
        <v>0.37097385373247438</v>
      </c>
      <c r="L123" s="86">
        <f t="shared" si="4"/>
        <v>37.097385373247441</v>
      </c>
    </row>
    <row r="124" spans="1:12">
      <c r="A124" s="34" t="s">
        <v>184</v>
      </c>
      <c r="B124" s="34" t="s">
        <v>33</v>
      </c>
      <c r="C124" s="34" t="s">
        <v>516</v>
      </c>
      <c r="D124" s="119">
        <f t="shared" si="0"/>
        <v>115.28947368421052</v>
      </c>
      <c r="E124" s="158">
        <f t="shared" si="1"/>
        <v>0.42332683560753737</v>
      </c>
      <c r="F124" s="267">
        <f>VLOOKUP("*"&amp;A124,VEH0132e_BEV_Private!B:D,2,FALSE)</f>
        <v>81</v>
      </c>
      <c r="G124" s="268">
        <f t="shared" si="2"/>
        <v>0.53086419753086422</v>
      </c>
      <c r="H124" s="267">
        <f>VLOOKUP("*"&amp;A124,VEH0132e_BEV_Private!B:G,6,FALSE)</f>
        <v>38</v>
      </c>
      <c r="I124" s="268">
        <f t="shared" si="3"/>
        <v>0.31578947368421051</v>
      </c>
      <c r="J124" s="267">
        <f>VLOOKUP("*"&amp;A124,VEH0132e_BEV_Private!B:K,10,FALSE)</f>
        <v>26</v>
      </c>
      <c r="K124" s="86">
        <v>0.42332683560753737</v>
      </c>
      <c r="L124" s="86">
        <f t="shared" si="4"/>
        <v>42.332683560753736</v>
      </c>
    </row>
    <row r="125" spans="1:12">
      <c r="A125" s="34" t="s">
        <v>225</v>
      </c>
      <c r="B125" s="34" t="s">
        <v>38</v>
      </c>
      <c r="C125" s="34" t="s">
        <v>516</v>
      </c>
      <c r="D125" s="119">
        <f t="shared" si="0"/>
        <v>114.8225806451613</v>
      </c>
      <c r="E125" s="158">
        <f t="shared" si="1"/>
        <v>0.43528225806451615</v>
      </c>
      <c r="F125" s="267">
        <f>VLOOKUP("*"&amp;A125,VEH0132e_BEV_Private!B:D,2,FALSE)</f>
        <v>80</v>
      </c>
      <c r="G125" s="268">
        <f t="shared" si="2"/>
        <v>0.61250000000000004</v>
      </c>
      <c r="H125" s="267">
        <f>VLOOKUP("*"&amp;A125,VEH0132e_BEV_Private!B:G,6,FALSE)</f>
        <v>31</v>
      </c>
      <c r="I125" s="268">
        <f t="shared" si="3"/>
        <v>0.25806451612903225</v>
      </c>
      <c r="J125" s="267">
        <f>VLOOKUP("*"&amp;A125,VEH0132e_BEV_Private!B:K,10,FALSE)</f>
        <v>23</v>
      </c>
      <c r="K125" s="86">
        <v>0.43528225806451615</v>
      </c>
      <c r="L125" s="86">
        <f t="shared" si="4"/>
        <v>43.528225806451616</v>
      </c>
    </row>
  </sheetData>
  <sheetProtection sheet="1" formatCells="0" formatColumns="0" formatRows="0" insertColumns="0" insertRows="0" insertHyperlinks="0" deleteColumns="0" deleteRows="0" sort="0" autoFilter="0" pivotTables="0"/>
  <autoFilter ref="A5:L5" xr:uid="{00000000-0009-0000-0000-00000F000000}">
    <sortState xmlns:xlrd2="http://schemas.microsoft.com/office/spreadsheetml/2017/richdata2" ref="A5:L5">
      <sortCondition descending="1" ref="F5"/>
    </sortState>
  </autoFilter>
  <mergeCells count="1">
    <mergeCell ref="D4:E4"/>
  </mergeCells>
  <pageMargins left="0.7" right="0.7" top="0.75" bottom="0.75" header="0" footer="0"/>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25"/>
  <sheetViews>
    <sheetView showGridLines="0" view="pageBreakPreview" zoomScale="60" zoomScaleNormal="100" workbookViewId="0">
      <selection sqref="A1:J125"/>
    </sheetView>
  </sheetViews>
  <sheetFormatPr defaultColWidth="14.42578125" defaultRowHeight="15"/>
  <cols>
    <col min="1" max="1" width="20.42578125" customWidth="1"/>
    <col min="2" max="2" width="20" bestFit="1" customWidth="1"/>
    <col min="3" max="3" width="16" bestFit="1" customWidth="1"/>
    <col min="4" max="4" width="19" bestFit="1" customWidth="1"/>
    <col min="5" max="5" width="16" bestFit="1" customWidth="1"/>
    <col min="6" max="6" width="17.42578125" bestFit="1" customWidth="1"/>
    <col min="7" max="7" width="16.28515625" bestFit="1" customWidth="1"/>
    <col min="8" max="8" width="17.42578125" bestFit="1" customWidth="1"/>
    <col min="9" max="9" width="16.28515625" bestFit="1" customWidth="1"/>
    <col min="10" max="10" width="17.42578125" bestFit="1" customWidth="1"/>
    <col min="11" max="12" width="12" hidden="1" customWidth="1"/>
    <col min="13" max="26" width="8.7109375" customWidth="1"/>
  </cols>
  <sheetData>
    <row r="1" spans="1:12" ht="20.25">
      <c r="A1" s="1" t="s">
        <v>0</v>
      </c>
    </row>
    <row r="2" spans="1:12">
      <c r="A2" s="2" t="s">
        <v>1</v>
      </c>
    </row>
    <row r="4" spans="1:12">
      <c r="A4" s="13" t="s">
        <v>502</v>
      </c>
      <c r="D4" s="281" t="s">
        <v>493</v>
      </c>
      <c r="E4" s="280"/>
      <c r="F4" s="157" t="s">
        <v>494</v>
      </c>
      <c r="G4" s="157" t="s">
        <v>3</v>
      </c>
      <c r="H4" s="157" t="s">
        <v>495</v>
      </c>
      <c r="I4" s="157" t="s">
        <v>4</v>
      </c>
      <c r="J4" s="157" t="s">
        <v>496</v>
      </c>
    </row>
    <row r="5" spans="1:12" ht="42.75">
      <c r="A5" s="112" t="s">
        <v>504</v>
      </c>
      <c r="B5" s="112" t="s">
        <v>7</v>
      </c>
      <c r="C5" s="112" t="s">
        <v>14</v>
      </c>
      <c r="D5" s="114" t="s">
        <v>1564</v>
      </c>
      <c r="E5" s="114" t="s">
        <v>9</v>
      </c>
      <c r="F5" s="114" t="s">
        <v>1565</v>
      </c>
      <c r="G5" s="114" t="s">
        <v>12</v>
      </c>
      <c r="H5" s="114" t="s">
        <v>1565</v>
      </c>
      <c r="I5" s="114" t="s">
        <v>12</v>
      </c>
      <c r="J5" s="114" t="s">
        <v>1565</v>
      </c>
    </row>
    <row r="6" spans="1:12">
      <c r="A6" s="34" t="s">
        <v>517</v>
      </c>
      <c r="B6" s="34" t="s">
        <v>518</v>
      </c>
      <c r="C6" s="34" t="s">
        <v>516</v>
      </c>
      <c r="D6" s="119">
        <f t="shared" ref="D6:D125" si="0">(F6/100)*L6+F6</f>
        <v>35793.168579088473</v>
      </c>
      <c r="E6" s="158">
        <f t="shared" ref="E6:E125" si="1">AVERAGE(G6,I6)</f>
        <v>0.32488779164526471</v>
      </c>
      <c r="F6" s="267">
        <f>VLOOKUP("*"&amp;A6,VEH0132f_PHEV_Private!B:D,2,FALSE)</f>
        <v>27016</v>
      </c>
      <c r="G6" s="268">
        <f t="shared" ref="G6:G125" si="2">(F6-H6)/F6</f>
        <v>0.30966834468463134</v>
      </c>
      <c r="H6" s="267">
        <f>VLOOKUP("*"&amp;A6,VEH0132f_PHEV_Private!B:G,6,FALSE)</f>
        <v>18650</v>
      </c>
      <c r="I6" s="268">
        <f t="shared" ref="I6:I125" si="3">(H6-J6)/H6</f>
        <v>0.34010723860589814</v>
      </c>
      <c r="J6" s="267">
        <f>VLOOKUP("*"&amp;A6,VEH0132f_PHEV_Private!B:K,10,FALSE)</f>
        <v>12307</v>
      </c>
      <c r="K6" s="86">
        <v>0.32488779164526471</v>
      </c>
      <c r="L6" s="86">
        <f t="shared" ref="L6:L125" si="4">K6*100</f>
        <v>32.48877916452647</v>
      </c>
    </row>
    <row r="7" spans="1:12">
      <c r="A7" s="34" t="s">
        <v>522</v>
      </c>
      <c r="B7" s="34" t="s">
        <v>329</v>
      </c>
      <c r="C7" s="34" t="s">
        <v>516</v>
      </c>
      <c r="D7" s="119">
        <f t="shared" si="0"/>
        <v>2472.2909535452322</v>
      </c>
      <c r="E7" s="158">
        <f t="shared" si="1"/>
        <v>0.31017008666943946</v>
      </c>
      <c r="F7" s="267">
        <v>1887</v>
      </c>
      <c r="G7" s="268">
        <f t="shared" si="2"/>
        <v>0.34976152623211448</v>
      </c>
      <c r="H7" s="267">
        <v>1227</v>
      </c>
      <c r="I7" s="268">
        <f t="shared" si="3"/>
        <v>0.27057864710676449</v>
      </c>
      <c r="J7" s="267">
        <v>895</v>
      </c>
      <c r="K7" s="86">
        <v>0.31017008666943946</v>
      </c>
      <c r="L7" s="86">
        <f t="shared" si="4"/>
        <v>31.017008666943944</v>
      </c>
    </row>
    <row r="8" spans="1:12">
      <c r="A8" s="34" t="s">
        <v>416</v>
      </c>
      <c r="B8" s="34" t="s">
        <v>520</v>
      </c>
      <c r="C8" s="34" t="s">
        <v>516</v>
      </c>
      <c r="D8" s="119">
        <f t="shared" si="0"/>
        <v>1828.9663648124192</v>
      </c>
      <c r="E8" s="158">
        <f t="shared" si="1"/>
        <v>0.35579419185501793</v>
      </c>
      <c r="F8" s="267">
        <f>VLOOKUP("*"&amp;A8,VEH0132f_PHEV_Private!B:D,2,FALSE)</f>
        <v>1349</v>
      </c>
      <c r="G8" s="268">
        <f t="shared" si="2"/>
        <v>0.42698295033358041</v>
      </c>
      <c r="H8" s="267">
        <f>VLOOKUP("*"&amp;A8,VEH0132f_PHEV_Private!B:G,6,FALSE)</f>
        <v>773</v>
      </c>
      <c r="I8" s="268">
        <f t="shared" si="3"/>
        <v>0.28460543337645539</v>
      </c>
      <c r="J8" s="267">
        <f>VLOOKUP("*"&amp;A8,VEH0132f_PHEV_Private!B:K,10,FALSE)</f>
        <v>553</v>
      </c>
      <c r="K8" s="86">
        <v>0.35579419185501793</v>
      </c>
      <c r="L8" s="86">
        <f t="shared" si="4"/>
        <v>35.579419185501791</v>
      </c>
    </row>
    <row r="9" spans="1:12">
      <c r="A9" s="34" t="s">
        <v>433</v>
      </c>
      <c r="B9" s="34" t="s">
        <v>519</v>
      </c>
      <c r="C9" s="34" t="s">
        <v>516</v>
      </c>
      <c r="D9" s="119">
        <f t="shared" si="0"/>
        <v>1635.7977243994942</v>
      </c>
      <c r="E9" s="158">
        <f t="shared" si="1"/>
        <v>0.33316847954319018</v>
      </c>
      <c r="F9" s="267">
        <f>VLOOKUP("*"&amp;A9,VEH0132f_PHEV_Private!B:D,2,FALSE)</f>
        <v>1227</v>
      </c>
      <c r="G9" s="268">
        <f t="shared" si="2"/>
        <v>0.35533822330888348</v>
      </c>
      <c r="H9" s="267">
        <f>VLOOKUP("*"&amp;A9,VEH0132f_PHEV_Private!B:G,6,FALSE)</f>
        <v>791</v>
      </c>
      <c r="I9" s="268">
        <f t="shared" si="3"/>
        <v>0.31099873577749682</v>
      </c>
      <c r="J9" s="267">
        <f>VLOOKUP("*"&amp;A9,VEH0132f_PHEV_Private!B:K,10,FALSE)</f>
        <v>545</v>
      </c>
      <c r="K9" s="86">
        <v>0.33316847954319018</v>
      </c>
      <c r="L9" s="86">
        <f t="shared" si="4"/>
        <v>33.316847954319016</v>
      </c>
    </row>
    <row r="10" spans="1:12">
      <c r="A10" s="34" t="s">
        <v>537</v>
      </c>
      <c r="B10" s="34" t="s">
        <v>520</v>
      </c>
      <c r="C10" s="34" t="s">
        <v>516</v>
      </c>
      <c r="D10" s="119">
        <f t="shared" si="0"/>
        <v>1626.8552821997105</v>
      </c>
      <c r="E10" s="158">
        <f t="shared" si="1"/>
        <v>0.3613851733888791</v>
      </c>
      <c r="F10" s="267">
        <v>1195</v>
      </c>
      <c r="G10" s="268">
        <f t="shared" si="2"/>
        <v>0.4217573221757322</v>
      </c>
      <c r="H10" s="267">
        <v>691</v>
      </c>
      <c r="I10" s="268">
        <f t="shared" si="3"/>
        <v>0.30101302460202606</v>
      </c>
      <c r="J10" s="267">
        <v>483</v>
      </c>
      <c r="K10" s="86">
        <v>0.3613851733888791</v>
      </c>
      <c r="L10" s="86">
        <f t="shared" si="4"/>
        <v>36.138517338887908</v>
      </c>
    </row>
    <row r="11" spans="1:12">
      <c r="A11" s="34" t="s">
        <v>535</v>
      </c>
      <c r="B11" s="34" t="s">
        <v>308</v>
      </c>
      <c r="C11" s="34" t="s">
        <v>524</v>
      </c>
      <c r="D11" s="119">
        <f t="shared" si="0"/>
        <v>1177.4253438113949</v>
      </c>
      <c r="E11" s="158">
        <f t="shared" si="1"/>
        <v>0.36909923698999408</v>
      </c>
      <c r="F11" s="267">
        <f>VLOOKUP("*"&amp;A11,VEH0132f_PHEV_Private!B:D,2,FALSE)</f>
        <v>860</v>
      </c>
      <c r="G11" s="268">
        <f t="shared" si="2"/>
        <v>0.40813953488372096</v>
      </c>
      <c r="H11" s="267">
        <f>VLOOKUP("*"&amp;A11,VEH0132f_PHEV_Private!B:G,6,FALSE)</f>
        <v>509</v>
      </c>
      <c r="I11" s="268">
        <f t="shared" si="3"/>
        <v>0.33005893909626721</v>
      </c>
      <c r="J11" s="267">
        <f>VLOOKUP("*"&amp;A11,VEH0132f_PHEV_Private!B:K,10,FALSE)</f>
        <v>341</v>
      </c>
      <c r="K11" s="86">
        <v>0.36909923698999408</v>
      </c>
      <c r="L11" s="86">
        <f t="shared" si="4"/>
        <v>36.909923698999407</v>
      </c>
    </row>
    <row r="12" spans="1:12">
      <c r="A12" s="34" t="s">
        <v>355</v>
      </c>
      <c r="B12" s="34" t="s">
        <v>533</v>
      </c>
      <c r="C12" s="34" t="s">
        <v>516</v>
      </c>
      <c r="D12" s="119">
        <f t="shared" si="0"/>
        <v>973.32956878850109</v>
      </c>
      <c r="E12" s="158">
        <f t="shared" si="1"/>
        <v>0.3082386677264799</v>
      </c>
      <c r="F12" s="267">
        <f>VLOOKUP("*"&amp;A12,VEH0132f_PHEV_Private!B:D,2,FALSE)</f>
        <v>744</v>
      </c>
      <c r="G12" s="268">
        <f t="shared" si="2"/>
        <v>0.34543010752688175</v>
      </c>
      <c r="H12" s="267">
        <f>VLOOKUP("*"&amp;A12,VEH0132f_PHEV_Private!B:G,6,FALSE)</f>
        <v>487</v>
      </c>
      <c r="I12" s="268">
        <f t="shared" si="3"/>
        <v>0.27104722792607805</v>
      </c>
      <c r="J12" s="267">
        <f>VLOOKUP("*"&amp;A12,VEH0132f_PHEV_Private!B:K,10,FALSE)</f>
        <v>355</v>
      </c>
      <c r="K12" s="86">
        <v>0.3082386677264799</v>
      </c>
      <c r="L12" s="86">
        <f t="shared" si="4"/>
        <v>30.823866772647989</v>
      </c>
    </row>
    <row r="13" spans="1:12">
      <c r="A13" s="34" t="s">
        <v>430</v>
      </c>
      <c r="B13" s="34" t="s">
        <v>519</v>
      </c>
      <c r="C13" s="34" t="s">
        <v>516</v>
      </c>
      <c r="D13" s="119">
        <f t="shared" si="0"/>
        <v>1029.6961259079903</v>
      </c>
      <c r="E13" s="158">
        <f t="shared" si="1"/>
        <v>0.38960340878271299</v>
      </c>
      <c r="F13" s="267">
        <f>VLOOKUP("*"&amp;A13,VEH0132f_PHEV_Private!B:D,2,FALSE)</f>
        <v>741</v>
      </c>
      <c r="G13" s="268">
        <f t="shared" si="2"/>
        <v>0.44264507422402161</v>
      </c>
      <c r="H13" s="267">
        <f>VLOOKUP("*"&amp;A13,VEH0132f_PHEV_Private!B:G,6,FALSE)</f>
        <v>413</v>
      </c>
      <c r="I13" s="268">
        <f t="shared" si="3"/>
        <v>0.33656174334140437</v>
      </c>
      <c r="J13" s="267">
        <f>VLOOKUP("*"&amp;A13,VEH0132f_PHEV_Private!B:K,10,FALSE)</f>
        <v>274</v>
      </c>
      <c r="K13" s="86">
        <v>0.38960340878271299</v>
      </c>
      <c r="L13" s="86">
        <f t="shared" si="4"/>
        <v>38.960340878271296</v>
      </c>
    </row>
    <row r="14" spans="1:12">
      <c r="A14" s="34" t="s">
        <v>534</v>
      </c>
      <c r="B14" s="34" t="s">
        <v>27</v>
      </c>
      <c r="C14" s="34" t="s">
        <v>516</v>
      </c>
      <c r="D14" s="119">
        <f t="shared" si="0"/>
        <v>942.67864923747277</v>
      </c>
      <c r="E14" s="158">
        <f t="shared" si="1"/>
        <v>0.36225238329114562</v>
      </c>
      <c r="F14" s="267">
        <f>VLOOKUP("*"&amp;A14&amp;"*",VEH0132f_PHEV_Private!B:D,2,FALSE)</f>
        <v>692</v>
      </c>
      <c r="G14" s="268">
        <f t="shared" si="2"/>
        <v>0.33670520231213874</v>
      </c>
      <c r="H14" s="267">
        <f>VLOOKUP("*"&amp;A14&amp;"*",VEH0132f_PHEV_Private!B:G,6,FALSE)</f>
        <v>459</v>
      </c>
      <c r="I14" s="268">
        <f t="shared" si="3"/>
        <v>0.3877995642701525</v>
      </c>
      <c r="J14" s="267">
        <f>VLOOKUP("*"&amp;A14&amp;"*",VEH0132f_PHEV_Private!B:K,10,FALSE)</f>
        <v>281</v>
      </c>
      <c r="K14" s="86">
        <v>0.36225238329114562</v>
      </c>
      <c r="L14" s="86">
        <f t="shared" si="4"/>
        <v>36.225238329114561</v>
      </c>
    </row>
    <row r="15" spans="1:12">
      <c r="A15" s="34" t="s">
        <v>540</v>
      </c>
      <c r="B15" s="34" t="s">
        <v>531</v>
      </c>
      <c r="C15" s="34" t="s">
        <v>516</v>
      </c>
      <c r="D15" s="119">
        <f t="shared" si="0"/>
        <v>931.47122302158277</v>
      </c>
      <c r="E15" s="158">
        <f t="shared" si="1"/>
        <v>0.36379388436542126</v>
      </c>
      <c r="F15" s="267">
        <f>VLOOKUP("*"&amp;A15,VEH0132f_PHEV_Private!B:D,2,FALSE)</f>
        <v>683</v>
      </c>
      <c r="G15" s="268">
        <f t="shared" si="2"/>
        <v>0.38945827232796487</v>
      </c>
      <c r="H15" s="267">
        <f>VLOOKUP("*"&amp;A15,VEH0132f_PHEV_Private!B:G,6,FALSE)</f>
        <v>417</v>
      </c>
      <c r="I15" s="268">
        <f t="shared" si="3"/>
        <v>0.33812949640287771</v>
      </c>
      <c r="J15" s="267">
        <f>VLOOKUP("*"&amp;A15,VEH0132f_PHEV_Private!B:K,10,FALSE)</f>
        <v>276</v>
      </c>
      <c r="K15" s="86">
        <v>0.36379388436542126</v>
      </c>
      <c r="L15" s="86">
        <f t="shared" si="4"/>
        <v>36.379388436542129</v>
      </c>
    </row>
    <row r="16" spans="1:12">
      <c r="A16" s="34" t="s">
        <v>332</v>
      </c>
      <c r="B16" s="34" t="s">
        <v>329</v>
      </c>
      <c r="C16" s="34" t="s">
        <v>516</v>
      </c>
      <c r="D16" s="119">
        <f t="shared" si="0"/>
        <v>833.94103773584902</v>
      </c>
      <c r="E16" s="158">
        <f t="shared" si="1"/>
        <v>0.29093039897190259</v>
      </c>
      <c r="F16" s="267">
        <f>VLOOKUP("*"&amp;A16,VEH0132f_PHEV_Private!B:D,2,FALSE)</f>
        <v>646</v>
      </c>
      <c r="G16" s="268">
        <f t="shared" si="2"/>
        <v>0.34365325077399383</v>
      </c>
      <c r="H16" s="267">
        <f>VLOOKUP("*"&amp;A16,VEH0132f_PHEV_Private!B:G,6,FALSE)</f>
        <v>424</v>
      </c>
      <c r="I16" s="268">
        <f t="shared" si="3"/>
        <v>0.23820754716981132</v>
      </c>
      <c r="J16" s="267">
        <f>VLOOKUP("*"&amp;A16,VEH0132f_PHEV_Private!B:K,10,FALSE)</f>
        <v>323</v>
      </c>
      <c r="K16" s="86">
        <v>0.29093039897190259</v>
      </c>
      <c r="L16" s="86">
        <f t="shared" si="4"/>
        <v>29.093039897190259</v>
      </c>
    </row>
    <row r="17" spans="1:12">
      <c r="A17" s="34" t="s">
        <v>528</v>
      </c>
      <c r="B17" s="34" t="s">
        <v>344</v>
      </c>
      <c r="C17" s="34" t="s">
        <v>516</v>
      </c>
      <c r="D17" s="119">
        <f t="shared" si="0"/>
        <v>783.38602941176464</v>
      </c>
      <c r="E17" s="158">
        <f t="shared" si="1"/>
        <v>0.28634815995363661</v>
      </c>
      <c r="F17" s="267">
        <f>VLOOKUP("*"&amp;A17&amp;"*",VEH0132f_PHEV_Private!B:D,2,FALSE)</f>
        <v>609</v>
      </c>
      <c r="G17" s="268">
        <f t="shared" si="2"/>
        <v>0.33004926108374383</v>
      </c>
      <c r="H17" s="267">
        <f>VLOOKUP("*"&amp;A17&amp;"*",VEH0132f_PHEV_Private!B:G,6,FALSE)</f>
        <v>408</v>
      </c>
      <c r="I17" s="268">
        <f t="shared" si="3"/>
        <v>0.24264705882352941</v>
      </c>
      <c r="J17" s="267">
        <f>VLOOKUP("*"&amp;A17&amp;"*",VEH0132f_PHEV_Private!B:K,10,FALSE)</f>
        <v>309</v>
      </c>
      <c r="K17" s="86">
        <v>0.28634815995363661</v>
      </c>
      <c r="L17" s="86">
        <f t="shared" si="4"/>
        <v>28.63481599536366</v>
      </c>
    </row>
    <row r="18" spans="1:12">
      <c r="A18" s="34" t="s">
        <v>541</v>
      </c>
      <c r="B18" s="34" t="s">
        <v>344</v>
      </c>
      <c r="C18" s="34" t="s">
        <v>516</v>
      </c>
      <c r="D18" s="119">
        <f t="shared" si="0"/>
        <v>783.38602941176464</v>
      </c>
      <c r="E18" s="158">
        <f t="shared" si="1"/>
        <v>0.28634815995363661</v>
      </c>
      <c r="F18" s="267">
        <f>VLOOKUP("*"&amp;A18,VEH0132f_PHEV_Private!B:D,2,FALSE)</f>
        <v>609</v>
      </c>
      <c r="G18" s="268">
        <f t="shared" si="2"/>
        <v>0.33004926108374383</v>
      </c>
      <c r="H18" s="267">
        <f>VLOOKUP("*"&amp;A18,VEH0132f_PHEV_Private!B:G,6,FALSE)</f>
        <v>408</v>
      </c>
      <c r="I18" s="268">
        <f t="shared" si="3"/>
        <v>0.24264705882352941</v>
      </c>
      <c r="J18" s="267">
        <f>VLOOKUP("*"&amp;A18,VEH0132f_PHEV_Private!B:K,10,FALSE)</f>
        <v>309</v>
      </c>
      <c r="K18" s="86">
        <v>0.28634815995363661</v>
      </c>
      <c r="L18" s="86">
        <f t="shared" si="4"/>
        <v>28.63481599536366</v>
      </c>
    </row>
    <row r="19" spans="1:12">
      <c r="A19" s="34" t="s">
        <v>153</v>
      </c>
      <c r="B19" s="34" t="s">
        <v>30</v>
      </c>
      <c r="C19" s="34" t="s">
        <v>516</v>
      </c>
      <c r="D19" s="119">
        <f t="shared" si="0"/>
        <v>821.86984536082468</v>
      </c>
      <c r="E19" s="158">
        <f t="shared" si="1"/>
        <v>0.3584625543154128</v>
      </c>
      <c r="F19" s="267">
        <f>VLOOKUP("*"&amp;A19,VEH0132f_PHEV_Private!B:D,2,FALSE)</f>
        <v>605</v>
      </c>
      <c r="G19" s="268">
        <f t="shared" si="2"/>
        <v>0.35867768595041322</v>
      </c>
      <c r="H19" s="267">
        <f>VLOOKUP("*"&amp;A19,VEH0132f_PHEV_Private!B:G,6,FALSE)</f>
        <v>388</v>
      </c>
      <c r="I19" s="268">
        <f t="shared" si="3"/>
        <v>0.35824742268041238</v>
      </c>
      <c r="J19" s="267">
        <f>VLOOKUP("*"&amp;A19,VEH0132f_PHEV_Private!B:K,10,FALSE)</f>
        <v>249</v>
      </c>
      <c r="K19" s="86">
        <v>0.3584625543154128</v>
      </c>
      <c r="L19" s="86">
        <f t="shared" si="4"/>
        <v>35.84625543154128</v>
      </c>
    </row>
    <row r="20" spans="1:12">
      <c r="A20" s="34" t="s">
        <v>546</v>
      </c>
      <c r="B20" s="34" t="s">
        <v>519</v>
      </c>
      <c r="C20" s="34" t="s">
        <v>516</v>
      </c>
      <c r="D20" s="119">
        <f t="shared" si="0"/>
        <v>784.12158054711244</v>
      </c>
      <c r="E20" s="158">
        <f t="shared" si="1"/>
        <v>0.37806956159422223</v>
      </c>
      <c r="F20" s="267">
        <v>569</v>
      </c>
      <c r="G20" s="268">
        <f t="shared" si="2"/>
        <v>0.421792618629174</v>
      </c>
      <c r="H20" s="267">
        <v>329</v>
      </c>
      <c r="I20" s="268">
        <f t="shared" si="3"/>
        <v>0.33434650455927051</v>
      </c>
      <c r="J20" s="267">
        <v>219</v>
      </c>
      <c r="K20" s="86">
        <v>0.37806956159422223</v>
      </c>
      <c r="L20" s="86">
        <f t="shared" si="4"/>
        <v>37.806956159422221</v>
      </c>
    </row>
    <row r="21" spans="1:12">
      <c r="A21" s="34" t="s">
        <v>551</v>
      </c>
      <c r="B21" s="34" t="s">
        <v>43</v>
      </c>
      <c r="C21" s="34" t="s">
        <v>516</v>
      </c>
      <c r="D21" s="119">
        <f t="shared" si="0"/>
        <v>719.90670553935865</v>
      </c>
      <c r="E21" s="158">
        <f t="shared" si="1"/>
        <v>0.3456200103539413</v>
      </c>
      <c r="F21" s="267">
        <f>VLOOKUP("*"&amp;A21&amp;"*",VEH0132f_PHEV_Private!B:D,2,FALSE)</f>
        <v>535</v>
      </c>
      <c r="G21" s="268">
        <f t="shared" si="2"/>
        <v>0.35887850467289717</v>
      </c>
      <c r="H21" s="267">
        <f>VLOOKUP("*"&amp;A21&amp;"*",VEH0132f_PHEV_Private!B:G,6,FALSE)</f>
        <v>343</v>
      </c>
      <c r="I21" s="268">
        <f t="shared" si="3"/>
        <v>0.33236151603498543</v>
      </c>
      <c r="J21" s="267">
        <f>VLOOKUP("*"&amp;A21&amp;"*",VEH0132f_PHEV_Private!B:K,10,FALSE)</f>
        <v>229</v>
      </c>
      <c r="K21" s="86">
        <v>0.3456200103539413</v>
      </c>
      <c r="L21" s="86">
        <f t="shared" si="4"/>
        <v>34.562001035394132</v>
      </c>
    </row>
    <row r="22" spans="1:12">
      <c r="A22" s="34" t="s">
        <v>525</v>
      </c>
      <c r="B22" s="34" t="s">
        <v>43</v>
      </c>
      <c r="C22" s="34" t="s">
        <v>516</v>
      </c>
      <c r="D22" s="119">
        <f t="shared" si="0"/>
        <v>709.41875000000005</v>
      </c>
      <c r="E22" s="158">
        <f t="shared" si="1"/>
        <v>0.36164827255278309</v>
      </c>
      <c r="F22" s="267">
        <v>521</v>
      </c>
      <c r="G22" s="268">
        <f t="shared" si="2"/>
        <v>0.38579654510556621</v>
      </c>
      <c r="H22" s="267">
        <v>320</v>
      </c>
      <c r="I22" s="268">
        <f t="shared" si="3"/>
        <v>0.33750000000000002</v>
      </c>
      <c r="J22" s="267">
        <v>212</v>
      </c>
      <c r="K22" s="86">
        <v>0.36164827255278309</v>
      </c>
      <c r="L22" s="86">
        <f t="shared" si="4"/>
        <v>36.164827255278311</v>
      </c>
    </row>
    <row r="23" spans="1:12">
      <c r="A23" s="34" t="s">
        <v>371</v>
      </c>
      <c r="B23" s="34" t="s">
        <v>47</v>
      </c>
      <c r="C23" s="34" t="s">
        <v>516</v>
      </c>
      <c r="D23" s="119">
        <f t="shared" si="0"/>
        <v>669.14166666666665</v>
      </c>
      <c r="E23" s="158">
        <f t="shared" si="1"/>
        <v>0.28929030186255622</v>
      </c>
      <c r="F23" s="267">
        <f>VLOOKUP("*"&amp;A23,VEH0132f_PHEV_Private!B:D,2,FALSE)</f>
        <v>519</v>
      </c>
      <c r="G23" s="268">
        <f t="shared" si="2"/>
        <v>0.30635838150289019</v>
      </c>
      <c r="H23" s="267">
        <f>VLOOKUP("*"&amp;A23,VEH0132f_PHEV_Private!B:G,6,FALSE)</f>
        <v>360</v>
      </c>
      <c r="I23" s="268">
        <f t="shared" si="3"/>
        <v>0.2722222222222222</v>
      </c>
      <c r="J23" s="267">
        <f>VLOOKUP("*"&amp;A23,VEH0132f_PHEV_Private!B:K,10,FALSE)</f>
        <v>262</v>
      </c>
      <c r="K23" s="86">
        <v>0.28929030186255622</v>
      </c>
      <c r="L23" s="86">
        <f t="shared" si="4"/>
        <v>28.929030186255623</v>
      </c>
    </row>
    <row r="24" spans="1:12">
      <c r="A24" s="34" t="s">
        <v>133</v>
      </c>
      <c r="B24" s="34" t="s">
        <v>549</v>
      </c>
      <c r="C24" s="34" t="s">
        <v>516</v>
      </c>
      <c r="D24" s="119">
        <f t="shared" si="0"/>
        <v>691.59121621621625</v>
      </c>
      <c r="E24" s="158">
        <f t="shared" si="1"/>
        <v>0.34550820275528449</v>
      </c>
      <c r="F24" s="267">
        <f>VLOOKUP("*"&amp;A24,VEH0132f_PHEV_Private!B:D,2,FALSE)</f>
        <v>514</v>
      </c>
      <c r="G24" s="268">
        <f t="shared" si="2"/>
        <v>0.42412451361867703</v>
      </c>
      <c r="H24" s="267">
        <f>VLOOKUP("*"&amp;A24,VEH0132f_PHEV_Private!B:G,6,FALSE)</f>
        <v>296</v>
      </c>
      <c r="I24" s="268">
        <f t="shared" si="3"/>
        <v>0.26689189189189189</v>
      </c>
      <c r="J24" s="267">
        <f>VLOOKUP("*"&amp;A24,VEH0132f_PHEV_Private!B:K,10,FALSE)</f>
        <v>217</v>
      </c>
      <c r="K24" s="86">
        <v>0.34550820275528449</v>
      </c>
      <c r="L24" s="86">
        <f t="shared" si="4"/>
        <v>34.550820275528451</v>
      </c>
    </row>
    <row r="25" spans="1:12">
      <c r="A25" s="34" t="s">
        <v>536</v>
      </c>
      <c r="B25" s="34" t="s">
        <v>413</v>
      </c>
      <c r="C25" s="34" t="s">
        <v>516</v>
      </c>
      <c r="D25" s="119">
        <f t="shared" si="0"/>
        <v>670.95859872611459</v>
      </c>
      <c r="E25" s="158">
        <f t="shared" si="1"/>
        <v>0.34460641027277483</v>
      </c>
      <c r="F25" s="267">
        <v>499</v>
      </c>
      <c r="G25" s="268">
        <f t="shared" si="2"/>
        <v>0.37074148296593185</v>
      </c>
      <c r="H25" s="267">
        <v>314</v>
      </c>
      <c r="I25" s="268">
        <f t="shared" si="3"/>
        <v>0.31847133757961782</v>
      </c>
      <c r="J25" s="267">
        <v>214</v>
      </c>
      <c r="K25" s="86">
        <v>0.34460641027277483</v>
      </c>
      <c r="L25" s="86">
        <f t="shared" si="4"/>
        <v>34.460641027277482</v>
      </c>
    </row>
    <row r="26" spans="1:12">
      <c r="A26" s="34" t="s">
        <v>353</v>
      </c>
      <c r="B26" s="34" t="s">
        <v>533</v>
      </c>
      <c r="C26" s="34" t="s">
        <v>516</v>
      </c>
      <c r="D26" s="119">
        <f t="shared" si="0"/>
        <v>679.47058823529414</v>
      </c>
      <c r="E26" s="158">
        <f t="shared" si="1"/>
        <v>0.38385048520426501</v>
      </c>
      <c r="F26" s="267">
        <f>VLOOKUP("*"&amp;A26,VEH0132f_PHEV_Private!B:D,2,FALSE)</f>
        <v>491</v>
      </c>
      <c r="G26" s="268">
        <f t="shared" si="2"/>
        <v>0.23828920570264767</v>
      </c>
      <c r="H26" s="267">
        <f>VLOOKUP("*"&amp;A26,VEH0132f_PHEV_Private!B:G,6,FALSE)</f>
        <v>374</v>
      </c>
      <c r="I26" s="268">
        <f t="shared" si="3"/>
        <v>0.52941176470588236</v>
      </c>
      <c r="J26" s="267">
        <f>VLOOKUP("*"&amp;A26,VEH0132f_PHEV_Private!B:K,10,FALSE)</f>
        <v>176</v>
      </c>
      <c r="K26" s="86">
        <v>0.38385048520426501</v>
      </c>
      <c r="L26" s="86">
        <f t="shared" si="4"/>
        <v>38.385048520426501</v>
      </c>
    </row>
    <row r="27" spans="1:12">
      <c r="A27" s="34" t="s">
        <v>434</v>
      </c>
      <c r="B27" s="34" t="s">
        <v>519</v>
      </c>
      <c r="C27" s="34" t="s">
        <v>516</v>
      </c>
      <c r="D27" s="119">
        <f t="shared" si="0"/>
        <v>647.03068592057764</v>
      </c>
      <c r="E27" s="158">
        <f t="shared" si="1"/>
        <v>0.37082772440800343</v>
      </c>
      <c r="F27" s="267">
        <f>VLOOKUP("*"&amp;A27,VEH0132f_PHEV_Private!B:D,2,FALSE)</f>
        <v>472</v>
      </c>
      <c r="G27" s="268">
        <f t="shared" si="2"/>
        <v>0.41313559322033899</v>
      </c>
      <c r="H27" s="267">
        <f>VLOOKUP("*"&amp;A27,VEH0132f_PHEV_Private!B:G,6,FALSE)</f>
        <v>277</v>
      </c>
      <c r="I27" s="268">
        <f t="shared" si="3"/>
        <v>0.32851985559566788</v>
      </c>
      <c r="J27" s="267">
        <f>VLOOKUP("*"&amp;A27,VEH0132f_PHEV_Private!B:K,10,FALSE)</f>
        <v>186</v>
      </c>
      <c r="K27" s="86">
        <v>0.37082772440800343</v>
      </c>
      <c r="L27" s="86">
        <f t="shared" si="4"/>
        <v>37.082772440800341</v>
      </c>
    </row>
    <row r="28" spans="1:12">
      <c r="A28" s="34" t="s">
        <v>420</v>
      </c>
      <c r="B28" s="34" t="s">
        <v>520</v>
      </c>
      <c r="C28" s="34" t="s">
        <v>516</v>
      </c>
      <c r="D28" s="119">
        <f t="shared" si="0"/>
        <v>669.01204819277109</v>
      </c>
      <c r="E28" s="158">
        <f t="shared" si="1"/>
        <v>0.42040774563221039</v>
      </c>
      <c r="F28" s="267">
        <f>VLOOKUP("*"&amp;A28,VEH0132f_PHEV_Private!B:D,2,FALSE)</f>
        <v>471</v>
      </c>
      <c r="G28" s="268">
        <f t="shared" si="2"/>
        <v>0.4713375796178344</v>
      </c>
      <c r="H28" s="267">
        <f>VLOOKUP("*"&amp;A28,VEH0132f_PHEV_Private!B:G,6,FALSE)</f>
        <v>249</v>
      </c>
      <c r="I28" s="268">
        <f t="shared" si="3"/>
        <v>0.36947791164658633</v>
      </c>
      <c r="J28" s="267">
        <f>VLOOKUP("*"&amp;A28,VEH0132f_PHEV_Private!B:K,10,FALSE)</f>
        <v>157</v>
      </c>
      <c r="K28" s="86">
        <v>0.42040774563221039</v>
      </c>
      <c r="L28" s="86">
        <f t="shared" si="4"/>
        <v>42.040774563221042</v>
      </c>
    </row>
    <row r="29" spans="1:12">
      <c r="A29" s="34" t="s">
        <v>388</v>
      </c>
      <c r="B29" s="34" t="s">
        <v>547</v>
      </c>
      <c r="C29" s="34" t="s">
        <v>548</v>
      </c>
      <c r="D29" s="119">
        <f t="shared" si="0"/>
        <v>591.63793103448279</v>
      </c>
      <c r="E29" s="158">
        <f t="shared" si="1"/>
        <v>0.3325178626902765</v>
      </c>
      <c r="F29" s="267">
        <f>VLOOKUP("*"&amp;A29,VEH0132f_PHEV_Private!B:D,2,FALSE)</f>
        <v>444</v>
      </c>
      <c r="G29" s="268">
        <f t="shared" si="2"/>
        <v>0.41216216216216217</v>
      </c>
      <c r="H29" s="267">
        <f>VLOOKUP("*"&amp;A29,VEH0132f_PHEV_Private!B:G,6,FALSE)</f>
        <v>261</v>
      </c>
      <c r="I29" s="268">
        <f t="shared" si="3"/>
        <v>0.25287356321839083</v>
      </c>
      <c r="J29" s="267">
        <f>VLOOKUP("*"&amp;A29,VEH0132f_PHEV_Private!B:K,10,FALSE)</f>
        <v>195</v>
      </c>
      <c r="K29" s="86">
        <v>0.3325178626902765</v>
      </c>
      <c r="L29" s="86">
        <f t="shared" si="4"/>
        <v>33.251786269027647</v>
      </c>
    </row>
    <row r="30" spans="1:12">
      <c r="A30" s="34" t="s">
        <v>560</v>
      </c>
      <c r="B30" s="34" t="s">
        <v>30</v>
      </c>
      <c r="C30" s="34" t="s">
        <v>516</v>
      </c>
      <c r="D30" s="119">
        <f t="shared" si="0"/>
        <v>579.29999999999995</v>
      </c>
      <c r="E30" s="158">
        <f t="shared" si="1"/>
        <v>0.31063348416289593</v>
      </c>
      <c r="F30" s="267">
        <v>442</v>
      </c>
      <c r="G30" s="268">
        <f t="shared" si="2"/>
        <v>0.32126696832579188</v>
      </c>
      <c r="H30" s="267">
        <v>300</v>
      </c>
      <c r="I30" s="268">
        <f t="shared" si="3"/>
        <v>0.3</v>
      </c>
      <c r="J30" s="267">
        <v>210</v>
      </c>
      <c r="K30" s="86">
        <v>0.31063348416289593</v>
      </c>
      <c r="L30" s="86">
        <f t="shared" si="4"/>
        <v>31.063348416289593</v>
      </c>
    </row>
    <row r="31" spans="1:12">
      <c r="A31" s="34" t="s">
        <v>538</v>
      </c>
      <c r="B31" s="34" t="s">
        <v>539</v>
      </c>
      <c r="C31" s="34" t="s">
        <v>524</v>
      </c>
      <c r="D31" s="119">
        <f t="shared" si="0"/>
        <v>591.86144578313258</v>
      </c>
      <c r="E31" s="158">
        <f t="shared" si="1"/>
        <v>0.36373605019154964</v>
      </c>
      <c r="F31" s="267">
        <f>VLOOKUP("*"&amp;A31&amp;"*",VEH0132f_PHEV_Private!B:D,2,FALSE)</f>
        <v>434</v>
      </c>
      <c r="G31" s="268">
        <f t="shared" si="2"/>
        <v>0.42626728110599077</v>
      </c>
      <c r="H31" s="267">
        <f>VLOOKUP("*"&amp;A31&amp;"*",VEH0132f_PHEV_Private!B:G,6,FALSE)</f>
        <v>249</v>
      </c>
      <c r="I31" s="268">
        <f t="shared" si="3"/>
        <v>0.30120481927710846</v>
      </c>
      <c r="J31" s="267">
        <f>VLOOKUP("*"&amp;A31&amp;"*",VEH0132f_PHEV_Private!B:K,10,FALSE)</f>
        <v>174</v>
      </c>
      <c r="K31" s="86">
        <v>0.36373605019154964</v>
      </c>
      <c r="L31" s="86">
        <f t="shared" si="4"/>
        <v>36.373605019154965</v>
      </c>
    </row>
    <row r="32" spans="1:12">
      <c r="A32" s="34" t="s">
        <v>237</v>
      </c>
      <c r="B32" s="34" t="s">
        <v>38</v>
      </c>
      <c r="C32" s="34" t="s">
        <v>516</v>
      </c>
      <c r="D32" s="119">
        <f t="shared" si="0"/>
        <v>568.81365313653134</v>
      </c>
      <c r="E32" s="158">
        <f t="shared" si="1"/>
        <v>0.33211628369211094</v>
      </c>
      <c r="F32" s="267">
        <f>VLOOKUP("*"&amp;A32,VEH0132f_PHEV_Private!B:D,2,FALSE)</f>
        <v>427</v>
      </c>
      <c r="G32" s="268">
        <f t="shared" si="2"/>
        <v>0.36533957845433257</v>
      </c>
      <c r="H32" s="267">
        <f>VLOOKUP("*"&amp;A32,VEH0132f_PHEV_Private!B:G,6,FALSE)</f>
        <v>271</v>
      </c>
      <c r="I32" s="268">
        <f t="shared" si="3"/>
        <v>0.2988929889298893</v>
      </c>
      <c r="J32" s="267">
        <f>VLOOKUP("*"&amp;A32,VEH0132f_PHEV_Private!B:K,10,FALSE)</f>
        <v>190</v>
      </c>
      <c r="K32" s="86">
        <v>0.33211628369211094</v>
      </c>
      <c r="L32" s="86">
        <f t="shared" si="4"/>
        <v>33.211628369211091</v>
      </c>
    </row>
    <row r="33" spans="1:12">
      <c r="A33" s="34" t="s">
        <v>418</v>
      </c>
      <c r="B33" s="34" t="s">
        <v>520</v>
      </c>
      <c r="C33" s="34" t="s">
        <v>516</v>
      </c>
      <c r="D33" s="119">
        <f t="shared" si="0"/>
        <v>601.71212121212125</v>
      </c>
      <c r="E33" s="158">
        <f t="shared" si="1"/>
        <v>0.40916187637499113</v>
      </c>
      <c r="F33" s="267">
        <f>VLOOKUP("*"&amp;A33,VEH0132f_PHEV_Private!B:D,2,FALSE)</f>
        <v>427</v>
      </c>
      <c r="G33" s="268">
        <f t="shared" si="2"/>
        <v>0.45901639344262296</v>
      </c>
      <c r="H33" s="267">
        <f>VLOOKUP("*"&amp;A33,VEH0132f_PHEV_Private!B:G,6,FALSE)</f>
        <v>231</v>
      </c>
      <c r="I33" s="268">
        <f t="shared" si="3"/>
        <v>0.3593073593073593</v>
      </c>
      <c r="J33" s="267">
        <f>VLOOKUP("*"&amp;A33,VEH0132f_PHEV_Private!B:K,10,FALSE)</f>
        <v>148</v>
      </c>
      <c r="K33" s="86">
        <v>0.40916187637499113</v>
      </c>
      <c r="L33" s="86">
        <f t="shared" si="4"/>
        <v>40.916187637499114</v>
      </c>
    </row>
    <row r="34" spans="1:12">
      <c r="A34" s="34" t="s">
        <v>129</v>
      </c>
      <c r="B34" s="34" t="s">
        <v>549</v>
      </c>
      <c r="C34" s="34" t="s">
        <v>516</v>
      </c>
      <c r="D34" s="119">
        <f t="shared" si="0"/>
        <v>595.62385321100919</v>
      </c>
      <c r="E34" s="158">
        <f t="shared" si="1"/>
        <v>0.41143093177964263</v>
      </c>
      <c r="F34" s="267">
        <f>VLOOKUP("*"&amp;A34,VEH0132f_PHEV_Private!B:D,2,FALSE)</f>
        <v>422</v>
      </c>
      <c r="G34" s="268">
        <f t="shared" si="2"/>
        <v>0.48341232227488151</v>
      </c>
      <c r="H34" s="267">
        <f>VLOOKUP("*"&amp;A34,VEH0132f_PHEV_Private!B:G,6,FALSE)</f>
        <v>218</v>
      </c>
      <c r="I34" s="268">
        <f t="shared" si="3"/>
        <v>0.33944954128440369</v>
      </c>
      <c r="J34" s="267">
        <f>VLOOKUP("*"&amp;A34,VEH0132f_PHEV_Private!B:K,10,FALSE)</f>
        <v>144</v>
      </c>
      <c r="K34" s="86">
        <v>0.41143093177964263</v>
      </c>
      <c r="L34" s="86">
        <f t="shared" si="4"/>
        <v>41.143093177964261</v>
      </c>
    </row>
    <row r="35" spans="1:12">
      <c r="A35" s="34" t="s">
        <v>178</v>
      </c>
      <c r="B35" s="34" t="s">
        <v>32</v>
      </c>
      <c r="C35" s="34" t="s">
        <v>516</v>
      </c>
      <c r="D35" s="119">
        <f t="shared" si="0"/>
        <v>567.98795180722891</v>
      </c>
      <c r="E35" s="158">
        <f t="shared" si="1"/>
        <v>0.36208141920198778</v>
      </c>
      <c r="F35" s="267">
        <f>VLOOKUP("*"&amp;A35,VEH0132f_PHEV_Private!B:D,2,FALSE)</f>
        <v>417</v>
      </c>
      <c r="G35" s="268">
        <f t="shared" si="2"/>
        <v>0.40287769784172661</v>
      </c>
      <c r="H35" s="267">
        <f>VLOOKUP("*"&amp;A35,VEH0132f_PHEV_Private!B:G,6,FALSE)</f>
        <v>249</v>
      </c>
      <c r="I35" s="268">
        <f t="shared" si="3"/>
        <v>0.32128514056224899</v>
      </c>
      <c r="J35" s="267">
        <f>VLOOKUP("*"&amp;A35,VEH0132f_PHEV_Private!B:K,10,FALSE)</f>
        <v>169</v>
      </c>
      <c r="K35" s="86">
        <v>0.36208141920198778</v>
      </c>
      <c r="L35" s="86">
        <f t="shared" si="4"/>
        <v>36.208141920198777</v>
      </c>
    </row>
    <row r="36" spans="1:12">
      <c r="A36" s="34" t="s">
        <v>328</v>
      </c>
      <c r="B36" s="34" t="s">
        <v>25</v>
      </c>
      <c r="C36" s="34" t="s">
        <v>516</v>
      </c>
      <c r="D36" s="119">
        <f t="shared" si="0"/>
        <v>542.60137457044675</v>
      </c>
      <c r="E36" s="158">
        <f t="shared" si="1"/>
        <v>0.30747319173601623</v>
      </c>
      <c r="F36" s="267">
        <f>VLOOKUP("*"&amp;A36,VEH0132f_PHEV_Private!B:D,2,FALSE)</f>
        <v>415</v>
      </c>
      <c r="G36" s="268">
        <f t="shared" si="2"/>
        <v>0.29879518072289157</v>
      </c>
      <c r="H36" s="267">
        <f>VLOOKUP("*"&amp;A36,VEH0132f_PHEV_Private!B:G,6,FALSE)</f>
        <v>291</v>
      </c>
      <c r="I36" s="268">
        <f t="shared" si="3"/>
        <v>0.31615120274914088</v>
      </c>
      <c r="J36" s="267">
        <f>VLOOKUP("*"&amp;A36,VEH0132f_PHEV_Private!B:K,10,FALSE)</f>
        <v>199</v>
      </c>
      <c r="K36" s="86">
        <v>0.30747319173601623</v>
      </c>
      <c r="L36" s="86">
        <f t="shared" si="4"/>
        <v>30.747319173601621</v>
      </c>
    </row>
    <row r="37" spans="1:12">
      <c r="A37" s="34" t="s">
        <v>113</v>
      </c>
      <c r="B37" s="34" t="s">
        <v>26</v>
      </c>
      <c r="C37" s="34" t="s">
        <v>516</v>
      </c>
      <c r="D37" s="119">
        <f t="shared" si="0"/>
        <v>583.60775862068965</v>
      </c>
      <c r="E37" s="158">
        <f t="shared" si="1"/>
        <v>0.41309384653920012</v>
      </c>
      <c r="F37" s="267">
        <f>VLOOKUP("*"&amp;A37,VEH0132f_PHEV_Private!B:D,2,FALSE)</f>
        <v>413</v>
      </c>
      <c r="G37" s="268">
        <f t="shared" si="2"/>
        <v>0.43825665859564167</v>
      </c>
      <c r="H37" s="267">
        <f>VLOOKUP("*"&amp;A37,VEH0132f_PHEV_Private!B:G,6,FALSE)</f>
        <v>232</v>
      </c>
      <c r="I37" s="268">
        <f t="shared" si="3"/>
        <v>0.38793103448275862</v>
      </c>
      <c r="J37" s="267">
        <f>VLOOKUP("*"&amp;A37,VEH0132f_PHEV_Private!B:K,10,FALSE)</f>
        <v>142</v>
      </c>
      <c r="K37" s="86">
        <v>0.41309384653920012</v>
      </c>
      <c r="L37" s="86">
        <f t="shared" si="4"/>
        <v>41.309384653920013</v>
      </c>
    </row>
    <row r="38" spans="1:12">
      <c r="A38" s="34" t="s">
        <v>530</v>
      </c>
      <c r="B38" s="34" t="s">
        <v>29</v>
      </c>
      <c r="C38" s="34" t="s">
        <v>516</v>
      </c>
      <c r="D38" s="119">
        <f t="shared" si="0"/>
        <v>523.302371541502</v>
      </c>
      <c r="E38" s="158">
        <f t="shared" si="1"/>
        <v>0.30825592885375497</v>
      </c>
      <c r="F38" s="267">
        <f>VLOOKUP("*"&amp;A38&amp;"*",VEH0132f_PHEV_Private!B:D,2,FALSE)</f>
        <v>400</v>
      </c>
      <c r="G38" s="268">
        <f t="shared" si="2"/>
        <v>0.36749999999999999</v>
      </c>
      <c r="H38" s="267">
        <f>VLOOKUP("*"&amp;A38&amp;"*",VEH0132f_PHEV_Private!B:G,6,FALSE)</f>
        <v>253</v>
      </c>
      <c r="I38" s="268">
        <f t="shared" si="3"/>
        <v>0.24901185770750989</v>
      </c>
      <c r="J38" s="267">
        <f>VLOOKUP("*"&amp;A38&amp;"*",VEH0132f_PHEV_Private!B:K,10,FALSE)</f>
        <v>190</v>
      </c>
      <c r="K38" s="86">
        <v>0.30825592885375497</v>
      </c>
      <c r="L38" s="86">
        <f t="shared" si="4"/>
        <v>30.825592885375496</v>
      </c>
    </row>
    <row r="39" spans="1:12">
      <c r="A39" s="34" t="s">
        <v>565</v>
      </c>
      <c r="B39" s="34" t="s">
        <v>32</v>
      </c>
      <c r="C39" s="34" t="s">
        <v>516</v>
      </c>
      <c r="D39" s="119">
        <f t="shared" si="0"/>
        <v>505.36382113821139</v>
      </c>
      <c r="E39" s="158">
        <f t="shared" si="1"/>
        <v>0.31263330165769188</v>
      </c>
      <c r="F39" s="267">
        <v>385</v>
      </c>
      <c r="G39" s="268">
        <f t="shared" si="2"/>
        <v>0.36103896103896105</v>
      </c>
      <c r="H39" s="267">
        <v>246</v>
      </c>
      <c r="I39" s="268">
        <f t="shared" si="3"/>
        <v>0.26422764227642276</v>
      </c>
      <c r="J39" s="267">
        <v>181</v>
      </c>
      <c r="K39" s="86">
        <v>0.31263330165769188</v>
      </c>
      <c r="L39" s="86">
        <f t="shared" si="4"/>
        <v>31.263330165769187</v>
      </c>
    </row>
    <row r="40" spans="1:12">
      <c r="A40" s="34" t="s">
        <v>569</v>
      </c>
      <c r="B40" s="34" t="s">
        <v>32</v>
      </c>
      <c r="C40" s="34" t="s">
        <v>516</v>
      </c>
      <c r="D40" s="119">
        <f t="shared" si="0"/>
        <v>505.36382113821139</v>
      </c>
      <c r="E40" s="158">
        <f t="shared" si="1"/>
        <v>0.31263330165769188</v>
      </c>
      <c r="F40" s="267">
        <v>385</v>
      </c>
      <c r="G40" s="268">
        <f t="shared" si="2"/>
        <v>0.36103896103896105</v>
      </c>
      <c r="H40" s="267">
        <v>246</v>
      </c>
      <c r="I40" s="268">
        <f t="shared" si="3"/>
        <v>0.26422764227642276</v>
      </c>
      <c r="J40" s="267">
        <v>181</v>
      </c>
      <c r="K40" s="86">
        <v>0.31263330165769188</v>
      </c>
      <c r="L40" s="86">
        <f t="shared" si="4"/>
        <v>31.263330165769187</v>
      </c>
    </row>
    <row r="41" spans="1:12">
      <c r="A41" s="34" t="s">
        <v>234</v>
      </c>
      <c r="B41" s="34" t="s">
        <v>531</v>
      </c>
      <c r="C41" s="34" t="s">
        <v>516</v>
      </c>
      <c r="D41" s="119">
        <f t="shared" si="0"/>
        <v>517.27272727272725</v>
      </c>
      <c r="E41" s="158">
        <f t="shared" si="1"/>
        <v>0.37939393939393939</v>
      </c>
      <c r="F41" s="267">
        <f>VLOOKUP("*"&amp;A41,VEH0132f_PHEV_Private!B:D,2,FALSE)</f>
        <v>375</v>
      </c>
      <c r="G41" s="268">
        <f t="shared" si="2"/>
        <v>0.41333333333333333</v>
      </c>
      <c r="H41" s="267">
        <f>VLOOKUP("*"&amp;A41,VEH0132f_PHEV_Private!B:G,6,FALSE)</f>
        <v>220</v>
      </c>
      <c r="I41" s="268">
        <f t="shared" si="3"/>
        <v>0.34545454545454546</v>
      </c>
      <c r="J41" s="267">
        <f>VLOOKUP("*"&amp;A41,VEH0132f_PHEV_Private!B:K,10,FALSE)</f>
        <v>144</v>
      </c>
      <c r="K41" s="86">
        <v>0.37939393939393939</v>
      </c>
      <c r="L41" s="86">
        <f t="shared" si="4"/>
        <v>37.939393939393938</v>
      </c>
    </row>
    <row r="42" spans="1:12">
      <c r="A42" s="34" t="s">
        <v>349</v>
      </c>
      <c r="B42" s="34" t="s">
        <v>351</v>
      </c>
      <c r="C42" s="34" t="s">
        <v>516</v>
      </c>
      <c r="D42" s="119">
        <f t="shared" si="0"/>
        <v>496.15972222222223</v>
      </c>
      <c r="E42" s="158">
        <f t="shared" si="1"/>
        <v>0.36683119069482706</v>
      </c>
      <c r="F42" s="267">
        <f>VLOOKUP("*"&amp;A42,VEH0132f_PHEV_Private!B:D,2,FALSE)</f>
        <v>363</v>
      </c>
      <c r="G42" s="268">
        <f t="shared" si="2"/>
        <v>0.4049586776859504</v>
      </c>
      <c r="H42" s="267">
        <f>VLOOKUP("*"&amp;A42,VEH0132f_PHEV_Private!B:G,6,FALSE)</f>
        <v>216</v>
      </c>
      <c r="I42" s="268">
        <f t="shared" si="3"/>
        <v>0.32870370370370372</v>
      </c>
      <c r="J42" s="267">
        <f>VLOOKUP("*"&amp;A42,VEH0132f_PHEV_Private!B:K,10,FALSE)</f>
        <v>145</v>
      </c>
      <c r="K42" s="86">
        <v>0.36683119069482706</v>
      </c>
      <c r="L42" s="86">
        <f t="shared" si="4"/>
        <v>36.683119069482707</v>
      </c>
    </row>
    <row r="43" spans="1:12">
      <c r="A43" s="34" t="s">
        <v>109</v>
      </c>
      <c r="B43" s="34" t="s">
        <v>26</v>
      </c>
      <c r="C43" s="34" t="s">
        <v>516</v>
      </c>
      <c r="D43" s="119">
        <f t="shared" si="0"/>
        <v>512.91891891891896</v>
      </c>
      <c r="E43" s="158">
        <f t="shared" si="1"/>
        <v>0.44484202512371529</v>
      </c>
      <c r="F43" s="267">
        <f>VLOOKUP("*"&amp;A43,VEH0132f_PHEV_Private!B:D,2,FALSE)</f>
        <v>355</v>
      </c>
      <c r="G43" s="268">
        <f t="shared" si="2"/>
        <v>0.47887323943661969</v>
      </c>
      <c r="H43" s="267">
        <f>VLOOKUP("*"&amp;A43,VEH0132f_PHEV_Private!B:G,6,FALSE)</f>
        <v>185</v>
      </c>
      <c r="I43" s="268">
        <f t="shared" si="3"/>
        <v>0.41081081081081083</v>
      </c>
      <c r="J43" s="267">
        <f>VLOOKUP("*"&amp;A43,VEH0132f_PHEV_Private!B:K,10,FALSE)</f>
        <v>109</v>
      </c>
      <c r="K43" s="86">
        <v>0.44484202512371529</v>
      </c>
      <c r="L43" s="86">
        <f t="shared" si="4"/>
        <v>44.484202512371532</v>
      </c>
    </row>
    <row r="44" spans="1:12">
      <c r="A44" s="34" t="s">
        <v>523</v>
      </c>
      <c r="B44" s="34" t="s">
        <v>319</v>
      </c>
      <c r="C44" s="34" t="s">
        <v>524</v>
      </c>
      <c r="D44" s="119">
        <f t="shared" si="0"/>
        <v>456.42822966507174</v>
      </c>
      <c r="E44" s="158">
        <f t="shared" si="1"/>
        <v>0.30036532668111615</v>
      </c>
      <c r="F44" s="267">
        <v>351</v>
      </c>
      <c r="G44" s="268">
        <f t="shared" si="2"/>
        <v>0.40455840455840458</v>
      </c>
      <c r="H44" s="267">
        <v>209</v>
      </c>
      <c r="I44" s="268">
        <f t="shared" si="3"/>
        <v>0.19617224880382775</v>
      </c>
      <c r="J44" s="267">
        <v>168</v>
      </c>
      <c r="K44" s="86">
        <v>0.30036532668111615</v>
      </c>
      <c r="L44" s="86">
        <f t="shared" si="4"/>
        <v>30.036532668111615</v>
      </c>
    </row>
    <row r="45" spans="1:12">
      <c r="A45" s="34" t="s">
        <v>136</v>
      </c>
      <c r="B45" s="34" t="s">
        <v>549</v>
      </c>
      <c r="C45" s="34" t="s">
        <v>516</v>
      </c>
      <c r="D45" s="119">
        <f t="shared" si="0"/>
        <v>475.41525423728814</v>
      </c>
      <c r="E45" s="158">
        <f t="shared" si="1"/>
        <v>0.38605030389879924</v>
      </c>
      <c r="F45" s="267">
        <f>VLOOKUP("*"&amp;A45,VEH0132f_PHEV_Private!B:D,2,FALSE)</f>
        <v>343</v>
      </c>
      <c r="G45" s="268">
        <f t="shared" si="2"/>
        <v>0.48396501457725949</v>
      </c>
      <c r="H45" s="267">
        <f>VLOOKUP("*"&amp;A45,VEH0132f_PHEV_Private!B:G,6,FALSE)</f>
        <v>177</v>
      </c>
      <c r="I45" s="268">
        <f t="shared" si="3"/>
        <v>0.28813559322033899</v>
      </c>
      <c r="J45" s="267">
        <f>VLOOKUP("*"&amp;A45,VEH0132f_PHEV_Private!B:K,10,FALSE)</f>
        <v>126</v>
      </c>
      <c r="K45" s="86">
        <v>0.38605030389879924</v>
      </c>
      <c r="L45" s="86">
        <f t="shared" si="4"/>
        <v>38.605030389879921</v>
      </c>
    </row>
    <row r="46" spans="1:12">
      <c r="A46" s="34" t="s">
        <v>556</v>
      </c>
      <c r="B46" s="34" t="s">
        <v>550</v>
      </c>
      <c r="C46" s="34" t="s">
        <v>516</v>
      </c>
      <c r="D46" s="119">
        <f t="shared" si="0"/>
        <v>459.5513513513514</v>
      </c>
      <c r="E46" s="158">
        <f t="shared" si="1"/>
        <v>0.34765792185147026</v>
      </c>
      <c r="F46" s="267">
        <v>341</v>
      </c>
      <c r="G46" s="268">
        <f t="shared" si="2"/>
        <v>0.45747800586510262</v>
      </c>
      <c r="H46" s="267">
        <v>185</v>
      </c>
      <c r="I46" s="268">
        <f t="shared" si="3"/>
        <v>0.23783783783783785</v>
      </c>
      <c r="J46" s="267">
        <v>141</v>
      </c>
      <c r="K46" s="86">
        <v>0.34765792185147026</v>
      </c>
      <c r="L46" s="86">
        <f t="shared" si="4"/>
        <v>34.765792185147028</v>
      </c>
    </row>
    <row r="47" spans="1:12">
      <c r="A47" s="34" t="s">
        <v>354</v>
      </c>
      <c r="B47" s="34" t="s">
        <v>533</v>
      </c>
      <c r="C47" s="34" t="s">
        <v>516</v>
      </c>
      <c r="D47" s="119">
        <f t="shared" si="0"/>
        <v>431.14159292035396</v>
      </c>
      <c r="E47" s="158">
        <f t="shared" si="1"/>
        <v>0.28315950273914875</v>
      </c>
      <c r="F47" s="267">
        <f>VLOOKUP("*"&amp;A47,VEH0132f_PHEV_Private!B:D,2,FALSE)</f>
        <v>336</v>
      </c>
      <c r="G47" s="268">
        <f t="shared" si="2"/>
        <v>0.32738095238095238</v>
      </c>
      <c r="H47" s="267">
        <f>VLOOKUP("*"&amp;A47,VEH0132f_PHEV_Private!B:G,6,FALSE)</f>
        <v>226</v>
      </c>
      <c r="I47" s="268">
        <f t="shared" si="3"/>
        <v>0.23893805309734514</v>
      </c>
      <c r="J47" s="267">
        <f>VLOOKUP("*"&amp;A47,VEH0132f_PHEV_Private!B:K,10,FALSE)</f>
        <v>172</v>
      </c>
      <c r="K47" s="86">
        <v>0.28315950273914875</v>
      </c>
      <c r="L47" s="86">
        <f t="shared" si="4"/>
        <v>28.315950273914876</v>
      </c>
    </row>
    <row r="48" spans="1:12">
      <c r="A48" s="34" t="s">
        <v>558</v>
      </c>
      <c r="B48" s="34" t="s">
        <v>532</v>
      </c>
      <c r="C48" s="34" t="s">
        <v>516</v>
      </c>
      <c r="D48" s="119">
        <f t="shared" si="0"/>
        <v>465.68421052631578</v>
      </c>
      <c r="E48" s="158">
        <f t="shared" si="1"/>
        <v>0.39010212097407698</v>
      </c>
      <c r="F48" s="267">
        <f>VLOOKUP("*"&amp;A48&amp;"*",VEH0132f_PHEV_Private!B:D,2,FALSE)</f>
        <v>335</v>
      </c>
      <c r="G48" s="268">
        <f t="shared" si="2"/>
        <v>0.43283582089552236</v>
      </c>
      <c r="H48" s="267">
        <f>VLOOKUP("*"&amp;A48&amp;"*",VEH0132f_PHEV_Private!B:G,6,FALSE)</f>
        <v>190</v>
      </c>
      <c r="I48" s="268">
        <f t="shared" si="3"/>
        <v>0.3473684210526316</v>
      </c>
      <c r="J48" s="267">
        <f>VLOOKUP("*"&amp;A48&amp;"*",VEH0132f_PHEV_Private!B:K,10,FALSE)</f>
        <v>124</v>
      </c>
      <c r="K48" s="86">
        <v>0.39010212097407698</v>
      </c>
      <c r="L48" s="86">
        <f t="shared" si="4"/>
        <v>39.010212097407695</v>
      </c>
    </row>
    <row r="49" spans="1:12">
      <c r="A49" s="34" t="s">
        <v>211</v>
      </c>
      <c r="B49" s="34" t="s">
        <v>550</v>
      </c>
      <c r="C49" s="34" t="s">
        <v>516</v>
      </c>
      <c r="D49" s="119">
        <f t="shared" si="0"/>
        <v>472.69251336898395</v>
      </c>
      <c r="E49" s="158">
        <f t="shared" si="1"/>
        <v>0.41524704601492202</v>
      </c>
      <c r="F49" s="267">
        <f>VLOOKUP("*"&amp;A49,VEH0132f_PHEV_Private!B:D,2,FALSE)</f>
        <v>334</v>
      </c>
      <c r="G49" s="268">
        <f t="shared" si="2"/>
        <v>0.44011976047904194</v>
      </c>
      <c r="H49" s="267">
        <f>VLOOKUP("*"&amp;A49,VEH0132f_PHEV_Private!B:G,6,FALSE)</f>
        <v>187</v>
      </c>
      <c r="I49" s="268">
        <f t="shared" si="3"/>
        <v>0.39037433155080214</v>
      </c>
      <c r="J49" s="267">
        <f>VLOOKUP("*"&amp;A49,VEH0132f_PHEV_Private!B:K,10,FALSE)</f>
        <v>114</v>
      </c>
      <c r="K49" s="86">
        <v>0.41524704601492202</v>
      </c>
      <c r="L49" s="86">
        <f t="shared" si="4"/>
        <v>41.524704601492203</v>
      </c>
    </row>
    <row r="50" spans="1:12">
      <c r="A50" s="34" t="s">
        <v>127</v>
      </c>
      <c r="B50" s="34" t="s">
        <v>549</v>
      </c>
      <c r="C50" s="34" t="s">
        <v>516</v>
      </c>
      <c r="D50" s="119">
        <f t="shared" si="0"/>
        <v>466.26388888888891</v>
      </c>
      <c r="E50" s="158">
        <f t="shared" si="1"/>
        <v>0.40865223229271563</v>
      </c>
      <c r="F50" s="267">
        <f>VLOOKUP("*"&amp;A50,VEH0132f_PHEV_Private!B:D,2,FALSE)</f>
        <v>331</v>
      </c>
      <c r="G50" s="268">
        <f t="shared" si="2"/>
        <v>0.45619335347432022</v>
      </c>
      <c r="H50" s="267">
        <f>VLOOKUP("*"&amp;A50,VEH0132f_PHEV_Private!B:G,6,FALSE)</f>
        <v>180</v>
      </c>
      <c r="I50" s="268">
        <f t="shared" si="3"/>
        <v>0.3611111111111111</v>
      </c>
      <c r="J50" s="267">
        <f>VLOOKUP("*"&amp;A50,VEH0132f_PHEV_Private!B:K,10,FALSE)</f>
        <v>115</v>
      </c>
      <c r="K50" s="86">
        <v>0.40865223229271563</v>
      </c>
      <c r="L50" s="86">
        <f t="shared" si="4"/>
        <v>40.865223229271564</v>
      </c>
    </row>
    <row r="51" spans="1:12">
      <c r="A51" s="34" t="s">
        <v>98</v>
      </c>
      <c r="B51" s="34" t="s">
        <v>521</v>
      </c>
      <c r="C51" s="34" t="s">
        <v>516</v>
      </c>
      <c r="D51" s="119">
        <f t="shared" si="0"/>
        <v>423.60194174757282</v>
      </c>
      <c r="E51" s="158">
        <f t="shared" si="1"/>
        <v>0.32375606796116507</v>
      </c>
      <c r="F51" s="267">
        <f>VLOOKUP("*"&amp;A51,VEH0132f_PHEV_Private!B:D,2,FALSE)</f>
        <v>320</v>
      </c>
      <c r="G51" s="268">
        <f t="shared" si="2"/>
        <v>0.35625000000000001</v>
      </c>
      <c r="H51" s="267">
        <f>VLOOKUP("*"&amp;A51,VEH0132f_PHEV_Private!B:G,6,FALSE)</f>
        <v>206</v>
      </c>
      <c r="I51" s="268">
        <f t="shared" si="3"/>
        <v>0.29126213592233008</v>
      </c>
      <c r="J51" s="267">
        <f>VLOOKUP("*"&amp;A51,VEH0132f_PHEV_Private!B:K,10,FALSE)</f>
        <v>146</v>
      </c>
      <c r="K51" s="86">
        <v>0.32375606796116507</v>
      </c>
      <c r="L51" s="86">
        <f t="shared" si="4"/>
        <v>32.375606796116507</v>
      </c>
    </row>
    <row r="52" spans="1:12">
      <c r="A52" s="34" t="s">
        <v>421</v>
      </c>
      <c r="B52" s="34" t="s">
        <v>520</v>
      </c>
      <c r="C52" s="34" t="s">
        <v>516</v>
      </c>
      <c r="D52" s="119">
        <f t="shared" si="0"/>
        <v>440.25675675675677</v>
      </c>
      <c r="E52" s="158">
        <f t="shared" si="1"/>
        <v>0.37580236486486485</v>
      </c>
      <c r="F52" s="267">
        <f>VLOOKUP("*"&amp;A52,VEH0132f_PHEV_Private!B:D,2,FALSE)</f>
        <v>320</v>
      </c>
      <c r="G52" s="268">
        <f t="shared" si="2"/>
        <v>0.421875</v>
      </c>
      <c r="H52" s="267">
        <f>VLOOKUP("*"&amp;A52,VEH0132f_PHEV_Private!B:G,6,FALSE)</f>
        <v>185</v>
      </c>
      <c r="I52" s="268">
        <f t="shared" si="3"/>
        <v>0.32972972972972975</v>
      </c>
      <c r="J52" s="267">
        <f>VLOOKUP("*"&amp;A52,VEH0132f_PHEV_Private!B:K,10,FALSE)</f>
        <v>124</v>
      </c>
      <c r="K52" s="86">
        <v>0.37580236486486485</v>
      </c>
      <c r="L52" s="86">
        <f t="shared" si="4"/>
        <v>37.580236486486484</v>
      </c>
    </row>
    <row r="53" spans="1:12">
      <c r="A53" s="34" t="s">
        <v>529</v>
      </c>
      <c r="B53" s="34" t="s">
        <v>292</v>
      </c>
      <c r="C53" s="34" t="s">
        <v>524</v>
      </c>
      <c r="D53" s="119">
        <f t="shared" si="0"/>
        <v>424.52173913043475</v>
      </c>
      <c r="E53" s="158">
        <f t="shared" si="1"/>
        <v>0.32663043478260867</v>
      </c>
      <c r="F53" s="267">
        <f>VLOOKUP("*"&amp;A53&amp;"*",VEH0132f_PHEV_Private!B:D,2,FALSE)</f>
        <v>320</v>
      </c>
      <c r="G53" s="268">
        <f t="shared" si="2"/>
        <v>0.42499999999999999</v>
      </c>
      <c r="H53" s="267">
        <f>VLOOKUP("*"&amp;A53&amp;"*",VEH0132f_PHEV_Private!B:G,6,FALSE)</f>
        <v>184</v>
      </c>
      <c r="I53" s="268">
        <f t="shared" si="3"/>
        <v>0.22826086956521738</v>
      </c>
      <c r="J53" s="267">
        <f>VLOOKUP("*"&amp;A53&amp;"*",VEH0132f_PHEV_Private!B:K,10,FALSE)</f>
        <v>142</v>
      </c>
      <c r="K53" s="86">
        <v>0.32663043478260867</v>
      </c>
      <c r="L53" s="86">
        <f t="shared" si="4"/>
        <v>32.663043478260867</v>
      </c>
    </row>
    <row r="54" spans="1:12">
      <c r="A54" s="34" t="s">
        <v>417</v>
      </c>
      <c r="B54" s="34" t="s">
        <v>520</v>
      </c>
      <c r="C54" s="34" t="s">
        <v>516</v>
      </c>
      <c r="D54" s="119">
        <f t="shared" si="0"/>
        <v>427.12371134020623</v>
      </c>
      <c r="E54" s="158">
        <f t="shared" si="1"/>
        <v>0.37781842367808449</v>
      </c>
      <c r="F54" s="267">
        <f>VLOOKUP("*"&amp;A54,VEH0132f_PHEV_Private!B:D,2,FALSE)</f>
        <v>310</v>
      </c>
      <c r="G54" s="268">
        <f t="shared" si="2"/>
        <v>0.37419354838709679</v>
      </c>
      <c r="H54" s="267">
        <f>VLOOKUP("*"&amp;A54,VEH0132f_PHEV_Private!B:G,6,FALSE)</f>
        <v>194</v>
      </c>
      <c r="I54" s="268">
        <f t="shared" si="3"/>
        <v>0.38144329896907214</v>
      </c>
      <c r="J54" s="267">
        <f>VLOOKUP("*"&amp;A54,VEH0132f_PHEV_Private!B:K,10,FALSE)</f>
        <v>120</v>
      </c>
      <c r="K54" s="86">
        <v>0.37781842367808449</v>
      </c>
      <c r="L54" s="86">
        <f t="shared" si="4"/>
        <v>37.781842367808451</v>
      </c>
    </row>
    <row r="55" spans="1:12">
      <c r="A55" s="34" t="s">
        <v>445</v>
      </c>
      <c r="B55" s="34" t="s">
        <v>38</v>
      </c>
      <c r="C55" s="34" t="s">
        <v>516</v>
      </c>
      <c r="D55" s="119">
        <f t="shared" si="0"/>
        <v>412.97058823529414</v>
      </c>
      <c r="E55" s="158">
        <f t="shared" si="1"/>
        <v>0.34081359816653933</v>
      </c>
      <c r="F55" s="267">
        <f>VLOOKUP("*"&amp;A55,VEH0132f_PHEV_Private!B:D,2,FALSE)</f>
        <v>308</v>
      </c>
      <c r="G55" s="268">
        <f t="shared" si="2"/>
        <v>0.39285714285714285</v>
      </c>
      <c r="H55" s="267">
        <f>VLOOKUP("*"&amp;A55,VEH0132f_PHEV_Private!B:G,6,FALSE)</f>
        <v>187</v>
      </c>
      <c r="I55" s="268">
        <f t="shared" si="3"/>
        <v>0.28877005347593582</v>
      </c>
      <c r="J55" s="267">
        <f>VLOOKUP("*"&amp;A55,VEH0132f_PHEV_Private!B:K,10,FALSE)</f>
        <v>133</v>
      </c>
      <c r="K55" s="86">
        <v>0.34081359816653933</v>
      </c>
      <c r="L55" s="86">
        <f t="shared" si="4"/>
        <v>34.081359816653936</v>
      </c>
    </row>
    <row r="56" spans="1:12">
      <c r="A56" s="34" t="s">
        <v>100</v>
      </c>
      <c r="B56" s="34" t="s">
        <v>521</v>
      </c>
      <c r="C56" s="34" t="s">
        <v>516</v>
      </c>
      <c r="D56" s="119">
        <f t="shared" si="0"/>
        <v>400.46363636363634</v>
      </c>
      <c r="E56" s="158">
        <f t="shared" si="1"/>
        <v>0.30870469399881162</v>
      </c>
      <c r="F56" s="267">
        <f>VLOOKUP("*"&amp;A56,VEH0132f_PHEV_Private!B:D,2,FALSE)</f>
        <v>306</v>
      </c>
      <c r="G56" s="268">
        <f t="shared" si="2"/>
        <v>0.28104575163398693</v>
      </c>
      <c r="H56" s="267">
        <f>VLOOKUP("*"&amp;A56,VEH0132f_PHEV_Private!B:G,6,FALSE)</f>
        <v>220</v>
      </c>
      <c r="I56" s="268">
        <f t="shared" si="3"/>
        <v>0.33636363636363636</v>
      </c>
      <c r="J56" s="267">
        <f>VLOOKUP("*"&amp;A56,VEH0132f_PHEV_Private!B:K,10,FALSE)</f>
        <v>146</v>
      </c>
      <c r="K56" s="86">
        <v>0.30870469399881162</v>
      </c>
      <c r="L56" s="86">
        <f t="shared" si="4"/>
        <v>30.870469399881163</v>
      </c>
    </row>
    <row r="57" spans="1:12">
      <c r="A57" s="34" t="s">
        <v>381</v>
      </c>
      <c r="B57" s="34" t="s">
        <v>526</v>
      </c>
      <c r="C57" s="34" t="s">
        <v>516</v>
      </c>
      <c r="D57" s="119">
        <f t="shared" si="0"/>
        <v>412.41176470588238</v>
      </c>
      <c r="E57" s="158">
        <f t="shared" si="1"/>
        <v>0.3656018698870277</v>
      </c>
      <c r="F57" s="267">
        <f>VLOOKUP("*"&amp;A57,VEH0132f_PHEV_Private!B:D,2,FALSE)</f>
        <v>302</v>
      </c>
      <c r="G57" s="268">
        <f t="shared" si="2"/>
        <v>0.4370860927152318</v>
      </c>
      <c r="H57" s="267">
        <f>VLOOKUP("*"&amp;A57,VEH0132f_PHEV_Private!B:G,6,FALSE)</f>
        <v>170</v>
      </c>
      <c r="I57" s="268">
        <f t="shared" si="3"/>
        <v>0.29411764705882354</v>
      </c>
      <c r="J57" s="267">
        <f>VLOOKUP("*"&amp;A57,VEH0132f_PHEV_Private!B:K,10,FALSE)</f>
        <v>120</v>
      </c>
      <c r="K57" s="86">
        <v>0.3656018698870277</v>
      </c>
      <c r="L57" s="86">
        <f t="shared" si="4"/>
        <v>36.560186988702768</v>
      </c>
    </row>
    <row r="58" spans="1:12">
      <c r="A58" s="34" t="s">
        <v>352</v>
      </c>
      <c r="B58" s="34" t="s">
        <v>533</v>
      </c>
      <c r="C58" s="34" t="s">
        <v>516</v>
      </c>
      <c r="D58" s="119">
        <f t="shared" si="0"/>
        <v>397.08040201005025</v>
      </c>
      <c r="E58" s="158">
        <f t="shared" si="1"/>
        <v>0.32802810036806107</v>
      </c>
      <c r="F58" s="267">
        <f>VLOOKUP("*"&amp;A58,VEH0132f_PHEV_Private!B:D,2,FALSE)</f>
        <v>299</v>
      </c>
      <c r="G58" s="268">
        <f t="shared" si="2"/>
        <v>0.33444816053511706</v>
      </c>
      <c r="H58" s="267">
        <f>VLOOKUP("*"&amp;A58,VEH0132f_PHEV_Private!B:G,6,FALSE)</f>
        <v>199</v>
      </c>
      <c r="I58" s="268">
        <f t="shared" si="3"/>
        <v>0.32160804020100503</v>
      </c>
      <c r="J58" s="267">
        <f>VLOOKUP("*"&amp;A58,VEH0132f_PHEV_Private!B:K,10,FALSE)</f>
        <v>135</v>
      </c>
      <c r="K58" s="86">
        <v>0.32802810036806107</v>
      </c>
      <c r="L58" s="86">
        <f t="shared" si="4"/>
        <v>32.802810036806108</v>
      </c>
    </row>
    <row r="59" spans="1:12">
      <c r="A59" s="34" t="s">
        <v>92</v>
      </c>
      <c r="B59" s="34" t="s">
        <v>23</v>
      </c>
      <c r="C59" s="34" t="s">
        <v>516</v>
      </c>
      <c r="D59" s="119">
        <f t="shared" si="0"/>
        <v>396.26530612244898</v>
      </c>
      <c r="E59" s="158">
        <f t="shared" si="1"/>
        <v>0.3253020271653812</v>
      </c>
      <c r="F59" s="267">
        <f>VLOOKUP("*"&amp;A59,VEH0132f_PHEV_Private!B:D,2,FALSE)</f>
        <v>299</v>
      </c>
      <c r="G59" s="268">
        <f t="shared" si="2"/>
        <v>0.34448160535117056</v>
      </c>
      <c r="H59" s="267">
        <f>VLOOKUP("*"&amp;A59,VEH0132f_PHEV_Private!B:G,6,FALSE)</f>
        <v>196</v>
      </c>
      <c r="I59" s="268">
        <f t="shared" si="3"/>
        <v>0.30612244897959184</v>
      </c>
      <c r="J59" s="267">
        <f>VLOOKUP("*"&amp;A59,VEH0132f_PHEV_Private!B:K,10,FALSE)</f>
        <v>136</v>
      </c>
      <c r="K59" s="86">
        <v>0.3253020271653812</v>
      </c>
      <c r="L59" s="86">
        <f t="shared" si="4"/>
        <v>32.53020271653812</v>
      </c>
    </row>
    <row r="60" spans="1:12">
      <c r="A60" s="34" t="s">
        <v>379</v>
      </c>
      <c r="B60" s="34" t="s">
        <v>47</v>
      </c>
      <c r="C60" s="34" t="s">
        <v>516</v>
      </c>
      <c r="D60" s="119">
        <f t="shared" si="0"/>
        <v>389.00246305418716</v>
      </c>
      <c r="E60" s="158">
        <f t="shared" si="1"/>
        <v>0.33220021593899723</v>
      </c>
      <c r="F60" s="267">
        <f>VLOOKUP("*"&amp;A60,VEH0132f_PHEV_Private!B:D,2,FALSE)</f>
        <v>292</v>
      </c>
      <c r="G60" s="268">
        <f t="shared" si="2"/>
        <v>0.3047945205479452</v>
      </c>
      <c r="H60" s="267">
        <f>VLOOKUP("*"&amp;A60,VEH0132f_PHEV_Private!B:G,6,FALSE)</f>
        <v>203</v>
      </c>
      <c r="I60" s="268">
        <f t="shared" si="3"/>
        <v>0.35960591133004927</v>
      </c>
      <c r="J60" s="267">
        <f>VLOOKUP("*"&amp;A60,VEH0132f_PHEV_Private!B:K,10,FALSE)</f>
        <v>130</v>
      </c>
      <c r="K60" s="86">
        <v>0.33220021593899723</v>
      </c>
      <c r="L60" s="86">
        <f t="shared" si="4"/>
        <v>33.220021593899723</v>
      </c>
    </row>
    <row r="61" spans="1:12">
      <c r="A61" s="34" t="s">
        <v>542</v>
      </c>
      <c r="B61" s="34" t="s">
        <v>543</v>
      </c>
      <c r="C61" s="34" t="s">
        <v>516</v>
      </c>
      <c r="D61" s="119">
        <f t="shared" si="0"/>
        <v>394.6098265895954</v>
      </c>
      <c r="E61" s="158">
        <f t="shared" si="1"/>
        <v>0.36543192591555496</v>
      </c>
      <c r="F61" s="267">
        <f>VLOOKUP("*"&amp;A61,VEH0132f_PHEV_Private!B:D,2,FALSE)</f>
        <v>289</v>
      </c>
      <c r="G61" s="268">
        <f t="shared" si="2"/>
        <v>0.40138408304498269</v>
      </c>
      <c r="H61" s="267">
        <f>VLOOKUP("*"&amp;A61,VEH0132f_PHEV_Private!B:G,6,FALSE)</f>
        <v>173</v>
      </c>
      <c r="I61" s="268">
        <f t="shared" si="3"/>
        <v>0.32947976878612717</v>
      </c>
      <c r="J61" s="267">
        <f>VLOOKUP("*"&amp;A61,VEH0132f_PHEV_Private!B:K,10,FALSE)</f>
        <v>116</v>
      </c>
      <c r="K61" s="86">
        <v>0.36543192591555496</v>
      </c>
      <c r="L61" s="86">
        <f t="shared" si="4"/>
        <v>36.543192591555496</v>
      </c>
    </row>
    <row r="62" spans="1:12">
      <c r="A62" s="34" t="s">
        <v>544</v>
      </c>
      <c r="B62" s="34" t="s">
        <v>519</v>
      </c>
      <c r="C62" s="34" t="s">
        <v>516</v>
      </c>
      <c r="D62" s="119">
        <f t="shared" si="0"/>
        <v>373.76075268817203</v>
      </c>
      <c r="E62" s="158">
        <f t="shared" si="1"/>
        <v>0.30230227417481548</v>
      </c>
      <c r="F62" s="267">
        <v>287</v>
      </c>
      <c r="G62" s="268">
        <f t="shared" si="2"/>
        <v>0.3519163763066202</v>
      </c>
      <c r="H62" s="267">
        <v>186</v>
      </c>
      <c r="I62" s="268">
        <f t="shared" si="3"/>
        <v>0.25268817204301075</v>
      </c>
      <c r="J62" s="267">
        <v>139</v>
      </c>
      <c r="K62" s="86">
        <v>0.30230227417481548</v>
      </c>
      <c r="L62" s="86">
        <f t="shared" si="4"/>
        <v>30.230227417481547</v>
      </c>
    </row>
    <row r="63" spans="1:12">
      <c r="A63" s="34" t="s">
        <v>95</v>
      </c>
      <c r="B63" s="34" t="s">
        <v>40</v>
      </c>
      <c r="C63" s="34" t="s">
        <v>516</v>
      </c>
      <c r="D63" s="119">
        <f t="shared" si="0"/>
        <v>373.86666666666667</v>
      </c>
      <c r="E63" s="158">
        <f t="shared" si="1"/>
        <v>0.31643192488262911</v>
      </c>
      <c r="F63" s="267">
        <f>VLOOKUP("*"&amp;A63,VEH0132f_PHEV_Private!B:D,2,FALSE)</f>
        <v>284</v>
      </c>
      <c r="G63" s="268">
        <f t="shared" si="2"/>
        <v>0.36619718309859156</v>
      </c>
      <c r="H63" s="267">
        <f>VLOOKUP("*"&amp;A63,VEH0132f_PHEV_Private!B:G,6,FALSE)</f>
        <v>180</v>
      </c>
      <c r="I63" s="268">
        <f t="shared" si="3"/>
        <v>0.26666666666666666</v>
      </c>
      <c r="J63" s="267">
        <f>VLOOKUP("*"&amp;A63,VEH0132f_PHEV_Private!B:K,10,FALSE)</f>
        <v>132</v>
      </c>
      <c r="K63" s="86">
        <v>0.31643192488262911</v>
      </c>
      <c r="L63" s="86">
        <f t="shared" si="4"/>
        <v>31.643192488262912</v>
      </c>
    </row>
    <row r="64" spans="1:12">
      <c r="A64" s="34" t="s">
        <v>114</v>
      </c>
      <c r="B64" s="34" t="s">
        <v>26</v>
      </c>
      <c r="C64" s="34" t="s">
        <v>516</v>
      </c>
      <c r="D64" s="119">
        <f t="shared" si="0"/>
        <v>389.10509554140128</v>
      </c>
      <c r="E64" s="158">
        <f t="shared" si="1"/>
        <v>0.37008836458239885</v>
      </c>
      <c r="F64" s="267">
        <f>VLOOKUP("*"&amp;A64,VEH0132f_PHEV_Private!B:D,2,FALSE)</f>
        <v>284</v>
      </c>
      <c r="G64" s="268">
        <f t="shared" si="2"/>
        <v>0.44718309859154931</v>
      </c>
      <c r="H64" s="267">
        <f>VLOOKUP("*"&amp;A64,VEH0132f_PHEV_Private!B:G,6,FALSE)</f>
        <v>157</v>
      </c>
      <c r="I64" s="268">
        <f t="shared" si="3"/>
        <v>0.2929936305732484</v>
      </c>
      <c r="J64" s="267">
        <f>VLOOKUP("*"&amp;A64,VEH0132f_PHEV_Private!B:K,10,FALSE)</f>
        <v>111</v>
      </c>
      <c r="K64" s="86">
        <v>0.37008836458239885</v>
      </c>
      <c r="L64" s="86">
        <f t="shared" si="4"/>
        <v>37.008836458239884</v>
      </c>
    </row>
    <row r="65" spans="1:12">
      <c r="A65" s="34" t="s">
        <v>422</v>
      </c>
      <c r="B65" s="34" t="s">
        <v>520</v>
      </c>
      <c r="C65" s="34" t="s">
        <v>516</v>
      </c>
      <c r="D65" s="119">
        <f t="shared" si="0"/>
        <v>393.38157894736844</v>
      </c>
      <c r="E65" s="158">
        <f t="shared" si="1"/>
        <v>0.42529557589626243</v>
      </c>
      <c r="F65" s="267">
        <f>VLOOKUP("*"&amp;A65,VEH0132f_PHEV_Private!B:D,2,FALSE)</f>
        <v>276</v>
      </c>
      <c r="G65" s="268">
        <f t="shared" si="2"/>
        <v>0.44927536231884058</v>
      </c>
      <c r="H65" s="267">
        <f>VLOOKUP("*"&amp;A65,VEH0132f_PHEV_Private!B:G,6,FALSE)</f>
        <v>152</v>
      </c>
      <c r="I65" s="268">
        <f t="shared" si="3"/>
        <v>0.40131578947368424</v>
      </c>
      <c r="J65" s="267">
        <f>VLOOKUP("*"&amp;A65,VEH0132f_PHEV_Private!B:K,10,FALSE)</f>
        <v>91</v>
      </c>
      <c r="K65" s="86">
        <v>0.42529557589626243</v>
      </c>
      <c r="L65" s="86">
        <f t="shared" si="4"/>
        <v>42.529557589626243</v>
      </c>
    </row>
    <row r="66" spans="1:12">
      <c r="A66" s="34" t="s">
        <v>335</v>
      </c>
      <c r="B66" s="34" t="s">
        <v>532</v>
      </c>
      <c r="C66" s="34" t="s">
        <v>516</v>
      </c>
      <c r="D66" s="119">
        <f t="shared" si="0"/>
        <v>341.91129032258061</v>
      </c>
      <c r="E66" s="158">
        <f t="shared" si="1"/>
        <v>0.26166527794310201</v>
      </c>
      <c r="F66" s="267">
        <f>VLOOKUP("*"&amp;A66,VEH0132f_PHEV_Private!B:D,2,FALSE)</f>
        <v>271</v>
      </c>
      <c r="G66" s="268">
        <f t="shared" si="2"/>
        <v>0.31365313653136534</v>
      </c>
      <c r="H66" s="267">
        <f>VLOOKUP("*"&amp;A66,VEH0132f_PHEV_Private!B:G,6,FALSE)</f>
        <v>186</v>
      </c>
      <c r="I66" s="268">
        <f t="shared" si="3"/>
        <v>0.20967741935483872</v>
      </c>
      <c r="J66" s="267">
        <f>VLOOKUP("*"&amp;A66,VEH0132f_PHEV_Private!B:K,10,FALSE)</f>
        <v>147</v>
      </c>
      <c r="K66" s="86">
        <v>0.26166527794310201</v>
      </c>
      <c r="L66" s="86">
        <f t="shared" si="4"/>
        <v>26.166527794310202</v>
      </c>
    </row>
    <row r="67" spans="1:12">
      <c r="A67" s="34" t="s">
        <v>128</v>
      </c>
      <c r="B67" s="34" t="s">
        <v>549</v>
      </c>
      <c r="C67" s="34" t="s">
        <v>516</v>
      </c>
      <c r="D67" s="119">
        <f t="shared" si="0"/>
        <v>371.86824324324323</v>
      </c>
      <c r="E67" s="158">
        <f t="shared" si="1"/>
        <v>0.37220753964296399</v>
      </c>
      <c r="F67" s="267">
        <f>VLOOKUP("*"&amp;A67,VEH0132f_PHEV_Private!B:D,2,FALSE)</f>
        <v>271</v>
      </c>
      <c r="G67" s="268">
        <f t="shared" si="2"/>
        <v>0.45387453874538747</v>
      </c>
      <c r="H67" s="267">
        <f>VLOOKUP("*"&amp;A67,VEH0132f_PHEV_Private!B:G,6,FALSE)</f>
        <v>148</v>
      </c>
      <c r="I67" s="268">
        <f t="shared" si="3"/>
        <v>0.29054054054054052</v>
      </c>
      <c r="J67" s="267">
        <f>VLOOKUP("*"&amp;A67,VEH0132f_PHEV_Private!B:K,10,FALSE)</f>
        <v>105</v>
      </c>
      <c r="K67" s="86">
        <v>0.37220753964296399</v>
      </c>
      <c r="L67" s="86">
        <f t="shared" si="4"/>
        <v>37.220753964296399</v>
      </c>
    </row>
    <row r="68" spans="1:12">
      <c r="A68" s="34" t="s">
        <v>557</v>
      </c>
      <c r="B68" s="34" t="s">
        <v>550</v>
      </c>
      <c r="C68" s="34" t="s">
        <v>516</v>
      </c>
      <c r="D68" s="119">
        <f t="shared" si="0"/>
        <v>355.58074534161494</v>
      </c>
      <c r="E68" s="158">
        <f t="shared" si="1"/>
        <v>0.32186150684615211</v>
      </c>
      <c r="F68" s="267">
        <v>269</v>
      </c>
      <c r="G68" s="268">
        <f t="shared" si="2"/>
        <v>0.40148698884758366</v>
      </c>
      <c r="H68" s="267">
        <v>161</v>
      </c>
      <c r="I68" s="268">
        <f t="shared" si="3"/>
        <v>0.24223602484472051</v>
      </c>
      <c r="J68" s="267">
        <v>122</v>
      </c>
      <c r="K68" s="86">
        <v>0.32186150684615211</v>
      </c>
      <c r="L68" s="86">
        <f t="shared" si="4"/>
        <v>32.186150684615214</v>
      </c>
    </row>
    <row r="69" spans="1:12">
      <c r="A69" s="34" t="s">
        <v>93</v>
      </c>
      <c r="B69" s="34" t="s">
        <v>34</v>
      </c>
      <c r="C69" s="34" t="s">
        <v>516</v>
      </c>
      <c r="D69" s="119">
        <f t="shared" si="0"/>
        <v>348.89285714285717</v>
      </c>
      <c r="E69" s="158">
        <f t="shared" si="1"/>
        <v>0.3165768194070081</v>
      </c>
      <c r="F69" s="267">
        <f>VLOOKUP("*"&amp;A69,VEH0132f_PHEV_Private!B:D,2,FALSE)</f>
        <v>265</v>
      </c>
      <c r="G69" s="268">
        <f t="shared" si="2"/>
        <v>0.4188679245283019</v>
      </c>
      <c r="H69" s="267">
        <f>VLOOKUP("*"&amp;A69,VEH0132f_PHEV_Private!B:G,6,FALSE)</f>
        <v>154</v>
      </c>
      <c r="I69" s="268">
        <f t="shared" si="3"/>
        <v>0.21428571428571427</v>
      </c>
      <c r="J69" s="267">
        <f>VLOOKUP("*"&amp;A69,VEH0132f_PHEV_Private!B:K,10,FALSE)</f>
        <v>121</v>
      </c>
      <c r="K69" s="86">
        <v>0.3165768194070081</v>
      </c>
      <c r="L69" s="86">
        <f t="shared" si="4"/>
        <v>31.657681940700812</v>
      </c>
    </row>
    <row r="70" spans="1:12">
      <c r="A70" s="34" t="s">
        <v>555</v>
      </c>
      <c r="B70" s="34" t="s">
        <v>520</v>
      </c>
      <c r="C70" s="34" t="s">
        <v>516</v>
      </c>
      <c r="D70" s="119">
        <f t="shared" si="0"/>
        <v>368.20212765957444</v>
      </c>
      <c r="E70" s="158">
        <f t="shared" si="1"/>
        <v>0.41073612130105164</v>
      </c>
      <c r="F70" s="267">
        <v>261</v>
      </c>
      <c r="G70" s="268">
        <f t="shared" si="2"/>
        <v>0.45977011494252873</v>
      </c>
      <c r="H70" s="267">
        <v>141</v>
      </c>
      <c r="I70" s="268">
        <f t="shared" si="3"/>
        <v>0.36170212765957449</v>
      </c>
      <c r="J70" s="267">
        <v>90</v>
      </c>
      <c r="K70" s="86">
        <v>0.41073612130105164</v>
      </c>
      <c r="L70" s="86">
        <f t="shared" si="4"/>
        <v>41.073612130105161</v>
      </c>
    </row>
    <row r="71" spans="1:12">
      <c r="A71" s="34" t="s">
        <v>64</v>
      </c>
      <c r="B71" s="34" t="s">
        <v>21</v>
      </c>
      <c r="C71" s="34" t="s">
        <v>516</v>
      </c>
      <c r="D71" s="119">
        <f t="shared" si="0"/>
        <v>346.78220858895708</v>
      </c>
      <c r="E71" s="158">
        <f t="shared" si="1"/>
        <v>0.33377772534214256</v>
      </c>
      <c r="F71" s="267">
        <f>VLOOKUP("*"&amp;A71,VEH0132f_PHEV_Private!B:D,2,FALSE)</f>
        <v>260</v>
      </c>
      <c r="G71" s="268">
        <f t="shared" si="2"/>
        <v>0.37307692307692308</v>
      </c>
      <c r="H71" s="267">
        <f>VLOOKUP("*"&amp;A71,VEH0132f_PHEV_Private!B:G,6,FALSE)</f>
        <v>163</v>
      </c>
      <c r="I71" s="268">
        <f t="shared" si="3"/>
        <v>0.29447852760736198</v>
      </c>
      <c r="J71" s="267">
        <f>VLOOKUP("*"&amp;A71,VEH0132f_PHEV_Private!B:K,10,FALSE)</f>
        <v>115</v>
      </c>
      <c r="K71" s="86">
        <v>0.33377772534214256</v>
      </c>
      <c r="L71" s="86">
        <f t="shared" si="4"/>
        <v>33.377772534214259</v>
      </c>
    </row>
    <row r="72" spans="1:12">
      <c r="A72" s="34" t="s">
        <v>403</v>
      </c>
      <c r="B72" s="34" t="s">
        <v>553</v>
      </c>
      <c r="C72" s="34" t="s">
        <v>548</v>
      </c>
      <c r="D72" s="119">
        <f t="shared" si="0"/>
        <v>353.28</v>
      </c>
      <c r="E72" s="158">
        <f t="shared" si="1"/>
        <v>0.36930232558139536</v>
      </c>
      <c r="F72" s="267">
        <f>VLOOKUP("*"&amp;A72,VEH0132f_PHEV_Private!B:D,2,FALSE)</f>
        <v>258</v>
      </c>
      <c r="G72" s="268">
        <f t="shared" si="2"/>
        <v>0.41860465116279072</v>
      </c>
      <c r="H72" s="267">
        <f>VLOOKUP("*"&amp;A72,VEH0132f_PHEV_Private!B:G,6,FALSE)</f>
        <v>150</v>
      </c>
      <c r="I72" s="268">
        <f t="shared" si="3"/>
        <v>0.32</v>
      </c>
      <c r="J72" s="267">
        <f>VLOOKUP("*"&amp;A72,VEH0132f_PHEV_Private!B:K,10,FALSE)</f>
        <v>102</v>
      </c>
      <c r="K72" s="86">
        <v>0.36930232558139536</v>
      </c>
      <c r="L72" s="86">
        <f t="shared" si="4"/>
        <v>36.930232558139537</v>
      </c>
    </row>
    <row r="73" spans="1:12">
      <c r="A73" s="34" t="s">
        <v>559</v>
      </c>
      <c r="B73" s="34" t="s">
        <v>413</v>
      </c>
      <c r="C73" s="34" t="s">
        <v>516</v>
      </c>
      <c r="D73" s="119">
        <f t="shared" si="0"/>
        <v>348.26510067114094</v>
      </c>
      <c r="E73" s="158">
        <f t="shared" si="1"/>
        <v>0.37112244358716906</v>
      </c>
      <c r="F73" s="267">
        <f>VLOOKUP("*"&amp;A73&amp;"*",VEH0132f_PHEV_Private!B:D,2,FALSE)</f>
        <v>254</v>
      </c>
      <c r="G73" s="268">
        <f t="shared" si="2"/>
        <v>0.41338582677165353</v>
      </c>
      <c r="H73" s="267">
        <f>VLOOKUP("*"&amp;A73&amp;"*",VEH0132f_PHEV_Private!B:G,6,FALSE)</f>
        <v>149</v>
      </c>
      <c r="I73" s="268">
        <f t="shared" si="3"/>
        <v>0.32885906040268459</v>
      </c>
      <c r="J73" s="267">
        <f>VLOOKUP("*"&amp;A73&amp;"*",VEH0132f_PHEV_Private!B:K,10,FALSE)</f>
        <v>100</v>
      </c>
      <c r="K73" s="86">
        <v>0.37112244358716906</v>
      </c>
      <c r="L73" s="86">
        <f t="shared" si="4"/>
        <v>37.112244358716907</v>
      </c>
    </row>
    <row r="74" spans="1:12">
      <c r="A74" s="34" t="s">
        <v>131</v>
      </c>
      <c r="B74" s="34" t="s">
        <v>549</v>
      </c>
      <c r="C74" s="34" t="s">
        <v>516</v>
      </c>
      <c r="D74" s="119">
        <f t="shared" si="0"/>
        <v>329.53896103896102</v>
      </c>
      <c r="E74" s="158">
        <f t="shared" si="1"/>
        <v>0.33958927251610177</v>
      </c>
      <c r="F74" s="267">
        <f>VLOOKUP("*"&amp;A74,VEH0132f_PHEV_Private!B:D,2,FALSE)</f>
        <v>246</v>
      </c>
      <c r="G74" s="268">
        <f t="shared" si="2"/>
        <v>0.37398373983739835</v>
      </c>
      <c r="H74" s="267">
        <f>VLOOKUP("*"&amp;A74,VEH0132f_PHEV_Private!B:G,6,FALSE)</f>
        <v>154</v>
      </c>
      <c r="I74" s="268">
        <f t="shared" si="3"/>
        <v>0.30519480519480519</v>
      </c>
      <c r="J74" s="267">
        <f>VLOOKUP("*"&amp;A74,VEH0132f_PHEV_Private!B:K,10,FALSE)</f>
        <v>107</v>
      </c>
      <c r="K74" s="86">
        <v>0.33958927251610177</v>
      </c>
      <c r="L74" s="86">
        <f t="shared" si="4"/>
        <v>33.958927251610177</v>
      </c>
    </row>
    <row r="75" spans="1:12">
      <c r="A75" s="34" t="s">
        <v>130</v>
      </c>
      <c r="B75" s="34" t="s">
        <v>549</v>
      </c>
      <c r="C75" s="34" t="s">
        <v>516</v>
      </c>
      <c r="D75" s="119">
        <f t="shared" si="0"/>
        <v>337.28571428571428</v>
      </c>
      <c r="E75" s="158">
        <f t="shared" si="1"/>
        <v>0.38800705467372132</v>
      </c>
      <c r="F75" s="267">
        <f>VLOOKUP("*"&amp;A75,VEH0132f_PHEV_Private!B:D,2,FALSE)</f>
        <v>243</v>
      </c>
      <c r="G75" s="268">
        <f t="shared" si="2"/>
        <v>0.39506172839506171</v>
      </c>
      <c r="H75" s="267">
        <f>VLOOKUP("*"&amp;A75,VEH0132f_PHEV_Private!B:G,6,FALSE)</f>
        <v>147</v>
      </c>
      <c r="I75" s="268">
        <f t="shared" si="3"/>
        <v>0.38095238095238093</v>
      </c>
      <c r="J75" s="267">
        <f>VLOOKUP("*"&amp;A75,VEH0132f_PHEV_Private!B:K,10,FALSE)</f>
        <v>91</v>
      </c>
      <c r="K75" s="86">
        <v>0.38800705467372132</v>
      </c>
      <c r="L75" s="86">
        <f t="shared" si="4"/>
        <v>38.800705467372133</v>
      </c>
    </row>
    <row r="76" spans="1:12">
      <c r="A76" s="34" t="s">
        <v>287</v>
      </c>
      <c r="B76" s="34" t="s">
        <v>42</v>
      </c>
      <c r="C76" s="34" t="s">
        <v>516</v>
      </c>
      <c r="D76" s="119">
        <f t="shared" si="0"/>
        <v>318.92307692307691</v>
      </c>
      <c r="E76" s="158">
        <f t="shared" si="1"/>
        <v>0.32884615384615384</v>
      </c>
      <c r="F76" s="267">
        <f>VLOOKUP("*"&amp;A76,VEH0132f_PHEV_Private!B:D,2,FALSE)</f>
        <v>240</v>
      </c>
      <c r="G76" s="268">
        <f t="shared" si="2"/>
        <v>0.35</v>
      </c>
      <c r="H76" s="267">
        <f>VLOOKUP("*"&amp;A76,VEH0132f_PHEV_Private!B:G,6,FALSE)</f>
        <v>156</v>
      </c>
      <c r="I76" s="268">
        <f t="shared" si="3"/>
        <v>0.30769230769230771</v>
      </c>
      <c r="J76" s="267">
        <f>VLOOKUP("*"&amp;A76,VEH0132f_PHEV_Private!B:K,10,FALSE)</f>
        <v>108</v>
      </c>
      <c r="K76" s="86">
        <v>0.32884615384615384</v>
      </c>
      <c r="L76" s="86">
        <f t="shared" si="4"/>
        <v>32.884615384615387</v>
      </c>
    </row>
    <row r="77" spans="1:12">
      <c r="A77" s="34" t="s">
        <v>101</v>
      </c>
      <c r="B77" s="34" t="s">
        <v>21</v>
      </c>
      <c r="C77" s="34" t="s">
        <v>516</v>
      </c>
      <c r="D77" s="119">
        <f t="shared" si="0"/>
        <v>308</v>
      </c>
      <c r="E77" s="158">
        <f t="shared" si="1"/>
        <v>0.28333333333333333</v>
      </c>
      <c r="F77" s="267">
        <f>VLOOKUP("*"&amp;A77,VEH0132f_PHEV_Private!B:D,2,FALSE)</f>
        <v>240</v>
      </c>
      <c r="G77" s="268">
        <f t="shared" si="2"/>
        <v>0.4</v>
      </c>
      <c r="H77" s="267">
        <f>VLOOKUP("*"&amp;A77,VEH0132f_PHEV_Private!B:G,6,FALSE)</f>
        <v>144</v>
      </c>
      <c r="I77" s="268">
        <f t="shared" si="3"/>
        <v>0.16666666666666666</v>
      </c>
      <c r="J77" s="267">
        <f>VLOOKUP("*"&amp;A77,VEH0132f_PHEV_Private!B:K,10,FALSE)</f>
        <v>120</v>
      </c>
      <c r="K77" s="86">
        <v>0.28333333333333333</v>
      </c>
      <c r="L77" s="86">
        <f t="shared" si="4"/>
        <v>28.333333333333332</v>
      </c>
    </row>
    <row r="78" spans="1:12">
      <c r="A78" s="34" t="s">
        <v>132</v>
      </c>
      <c r="B78" s="34" t="s">
        <v>549</v>
      </c>
      <c r="C78" s="34" t="s">
        <v>516</v>
      </c>
      <c r="D78" s="119">
        <f t="shared" si="0"/>
        <v>316.49310344827586</v>
      </c>
      <c r="E78" s="158">
        <f t="shared" si="1"/>
        <v>0.34107247223845705</v>
      </c>
      <c r="F78" s="267">
        <f>VLOOKUP("*"&amp;A78,VEH0132f_PHEV_Private!B:D,2,FALSE)</f>
        <v>236</v>
      </c>
      <c r="G78" s="268">
        <f t="shared" si="2"/>
        <v>0.38559322033898308</v>
      </c>
      <c r="H78" s="267">
        <f>VLOOKUP("*"&amp;A78,VEH0132f_PHEV_Private!B:G,6,FALSE)</f>
        <v>145</v>
      </c>
      <c r="I78" s="268">
        <f t="shared" si="3"/>
        <v>0.29655172413793102</v>
      </c>
      <c r="J78" s="267">
        <f>VLOOKUP("*"&amp;A78,VEH0132f_PHEV_Private!B:K,10,FALSE)</f>
        <v>102</v>
      </c>
      <c r="K78" s="86">
        <v>0.34107247223845705</v>
      </c>
      <c r="L78" s="86">
        <f t="shared" si="4"/>
        <v>34.107247223845704</v>
      </c>
    </row>
    <row r="79" spans="1:12">
      <c r="A79" s="34" t="s">
        <v>414</v>
      </c>
      <c r="B79" s="34" t="s">
        <v>45</v>
      </c>
      <c r="C79" s="34" t="s">
        <v>516</v>
      </c>
      <c r="D79" s="119">
        <f t="shared" si="0"/>
        <v>327.69852941176475</v>
      </c>
      <c r="E79" s="158">
        <f t="shared" si="1"/>
        <v>0.39446182728410517</v>
      </c>
      <c r="F79" s="267">
        <f>VLOOKUP("*"&amp;A79,VEH0132f_PHEV_Private!B:D,2,FALSE)</f>
        <v>235</v>
      </c>
      <c r="G79" s="268">
        <f t="shared" si="2"/>
        <v>0.42127659574468085</v>
      </c>
      <c r="H79" s="267">
        <f>VLOOKUP("*"&amp;A79,VEH0132f_PHEV_Private!B:G,6,FALSE)</f>
        <v>136</v>
      </c>
      <c r="I79" s="268">
        <f t="shared" si="3"/>
        <v>0.36764705882352944</v>
      </c>
      <c r="J79" s="267">
        <f>VLOOKUP("*"&amp;A79,VEH0132f_PHEV_Private!B:K,10,FALSE)</f>
        <v>86</v>
      </c>
      <c r="K79" s="86">
        <v>0.39446182728410517</v>
      </c>
      <c r="L79" s="86">
        <f t="shared" si="4"/>
        <v>39.44618272841052</v>
      </c>
    </row>
    <row r="80" spans="1:12">
      <c r="A80" s="34" t="s">
        <v>384</v>
      </c>
      <c r="B80" s="34" t="s">
        <v>526</v>
      </c>
      <c r="C80" s="34" t="s">
        <v>516</v>
      </c>
      <c r="D80" s="119">
        <f t="shared" si="0"/>
        <v>321.39430894308941</v>
      </c>
      <c r="E80" s="158">
        <f t="shared" si="1"/>
        <v>0.38532029716848892</v>
      </c>
      <c r="F80" s="267">
        <f>VLOOKUP("*"&amp;A80,VEH0132f_PHEV_Private!B:D,2,FALSE)</f>
        <v>232</v>
      </c>
      <c r="G80" s="268">
        <f t="shared" si="2"/>
        <v>0.46982758620689657</v>
      </c>
      <c r="H80" s="267">
        <f>VLOOKUP("*"&amp;A80,VEH0132f_PHEV_Private!B:G,6,FALSE)</f>
        <v>123</v>
      </c>
      <c r="I80" s="268">
        <f t="shared" si="3"/>
        <v>0.30081300813008133</v>
      </c>
      <c r="J80" s="267">
        <f>VLOOKUP("*"&amp;A80,VEH0132f_PHEV_Private!B:K,10,FALSE)</f>
        <v>86</v>
      </c>
      <c r="K80" s="86">
        <v>0.38532029716848892</v>
      </c>
      <c r="L80" s="86">
        <f t="shared" si="4"/>
        <v>38.532029716848889</v>
      </c>
    </row>
    <row r="81" spans="1:12">
      <c r="A81" s="34" t="s">
        <v>334</v>
      </c>
      <c r="B81" s="34" t="s">
        <v>532</v>
      </c>
      <c r="C81" s="34" t="s">
        <v>516</v>
      </c>
      <c r="D81" s="119">
        <f t="shared" si="0"/>
        <v>297.17741935483872</v>
      </c>
      <c r="E81" s="158">
        <f t="shared" si="1"/>
        <v>0.29207573632538569</v>
      </c>
      <c r="F81" s="267">
        <f>VLOOKUP("*"&amp;A81,VEH0132f_PHEV_Private!B:D,2,FALSE)</f>
        <v>230</v>
      </c>
      <c r="G81" s="268">
        <f t="shared" si="2"/>
        <v>0.32608695652173914</v>
      </c>
      <c r="H81" s="267">
        <f>VLOOKUP("*"&amp;A81,VEH0132f_PHEV_Private!B:G,6,FALSE)</f>
        <v>155</v>
      </c>
      <c r="I81" s="268">
        <f t="shared" si="3"/>
        <v>0.25806451612903225</v>
      </c>
      <c r="J81" s="267">
        <f>VLOOKUP("*"&amp;A81,VEH0132f_PHEV_Private!B:K,10,FALSE)</f>
        <v>115</v>
      </c>
      <c r="K81" s="86">
        <v>0.29207573632538569</v>
      </c>
      <c r="L81" s="86">
        <f t="shared" si="4"/>
        <v>29.207573632538569</v>
      </c>
    </row>
    <row r="82" spans="1:12">
      <c r="A82" s="34" t="s">
        <v>336</v>
      </c>
      <c r="B82" s="34" t="s">
        <v>29</v>
      </c>
      <c r="C82" s="34" t="s">
        <v>516</v>
      </c>
      <c r="D82" s="119">
        <f t="shared" si="0"/>
        <v>283.25</v>
      </c>
      <c r="E82" s="158">
        <f t="shared" si="1"/>
        <v>0.28167420814479638</v>
      </c>
      <c r="F82" s="267">
        <f>VLOOKUP("*"&amp;A82,VEH0132f_PHEV_Private!B:D,2,FALSE)</f>
        <v>221</v>
      </c>
      <c r="G82" s="268">
        <f t="shared" si="2"/>
        <v>0.29411764705882354</v>
      </c>
      <c r="H82" s="267">
        <f>VLOOKUP("*"&amp;A82,VEH0132f_PHEV_Private!B:G,6,FALSE)</f>
        <v>156</v>
      </c>
      <c r="I82" s="268">
        <f t="shared" si="3"/>
        <v>0.26923076923076922</v>
      </c>
      <c r="J82" s="267">
        <f>VLOOKUP("*"&amp;A82,VEH0132f_PHEV_Private!B:K,10,FALSE)</f>
        <v>114</v>
      </c>
      <c r="K82" s="86">
        <v>0.28167420814479638</v>
      </c>
      <c r="L82" s="86">
        <f t="shared" si="4"/>
        <v>28.167420814479637</v>
      </c>
    </row>
    <row r="83" spans="1:12">
      <c r="A83" s="34" t="s">
        <v>121</v>
      </c>
      <c r="B83" s="34" t="s">
        <v>27</v>
      </c>
      <c r="C83" s="34" t="s">
        <v>516</v>
      </c>
      <c r="D83" s="119">
        <f t="shared" si="0"/>
        <v>290.12068965517244</v>
      </c>
      <c r="E83" s="158">
        <f t="shared" si="1"/>
        <v>0.31873040752351095</v>
      </c>
      <c r="F83" s="267">
        <f>VLOOKUP("*"&amp;A83,VEH0132f_PHEV_Private!B:D,2,FALSE)</f>
        <v>220</v>
      </c>
      <c r="G83" s="268">
        <f t="shared" si="2"/>
        <v>0.34090909090909088</v>
      </c>
      <c r="H83" s="267">
        <f>VLOOKUP("*"&amp;A83,VEH0132f_PHEV_Private!B:G,6,FALSE)</f>
        <v>145</v>
      </c>
      <c r="I83" s="268">
        <f t="shared" si="3"/>
        <v>0.29655172413793102</v>
      </c>
      <c r="J83" s="267">
        <f>VLOOKUP("*"&amp;A83,VEH0132f_PHEV_Private!B:K,10,FALSE)</f>
        <v>102</v>
      </c>
      <c r="K83" s="86">
        <v>0.31873040752351095</v>
      </c>
      <c r="L83" s="86">
        <f t="shared" si="4"/>
        <v>31.873040752351095</v>
      </c>
    </row>
    <row r="84" spans="1:12">
      <c r="A84" s="34" t="s">
        <v>102</v>
      </c>
      <c r="B84" s="34" t="s">
        <v>26</v>
      </c>
      <c r="C84" s="34" t="s">
        <v>516</v>
      </c>
      <c r="D84" s="119">
        <f t="shared" si="0"/>
        <v>296.51136363636363</v>
      </c>
      <c r="E84" s="158">
        <f t="shared" si="1"/>
        <v>0.35393316728933166</v>
      </c>
      <c r="F84" s="267">
        <f>VLOOKUP("*"&amp;A84,VEH0132f_PHEV_Private!B:D,2,FALSE)</f>
        <v>219</v>
      </c>
      <c r="G84" s="268">
        <f t="shared" si="2"/>
        <v>0.39726027397260272</v>
      </c>
      <c r="H84" s="267">
        <f>VLOOKUP("*"&amp;A84,VEH0132f_PHEV_Private!B:G,6,FALSE)</f>
        <v>132</v>
      </c>
      <c r="I84" s="268">
        <f t="shared" si="3"/>
        <v>0.31060606060606061</v>
      </c>
      <c r="J84" s="267">
        <f>VLOOKUP("*"&amp;A84,VEH0132f_PHEV_Private!B:K,10,FALSE)</f>
        <v>91</v>
      </c>
      <c r="K84" s="86">
        <v>0.35393316728933166</v>
      </c>
      <c r="L84" s="86">
        <f t="shared" si="4"/>
        <v>35.393316728933165</v>
      </c>
    </row>
    <row r="85" spans="1:12">
      <c r="A85" s="34" t="s">
        <v>252</v>
      </c>
      <c r="B85" s="34" t="s">
        <v>562</v>
      </c>
      <c r="C85" s="34" t="s">
        <v>563</v>
      </c>
      <c r="D85" s="119">
        <f t="shared" si="0"/>
        <v>315.00840336134456</v>
      </c>
      <c r="E85" s="158">
        <f t="shared" si="1"/>
        <v>0.43839453589655042</v>
      </c>
      <c r="F85" s="267">
        <f>VLOOKUP("*"&amp;A85,VEH0132f_PHEV_Private!B:D,2,FALSE)</f>
        <v>219</v>
      </c>
      <c r="G85" s="268">
        <f t="shared" si="2"/>
        <v>0.45662100456621002</v>
      </c>
      <c r="H85" s="267">
        <f>VLOOKUP("*"&amp;A85,VEH0132f_PHEV_Private!B:G,6,FALSE)</f>
        <v>119</v>
      </c>
      <c r="I85" s="268">
        <f t="shared" si="3"/>
        <v>0.42016806722689076</v>
      </c>
      <c r="J85" s="267">
        <f>VLOOKUP("*"&amp;A85,VEH0132f_PHEV_Private!B:K,10,FALSE)</f>
        <v>69</v>
      </c>
      <c r="K85" s="86">
        <v>0.43839453589655042</v>
      </c>
      <c r="L85" s="86">
        <f t="shared" si="4"/>
        <v>43.839453589655044</v>
      </c>
    </row>
    <row r="86" spans="1:12">
      <c r="A86" s="34" t="s">
        <v>156</v>
      </c>
      <c r="B86" s="34" t="s">
        <v>30</v>
      </c>
      <c r="C86" s="34" t="s">
        <v>516</v>
      </c>
      <c r="D86" s="119">
        <f t="shared" si="0"/>
        <v>271.99673202614377</v>
      </c>
      <c r="E86" s="158">
        <f t="shared" si="1"/>
        <v>0.2651010791913665</v>
      </c>
      <c r="F86" s="267">
        <f>VLOOKUP("*"&amp;A86,VEH0132f_PHEV_Private!B:D,2,FALSE)</f>
        <v>215</v>
      </c>
      <c r="G86" s="268">
        <f t="shared" si="2"/>
        <v>0.28837209302325584</v>
      </c>
      <c r="H86" s="267">
        <f>VLOOKUP("*"&amp;A86,VEH0132f_PHEV_Private!B:G,6,FALSE)</f>
        <v>153</v>
      </c>
      <c r="I86" s="268">
        <f t="shared" si="3"/>
        <v>0.24183006535947713</v>
      </c>
      <c r="J86" s="267">
        <f>VLOOKUP("*"&amp;A86,VEH0132f_PHEV_Private!B:K,10,FALSE)</f>
        <v>116</v>
      </c>
      <c r="K86" s="86">
        <v>0.2651010791913665</v>
      </c>
      <c r="L86" s="86">
        <f t="shared" si="4"/>
        <v>26.510107919136651</v>
      </c>
    </row>
    <row r="87" spans="1:12">
      <c r="A87" s="34" t="s">
        <v>213</v>
      </c>
      <c r="B87" s="34" t="s">
        <v>550</v>
      </c>
      <c r="C87" s="34" t="s">
        <v>516</v>
      </c>
      <c r="D87" s="119">
        <f t="shared" si="0"/>
        <v>287.64655172413791</v>
      </c>
      <c r="E87" s="158">
        <f t="shared" si="1"/>
        <v>0.45276036224312088</v>
      </c>
      <c r="F87" s="267">
        <f>VLOOKUP("*"&amp;A87,VEH0132f_PHEV_Private!B:D,2,FALSE)</f>
        <v>198</v>
      </c>
      <c r="G87" s="268">
        <f t="shared" si="2"/>
        <v>0.41414141414141414</v>
      </c>
      <c r="H87" s="267">
        <f>VLOOKUP("*"&amp;A87,VEH0132f_PHEV_Private!B:G,6,FALSE)</f>
        <v>116</v>
      </c>
      <c r="I87" s="268">
        <f t="shared" si="3"/>
        <v>0.49137931034482757</v>
      </c>
      <c r="J87" s="267">
        <f>VLOOKUP("*"&amp;A87,VEH0132f_PHEV_Private!B:K,10,FALSE)</f>
        <v>59</v>
      </c>
      <c r="K87" s="86">
        <v>0.45276036224312088</v>
      </c>
      <c r="L87" s="86">
        <f t="shared" si="4"/>
        <v>45.276036224312087</v>
      </c>
    </row>
    <row r="88" spans="1:12">
      <c r="A88" s="34" t="s">
        <v>347</v>
      </c>
      <c r="B88" s="34" t="s">
        <v>24</v>
      </c>
      <c r="C88" s="34" t="s">
        <v>516</v>
      </c>
      <c r="D88" s="119">
        <f t="shared" si="0"/>
        <v>269</v>
      </c>
      <c r="E88" s="158">
        <f t="shared" si="1"/>
        <v>0.37244897959183676</v>
      </c>
      <c r="F88" s="267">
        <f>VLOOKUP("*"&amp;A88,VEH0132f_PHEV_Private!B:D,2,FALSE)</f>
        <v>196</v>
      </c>
      <c r="G88" s="268">
        <f t="shared" si="2"/>
        <v>0.5</v>
      </c>
      <c r="H88" s="267">
        <f>VLOOKUP("*"&amp;A88,VEH0132f_PHEV_Private!B:G,6,FALSE)</f>
        <v>98</v>
      </c>
      <c r="I88" s="268">
        <f t="shared" si="3"/>
        <v>0.24489795918367346</v>
      </c>
      <c r="J88" s="267">
        <f>VLOOKUP("*"&amp;A88,VEH0132f_PHEV_Private!B:K,10,FALSE)</f>
        <v>74</v>
      </c>
      <c r="K88" s="86">
        <v>0.37244897959183676</v>
      </c>
      <c r="L88" s="86">
        <f t="shared" si="4"/>
        <v>37.244897959183675</v>
      </c>
    </row>
    <row r="89" spans="1:12">
      <c r="A89" s="34" t="s">
        <v>228</v>
      </c>
      <c r="B89" s="34" t="s">
        <v>222</v>
      </c>
      <c r="C89" s="34" t="s">
        <v>516</v>
      </c>
      <c r="D89" s="119">
        <f t="shared" si="0"/>
        <v>268.60000000000002</v>
      </c>
      <c r="E89" s="158">
        <f t="shared" si="1"/>
        <v>0.3989583333333333</v>
      </c>
      <c r="F89" s="267">
        <f>VLOOKUP("*"&amp;A89,VEH0132f_PHEV_Private!B:D,2,FALSE)</f>
        <v>192</v>
      </c>
      <c r="G89" s="268">
        <f t="shared" si="2"/>
        <v>0.53125</v>
      </c>
      <c r="H89" s="267">
        <f>VLOOKUP("*"&amp;A89,VEH0132f_PHEV_Private!B:G,6,FALSE)</f>
        <v>90</v>
      </c>
      <c r="I89" s="268">
        <f t="shared" si="3"/>
        <v>0.26666666666666666</v>
      </c>
      <c r="J89" s="267">
        <f>VLOOKUP("*"&amp;A89,VEH0132f_PHEV_Private!B:K,10,FALSE)</f>
        <v>66</v>
      </c>
      <c r="K89" s="86">
        <v>0.3989583333333333</v>
      </c>
      <c r="L89" s="86">
        <f t="shared" si="4"/>
        <v>39.895833333333329</v>
      </c>
    </row>
    <row r="90" spans="1:12">
      <c r="A90" s="34" t="s">
        <v>359</v>
      </c>
      <c r="B90" s="34" t="s">
        <v>45</v>
      </c>
      <c r="C90" s="34" t="s">
        <v>516</v>
      </c>
      <c r="D90" s="119">
        <f t="shared" si="0"/>
        <v>234.54545454545456</v>
      </c>
      <c r="E90" s="158">
        <f t="shared" si="1"/>
        <v>0.2887112887112887</v>
      </c>
      <c r="F90" s="267">
        <f>VLOOKUP("*"&amp;A90,VEH0132f_PHEV_Private!B:D,2,FALSE)</f>
        <v>182</v>
      </c>
      <c r="G90" s="268">
        <f t="shared" si="2"/>
        <v>0.39560439560439559</v>
      </c>
      <c r="H90" s="267">
        <f>VLOOKUP("*"&amp;A90,VEH0132f_PHEV_Private!B:G,6,FALSE)</f>
        <v>110</v>
      </c>
      <c r="I90" s="268">
        <f t="shared" si="3"/>
        <v>0.18181818181818182</v>
      </c>
      <c r="J90" s="267">
        <f>VLOOKUP("*"&amp;A90,VEH0132f_PHEV_Private!B:K,10,FALSE)</f>
        <v>90</v>
      </c>
      <c r="K90" s="86">
        <v>0.2887112887112887</v>
      </c>
      <c r="L90" s="86">
        <f t="shared" si="4"/>
        <v>28.871128871128871</v>
      </c>
    </row>
    <row r="91" spans="1:12">
      <c r="A91" s="34" t="s">
        <v>545</v>
      </c>
      <c r="B91" s="34" t="s">
        <v>315</v>
      </c>
      <c r="C91" s="34" t="s">
        <v>524</v>
      </c>
      <c r="D91" s="119">
        <f t="shared" si="0"/>
        <v>246.28571428571428</v>
      </c>
      <c r="E91" s="158">
        <f t="shared" si="1"/>
        <v>0.35321821036106749</v>
      </c>
      <c r="F91" s="267">
        <v>182</v>
      </c>
      <c r="G91" s="268">
        <f t="shared" si="2"/>
        <v>0.46153846153846156</v>
      </c>
      <c r="H91" s="267">
        <v>98</v>
      </c>
      <c r="I91" s="268">
        <f t="shared" si="3"/>
        <v>0.24489795918367346</v>
      </c>
      <c r="J91" s="267">
        <v>74</v>
      </c>
      <c r="K91" s="86">
        <v>0.35321821036106749</v>
      </c>
      <c r="L91" s="86">
        <f t="shared" si="4"/>
        <v>35.321821036106748</v>
      </c>
    </row>
    <row r="92" spans="1:12">
      <c r="A92" s="34" t="s">
        <v>85</v>
      </c>
      <c r="B92" s="34" t="s">
        <v>24</v>
      </c>
      <c r="C92" s="34" t="s">
        <v>516</v>
      </c>
      <c r="D92" s="119">
        <f t="shared" si="0"/>
        <v>231.95161290322579</v>
      </c>
      <c r="E92" s="158">
        <f t="shared" si="1"/>
        <v>0.28862007168458781</v>
      </c>
      <c r="F92" s="267">
        <f>VLOOKUP("*"&amp;A92,VEH0132f_PHEV_Private!B:D,2,FALSE)</f>
        <v>180</v>
      </c>
      <c r="G92" s="268">
        <f t="shared" si="2"/>
        <v>0.31111111111111112</v>
      </c>
      <c r="H92" s="267">
        <f>VLOOKUP("*"&amp;A92,VEH0132f_PHEV_Private!B:G,6,FALSE)</f>
        <v>124</v>
      </c>
      <c r="I92" s="268">
        <f t="shared" si="3"/>
        <v>0.2661290322580645</v>
      </c>
      <c r="J92" s="267">
        <f>VLOOKUP("*"&amp;A92,VEH0132f_PHEV_Private!B:K,10,FALSE)</f>
        <v>91</v>
      </c>
      <c r="K92" s="86">
        <v>0.28862007168458781</v>
      </c>
      <c r="L92" s="86">
        <f t="shared" si="4"/>
        <v>28.862007168458781</v>
      </c>
    </row>
    <row r="93" spans="1:12">
      <c r="A93" s="34" t="s">
        <v>564</v>
      </c>
      <c r="B93" s="34" t="s">
        <v>45</v>
      </c>
      <c r="C93" s="34" t="s">
        <v>516</v>
      </c>
      <c r="D93" s="119">
        <f t="shared" si="0"/>
        <v>226.12871287128712</v>
      </c>
      <c r="E93" s="158">
        <f t="shared" si="1"/>
        <v>0.30710238653923194</v>
      </c>
      <c r="F93" s="267">
        <v>173</v>
      </c>
      <c r="G93" s="268">
        <f t="shared" si="2"/>
        <v>0.41618497109826591</v>
      </c>
      <c r="H93" s="267">
        <v>101</v>
      </c>
      <c r="I93" s="268">
        <f t="shared" si="3"/>
        <v>0.19801980198019803</v>
      </c>
      <c r="J93" s="267">
        <v>81</v>
      </c>
      <c r="K93" s="86">
        <v>0.30710238653923194</v>
      </c>
      <c r="L93" s="86">
        <f t="shared" si="4"/>
        <v>30.710238653923195</v>
      </c>
    </row>
    <row r="94" spans="1:12">
      <c r="A94" s="34" t="s">
        <v>333</v>
      </c>
      <c r="B94" s="34" t="s">
        <v>29</v>
      </c>
      <c r="C94" s="34" t="s">
        <v>516</v>
      </c>
      <c r="D94" s="119">
        <f t="shared" si="0"/>
        <v>229.4158878504673</v>
      </c>
      <c r="E94" s="158">
        <f t="shared" si="1"/>
        <v>0.33381330145620514</v>
      </c>
      <c r="F94" s="267">
        <f>VLOOKUP("*"&amp;A94,VEH0132f_PHEV_Private!B:D,2,FALSE)</f>
        <v>172</v>
      </c>
      <c r="G94" s="268">
        <f t="shared" si="2"/>
        <v>0.37790697674418605</v>
      </c>
      <c r="H94" s="267">
        <f>VLOOKUP("*"&amp;A94,VEH0132f_PHEV_Private!B:G,6,FALSE)</f>
        <v>107</v>
      </c>
      <c r="I94" s="268">
        <f t="shared" si="3"/>
        <v>0.28971962616822428</v>
      </c>
      <c r="J94" s="267">
        <f>VLOOKUP("*"&amp;A94,VEH0132f_PHEV_Private!B:K,10,FALSE)</f>
        <v>76</v>
      </c>
      <c r="K94" s="86">
        <v>0.33381330145620514</v>
      </c>
      <c r="L94" s="86">
        <f t="shared" si="4"/>
        <v>33.381330145620517</v>
      </c>
    </row>
    <row r="95" spans="1:12">
      <c r="A95" s="34" t="s">
        <v>380</v>
      </c>
      <c r="B95" s="34" t="s">
        <v>526</v>
      </c>
      <c r="C95" s="34" t="s">
        <v>516</v>
      </c>
      <c r="D95" s="119">
        <f t="shared" si="0"/>
        <v>228.21904761904761</v>
      </c>
      <c r="E95" s="158">
        <f t="shared" si="1"/>
        <v>0.366581123467351</v>
      </c>
      <c r="F95" s="267">
        <f>VLOOKUP("*"&amp;A95,VEH0132f_PHEV_Private!B:D,2,FALSE)</f>
        <v>167</v>
      </c>
      <c r="G95" s="268">
        <f t="shared" si="2"/>
        <v>0.3712574850299401</v>
      </c>
      <c r="H95" s="267">
        <f>VLOOKUP("*"&amp;A95,VEH0132f_PHEV_Private!B:G,6,FALSE)</f>
        <v>105</v>
      </c>
      <c r="I95" s="268">
        <f t="shared" si="3"/>
        <v>0.3619047619047619</v>
      </c>
      <c r="J95" s="267">
        <f>VLOOKUP("*"&amp;A95,VEH0132f_PHEV_Private!B:K,10,FALSE)</f>
        <v>67</v>
      </c>
      <c r="K95" s="86">
        <v>0.366581123467351</v>
      </c>
      <c r="L95" s="86">
        <f t="shared" si="4"/>
        <v>36.658112346735102</v>
      </c>
    </row>
    <row r="96" spans="1:12">
      <c r="A96" s="34" t="s">
        <v>190</v>
      </c>
      <c r="B96" s="34" t="s">
        <v>33</v>
      </c>
      <c r="C96" s="34" t="s">
        <v>516</v>
      </c>
      <c r="D96" s="119">
        <f t="shared" si="0"/>
        <v>232.6868131868132</v>
      </c>
      <c r="E96" s="158">
        <f t="shared" si="1"/>
        <v>0.40172779028200717</v>
      </c>
      <c r="F96" s="267">
        <f>VLOOKUP("*"&amp;A96,VEH0132f_PHEV_Private!B:D,2,FALSE)</f>
        <v>166</v>
      </c>
      <c r="G96" s="268">
        <f t="shared" si="2"/>
        <v>0.45180722891566266</v>
      </c>
      <c r="H96" s="267">
        <f>VLOOKUP("*"&amp;A96,VEH0132f_PHEV_Private!B:G,6,FALSE)</f>
        <v>91</v>
      </c>
      <c r="I96" s="268">
        <f t="shared" si="3"/>
        <v>0.35164835164835168</v>
      </c>
      <c r="J96" s="267">
        <f>VLOOKUP("*"&amp;A96,VEH0132f_PHEV_Private!B:K,10,FALSE)</f>
        <v>59</v>
      </c>
      <c r="K96" s="86">
        <v>0.40172779028200717</v>
      </c>
      <c r="L96" s="86">
        <f t="shared" si="4"/>
        <v>40.172779028200715</v>
      </c>
    </row>
    <row r="97" spans="1:12">
      <c r="A97" s="34" t="s">
        <v>571</v>
      </c>
      <c r="B97" s="34" t="s">
        <v>35</v>
      </c>
      <c r="C97" s="34" t="s">
        <v>516</v>
      </c>
      <c r="D97" s="119">
        <f t="shared" si="0"/>
        <v>216.0164835164835</v>
      </c>
      <c r="E97" s="158">
        <f t="shared" si="1"/>
        <v>0.32525450010112589</v>
      </c>
      <c r="F97" s="267">
        <v>163</v>
      </c>
      <c r="G97" s="268">
        <f t="shared" si="2"/>
        <v>0.44171779141104295</v>
      </c>
      <c r="H97" s="267">
        <v>91</v>
      </c>
      <c r="I97" s="268">
        <f t="shared" si="3"/>
        <v>0.2087912087912088</v>
      </c>
      <c r="J97" s="267">
        <v>72</v>
      </c>
      <c r="K97" s="86">
        <v>0.32525450010112589</v>
      </c>
      <c r="L97" s="86">
        <f t="shared" si="4"/>
        <v>32.525450010112586</v>
      </c>
    </row>
    <row r="98" spans="1:12">
      <c r="A98" s="34" t="s">
        <v>399</v>
      </c>
      <c r="B98" s="34" t="s">
        <v>552</v>
      </c>
      <c r="C98" s="34" t="s">
        <v>548</v>
      </c>
      <c r="D98" s="119">
        <f t="shared" si="0"/>
        <v>209.65979381443299</v>
      </c>
      <c r="E98" s="158">
        <f t="shared" si="1"/>
        <v>0.3354126994549872</v>
      </c>
      <c r="F98" s="267">
        <f>VLOOKUP("*"&amp;A98,VEH0132f_PHEV_Private!B:D,2,FALSE)</f>
        <v>157</v>
      </c>
      <c r="G98" s="268">
        <f t="shared" si="2"/>
        <v>0.38216560509554143</v>
      </c>
      <c r="H98" s="267">
        <f>VLOOKUP("*"&amp;A98,VEH0132f_PHEV_Private!B:G,6,FALSE)</f>
        <v>97</v>
      </c>
      <c r="I98" s="268">
        <f t="shared" si="3"/>
        <v>0.28865979381443296</v>
      </c>
      <c r="J98" s="267">
        <f>VLOOKUP("*"&amp;A98,VEH0132f_PHEV_Private!B:K,10,FALSE)</f>
        <v>69</v>
      </c>
      <c r="K98" s="86">
        <v>0.3354126994549872</v>
      </c>
      <c r="L98" s="86">
        <f t="shared" si="4"/>
        <v>33.541269945498719</v>
      </c>
    </row>
    <row r="99" spans="1:12">
      <c r="A99" s="34" t="s">
        <v>78</v>
      </c>
      <c r="B99" s="34" t="s">
        <v>23</v>
      </c>
      <c r="C99" s="34" t="s">
        <v>516</v>
      </c>
      <c r="D99" s="119">
        <f t="shared" si="0"/>
        <v>202.25</v>
      </c>
      <c r="E99" s="158">
        <f t="shared" si="1"/>
        <v>0.29647435897435898</v>
      </c>
      <c r="F99" s="267">
        <f>VLOOKUP("*"&amp;A99,VEH0132f_PHEV_Private!B:D,2,FALSE)</f>
        <v>156</v>
      </c>
      <c r="G99" s="268">
        <f t="shared" si="2"/>
        <v>0.33333333333333331</v>
      </c>
      <c r="H99" s="267">
        <f>VLOOKUP("*"&amp;A99,VEH0132f_PHEV_Private!B:G,6,FALSE)</f>
        <v>104</v>
      </c>
      <c r="I99" s="268">
        <f t="shared" si="3"/>
        <v>0.25961538461538464</v>
      </c>
      <c r="J99" s="267">
        <f>VLOOKUP("*"&amp;A99,VEH0132f_PHEV_Private!B:K,10,FALSE)</f>
        <v>77</v>
      </c>
      <c r="K99" s="86">
        <v>0.29647435897435898</v>
      </c>
      <c r="L99" s="86">
        <f t="shared" si="4"/>
        <v>29.647435897435898</v>
      </c>
    </row>
    <row r="100" spans="1:12">
      <c r="A100" s="34" t="s">
        <v>429</v>
      </c>
      <c r="B100" s="34" t="s">
        <v>51</v>
      </c>
      <c r="C100" s="34" t="s">
        <v>516</v>
      </c>
      <c r="D100" s="119">
        <f t="shared" si="0"/>
        <v>199.23809523809524</v>
      </c>
      <c r="E100" s="158">
        <f t="shared" si="1"/>
        <v>0.33716842441674655</v>
      </c>
      <c r="F100" s="267">
        <f>VLOOKUP("*"&amp;A100,VEH0132f_PHEV_Private!B:D,2,FALSE)</f>
        <v>149</v>
      </c>
      <c r="G100" s="268">
        <f t="shared" si="2"/>
        <v>0.43624161073825501</v>
      </c>
      <c r="H100" s="267">
        <f>VLOOKUP("*"&amp;A100,VEH0132f_PHEV_Private!B:G,6,FALSE)</f>
        <v>84</v>
      </c>
      <c r="I100" s="268">
        <f t="shared" si="3"/>
        <v>0.23809523809523808</v>
      </c>
      <c r="J100" s="267">
        <f>VLOOKUP("*"&amp;A100,VEH0132f_PHEV_Private!B:K,10,FALSE)</f>
        <v>64</v>
      </c>
      <c r="K100" s="86">
        <v>0.33716842441674655</v>
      </c>
      <c r="L100" s="86">
        <f t="shared" si="4"/>
        <v>33.716842441674657</v>
      </c>
    </row>
    <row r="101" spans="1:12">
      <c r="A101" s="34" t="s">
        <v>568</v>
      </c>
      <c r="B101" s="34" t="s">
        <v>49</v>
      </c>
      <c r="C101" s="34" t="s">
        <v>516</v>
      </c>
      <c r="D101" s="119">
        <f t="shared" si="0"/>
        <v>208.51898734177215</v>
      </c>
      <c r="E101" s="158">
        <f t="shared" si="1"/>
        <v>0.39945629088437684</v>
      </c>
      <c r="F101" s="267">
        <f>VLOOKUP("*"&amp;A101&amp;"*",VEH0132f_PHEV_Private!B:D,2,FALSE)</f>
        <v>149</v>
      </c>
      <c r="G101" s="268">
        <f t="shared" si="2"/>
        <v>0.46979865771812079</v>
      </c>
      <c r="H101" s="267">
        <f>VLOOKUP("*"&amp;A101&amp;"*",VEH0132f_PHEV_Private!B:G,6,FALSE)</f>
        <v>79</v>
      </c>
      <c r="I101" s="268">
        <f t="shared" si="3"/>
        <v>0.32911392405063289</v>
      </c>
      <c r="J101" s="267">
        <f>VLOOKUP("*"&amp;A101&amp;"*",VEH0132f_PHEV_Private!B:K,10,FALSE)</f>
        <v>53</v>
      </c>
      <c r="K101" s="86">
        <v>0.39945629088437684</v>
      </c>
      <c r="L101" s="86">
        <f t="shared" si="4"/>
        <v>39.945629088437684</v>
      </c>
    </row>
    <row r="102" spans="1:12">
      <c r="A102" s="34" t="s">
        <v>124</v>
      </c>
      <c r="B102" s="34" t="s">
        <v>27</v>
      </c>
      <c r="C102" s="34" t="s">
        <v>516</v>
      </c>
      <c r="D102" s="119">
        <f t="shared" si="0"/>
        <v>190.72413793103448</v>
      </c>
      <c r="E102" s="158">
        <f t="shared" si="1"/>
        <v>0.3337352302869544</v>
      </c>
      <c r="F102" s="267">
        <f>VLOOKUP("*"&amp;A102,VEH0132f_PHEV_Private!B:D,2,FALSE)</f>
        <v>143</v>
      </c>
      <c r="G102" s="268">
        <f t="shared" si="2"/>
        <v>0.39160839160839161</v>
      </c>
      <c r="H102" s="267">
        <f>VLOOKUP("*"&amp;A102,VEH0132f_PHEV_Private!B:G,6,FALSE)</f>
        <v>87</v>
      </c>
      <c r="I102" s="268">
        <f t="shared" si="3"/>
        <v>0.27586206896551724</v>
      </c>
      <c r="J102" s="267">
        <f>VLOOKUP("*"&amp;A102,VEH0132f_PHEV_Private!B:K,10,FALSE)</f>
        <v>63</v>
      </c>
      <c r="K102" s="86">
        <v>0.3337352302869544</v>
      </c>
      <c r="L102" s="86">
        <f t="shared" si="4"/>
        <v>33.373523028695438</v>
      </c>
    </row>
    <row r="103" spans="1:12">
      <c r="A103" s="34" t="s">
        <v>554</v>
      </c>
      <c r="B103" s="34" t="s">
        <v>526</v>
      </c>
      <c r="C103" s="34" t="s">
        <v>516</v>
      </c>
      <c r="D103" s="119">
        <f t="shared" si="0"/>
        <v>193.11627906976744</v>
      </c>
      <c r="E103" s="158">
        <f t="shared" si="1"/>
        <v>0.35046348999837373</v>
      </c>
      <c r="F103" s="267">
        <v>143</v>
      </c>
      <c r="G103" s="268">
        <f t="shared" si="2"/>
        <v>0.39860139860139859</v>
      </c>
      <c r="H103" s="267">
        <v>86</v>
      </c>
      <c r="I103" s="268">
        <f t="shared" si="3"/>
        <v>0.30232558139534882</v>
      </c>
      <c r="J103" s="267">
        <v>60</v>
      </c>
      <c r="K103" s="86">
        <v>0.35046348999837373</v>
      </c>
      <c r="L103" s="86">
        <f t="shared" si="4"/>
        <v>35.04634899983737</v>
      </c>
    </row>
    <row r="104" spans="1:12">
      <c r="A104" s="34" t="s">
        <v>223</v>
      </c>
      <c r="B104" s="34" t="s">
        <v>222</v>
      </c>
      <c r="C104" s="34" t="s">
        <v>516</v>
      </c>
      <c r="D104" s="119">
        <f t="shared" si="0"/>
        <v>193.1012658227848</v>
      </c>
      <c r="E104" s="158">
        <f t="shared" si="1"/>
        <v>0.35035850225723641</v>
      </c>
      <c r="F104" s="267">
        <f>VLOOKUP("*"&amp;A104,VEH0132f_PHEV_Private!B:D,2,FALSE)</f>
        <v>143</v>
      </c>
      <c r="G104" s="268">
        <f t="shared" si="2"/>
        <v>0.44755244755244755</v>
      </c>
      <c r="H104" s="267">
        <f>VLOOKUP("*"&amp;A104,VEH0132f_PHEV_Private!B:G,6,FALSE)</f>
        <v>79</v>
      </c>
      <c r="I104" s="268">
        <f t="shared" si="3"/>
        <v>0.25316455696202533</v>
      </c>
      <c r="J104" s="267">
        <f>VLOOKUP("*"&amp;A104,VEH0132f_PHEV_Private!B:K,10,FALSE)</f>
        <v>59</v>
      </c>
      <c r="K104" s="86">
        <v>0.35035850225723641</v>
      </c>
      <c r="L104" s="86">
        <f t="shared" si="4"/>
        <v>35.035850225723642</v>
      </c>
    </row>
    <row r="105" spans="1:12">
      <c r="A105" s="34" t="s">
        <v>426</v>
      </c>
      <c r="B105" s="34" t="s">
        <v>51</v>
      </c>
      <c r="C105" s="34" t="s">
        <v>516</v>
      </c>
      <c r="D105" s="119">
        <f t="shared" si="0"/>
        <v>178.35106382978722</v>
      </c>
      <c r="E105" s="158">
        <f t="shared" si="1"/>
        <v>0.29239901325932777</v>
      </c>
      <c r="F105" s="267">
        <f>VLOOKUP("*"&amp;A105,VEH0132f_PHEV_Private!B:D,2,FALSE)</f>
        <v>138</v>
      </c>
      <c r="G105" s="268">
        <f t="shared" si="2"/>
        <v>0.3188405797101449</v>
      </c>
      <c r="H105" s="267">
        <f>VLOOKUP("*"&amp;A105,VEH0132f_PHEV_Private!B:G,6,FALSE)</f>
        <v>94</v>
      </c>
      <c r="I105" s="268">
        <f t="shared" si="3"/>
        <v>0.26595744680851063</v>
      </c>
      <c r="J105" s="267">
        <f>VLOOKUP("*"&amp;A105,VEH0132f_PHEV_Private!B:K,10,FALSE)</f>
        <v>69</v>
      </c>
      <c r="K105" s="86">
        <v>0.29239901325932777</v>
      </c>
      <c r="L105" s="86">
        <f t="shared" si="4"/>
        <v>29.239901325932777</v>
      </c>
    </row>
    <row r="106" spans="1:12">
      <c r="A106" s="34" t="s">
        <v>561</v>
      </c>
      <c r="B106" s="34" t="s">
        <v>33</v>
      </c>
      <c r="C106" s="34" t="s">
        <v>516</v>
      </c>
      <c r="D106" s="119">
        <f t="shared" si="0"/>
        <v>184.91379310344828</v>
      </c>
      <c r="E106" s="158">
        <f t="shared" si="1"/>
        <v>0.33995502248875564</v>
      </c>
      <c r="F106" s="267">
        <f>VLOOKUP("*"&amp;A106&amp;"*",VEH0132f_PHEV_Private!B:D,2,FALSE)</f>
        <v>138</v>
      </c>
      <c r="G106" s="268">
        <f t="shared" si="2"/>
        <v>0.36956521739130432</v>
      </c>
      <c r="H106" s="267">
        <f>VLOOKUP("*"&amp;A106&amp;"*",VEH0132f_PHEV_Private!B:G,6,FALSE)</f>
        <v>87</v>
      </c>
      <c r="I106" s="268">
        <f t="shared" si="3"/>
        <v>0.31034482758620691</v>
      </c>
      <c r="J106" s="267">
        <f>VLOOKUP("*"&amp;A106&amp;"*",VEH0132f_PHEV_Private!B:K,10,FALSE)</f>
        <v>60</v>
      </c>
      <c r="K106" s="86">
        <v>0.33995502248875564</v>
      </c>
      <c r="L106" s="86">
        <f t="shared" si="4"/>
        <v>33.995502248875567</v>
      </c>
    </row>
    <row r="107" spans="1:12">
      <c r="A107" s="34" t="s">
        <v>116</v>
      </c>
      <c r="B107" s="34" t="s">
        <v>26</v>
      </c>
      <c r="C107" s="34" t="s">
        <v>516</v>
      </c>
      <c r="D107" s="119">
        <f t="shared" si="0"/>
        <v>184.65540540540542</v>
      </c>
      <c r="E107" s="158">
        <f t="shared" si="1"/>
        <v>0.3678178178178178</v>
      </c>
      <c r="F107" s="267">
        <f>VLOOKUP("*"&amp;A107,VEH0132f_PHEV_Private!B:D,2,FALSE)</f>
        <v>135</v>
      </c>
      <c r="G107" s="268">
        <f t="shared" si="2"/>
        <v>0.45185185185185184</v>
      </c>
      <c r="H107" s="267">
        <f>VLOOKUP("*"&amp;A107,VEH0132f_PHEV_Private!B:G,6,FALSE)</f>
        <v>74</v>
      </c>
      <c r="I107" s="268">
        <f t="shared" si="3"/>
        <v>0.28378378378378377</v>
      </c>
      <c r="J107" s="267">
        <f>VLOOKUP("*"&amp;A107,VEH0132f_PHEV_Private!B:K,10,FALSE)</f>
        <v>53</v>
      </c>
      <c r="K107" s="86">
        <v>0.3678178178178178</v>
      </c>
      <c r="L107" s="86">
        <f t="shared" si="4"/>
        <v>36.781781781781781</v>
      </c>
    </row>
    <row r="108" spans="1:12">
      <c r="A108" s="34" t="s">
        <v>566</v>
      </c>
      <c r="B108" s="34" t="s">
        <v>567</v>
      </c>
      <c r="C108" s="34" t="s">
        <v>516</v>
      </c>
      <c r="D108" s="119">
        <f t="shared" si="0"/>
        <v>176.54761904761904</v>
      </c>
      <c r="E108" s="158">
        <f t="shared" si="1"/>
        <v>0.31751954513148545</v>
      </c>
      <c r="F108" s="267">
        <f>VLOOKUP("*"&amp;A108&amp;"*",VEH0132f_PHEV_Private!B:D,2,FALSE)</f>
        <v>134</v>
      </c>
      <c r="G108" s="268">
        <f t="shared" si="2"/>
        <v>0.37313432835820898</v>
      </c>
      <c r="H108" s="267">
        <f>VLOOKUP("*"&amp;A108&amp;"*",VEH0132f_PHEV_Private!B:G,6,FALSE)</f>
        <v>84</v>
      </c>
      <c r="I108" s="268">
        <f t="shared" si="3"/>
        <v>0.26190476190476192</v>
      </c>
      <c r="J108" s="267">
        <f>VLOOKUP("*"&amp;A108&amp;"*",VEH0132f_PHEV_Private!B:K,10,FALSE)</f>
        <v>62</v>
      </c>
      <c r="K108" s="86">
        <v>0.31751954513148545</v>
      </c>
      <c r="L108" s="86">
        <f t="shared" si="4"/>
        <v>31.751954513148544</v>
      </c>
    </row>
    <row r="109" spans="1:12">
      <c r="A109" s="34" t="s">
        <v>438</v>
      </c>
      <c r="B109" s="34" t="s">
        <v>53</v>
      </c>
      <c r="C109" s="34" t="s">
        <v>516</v>
      </c>
      <c r="D109" s="119">
        <f t="shared" si="0"/>
        <v>182.02941176470588</v>
      </c>
      <c r="E109" s="158">
        <f t="shared" si="1"/>
        <v>0.40022624434389142</v>
      </c>
      <c r="F109" s="267">
        <f>VLOOKUP("*"&amp;A109,VEH0132f_PHEV_Private!B:D,2,FALSE)</f>
        <v>130</v>
      </c>
      <c r="G109" s="268">
        <f t="shared" si="2"/>
        <v>0.47692307692307695</v>
      </c>
      <c r="H109" s="267">
        <f>VLOOKUP("*"&amp;A109,VEH0132f_PHEV_Private!B:G,6,FALSE)</f>
        <v>68</v>
      </c>
      <c r="I109" s="268">
        <f t="shared" si="3"/>
        <v>0.3235294117647059</v>
      </c>
      <c r="J109" s="267">
        <f>VLOOKUP("*"&amp;A109,VEH0132f_PHEV_Private!B:K,10,FALSE)</f>
        <v>46</v>
      </c>
      <c r="K109" s="86">
        <v>0.40022624434389142</v>
      </c>
      <c r="L109" s="86">
        <f t="shared" si="4"/>
        <v>40.022624434389144</v>
      </c>
    </row>
    <row r="110" spans="1:12">
      <c r="A110" s="34" t="s">
        <v>341</v>
      </c>
      <c r="B110" s="34" t="s">
        <v>25</v>
      </c>
      <c r="C110" s="34" t="s">
        <v>516</v>
      </c>
      <c r="D110" s="119">
        <f t="shared" si="0"/>
        <v>173.31645569620252</v>
      </c>
      <c r="E110" s="158">
        <f t="shared" si="1"/>
        <v>0.38653164556962027</v>
      </c>
      <c r="F110" s="267">
        <f>VLOOKUP("*"&amp;A110,VEH0132f_PHEV_Private!B:D,2,FALSE)</f>
        <v>125</v>
      </c>
      <c r="G110" s="268">
        <f t="shared" si="2"/>
        <v>0.36799999999999999</v>
      </c>
      <c r="H110" s="267">
        <f>VLOOKUP("*"&amp;A110,VEH0132f_PHEV_Private!B:G,6,FALSE)</f>
        <v>79</v>
      </c>
      <c r="I110" s="268">
        <f t="shared" si="3"/>
        <v>0.4050632911392405</v>
      </c>
      <c r="J110" s="267">
        <f>VLOOKUP("*"&amp;A110,VEH0132f_PHEV_Private!B:K,10,FALSE)</f>
        <v>47</v>
      </c>
      <c r="K110" s="86">
        <v>0.38653164556962027</v>
      </c>
      <c r="L110" s="86">
        <f t="shared" si="4"/>
        <v>38.653164556962025</v>
      </c>
    </row>
    <row r="111" spans="1:12">
      <c r="A111" s="34" t="s">
        <v>264</v>
      </c>
      <c r="B111" s="34" t="s">
        <v>40</v>
      </c>
      <c r="C111" s="34" t="s">
        <v>516</v>
      </c>
      <c r="D111" s="119">
        <f t="shared" si="0"/>
        <v>170.66071428571428</v>
      </c>
      <c r="E111" s="158">
        <f t="shared" si="1"/>
        <v>0.36528571428571432</v>
      </c>
      <c r="F111" s="267">
        <f>VLOOKUP("*"&amp;A111,VEH0132f_PHEV_Private!B:D,2,FALSE)</f>
        <v>125</v>
      </c>
      <c r="G111" s="268">
        <f t="shared" si="2"/>
        <v>0.55200000000000005</v>
      </c>
      <c r="H111" s="267">
        <f>VLOOKUP("*"&amp;A111,VEH0132f_PHEV_Private!B:G,6,FALSE)</f>
        <v>56</v>
      </c>
      <c r="I111" s="268">
        <f t="shared" si="3"/>
        <v>0.17857142857142858</v>
      </c>
      <c r="J111" s="267">
        <f>VLOOKUP("*"&amp;A111,VEH0132f_PHEV_Private!B:K,10,FALSE)</f>
        <v>46</v>
      </c>
      <c r="K111" s="86">
        <v>0.36528571428571432</v>
      </c>
      <c r="L111" s="86">
        <f t="shared" si="4"/>
        <v>36.528571428571432</v>
      </c>
    </row>
    <row r="112" spans="1:12">
      <c r="A112" s="34" t="s">
        <v>154</v>
      </c>
      <c r="B112" s="34" t="s">
        <v>30</v>
      </c>
      <c r="C112" s="34" t="s">
        <v>516</v>
      </c>
      <c r="D112" s="119">
        <f t="shared" si="0"/>
        <v>157.38888888888889</v>
      </c>
      <c r="E112" s="158">
        <f t="shared" si="1"/>
        <v>0.33380414312617701</v>
      </c>
      <c r="F112" s="267">
        <f>VLOOKUP("*"&amp;A112,VEH0132f_PHEV_Private!B:D,2,FALSE)</f>
        <v>118</v>
      </c>
      <c r="G112" s="268">
        <f t="shared" si="2"/>
        <v>0.38983050847457629</v>
      </c>
      <c r="H112" s="267">
        <f>VLOOKUP("*"&amp;A112,VEH0132f_PHEV_Private!B:G,6,FALSE)</f>
        <v>72</v>
      </c>
      <c r="I112" s="268">
        <f t="shared" si="3"/>
        <v>0.27777777777777779</v>
      </c>
      <c r="J112" s="267">
        <f>VLOOKUP("*"&amp;A112,VEH0132f_PHEV_Private!B:K,10,FALSE)</f>
        <v>52</v>
      </c>
      <c r="K112" s="86">
        <v>0.33380414312617701</v>
      </c>
      <c r="L112" s="86">
        <f t="shared" si="4"/>
        <v>33.380414312617702</v>
      </c>
    </row>
    <row r="113" spans="1:12">
      <c r="A113" s="34" t="s">
        <v>366</v>
      </c>
      <c r="B113" s="34" t="s">
        <v>46</v>
      </c>
      <c r="C113" s="34" t="s">
        <v>516</v>
      </c>
      <c r="D113" s="119">
        <f t="shared" si="0"/>
        <v>161.44366197183098</v>
      </c>
      <c r="E113" s="158">
        <f t="shared" si="1"/>
        <v>0.36816662687992363</v>
      </c>
      <c r="F113" s="267">
        <f>VLOOKUP("*"&amp;A113,VEH0132f_PHEV_Private!B:D,2,FALSE)</f>
        <v>118</v>
      </c>
      <c r="G113" s="268">
        <f t="shared" si="2"/>
        <v>0.39830508474576271</v>
      </c>
      <c r="H113" s="267">
        <f>VLOOKUP("*"&amp;A113,VEH0132f_PHEV_Private!B:G,6,FALSE)</f>
        <v>71</v>
      </c>
      <c r="I113" s="268">
        <f t="shared" si="3"/>
        <v>0.3380281690140845</v>
      </c>
      <c r="J113" s="267">
        <f>VLOOKUP("*"&amp;A113,VEH0132f_PHEV_Private!B:K,10,FALSE)</f>
        <v>47</v>
      </c>
      <c r="K113" s="86">
        <v>0.36816662687992363</v>
      </c>
      <c r="L113" s="86">
        <f t="shared" si="4"/>
        <v>36.816662687992363</v>
      </c>
    </row>
    <row r="114" spans="1:12">
      <c r="A114" s="34" t="s">
        <v>527</v>
      </c>
      <c r="B114" s="34" t="s">
        <v>293</v>
      </c>
      <c r="C114" s="34" t="s">
        <v>524</v>
      </c>
      <c r="D114" s="119">
        <f t="shared" si="0"/>
        <v>160.62</v>
      </c>
      <c r="E114" s="158">
        <f t="shared" si="1"/>
        <v>0.37282051282051282</v>
      </c>
      <c r="F114" s="267">
        <f>VLOOKUP("*"&amp;A114&amp;"*",VEH0132f_PHEV_Private!B:D,2,FALSE)</f>
        <v>117</v>
      </c>
      <c r="G114" s="268">
        <f t="shared" si="2"/>
        <v>0.35897435897435898</v>
      </c>
      <c r="H114" s="267">
        <f>VLOOKUP("*"&amp;A114&amp;"*",VEH0132f_PHEV_Private!B:G,6,FALSE)</f>
        <v>75</v>
      </c>
      <c r="I114" s="268">
        <f t="shared" si="3"/>
        <v>0.38666666666666666</v>
      </c>
      <c r="J114" s="267">
        <f>VLOOKUP("*"&amp;A114&amp;"*",VEH0132f_PHEV_Private!B:K,10,FALSE)</f>
        <v>46</v>
      </c>
      <c r="K114" s="86">
        <v>0.37282051282051282</v>
      </c>
      <c r="L114" s="86">
        <f t="shared" si="4"/>
        <v>37.282051282051285</v>
      </c>
    </row>
    <row r="115" spans="1:12">
      <c r="A115" s="34" t="s">
        <v>220</v>
      </c>
      <c r="B115" s="34" t="s">
        <v>37</v>
      </c>
      <c r="C115" s="34" t="s">
        <v>516</v>
      </c>
      <c r="D115" s="119">
        <f t="shared" si="0"/>
        <v>146.85820895522389</v>
      </c>
      <c r="E115" s="158">
        <f t="shared" si="1"/>
        <v>0.28822990311599894</v>
      </c>
      <c r="F115" s="267">
        <f>VLOOKUP("*"&amp;A115,VEH0132f_PHEV_Private!B:D,2,FALSE)</f>
        <v>114</v>
      </c>
      <c r="G115" s="268">
        <f t="shared" si="2"/>
        <v>0.41228070175438597</v>
      </c>
      <c r="H115" s="267">
        <f>VLOOKUP("*"&amp;A115,VEH0132f_PHEV_Private!B:G,6,FALSE)</f>
        <v>67</v>
      </c>
      <c r="I115" s="268">
        <f t="shared" si="3"/>
        <v>0.16417910447761194</v>
      </c>
      <c r="J115" s="267">
        <f>VLOOKUP("*"&amp;A115,VEH0132f_PHEV_Private!B:K,10,FALSE)</f>
        <v>56</v>
      </c>
      <c r="K115" s="86">
        <v>0.28822990311599894</v>
      </c>
      <c r="L115" s="86">
        <f t="shared" si="4"/>
        <v>28.822990311599895</v>
      </c>
    </row>
    <row r="116" spans="1:12">
      <c r="A116" s="34" t="s">
        <v>570</v>
      </c>
      <c r="B116" s="34" t="s">
        <v>35</v>
      </c>
      <c r="C116" s="34" t="s">
        <v>516</v>
      </c>
      <c r="D116" s="119">
        <f t="shared" si="0"/>
        <v>143.58860759493672</v>
      </c>
      <c r="E116" s="158">
        <f t="shared" si="1"/>
        <v>0.27069564243306821</v>
      </c>
      <c r="F116" s="267">
        <v>113</v>
      </c>
      <c r="G116" s="268">
        <f t="shared" si="2"/>
        <v>0.30088495575221241</v>
      </c>
      <c r="H116" s="267">
        <v>79</v>
      </c>
      <c r="I116" s="268">
        <f t="shared" si="3"/>
        <v>0.24050632911392406</v>
      </c>
      <c r="J116" s="267">
        <v>60</v>
      </c>
      <c r="K116" s="86">
        <v>0.27069564243306821</v>
      </c>
      <c r="L116" s="86">
        <f t="shared" si="4"/>
        <v>27.069564243306822</v>
      </c>
    </row>
    <row r="117" spans="1:12">
      <c r="A117" s="34" t="s">
        <v>437</v>
      </c>
      <c r="B117" s="34" t="s">
        <v>53</v>
      </c>
      <c r="C117" s="34" t="s">
        <v>516</v>
      </c>
      <c r="D117" s="119">
        <f t="shared" si="0"/>
        <v>148</v>
      </c>
      <c r="E117" s="158">
        <f t="shared" si="1"/>
        <v>0.40952380952380951</v>
      </c>
      <c r="F117" s="267">
        <f>VLOOKUP("*"&amp;A117,VEH0132f_PHEV_Private!B:D,2,FALSE)</f>
        <v>105</v>
      </c>
      <c r="G117" s="268">
        <f t="shared" si="2"/>
        <v>0.48571428571428571</v>
      </c>
      <c r="H117" s="267">
        <f>VLOOKUP("*"&amp;A117,VEH0132f_PHEV_Private!B:G,6,FALSE)</f>
        <v>54</v>
      </c>
      <c r="I117" s="268">
        <f t="shared" si="3"/>
        <v>0.33333333333333331</v>
      </c>
      <c r="J117" s="267">
        <f>VLOOKUP("*"&amp;A117,VEH0132f_PHEV_Private!B:K,10,FALSE)</f>
        <v>36</v>
      </c>
      <c r="K117" s="86">
        <v>0.40952380952380951</v>
      </c>
      <c r="L117" s="86">
        <f t="shared" si="4"/>
        <v>40.952380952380949</v>
      </c>
    </row>
    <row r="118" spans="1:12">
      <c r="A118" s="34" t="s">
        <v>72</v>
      </c>
      <c r="B118" s="34" t="s">
        <v>22</v>
      </c>
      <c r="C118" s="34" t="s">
        <v>516</v>
      </c>
      <c r="D118" s="119">
        <f t="shared" si="0"/>
        <v>133.26923076923077</v>
      </c>
      <c r="E118" s="158">
        <f t="shared" si="1"/>
        <v>0.3194973343488195</v>
      </c>
      <c r="F118" s="267">
        <f>VLOOKUP("*"&amp;A118,VEH0132f_PHEV_Private!B:D,2,FALSE)</f>
        <v>101</v>
      </c>
      <c r="G118" s="268">
        <f t="shared" si="2"/>
        <v>0.48514851485148514</v>
      </c>
      <c r="H118" s="267">
        <f>VLOOKUP("*"&amp;A118,VEH0132f_PHEV_Private!B:G,6,FALSE)</f>
        <v>52</v>
      </c>
      <c r="I118" s="268">
        <f t="shared" si="3"/>
        <v>0.15384615384615385</v>
      </c>
      <c r="J118" s="267">
        <f>VLOOKUP("*"&amp;A118,VEH0132f_PHEV_Private!B:K,10,FALSE)</f>
        <v>44</v>
      </c>
      <c r="K118" s="86">
        <v>0.3194973343488195</v>
      </c>
      <c r="L118" s="86">
        <f t="shared" si="4"/>
        <v>31.949733434881949</v>
      </c>
    </row>
    <row r="119" spans="1:12">
      <c r="A119" s="34" t="s">
        <v>230</v>
      </c>
      <c r="B119" s="34" t="s">
        <v>33</v>
      </c>
      <c r="C119" s="34" t="s">
        <v>516</v>
      </c>
      <c r="D119" s="119">
        <f t="shared" si="0"/>
        <v>123.07142857142858</v>
      </c>
      <c r="E119" s="158">
        <f t="shared" si="1"/>
        <v>0.36746031746031749</v>
      </c>
      <c r="F119" s="267">
        <f>VLOOKUP("*"&amp;A119,VEH0132f_PHEV_Private!B:D,2,FALSE)</f>
        <v>90</v>
      </c>
      <c r="G119" s="268">
        <f t="shared" si="2"/>
        <v>0.37777777777777777</v>
      </c>
      <c r="H119" s="267">
        <f>VLOOKUP("*"&amp;A119,VEH0132f_PHEV_Private!B:G,6,FALSE)</f>
        <v>56</v>
      </c>
      <c r="I119" s="268">
        <f t="shared" si="3"/>
        <v>0.35714285714285715</v>
      </c>
      <c r="J119" s="267">
        <f>VLOOKUP("*"&amp;A119,VEH0132f_PHEV_Private!B:K,10,FALSE)</f>
        <v>36</v>
      </c>
      <c r="K119" s="86">
        <v>0.36746031746031749</v>
      </c>
      <c r="L119" s="86">
        <f t="shared" si="4"/>
        <v>36.746031746031747</v>
      </c>
    </row>
    <row r="120" spans="1:12">
      <c r="A120" s="34" t="s">
        <v>184</v>
      </c>
      <c r="B120" s="34" t="s">
        <v>33</v>
      </c>
      <c r="C120" s="34" t="s">
        <v>516</v>
      </c>
      <c r="D120" s="119">
        <f t="shared" si="0"/>
        <v>109.47619047619048</v>
      </c>
      <c r="E120" s="158">
        <f t="shared" si="1"/>
        <v>0.36845238095238098</v>
      </c>
      <c r="F120" s="267">
        <f>VLOOKUP("*"&amp;A120,VEH0132f_PHEV_Private!B:D,2,FALSE)</f>
        <v>80</v>
      </c>
      <c r="G120" s="268">
        <f t="shared" si="2"/>
        <v>0.47499999999999998</v>
      </c>
      <c r="H120" s="267">
        <f>VLOOKUP("*"&amp;A120,VEH0132f_PHEV_Private!B:G,6,FALSE)</f>
        <v>42</v>
      </c>
      <c r="I120" s="268">
        <f t="shared" si="3"/>
        <v>0.26190476190476192</v>
      </c>
      <c r="J120" s="267">
        <f>VLOOKUP("*"&amp;A120,VEH0132f_PHEV_Private!B:K,10,FALSE)</f>
        <v>31</v>
      </c>
      <c r="K120" s="86">
        <v>0.36845238095238098</v>
      </c>
      <c r="L120" s="86">
        <f t="shared" si="4"/>
        <v>36.845238095238095</v>
      </c>
    </row>
    <row r="121" spans="1:12">
      <c r="A121" s="34" t="s">
        <v>105</v>
      </c>
      <c r="B121" s="34" t="s">
        <v>25</v>
      </c>
      <c r="C121" s="34" t="s">
        <v>516</v>
      </c>
      <c r="D121" s="119">
        <f t="shared" si="0"/>
        <v>106.66304347826087</v>
      </c>
      <c r="E121" s="158">
        <f t="shared" si="1"/>
        <v>0.35016510731975781</v>
      </c>
      <c r="F121" s="267">
        <f>VLOOKUP("*"&amp;A121,VEH0132f_PHEV_Private!B:D,2,FALSE)</f>
        <v>79</v>
      </c>
      <c r="G121" s="268">
        <f t="shared" si="2"/>
        <v>0.41772151898734178</v>
      </c>
      <c r="H121" s="267">
        <f>VLOOKUP("*"&amp;A121,VEH0132f_PHEV_Private!B:G,6,FALSE)</f>
        <v>46</v>
      </c>
      <c r="I121" s="268">
        <f t="shared" si="3"/>
        <v>0.28260869565217389</v>
      </c>
      <c r="J121" s="267">
        <f>VLOOKUP("*"&amp;A121,VEH0132f_PHEV_Private!B:K,10,FALSE)</f>
        <v>33</v>
      </c>
      <c r="K121" s="86">
        <v>0.35016510731975781</v>
      </c>
      <c r="L121" s="86">
        <f t="shared" si="4"/>
        <v>35.016510731975778</v>
      </c>
    </row>
    <row r="122" spans="1:12">
      <c r="A122" s="34" t="s">
        <v>572</v>
      </c>
      <c r="B122" s="34" t="s">
        <v>573</v>
      </c>
      <c r="C122" s="34" t="s">
        <v>563</v>
      </c>
      <c r="D122" s="119">
        <f t="shared" si="0"/>
        <v>98.254716981132077</v>
      </c>
      <c r="E122" s="158">
        <f t="shared" si="1"/>
        <v>0.29282522343594836</v>
      </c>
      <c r="F122" s="267">
        <f>VLOOKUP("*"&amp;A122&amp;"*",VEH0132f_PHEV_Private!B:D,2,FALSE)</f>
        <v>76</v>
      </c>
      <c r="G122" s="268">
        <f t="shared" si="2"/>
        <v>0.30263157894736842</v>
      </c>
      <c r="H122" s="267">
        <f>VLOOKUP("*"&amp;A122&amp;"*",VEH0132f_PHEV_Private!B:G,6,FALSE)</f>
        <v>53</v>
      </c>
      <c r="I122" s="268">
        <f t="shared" si="3"/>
        <v>0.28301886792452829</v>
      </c>
      <c r="J122" s="267">
        <f>VLOOKUP("*"&amp;A122&amp;"*",VEH0132f_PHEV_Private!B:K,10,FALSE)</f>
        <v>38</v>
      </c>
      <c r="K122" s="86">
        <v>0.29282522343594836</v>
      </c>
      <c r="L122" s="86">
        <f t="shared" si="4"/>
        <v>29.282522343594835</v>
      </c>
    </row>
    <row r="123" spans="1:12">
      <c r="A123" s="34" t="s">
        <v>205</v>
      </c>
      <c r="B123" s="34" t="s">
        <v>35</v>
      </c>
      <c r="C123" s="34" t="s">
        <v>516</v>
      </c>
      <c r="D123" s="119">
        <f t="shared" si="0"/>
        <v>100.88297872340425</v>
      </c>
      <c r="E123" s="158">
        <f t="shared" si="1"/>
        <v>0.36328349626221967</v>
      </c>
      <c r="F123" s="267">
        <f>VLOOKUP("*"&amp;A123,VEH0132f_PHEV_Private!B:D,2,FALSE)</f>
        <v>74</v>
      </c>
      <c r="G123" s="268">
        <f t="shared" si="2"/>
        <v>0.36486486486486486</v>
      </c>
      <c r="H123" s="267">
        <f>VLOOKUP("*"&amp;A123,VEH0132f_PHEV_Private!B:G,6,FALSE)</f>
        <v>47</v>
      </c>
      <c r="I123" s="268">
        <f t="shared" si="3"/>
        <v>0.36170212765957449</v>
      </c>
      <c r="J123" s="267">
        <f>VLOOKUP("*"&amp;A123,VEH0132f_PHEV_Private!B:K,10,FALSE)</f>
        <v>30</v>
      </c>
      <c r="K123" s="86">
        <v>0.36328349626221967</v>
      </c>
      <c r="L123" s="86">
        <f t="shared" si="4"/>
        <v>36.328349626221964</v>
      </c>
    </row>
    <row r="124" spans="1:12">
      <c r="A124" s="34" t="s">
        <v>225</v>
      </c>
      <c r="B124" s="34" t="s">
        <v>38</v>
      </c>
      <c r="C124" s="34" t="s">
        <v>516</v>
      </c>
      <c r="D124" s="119">
        <f t="shared" si="0"/>
        <v>100.6</v>
      </c>
      <c r="E124" s="158">
        <f t="shared" si="1"/>
        <v>0.3972222222222222</v>
      </c>
      <c r="F124" s="267">
        <f>VLOOKUP("*"&amp;A124,VEH0132f_PHEV_Private!B:D,2,FALSE)</f>
        <v>72</v>
      </c>
      <c r="G124" s="268">
        <f t="shared" si="2"/>
        <v>0.44444444444444442</v>
      </c>
      <c r="H124" s="267">
        <f>VLOOKUP("*"&amp;A124,VEH0132f_PHEV_Private!B:G,6,FALSE)</f>
        <v>40</v>
      </c>
      <c r="I124" s="268">
        <f t="shared" si="3"/>
        <v>0.35</v>
      </c>
      <c r="J124" s="267">
        <f>VLOOKUP("*"&amp;A124,VEH0132f_PHEV_Private!B:K,10,FALSE)</f>
        <v>26</v>
      </c>
      <c r="K124" s="86">
        <v>0.3972222222222222</v>
      </c>
      <c r="L124" s="86">
        <f t="shared" si="4"/>
        <v>39.722222222222221</v>
      </c>
    </row>
    <row r="125" spans="1:12">
      <c r="A125" s="34" t="s">
        <v>224</v>
      </c>
      <c r="B125" s="34" t="s">
        <v>222</v>
      </c>
      <c r="C125" s="34" t="s">
        <v>516</v>
      </c>
      <c r="D125" s="119">
        <f t="shared" si="0"/>
        <v>83.064102564102569</v>
      </c>
      <c r="E125" s="158">
        <f t="shared" si="1"/>
        <v>0.29787660256410253</v>
      </c>
      <c r="F125" s="267">
        <f>VLOOKUP("*"&amp;A125,VEH0132f_PHEV_Private!B:D,2,FALSE)</f>
        <v>64</v>
      </c>
      <c r="G125" s="268">
        <f t="shared" si="2"/>
        <v>0.390625</v>
      </c>
      <c r="H125" s="267">
        <f>VLOOKUP("*"&amp;A125,VEH0132f_PHEV_Private!B:G,6,FALSE)</f>
        <v>39</v>
      </c>
      <c r="I125" s="268">
        <f t="shared" si="3"/>
        <v>0.20512820512820512</v>
      </c>
      <c r="J125" s="267">
        <f>VLOOKUP("*"&amp;A125,VEH0132f_PHEV_Private!B:K,10,FALSE)</f>
        <v>31</v>
      </c>
      <c r="K125" s="86">
        <v>0.29787660256410253</v>
      </c>
      <c r="L125" s="86">
        <f t="shared" si="4"/>
        <v>29.787660256410252</v>
      </c>
    </row>
  </sheetData>
  <sheetProtection sheet="1" formatCells="0" formatColumns="0" formatRows="0" insertColumns="0" insertRows="0" insertHyperlinks="0" deleteColumns="0" deleteRows="0" sort="0" autoFilter="0" pivotTables="0"/>
  <autoFilter ref="A5:L5" xr:uid="{00000000-0009-0000-0000-000010000000}">
    <sortState xmlns:xlrd2="http://schemas.microsoft.com/office/spreadsheetml/2017/richdata2" ref="A5:L5">
      <sortCondition descending="1" ref="F5"/>
    </sortState>
  </autoFilter>
  <mergeCells count="1">
    <mergeCell ref="D4:E4"/>
  </mergeCells>
  <pageMargins left="0.7" right="0.7" top="0.75" bottom="0.75" header="0" footer="0"/>
  <pageSetup scale="6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dimension ref="A1:AP1000"/>
  <sheetViews>
    <sheetView workbookViewId="0"/>
  </sheetViews>
  <sheetFormatPr defaultColWidth="14.42578125" defaultRowHeight="15" customHeight="1"/>
  <cols>
    <col min="1" max="1" width="24.5703125" customWidth="1"/>
    <col min="2" max="2" width="44.7109375" customWidth="1"/>
    <col min="3" max="40" width="10.42578125" customWidth="1"/>
    <col min="41" max="42" width="10.5703125" customWidth="1"/>
  </cols>
  <sheetData>
    <row r="1" spans="1:42" ht="13.5" customHeight="1">
      <c r="A1" s="121" t="s">
        <v>574</v>
      </c>
      <c r="B1" s="12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2"/>
      <c r="AP1" s="122"/>
    </row>
    <row r="2" spans="1:42" ht="15" customHeight="1">
      <c r="A2" s="283" t="s">
        <v>1566</v>
      </c>
      <c r="B2" s="284"/>
      <c r="C2" s="284"/>
      <c r="D2" s="284"/>
      <c r="E2" s="284"/>
      <c r="F2" s="284"/>
      <c r="G2" s="284"/>
      <c r="H2" s="284"/>
      <c r="I2" s="285"/>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3"/>
      <c r="AO2" s="122"/>
      <c r="AP2" s="122"/>
    </row>
    <row r="3" spans="1:42" ht="13.5" customHeight="1">
      <c r="A3" s="122"/>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2"/>
      <c r="AP3" s="122"/>
    </row>
    <row r="4" spans="1:42" ht="13.5" customHeight="1">
      <c r="A4" s="5" t="s">
        <v>1567</v>
      </c>
      <c r="B4" s="122"/>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2"/>
      <c r="AP4" s="122"/>
    </row>
    <row r="5" spans="1:42" ht="13.5" customHeight="1">
      <c r="A5" s="126" t="s">
        <v>1568</v>
      </c>
      <c r="B5" s="122"/>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2"/>
      <c r="AP5" s="122"/>
    </row>
    <row r="6" spans="1:42" ht="13.5" customHeight="1">
      <c r="A6" s="138" t="s">
        <v>1569</v>
      </c>
      <c r="B6" s="127"/>
      <c r="C6" s="128"/>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8"/>
      <c r="AO6" s="127"/>
      <c r="AP6" s="127"/>
    </row>
    <row r="7" spans="1:42" ht="21.75" customHeight="1">
      <c r="A7" s="127" t="s">
        <v>578</v>
      </c>
      <c r="B7" s="130" t="s">
        <v>1570</v>
      </c>
      <c r="C7" s="131" t="s">
        <v>1571</v>
      </c>
      <c r="D7" s="131" t="s">
        <v>494</v>
      </c>
      <c r="E7" s="131" t="s">
        <v>580</v>
      </c>
      <c r="F7" s="131" t="s">
        <v>581</v>
      </c>
      <c r="G7" s="131" t="s">
        <v>582</v>
      </c>
      <c r="H7" s="131" t="s">
        <v>495</v>
      </c>
      <c r="I7" s="131" t="s">
        <v>583</v>
      </c>
      <c r="J7" s="131" t="s">
        <v>584</v>
      </c>
      <c r="K7" s="131" t="s">
        <v>585</v>
      </c>
      <c r="L7" s="131" t="s">
        <v>496</v>
      </c>
      <c r="M7" s="131" t="s">
        <v>586</v>
      </c>
      <c r="N7" s="131" t="s">
        <v>587</v>
      </c>
      <c r="O7" s="131" t="s">
        <v>588</v>
      </c>
      <c r="P7" s="131" t="s">
        <v>589</v>
      </c>
      <c r="Q7" s="131" t="s">
        <v>590</v>
      </c>
      <c r="R7" s="131" t="s">
        <v>591</v>
      </c>
      <c r="S7" s="131" t="s">
        <v>592</v>
      </c>
      <c r="T7" s="131" t="s">
        <v>593</v>
      </c>
      <c r="U7" s="131" t="s">
        <v>594</v>
      </c>
      <c r="V7" s="131" t="s">
        <v>595</v>
      </c>
      <c r="W7" s="131" t="s">
        <v>596</v>
      </c>
      <c r="X7" s="131" t="s">
        <v>597</v>
      </c>
      <c r="Y7" s="131" t="s">
        <v>598</v>
      </c>
      <c r="Z7" s="131" t="s">
        <v>599</v>
      </c>
      <c r="AA7" s="131" t="s">
        <v>600</v>
      </c>
      <c r="AB7" s="131" t="s">
        <v>601</v>
      </c>
      <c r="AC7" s="131" t="s">
        <v>602</v>
      </c>
      <c r="AD7" s="131" t="s">
        <v>603</v>
      </c>
      <c r="AE7" s="131" t="s">
        <v>604</v>
      </c>
      <c r="AF7" s="131" t="s">
        <v>605</v>
      </c>
      <c r="AG7" s="131" t="s">
        <v>606</v>
      </c>
      <c r="AH7" s="131" t="s">
        <v>607</v>
      </c>
      <c r="AI7" s="131" t="s">
        <v>608</v>
      </c>
      <c r="AJ7" s="131" t="s">
        <v>609</v>
      </c>
      <c r="AK7" s="131" t="s">
        <v>610</v>
      </c>
      <c r="AL7" s="132" t="s">
        <v>611</v>
      </c>
      <c r="AM7" s="131" t="s">
        <v>612</v>
      </c>
      <c r="AN7" s="132" t="s">
        <v>613</v>
      </c>
      <c r="AO7" s="131" t="s">
        <v>614</v>
      </c>
      <c r="AP7" s="132" t="s">
        <v>615</v>
      </c>
    </row>
    <row r="8" spans="1:42" ht="18" hidden="1" customHeight="1">
      <c r="A8" s="133" t="s">
        <v>616</v>
      </c>
      <c r="B8" s="134" t="s">
        <v>617</v>
      </c>
      <c r="C8" s="135">
        <v>122385</v>
      </c>
      <c r="D8" s="135">
        <v>108049</v>
      </c>
      <c r="E8" s="135">
        <v>92753</v>
      </c>
      <c r="F8" s="135">
        <v>81985</v>
      </c>
      <c r="G8" s="135">
        <v>77475</v>
      </c>
      <c r="H8" s="135">
        <v>67915</v>
      </c>
      <c r="I8" s="135">
        <v>64486</v>
      </c>
      <c r="J8" s="135">
        <v>59049</v>
      </c>
      <c r="K8" s="135">
        <v>53619</v>
      </c>
      <c r="L8" s="135">
        <v>49045</v>
      </c>
      <c r="M8" s="135">
        <v>44786</v>
      </c>
      <c r="N8" s="135">
        <v>40215</v>
      </c>
      <c r="O8" s="135">
        <v>35871</v>
      </c>
      <c r="P8" s="135">
        <v>31258</v>
      </c>
      <c r="Q8" s="135">
        <v>26841</v>
      </c>
      <c r="R8" s="135">
        <v>22990</v>
      </c>
      <c r="S8" s="135">
        <v>19891</v>
      </c>
      <c r="T8" s="135">
        <v>17089</v>
      </c>
      <c r="U8" s="135">
        <v>14791</v>
      </c>
      <c r="V8" s="135">
        <v>12594</v>
      </c>
      <c r="W8" s="135">
        <v>11000</v>
      </c>
      <c r="X8" s="135">
        <v>9489</v>
      </c>
      <c r="Y8" s="135">
        <v>7983</v>
      </c>
      <c r="Z8" s="135">
        <v>6190</v>
      </c>
      <c r="AA8" s="135">
        <v>5196</v>
      </c>
      <c r="AB8" s="135">
        <v>4252</v>
      </c>
      <c r="AC8" s="135">
        <v>3555</v>
      </c>
      <c r="AD8" s="135">
        <v>2530</v>
      </c>
      <c r="AE8" s="135">
        <v>1805</v>
      </c>
      <c r="AF8" s="135">
        <v>1024</v>
      </c>
      <c r="AG8" s="135">
        <v>805</v>
      </c>
      <c r="AH8" s="135">
        <v>699</v>
      </c>
      <c r="AI8" s="135">
        <v>611</v>
      </c>
      <c r="AJ8" s="135">
        <v>526</v>
      </c>
      <c r="AK8" s="135">
        <v>419</v>
      </c>
      <c r="AL8" s="135">
        <v>265</v>
      </c>
      <c r="AM8" s="135">
        <v>184</v>
      </c>
      <c r="AN8" s="135">
        <v>0</v>
      </c>
      <c r="AO8" s="135">
        <v>0</v>
      </c>
      <c r="AP8" s="135">
        <v>0</v>
      </c>
    </row>
    <row r="9" spans="1:42" ht="18" hidden="1" customHeight="1">
      <c r="A9" s="136" t="s">
        <v>618</v>
      </c>
      <c r="B9" s="122" t="s">
        <v>619</v>
      </c>
      <c r="C9" s="137">
        <v>121195</v>
      </c>
      <c r="D9" s="137">
        <v>107041</v>
      </c>
      <c r="E9" s="137">
        <v>91905</v>
      </c>
      <c r="F9" s="137">
        <v>81240</v>
      </c>
      <c r="G9" s="137">
        <v>76774</v>
      </c>
      <c r="H9" s="137">
        <v>67308</v>
      </c>
      <c r="I9" s="137">
        <v>63916</v>
      </c>
      <c r="J9" s="137">
        <v>58537</v>
      </c>
      <c r="K9" s="137">
        <v>53150</v>
      </c>
      <c r="L9" s="137">
        <v>48595</v>
      </c>
      <c r="M9" s="137">
        <v>44353</v>
      </c>
      <c r="N9" s="137">
        <v>39814</v>
      </c>
      <c r="O9" s="137">
        <v>35504</v>
      </c>
      <c r="P9" s="137">
        <v>30929</v>
      </c>
      <c r="Q9" s="137">
        <v>26562</v>
      </c>
      <c r="R9" s="137">
        <v>22753</v>
      </c>
      <c r="S9" s="137">
        <v>19676</v>
      </c>
      <c r="T9" s="137">
        <v>16900</v>
      </c>
      <c r="U9" s="137">
        <v>14624</v>
      </c>
      <c r="V9" s="137">
        <v>12456</v>
      </c>
      <c r="W9" s="137">
        <v>10885</v>
      </c>
      <c r="X9" s="137">
        <v>9398</v>
      </c>
      <c r="Y9" s="137">
        <v>7915</v>
      </c>
      <c r="Z9" s="137">
        <v>6129</v>
      </c>
      <c r="AA9" s="137">
        <v>5143</v>
      </c>
      <c r="AB9" s="137">
        <v>4206</v>
      </c>
      <c r="AC9" s="137">
        <v>3522</v>
      </c>
      <c r="AD9" s="137">
        <v>2508</v>
      </c>
      <c r="AE9" s="137">
        <v>1786</v>
      </c>
      <c r="AF9" s="137">
        <v>1013</v>
      </c>
      <c r="AG9" s="137">
        <v>797</v>
      </c>
      <c r="AH9" s="137">
        <v>691</v>
      </c>
      <c r="AI9" s="137">
        <v>603</v>
      </c>
      <c r="AJ9" s="137">
        <v>517</v>
      </c>
      <c r="AK9" s="137">
        <v>410</v>
      </c>
      <c r="AL9" s="137">
        <v>261</v>
      </c>
      <c r="AM9" s="137">
        <v>180</v>
      </c>
      <c r="AN9" s="137">
        <v>0</v>
      </c>
      <c r="AO9" s="137">
        <v>0</v>
      </c>
      <c r="AP9" s="137">
        <v>0</v>
      </c>
    </row>
    <row r="10" spans="1:42" ht="18" hidden="1" customHeight="1">
      <c r="A10" s="136" t="s">
        <v>620</v>
      </c>
      <c r="B10" s="122" t="s">
        <v>516</v>
      </c>
      <c r="C10" s="137">
        <v>110291</v>
      </c>
      <c r="D10" s="137">
        <v>97664</v>
      </c>
      <c r="E10" s="137">
        <v>83930</v>
      </c>
      <c r="F10" s="137">
        <v>74242</v>
      </c>
      <c r="G10" s="137">
        <v>70253</v>
      </c>
      <c r="H10" s="137">
        <v>61637</v>
      </c>
      <c r="I10" s="137">
        <v>58421</v>
      </c>
      <c r="J10" s="137">
        <v>53463</v>
      </c>
      <c r="K10" s="137">
        <v>48473</v>
      </c>
      <c r="L10" s="137">
        <v>44251</v>
      </c>
      <c r="M10" s="137">
        <v>40328</v>
      </c>
      <c r="N10" s="137">
        <v>36116</v>
      </c>
      <c r="O10" s="137">
        <v>32217</v>
      </c>
      <c r="P10" s="137">
        <v>28064</v>
      </c>
      <c r="Q10" s="137">
        <v>24083</v>
      </c>
      <c r="R10" s="137">
        <v>20612</v>
      </c>
      <c r="S10" s="137">
        <v>17803</v>
      </c>
      <c r="T10" s="137">
        <v>15259</v>
      </c>
      <c r="U10" s="137">
        <v>13167</v>
      </c>
      <c r="V10" s="137">
        <v>11209</v>
      </c>
      <c r="W10" s="137">
        <v>9792</v>
      </c>
      <c r="X10" s="137">
        <v>8468</v>
      </c>
      <c r="Y10" s="137">
        <v>7149</v>
      </c>
      <c r="Z10" s="137">
        <v>5521</v>
      </c>
      <c r="AA10" s="137">
        <v>4640</v>
      </c>
      <c r="AB10" s="137">
        <v>3820</v>
      </c>
      <c r="AC10" s="137">
        <v>3219</v>
      </c>
      <c r="AD10" s="137">
        <v>2289</v>
      </c>
      <c r="AE10" s="137">
        <v>1626</v>
      </c>
      <c r="AF10" s="137">
        <v>942</v>
      </c>
      <c r="AG10" s="137">
        <v>752</v>
      </c>
      <c r="AH10" s="137">
        <v>652</v>
      </c>
      <c r="AI10" s="137">
        <v>574</v>
      </c>
      <c r="AJ10" s="137">
        <v>490</v>
      </c>
      <c r="AK10" s="137">
        <v>387</v>
      </c>
      <c r="AL10" s="137">
        <v>250</v>
      </c>
      <c r="AM10" s="137">
        <v>172</v>
      </c>
      <c r="AN10" s="137">
        <v>0</v>
      </c>
      <c r="AO10" s="137">
        <v>0</v>
      </c>
      <c r="AP10" s="137">
        <v>0</v>
      </c>
    </row>
    <row r="11" spans="1:42" ht="18" hidden="1" customHeight="1">
      <c r="A11" s="136" t="s">
        <v>621</v>
      </c>
      <c r="B11" s="122" t="s">
        <v>622</v>
      </c>
      <c r="C11" s="137">
        <v>2790</v>
      </c>
      <c r="D11" s="137">
        <v>2448</v>
      </c>
      <c r="E11" s="137">
        <v>2042</v>
      </c>
      <c r="F11" s="137">
        <v>1751</v>
      </c>
      <c r="G11" s="137">
        <v>1625</v>
      </c>
      <c r="H11" s="137">
        <v>1396</v>
      </c>
      <c r="I11" s="137">
        <v>1348</v>
      </c>
      <c r="J11" s="137">
        <v>1243</v>
      </c>
      <c r="K11" s="137">
        <v>1163</v>
      </c>
      <c r="L11" s="137">
        <v>1089</v>
      </c>
      <c r="M11" s="137">
        <v>983</v>
      </c>
      <c r="N11" s="137">
        <v>913</v>
      </c>
      <c r="O11" s="137">
        <v>833</v>
      </c>
      <c r="P11" s="137">
        <v>750</v>
      </c>
      <c r="Q11" s="137">
        <v>652</v>
      </c>
      <c r="R11" s="137">
        <v>559</v>
      </c>
      <c r="S11" s="137">
        <v>506</v>
      </c>
      <c r="T11" s="137">
        <v>457</v>
      </c>
      <c r="U11" s="137">
        <v>414</v>
      </c>
      <c r="V11" s="137">
        <v>357</v>
      </c>
      <c r="W11" s="137">
        <v>315</v>
      </c>
      <c r="X11" s="137">
        <v>276</v>
      </c>
      <c r="Y11" s="137">
        <v>231</v>
      </c>
      <c r="Z11" s="137">
        <v>182</v>
      </c>
      <c r="AA11" s="137">
        <v>157</v>
      </c>
      <c r="AB11" s="137">
        <v>123</v>
      </c>
      <c r="AC11" s="137">
        <v>98</v>
      </c>
      <c r="AD11" s="137">
        <v>75</v>
      </c>
      <c r="AE11" s="137">
        <v>60</v>
      </c>
      <c r="AF11" s="137">
        <v>30</v>
      </c>
      <c r="AG11" s="137">
        <v>24</v>
      </c>
      <c r="AH11" s="137">
        <v>19</v>
      </c>
      <c r="AI11" s="137">
        <v>15</v>
      </c>
      <c r="AJ11" s="137">
        <v>13</v>
      </c>
      <c r="AK11" s="137">
        <v>10</v>
      </c>
      <c r="AL11" s="137">
        <v>6</v>
      </c>
      <c r="AM11" s="137" t="s">
        <v>631</v>
      </c>
      <c r="AN11" s="137">
        <v>0</v>
      </c>
      <c r="AO11" s="137">
        <v>0</v>
      </c>
      <c r="AP11" s="137">
        <v>0</v>
      </c>
    </row>
    <row r="12" spans="1:42" ht="18" hidden="1" customHeight="1">
      <c r="A12" s="136" t="s">
        <v>623</v>
      </c>
      <c r="B12" s="122" t="s">
        <v>624</v>
      </c>
      <c r="C12" s="137">
        <v>577</v>
      </c>
      <c r="D12" s="137">
        <v>509</v>
      </c>
      <c r="E12" s="137">
        <v>413</v>
      </c>
      <c r="F12" s="137">
        <v>358</v>
      </c>
      <c r="G12" s="137">
        <v>341</v>
      </c>
      <c r="H12" s="137">
        <v>292</v>
      </c>
      <c r="I12" s="137">
        <v>283</v>
      </c>
      <c r="J12" s="137">
        <v>250</v>
      </c>
      <c r="K12" s="137">
        <v>241</v>
      </c>
      <c r="L12" s="137">
        <v>234</v>
      </c>
      <c r="M12" s="137">
        <v>203</v>
      </c>
      <c r="N12" s="137">
        <v>199</v>
      </c>
      <c r="O12" s="137">
        <v>171</v>
      </c>
      <c r="P12" s="137">
        <v>165</v>
      </c>
      <c r="Q12" s="137">
        <v>145</v>
      </c>
      <c r="R12" s="137">
        <v>132</v>
      </c>
      <c r="S12" s="137">
        <v>123</v>
      </c>
      <c r="T12" s="137">
        <v>117</v>
      </c>
      <c r="U12" s="137">
        <v>107</v>
      </c>
      <c r="V12" s="137">
        <v>92</v>
      </c>
      <c r="W12" s="137">
        <v>80</v>
      </c>
      <c r="X12" s="137">
        <v>74</v>
      </c>
      <c r="Y12" s="137">
        <v>61</v>
      </c>
      <c r="Z12" s="137">
        <v>51</v>
      </c>
      <c r="AA12" s="137">
        <v>40</v>
      </c>
      <c r="AB12" s="137">
        <v>30</v>
      </c>
      <c r="AC12" s="137">
        <v>26</v>
      </c>
      <c r="AD12" s="137">
        <v>20</v>
      </c>
      <c r="AE12" s="137">
        <v>16</v>
      </c>
      <c r="AF12" s="137">
        <v>7</v>
      </c>
      <c r="AG12" s="137">
        <v>7</v>
      </c>
      <c r="AH12" s="137">
        <v>7</v>
      </c>
      <c r="AI12" s="137">
        <v>6</v>
      </c>
      <c r="AJ12" s="137">
        <v>5</v>
      </c>
      <c r="AK12" s="137">
        <v>5</v>
      </c>
      <c r="AL12" s="137" t="s">
        <v>631</v>
      </c>
      <c r="AM12" s="137" t="s">
        <v>631</v>
      </c>
      <c r="AN12" s="137">
        <v>0</v>
      </c>
      <c r="AO12" s="137">
        <v>0</v>
      </c>
      <c r="AP12" s="137">
        <v>0</v>
      </c>
    </row>
    <row r="13" spans="1:42" ht="18" hidden="1" customHeight="1">
      <c r="A13" s="136" t="s">
        <v>625</v>
      </c>
      <c r="B13" s="122" t="s">
        <v>626</v>
      </c>
      <c r="C13" s="137">
        <v>143</v>
      </c>
      <c r="D13" s="137">
        <v>130</v>
      </c>
      <c r="E13" s="137">
        <v>105</v>
      </c>
      <c r="F13" s="137">
        <v>85</v>
      </c>
      <c r="G13" s="137">
        <v>79</v>
      </c>
      <c r="H13" s="137">
        <v>65</v>
      </c>
      <c r="I13" s="137">
        <v>67</v>
      </c>
      <c r="J13" s="137">
        <v>61</v>
      </c>
      <c r="K13" s="137">
        <v>59</v>
      </c>
      <c r="L13" s="137">
        <v>55</v>
      </c>
      <c r="M13" s="137">
        <v>54</v>
      </c>
      <c r="N13" s="137">
        <v>52</v>
      </c>
      <c r="O13" s="137">
        <v>48</v>
      </c>
      <c r="P13" s="137">
        <v>44</v>
      </c>
      <c r="Q13" s="137">
        <v>42</v>
      </c>
      <c r="R13" s="137">
        <v>38</v>
      </c>
      <c r="S13" s="137">
        <v>33</v>
      </c>
      <c r="T13" s="137">
        <v>29</v>
      </c>
      <c r="U13" s="137">
        <v>27</v>
      </c>
      <c r="V13" s="137">
        <v>20</v>
      </c>
      <c r="W13" s="137">
        <v>20</v>
      </c>
      <c r="X13" s="137">
        <v>19</v>
      </c>
      <c r="Y13" s="137">
        <v>18</v>
      </c>
      <c r="Z13" s="137">
        <v>17</v>
      </c>
      <c r="AA13" s="137">
        <v>13</v>
      </c>
      <c r="AB13" s="137">
        <v>12</v>
      </c>
      <c r="AC13" s="137">
        <v>7</v>
      </c>
      <c r="AD13" s="137">
        <v>5</v>
      </c>
      <c r="AE13" s="137">
        <v>5</v>
      </c>
      <c r="AF13" s="137" t="s">
        <v>631</v>
      </c>
      <c r="AG13" s="137" t="s">
        <v>631</v>
      </c>
      <c r="AH13" s="137" t="s">
        <v>631</v>
      </c>
      <c r="AI13" s="137" t="s">
        <v>631</v>
      </c>
      <c r="AJ13" s="137" t="s">
        <v>631</v>
      </c>
      <c r="AK13" s="137" t="s">
        <v>631</v>
      </c>
      <c r="AL13" s="137">
        <v>0</v>
      </c>
      <c r="AM13" s="137">
        <v>0</v>
      </c>
      <c r="AN13" s="137">
        <v>0</v>
      </c>
      <c r="AO13" s="137">
        <v>0</v>
      </c>
      <c r="AP13" s="137">
        <v>0</v>
      </c>
    </row>
    <row r="14" spans="1:42" ht="18" hidden="1" customHeight="1">
      <c r="A14" s="136" t="s">
        <v>627</v>
      </c>
      <c r="B14" s="122" t="s">
        <v>628</v>
      </c>
      <c r="C14" s="137">
        <v>64</v>
      </c>
      <c r="D14" s="137">
        <v>54</v>
      </c>
      <c r="E14" s="137">
        <v>44</v>
      </c>
      <c r="F14" s="137">
        <v>40</v>
      </c>
      <c r="G14" s="137">
        <v>39</v>
      </c>
      <c r="H14" s="137">
        <v>36</v>
      </c>
      <c r="I14" s="137">
        <v>35</v>
      </c>
      <c r="J14" s="137">
        <v>36</v>
      </c>
      <c r="K14" s="137">
        <v>31</v>
      </c>
      <c r="L14" s="137">
        <v>30</v>
      </c>
      <c r="M14" s="137">
        <v>26</v>
      </c>
      <c r="N14" s="137">
        <v>25</v>
      </c>
      <c r="O14" s="137">
        <v>26</v>
      </c>
      <c r="P14" s="137">
        <v>25</v>
      </c>
      <c r="Q14" s="137">
        <v>21</v>
      </c>
      <c r="R14" s="137">
        <v>17</v>
      </c>
      <c r="S14" s="137">
        <v>15</v>
      </c>
      <c r="T14" s="137">
        <v>12</v>
      </c>
      <c r="U14" s="137">
        <v>10</v>
      </c>
      <c r="V14" s="137">
        <v>9</v>
      </c>
      <c r="W14" s="137">
        <v>8</v>
      </c>
      <c r="X14" s="137">
        <v>8</v>
      </c>
      <c r="Y14" s="137">
        <v>5</v>
      </c>
      <c r="Z14" s="137" t="s">
        <v>631</v>
      </c>
      <c r="AA14" s="137" t="s">
        <v>631</v>
      </c>
      <c r="AB14" s="137" t="s">
        <v>631</v>
      </c>
      <c r="AC14" s="137" t="s">
        <v>631</v>
      </c>
      <c r="AD14" s="137" t="s">
        <v>631</v>
      </c>
      <c r="AE14" s="137" t="s">
        <v>631</v>
      </c>
      <c r="AF14" s="137">
        <v>0</v>
      </c>
      <c r="AG14" s="137">
        <v>0</v>
      </c>
      <c r="AH14" s="137">
        <v>0</v>
      </c>
      <c r="AI14" s="137">
        <v>0</v>
      </c>
      <c r="AJ14" s="137">
        <v>0</v>
      </c>
      <c r="AK14" s="137">
        <v>0</v>
      </c>
      <c r="AL14" s="137">
        <v>0</v>
      </c>
      <c r="AM14" s="137">
        <v>0</v>
      </c>
      <c r="AN14" s="137">
        <v>0</v>
      </c>
      <c r="AO14" s="137">
        <v>0</v>
      </c>
      <c r="AP14" s="137">
        <v>0</v>
      </c>
    </row>
    <row r="15" spans="1:42" ht="18" hidden="1" customHeight="1">
      <c r="A15" s="136" t="s">
        <v>629</v>
      </c>
      <c r="B15" s="122" t="s">
        <v>630</v>
      </c>
      <c r="C15" s="137">
        <v>72</v>
      </c>
      <c r="D15" s="137">
        <v>57</v>
      </c>
      <c r="E15" s="137">
        <v>52</v>
      </c>
      <c r="F15" s="137">
        <v>44</v>
      </c>
      <c r="G15" s="137">
        <v>40</v>
      </c>
      <c r="H15" s="137">
        <v>31</v>
      </c>
      <c r="I15" s="137">
        <v>29</v>
      </c>
      <c r="J15" s="137">
        <v>27</v>
      </c>
      <c r="K15" s="137">
        <v>26</v>
      </c>
      <c r="L15" s="137">
        <v>24</v>
      </c>
      <c r="M15" s="137">
        <v>19</v>
      </c>
      <c r="N15" s="137">
        <v>17</v>
      </c>
      <c r="O15" s="137">
        <v>17</v>
      </c>
      <c r="P15" s="137">
        <v>15</v>
      </c>
      <c r="Q15" s="137">
        <v>14</v>
      </c>
      <c r="R15" s="137">
        <v>11</v>
      </c>
      <c r="S15" s="137">
        <v>10</v>
      </c>
      <c r="T15" s="137">
        <v>11</v>
      </c>
      <c r="U15" s="137">
        <v>10</v>
      </c>
      <c r="V15" s="137">
        <v>9</v>
      </c>
      <c r="W15" s="137">
        <v>8</v>
      </c>
      <c r="X15" s="137">
        <v>7</v>
      </c>
      <c r="Y15" s="137">
        <v>6</v>
      </c>
      <c r="Z15" s="137" t="s">
        <v>631</v>
      </c>
      <c r="AA15" s="137" t="s">
        <v>631</v>
      </c>
      <c r="AB15" s="137" t="s">
        <v>631</v>
      </c>
      <c r="AC15" s="137" t="s">
        <v>631</v>
      </c>
      <c r="AD15" s="137" t="s">
        <v>631</v>
      </c>
      <c r="AE15" s="137" t="s">
        <v>631</v>
      </c>
      <c r="AF15" s="137">
        <v>0</v>
      </c>
      <c r="AG15" s="137">
        <v>0</v>
      </c>
      <c r="AH15" s="137">
        <v>0</v>
      </c>
      <c r="AI15" s="137">
        <v>0</v>
      </c>
      <c r="AJ15" s="137">
        <v>0</v>
      </c>
      <c r="AK15" s="137">
        <v>0</v>
      </c>
      <c r="AL15" s="137">
        <v>0</v>
      </c>
      <c r="AM15" s="137">
        <v>0</v>
      </c>
      <c r="AN15" s="137">
        <v>0</v>
      </c>
      <c r="AO15" s="137">
        <v>0</v>
      </c>
      <c r="AP15" s="137">
        <v>0</v>
      </c>
    </row>
    <row r="16" spans="1:42" ht="18" hidden="1" customHeight="1">
      <c r="A16" s="136" t="s">
        <v>632</v>
      </c>
      <c r="B16" s="122" t="s">
        <v>633</v>
      </c>
      <c r="C16" s="137">
        <v>579</v>
      </c>
      <c r="D16" s="137">
        <v>519</v>
      </c>
      <c r="E16" s="137">
        <v>437</v>
      </c>
      <c r="F16" s="137">
        <v>385</v>
      </c>
      <c r="G16" s="137">
        <v>357</v>
      </c>
      <c r="H16" s="137">
        <v>310</v>
      </c>
      <c r="I16" s="137">
        <v>305</v>
      </c>
      <c r="J16" s="137">
        <v>290</v>
      </c>
      <c r="K16" s="137">
        <v>277</v>
      </c>
      <c r="L16" s="137">
        <v>244</v>
      </c>
      <c r="M16" s="137">
        <v>227</v>
      </c>
      <c r="N16" s="137">
        <v>209</v>
      </c>
      <c r="O16" s="137">
        <v>195</v>
      </c>
      <c r="P16" s="137">
        <v>173</v>
      </c>
      <c r="Q16" s="137">
        <v>150</v>
      </c>
      <c r="R16" s="137">
        <v>131</v>
      </c>
      <c r="S16" s="137">
        <v>111</v>
      </c>
      <c r="T16" s="137">
        <v>104</v>
      </c>
      <c r="U16" s="137">
        <v>90</v>
      </c>
      <c r="V16" s="137">
        <v>75</v>
      </c>
      <c r="W16" s="137">
        <v>65</v>
      </c>
      <c r="X16" s="137">
        <v>56</v>
      </c>
      <c r="Y16" s="137">
        <v>46</v>
      </c>
      <c r="Z16" s="137">
        <v>34</v>
      </c>
      <c r="AA16" s="137">
        <v>28</v>
      </c>
      <c r="AB16" s="137">
        <v>25</v>
      </c>
      <c r="AC16" s="137">
        <v>17</v>
      </c>
      <c r="AD16" s="137">
        <v>15</v>
      </c>
      <c r="AE16" s="137">
        <v>15</v>
      </c>
      <c r="AF16" s="137">
        <v>6</v>
      </c>
      <c r="AG16" s="137" t="s">
        <v>631</v>
      </c>
      <c r="AH16" s="137" t="s">
        <v>631</v>
      </c>
      <c r="AI16" s="137" t="s">
        <v>631</v>
      </c>
      <c r="AJ16" s="137" t="s">
        <v>631</v>
      </c>
      <c r="AK16" s="137">
        <v>0</v>
      </c>
      <c r="AL16" s="137">
        <v>0</v>
      </c>
      <c r="AM16" s="137">
        <v>0</v>
      </c>
      <c r="AN16" s="137">
        <v>0</v>
      </c>
      <c r="AO16" s="137">
        <v>0</v>
      </c>
      <c r="AP16" s="137">
        <v>0</v>
      </c>
    </row>
    <row r="17" spans="1:42" ht="18" hidden="1" customHeight="1">
      <c r="A17" s="136" t="s">
        <v>634</v>
      </c>
      <c r="B17" s="122" t="s">
        <v>635</v>
      </c>
      <c r="C17" s="137">
        <v>84</v>
      </c>
      <c r="D17" s="137">
        <v>77</v>
      </c>
      <c r="E17" s="137">
        <v>65</v>
      </c>
      <c r="F17" s="137">
        <v>54</v>
      </c>
      <c r="G17" s="137">
        <v>54</v>
      </c>
      <c r="H17" s="137">
        <v>47</v>
      </c>
      <c r="I17" s="137">
        <v>43</v>
      </c>
      <c r="J17" s="137">
        <v>38</v>
      </c>
      <c r="K17" s="137">
        <v>40</v>
      </c>
      <c r="L17" s="137">
        <v>38</v>
      </c>
      <c r="M17" s="137">
        <v>32</v>
      </c>
      <c r="N17" s="137">
        <v>32</v>
      </c>
      <c r="O17" s="137">
        <v>31</v>
      </c>
      <c r="P17" s="137">
        <v>25</v>
      </c>
      <c r="Q17" s="137">
        <v>21</v>
      </c>
      <c r="R17" s="137">
        <v>18</v>
      </c>
      <c r="S17" s="137">
        <v>17</v>
      </c>
      <c r="T17" s="137">
        <v>14</v>
      </c>
      <c r="U17" s="137">
        <v>12</v>
      </c>
      <c r="V17" s="137">
        <v>7</v>
      </c>
      <c r="W17" s="137">
        <v>6</v>
      </c>
      <c r="X17" s="137">
        <v>6</v>
      </c>
      <c r="Y17" s="137">
        <v>5</v>
      </c>
      <c r="Z17" s="137">
        <v>5</v>
      </c>
      <c r="AA17" s="137" t="s">
        <v>631</v>
      </c>
      <c r="AB17" s="137" t="s">
        <v>631</v>
      </c>
      <c r="AC17" s="137" t="s">
        <v>631</v>
      </c>
      <c r="AD17" s="137" t="s">
        <v>631</v>
      </c>
      <c r="AE17" s="137" t="s">
        <v>631</v>
      </c>
      <c r="AF17" s="137" t="s">
        <v>631</v>
      </c>
      <c r="AG17" s="137" t="s">
        <v>631</v>
      </c>
      <c r="AH17" s="137" t="s">
        <v>631</v>
      </c>
      <c r="AI17" s="137" t="s">
        <v>631</v>
      </c>
      <c r="AJ17" s="137" t="s">
        <v>631</v>
      </c>
      <c r="AK17" s="137" t="s">
        <v>631</v>
      </c>
      <c r="AL17" s="137" t="s">
        <v>631</v>
      </c>
      <c r="AM17" s="137" t="s">
        <v>631</v>
      </c>
      <c r="AN17" s="137">
        <v>0</v>
      </c>
      <c r="AO17" s="137">
        <v>0</v>
      </c>
      <c r="AP17" s="137">
        <v>0</v>
      </c>
    </row>
    <row r="18" spans="1:42" ht="18" hidden="1" customHeight="1">
      <c r="A18" s="136" t="s">
        <v>636</v>
      </c>
      <c r="B18" s="136" t="s">
        <v>637</v>
      </c>
      <c r="C18" s="137">
        <v>192</v>
      </c>
      <c r="D18" s="137">
        <v>159</v>
      </c>
      <c r="E18" s="137">
        <v>125</v>
      </c>
      <c r="F18" s="137">
        <v>107</v>
      </c>
      <c r="G18" s="137">
        <v>90</v>
      </c>
      <c r="H18" s="137">
        <v>83</v>
      </c>
      <c r="I18" s="137">
        <v>82</v>
      </c>
      <c r="J18" s="137">
        <v>75</v>
      </c>
      <c r="K18" s="137">
        <v>66</v>
      </c>
      <c r="L18" s="137">
        <v>65</v>
      </c>
      <c r="M18" s="137">
        <v>57</v>
      </c>
      <c r="N18" s="137">
        <v>54</v>
      </c>
      <c r="O18" s="137">
        <v>50</v>
      </c>
      <c r="P18" s="137">
        <v>42</v>
      </c>
      <c r="Q18" s="137">
        <v>33</v>
      </c>
      <c r="R18" s="137">
        <v>29</v>
      </c>
      <c r="S18" s="137">
        <v>29</v>
      </c>
      <c r="T18" s="137">
        <v>22</v>
      </c>
      <c r="U18" s="137">
        <v>21</v>
      </c>
      <c r="V18" s="137">
        <v>21</v>
      </c>
      <c r="W18" s="137">
        <v>19</v>
      </c>
      <c r="X18" s="137">
        <v>14</v>
      </c>
      <c r="Y18" s="137">
        <v>13</v>
      </c>
      <c r="Z18" s="137">
        <v>8</v>
      </c>
      <c r="AA18" s="137">
        <v>8</v>
      </c>
      <c r="AB18" s="137" t="s">
        <v>631</v>
      </c>
      <c r="AC18" s="137" t="s">
        <v>631</v>
      </c>
      <c r="AD18" s="137" t="s">
        <v>631</v>
      </c>
      <c r="AE18" s="137" t="s">
        <v>631</v>
      </c>
      <c r="AF18" s="137" t="s">
        <v>631</v>
      </c>
      <c r="AG18" s="137">
        <v>0</v>
      </c>
      <c r="AH18" s="137">
        <v>0</v>
      </c>
      <c r="AI18" s="137">
        <v>0</v>
      </c>
      <c r="AJ18" s="137">
        <v>0</v>
      </c>
      <c r="AK18" s="137">
        <v>0</v>
      </c>
      <c r="AL18" s="137">
        <v>0</v>
      </c>
      <c r="AM18" s="137">
        <v>0</v>
      </c>
      <c r="AN18" s="137">
        <v>0</v>
      </c>
      <c r="AO18" s="137">
        <v>0</v>
      </c>
      <c r="AP18" s="137">
        <v>0</v>
      </c>
    </row>
    <row r="19" spans="1:42" ht="18" hidden="1" customHeight="1">
      <c r="A19" s="136" t="s">
        <v>638</v>
      </c>
      <c r="B19" s="136" t="s">
        <v>639</v>
      </c>
      <c r="C19" s="137">
        <v>1079</v>
      </c>
      <c r="D19" s="137">
        <v>943</v>
      </c>
      <c r="E19" s="137">
        <v>801</v>
      </c>
      <c r="F19" s="137">
        <v>678</v>
      </c>
      <c r="G19" s="137">
        <v>625</v>
      </c>
      <c r="H19" s="137">
        <v>532</v>
      </c>
      <c r="I19" s="137">
        <v>504</v>
      </c>
      <c r="J19" s="137">
        <v>466</v>
      </c>
      <c r="K19" s="137">
        <v>423</v>
      </c>
      <c r="L19" s="137">
        <v>399</v>
      </c>
      <c r="M19" s="137">
        <v>365</v>
      </c>
      <c r="N19" s="137">
        <v>325</v>
      </c>
      <c r="O19" s="137">
        <v>295</v>
      </c>
      <c r="P19" s="137">
        <v>261</v>
      </c>
      <c r="Q19" s="137">
        <v>226</v>
      </c>
      <c r="R19" s="137">
        <v>183</v>
      </c>
      <c r="S19" s="137">
        <v>168</v>
      </c>
      <c r="T19" s="137">
        <v>148</v>
      </c>
      <c r="U19" s="137">
        <v>137</v>
      </c>
      <c r="V19" s="137">
        <v>124</v>
      </c>
      <c r="W19" s="137">
        <v>109</v>
      </c>
      <c r="X19" s="137">
        <v>92</v>
      </c>
      <c r="Y19" s="137">
        <v>77</v>
      </c>
      <c r="Z19" s="137">
        <v>60</v>
      </c>
      <c r="AA19" s="137">
        <v>58</v>
      </c>
      <c r="AB19" s="137">
        <v>46</v>
      </c>
      <c r="AC19" s="137">
        <v>41</v>
      </c>
      <c r="AD19" s="137">
        <v>29</v>
      </c>
      <c r="AE19" s="137">
        <v>18</v>
      </c>
      <c r="AF19" s="137">
        <v>10</v>
      </c>
      <c r="AG19" s="137">
        <v>10</v>
      </c>
      <c r="AH19" s="137">
        <v>7</v>
      </c>
      <c r="AI19" s="137">
        <v>5</v>
      </c>
      <c r="AJ19" s="137" t="s">
        <v>631</v>
      </c>
      <c r="AK19" s="137" t="s">
        <v>631</v>
      </c>
      <c r="AL19" s="137" t="s">
        <v>631</v>
      </c>
      <c r="AM19" s="137">
        <v>0</v>
      </c>
      <c r="AN19" s="137">
        <v>0</v>
      </c>
      <c r="AO19" s="137">
        <v>0</v>
      </c>
      <c r="AP19" s="137">
        <v>0</v>
      </c>
    </row>
    <row r="20" spans="1:42" ht="18" hidden="1" customHeight="1">
      <c r="A20" s="136" t="s">
        <v>640</v>
      </c>
      <c r="B20" s="136" t="s">
        <v>641</v>
      </c>
      <c r="C20" s="137">
        <v>167</v>
      </c>
      <c r="D20" s="137">
        <v>151</v>
      </c>
      <c r="E20" s="137">
        <v>135</v>
      </c>
      <c r="F20" s="137">
        <v>119</v>
      </c>
      <c r="G20" s="137">
        <v>105</v>
      </c>
      <c r="H20" s="137">
        <v>85</v>
      </c>
      <c r="I20" s="137">
        <v>76</v>
      </c>
      <c r="J20" s="137">
        <v>72</v>
      </c>
      <c r="K20" s="137">
        <v>67</v>
      </c>
      <c r="L20" s="137">
        <v>66</v>
      </c>
      <c r="M20" s="137">
        <v>57</v>
      </c>
      <c r="N20" s="137">
        <v>49</v>
      </c>
      <c r="O20" s="137">
        <v>38</v>
      </c>
      <c r="P20" s="137">
        <v>36</v>
      </c>
      <c r="Q20" s="137">
        <v>31</v>
      </c>
      <c r="R20" s="137">
        <v>19</v>
      </c>
      <c r="S20" s="137">
        <v>17</v>
      </c>
      <c r="T20" s="137">
        <v>13</v>
      </c>
      <c r="U20" s="137">
        <v>11</v>
      </c>
      <c r="V20" s="137">
        <v>9</v>
      </c>
      <c r="W20" s="137">
        <v>8</v>
      </c>
      <c r="X20" s="137">
        <v>7</v>
      </c>
      <c r="Y20" s="137">
        <v>7</v>
      </c>
      <c r="Z20" s="137">
        <v>8</v>
      </c>
      <c r="AA20" s="137">
        <v>8</v>
      </c>
      <c r="AB20" s="137">
        <v>5</v>
      </c>
      <c r="AC20" s="137" t="s">
        <v>631</v>
      </c>
      <c r="AD20" s="137">
        <v>5</v>
      </c>
      <c r="AE20" s="137" t="s">
        <v>631</v>
      </c>
      <c r="AF20" s="137" t="s">
        <v>631</v>
      </c>
      <c r="AG20" s="137" t="s">
        <v>631</v>
      </c>
      <c r="AH20" s="137" t="s">
        <v>631</v>
      </c>
      <c r="AI20" s="137" t="s">
        <v>631</v>
      </c>
      <c r="AJ20" s="137" t="s">
        <v>631</v>
      </c>
      <c r="AK20" s="137">
        <v>0</v>
      </c>
      <c r="AL20" s="137">
        <v>0</v>
      </c>
      <c r="AM20" s="137">
        <v>0</v>
      </c>
      <c r="AN20" s="137">
        <v>0</v>
      </c>
      <c r="AO20" s="137">
        <v>0</v>
      </c>
      <c r="AP20" s="137">
        <v>0</v>
      </c>
    </row>
    <row r="21" spans="1:42" ht="18" hidden="1" customHeight="1">
      <c r="A21" s="136" t="s">
        <v>642</v>
      </c>
      <c r="B21" s="136" t="s">
        <v>643</v>
      </c>
      <c r="C21" s="137">
        <v>302</v>
      </c>
      <c r="D21" s="137">
        <v>259</v>
      </c>
      <c r="E21" s="137">
        <v>216</v>
      </c>
      <c r="F21" s="137">
        <v>186</v>
      </c>
      <c r="G21" s="137">
        <v>170</v>
      </c>
      <c r="H21" s="137">
        <v>153</v>
      </c>
      <c r="I21" s="137">
        <v>147</v>
      </c>
      <c r="J21" s="137">
        <v>134</v>
      </c>
      <c r="K21" s="137">
        <v>120</v>
      </c>
      <c r="L21" s="137">
        <v>118</v>
      </c>
      <c r="M21" s="137">
        <v>113</v>
      </c>
      <c r="N21" s="137">
        <v>99</v>
      </c>
      <c r="O21" s="137">
        <v>90</v>
      </c>
      <c r="P21" s="137">
        <v>75</v>
      </c>
      <c r="Q21" s="137">
        <v>62</v>
      </c>
      <c r="R21" s="137">
        <v>55</v>
      </c>
      <c r="S21" s="137">
        <v>47</v>
      </c>
      <c r="T21" s="137">
        <v>42</v>
      </c>
      <c r="U21" s="137">
        <v>41</v>
      </c>
      <c r="V21" s="137">
        <v>37</v>
      </c>
      <c r="W21" s="137">
        <v>31</v>
      </c>
      <c r="X21" s="137">
        <v>26</v>
      </c>
      <c r="Y21" s="137">
        <v>20</v>
      </c>
      <c r="Z21" s="137">
        <v>16</v>
      </c>
      <c r="AA21" s="137">
        <v>14</v>
      </c>
      <c r="AB21" s="137">
        <v>13</v>
      </c>
      <c r="AC21" s="137">
        <v>12</v>
      </c>
      <c r="AD21" s="137">
        <v>8</v>
      </c>
      <c r="AE21" s="137" t="s">
        <v>631</v>
      </c>
      <c r="AF21" s="137" t="s">
        <v>631</v>
      </c>
      <c r="AG21" s="137" t="s">
        <v>631</v>
      </c>
      <c r="AH21" s="137" t="s">
        <v>631</v>
      </c>
      <c r="AI21" s="137" t="s">
        <v>631</v>
      </c>
      <c r="AJ21" s="137" t="s">
        <v>631</v>
      </c>
      <c r="AK21" s="137" t="s">
        <v>631</v>
      </c>
      <c r="AL21" s="137" t="s">
        <v>631</v>
      </c>
      <c r="AM21" s="137">
        <v>0</v>
      </c>
      <c r="AN21" s="137">
        <v>0</v>
      </c>
      <c r="AO21" s="137">
        <v>0</v>
      </c>
      <c r="AP21" s="137">
        <v>0</v>
      </c>
    </row>
    <row r="22" spans="1:42" ht="18" hidden="1" customHeight="1">
      <c r="A22" s="136" t="s">
        <v>644</v>
      </c>
      <c r="B22" s="136" t="s">
        <v>645</v>
      </c>
      <c r="C22" s="137">
        <v>217</v>
      </c>
      <c r="D22" s="137">
        <v>190</v>
      </c>
      <c r="E22" s="137">
        <v>167</v>
      </c>
      <c r="F22" s="137">
        <v>131</v>
      </c>
      <c r="G22" s="137">
        <v>123</v>
      </c>
      <c r="H22" s="137">
        <v>100</v>
      </c>
      <c r="I22" s="137">
        <v>99</v>
      </c>
      <c r="J22" s="137">
        <v>92</v>
      </c>
      <c r="K22" s="137">
        <v>84</v>
      </c>
      <c r="L22" s="137">
        <v>78</v>
      </c>
      <c r="M22" s="137">
        <v>64</v>
      </c>
      <c r="N22" s="137">
        <v>58</v>
      </c>
      <c r="O22" s="137">
        <v>54</v>
      </c>
      <c r="P22" s="137">
        <v>51</v>
      </c>
      <c r="Q22" s="137">
        <v>46</v>
      </c>
      <c r="R22" s="137">
        <v>31</v>
      </c>
      <c r="S22" s="137">
        <v>31</v>
      </c>
      <c r="T22" s="137">
        <v>27</v>
      </c>
      <c r="U22" s="137">
        <v>24</v>
      </c>
      <c r="V22" s="137">
        <v>23</v>
      </c>
      <c r="W22" s="137">
        <v>21</v>
      </c>
      <c r="X22" s="137">
        <v>17</v>
      </c>
      <c r="Y22" s="137">
        <v>15</v>
      </c>
      <c r="Z22" s="137">
        <v>11</v>
      </c>
      <c r="AA22" s="137">
        <v>11</v>
      </c>
      <c r="AB22" s="137">
        <v>7</v>
      </c>
      <c r="AC22" s="137">
        <v>7</v>
      </c>
      <c r="AD22" s="137" t="s">
        <v>631</v>
      </c>
      <c r="AE22" s="137" t="s">
        <v>631</v>
      </c>
      <c r="AF22" s="137" t="s">
        <v>631</v>
      </c>
      <c r="AG22" s="137" t="s">
        <v>631</v>
      </c>
      <c r="AH22" s="137">
        <v>0</v>
      </c>
      <c r="AI22" s="137">
        <v>0</v>
      </c>
      <c r="AJ22" s="137">
        <v>0</v>
      </c>
      <c r="AK22" s="137">
        <v>0</v>
      </c>
      <c r="AL22" s="137">
        <v>0</v>
      </c>
      <c r="AM22" s="137">
        <v>0</v>
      </c>
      <c r="AN22" s="137">
        <v>0</v>
      </c>
      <c r="AO22" s="137">
        <v>0</v>
      </c>
      <c r="AP22" s="137">
        <v>0</v>
      </c>
    </row>
    <row r="23" spans="1:42" ht="18" hidden="1" customHeight="1">
      <c r="A23" s="136" t="s">
        <v>646</v>
      </c>
      <c r="B23" s="136" t="s">
        <v>647</v>
      </c>
      <c r="C23" s="137">
        <v>161</v>
      </c>
      <c r="D23" s="137">
        <v>143</v>
      </c>
      <c r="E23" s="137">
        <v>122</v>
      </c>
      <c r="F23" s="137">
        <v>109</v>
      </c>
      <c r="G23" s="137">
        <v>104</v>
      </c>
      <c r="H23" s="137">
        <v>86</v>
      </c>
      <c r="I23" s="137">
        <v>78</v>
      </c>
      <c r="J23" s="137">
        <v>71</v>
      </c>
      <c r="K23" s="137">
        <v>66</v>
      </c>
      <c r="L23" s="137">
        <v>60</v>
      </c>
      <c r="M23" s="137">
        <v>55</v>
      </c>
      <c r="N23" s="137">
        <v>50</v>
      </c>
      <c r="O23" s="137">
        <v>44</v>
      </c>
      <c r="P23" s="137">
        <v>38</v>
      </c>
      <c r="Q23" s="137">
        <v>35</v>
      </c>
      <c r="R23" s="137">
        <v>36</v>
      </c>
      <c r="S23" s="137">
        <v>32</v>
      </c>
      <c r="T23" s="137">
        <v>29</v>
      </c>
      <c r="U23" s="137">
        <v>29</v>
      </c>
      <c r="V23" s="137">
        <v>26</v>
      </c>
      <c r="W23" s="137">
        <v>23</v>
      </c>
      <c r="X23" s="137">
        <v>22</v>
      </c>
      <c r="Y23" s="137">
        <v>17</v>
      </c>
      <c r="Z23" s="137">
        <v>13</v>
      </c>
      <c r="AA23" s="137">
        <v>13</v>
      </c>
      <c r="AB23" s="137">
        <v>11</v>
      </c>
      <c r="AC23" s="137">
        <v>10</v>
      </c>
      <c r="AD23" s="137">
        <v>6</v>
      </c>
      <c r="AE23" s="137" t="s">
        <v>631</v>
      </c>
      <c r="AF23" s="137" t="s">
        <v>631</v>
      </c>
      <c r="AG23" s="137" t="s">
        <v>631</v>
      </c>
      <c r="AH23" s="137" t="s">
        <v>631</v>
      </c>
      <c r="AI23" s="137" t="s">
        <v>631</v>
      </c>
      <c r="AJ23" s="137">
        <v>0</v>
      </c>
      <c r="AK23" s="137">
        <v>0</v>
      </c>
      <c r="AL23" s="137">
        <v>0</v>
      </c>
      <c r="AM23" s="137">
        <v>0</v>
      </c>
      <c r="AN23" s="137">
        <v>0</v>
      </c>
      <c r="AO23" s="137">
        <v>0</v>
      </c>
      <c r="AP23" s="137">
        <v>0</v>
      </c>
    </row>
    <row r="24" spans="1:42" ht="18" hidden="1" customHeight="1">
      <c r="A24" s="136" t="s">
        <v>648</v>
      </c>
      <c r="B24" s="136" t="s">
        <v>649</v>
      </c>
      <c r="C24" s="137">
        <v>232</v>
      </c>
      <c r="D24" s="137">
        <v>200</v>
      </c>
      <c r="E24" s="137">
        <v>161</v>
      </c>
      <c r="F24" s="137">
        <v>133</v>
      </c>
      <c r="G24" s="137">
        <v>123</v>
      </c>
      <c r="H24" s="137">
        <v>108</v>
      </c>
      <c r="I24" s="137">
        <v>104</v>
      </c>
      <c r="J24" s="137">
        <v>97</v>
      </c>
      <c r="K24" s="137">
        <v>86</v>
      </c>
      <c r="L24" s="137">
        <v>77</v>
      </c>
      <c r="M24" s="137">
        <v>76</v>
      </c>
      <c r="N24" s="137">
        <v>69</v>
      </c>
      <c r="O24" s="137">
        <v>69</v>
      </c>
      <c r="P24" s="137">
        <v>61</v>
      </c>
      <c r="Q24" s="137">
        <v>52</v>
      </c>
      <c r="R24" s="137">
        <v>42</v>
      </c>
      <c r="S24" s="137">
        <v>41</v>
      </c>
      <c r="T24" s="137">
        <v>37</v>
      </c>
      <c r="U24" s="137">
        <v>32</v>
      </c>
      <c r="V24" s="137">
        <v>29</v>
      </c>
      <c r="W24" s="137">
        <v>26</v>
      </c>
      <c r="X24" s="137">
        <v>20</v>
      </c>
      <c r="Y24" s="137">
        <v>18</v>
      </c>
      <c r="Z24" s="137">
        <v>12</v>
      </c>
      <c r="AA24" s="137">
        <v>12</v>
      </c>
      <c r="AB24" s="137">
        <v>10</v>
      </c>
      <c r="AC24" s="137">
        <v>8</v>
      </c>
      <c r="AD24" s="137">
        <v>6</v>
      </c>
      <c r="AE24" s="137">
        <v>5</v>
      </c>
      <c r="AF24" s="137" t="s">
        <v>631</v>
      </c>
      <c r="AG24" s="137" t="s">
        <v>631</v>
      </c>
      <c r="AH24" s="137" t="s">
        <v>631</v>
      </c>
      <c r="AI24" s="137" t="s">
        <v>631</v>
      </c>
      <c r="AJ24" s="137" t="s">
        <v>631</v>
      </c>
      <c r="AK24" s="137" t="s">
        <v>631</v>
      </c>
      <c r="AL24" s="137" t="s">
        <v>631</v>
      </c>
      <c r="AM24" s="137">
        <v>0</v>
      </c>
      <c r="AN24" s="137">
        <v>0</v>
      </c>
      <c r="AO24" s="137">
        <v>0</v>
      </c>
      <c r="AP24" s="137">
        <v>0</v>
      </c>
    </row>
    <row r="25" spans="1:42" ht="18" hidden="1" customHeight="1">
      <c r="A25" s="136" t="s">
        <v>651</v>
      </c>
      <c r="B25" s="136" t="s">
        <v>652</v>
      </c>
      <c r="C25" s="137">
        <v>9442</v>
      </c>
      <c r="D25" s="137">
        <v>8151</v>
      </c>
      <c r="E25" s="137">
        <v>6747</v>
      </c>
      <c r="F25" s="137">
        <v>5838</v>
      </c>
      <c r="G25" s="137">
        <v>5366</v>
      </c>
      <c r="H25" s="137">
        <v>4611</v>
      </c>
      <c r="I25" s="137">
        <v>4352</v>
      </c>
      <c r="J25" s="137">
        <v>4008</v>
      </c>
      <c r="K25" s="137">
        <v>3684</v>
      </c>
      <c r="L25" s="137">
        <v>3397</v>
      </c>
      <c r="M25" s="137">
        <v>3172</v>
      </c>
      <c r="N25" s="137">
        <v>2884</v>
      </c>
      <c r="O25" s="137">
        <v>2596</v>
      </c>
      <c r="P25" s="137">
        <v>2209</v>
      </c>
      <c r="Q25" s="137">
        <v>1880</v>
      </c>
      <c r="R25" s="137">
        <v>1602</v>
      </c>
      <c r="S25" s="137">
        <v>1386</v>
      </c>
      <c r="T25" s="137">
        <v>1174</v>
      </c>
      <c r="U25" s="137">
        <v>1031</v>
      </c>
      <c r="V25" s="137">
        <v>880</v>
      </c>
      <c r="W25" s="137">
        <v>805</v>
      </c>
      <c r="X25" s="137">
        <v>665</v>
      </c>
      <c r="Y25" s="137">
        <v>583</v>
      </c>
      <c r="Z25" s="137">
        <v>451</v>
      </c>
      <c r="AA25" s="137">
        <v>371</v>
      </c>
      <c r="AB25" s="137">
        <v>319</v>
      </c>
      <c r="AC25" s="137">
        <v>250</v>
      </c>
      <c r="AD25" s="137">
        <v>202</v>
      </c>
      <c r="AE25" s="137">
        <v>148</v>
      </c>
      <c r="AF25" s="137">
        <v>87</v>
      </c>
      <c r="AG25" s="137">
        <v>64</v>
      </c>
      <c r="AH25" s="137">
        <v>56</v>
      </c>
      <c r="AI25" s="137">
        <v>52</v>
      </c>
      <c r="AJ25" s="137">
        <v>46</v>
      </c>
      <c r="AK25" s="137">
        <v>43</v>
      </c>
      <c r="AL25" s="137">
        <v>23</v>
      </c>
      <c r="AM25" s="137">
        <v>19</v>
      </c>
      <c r="AN25" s="137">
        <v>0</v>
      </c>
      <c r="AO25" s="137">
        <v>0</v>
      </c>
      <c r="AP25" s="137">
        <v>0</v>
      </c>
    </row>
    <row r="26" spans="1:42" ht="18" hidden="1" customHeight="1">
      <c r="A26" s="136" t="s">
        <v>653</v>
      </c>
      <c r="B26" s="136" t="s">
        <v>654</v>
      </c>
      <c r="C26" s="137">
        <v>138</v>
      </c>
      <c r="D26" s="137">
        <v>126</v>
      </c>
      <c r="E26" s="137">
        <v>112</v>
      </c>
      <c r="F26" s="137">
        <v>90</v>
      </c>
      <c r="G26" s="137">
        <v>87</v>
      </c>
      <c r="H26" s="137">
        <v>77</v>
      </c>
      <c r="I26" s="137">
        <v>72</v>
      </c>
      <c r="J26" s="137">
        <v>67</v>
      </c>
      <c r="K26" s="137">
        <v>60</v>
      </c>
      <c r="L26" s="137">
        <v>54</v>
      </c>
      <c r="M26" s="137">
        <v>49</v>
      </c>
      <c r="N26" s="137">
        <v>45</v>
      </c>
      <c r="O26" s="137">
        <v>44</v>
      </c>
      <c r="P26" s="137">
        <v>38</v>
      </c>
      <c r="Q26" s="137">
        <v>29</v>
      </c>
      <c r="R26" s="137">
        <v>22</v>
      </c>
      <c r="S26" s="137">
        <v>19</v>
      </c>
      <c r="T26" s="137">
        <v>18</v>
      </c>
      <c r="U26" s="137">
        <v>16</v>
      </c>
      <c r="V26" s="137">
        <v>15</v>
      </c>
      <c r="W26" s="137">
        <v>16</v>
      </c>
      <c r="X26" s="137">
        <v>14</v>
      </c>
      <c r="Y26" s="137">
        <v>9</v>
      </c>
      <c r="Z26" s="137">
        <v>9</v>
      </c>
      <c r="AA26" s="137">
        <v>8</v>
      </c>
      <c r="AB26" s="137">
        <v>7</v>
      </c>
      <c r="AC26" s="137" t="s">
        <v>631</v>
      </c>
      <c r="AD26" s="137" t="s">
        <v>631</v>
      </c>
      <c r="AE26" s="137" t="s">
        <v>631</v>
      </c>
      <c r="AF26" s="137" t="s">
        <v>631</v>
      </c>
      <c r="AG26" s="137" t="s">
        <v>631</v>
      </c>
      <c r="AH26" s="137">
        <v>0</v>
      </c>
      <c r="AI26" s="137">
        <v>0</v>
      </c>
      <c r="AJ26" s="137">
        <v>0</v>
      </c>
      <c r="AK26" s="137">
        <v>0</v>
      </c>
      <c r="AL26" s="137">
        <v>0</v>
      </c>
      <c r="AM26" s="137">
        <v>0</v>
      </c>
      <c r="AN26" s="137">
        <v>0</v>
      </c>
      <c r="AO26" s="137">
        <v>0</v>
      </c>
      <c r="AP26" s="137">
        <v>0</v>
      </c>
    </row>
    <row r="27" spans="1:42" ht="18" hidden="1" customHeight="1">
      <c r="A27" s="136" t="s">
        <v>655</v>
      </c>
      <c r="B27" s="136" t="s">
        <v>656</v>
      </c>
      <c r="C27" s="137">
        <v>90</v>
      </c>
      <c r="D27" s="137">
        <v>77</v>
      </c>
      <c r="E27" s="137">
        <v>67</v>
      </c>
      <c r="F27" s="137">
        <v>61</v>
      </c>
      <c r="G27" s="137">
        <v>56</v>
      </c>
      <c r="H27" s="137">
        <v>51</v>
      </c>
      <c r="I27" s="137">
        <v>43</v>
      </c>
      <c r="J27" s="137">
        <v>37</v>
      </c>
      <c r="K27" s="137">
        <v>36</v>
      </c>
      <c r="L27" s="137">
        <v>34</v>
      </c>
      <c r="M27" s="137">
        <v>27</v>
      </c>
      <c r="N27" s="137">
        <v>25</v>
      </c>
      <c r="O27" s="137">
        <v>23</v>
      </c>
      <c r="P27" s="137">
        <v>20</v>
      </c>
      <c r="Q27" s="137">
        <v>20</v>
      </c>
      <c r="R27" s="137">
        <v>14</v>
      </c>
      <c r="S27" s="137">
        <v>12</v>
      </c>
      <c r="T27" s="137">
        <v>13</v>
      </c>
      <c r="U27" s="137">
        <v>11</v>
      </c>
      <c r="V27" s="137">
        <v>8</v>
      </c>
      <c r="W27" s="137">
        <v>8</v>
      </c>
      <c r="X27" s="137">
        <v>8</v>
      </c>
      <c r="Y27" s="137">
        <v>6</v>
      </c>
      <c r="Z27" s="137" t="s">
        <v>631</v>
      </c>
      <c r="AA27" s="137" t="s">
        <v>631</v>
      </c>
      <c r="AB27" s="137" t="s">
        <v>631</v>
      </c>
      <c r="AC27" s="137" t="s">
        <v>631</v>
      </c>
      <c r="AD27" s="137" t="s">
        <v>631</v>
      </c>
      <c r="AE27" s="137">
        <v>0</v>
      </c>
      <c r="AF27" s="137">
        <v>0</v>
      </c>
      <c r="AG27" s="137">
        <v>0</v>
      </c>
      <c r="AH27" s="137">
        <v>0</v>
      </c>
      <c r="AI27" s="137" t="s">
        <v>631</v>
      </c>
      <c r="AJ27" s="137" t="s">
        <v>631</v>
      </c>
      <c r="AK27" s="137" t="s">
        <v>631</v>
      </c>
      <c r="AL27" s="137" t="s">
        <v>631</v>
      </c>
      <c r="AM27" s="137" t="s">
        <v>631</v>
      </c>
      <c r="AN27" s="137">
        <v>0</v>
      </c>
      <c r="AO27" s="137">
        <v>0</v>
      </c>
      <c r="AP27" s="137">
        <v>0</v>
      </c>
    </row>
    <row r="28" spans="1:42" ht="18" hidden="1" customHeight="1">
      <c r="A28" s="136" t="s">
        <v>657</v>
      </c>
      <c r="B28" s="136" t="s">
        <v>658</v>
      </c>
      <c r="C28" s="137">
        <v>1018</v>
      </c>
      <c r="D28" s="137">
        <v>867</v>
      </c>
      <c r="E28" s="137">
        <v>721</v>
      </c>
      <c r="F28" s="137">
        <v>639</v>
      </c>
      <c r="G28" s="137">
        <v>571</v>
      </c>
      <c r="H28" s="137">
        <v>501</v>
      </c>
      <c r="I28" s="137">
        <v>474</v>
      </c>
      <c r="J28" s="137">
        <v>443</v>
      </c>
      <c r="K28" s="137">
        <v>413</v>
      </c>
      <c r="L28" s="137">
        <v>380</v>
      </c>
      <c r="M28" s="137">
        <v>367</v>
      </c>
      <c r="N28" s="137">
        <v>331</v>
      </c>
      <c r="O28" s="137">
        <v>294</v>
      </c>
      <c r="P28" s="137">
        <v>265</v>
      </c>
      <c r="Q28" s="137">
        <v>225</v>
      </c>
      <c r="R28" s="137">
        <v>197</v>
      </c>
      <c r="S28" s="137">
        <v>171</v>
      </c>
      <c r="T28" s="137">
        <v>144</v>
      </c>
      <c r="U28" s="137">
        <v>136</v>
      </c>
      <c r="V28" s="137">
        <v>119</v>
      </c>
      <c r="W28" s="137">
        <v>116</v>
      </c>
      <c r="X28" s="137">
        <v>96</v>
      </c>
      <c r="Y28" s="137">
        <v>84</v>
      </c>
      <c r="Z28" s="137">
        <v>64</v>
      </c>
      <c r="AA28" s="137">
        <v>49</v>
      </c>
      <c r="AB28" s="137">
        <v>44</v>
      </c>
      <c r="AC28" s="137">
        <v>34</v>
      </c>
      <c r="AD28" s="137">
        <v>28</v>
      </c>
      <c r="AE28" s="137">
        <v>22</v>
      </c>
      <c r="AF28" s="137">
        <v>17</v>
      </c>
      <c r="AG28" s="137">
        <v>11</v>
      </c>
      <c r="AH28" s="137">
        <v>11</v>
      </c>
      <c r="AI28" s="137">
        <v>9</v>
      </c>
      <c r="AJ28" s="137">
        <v>9</v>
      </c>
      <c r="AK28" s="137">
        <v>8</v>
      </c>
      <c r="AL28" s="137" t="s">
        <v>631</v>
      </c>
      <c r="AM28" s="137" t="s">
        <v>631</v>
      </c>
      <c r="AN28" s="137">
        <v>0</v>
      </c>
      <c r="AO28" s="137">
        <v>0</v>
      </c>
      <c r="AP28" s="137">
        <v>0</v>
      </c>
    </row>
    <row r="29" spans="1:42" ht="18" hidden="1" customHeight="1">
      <c r="A29" s="136" t="s">
        <v>659</v>
      </c>
      <c r="B29" s="136" t="s">
        <v>660</v>
      </c>
      <c r="C29" s="137">
        <v>683</v>
      </c>
      <c r="D29" s="137">
        <v>629</v>
      </c>
      <c r="E29" s="137">
        <v>513</v>
      </c>
      <c r="F29" s="137">
        <v>449</v>
      </c>
      <c r="G29" s="137">
        <v>417</v>
      </c>
      <c r="H29" s="137">
        <v>359</v>
      </c>
      <c r="I29" s="137">
        <v>338</v>
      </c>
      <c r="J29" s="137">
        <v>310</v>
      </c>
      <c r="K29" s="137">
        <v>276</v>
      </c>
      <c r="L29" s="137">
        <v>257</v>
      </c>
      <c r="M29" s="137">
        <v>244</v>
      </c>
      <c r="N29" s="137">
        <v>228</v>
      </c>
      <c r="O29" s="137">
        <v>214</v>
      </c>
      <c r="P29" s="137">
        <v>182</v>
      </c>
      <c r="Q29" s="137">
        <v>142</v>
      </c>
      <c r="R29" s="137">
        <v>127</v>
      </c>
      <c r="S29" s="137">
        <v>106</v>
      </c>
      <c r="T29" s="137">
        <v>85</v>
      </c>
      <c r="U29" s="137">
        <v>72</v>
      </c>
      <c r="V29" s="137">
        <v>60</v>
      </c>
      <c r="W29" s="137">
        <v>55</v>
      </c>
      <c r="X29" s="137">
        <v>45</v>
      </c>
      <c r="Y29" s="137">
        <v>41</v>
      </c>
      <c r="Z29" s="137">
        <v>30</v>
      </c>
      <c r="AA29" s="137">
        <v>23</v>
      </c>
      <c r="AB29" s="137">
        <v>20</v>
      </c>
      <c r="AC29" s="137">
        <v>17</v>
      </c>
      <c r="AD29" s="137">
        <v>10</v>
      </c>
      <c r="AE29" s="137">
        <v>8</v>
      </c>
      <c r="AF29" s="137" t="s">
        <v>631</v>
      </c>
      <c r="AG29" s="137" t="s">
        <v>631</v>
      </c>
      <c r="AH29" s="137" t="s">
        <v>631</v>
      </c>
      <c r="AI29" s="137" t="s">
        <v>631</v>
      </c>
      <c r="AJ29" s="137" t="s">
        <v>631</v>
      </c>
      <c r="AK29" s="137" t="s">
        <v>631</v>
      </c>
      <c r="AL29" s="137" t="s">
        <v>631</v>
      </c>
      <c r="AM29" s="137" t="s">
        <v>631</v>
      </c>
      <c r="AN29" s="137">
        <v>0</v>
      </c>
      <c r="AO29" s="137">
        <v>0</v>
      </c>
      <c r="AP29" s="137">
        <v>0</v>
      </c>
    </row>
    <row r="30" spans="1:42" ht="18" hidden="1" customHeight="1">
      <c r="A30" s="136" t="s">
        <v>661</v>
      </c>
      <c r="B30" s="136" t="s">
        <v>662</v>
      </c>
      <c r="C30" s="137">
        <v>137</v>
      </c>
      <c r="D30" s="137">
        <v>120</v>
      </c>
      <c r="E30" s="137">
        <v>99</v>
      </c>
      <c r="F30" s="137">
        <v>80</v>
      </c>
      <c r="G30" s="137">
        <v>69</v>
      </c>
      <c r="H30" s="137">
        <v>59</v>
      </c>
      <c r="I30" s="137">
        <v>55</v>
      </c>
      <c r="J30" s="137">
        <v>47</v>
      </c>
      <c r="K30" s="137">
        <v>46</v>
      </c>
      <c r="L30" s="137">
        <v>46</v>
      </c>
      <c r="M30" s="137">
        <v>46</v>
      </c>
      <c r="N30" s="137">
        <v>40</v>
      </c>
      <c r="O30" s="137">
        <v>35</v>
      </c>
      <c r="P30" s="137">
        <v>29</v>
      </c>
      <c r="Q30" s="137">
        <v>26</v>
      </c>
      <c r="R30" s="137">
        <v>18</v>
      </c>
      <c r="S30" s="137">
        <v>14</v>
      </c>
      <c r="T30" s="137">
        <v>11</v>
      </c>
      <c r="U30" s="137">
        <v>9</v>
      </c>
      <c r="V30" s="137">
        <v>10</v>
      </c>
      <c r="W30" s="137">
        <v>9</v>
      </c>
      <c r="X30" s="137">
        <v>7</v>
      </c>
      <c r="Y30" s="137">
        <v>7</v>
      </c>
      <c r="Z30" s="137">
        <v>6</v>
      </c>
      <c r="AA30" s="137" t="s">
        <v>631</v>
      </c>
      <c r="AB30" s="137" t="s">
        <v>631</v>
      </c>
      <c r="AC30" s="137" t="s">
        <v>631</v>
      </c>
      <c r="AD30" s="137" t="s">
        <v>631</v>
      </c>
      <c r="AE30" s="137">
        <v>0</v>
      </c>
      <c r="AF30" s="137">
        <v>0</v>
      </c>
      <c r="AG30" s="137">
        <v>0</v>
      </c>
      <c r="AH30" s="137">
        <v>0</v>
      </c>
      <c r="AI30" s="137">
        <v>0</v>
      </c>
      <c r="AJ30" s="137">
        <v>0</v>
      </c>
      <c r="AK30" s="137">
        <v>0</v>
      </c>
      <c r="AL30" s="137">
        <v>0</v>
      </c>
      <c r="AM30" s="137">
        <v>0</v>
      </c>
      <c r="AN30" s="137">
        <v>0</v>
      </c>
      <c r="AO30" s="137">
        <v>0</v>
      </c>
      <c r="AP30" s="137">
        <v>0</v>
      </c>
    </row>
    <row r="31" spans="1:42" ht="18" hidden="1" customHeight="1">
      <c r="A31" s="136" t="s">
        <v>663</v>
      </c>
      <c r="B31" s="136" t="s">
        <v>664</v>
      </c>
      <c r="C31" s="137">
        <v>375</v>
      </c>
      <c r="D31" s="137">
        <v>326</v>
      </c>
      <c r="E31" s="137">
        <v>279</v>
      </c>
      <c r="F31" s="137">
        <v>250</v>
      </c>
      <c r="G31" s="137">
        <v>220</v>
      </c>
      <c r="H31" s="137">
        <v>176</v>
      </c>
      <c r="I31" s="137">
        <v>169</v>
      </c>
      <c r="J31" s="137">
        <v>154</v>
      </c>
      <c r="K31" s="137">
        <v>144</v>
      </c>
      <c r="L31" s="137">
        <v>130</v>
      </c>
      <c r="M31" s="137">
        <v>124</v>
      </c>
      <c r="N31" s="137">
        <v>114</v>
      </c>
      <c r="O31" s="137">
        <v>100</v>
      </c>
      <c r="P31" s="137">
        <v>86</v>
      </c>
      <c r="Q31" s="137">
        <v>75</v>
      </c>
      <c r="R31" s="137">
        <v>65</v>
      </c>
      <c r="S31" s="137">
        <v>61</v>
      </c>
      <c r="T31" s="137">
        <v>48</v>
      </c>
      <c r="U31" s="137">
        <v>42</v>
      </c>
      <c r="V31" s="137">
        <v>36</v>
      </c>
      <c r="W31" s="137">
        <v>31</v>
      </c>
      <c r="X31" s="137">
        <v>29</v>
      </c>
      <c r="Y31" s="137">
        <v>27</v>
      </c>
      <c r="Z31" s="137">
        <v>16</v>
      </c>
      <c r="AA31" s="137">
        <v>14</v>
      </c>
      <c r="AB31" s="137">
        <v>12</v>
      </c>
      <c r="AC31" s="137">
        <v>10</v>
      </c>
      <c r="AD31" s="137">
        <v>10</v>
      </c>
      <c r="AE31" s="137">
        <v>7</v>
      </c>
      <c r="AF31" s="137" t="s">
        <v>631</v>
      </c>
      <c r="AG31" s="137" t="s">
        <v>631</v>
      </c>
      <c r="AH31" s="137" t="s">
        <v>631</v>
      </c>
      <c r="AI31" s="137" t="s">
        <v>631</v>
      </c>
      <c r="AJ31" s="137" t="s">
        <v>631</v>
      </c>
      <c r="AK31" s="137" t="s">
        <v>631</v>
      </c>
      <c r="AL31" s="137" t="s">
        <v>631</v>
      </c>
      <c r="AM31" s="137" t="s">
        <v>631</v>
      </c>
      <c r="AN31" s="137">
        <v>0</v>
      </c>
      <c r="AO31" s="137">
        <v>0</v>
      </c>
      <c r="AP31" s="137">
        <v>0</v>
      </c>
    </row>
    <row r="32" spans="1:42" ht="18" hidden="1" customHeight="1">
      <c r="A32" s="136" t="s">
        <v>665</v>
      </c>
      <c r="B32" s="136" t="s">
        <v>666</v>
      </c>
      <c r="C32" s="137">
        <v>587</v>
      </c>
      <c r="D32" s="137">
        <v>504</v>
      </c>
      <c r="E32" s="137">
        <v>420</v>
      </c>
      <c r="F32" s="137">
        <v>363</v>
      </c>
      <c r="G32" s="137">
        <v>335</v>
      </c>
      <c r="H32" s="137">
        <v>308</v>
      </c>
      <c r="I32" s="137">
        <v>300</v>
      </c>
      <c r="J32" s="137">
        <v>283</v>
      </c>
      <c r="K32" s="137">
        <v>255</v>
      </c>
      <c r="L32" s="137">
        <v>241</v>
      </c>
      <c r="M32" s="137">
        <v>226</v>
      </c>
      <c r="N32" s="137">
        <v>205</v>
      </c>
      <c r="O32" s="137">
        <v>188</v>
      </c>
      <c r="P32" s="137">
        <v>161</v>
      </c>
      <c r="Q32" s="137">
        <v>141</v>
      </c>
      <c r="R32" s="137">
        <v>130</v>
      </c>
      <c r="S32" s="137">
        <v>121</v>
      </c>
      <c r="T32" s="137">
        <v>108</v>
      </c>
      <c r="U32" s="137">
        <v>100</v>
      </c>
      <c r="V32" s="137">
        <v>85</v>
      </c>
      <c r="W32" s="137">
        <v>82</v>
      </c>
      <c r="X32" s="137">
        <v>68</v>
      </c>
      <c r="Y32" s="137">
        <v>66</v>
      </c>
      <c r="Z32" s="137">
        <v>54</v>
      </c>
      <c r="AA32" s="137">
        <v>42</v>
      </c>
      <c r="AB32" s="137">
        <v>38</v>
      </c>
      <c r="AC32" s="137">
        <v>25</v>
      </c>
      <c r="AD32" s="137">
        <v>23</v>
      </c>
      <c r="AE32" s="137">
        <v>18</v>
      </c>
      <c r="AF32" s="137">
        <v>5</v>
      </c>
      <c r="AG32" s="137" t="s">
        <v>631</v>
      </c>
      <c r="AH32" s="137" t="s">
        <v>631</v>
      </c>
      <c r="AI32" s="137" t="s">
        <v>631</v>
      </c>
      <c r="AJ32" s="137" t="s">
        <v>631</v>
      </c>
      <c r="AK32" s="137" t="s">
        <v>631</v>
      </c>
      <c r="AL32" s="137" t="s">
        <v>631</v>
      </c>
      <c r="AM32" s="137" t="s">
        <v>631</v>
      </c>
      <c r="AN32" s="137">
        <v>0</v>
      </c>
      <c r="AO32" s="137">
        <v>0</v>
      </c>
      <c r="AP32" s="137">
        <v>0</v>
      </c>
    </row>
    <row r="33" spans="1:42" ht="18" hidden="1" customHeight="1">
      <c r="A33" s="136" t="s">
        <v>667</v>
      </c>
      <c r="B33" s="136" t="s">
        <v>668</v>
      </c>
      <c r="C33" s="137">
        <v>86</v>
      </c>
      <c r="D33" s="137">
        <v>76</v>
      </c>
      <c r="E33" s="137">
        <v>63</v>
      </c>
      <c r="F33" s="137">
        <v>52</v>
      </c>
      <c r="G33" s="137">
        <v>52</v>
      </c>
      <c r="H33" s="137">
        <v>51</v>
      </c>
      <c r="I33" s="137">
        <v>49</v>
      </c>
      <c r="J33" s="137">
        <v>46</v>
      </c>
      <c r="K33" s="137">
        <v>41</v>
      </c>
      <c r="L33" s="137">
        <v>41</v>
      </c>
      <c r="M33" s="137">
        <v>41</v>
      </c>
      <c r="N33" s="137">
        <v>39</v>
      </c>
      <c r="O33" s="137">
        <v>36</v>
      </c>
      <c r="P33" s="137">
        <v>35</v>
      </c>
      <c r="Q33" s="137">
        <v>30</v>
      </c>
      <c r="R33" s="137">
        <v>27</v>
      </c>
      <c r="S33" s="137">
        <v>25</v>
      </c>
      <c r="T33" s="137">
        <v>22</v>
      </c>
      <c r="U33" s="137">
        <v>19</v>
      </c>
      <c r="V33" s="137">
        <v>15</v>
      </c>
      <c r="W33" s="137">
        <v>14</v>
      </c>
      <c r="X33" s="137">
        <v>13</v>
      </c>
      <c r="Y33" s="137">
        <v>13</v>
      </c>
      <c r="Z33" s="137">
        <v>10</v>
      </c>
      <c r="AA33" s="137">
        <v>8</v>
      </c>
      <c r="AB33" s="137">
        <v>7</v>
      </c>
      <c r="AC33" s="137" t="s">
        <v>631</v>
      </c>
      <c r="AD33" s="137" t="s">
        <v>631</v>
      </c>
      <c r="AE33" s="137" t="s">
        <v>631</v>
      </c>
      <c r="AF33" s="137">
        <v>0</v>
      </c>
      <c r="AG33" s="137">
        <v>0</v>
      </c>
      <c r="AH33" s="137">
        <v>0</v>
      </c>
      <c r="AI33" s="137">
        <v>0</v>
      </c>
      <c r="AJ33" s="137">
        <v>0</v>
      </c>
      <c r="AK33" s="137">
        <v>0</v>
      </c>
      <c r="AL33" s="137">
        <v>0</v>
      </c>
      <c r="AM33" s="137">
        <v>0</v>
      </c>
      <c r="AN33" s="137">
        <v>0</v>
      </c>
      <c r="AO33" s="137">
        <v>0</v>
      </c>
      <c r="AP33" s="137">
        <v>0</v>
      </c>
    </row>
    <row r="34" spans="1:42" ht="18" hidden="1" customHeight="1">
      <c r="A34" s="136" t="s">
        <v>669</v>
      </c>
      <c r="B34" s="136" t="s">
        <v>670</v>
      </c>
      <c r="C34" s="137">
        <v>47</v>
      </c>
      <c r="D34" s="137">
        <v>39</v>
      </c>
      <c r="E34" s="137">
        <v>32</v>
      </c>
      <c r="F34" s="137">
        <v>26</v>
      </c>
      <c r="G34" s="137">
        <v>24</v>
      </c>
      <c r="H34" s="137">
        <v>23</v>
      </c>
      <c r="I34" s="137">
        <v>20</v>
      </c>
      <c r="J34" s="137">
        <v>20</v>
      </c>
      <c r="K34" s="137">
        <v>17</v>
      </c>
      <c r="L34" s="137">
        <v>16</v>
      </c>
      <c r="M34" s="137">
        <v>14</v>
      </c>
      <c r="N34" s="137">
        <v>12</v>
      </c>
      <c r="O34" s="137">
        <v>13</v>
      </c>
      <c r="P34" s="137">
        <v>10</v>
      </c>
      <c r="Q34" s="137">
        <v>11</v>
      </c>
      <c r="R34" s="137">
        <v>10</v>
      </c>
      <c r="S34" s="137">
        <v>9</v>
      </c>
      <c r="T34" s="137">
        <v>8</v>
      </c>
      <c r="U34" s="137">
        <v>5</v>
      </c>
      <c r="V34" s="137" t="s">
        <v>631</v>
      </c>
      <c r="W34" s="137" t="s">
        <v>631</v>
      </c>
      <c r="X34" s="137" t="s">
        <v>631</v>
      </c>
      <c r="Y34" s="137" t="s">
        <v>631</v>
      </c>
      <c r="Z34" s="137" t="s">
        <v>631</v>
      </c>
      <c r="AA34" s="137" t="s">
        <v>631</v>
      </c>
      <c r="AB34" s="137" t="s">
        <v>631</v>
      </c>
      <c r="AC34" s="137">
        <v>0</v>
      </c>
      <c r="AD34" s="137">
        <v>0</v>
      </c>
      <c r="AE34" s="137">
        <v>0</v>
      </c>
      <c r="AF34" s="137">
        <v>0</v>
      </c>
      <c r="AG34" s="137">
        <v>0</v>
      </c>
      <c r="AH34" s="137">
        <v>0</v>
      </c>
      <c r="AI34" s="137">
        <v>0</v>
      </c>
      <c r="AJ34" s="137">
        <v>0</v>
      </c>
      <c r="AK34" s="137">
        <v>0</v>
      </c>
      <c r="AL34" s="137">
        <v>0</v>
      </c>
      <c r="AM34" s="137">
        <v>0</v>
      </c>
      <c r="AN34" s="137">
        <v>0</v>
      </c>
      <c r="AO34" s="137">
        <v>0</v>
      </c>
      <c r="AP34" s="137">
        <v>0</v>
      </c>
    </row>
    <row r="35" spans="1:42" ht="18" hidden="1" customHeight="1">
      <c r="A35" s="136" t="s">
        <v>671</v>
      </c>
      <c r="B35" s="136" t="s">
        <v>672</v>
      </c>
      <c r="C35" s="137">
        <v>101</v>
      </c>
      <c r="D35" s="137">
        <v>89</v>
      </c>
      <c r="E35" s="137">
        <v>71</v>
      </c>
      <c r="F35" s="137">
        <v>64</v>
      </c>
      <c r="G35" s="137">
        <v>52</v>
      </c>
      <c r="H35" s="137">
        <v>49</v>
      </c>
      <c r="I35" s="137">
        <v>48</v>
      </c>
      <c r="J35" s="137">
        <v>47</v>
      </c>
      <c r="K35" s="137">
        <v>44</v>
      </c>
      <c r="L35" s="137">
        <v>41</v>
      </c>
      <c r="M35" s="137">
        <v>39</v>
      </c>
      <c r="N35" s="137">
        <v>33</v>
      </c>
      <c r="O35" s="137">
        <v>29</v>
      </c>
      <c r="P35" s="137">
        <v>22</v>
      </c>
      <c r="Q35" s="137">
        <v>18</v>
      </c>
      <c r="R35" s="137">
        <v>17</v>
      </c>
      <c r="S35" s="137">
        <v>16</v>
      </c>
      <c r="T35" s="137">
        <v>14</v>
      </c>
      <c r="U35" s="137">
        <v>14</v>
      </c>
      <c r="V35" s="137">
        <v>14</v>
      </c>
      <c r="W35" s="137">
        <v>13</v>
      </c>
      <c r="X35" s="137">
        <v>10</v>
      </c>
      <c r="Y35" s="137">
        <v>10</v>
      </c>
      <c r="Z35" s="137">
        <v>8</v>
      </c>
      <c r="AA35" s="137">
        <v>7</v>
      </c>
      <c r="AB35" s="137">
        <v>6</v>
      </c>
      <c r="AC35" s="137">
        <v>5</v>
      </c>
      <c r="AD35" s="137">
        <v>5</v>
      </c>
      <c r="AE35" s="137" t="s">
        <v>631</v>
      </c>
      <c r="AF35" s="137" t="s">
        <v>631</v>
      </c>
      <c r="AG35" s="137">
        <v>0</v>
      </c>
      <c r="AH35" s="137">
        <v>0</v>
      </c>
      <c r="AI35" s="137" t="s">
        <v>631</v>
      </c>
      <c r="AJ35" s="137" t="s">
        <v>631</v>
      </c>
      <c r="AK35" s="137" t="s">
        <v>631</v>
      </c>
      <c r="AL35" s="137">
        <v>0</v>
      </c>
      <c r="AM35" s="137">
        <v>0</v>
      </c>
      <c r="AN35" s="137">
        <v>0</v>
      </c>
      <c r="AO35" s="137">
        <v>0</v>
      </c>
      <c r="AP35" s="137">
        <v>0</v>
      </c>
    </row>
    <row r="36" spans="1:42" ht="18" hidden="1" customHeight="1">
      <c r="A36" s="136" t="s">
        <v>673</v>
      </c>
      <c r="B36" s="136" t="s">
        <v>674</v>
      </c>
      <c r="C36" s="137">
        <v>77</v>
      </c>
      <c r="D36" s="137">
        <v>59</v>
      </c>
      <c r="E36" s="137">
        <v>47</v>
      </c>
      <c r="F36" s="137">
        <v>43</v>
      </c>
      <c r="G36" s="137">
        <v>39</v>
      </c>
      <c r="H36" s="137">
        <v>35</v>
      </c>
      <c r="I36" s="137">
        <v>34</v>
      </c>
      <c r="J36" s="137">
        <v>31</v>
      </c>
      <c r="K36" s="137">
        <v>26</v>
      </c>
      <c r="L36" s="137">
        <v>25</v>
      </c>
      <c r="M36" s="137">
        <v>26</v>
      </c>
      <c r="N36" s="137">
        <v>25</v>
      </c>
      <c r="O36" s="137">
        <v>24</v>
      </c>
      <c r="P36" s="137">
        <v>22</v>
      </c>
      <c r="Q36" s="137">
        <v>17</v>
      </c>
      <c r="R36" s="137">
        <v>15</v>
      </c>
      <c r="S36" s="137">
        <v>16</v>
      </c>
      <c r="T36" s="137">
        <v>15</v>
      </c>
      <c r="U36" s="137">
        <v>16</v>
      </c>
      <c r="V36" s="137">
        <v>13</v>
      </c>
      <c r="W36" s="137">
        <v>14</v>
      </c>
      <c r="X36" s="137">
        <v>13</v>
      </c>
      <c r="Y36" s="137">
        <v>12</v>
      </c>
      <c r="Z36" s="137">
        <v>10</v>
      </c>
      <c r="AA36" s="137">
        <v>8</v>
      </c>
      <c r="AB36" s="137">
        <v>8</v>
      </c>
      <c r="AC36" s="137" t="s">
        <v>631</v>
      </c>
      <c r="AD36" s="137" t="s">
        <v>631</v>
      </c>
      <c r="AE36" s="137" t="s">
        <v>631</v>
      </c>
      <c r="AF36" s="137">
        <v>0</v>
      </c>
      <c r="AG36" s="137">
        <v>0</v>
      </c>
      <c r="AH36" s="137">
        <v>0</v>
      </c>
      <c r="AI36" s="137">
        <v>0</v>
      </c>
      <c r="AJ36" s="137">
        <v>0</v>
      </c>
      <c r="AK36" s="137">
        <v>0</v>
      </c>
      <c r="AL36" s="137">
        <v>0</v>
      </c>
      <c r="AM36" s="137">
        <v>0</v>
      </c>
      <c r="AN36" s="137">
        <v>0</v>
      </c>
      <c r="AO36" s="137">
        <v>0</v>
      </c>
      <c r="AP36" s="137">
        <v>0</v>
      </c>
    </row>
    <row r="37" spans="1:42" ht="18" hidden="1" customHeight="1">
      <c r="A37" s="136" t="s">
        <v>675</v>
      </c>
      <c r="B37" s="136" t="s">
        <v>676</v>
      </c>
      <c r="C37" s="137">
        <v>78</v>
      </c>
      <c r="D37" s="137">
        <v>63</v>
      </c>
      <c r="E37" s="137">
        <v>57</v>
      </c>
      <c r="F37" s="137">
        <v>48</v>
      </c>
      <c r="G37" s="137">
        <v>46</v>
      </c>
      <c r="H37" s="137">
        <v>41</v>
      </c>
      <c r="I37" s="137">
        <v>39</v>
      </c>
      <c r="J37" s="137">
        <v>37</v>
      </c>
      <c r="K37" s="137">
        <v>35</v>
      </c>
      <c r="L37" s="137">
        <v>35</v>
      </c>
      <c r="M37" s="137">
        <v>32</v>
      </c>
      <c r="N37" s="137">
        <v>30</v>
      </c>
      <c r="O37" s="137">
        <v>24</v>
      </c>
      <c r="P37" s="137">
        <v>21</v>
      </c>
      <c r="Q37" s="137">
        <v>19</v>
      </c>
      <c r="R37" s="137">
        <v>18</v>
      </c>
      <c r="S37" s="137">
        <v>17</v>
      </c>
      <c r="T37" s="137">
        <v>15</v>
      </c>
      <c r="U37" s="137">
        <v>14</v>
      </c>
      <c r="V37" s="137">
        <v>12</v>
      </c>
      <c r="W37" s="137">
        <v>10</v>
      </c>
      <c r="X37" s="137">
        <v>8</v>
      </c>
      <c r="Y37" s="137">
        <v>7</v>
      </c>
      <c r="Z37" s="137">
        <v>6</v>
      </c>
      <c r="AA37" s="137" t="s">
        <v>631</v>
      </c>
      <c r="AB37" s="137" t="s">
        <v>631</v>
      </c>
      <c r="AC37" s="137" t="s">
        <v>631</v>
      </c>
      <c r="AD37" s="137" t="s">
        <v>631</v>
      </c>
      <c r="AE37" s="137" t="s">
        <v>631</v>
      </c>
      <c r="AF37" s="137" t="s">
        <v>631</v>
      </c>
      <c r="AG37" s="137" t="s">
        <v>631</v>
      </c>
      <c r="AH37" s="137">
        <v>0</v>
      </c>
      <c r="AI37" s="137">
        <v>0</v>
      </c>
      <c r="AJ37" s="137">
        <v>0</v>
      </c>
      <c r="AK37" s="137">
        <v>0</v>
      </c>
      <c r="AL37" s="137">
        <v>0</v>
      </c>
      <c r="AM37" s="137">
        <v>0</v>
      </c>
      <c r="AN37" s="137">
        <v>0</v>
      </c>
      <c r="AO37" s="137">
        <v>0</v>
      </c>
      <c r="AP37" s="137">
        <v>0</v>
      </c>
    </row>
    <row r="38" spans="1:42" ht="18" hidden="1" customHeight="1">
      <c r="A38" s="136" t="s">
        <v>677</v>
      </c>
      <c r="B38" s="136" t="s">
        <v>678</v>
      </c>
      <c r="C38" s="137">
        <v>198</v>
      </c>
      <c r="D38" s="137">
        <v>178</v>
      </c>
      <c r="E38" s="137">
        <v>150</v>
      </c>
      <c r="F38" s="137">
        <v>130</v>
      </c>
      <c r="G38" s="137">
        <v>122</v>
      </c>
      <c r="H38" s="137">
        <v>109</v>
      </c>
      <c r="I38" s="137">
        <v>110</v>
      </c>
      <c r="J38" s="137">
        <v>102</v>
      </c>
      <c r="K38" s="137">
        <v>92</v>
      </c>
      <c r="L38" s="137">
        <v>83</v>
      </c>
      <c r="M38" s="137">
        <v>74</v>
      </c>
      <c r="N38" s="137">
        <v>66</v>
      </c>
      <c r="O38" s="137">
        <v>62</v>
      </c>
      <c r="P38" s="137">
        <v>51</v>
      </c>
      <c r="Q38" s="137">
        <v>46</v>
      </c>
      <c r="R38" s="137">
        <v>43</v>
      </c>
      <c r="S38" s="137">
        <v>38</v>
      </c>
      <c r="T38" s="137">
        <v>34</v>
      </c>
      <c r="U38" s="137">
        <v>32</v>
      </c>
      <c r="V38" s="137">
        <v>28</v>
      </c>
      <c r="W38" s="137">
        <v>28</v>
      </c>
      <c r="X38" s="137">
        <v>21</v>
      </c>
      <c r="Y38" s="137">
        <v>21</v>
      </c>
      <c r="Z38" s="137">
        <v>18</v>
      </c>
      <c r="AA38" s="137">
        <v>14</v>
      </c>
      <c r="AB38" s="137">
        <v>13</v>
      </c>
      <c r="AC38" s="137">
        <v>10</v>
      </c>
      <c r="AD38" s="137">
        <v>9</v>
      </c>
      <c r="AE38" s="137">
        <v>7</v>
      </c>
      <c r="AF38" s="137" t="s">
        <v>631</v>
      </c>
      <c r="AG38" s="137" t="s">
        <v>631</v>
      </c>
      <c r="AH38" s="137" t="s">
        <v>631</v>
      </c>
      <c r="AI38" s="137" t="s">
        <v>631</v>
      </c>
      <c r="AJ38" s="137" t="s">
        <v>631</v>
      </c>
      <c r="AK38" s="137" t="s">
        <v>631</v>
      </c>
      <c r="AL38" s="137" t="s">
        <v>631</v>
      </c>
      <c r="AM38" s="137" t="s">
        <v>631</v>
      </c>
      <c r="AN38" s="137">
        <v>0</v>
      </c>
      <c r="AO38" s="137">
        <v>0</v>
      </c>
      <c r="AP38" s="137">
        <v>0</v>
      </c>
    </row>
    <row r="39" spans="1:42" ht="18" hidden="1" customHeight="1">
      <c r="A39" s="136" t="s">
        <v>679</v>
      </c>
      <c r="B39" s="136" t="s">
        <v>680</v>
      </c>
      <c r="C39" s="137">
        <v>3303</v>
      </c>
      <c r="D39" s="137">
        <v>2832</v>
      </c>
      <c r="E39" s="137">
        <v>2338</v>
      </c>
      <c r="F39" s="137">
        <v>2038</v>
      </c>
      <c r="G39" s="137">
        <v>1869</v>
      </c>
      <c r="H39" s="137">
        <v>1627</v>
      </c>
      <c r="I39" s="137">
        <v>1547</v>
      </c>
      <c r="J39" s="137">
        <v>1416</v>
      </c>
      <c r="K39" s="137">
        <v>1302</v>
      </c>
      <c r="L39" s="137">
        <v>1200</v>
      </c>
      <c r="M39" s="137">
        <v>1115</v>
      </c>
      <c r="N39" s="137">
        <v>1001</v>
      </c>
      <c r="O39" s="137">
        <v>885</v>
      </c>
      <c r="P39" s="137">
        <v>741</v>
      </c>
      <c r="Q39" s="137">
        <v>632</v>
      </c>
      <c r="R39" s="137">
        <v>532</v>
      </c>
      <c r="S39" s="137">
        <v>454</v>
      </c>
      <c r="T39" s="137">
        <v>375</v>
      </c>
      <c r="U39" s="137">
        <v>316</v>
      </c>
      <c r="V39" s="137">
        <v>263</v>
      </c>
      <c r="W39" s="137">
        <v>236</v>
      </c>
      <c r="X39" s="137">
        <v>190</v>
      </c>
      <c r="Y39" s="137">
        <v>161</v>
      </c>
      <c r="Z39" s="137">
        <v>126</v>
      </c>
      <c r="AA39" s="137">
        <v>106</v>
      </c>
      <c r="AB39" s="137">
        <v>85</v>
      </c>
      <c r="AC39" s="137">
        <v>74</v>
      </c>
      <c r="AD39" s="137">
        <v>60</v>
      </c>
      <c r="AE39" s="137">
        <v>43</v>
      </c>
      <c r="AF39" s="137">
        <v>26</v>
      </c>
      <c r="AG39" s="137">
        <v>21</v>
      </c>
      <c r="AH39" s="137">
        <v>16</v>
      </c>
      <c r="AI39" s="137">
        <v>14</v>
      </c>
      <c r="AJ39" s="137">
        <v>14</v>
      </c>
      <c r="AK39" s="137">
        <v>13</v>
      </c>
      <c r="AL39" s="137">
        <v>8</v>
      </c>
      <c r="AM39" s="137">
        <v>6</v>
      </c>
      <c r="AN39" s="137">
        <v>0</v>
      </c>
      <c r="AO39" s="137">
        <v>0</v>
      </c>
      <c r="AP39" s="137">
        <v>0</v>
      </c>
    </row>
    <row r="40" spans="1:42" ht="18" hidden="1" customHeight="1">
      <c r="A40" s="136" t="s">
        <v>681</v>
      </c>
      <c r="B40" s="136" t="s">
        <v>682</v>
      </c>
      <c r="C40" s="137">
        <v>331</v>
      </c>
      <c r="D40" s="137">
        <v>276</v>
      </c>
      <c r="E40" s="137">
        <v>226</v>
      </c>
      <c r="F40" s="137">
        <v>192</v>
      </c>
      <c r="G40" s="137">
        <v>180</v>
      </c>
      <c r="H40" s="137">
        <v>150</v>
      </c>
      <c r="I40" s="137">
        <v>149</v>
      </c>
      <c r="J40" s="137">
        <v>128</v>
      </c>
      <c r="K40" s="137">
        <v>115</v>
      </c>
      <c r="L40" s="137">
        <v>102</v>
      </c>
      <c r="M40" s="137">
        <v>95</v>
      </c>
      <c r="N40" s="137">
        <v>86</v>
      </c>
      <c r="O40" s="137">
        <v>72</v>
      </c>
      <c r="P40" s="137">
        <v>62</v>
      </c>
      <c r="Q40" s="137">
        <v>52</v>
      </c>
      <c r="R40" s="137">
        <v>45</v>
      </c>
      <c r="S40" s="137">
        <v>37</v>
      </c>
      <c r="T40" s="137">
        <v>32</v>
      </c>
      <c r="U40" s="137">
        <v>29</v>
      </c>
      <c r="V40" s="137">
        <v>25</v>
      </c>
      <c r="W40" s="137">
        <v>19</v>
      </c>
      <c r="X40" s="137">
        <v>13</v>
      </c>
      <c r="Y40" s="137">
        <v>14</v>
      </c>
      <c r="Z40" s="137">
        <v>11</v>
      </c>
      <c r="AA40" s="137">
        <v>8</v>
      </c>
      <c r="AB40" s="137">
        <v>8</v>
      </c>
      <c r="AC40" s="137" t="s">
        <v>631</v>
      </c>
      <c r="AD40" s="137" t="s">
        <v>631</v>
      </c>
      <c r="AE40" s="137" t="s">
        <v>631</v>
      </c>
      <c r="AF40" s="137">
        <v>0</v>
      </c>
      <c r="AG40" s="137">
        <v>0</v>
      </c>
      <c r="AH40" s="137">
        <v>0</v>
      </c>
      <c r="AI40" s="137">
        <v>0</v>
      </c>
      <c r="AJ40" s="137">
        <v>0</v>
      </c>
      <c r="AK40" s="137">
        <v>0</v>
      </c>
      <c r="AL40" s="137">
        <v>0</v>
      </c>
      <c r="AM40" s="137">
        <v>0</v>
      </c>
      <c r="AN40" s="137">
        <v>0</v>
      </c>
      <c r="AO40" s="137">
        <v>0</v>
      </c>
      <c r="AP40" s="137">
        <v>0</v>
      </c>
    </row>
    <row r="41" spans="1:42" ht="18" hidden="1" customHeight="1">
      <c r="A41" s="136" t="s">
        <v>683</v>
      </c>
      <c r="B41" s="136" t="s">
        <v>684</v>
      </c>
      <c r="C41" s="137">
        <v>271</v>
      </c>
      <c r="D41" s="137">
        <v>224</v>
      </c>
      <c r="E41" s="137">
        <v>182</v>
      </c>
      <c r="F41" s="137">
        <v>162</v>
      </c>
      <c r="G41" s="137">
        <v>148</v>
      </c>
      <c r="H41" s="137">
        <v>134</v>
      </c>
      <c r="I41" s="137">
        <v>135</v>
      </c>
      <c r="J41" s="137">
        <v>123</v>
      </c>
      <c r="K41" s="137">
        <v>105</v>
      </c>
      <c r="L41" s="137">
        <v>107</v>
      </c>
      <c r="M41" s="137">
        <v>95</v>
      </c>
      <c r="N41" s="137">
        <v>84</v>
      </c>
      <c r="O41" s="137">
        <v>72</v>
      </c>
      <c r="P41" s="137">
        <v>57</v>
      </c>
      <c r="Q41" s="137">
        <v>54</v>
      </c>
      <c r="R41" s="137">
        <v>41</v>
      </c>
      <c r="S41" s="137">
        <v>36</v>
      </c>
      <c r="T41" s="137">
        <v>29</v>
      </c>
      <c r="U41" s="137">
        <v>26</v>
      </c>
      <c r="V41" s="137">
        <v>20</v>
      </c>
      <c r="W41" s="137">
        <v>20</v>
      </c>
      <c r="X41" s="137">
        <v>16</v>
      </c>
      <c r="Y41" s="137">
        <v>15</v>
      </c>
      <c r="Z41" s="137">
        <v>13</v>
      </c>
      <c r="AA41" s="137">
        <v>11</v>
      </c>
      <c r="AB41" s="137">
        <v>9</v>
      </c>
      <c r="AC41" s="137">
        <v>9</v>
      </c>
      <c r="AD41" s="137">
        <v>7</v>
      </c>
      <c r="AE41" s="137">
        <v>5</v>
      </c>
      <c r="AF41" s="137" t="s">
        <v>631</v>
      </c>
      <c r="AG41" s="137" t="s">
        <v>631</v>
      </c>
      <c r="AH41" s="137" t="s">
        <v>631</v>
      </c>
      <c r="AI41" s="137" t="s">
        <v>631</v>
      </c>
      <c r="AJ41" s="137" t="s">
        <v>631</v>
      </c>
      <c r="AK41" s="137" t="s">
        <v>631</v>
      </c>
      <c r="AL41" s="137">
        <v>0</v>
      </c>
      <c r="AM41" s="137">
        <v>0</v>
      </c>
      <c r="AN41" s="137">
        <v>0</v>
      </c>
      <c r="AO41" s="137">
        <v>0</v>
      </c>
      <c r="AP41" s="137">
        <v>0</v>
      </c>
    </row>
    <row r="42" spans="1:42" ht="18" hidden="1" customHeight="1">
      <c r="A42" s="136" t="s">
        <v>685</v>
      </c>
      <c r="B42" s="136" t="s">
        <v>686</v>
      </c>
      <c r="C42" s="137">
        <v>422</v>
      </c>
      <c r="D42" s="137">
        <v>372</v>
      </c>
      <c r="E42" s="137">
        <v>313</v>
      </c>
      <c r="F42" s="137">
        <v>259</v>
      </c>
      <c r="G42" s="137">
        <v>218</v>
      </c>
      <c r="H42" s="137">
        <v>192</v>
      </c>
      <c r="I42" s="137">
        <v>170</v>
      </c>
      <c r="J42" s="137">
        <v>153</v>
      </c>
      <c r="K42" s="137">
        <v>144</v>
      </c>
      <c r="L42" s="137">
        <v>130</v>
      </c>
      <c r="M42" s="137">
        <v>114</v>
      </c>
      <c r="N42" s="137">
        <v>100</v>
      </c>
      <c r="O42" s="137">
        <v>86</v>
      </c>
      <c r="P42" s="137">
        <v>70</v>
      </c>
      <c r="Q42" s="137">
        <v>66</v>
      </c>
      <c r="R42" s="137">
        <v>48</v>
      </c>
      <c r="S42" s="137">
        <v>45</v>
      </c>
      <c r="T42" s="137">
        <v>39</v>
      </c>
      <c r="U42" s="137">
        <v>33</v>
      </c>
      <c r="V42" s="137">
        <v>24</v>
      </c>
      <c r="W42" s="137">
        <v>19</v>
      </c>
      <c r="X42" s="137">
        <v>13</v>
      </c>
      <c r="Y42" s="137">
        <v>13</v>
      </c>
      <c r="Z42" s="137">
        <v>10</v>
      </c>
      <c r="AA42" s="137">
        <v>10</v>
      </c>
      <c r="AB42" s="137">
        <v>8</v>
      </c>
      <c r="AC42" s="137">
        <v>7</v>
      </c>
      <c r="AD42" s="137">
        <v>6</v>
      </c>
      <c r="AE42" s="137">
        <v>5</v>
      </c>
      <c r="AF42" s="137" t="s">
        <v>631</v>
      </c>
      <c r="AG42" s="137" t="s">
        <v>631</v>
      </c>
      <c r="AH42" s="137" t="s">
        <v>631</v>
      </c>
      <c r="AI42" s="137" t="s">
        <v>631</v>
      </c>
      <c r="AJ42" s="137" t="s">
        <v>631</v>
      </c>
      <c r="AK42" s="137" t="s">
        <v>631</v>
      </c>
      <c r="AL42" s="137" t="s">
        <v>631</v>
      </c>
      <c r="AM42" s="137" t="s">
        <v>631</v>
      </c>
      <c r="AN42" s="137">
        <v>0</v>
      </c>
      <c r="AO42" s="137">
        <v>0</v>
      </c>
      <c r="AP42" s="137">
        <v>0</v>
      </c>
    </row>
    <row r="43" spans="1:42" ht="18" hidden="1" customHeight="1">
      <c r="A43" s="136" t="s">
        <v>687</v>
      </c>
      <c r="B43" s="136" t="s">
        <v>688</v>
      </c>
      <c r="C43" s="137">
        <v>243</v>
      </c>
      <c r="D43" s="137">
        <v>202</v>
      </c>
      <c r="E43" s="137">
        <v>172</v>
      </c>
      <c r="F43" s="137">
        <v>147</v>
      </c>
      <c r="G43" s="137">
        <v>147</v>
      </c>
      <c r="H43" s="137">
        <v>125</v>
      </c>
      <c r="I43" s="137">
        <v>117</v>
      </c>
      <c r="J43" s="137">
        <v>100</v>
      </c>
      <c r="K43" s="137">
        <v>91</v>
      </c>
      <c r="L43" s="137">
        <v>86</v>
      </c>
      <c r="M43" s="137">
        <v>82</v>
      </c>
      <c r="N43" s="137">
        <v>70</v>
      </c>
      <c r="O43" s="137">
        <v>69</v>
      </c>
      <c r="P43" s="137">
        <v>58</v>
      </c>
      <c r="Q43" s="137">
        <v>46</v>
      </c>
      <c r="R43" s="137">
        <v>35</v>
      </c>
      <c r="S43" s="137">
        <v>30</v>
      </c>
      <c r="T43" s="137">
        <v>30</v>
      </c>
      <c r="U43" s="137">
        <v>21</v>
      </c>
      <c r="V43" s="137">
        <v>18</v>
      </c>
      <c r="W43" s="137">
        <v>18</v>
      </c>
      <c r="X43" s="137">
        <v>15</v>
      </c>
      <c r="Y43" s="137">
        <v>14</v>
      </c>
      <c r="Z43" s="137">
        <v>14</v>
      </c>
      <c r="AA43" s="137">
        <v>13</v>
      </c>
      <c r="AB43" s="137">
        <v>8</v>
      </c>
      <c r="AC43" s="137">
        <v>7</v>
      </c>
      <c r="AD43" s="137">
        <v>7</v>
      </c>
      <c r="AE43" s="137">
        <v>5</v>
      </c>
      <c r="AF43" s="137" t="s">
        <v>631</v>
      </c>
      <c r="AG43" s="137" t="s">
        <v>631</v>
      </c>
      <c r="AH43" s="137" t="s">
        <v>631</v>
      </c>
      <c r="AI43" s="137" t="s">
        <v>631</v>
      </c>
      <c r="AJ43" s="137" t="s">
        <v>631</v>
      </c>
      <c r="AK43" s="137" t="s">
        <v>631</v>
      </c>
      <c r="AL43" s="137">
        <v>0</v>
      </c>
      <c r="AM43" s="137">
        <v>0</v>
      </c>
      <c r="AN43" s="137">
        <v>0</v>
      </c>
      <c r="AO43" s="137">
        <v>0</v>
      </c>
      <c r="AP43" s="137">
        <v>0</v>
      </c>
    </row>
    <row r="44" spans="1:42" ht="18" hidden="1" customHeight="1">
      <c r="A44" s="136" t="s">
        <v>689</v>
      </c>
      <c r="B44" s="136" t="s">
        <v>690</v>
      </c>
      <c r="C44" s="137">
        <v>246</v>
      </c>
      <c r="D44" s="137">
        <v>217</v>
      </c>
      <c r="E44" s="137">
        <v>185</v>
      </c>
      <c r="F44" s="137">
        <v>160</v>
      </c>
      <c r="G44" s="137">
        <v>154</v>
      </c>
      <c r="H44" s="137">
        <v>132</v>
      </c>
      <c r="I44" s="137">
        <v>130</v>
      </c>
      <c r="J44" s="137">
        <v>116</v>
      </c>
      <c r="K44" s="137">
        <v>107</v>
      </c>
      <c r="L44" s="137">
        <v>97</v>
      </c>
      <c r="M44" s="137">
        <v>94</v>
      </c>
      <c r="N44" s="137">
        <v>85</v>
      </c>
      <c r="O44" s="137">
        <v>71</v>
      </c>
      <c r="P44" s="137">
        <v>59</v>
      </c>
      <c r="Q44" s="137">
        <v>46</v>
      </c>
      <c r="R44" s="137">
        <v>37</v>
      </c>
      <c r="S44" s="137">
        <v>29</v>
      </c>
      <c r="T44" s="137">
        <v>25</v>
      </c>
      <c r="U44" s="137">
        <v>20</v>
      </c>
      <c r="V44" s="137">
        <v>18</v>
      </c>
      <c r="W44" s="137">
        <v>16</v>
      </c>
      <c r="X44" s="137">
        <v>13</v>
      </c>
      <c r="Y44" s="137">
        <v>11</v>
      </c>
      <c r="Z44" s="137">
        <v>7</v>
      </c>
      <c r="AA44" s="137" t="s">
        <v>631</v>
      </c>
      <c r="AB44" s="137" t="s">
        <v>631</v>
      </c>
      <c r="AC44" s="137" t="s">
        <v>631</v>
      </c>
      <c r="AD44" s="137" t="s">
        <v>631</v>
      </c>
      <c r="AE44" s="137" t="s">
        <v>631</v>
      </c>
      <c r="AF44" s="137" t="s">
        <v>631</v>
      </c>
      <c r="AG44" s="137">
        <v>0</v>
      </c>
      <c r="AH44" s="137">
        <v>0</v>
      </c>
      <c r="AI44" s="137">
        <v>0</v>
      </c>
      <c r="AJ44" s="137">
        <v>0</v>
      </c>
      <c r="AK44" s="137">
        <v>0</v>
      </c>
      <c r="AL44" s="137">
        <v>0</v>
      </c>
      <c r="AM44" s="137">
        <v>0</v>
      </c>
      <c r="AN44" s="137">
        <v>0</v>
      </c>
      <c r="AO44" s="137">
        <v>0</v>
      </c>
      <c r="AP44" s="137">
        <v>0</v>
      </c>
    </row>
    <row r="45" spans="1:42" ht="18" hidden="1" customHeight="1">
      <c r="A45" s="136" t="s">
        <v>691</v>
      </c>
      <c r="B45" s="136" t="s">
        <v>692</v>
      </c>
      <c r="C45" s="137">
        <v>236</v>
      </c>
      <c r="D45" s="137">
        <v>217</v>
      </c>
      <c r="E45" s="137">
        <v>173</v>
      </c>
      <c r="F45" s="137">
        <v>154</v>
      </c>
      <c r="G45" s="137">
        <v>145</v>
      </c>
      <c r="H45" s="137">
        <v>132</v>
      </c>
      <c r="I45" s="137">
        <v>119</v>
      </c>
      <c r="J45" s="137">
        <v>115</v>
      </c>
      <c r="K45" s="137">
        <v>102</v>
      </c>
      <c r="L45" s="137">
        <v>92</v>
      </c>
      <c r="M45" s="137">
        <v>91</v>
      </c>
      <c r="N45" s="137">
        <v>82</v>
      </c>
      <c r="O45" s="137">
        <v>75</v>
      </c>
      <c r="P45" s="137">
        <v>60</v>
      </c>
      <c r="Q45" s="137">
        <v>54</v>
      </c>
      <c r="R45" s="137">
        <v>45</v>
      </c>
      <c r="S45" s="137">
        <v>37</v>
      </c>
      <c r="T45" s="137">
        <v>31</v>
      </c>
      <c r="U45" s="137">
        <v>26</v>
      </c>
      <c r="V45" s="137">
        <v>24</v>
      </c>
      <c r="W45" s="137">
        <v>24</v>
      </c>
      <c r="X45" s="137">
        <v>21</v>
      </c>
      <c r="Y45" s="137">
        <v>17</v>
      </c>
      <c r="Z45" s="137">
        <v>13</v>
      </c>
      <c r="AA45" s="137">
        <v>11</v>
      </c>
      <c r="AB45" s="137">
        <v>8</v>
      </c>
      <c r="AC45" s="137">
        <v>7</v>
      </c>
      <c r="AD45" s="137">
        <v>5</v>
      </c>
      <c r="AE45" s="137" t="s">
        <v>631</v>
      </c>
      <c r="AF45" s="137" t="s">
        <v>631</v>
      </c>
      <c r="AG45" s="137" t="s">
        <v>631</v>
      </c>
      <c r="AH45" s="137" t="s">
        <v>631</v>
      </c>
      <c r="AI45" s="137">
        <v>0</v>
      </c>
      <c r="AJ45" s="137">
        <v>0</v>
      </c>
      <c r="AK45" s="137">
        <v>0</v>
      </c>
      <c r="AL45" s="137">
        <v>0</v>
      </c>
      <c r="AM45" s="137">
        <v>0</v>
      </c>
      <c r="AN45" s="137">
        <v>0</v>
      </c>
      <c r="AO45" s="137">
        <v>0</v>
      </c>
      <c r="AP45" s="137">
        <v>0</v>
      </c>
    </row>
    <row r="46" spans="1:42" ht="18" hidden="1" customHeight="1">
      <c r="A46" s="136" t="s">
        <v>693</v>
      </c>
      <c r="B46" s="136" t="s">
        <v>694</v>
      </c>
      <c r="C46" s="137">
        <v>514</v>
      </c>
      <c r="D46" s="137">
        <v>435</v>
      </c>
      <c r="E46" s="137">
        <v>363</v>
      </c>
      <c r="F46" s="137">
        <v>328</v>
      </c>
      <c r="G46" s="137">
        <v>296</v>
      </c>
      <c r="H46" s="137">
        <v>267</v>
      </c>
      <c r="I46" s="137">
        <v>252</v>
      </c>
      <c r="J46" s="137">
        <v>235</v>
      </c>
      <c r="K46" s="137">
        <v>217</v>
      </c>
      <c r="L46" s="137">
        <v>201</v>
      </c>
      <c r="M46" s="137">
        <v>188</v>
      </c>
      <c r="N46" s="137">
        <v>174</v>
      </c>
      <c r="O46" s="137">
        <v>154</v>
      </c>
      <c r="P46" s="137">
        <v>126</v>
      </c>
      <c r="Q46" s="137">
        <v>106</v>
      </c>
      <c r="R46" s="137">
        <v>94</v>
      </c>
      <c r="S46" s="137">
        <v>89</v>
      </c>
      <c r="T46" s="137">
        <v>72</v>
      </c>
      <c r="U46" s="137">
        <v>64</v>
      </c>
      <c r="V46" s="137">
        <v>57</v>
      </c>
      <c r="W46" s="137">
        <v>50</v>
      </c>
      <c r="X46" s="137">
        <v>37</v>
      </c>
      <c r="Y46" s="137">
        <v>29</v>
      </c>
      <c r="Z46" s="137">
        <v>25</v>
      </c>
      <c r="AA46" s="137">
        <v>24</v>
      </c>
      <c r="AB46" s="137">
        <v>21</v>
      </c>
      <c r="AC46" s="137">
        <v>19</v>
      </c>
      <c r="AD46" s="137">
        <v>17</v>
      </c>
      <c r="AE46" s="137">
        <v>15</v>
      </c>
      <c r="AF46" s="137">
        <v>11</v>
      </c>
      <c r="AG46" s="137">
        <v>10</v>
      </c>
      <c r="AH46" s="137">
        <v>7</v>
      </c>
      <c r="AI46" s="137">
        <v>7</v>
      </c>
      <c r="AJ46" s="137">
        <v>7</v>
      </c>
      <c r="AK46" s="137">
        <v>6</v>
      </c>
      <c r="AL46" s="137">
        <v>5</v>
      </c>
      <c r="AM46" s="137" t="s">
        <v>631</v>
      </c>
      <c r="AN46" s="137">
        <v>0</v>
      </c>
      <c r="AO46" s="137">
        <v>0</v>
      </c>
      <c r="AP46" s="137">
        <v>0</v>
      </c>
    </row>
    <row r="47" spans="1:42" ht="18" hidden="1" customHeight="1">
      <c r="A47" s="136" t="s">
        <v>695</v>
      </c>
      <c r="B47" s="136" t="s">
        <v>696</v>
      </c>
      <c r="C47" s="137">
        <v>214</v>
      </c>
      <c r="D47" s="137">
        <v>183</v>
      </c>
      <c r="E47" s="137">
        <v>145</v>
      </c>
      <c r="F47" s="137">
        <v>124</v>
      </c>
      <c r="G47" s="137">
        <v>121</v>
      </c>
      <c r="H47" s="137">
        <v>104</v>
      </c>
      <c r="I47" s="137">
        <v>100</v>
      </c>
      <c r="J47" s="137">
        <v>97</v>
      </c>
      <c r="K47" s="137">
        <v>92</v>
      </c>
      <c r="L47" s="137">
        <v>83</v>
      </c>
      <c r="M47" s="137">
        <v>73</v>
      </c>
      <c r="N47" s="137">
        <v>71</v>
      </c>
      <c r="O47" s="137">
        <v>64</v>
      </c>
      <c r="P47" s="137">
        <v>54</v>
      </c>
      <c r="Q47" s="137">
        <v>47</v>
      </c>
      <c r="R47" s="137">
        <v>41</v>
      </c>
      <c r="S47" s="137">
        <v>34</v>
      </c>
      <c r="T47" s="137">
        <v>25</v>
      </c>
      <c r="U47" s="137">
        <v>23</v>
      </c>
      <c r="V47" s="137">
        <v>17</v>
      </c>
      <c r="W47" s="137">
        <v>15</v>
      </c>
      <c r="X47" s="137">
        <v>14</v>
      </c>
      <c r="Y47" s="137">
        <v>10</v>
      </c>
      <c r="Z47" s="137">
        <v>7</v>
      </c>
      <c r="AA47" s="137">
        <v>6</v>
      </c>
      <c r="AB47" s="137" t="s">
        <v>631</v>
      </c>
      <c r="AC47" s="137" t="s">
        <v>631</v>
      </c>
      <c r="AD47" s="137" t="s">
        <v>631</v>
      </c>
      <c r="AE47" s="137" t="s">
        <v>631</v>
      </c>
      <c r="AF47" s="137">
        <v>0</v>
      </c>
      <c r="AG47" s="137">
        <v>0</v>
      </c>
      <c r="AH47" s="137">
        <v>0</v>
      </c>
      <c r="AI47" s="137">
        <v>0</v>
      </c>
      <c r="AJ47" s="137">
        <v>0</v>
      </c>
      <c r="AK47" s="137">
        <v>0</v>
      </c>
      <c r="AL47" s="137">
        <v>0</v>
      </c>
      <c r="AM47" s="137">
        <v>0</v>
      </c>
      <c r="AN47" s="137">
        <v>0</v>
      </c>
      <c r="AO47" s="137">
        <v>0</v>
      </c>
      <c r="AP47" s="137">
        <v>0</v>
      </c>
    </row>
    <row r="48" spans="1:42" ht="18" hidden="1" customHeight="1">
      <c r="A48" s="136" t="s">
        <v>697</v>
      </c>
      <c r="B48" s="136" t="s">
        <v>698</v>
      </c>
      <c r="C48" s="137">
        <v>483</v>
      </c>
      <c r="D48" s="137">
        <v>423</v>
      </c>
      <c r="E48" s="137">
        <v>355</v>
      </c>
      <c r="F48" s="137">
        <v>319</v>
      </c>
      <c r="G48" s="137">
        <v>283</v>
      </c>
      <c r="H48" s="137">
        <v>237</v>
      </c>
      <c r="I48" s="137">
        <v>228</v>
      </c>
      <c r="J48" s="137">
        <v>213</v>
      </c>
      <c r="K48" s="137">
        <v>203</v>
      </c>
      <c r="L48" s="137">
        <v>183</v>
      </c>
      <c r="M48" s="137">
        <v>169</v>
      </c>
      <c r="N48" s="137">
        <v>147</v>
      </c>
      <c r="O48" s="137">
        <v>139</v>
      </c>
      <c r="P48" s="137">
        <v>121</v>
      </c>
      <c r="Q48" s="137">
        <v>98</v>
      </c>
      <c r="R48" s="137">
        <v>89</v>
      </c>
      <c r="S48" s="137">
        <v>75</v>
      </c>
      <c r="T48" s="137">
        <v>63</v>
      </c>
      <c r="U48" s="137">
        <v>50</v>
      </c>
      <c r="V48" s="137">
        <v>42</v>
      </c>
      <c r="W48" s="137">
        <v>39</v>
      </c>
      <c r="X48" s="137">
        <v>33</v>
      </c>
      <c r="Y48" s="137">
        <v>26</v>
      </c>
      <c r="Z48" s="137">
        <v>19</v>
      </c>
      <c r="AA48" s="137">
        <v>14</v>
      </c>
      <c r="AB48" s="137">
        <v>12</v>
      </c>
      <c r="AC48" s="137">
        <v>11</v>
      </c>
      <c r="AD48" s="137">
        <v>8</v>
      </c>
      <c r="AE48" s="137" t="s">
        <v>631</v>
      </c>
      <c r="AF48" s="137" t="s">
        <v>631</v>
      </c>
      <c r="AG48" s="137" t="s">
        <v>631</v>
      </c>
      <c r="AH48" s="137" t="s">
        <v>631</v>
      </c>
      <c r="AI48" s="137" t="s">
        <v>631</v>
      </c>
      <c r="AJ48" s="137" t="s">
        <v>631</v>
      </c>
      <c r="AK48" s="137" t="s">
        <v>631</v>
      </c>
      <c r="AL48" s="137" t="s">
        <v>631</v>
      </c>
      <c r="AM48" s="137" t="s">
        <v>631</v>
      </c>
      <c r="AN48" s="137">
        <v>0</v>
      </c>
      <c r="AO48" s="137">
        <v>0</v>
      </c>
      <c r="AP48" s="137">
        <v>0</v>
      </c>
    </row>
    <row r="49" spans="1:42" ht="18" hidden="1" customHeight="1">
      <c r="A49" s="136" t="s">
        <v>699</v>
      </c>
      <c r="B49" s="136" t="s">
        <v>700</v>
      </c>
      <c r="C49" s="137">
        <v>343</v>
      </c>
      <c r="D49" s="137">
        <v>283</v>
      </c>
      <c r="E49" s="137">
        <v>224</v>
      </c>
      <c r="F49" s="137">
        <v>193</v>
      </c>
      <c r="G49" s="137">
        <v>177</v>
      </c>
      <c r="H49" s="137">
        <v>154</v>
      </c>
      <c r="I49" s="137">
        <v>147</v>
      </c>
      <c r="J49" s="137">
        <v>136</v>
      </c>
      <c r="K49" s="137">
        <v>126</v>
      </c>
      <c r="L49" s="137">
        <v>119</v>
      </c>
      <c r="M49" s="137">
        <v>114</v>
      </c>
      <c r="N49" s="137">
        <v>102</v>
      </c>
      <c r="O49" s="137">
        <v>83</v>
      </c>
      <c r="P49" s="137">
        <v>74</v>
      </c>
      <c r="Q49" s="137">
        <v>63</v>
      </c>
      <c r="R49" s="137">
        <v>57</v>
      </c>
      <c r="S49" s="137">
        <v>42</v>
      </c>
      <c r="T49" s="137">
        <v>29</v>
      </c>
      <c r="U49" s="137">
        <v>24</v>
      </c>
      <c r="V49" s="137">
        <v>18</v>
      </c>
      <c r="W49" s="137">
        <v>16</v>
      </c>
      <c r="X49" s="137">
        <v>15</v>
      </c>
      <c r="Y49" s="137">
        <v>12</v>
      </c>
      <c r="Z49" s="137">
        <v>7</v>
      </c>
      <c r="AA49" s="137">
        <v>5</v>
      </c>
      <c r="AB49" s="137" t="s">
        <v>631</v>
      </c>
      <c r="AC49" s="137" t="s">
        <v>631</v>
      </c>
      <c r="AD49" s="137" t="s">
        <v>631</v>
      </c>
      <c r="AE49" s="137">
        <v>0</v>
      </c>
      <c r="AF49" s="137">
        <v>0</v>
      </c>
      <c r="AG49" s="137">
        <v>0</v>
      </c>
      <c r="AH49" s="137">
        <v>0</v>
      </c>
      <c r="AI49" s="137">
        <v>0</v>
      </c>
      <c r="AJ49" s="137">
        <v>0</v>
      </c>
      <c r="AK49" s="137">
        <v>0</v>
      </c>
      <c r="AL49" s="137">
        <v>0</v>
      </c>
      <c r="AM49" s="137">
        <v>0</v>
      </c>
      <c r="AN49" s="137">
        <v>0</v>
      </c>
      <c r="AO49" s="137">
        <v>0</v>
      </c>
      <c r="AP49" s="137">
        <v>0</v>
      </c>
    </row>
    <row r="50" spans="1:42" ht="18" hidden="1" customHeight="1">
      <c r="A50" s="136" t="s">
        <v>701</v>
      </c>
      <c r="B50" s="136" t="s">
        <v>702</v>
      </c>
      <c r="C50" s="137">
        <v>1714</v>
      </c>
      <c r="D50" s="137">
        <v>1461</v>
      </c>
      <c r="E50" s="137">
        <v>1222</v>
      </c>
      <c r="F50" s="137">
        <v>1034</v>
      </c>
      <c r="G50" s="137">
        <v>954</v>
      </c>
      <c r="H50" s="137">
        <v>812</v>
      </c>
      <c r="I50" s="137">
        <v>766</v>
      </c>
      <c r="J50" s="137">
        <v>705</v>
      </c>
      <c r="K50" s="137">
        <v>651</v>
      </c>
      <c r="L50" s="137">
        <v>594</v>
      </c>
      <c r="M50" s="137">
        <v>552</v>
      </c>
      <c r="N50" s="137">
        <v>508</v>
      </c>
      <c r="O50" s="137">
        <v>455</v>
      </c>
      <c r="P50" s="137">
        <v>392</v>
      </c>
      <c r="Q50" s="137">
        <v>332</v>
      </c>
      <c r="R50" s="137">
        <v>296</v>
      </c>
      <c r="S50" s="137">
        <v>262</v>
      </c>
      <c r="T50" s="137">
        <v>227</v>
      </c>
      <c r="U50" s="137">
        <v>203</v>
      </c>
      <c r="V50" s="137">
        <v>180</v>
      </c>
      <c r="W50" s="137">
        <v>162</v>
      </c>
      <c r="X50" s="137">
        <v>136</v>
      </c>
      <c r="Y50" s="137">
        <v>116</v>
      </c>
      <c r="Z50" s="137">
        <v>93</v>
      </c>
      <c r="AA50" s="137">
        <v>81</v>
      </c>
      <c r="AB50" s="137">
        <v>70</v>
      </c>
      <c r="AC50" s="137">
        <v>59</v>
      </c>
      <c r="AD50" s="137">
        <v>45</v>
      </c>
      <c r="AE50" s="137">
        <v>30</v>
      </c>
      <c r="AF50" s="137">
        <v>16</v>
      </c>
      <c r="AG50" s="137">
        <v>11</v>
      </c>
      <c r="AH50" s="137">
        <v>10</v>
      </c>
      <c r="AI50" s="137">
        <v>9</v>
      </c>
      <c r="AJ50" s="137">
        <v>7</v>
      </c>
      <c r="AK50" s="137">
        <v>7</v>
      </c>
      <c r="AL50" s="137" t="s">
        <v>631</v>
      </c>
      <c r="AM50" s="137" t="s">
        <v>631</v>
      </c>
      <c r="AN50" s="137">
        <v>0</v>
      </c>
      <c r="AO50" s="137">
        <v>0</v>
      </c>
      <c r="AP50" s="137">
        <v>0</v>
      </c>
    </row>
    <row r="51" spans="1:42" ht="18" hidden="1" customHeight="1">
      <c r="A51" s="136" t="s">
        <v>703</v>
      </c>
      <c r="B51" s="136" t="s">
        <v>704</v>
      </c>
      <c r="C51" s="137">
        <v>80</v>
      </c>
      <c r="D51" s="137">
        <v>63</v>
      </c>
      <c r="E51" s="137">
        <v>53</v>
      </c>
      <c r="F51" s="137">
        <v>46</v>
      </c>
      <c r="G51" s="137">
        <v>42</v>
      </c>
      <c r="H51" s="137">
        <v>34</v>
      </c>
      <c r="I51" s="137">
        <v>30</v>
      </c>
      <c r="J51" s="137">
        <v>32</v>
      </c>
      <c r="K51" s="137">
        <v>31</v>
      </c>
      <c r="L51" s="137">
        <v>27</v>
      </c>
      <c r="M51" s="137">
        <v>26</v>
      </c>
      <c r="N51" s="137">
        <v>26</v>
      </c>
      <c r="O51" s="137">
        <v>23</v>
      </c>
      <c r="P51" s="137">
        <v>19</v>
      </c>
      <c r="Q51" s="137">
        <v>15</v>
      </c>
      <c r="R51" s="137">
        <v>10</v>
      </c>
      <c r="S51" s="137">
        <v>10</v>
      </c>
      <c r="T51" s="137">
        <v>12</v>
      </c>
      <c r="U51" s="137">
        <v>11</v>
      </c>
      <c r="V51" s="137">
        <v>11</v>
      </c>
      <c r="W51" s="137">
        <v>8</v>
      </c>
      <c r="X51" s="137">
        <v>8</v>
      </c>
      <c r="Y51" s="137">
        <v>7</v>
      </c>
      <c r="Z51" s="137" t="s">
        <v>631</v>
      </c>
      <c r="AA51" s="137" t="s">
        <v>631</v>
      </c>
      <c r="AB51" s="137" t="s">
        <v>631</v>
      </c>
      <c r="AC51" s="137" t="s">
        <v>631</v>
      </c>
      <c r="AD51" s="137" t="s">
        <v>631</v>
      </c>
      <c r="AE51" s="137" t="s">
        <v>631</v>
      </c>
      <c r="AF51" s="137" t="s">
        <v>631</v>
      </c>
      <c r="AG51" s="137" t="s">
        <v>631</v>
      </c>
      <c r="AH51" s="137" t="s">
        <v>631</v>
      </c>
      <c r="AI51" s="137" t="s">
        <v>631</v>
      </c>
      <c r="AJ51" s="137" t="s">
        <v>631</v>
      </c>
      <c r="AK51" s="137" t="s">
        <v>631</v>
      </c>
      <c r="AL51" s="137" t="s">
        <v>631</v>
      </c>
      <c r="AM51" s="137" t="s">
        <v>631</v>
      </c>
      <c r="AN51" s="137">
        <v>0</v>
      </c>
      <c r="AO51" s="137">
        <v>0</v>
      </c>
      <c r="AP51" s="137">
        <v>0</v>
      </c>
    </row>
    <row r="52" spans="1:42" ht="18" hidden="1" customHeight="1">
      <c r="A52" s="136" t="s">
        <v>705</v>
      </c>
      <c r="B52" s="136" t="s">
        <v>706</v>
      </c>
      <c r="C52" s="137">
        <v>185</v>
      </c>
      <c r="D52" s="137">
        <v>163</v>
      </c>
      <c r="E52" s="137">
        <v>128</v>
      </c>
      <c r="F52" s="137">
        <v>105</v>
      </c>
      <c r="G52" s="137">
        <v>106</v>
      </c>
      <c r="H52" s="137">
        <v>77</v>
      </c>
      <c r="I52" s="137">
        <v>75</v>
      </c>
      <c r="J52" s="137">
        <v>73</v>
      </c>
      <c r="K52" s="137">
        <v>65</v>
      </c>
      <c r="L52" s="137">
        <v>61</v>
      </c>
      <c r="M52" s="137">
        <v>57</v>
      </c>
      <c r="N52" s="137">
        <v>52</v>
      </c>
      <c r="O52" s="137">
        <v>46</v>
      </c>
      <c r="P52" s="137">
        <v>35</v>
      </c>
      <c r="Q52" s="137">
        <v>29</v>
      </c>
      <c r="R52" s="137">
        <v>27</v>
      </c>
      <c r="S52" s="137">
        <v>24</v>
      </c>
      <c r="T52" s="137">
        <v>23</v>
      </c>
      <c r="U52" s="137">
        <v>20</v>
      </c>
      <c r="V52" s="137">
        <v>18</v>
      </c>
      <c r="W52" s="137">
        <v>15</v>
      </c>
      <c r="X52" s="137">
        <v>10</v>
      </c>
      <c r="Y52" s="137">
        <v>8</v>
      </c>
      <c r="Z52" s="137">
        <v>7</v>
      </c>
      <c r="AA52" s="137">
        <v>6</v>
      </c>
      <c r="AB52" s="137">
        <v>5</v>
      </c>
      <c r="AC52" s="137" t="s">
        <v>631</v>
      </c>
      <c r="AD52" s="137" t="s">
        <v>631</v>
      </c>
      <c r="AE52" s="137" t="s">
        <v>631</v>
      </c>
      <c r="AF52" s="137" t="s">
        <v>631</v>
      </c>
      <c r="AG52" s="137" t="s">
        <v>631</v>
      </c>
      <c r="AH52" s="137" t="s">
        <v>631</v>
      </c>
      <c r="AI52" s="137" t="s">
        <v>631</v>
      </c>
      <c r="AJ52" s="137">
        <v>0</v>
      </c>
      <c r="AK52" s="137">
        <v>0</v>
      </c>
      <c r="AL52" s="137">
        <v>0</v>
      </c>
      <c r="AM52" s="137">
        <v>0</v>
      </c>
      <c r="AN52" s="137">
        <v>0</v>
      </c>
      <c r="AO52" s="137">
        <v>0</v>
      </c>
      <c r="AP52" s="137">
        <v>0</v>
      </c>
    </row>
    <row r="53" spans="1:42" ht="18" hidden="1" customHeight="1">
      <c r="A53" s="136" t="s">
        <v>707</v>
      </c>
      <c r="B53" s="136" t="s">
        <v>708</v>
      </c>
      <c r="C53" s="137">
        <v>139</v>
      </c>
      <c r="D53" s="137">
        <v>123</v>
      </c>
      <c r="E53" s="137">
        <v>102</v>
      </c>
      <c r="F53" s="137">
        <v>85</v>
      </c>
      <c r="G53" s="137">
        <v>75</v>
      </c>
      <c r="H53" s="137">
        <v>69</v>
      </c>
      <c r="I53" s="137">
        <v>69</v>
      </c>
      <c r="J53" s="137">
        <v>68</v>
      </c>
      <c r="K53" s="137">
        <v>62</v>
      </c>
      <c r="L53" s="137">
        <v>56</v>
      </c>
      <c r="M53" s="137">
        <v>56</v>
      </c>
      <c r="N53" s="137">
        <v>51</v>
      </c>
      <c r="O53" s="137">
        <v>45</v>
      </c>
      <c r="P53" s="137">
        <v>40</v>
      </c>
      <c r="Q53" s="137">
        <v>32</v>
      </c>
      <c r="R53" s="137">
        <v>30</v>
      </c>
      <c r="S53" s="137">
        <v>27</v>
      </c>
      <c r="T53" s="137">
        <v>24</v>
      </c>
      <c r="U53" s="137">
        <v>21</v>
      </c>
      <c r="V53" s="137">
        <v>18</v>
      </c>
      <c r="W53" s="137">
        <v>17</v>
      </c>
      <c r="X53" s="137">
        <v>10</v>
      </c>
      <c r="Y53" s="137">
        <v>9</v>
      </c>
      <c r="Z53" s="137">
        <v>10</v>
      </c>
      <c r="AA53" s="137">
        <v>8</v>
      </c>
      <c r="AB53" s="137">
        <v>6</v>
      </c>
      <c r="AC53" s="137" t="s">
        <v>631</v>
      </c>
      <c r="AD53" s="137" t="s">
        <v>631</v>
      </c>
      <c r="AE53" s="137" t="s">
        <v>631</v>
      </c>
      <c r="AF53" s="137" t="s">
        <v>631</v>
      </c>
      <c r="AG53" s="137" t="s">
        <v>631</v>
      </c>
      <c r="AH53" s="137" t="s">
        <v>631</v>
      </c>
      <c r="AI53" s="137" t="s">
        <v>631</v>
      </c>
      <c r="AJ53" s="137" t="s">
        <v>631</v>
      </c>
      <c r="AK53" s="137" t="s">
        <v>631</v>
      </c>
      <c r="AL53" s="137">
        <v>0</v>
      </c>
      <c r="AM53" s="137">
        <v>0</v>
      </c>
      <c r="AN53" s="137">
        <v>0</v>
      </c>
      <c r="AO53" s="137">
        <v>0</v>
      </c>
      <c r="AP53" s="137">
        <v>0</v>
      </c>
    </row>
    <row r="54" spans="1:42" ht="18" hidden="1" customHeight="1">
      <c r="A54" s="136" t="s">
        <v>709</v>
      </c>
      <c r="B54" s="136" t="s">
        <v>710</v>
      </c>
      <c r="C54" s="137">
        <v>70</v>
      </c>
      <c r="D54" s="137">
        <v>50</v>
      </c>
      <c r="E54" s="137">
        <v>36</v>
      </c>
      <c r="F54" s="137">
        <v>27</v>
      </c>
      <c r="G54" s="137">
        <v>21</v>
      </c>
      <c r="H54" s="137">
        <v>16</v>
      </c>
      <c r="I54" s="137">
        <v>14</v>
      </c>
      <c r="J54" s="137">
        <v>11</v>
      </c>
      <c r="K54" s="137">
        <v>10</v>
      </c>
      <c r="L54" s="137">
        <v>9</v>
      </c>
      <c r="M54" s="137">
        <v>9</v>
      </c>
      <c r="N54" s="137">
        <v>9</v>
      </c>
      <c r="O54" s="137">
        <v>9</v>
      </c>
      <c r="P54" s="137">
        <v>9</v>
      </c>
      <c r="Q54" s="137">
        <v>6</v>
      </c>
      <c r="R54" s="137">
        <v>6</v>
      </c>
      <c r="S54" s="137">
        <v>6</v>
      </c>
      <c r="T54" s="137" t="s">
        <v>631</v>
      </c>
      <c r="U54" s="137" t="s">
        <v>631</v>
      </c>
      <c r="V54" s="137" t="s">
        <v>631</v>
      </c>
      <c r="W54" s="137" t="s">
        <v>631</v>
      </c>
      <c r="X54" s="137" t="s">
        <v>631</v>
      </c>
      <c r="Y54" s="137" t="s">
        <v>631</v>
      </c>
      <c r="Z54" s="137" t="s">
        <v>631</v>
      </c>
      <c r="AA54" s="137" t="s">
        <v>631</v>
      </c>
      <c r="AB54" s="137" t="s">
        <v>631</v>
      </c>
      <c r="AC54" s="137" t="s">
        <v>631</v>
      </c>
      <c r="AD54" s="137">
        <v>0</v>
      </c>
      <c r="AE54" s="137">
        <v>0</v>
      </c>
      <c r="AF54" s="137">
        <v>0</v>
      </c>
      <c r="AG54" s="137">
        <v>0</v>
      </c>
      <c r="AH54" s="137">
        <v>0</v>
      </c>
      <c r="AI54" s="137">
        <v>0</v>
      </c>
      <c r="AJ54" s="137">
        <v>0</v>
      </c>
      <c r="AK54" s="137">
        <v>0</v>
      </c>
      <c r="AL54" s="137">
        <v>0</v>
      </c>
      <c r="AM54" s="137">
        <v>0</v>
      </c>
      <c r="AN54" s="137">
        <v>0</v>
      </c>
      <c r="AO54" s="137">
        <v>0</v>
      </c>
      <c r="AP54" s="137">
        <v>0</v>
      </c>
    </row>
    <row r="55" spans="1:42" ht="18" hidden="1" customHeight="1">
      <c r="A55" s="136" t="s">
        <v>711</v>
      </c>
      <c r="B55" s="136" t="s">
        <v>712</v>
      </c>
      <c r="C55" s="137">
        <v>158</v>
      </c>
      <c r="D55" s="137">
        <v>139</v>
      </c>
      <c r="E55" s="137">
        <v>124</v>
      </c>
      <c r="F55" s="137">
        <v>109</v>
      </c>
      <c r="G55" s="137">
        <v>101</v>
      </c>
      <c r="H55" s="137">
        <v>78</v>
      </c>
      <c r="I55" s="137">
        <v>72</v>
      </c>
      <c r="J55" s="137">
        <v>67</v>
      </c>
      <c r="K55" s="137">
        <v>68</v>
      </c>
      <c r="L55" s="137">
        <v>63</v>
      </c>
      <c r="M55" s="137">
        <v>59</v>
      </c>
      <c r="N55" s="137">
        <v>56</v>
      </c>
      <c r="O55" s="137">
        <v>53</v>
      </c>
      <c r="P55" s="137">
        <v>49</v>
      </c>
      <c r="Q55" s="137">
        <v>45</v>
      </c>
      <c r="R55" s="137">
        <v>39</v>
      </c>
      <c r="S55" s="137">
        <v>33</v>
      </c>
      <c r="T55" s="137">
        <v>27</v>
      </c>
      <c r="U55" s="137">
        <v>24</v>
      </c>
      <c r="V55" s="137">
        <v>17</v>
      </c>
      <c r="W55" s="137">
        <v>18</v>
      </c>
      <c r="X55" s="137">
        <v>17</v>
      </c>
      <c r="Y55" s="137">
        <v>14</v>
      </c>
      <c r="Z55" s="137">
        <v>9</v>
      </c>
      <c r="AA55" s="137">
        <v>8</v>
      </c>
      <c r="AB55" s="137">
        <v>6</v>
      </c>
      <c r="AC55" s="137" t="s">
        <v>631</v>
      </c>
      <c r="AD55" s="137" t="s">
        <v>631</v>
      </c>
      <c r="AE55" s="137" t="s">
        <v>631</v>
      </c>
      <c r="AF55" s="137" t="s">
        <v>631</v>
      </c>
      <c r="AG55" s="137">
        <v>0</v>
      </c>
      <c r="AH55" s="137">
        <v>0</v>
      </c>
      <c r="AI55" s="137">
        <v>0</v>
      </c>
      <c r="AJ55" s="137">
        <v>0</v>
      </c>
      <c r="AK55" s="137">
        <v>0</v>
      </c>
      <c r="AL55" s="137">
        <v>0</v>
      </c>
      <c r="AM55" s="137">
        <v>0</v>
      </c>
      <c r="AN55" s="137">
        <v>0</v>
      </c>
      <c r="AO55" s="137">
        <v>0</v>
      </c>
      <c r="AP55" s="137">
        <v>0</v>
      </c>
    </row>
    <row r="56" spans="1:42" ht="18" hidden="1" customHeight="1">
      <c r="A56" s="136" t="s">
        <v>713</v>
      </c>
      <c r="B56" s="136" t="s">
        <v>714</v>
      </c>
      <c r="C56" s="137">
        <v>91</v>
      </c>
      <c r="D56" s="137">
        <v>68</v>
      </c>
      <c r="E56" s="137">
        <v>53</v>
      </c>
      <c r="F56" s="137">
        <v>41</v>
      </c>
      <c r="G56" s="137">
        <v>43</v>
      </c>
      <c r="H56" s="137">
        <v>42</v>
      </c>
      <c r="I56" s="137">
        <v>37</v>
      </c>
      <c r="J56" s="137">
        <v>35</v>
      </c>
      <c r="K56" s="137">
        <v>28</v>
      </c>
      <c r="L56" s="137">
        <v>29</v>
      </c>
      <c r="M56" s="137">
        <v>24</v>
      </c>
      <c r="N56" s="137">
        <v>21</v>
      </c>
      <c r="O56" s="137">
        <v>20</v>
      </c>
      <c r="P56" s="137">
        <v>19</v>
      </c>
      <c r="Q56" s="137">
        <v>17</v>
      </c>
      <c r="R56" s="137">
        <v>16</v>
      </c>
      <c r="S56" s="137">
        <v>14</v>
      </c>
      <c r="T56" s="137">
        <v>13</v>
      </c>
      <c r="U56" s="137">
        <v>12</v>
      </c>
      <c r="V56" s="137">
        <v>11</v>
      </c>
      <c r="W56" s="137">
        <v>10</v>
      </c>
      <c r="X56" s="137">
        <v>10</v>
      </c>
      <c r="Y56" s="137">
        <v>7</v>
      </c>
      <c r="Z56" s="137">
        <v>5</v>
      </c>
      <c r="AA56" s="137" t="s">
        <v>631</v>
      </c>
      <c r="AB56" s="137" t="s">
        <v>631</v>
      </c>
      <c r="AC56" s="137" t="s">
        <v>631</v>
      </c>
      <c r="AD56" s="137" t="s">
        <v>631</v>
      </c>
      <c r="AE56" s="137" t="s">
        <v>631</v>
      </c>
      <c r="AF56" s="137">
        <v>0</v>
      </c>
      <c r="AG56" s="137">
        <v>0</v>
      </c>
      <c r="AH56" s="137">
        <v>0</v>
      </c>
      <c r="AI56" s="137">
        <v>0</v>
      </c>
      <c r="AJ56" s="137">
        <v>0</v>
      </c>
      <c r="AK56" s="137">
        <v>0</v>
      </c>
      <c r="AL56" s="137">
        <v>0</v>
      </c>
      <c r="AM56" s="137">
        <v>0</v>
      </c>
      <c r="AN56" s="137">
        <v>0</v>
      </c>
      <c r="AO56" s="137">
        <v>0</v>
      </c>
      <c r="AP56" s="137">
        <v>0</v>
      </c>
    </row>
    <row r="57" spans="1:42" ht="18" hidden="1" customHeight="1">
      <c r="A57" s="136" t="s">
        <v>715</v>
      </c>
      <c r="B57" s="136" t="s">
        <v>716</v>
      </c>
      <c r="C57" s="137">
        <v>166</v>
      </c>
      <c r="D57" s="137">
        <v>145</v>
      </c>
      <c r="E57" s="137">
        <v>124</v>
      </c>
      <c r="F57" s="137">
        <v>111</v>
      </c>
      <c r="G57" s="137">
        <v>91</v>
      </c>
      <c r="H57" s="137">
        <v>86</v>
      </c>
      <c r="I57" s="137">
        <v>81</v>
      </c>
      <c r="J57" s="137">
        <v>68</v>
      </c>
      <c r="K57" s="137">
        <v>59</v>
      </c>
      <c r="L57" s="137">
        <v>47</v>
      </c>
      <c r="M57" s="137">
        <v>41</v>
      </c>
      <c r="N57" s="137">
        <v>36</v>
      </c>
      <c r="O57" s="137">
        <v>35</v>
      </c>
      <c r="P57" s="137">
        <v>29</v>
      </c>
      <c r="Q57" s="137">
        <v>27</v>
      </c>
      <c r="R57" s="137">
        <v>23</v>
      </c>
      <c r="S57" s="137">
        <v>21</v>
      </c>
      <c r="T57" s="137">
        <v>21</v>
      </c>
      <c r="U57" s="137">
        <v>20</v>
      </c>
      <c r="V57" s="137">
        <v>20</v>
      </c>
      <c r="W57" s="137">
        <v>17</v>
      </c>
      <c r="X57" s="137">
        <v>16</v>
      </c>
      <c r="Y57" s="137">
        <v>13</v>
      </c>
      <c r="Z57" s="137">
        <v>13</v>
      </c>
      <c r="AA57" s="137">
        <v>12</v>
      </c>
      <c r="AB57" s="137">
        <v>9</v>
      </c>
      <c r="AC57" s="137">
        <v>7</v>
      </c>
      <c r="AD57" s="137">
        <v>6</v>
      </c>
      <c r="AE57" s="137" t="s">
        <v>631</v>
      </c>
      <c r="AF57" s="137" t="s">
        <v>631</v>
      </c>
      <c r="AG57" s="137" t="s">
        <v>631</v>
      </c>
      <c r="AH57" s="137" t="s">
        <v>631</v>
      </c>
      <c r="AI57" s="137" t="s">
        <v>631</v>
      </c>
      <c r="AJ57" s="137" t="s">
        <v>631</v>
      </c>
      <c r="AK57" s="137" t="s">
        <v>631</v>
      </c>
      <c r="AL57" s="137" t="s">
        <v>631</v>
      </c>
      <c r="AM57" s="137" t="s">
        <v>631</v>
      </c>
      <c r="AN57" s="137">
        <v>0</v>
      </c>
      <c r="AO57" s="137">
        <v>0</v>
      </c>
      <c r="AP57" s="137">
        <v>0</v>
      </c>
    </row>
    <row r="58" spans="1:42" ht="18" hidden="1" customHeight="1">
      <c r="A58" s="136" t="s">
        <v>717</v>
      </c>
      <c r="B58" s="136" t="s">
        <v>718</v>
      </c>
      <c r="C58" s="137">
        <v>159</v>
      </c>
      <c r="D58" s="137">
        <v>137</v>
      </c>
      <c r="E58" s="137">
        <v>107</v>
      </c>
      <c r="F58" s="137">
        <v>90</v>
      </c>
      <c r="G58" s="137">
        <v>81</v>
      </c>
      <c r="H58" s="137">
        <v>68</v>
      </c>
      <c r="I58" s="137">
        <v>63</v>
      </c>
      <c r="J58" s="137">
        <v>58</v>
      </c>
      <c r="K58" s="137">
        <v>59</v>
      </c>
      <c r="L58" s="137">
        <v>51</v>
      </c>
      <c r="M58" s="137">
        <v>49</v>
      </c>
      <c r="N58" s="137">
        <v>44</v>
      </c>
      <c r="O58" s="137">
        <v>40</v>
      </c>
      <c r="P58" s="137">
        <v>37</v>
      </c>
      <c r="Q58" s="137">
        <v>29</v>
      </c>
      <c r="R58" s="137">
        <v>29</v>
      </c>
      <c r="S58" s="137">
        <v>24</v>
      </c>
      <c r="T58" s="137">
        <v>20</v>
      </c>
      <c r="U58" s="137">
        <v>19</v>
      </c>
      <c r="V58" s="137">
        <v>18</v>
      </c>
      <c r="W58" s="137">
        <v>17</v>
      </c>
      <c r="X58" s="137">
        <v>11</v>
      </c>
      <c r="Y58" s="137">
        <v>10</v>
      </c>
      <c r="Z58" s="137">
        <v>7</v>
      </c>
      <c r="AA58" s="137">
        <v>5</v>
      </c>
      <c r="AB58" s="137">
        <v>5</v>
      </c>
      <c r="AC58" s="137" t="s">
        <v>631</v>
      </c>
      <c r="AD58" s="137" t="s">
        <v>631</v>
      </c>
      <c r="AE58" s="137" t="s">
        <v>631</v>
      </c>
      <c r="AF58" s="137">
        <v>0</v>
      </c>
      <c r="AG58" s="137">
        <v>0</v>
      </c>
      <c r="AH58" s="137">
        <v>0</v>
      </c>
      <c r="AI58" s="137">
        <v>0</v>
      </c>
      <c r="AJ58" s="137">
        <v>0</v>
      </c>
      <c r="AK58" s="137">
        <v>0</v>
      </c>
      <c r="AL58" s="137">
        <v>0</v>
      </c>
      <c r="AM58" s="137">
        <v>0</v>
      </c>
      <c r="AN58" s="137">
        <v>0</v>
      </c>
      <c r="AO58" s="137">
        <v>0</v>
      </c>
      <c r="AP58" s="137">
        <v>0</v>
      </c>
    </row>
    <row r="59" spans="1:42" ht="18" hidden="1" customHeight="1">
      <c r="A59" s="136" t="s">
        <v>719</v>
      </c>
      <c r="B59" s="136" t="s">
        <v>720</v>
      </c>
      <c r="C59" s="137">
        <v>120</v>
      </c>
      <c r="D59" s="137">
        <v>101</v>
      </c>
      <c r="E59" s="137">
        <v>86</v>
      </c>
      <c r="F59" s="137">
        <v>81</v>
      </c>
      <c r="G59" s="137">
        <v>79</v>
      </c>
      <c r="H59" s="137">
        <v>72</v>
      </c>
      <c r="I59" s="137">
        <v>68</v>
      </c>
      <c r="J59" s="137">
        <v>64</v>
      </c>
      <c r="K59" s="137">
        <v>58</v>
      </c>
      <c r="L59" s="137">
        <v>53</v>
      </c>
      <c r="M59" s="137">
        <v>46</v>
      </c>
      <c r="N59" s="137">
        <v>42</v>
      </c>
      <c r="O59" s="137">
        <v>33</v>
      </c>
      <c r="P59" s="137">
        <v>28</v>
      </c>
      <c r="Q59" s="137">
        <v>24</v>
      </c>
      <c r="R59" s="137">
        <v>21</v>
      </c>
      <c r="S59" s="137">
        <v>18</v>
      </c>
      <c r="T59" s="137">
        <v>14</v>
      </c>
      <c r="U59" s="137">
        <v>9</v>
      </c>
      <c r="V59" s="137">
        <v>7</v>
      </c>
      <c r="W59" s="137">
        <v>8</v>
      </c>
      <c r="X59" s="137">
        <v>8</v>
      </c>
      <c r="Y59" s="137">
        <v>7</v>
      </c>
      <c r="Z59" s="137">
        <v>5</v>
      </c>
      <c r="AA59" s="137">
        <v>5</v>
      </c>
      <c r="AB59" s="137" t="s">
        <v>631</v>
      </c>
      <c r="AC59" s="137">
        <v>5</v>
      </c>
      <c r="AD59" s="137" t="s">
        <v>631</v>
      </c>
      <c r="AE59" s="137" t="s">
        <v>631</v>
      </c>
      <c r="AF59" s="137">
        <v>0</v>
      </c>
      <c r="AG59" s="137">
        <v>0</v>
      </c>
      <c r="AH59" s="137">
        <v>0</v>
      </c>
      <c r="AI59" s="137">
        <v>0</v>
      </c>
      <c r="AJ59" s="137">
        <v>0</v>
      </c>
      <c r="AK59" s="137">
        <v>0</v>
      </c>
      <c r="AL59" s="137">
        <v>0</v>
      </c>
      <c r="AM59" s="137">
        <v>0</v>
      </c>
      <c r="AN59" s="137">
        <v>0</v>
      </c>
      <c r="AO59" s="137">
        <v>0</v>
      </c>
      <c r="AP59" s="137">
        <v>0</v>
      </c>
    </row>
    <row r="60" spans="1:42" ht="18" hidden="1" customHeight="1">
      <c r="A60" s="136" t="s">
        <v>721</v>
      </c>
      <c r="B60" s="136" t="s">
        <v>722</v>
      </c>
      <c r="C60" s="137">
        <v>159</v>
      </c>
      <c r="D60" s="137">
        <v>141</v>
      </c>
      <c r="E60" s="137">
        <v>120</v>
      </c>
      <c r="F60" s="137">
        <v>90</v>
      </c>
      <c r="G60" s="137">
        <v>81</v>
      </c>
      <c r="H60" s="137">
        <v>70</v>
      </c>
      <c r="I60" s="137">
        <v>65</v>
      </c>
      <c r="J60" s="137">
        <v>63</v>
      </c>
      <c r="K60" s="137">
        <v>56</v>
      </c>
      <c r="L60" s="137">
        <v>54</v>
      </c>
      <c r="M60" s="137">
        <v>47</v>
      </c>
      <c r="N60" s="137">
        <v>43</v>
      </c>
      <c r="O60" s="137">
        <v>36</v>
      </c>
      <c r="P60" s="137">
        <v>27</v>
      </c>
      <c r="Q60" s="137">
        <v>22</v>
      </c>
      <c r="R60" s="137">
        <v>19</v>
      </c>
      <c r="S60" s="137">
        <v>15</v>
      </c>
      <c r="T60" s="137">
        <v>13</v>
      </c>
      <c r="U60" s="137">
        <v>13</v>
      </c>
      <c r="V60" s="137">
        <v>12</v>
      </c>
      <c r="W60" s="137">
        <v>10</v>
      </c>
      <c r="X60" s="137">
        <v>9</v>
      </c>
      <c r="Y60" s="137">
        <v>9</v>
      </c>
      <c r="Z60" s="137">
        <v>6</v>
      </c>
      <c r="AA60" s="137">
        <v>6</v>
      </c>
      <c r="AB60" s="137" t="s">
        <v>631</v>
      </c>
      <c r="AC60" s="137" t="s">
        <v>631</v>
      </c>
      <c r="AD60" s="137" t="s">
        <v>631</v>
      </c>
      <c r="AE60" s="137" t="s">
        <v>631</v>
      </c>
      <c r="AF60" s="137" t="s">
        <v>631</v>
      </c>
      <c r="AG60" s="137" t="s">
        <v>631</v>
      </c>
      <c r="AH60" s="137" t="s">
        <v>631</v>
      </c>
      <c r="AI60" s="137" t="s">
        <v>631</v>
      </c>
      <c r="AJ60" s="137">
        <v>0</v>
      </c>
      <c r="AK60" s="137">
        <v>0</v>
      </c>
      <c r="AL60" s="137">
        <v>0</v>
      </c>
      <c r="AM60" s="137">
        <v>0</v>
      </c>
      <c r="AN60" s="137">
        <v>0</v>
      </c>
      <c r="AO60" s="137">
        <v>0</v>
      </c>
      <c r="AP60" s="137">
        <v>0</v>
      </c>
    </row>
    <row r="61" spans="1:42" ht="18" hidden="1" customHeight="1">
      <c r="A61" s="136" t="s">
        <v>723</v>
      </c>
      <c r="B61" s="136" t="s">
        <v>724</v>
      </c>
      <c r="C61" s="137">
        <v>227</v>
      </c>
      <c r="D61" s="137">
        <v>200</v>
      </c>
      <c r="E61" s="137">
        <v>174</v>
      </c>
      <c r="F61" s="137">
        <v>152</v>
      </c>
      <c r="G61" s="137">
        <v>145</v>
      </c>
      <c r="H61" s="137">
        <v>127</v>
      </c>
      <c r="I61" s="137">
        <v>117</v>
      </c>
      <c r="J61" s="137">
        <v>101</v>
      </c>
      <c r="K61" s="137">
        <v>97</v>
      </c>
      <c r="L61" s="137">
        <v>86</v>
      </c>
      <c r="M61" s="137">
        <v>81</v>
      </c>
      <c r="N61" s="137">
        <v>78</v>
      </c>
      <c r="O61" s="137">
        <v>68</v>
      </c>
      <c r="P61" s="137">
        <v>60</v>
      </c>
      <c r="Q61" s="137">
        <v>53</v>
      </c>
      <c r="R61" s="137">
        <v>45</v>
      </c>
      <c r="S61" s="137">
        <v>41</v>
      </c>
      <c r="T61" s="137">
        <v>30</v>
      </c>
      <c r="U61" s="137">
        <v>27</v>
      </c>
      <c r="V61" s="137">
        <v>23</v>
      </c>
      <c r="W61" s="137">
        <v>21</v>
      </c>
      <c r="X61" s="137">
        <v>19</v>
      </c>
      <c r="Y61" s="137">
        <v>17</v>
      </c>
      <c r="Z61" s="137">
        <v>15</v>
      </c>
      <c r="AA61" s="137">
        <v>13</v>
      </c>
      <c r="AB61" s="137">
        <v>13</v>
      </c>
      <c r="AC61" s="137">
        <v>12</v>
      </c>
      <c r="AD61" s="137">
        <v>11</v>
      </c>
      <c r="AE61" s="137">
        <v>5</v>
      </c>
      <c r="AF61" s="137" t="s">
        <v>631</v>
      </c>
      <c r="AG61" s="137" t="s">
        <v>631</v>
      </c>
      <c r="AH61" s="137">
        <v>0</v>
      </c>
      <c r="AI61" s="137">
        <v>0</v>
      </c>
      <c r="AJ61" s="137">
        <v>0</v>
      </c>
      <c r="AK61" s="137">
        <v>0</v>
      </c>
      <c r="AL61" s="137">
        <v>0</v>
      </c>
      <c r="AM61" s="137">
        <v>0</v>
      </c>
      <c r="AN61" s="137">
        <v>0</v>
      </c>
      <c r="AO61" s="137">
        <v>0</v>
      </c>
      <c r="AP61" s="137">
        <v>0</v>
      </c>
    </row>
    <row r="62" spans="1:42" ht="18" hidden="1" customHeight="1">
      <c r="A62" s="136" t="s">
        <v>725</v>
      </c>
      <c r="B62" s="136" t="s">
        <v>726</v>
      </c>
      <c r="C62" s="137">
        <v>160</v>
      </c>
      <c r="D62" s="137">
        <v>131</v>
      </c>
      <c r="E62" s="137">
        <v>115</v>
      </c>
      <c r="F62" s="137">
        <v>97</v>
      </c>
      <c r="G62" s="137">
        <v>87</v>
      </c>
      <c r="H62" s="137">
        <v>73</v>
      </c>
      <c r="I62" s="137">
        <v>75</v>
      </c>
      <c r="J62" s="137">
        <v>65</v>
      </c>
      <c r="K62" s="137">
        <v>58</v>
      </c>
      <c r="L62" s="137">
        <v>58</v>
      </c>
      <c r="M62" s="137">
        <v>57</v>
      </c>
      <c r="N62" s="137">
        <v>50</v>
      </c>
      <c r="O62" s="137">
        <v>47</v>
      </c>
      <c r="P62" s="137">
        <v>40</v>
      </c>
      <c r="Q62" s="137">
        <v>33</v>
      </c>
      <c r="R62" s="137">
        <v>31</v>
      </c>
      <c r="S62" s="137">
        <v>29</v>
      </c>
      <c r="T62" s="137">
        <v>26</v>
      </c>
      <c r="U62" s="137">
        <v>23</v>
      </c>
      <c r="V62" s="137">
        <v>21</v>
      </c>
      <c r="W62" s="137">
        <v>18</v>
      </c>
      <c r="X62" s="137">
        <v>15</v>
      </c>
      <c r="Y62" s="137">
        <v>12</v>
      </c>
      <c r="Z62" s="137">
        <v>9</v>
      </c>
      <c r="AA62" s="137">
        <v>9</v>
      </c>
      <c r="AB62" s="137">
        <v>10</v>
      </c>
      <c r="AC62" s="137">
        <v>10</v>
      </c>
      <c r="AD62" s="137">
        <v>8</v>
      </c>
      <c r="AE62" s="137" t="s">
        <v>631</v>
      </c>
      <c r="AF62" s="137" t="s">
        <v>631</v>
      </c>
      <c r="AG62" s="137" t="s">
        <v>631</v>
      </c>
      <c r="AH62" s="137" t="s">
        <v>631</v>
      </c>
      <c r="AI62" s="137" t="s">
        <v>631</v>
      </c>
      <c r="AJ62" s="137" t="s">
        <v>631</v>
      </c>
      <c r="AK62" s="137" t="s">
        <v>631</v>
      </c>
      <c r="AL62" s="137">
        <v>0</v>
      </c>
      <c r="AM62" s="137">
        <v>0</v>
      </c>
      <c r="AN62" s="137">
        <v>0</v>
      </c>
      <c r="AO62" s="137">
        <v>0</v>
      </c>
      <c r="AP62" s="137">
        <v>0</v>
      </c>
    </row>
    <row r="63" spans="1:42" ht="18" hidden="1" customHeight="1">
      <c r="A63" s="136"/>
      <c r="B63" s="136" t="s">
        <v>727</v>
      </c>
      <c r="C63" s="137">
        <v>0</v>
      </c>
      <c r="D63" s="137">
        <v>0</v>
      </c>
      <c r="E63" s="137">
        <v>0</v>
      </c>
      <c r="F63" s="137">
        <v>0</v>
      </c>
      <c r="G63" s="137" t="s">
        <v>631</v>
      </c>
      <c r="H63" s="137">
        <v>0</v>
      </c>
      <c r="I63" s="137">
        <v>0</v>
      </c>
      <c r="J63" s="137">
        <v>0</v>
      </c>
      <c r="K63" s="137">
        <v>0</v>
      </c>
      <c r="L63" s="137">
        <v>0</v>
      </c>
      <c r="M63" s="137">
        <v>0</v>
      </c>
      <c r="N63" s="137">
        <v>0</v>
      </c>
      <c r="O63" s="137">
        <v>0</v>
      </c>
      <c r="P63" s="137">
        <v>0</v>
      </c>
      <c r="Q63" s="137">
        <v>0</v>
      </c>
      <c r="R63" s="137">
        <v>0</v>
      </c>
      <c r="S63" s="137">
        <v>0</v>
      </c>
      <c r="T63" s="137">
        <v>0</v>
      </c>
      <c r="U63" s="137">
        <v>0</v>
      </c>
      <c r="V63" s="137">
        <v>0</v>
      </c>
      <c r="W63" s="137">
        <v>0</v>
      </c>
      <c r="X63" s="137">
        <v>0</v>
      </c>
      <c r="Y63" s="137">
        <v>0</v>
      </c>
      <c r="Z63" s="137">
        <v>0</v>
      </c>
      <c r="AA63" s="137">
        <v>0</v>
      </c>
      <c r="AB63" s="137">
        <v>0</v>
      </c>
      <c r="AC63" s="137">
        <v>0</v>
      </c>
      <c r="AD63" s="137">
        <v>0</v>
      </c>
      <c r="AE63" s="137">
        <v>0</v>
      </c>
      <c r="AF63" s="137">
        <v>0</v>
      </c>
      <c r="AG63" s="137">
        <v>0</v>
      </c>
      <c r="AH63" s="137">
        <v>0</v>
      </c>
      <c r="AI63" s="137">
        <v>0</v>
      </c>
      <c r="AJ63" s="137">
        <v>0</v>
      </c>
      <c r="AK63" s="137">
        <v>0</v>
      </c>
      <c r="AL63" s="137">
        <v>0</v>
      </c>
      <c r="AM63" s="137">
        <v>0</v>
      </c>
      <c r="AN63" s="137">
        <v>0</v>
      </c>
      <c r="AO63" s="137">
        <v>0</v>
      </c>
      <c r="AP63" s="137">
        <v>0</v>
      </c>
    </row>
    <row r="64" spans="1:42" ht="18" hidden="1" customHeight="1">
      <c r="A64" s="136" t="s">
        <v>728</v>
      </c>
      <c r="B64" s="136" t="s">
        <v>729</v>
      </c>
      <c r="C64" s="137">
        <v>1395</v>
      </c>
      <c r="D64" s="137">
        <v>1208</v>
      </c>
      <c r="E64" s="137">
        <v>976</v>
      </c>
      <c r="F64" s="137">
        <v>834</v>
      </c>
      <c r="G64" s="137">
        <v>788</v>
      </c>
      <c r="H64" s="137">
        <v>641</v>
      </c>
      <c r="I64" s="137">
        <v>588</v>
      </c>
      <c r="J64" s="137">
        <v>546</v>
      </c>
      <c r="K64" s="137">
        <v>501</v>
      </c>
      <c r="L64" s="137">
        <v>461</v>
      </c>
      <c r="M64" s="137">
        <v>422</v>
      </c>
      <c r="N64" s="137">
        <v>387</v>
      </c>
      <c r="O64" s="137">
        <v>358</v>
      </c>
      <c r="P64" s="137">
        <v>295</v>
      </c>
      <c r="Q64" s="137">
        <v>257</v>
      </c>
      <c r="R64" s="137">
        <v>201</v>
      </c>
      <c r="S64" s="137">
        <v>166</v>
      </c>
      <c r="T64" s="137">
        <v>145</v>
      </c>
      <c r="U64" s="137">
        <v>126</v>
      </c>
      <c r="V64" s="137">
        <v>104</v>
      </c>
      <c r="W64" s="137">
        <v>90</v>
      </c>
      <c r="X64" s="137">
        <v>72</v>
      </c>
      <c r="Y64" s="137">
        <v>66</v>
      </c>
      <c r="Z64" s="137">
        <v>50</v>
      </c>
      <c r="AA64" s="137">
        <v>42</v>
      </c>
      <c r="AB64" s="137">
        <v>39</v>
      </c>
      <c r="AC64" s="137">
        <v>27</v>
      </c>
      <c r="AD64" s="137">
        <v>21</v>
      </c>
      <c r="AE64" s="137">
        <v>18</v>
      </c>
      <c r="AF64" s="137">
        <v>14</v>
      </c>
      <c r="AG64" s="137">
        <v>11</v>
      </c>
      <c r="AH64" s="137">
        <v>11</v>
      </c>
      <c r="AI64" s="137">
        <v>10</v>
      </c>
      <c r="AJ64" s="137">
        <v>7</v>
      </c>
      <c r="AK64" s="137">
        <v>6</v>
      </c>
      <c r="AL64" s="137" t="s">
        <v>631</v>
      </c>
      <c r="AM64" s="137" t="s">
        <v>631</v>
      </c>
      <c r="AN64" s="137">
        <v>0</v>
      </c>
      <c r="AO64" s="137">
        <v>0</v>
      </c>
      <c r="AP64" s="137">
        <v>0</v>
      </c>
    </row>
    <row r="65" spans="1:42" ht="18" hidden="1" customHeight="1">
      <c r="A65" s="136" t="s">
        <v>730</v>
      </c>
      <c r="B65" s="136" t="s">
        <v>731</v>
      </c>
      <c r="C65" s="137">
        <v>148</v>
      </c>
      <c r="D65" s="137">
        <v>129</v>
      </c>
      <c r="E65" s="137">
        <v>91</v>
      </c>
      <c r="F65" s="137">
        <v>82</v>
      </c>
      <c r="G65" s="137">
        <v>79</v>
      </c>
      <c r="H65" s="137">
        <v>60</v>
      </c>
      <c r="I65" s="137">
        <v>55</v>
      </c>
      <c r="J65" s="137">
        <v>48</v>
      </c>
      <c r="K65" s="137">
        <v>49</v>
      </c>
      <c r="L65" s="137">
        <v>47</v>
      </c>
      <c r="M65" s="137">
        <v>43</v>
      </c>
      <c r="N65" s="137">
        <v>39</v>
      </c>
      <c r="O65" s="137">
        <v>34</v>
      </c>
      <c r="P65" s="137">
        <v>22</v>
      </c>
      <c r="Q65" s="137">
        <v>15</v>
      </c>
      <c r="R65" s="137">
        <v>9</v>
      </c>
      <c r="S65" s="137">
        <v>8</v>
      </c>
      <c r="T65" s="137">
        <v>6</v>
      </c>
      <c r="U65" s="137">
        <v>6</v>
      </c>
      <c r="V65" s="137" t="s">
        <v>631</v>
      </c>
      <c r="W65" s="137" t="s">
        <v>631</v>
      </c>
      <c r="X65" s="137" t="s">
        <v>631</v>
      </c>
      <c r="Y65" s="137" t="s">
        <v>631</v>
      </c>
      <c r="Z65" s="137" t="s">
        <v>631</v>
      </c>
      <c r="AA65" s="137" t="s">
        <v>631</v>
      </c>
      <c r="AB65" s="137" t="s">
        <v>631</v>
      </c>
      <c r="AC65" s="137" t="s">
        <v>631</v>
      </c>
      <c r="AD65" s="137" t="s">
        <v>631</v>
      </c>
      <c r="AE65" s="137" t="s">
        <v>631</v>
      </c>
      <c r="AF65" s="137" t="s">
        <v>631</v>
      </c>
      <c r="AG65" s="137">
        <v>0</v>
      </c>
      <c r="AH65" s="137">
        <v>0</v>
      </c>
      <c r="AI65" s="137">
        <v>0</v>
      </c>
      <c r="AJ65" s="137">
        <v>0</v>
      </c>
      <c r="AK65" s="137">
        <v>0</v>
      </c>
      <c r="AL65" s="137">
        <v>0</v>
      </c>
      <c r="AM65" s="137">
        <v>0</v>
      </c>
      <c r="AN65" s="137">
        <v>0</v>
      </c>
      <c r="AO65" s="137">
        <v>0</v>
      </c>
      <c r="AP65" s="137">
        <v>0</v>
      </c>
    </row>
    <row r="66" spans="1:42" ht="18" hidden="1" customHeight="1">
      <c r="A66" s="136" t="s">
        <v>732</v>
      </c>
      <c r="B66" s="136" t="s">
        <v>733</v>
      </c>
      <c r="C66" s="137">
        <v>334</v>
      </c>
      <c r="D66" s="137">
        <v>293</v>
      </c>
      <c r="E66" s="137">
        <v>243</v>
      </c>
      <c r="F66" s="137">
        <v>205</v>
      </c>
      <c r="G66" s="137">
        <v>187</v>
      </c>
      <c r="H66" s="137">
        <v>151</v>
      </c>
      <c r="I66" s="137">
        <v>135</v>
      </c>
      <c r="J66" s="137">
        <v>128</v>
      </c>
      <c r="K66" s="137">
        <v>114</v>
      </c>
      <c r="L66" s="137">
        <v>102</v>
      </c>
      <c r="M66" s="137">
        <v>91</v>
      </c>
      <c r="N66" s="137">
        <v>75</v>
      </c>
      <c r="O66" s="137">
        <v>74</v>
      </c>
      <c r="P66" s="137">
        <v>63</v>
      </c>
      <c r="Q66" s="137">
        <v>51</v>
      </c>
      <c r="R66" s="137">
        <v>40</v>
      </c>
      <c r="S66" s="137">
        <v>27</v>
      </c>
      <c r="T66" s="137">
        <v>25</v>
      </c>
      <c r="U66" s="137">
        <v>21</v>
      </c>
      <c r="V66" s="137">
        <v>20</v>
      </c>
      <c r="W66" s="137">
        <v>21</v>
      </c>
      <c r="X66" s="137">
        <v>13</v>
      </c>
      <c r="Y66" s="137">
        <v>13</v>
      </c>
      <c r="Z66" s="137">
        <v>10</v>
      </c>
      <c r="AA66" s="137">
        <v>8</v>
      </c>
      <c r="AB66" s="137">
        <v>7</v>
      </c>
      <c r="AC66" s="137">
        <v>6</v>
      </c>
      <c r="AD66" s="137" t="s">
        <v>631</v>
      </c>
      <c r="AE66" s="137" t="s">
        <v>631</v>
      </c>
      <c r="AF66" s="137" t="s">
        <v>631</v>
      </c>
      <c r="AG66" s="137" t="s">
        <v>631</v>
      </c>
      <c r="AH66" s="137" t="s">
        <v>631</v>
      </c>
      <c r="AI66" s="137" t="s">
        <v>631</v>
      </c>
      <c r="AJ66" s="137" t="s">
        <v>631</v>
      </c>
      <c r="AK66" s="137" t="s">
        <v>631</v>
      </c>
      <c r="AL66" s="137" t="s">
        <v>631</v>
      </c>
      <c r="AM66" s="137" t="s">
        <v>631</v>
      </c>
      <c r="AN66" s="137">
        <v>0</v>
      </c>
      <c r="AO66" s="137">
        <v>0</v>
      </c>
      <c r="AP66" s="137">
        <v>0</v>
      </c>
    </row>
    <row r="67" spans="1:42" ht="18" hidden="1" customHeight="1">
      <c r="A67" s="136" t="s">
        <v>734</v>
      </c>
      <c r="B67" s="136" t="s">
        <v>735</v>
      </c>
      <c r="C67" s="137">
        <v>316</v>
      </c>
      <c r="D67" s="137">
        <v>269</v>
      </c>
      <c r="E67" s="137">
        <v>216</v>
      </c>
      <c r="F67" s="137">
        <v>185</v>
      </c>
      <c r="G67" s="137">
        <v>185</v>
      </c>
      <c r="H67" s="137">
        <v>161</v>
      </c>
      <c r="I67" s="137">
        <v>150</v>
      </c>
      <c r="J67" s="137">
        <v>141</v>
      </c>
      <c r="K67" s="137">
        <v>131</v>
      </c>
      <c r="L67" s="137">
        <v>122</v>
      </c>
      <c r="M67" s="137">
        <v>110</v>
      </c>
      <c r="N67" s="137">
        <v>102</v>
      </c>
      <c r="O67" s="137">
        <v>93</v>
      </c>
      <c r="P67" s="137">
        <v>80</v>
      </c>
      <c r="Q67" s="137">
        <v>74</v>
      </c>
      <c r="R67" s="137">
        <v>55</v>
      </c>
      <c r="S67" s="137">
        <v>49</v>
      </c>
      <c r="T67" s="137">
        <v>39</v>
      </c>
      <c r="U67" s="137">
        <v>32</v>
      </c>
      <c r="V67" s="137">
        <v>23</v>
      </c>
      <c r="W67" s="137">
        <v>20</v>
      </c>
      <c r="X67" s="137">
        <v>18</v>
      </c>
      <c r="Y67" s="137">
        <v>16</v>
      </c>
      <c r="Z67" s="137">
        <v>13</v>
      </c>
      <c r="AA67" s="137">
        <v>10</v>
      </c>
      <c r="AB67" s="137">
        <v>12</v>
      </c>
      <c r="AC67" s="137">
        <v>8</v>
      </c>
      <c r="AD67" s="137">
        <v>6</v>
      </c>
      <c r="AE67" s="137">
        <v>5</v>
      </c>
      <c r="AF67" s="137" t="s">
        <v>631</v>
      </c>
      <c r="AG67" s="137" t="s">
        <v>631</v>
      </c>
      <c r="AH67" s="137" t="s">
        <v>631</v>
      </c>
      <c r="AI67" s="137" t="s">
        <v>631</v>
      </c>
      <c r="AJ67" s="137" t="s">
        <v>631</v>
      </c>
      <c r="AK67" s="137" t="s">
        <v>631</v>
      </c>
      <c r="AL67" s="137" t="s">
        <v>631</v>
      </c>
      <c r="AM67" s="137">
        <v>0</v>
      </c>
      <c r="AN67" s="137">
        <v>0</v>
      </c>
      <c r="AO67" s="137">
        <v>0</v>
      </c>
      <c r="AP67" s="137">
        <v>0</v>
      </c>
    </row>
    <row r="68" spans="1:42" ht="18" hidden="1" customHeight="1">
      <c r="A68" s="136" t="s">
        <v>736</v>
      </c>
      <c r="B68" s="136" t="s">
        <v>737</v>
      </c>
      <c r="C68" s="137">
        <v>198</v>
      </c>
      <c r="D68" s="137">
        <v>176</v>
      </c>
      <c r="E68" s="137">
        <v>141</v>
      </c>
      <c r="F68" s="137">
        <v>121</v>
      </c>
      <c r="G68" s="137">
        <v>116</v>
      </c>
      <c r="H68" s="137">
        <v>84</v>
      </c>
      <c r="I68" s="137">
        <v>78</v>
      </c>
      <c r="J68" s="137">
        <v>72</v>
      </c>
      <c r="K68" s="137">
        <v>59</v>
      </c>
      <c r="L68" s="137">
        <v>49</v>
      </c>
      <c r="M68" s="137">
        <v>48</v>
      </c>
      <c r="N68" s="137">
        <v>47</v>
      </c>
      <c r="O68" s="137">
        <v>41</v>
      </c>
      <c r="P68" s="137">
        <v>34</v>
      </c>
      <c r="Q68" s="137">
        <v>30</v>
      </c>
      <c r="R68" s="137">
        <v>22</v>
      </c>
      <c r="S68" s="137">
        <v>16</v>
      </c>
      <c r="T68" s="137">
        <v>13</v>
      </c>
      <c r="U68" s="137">
        <v>13</v>
      </c>
      <c r="V68" s="137">
        <v>11</v>
      </c>
      <c r="W68" s="137">
        <v>9</v>
      </c>
      <c r="X68" s="137">
        <v>7</v>
      </c>
      <c r="Y68" s="137">
        <v>7</v>
      </c>
      <c r="Z68" s="137">
        <v>5</v>
      </c>
      <c r="AA68" s="137" t="s">
        <v>631</v>
      </c>
      <c r="AB68" s="137" t="s">
        <v>631</v>
      </c>
      <c r="AC68" s="137" t="s">
        <v>631</v>
      </c>
      <c r="AD68" s="137" t="s">
        <v>631</v>
      </c>
      <c r="AE68" s="137" t="s">
        <v>631</v>
      </c>
      <c r="AF68" s="137" t="s">
        <v>631</v>
      </c>
      <c r="AG68" s="137" t="s">
        <v>631</v>
      </c>
      <c r="AH68" s="137" t="s">
        <v>631</v>
      </c>
      <c r="AI68" s="137" t="s">
        <v>631</v>
      </c>
      <c r="AJ68" s="137" t="s">
        <v>631</v>
      </c>
      <c r="AK68" s="137" t="s">
        <v>631</v>
      </c>
      <c r="AL68" s="137">
        <v>0</v>
      </c>
      <c r="AM68" s="137">
        <v>0</v>
      </c>
      <c r="AN68" s="137">
        <v>0</v>
      </c>
      <c r="AO68" s="137">
        <v>0</v>
      </c>
      <c r="AP68" s="137">
        <v>0</v>
      </c>
    </row>
    <row r="69" spans="1:42" ht="18" hidden="1" customHeight="1">
      <c r="A69" s="136" t="s">
        <v>738</v>
      </c>
      <c r="B69" s="136" t="s">
        <v>739</v>
      </c>
      <c r="C69" s="137">
        <v>399</v>
      </c>
      <c r="D69" s="137">
        <v>341</v>
      </c>
      <c r="E69" s="137">
        <v>285</v>
      </c>
      <c r="F69" s="137">
        <v>241</v>
      </c>
      <c r="G69" s="137">
        <v>221</v>
      </c>
      <c r="H69" s="137">
        <v>185</v>
      </c>
      <c r="I69" s="137">
        <v>170</v>
      </c>
      <c r="J69" s="137">
        <v>157</v>
      </c>
      <c r="K69" s="137">
        <v>148</v>
      </c>
      <c r="L69" s="137">
        <v>141</v>
      </c>
      <c r="M69" s="137">
        <v>130</v>
      </c>
      <c r="N69" s="137">
        <v>124</v>
      </c>
      <c r="O69" s="137">
        <v>116</v>
      </c>
      <c r="P69" s="137">
        <v>96</v>
      </c>
      <c r="Q69" s="137">
        <v>87</v>
      </c>
      <c r="R69" s="137">
        <v>75</v>
      </c>
      <c r="S69" s="137">
        <v>66</v>
      </c>
      <c r="T69" s="137">
        <v>62</v>
      </c>
      <c r="U69" s="137">
        <v>54</v>
      </c>
      <c r="V69" s="137">
        <v>46</v>
      </c>
      <c r="W69" s="137">
        <v>36</v>
      </c>
      <c r="X69" s="137">
        <v>31</v>
      </c>
      <c r="Y69" s="137">
        <v>28</v>
      </c>
      <c r="Z69" s="137">
        <v>20</v>
      </c>
      <c r="AA69" s="137">
        <v>18</v>
      </c>
      <c r="AB69" s="137">
        <v>14</v>
      </c>
      <c r="AC69" s="137">
        <v>9</v>
      </c>
      <c r="AD69" s="137">
        <v>7</v>
      </c>
      <c r="AE69" s="137">
        <v>5</v>
      </c>
      <c r="AF69" s="137" t="s">
        <v>631</v>
      </c>
      <c r="AG69" s="137" t="s">
        <v>631</v>
      </c>
      <c r="AH69" s="137" t="s">
        <v>631</v>
      </c>
      <c r="AI69" s="137" t="s">
        <v>631</v>
      </c>
      <c r="AJ69" s="137" t="s">
        <v>631</v>
      </c>
      <c r="AK69" s="137" t="s">
        <v>631</v>
      </c>
      <c r="AL69" s="137" t="s">
        <v>631</v>
      </c>
      <c r="AM69" s="137" t="s">
        <v>631</v>
      </c>
      <c r="AN69" s="137">
        <v>0</v>
      </c>
      <c r="AO69" s="137">
        <v>0</v>
      </c>
      <c r="AP69" s="137">
        <v>0</v>
      </c>
    </row>
    <row r="70" spans="1:42" ht="18" hidden="1" customHeight="1">
      <c r="A70" s="136"/>
      <c r="B70" s="136" t="s">
        <v>650</v>
      </c>
      <c r="C70" s="137" t="s">
        <v>631</v>
      </c>
      <c r="D70" s="137" t="s">
        <v>631</v>
      </c>
      <c r="E70" s="137">
        <v>0</v>
      </c>
      <c r="F70" s="137">
        <v>0</v>
      </c>
      <c r="G70" s="137">
        <v>0</v>
      </c>
      <c r="H70" s="137">
        <v>0</v>
      </c>
      <c r="I70" s="137">
        <v>0</v>
      </c>
      <c r="J70" s="137">
        <v>0</v>
      </c>
      <c r="K70" s="137">
        <v>0</v>
      </c>
      <c r="L70" s="137">
        <v>0</v>
      </c>
      <c r="M70" s="137">
        <v>0</v>
      </c>
      <c r="N70" s="137">
        <v>0</v>
      </c>
      <c r="O70" s="137">
        <v>0</v>
      </c>
      <c r="P70" s="137">
        <v>0</v>
      </c>
      <c r="Q70" s="137" t="s">
        <v>631</v>
      </c>
      <c r="R70" s="137">
        <v>0</v>
      </c>
      <c r="S70" s="137">
        <v>0</v>
      </c>
      <c r="T70" s="137">
        <v>0</v>
      </c>
      <c r="U70" s="137">
        <v>0</v>
      </c>
      <c r="V70" s="137">
        <v>0</v>
      </c>
      <c r="W70" s="137">
        <v>0</v>
      </c>
      <c r="X70" s="137">
        <v>0</v>
      </c>
      <c r="Y70" s="137">
        <v>0</v>
      </c>
      <c r="Z70" s="137">
        <v>0</v>
      </c>
      <c r="AA70" s="137">
        <v>0</v>
      </c>
      <c r="AB70" s="137">
        <v>0</v>
      </c>
      <c r="AC70" s="137">
        <v>0</v>
      </c>
      <c r="AD70" s="137">
        <v>0</v>
      </c>
      <c r="AE70" s="137">
        <v>0</v>
      </c>
      <c r="AF70" s="137">
        <v>0</v>
      </c>
      <c r="AG70" s="137">
        <v>0</v>
      </c>
      <c r="AH70" s="137">
        <v>0</v>
      </c>
      <c r="AI70" s="137">
        <v>0</v>
      </c>
      <c r="AJ70" s="137">
        <v>0</v>
      </c>
      <c r="AK70" s="137">
        <v>0</v>
      </c>
      <c r="AL70" s="137">
        <v>0</v>
      </c>
      <c r="AM70" s="137">
        <v>0</v>
      </c>
      <c r="AN70" s="137">
        <v>0</v>
      </c>
      <c r="AO70" s="137">
        <v>0</v>
      </c>
      <c r="AP70" s="137">
        <v>0</v>
      </c>
    </row>
    <row r="71" spans="1:42" ht="18" hidden="1" customHeight="1">
      <c r="A71" s="136" t="s">
        <v>740</v>
      </c>
      <c r="B71" s="136" t="s">
        <v>741</v>
      </c>
      <c r="C71" s="137">
        <v>7976</v>
      </c>
      <c r="D71" s="137">
        <v>6995</v>
      </c>
      <c r="E71" s="137">
        <v>5888</v>
      </c>
      <c r="F71" s="137">
        <v>5103</v>
      </c>
      <c r="G71" s="137">
        <v>4964</v>
      </c>
      <c r="H71" s="137">
        <v>4384</v>
      </c>
      <c r="I71" s="137">
        <v>4135</v>
      </c>
      <c r="J71" s="137">
        <v>3671</v>
      </c>
      <c r="K71" s="137">
        <v>3394</v>
      </c>
      <c r="L71" s="137">
        <v>3135</v>
      </c>
      <c r="M71" s="137">
        <v>2906</v>
      </c>
      <c r="N71" s="137">
        <v>2611</v>
      </c>
      <c r="O71" s="137">
        <v>2349</v>
      </c>
      <c r="P71" s="137">
        <v>2067</v>
      </c>
      <c r="Q71" s="137">
        <v>1786</v>
      </c>
      <c r="R71" s="137">
        <v>1547</v>
      </c>
      <c r="S71" s="137">
        <v>1273</v>
      </c>
      <c r="T71" s="137">
        <v>1077</v>
      </c>
      <c r="U71" s="137">
        <v>944</v>
      </c>
      <c r="V71" s="137">
        <v>816</v>
      </c>
      <c r="W71" s="137">
        <v>704</v>
      </c>
      <c r="X71" s="137">
        <v>597</v>
      </c>
      <c r="Y71" s="137">
        <v>506</v>
      </c>
      <c r="Z71" s="137">
        <v>393</v>
      </c>
      <c r="AA71" s="137">
        <v>320</v>
      </c>
      <c r="AB71" s="137">
        <v>251</v>
      </c>
      <c r="AC71" s="137">
        <v>196</v>
      </c>
      <c r="AD71" s="137">
        <v>146</v>
      </c>
      <c r="AE71" s="137">
        <v>112</v>
      </c>
      <c r="AF71" s="137">
        <v>68</v>
      </c>
      <c r="AG71" s="137">
        <v>54</v>
      </c>
      <c r="AH71" s="137">
        <v>50</v>
      </c>
      <c r="AI71" s="137">
        <v>46</v>
      </c>
      <c r="AJ71" s="137">
        <v>36</v>
      </c>
      <c r="AK71" s="137">
        <v>29</v>
      </c>
      <c r="AL71" s="137">
        <v>18</v>
      </c>
      <c r="AM71" s="137">
        <v>11</v>
      </c>
      <c r="AN71" s="137">
        <v>0</v>
      </c>
      <c r="AO71" s="137">
        <v>0</v>
      </c>
      <c r="AP71" s="137">
        <v>0</v>
      </c>
    </row>
    <row r="72" spans="1:42" ht="18" hidden="1" customHeight="1">
      <c r="A72" s="136" t="s">
        <v>742</v>
      </c>
      <c r="B72" s="136" t="s">
        <v>743</v>
      </c>
      <c r="C72" s="137">
        <v>657</v>
      </c>
      <c r="D72" s="137">
        <v>559</v>
      </c>
      <c r="E72" s="137">
        <v>451</v>
      </c>
      <c r="F72" s="137">
        <v>383</v>
      </c>
      <c r="G72" s="137">
        <v>364</v>
      </c>
      <c r="H72" s="137">
        <v>318</v>
      </c>
      <c r="I72" s="137">
        <v>309</v>
      </c>
      <c r="J72" s="137">
        <v>277</v>
      </c>
      <c r="K72" s="137">
        <v>273</v>
      </c>
      <c r="L72" s="137">
        <v>247</v>
      </c>
      <c r="M72" s="137">
        <v>237</v>
      </c>
      <c r="N72" s="137">
        <v>219</v>
      </c>
      <c r="O72" s="137">
        <v>189</v>
      </c>
      <c r="P72" s="137">
        <v>169</v>
      </c>
      <c r="Q72" s="137">
        <v>143</v>
      </c>
      <c r="R72" s="137">
        <v>127</v>
      </c>
      <c r="S72" s="137">
        <v>105</v>
      </c>
      <c r="T72" s="137">
        <v>99</v>
      </c>
      <c r="U72" s="137">
        <v>90</v>
      </c>
      <c r="V72" s="137">
        <v>76</v>
      </c>
      <c r="W72" s="137">
        <v>62</v>
      </c>
      <c r="X72" s="137">
        <v>55</v>
      </c>
      <c r="Y72" s="137">
        <v>51</v>
      </c>
      <c r="Z72" s="137">
        <v>37</v>
      </c>
      <c r="AA72" s="137">
        <v>29</v>
      </c>
      <c r="AB72" s="137">
        <v>26</v>
      </c>
      <c r="AC72" s="137">
        <v>22</v>
      </c>
      <c r="AD72" s="137">
        <v>18</v>
      </c>
      <c r="AE72" s="137">
        <v>17</v>
      </c>
      <c r="AF72" s="137">
        <v>10</v>
      </c>
      <c r="AG72" s="137">
        <v>6</v>
      </c>
      <c r="AH72" s="137" t="s">
        <v>631</v>
      </c>
      <c r="AI72" s="137" t="s">
        <v>631</v>
      </c>
      <c r="AJ72" s="137" t="s">
        <v>631</v>
      </c>
      <c r="AK72" s="137" t="s">
        <v>631</v>
      </c>
      <c r="AL72" s="137" t="s">
        <v>631</v>
      </c>
      <c r="AM72" s="137">
        <v>0</v>
      </c>
      <c r="AN72" s="137">
        <v>0</v>
      </c>
      <c r="AO72" s="137">
        <v>0</v>
      </c>
      <c r="AP72" s="137">
        <v>0</v>
      </c>
    </row>
    <row r="73" spans="1:42" ht="18" hidden="1" customHeight="1">
      <c r="A73" s="136" t="s">
        <v>744</v>
      </c>
      <c r="B73" s="136" t="s">
        <v>745</v>
      </c>
      <c r="C73" s="137">
        <v>134</v>
      </c>
      <c r="D73" s="137">
        <v>122</v>
      </c>
      <c r="E73" s="137">
        <v>100</v>
      </c>
      <c r="F73" s="137">
        <v>81</v>
      </c>
      <c r="G73" s="137">
        <v>84</v>
      </c>
      <c r="H73" s="137">
        <v>76</v>
      </c>
      <c r="I73" s="137">
        <v>75</v>
      </c>
      <c r="J73" s="137">
        <v>70</v>
      </c>
      <c r="K73" s="137">
        <v>62</v>
      </c>
      <c r="L73" s="137">
        <v>57</v>
      </c>
      <c r="M73" s="137">
        <v>52</v>
      </c>
      <c r="N73" s="137">
        <v>53</v>
      </c>
      <c r="O73" s="137">
        <v>46</v>
      </c>
      <c r="P73" s="137">
        <v>37</v>
      </c>
      <c r="Q73" s="137">
        <v>37</v>
      </c>
      <c r="R73" s="137">
        <v>32</v>
      </c>
      <c r="S73" s="137">
        <v>27</v>
      </c>
      <c r="T73" s="137">
        <v>21</v>
      </c>
      <c r="U73" s="137">
        <v>15</v>
      </c>
      <c r="V73" s="137">
        <v>16</v>
      </c>
      <c r="W73" s="137">
        <v>14</v>
      </c>
      <c r="X73" s="137">
        <v>9</v>
      </c>
      <c r="Y73" s="137">
        <v>8</v>
      </c>
      <c r="Z73" s="137">
        <v>8</v>
      </c>
      <c r="AA73" s="137">
        <v>5</v>
      </c>
      <c r="AB73" s="137">
        <v>5</v>
      </c>
      <c r="AC73" s="137">
        <v>5</v>
      </c>
      <c r="AD73" s="137" t="s">
        <v>631</v>
      </c>
      <c r="AE73" s="137" t="s">
        <v>631</v>
      </c>
      <c r="AF73" s="137" t="s">
        <v>631</v>
      </c>
      <c r="AG73" s="137" t="s">
        <v>631</v>
      </c>
      <c r="AH73" s="137" t="s">
        <v>631</v>
      </c>
      <c r="AI73" s="137" t="s">
        <v>631</v>
      </c>
      <c r="AJ73" s="137" t="s">
        <v>631</v>
      </c>
      <c r="AK73" s="137">
        <v>0</v>
      </c>
      <c r="AL73" s="137">
        <v>0</v>
      </c>
      <c r="AM73" s="137">
        <v>0</v>
      </c>
      <c r="AN73" s="137">
        <v>0</v>
      </c>
      <c r="AO73" s="137">
        <v>0</v>
      </c>
      <c r="AP73" s="137">
        <v>0</v>
      </c>
    </row>
    <row r="74" spans="1:42" ht="18" hidden="1" customHeight="1">
      <c r="A74" s="136" t="s">
        <v>746</v>
      </c>
      <c r="B74" s="136" t="s">
        <v>747</v>
      </c>
      <c r="C74" s="137">
        <v>128</v>
      </c>
      <c r="D74" s="137">
        <v>113</v>
      </c>
      <c r="E74" s="137">
        <v>94</v>
      </c>
      <c r="F74" s="137">
        <v>85</v>
      </c>
      <c r="G74" s="137">
        <v>88</v>
      </c>
      <c r="H74" s="137">
        <v>79</v>
      </c>
      <c r="I74" s="137">
        <v>70</v>
      </c>
      <c r="J74" s="137">
        <v>66</v>
      </c>
      <c r="K74" s="137">
        <v>60</v>
      </c>
      <c r="L74" s="137">
        <v>60</v>
      </c>
      <c r="M74" s="137">
        <v>60</v>
      </c>
      <c r="N74" s="137">
        <v>58</v>
      </c>
      <c r="O74" s="137">
        <v>49</v>
      </c>
      <c r="P74" s="137">
        <v>45</v>
      </c>
      <c r="Q74" s="137">
        <v>44</v>
      </c>
      <c r="R74" s="137">
        <v>37</v>
      </c>
      <c r="S74" s="137">
        <v>33</v>
      </c>
      <c r="T74" s="137">
        <v>25</v>
      </c>
      <c r="U74" s="137">
        <v>23</v>
      </c>
      <c r="V74" s="137">
        <v>18</v>
      </c>
      <c r="W74" s="137">
        <v>15</v>
      </c>
      <c r="X74" s="137">
        <v>10</v>
      </c>
      <c r="Y74" s="137">
        <v>9</v>
      </c>
      <c r="Z74" s="137">
        <v>8</v>
      </c>
      <c r="AA74" s="137">
        <v>6</v>
      </c>
      <c r="AB74" s="137">
        <v>6</v>
      </c>
      <c r="AC74" s="137">
        <v>6</v>
      </c>
      <c r="AD74" s="137">
        <v>5</v>
      </c>
      <c r="AE74" s="137">
        <v>5</v>
      </c>
      <c r="AF74" s="137" t="s">
        <v>631</v>
      </c>
      <c r="AG74" s="137">
        <v>0</v>
      </c>
      <c r="AH74" s="137">
        <v>0</v>
      </c>
      <c r="AI74" s="137">
        <v>0</v>
      </c>
      <c r="AJ74" s="137">
        <v>0</v>
      </c>
      <c r="AK74" s="137">
        <v>0</v>
      </c>
      <c r="AL74" s="137">
        <v>0</v>
      </c>
      <c r="AM74" s="137">
        <v>0</v>
      </c>
      <c r="AN74" s="137">
        <v>0</v>
      </c>
      <c r="AO74" s="137">
        <v>0</v>
      </c>
      <c r="AP74" s="137">
        <v>0</v>
      </c>
    </row>
    <row r="75" spans="1:42" ht="18" hidden="1" customHeight="1">
      <c r="A75" s="136" t="s">
        <v>748</v>
      </c>
      <c r="B75" s="136" t="s">
        <v>749</v>
      </c>
      <c r="C75" s="137">
        <v>204</v>
      </c>
      <c r="D75" s="137">
        <v>163</v>
      </c>
      <c r="E75" s="137">
        <v>130</v>
      </c>
      <c r="F75" s="137">
        <v>109</v>
      </c>
      <c r="G75" s="137">
        <v>105</v>
      </c>
      <c r="H75" s="137">
        <v>91</v>
      </c>
      <c r="I75" s="137">
        <v>85</v>
      </c>
      <c r="J75" s="137">
        <v>80</v>
      </c>
      <c r="K75" s="137">
        <v>76</v>
      </c>
      <c r="L75" s="137">
        <v>72</v>
      </c>
      <c r="M75" s="137">
        <v>74</v>
      </c>
      <c r="N75" s="137">
        <v>72</v>
      </c>
      <c r="O75" s="137">
        <v>74</v>
      </c>
      <c r="P75" s="137">
        <v>68</v>
      </c>
      <c r="Q75" s="137">
        <v>61</v>
      </c>
      <c r="R75" s="137">
        <v>51</v>
      </c>
      <c r="S75" s="137">
        <v>42</v>
      </c>
      <c r="T75" s="137">
        <v>38</v>
      </c>
      <c r="U75" s="137">
        <v>33</v>
      </c>
      <c r="V75" s="137">
        <v>29</v>
      </c>
      <c r="W75" s="137">
        <v>26</v>
      </c>
      <c r="X75" s="137">
        <v>19</v>
      </c>
      <c r="Y75" s="137">
        <v>17</v>
      </c>
      <c r="Z75" s="137">
        <v>9</v>
      </c>
      <c r="AA75" s="137">
        <v>8</v>
      </c>
      <c r="AB75" s="137">
        <v>6</v>
      </c>
      <c r="AC75" s="137">
        <v>5</v>
      </c>
      <c r="AD75" s="137">
        <v>5</v>
      </c>
      <c r="AE75" s="137" t="s">
        <v>631</v>
      </c>
      <c r="AF75" s="137" t="s">
        <v>631</v>
      </c>
      <c r="AG75" s="137">
        <v>0</v>
      </c>
      <c r="AH75" s="137" t="s">
        <v>631</v>
      </c>
      <c r="AI75" s="137" t="s">
        <v>631</v>
      </c>
      <c r="AJ75" s="137">
        <v>0</v>
      </c>
      <c r="AK75" s="137">
        <v>0</v>
      </c>
      <c r="AL75" s="137">
        <v>0</v>
      </c>
      <c r="AM75" s="137">
        <v>0</v>
      </c>
      <c r="AN75" s="137">
        <v>0</v>
      </c>
      <c r="AO75" s="137">
        <v>0</v>
      </c>
      <c r="AP75" s="137">
        <v>0</v>
      </c>
    </row>
    <row r="76" spans="1:42" ht="18" hidden="1" customHeight="1">
      <c r="A76" s="136" t="s">
        <v>750</v>
      </c>
      <c r="B76" s="136" t="s">
        <v>751</v>
      </c>
      <c r="C76" s="137">
        <v>308</v>
      </c>
      <c r="D76" s="137">
        <v>267</v>
      </c>
      <c r="E76" s="137">
        <v>227</v>
      </c>
      <c r="F76" s="137">
        <v>189</v>
      </c>
      <c r="G76" s="137">
        <v>187</v>
      </c>
      <c r="H76" s="137">
        <v>159</v>
      </c>
      <c r="I76" s="137">
        <v>153</v>
      </c>
      <c r="J76" s="137">
        <v>143</v>
      </c>
      <c r="K76" s="137">
        <v>133</v>
      </c>
      <c r="L76" s="137">
        <v>132</v>
      </c>
      <c r="M76" s="137">
        <v>122</v>
      </c>
      <c r="N76" s="137">
        <v>111</v>
      </c>
      <c r="O76" s="137">
        <v>104</v>
      </c>
      <c r="P76" s="137">
        <v>89</v>
      </c>
      <c r="Q76" s="137">
        <v>72</v>
      </c>
      <c r="R76" s="137">
        <v>62</v>
      </c>
      <c r="S76" s="137">
        <v>51</v>
      </c>
      <c r="T76" s="137">
        <v>42</v>
      </c>
      <c r="U76" s="137">
        <v>39</v>
      </c>
      <c r="V76" s="137">
        <v>29</v>
      </c>
      <c r="W76" s="137">
        <v>27</v>
      </c>
      <c r="X76" s="137">
        <v>22</v>
      </c>
      <c r="Y76" s="137">
        <v>20</v>
      </c>
      <c r="Z76" s="137">
        <v>16</v>
      </c>
      <c r="AA76" s="137">
        <v>14</v>
      </c>
      <c r="AB76" s="137">
        <v>10</v>
      </c>
      <c r="AC76" s="137">
        <v>8</v>
      </c>
      <c r="AD76" s="137">
        <v>5</v>
      </c>
      <c r="AE76" s="137">
        <v>5</v>
      </c>
      <c r="AF76" s="137" t="s">
        <v>631</v>
      </c>
      <c r="AG76" s="137" t="s">
        <v>631</v>
      </c>
      <c r="AH76" s="137" t="s">
        <v>631</v>
      </c>
      <c r="AI76" s="137" t="s">
        <v>631</v>
      </c>
      <c r="AJ76" s="137" t="s">
        <v>631</v>
      </c>
      <c r="AK76" s="137" t="s">
        <v>631</v>
      </c>
      <c r="AL76" s="137" t="s">
        <v>631</v>
      </c>
      <c r="AM76" s="137" t="s">
        <v>631</v>
      </c>
      <c r="AN76" s="137">
        <v>0</v>
      </c>
      <c r="AO76" s="137">
        <v>0</v>
      </c>
      <c r="AP76" s="137">
        <v>0</v>
      </c>
    </row>
    <row r="77" spans="1:42" ht="18" hidden="1" customHeight="1">
      <c r="A77" s="136" t="s">
        <v>752</v>
      </c>
      <c r="B77" s="136" t="s">
        <v>753</v>
      </c>
      <c r="C77" s="137">
        <v>1259</v>
      </c>
      <c r="D77" s="137">
        <v>1088</v>
      </c>
      <c r="E77" s="137">
        <v>930</v>
      </c>
      <c r="F77" s="137">
        <v>812</v>
      </c>
      <c r="G77" s="137">
        <v>782</v>
      </c>
      <c r="H77" s="137">
        <v>702</v>
      </c>
      <c r="I77" s="137">
        <v>663</v>
      </c>
      <c r="J77" s="137">
        <v>613</v>
      </c>
      <c r="K77" s="137">
        <v>563</v>
      </c>
      <c r="L77" s="137">
        <v>520</v>
      </c>
      <c r="M77" s="137">
        <v>471</v>
      </c>
      <c r="N77" s="137">
        <v>419</v>
      </c>
      <c r="O77" s="137">
        <v>394</v>
      </c>
      <c r="P77" s="137">
        <v>348</v>
      </c>
      <c r="Q77" s="137">
        <v>297</v>
      </c>
      <c r="R77" s="137">
        <v>263</v>
      </c>
      <c r="S77" s="137">
        <v>212</v>
      </c>
      <c r="T77" s="137">
        <v>182</v>
      </c>
      <c r="U77" s="137">
        <v>169</v>
      </c>
      <c r="V77" s="137">
        <v>142</v>
      </c>
      <c r="W77" s="137">
        <v>129</v>
      </c>
      <c r="X77" s="137">
        <v>115</v>
      </c>
      <c r="Y77" s="137">
        <v>100</v>
      </c>
      <c r="Z77" s="137">
        <v>79</v>
      </c>
      <c r="AA77" s="137">
        <v>68</v>
      </c>
      <c r="AB77" s="137">
        <v>54</v>
      </c>
      <c r="AC77" s="137">
        <v>41</v>
      </c>
      <c r="AD77" s="137">
        <v>28</v>
      </c>
      <c r="AE77" s="137">
        <v>20</v>
      </c>
      <c r="AF77" s="137">
        <v>14</v>
      </c>
      <c r="AG77" s="137">
        <v>10</v>
      </c>
      <c r="AH77" s="137">
        <v>10</v>
      </c>
      <c r="AI77" s="137">
        <v>8</v>
      </c>
      <c r="AJ77" s="137">
        <v>6</v>
      </c>
      <c r="AK77" s="137">
        <v>5</v>
      </c>
      <c r="AL77" s="137" t="s">
        <v>631</v>
      </c>
      <c r="AM77" s="137" t="s">
        <v>631</v>
      </c>
      <c r="AN77" s="137">
        <v>0</v>
      </c>
      <c r="AO77" s="137">
        <v>0</v>
      </c>
      <c r="AP77" s="137">
        <v>0</v>
      </c>
    </row>
    <row r="78" spans="1:42" ht="18" hidden="1" customHeight="1">
      <c r="A78" s="136" t="s">
        <v>754</v>
      </c>
      <c r="B78" s="136" t="s">
        <v>755</v>
      </c>
      <c r="C78" s="137">
        <v>132</v>
      </c>
      <c r="D78" s="137">
        <v>115</v>
      </c>
      <c r="E78" s="137">
        <v>89</v>
      </c>
      <c r="F78" s="137">
        <v>82</v>
      </c>
      <c r="G78" s="137">
        <v>78</v>
      </c>
      <c r="H78" s="137">
        <v>72</v>
      </c>
      <c r="I78" s="137">
        <v>72</v>
      </c>
      <c r="J78" s="137">
        <v>65</v>
      </c>
      <c r="K78" s="137">
        <v>59</v>
      </c>
      <c r="L78" s="137">
        <v>51</v>
      </c>
      <c r="M78" s="137">
        <v>46</v>
      </c>
      <c r="N78" s="137">
        <v>40</v>
      </c>
      <c r="O78" s="137">
        <v>37</v>
      </c>
      <c r="P78" s="137">
        <v>36</v>
      </c>
      <c r="Q78" s="137">
        <v>30</v>
      </c>
      <c r="R78" s="137">
        <v>28</v>
      </c>
      <c r="S78" s="137">
        <v>22</v>
      </c>
      <c r="T78" s="137">
        <v>19</v>
      </c>
      <c r="U78" s="137">
        <v>17</v>
      </c>
      <c r="V78" s="137">
        <v>16</v>
      </c>
      <c r="W78" s="137">
        <v>16</v>
      </c>
      <c r="X78" s="137">
        <v>13</v>
      </c>
      <c r="Y78" s="137">
        <v>12</v>
      </c>
      <c r="Z78" s="137">
        <v>10</v>
      </c>
      <c r="AA78" s="137">
        <v>9</v>
      </c>
      <c r="AB78" s="137">
        <v>8</v>
      </c>
      <c r="AC78" s="137">
        <v>5</v>
      </c>
      <c r="AD78" s="137" t="s">
        <v>631</v>
      </c>
      <c r="AE78" s="137" t="s">
        <v>631</v>
      </c>
      <c r="AF78" s="137">
        <v>0</v>
      </c>
      <c r="AG78" s="137">
        <v>0</v>
      </c>
      <c r="AH78" s="137">
        <v>0</v>
      </c>
      <c r="AI78" s="137">
        <v>0</v>
      </c>
      <c r="AJ78" s="137">
        <v>0</v>
      </c>
      <c r="AK78" s="137">
        <v>0</v>
      </c>
      <c r="AL78" s="137">
        <v>0</v>
      </c>
      <c r="AM78" s="137">
        <v>0</v>
      </c>
      <c r="AN78" s="137">
        <v>0</v>
      </c>
      <c r="AO78" s="137">
        <v>0</v>
      </c>
      <c r="AP78" s="137">
        <v>0</v>
      </c>
    </row>
    <row r="79" spans="1:42" ht="18" hidden="1" customHeight="1">
      <c r="A79" s="136" t="s">
        <v>756</v>
      </c>
      <c r="B79" s="136" t="s">
        <v>757</v>
      </c>
      <c r="C79" s="137">
        <v>205</v>
      </c>
      <c r="D79" s="137">
        <v>175</v>
      </c>
      <c r="E79" s="137">
        <v>149</v>
      </c>
      <c r="F79" s="137">
        <v>128</v>
      </c>
      <c r="G79" s="137">
        <v>119</v>
      </c>
      <c r="H79" s="137">
        <v>102</v>
      </c>
      <c r="I79" s="137">
        <v>96</v>
      </c>
      <c r="J79" s="137">
        <v>91</v>
      </c>
      <c r="K79" s="137">
        <v>84</v>
      </c>
      <c r="L79" s="137">
        <v>84</v>
      </c>
      <c r="M79" s="137">
        <v>76</v>
      </c>
      <c r="N79" s="137">
        <v>65</v>
      </c>
      <c r="O79" s="137">
        <v>59</v>
      </c>
      <c r="P79" s="137">
        <v>58</v>
      </c>
      <c r="Q79" s="137">
        <v>50</v>
      </c>
      <c r="R79" s="137">
        <v>45</v>
      </c>
      <c r="S79" s="137">
        <v>39</v>
      </c>
      <c r="T79" s="137">
        <v>36</v>
      </c>
      <c r="U79" s="137">
        <v>34</v>
      </c>
      <c r="V79" s="137">
        <v>28</v>
      </c>
      <c r="W79" s="137">
        <v>28</v>
      </c>
      <c r="X79" s="137">
        <v>23</v>
      </c>
      <c r="Y79" s="137">
        <v>21</v>
      </c>
      <c r="Z79" s="137">
        <v>16</v>
      </c>
      <c r="AA79" s="137">
        <v>13</v>
      </c>
      <c r="AB79" s="137">
        <v>12</v>
      </c>
      <c r="AC79" s="137">
        <v>10</v>
      </c>
      <c r="AD79" s="137">
        <v>7</v>
      </c>
      <c r="AE79" s="137">
        <v>7</v>
      </c>
      <c r="AF79" s="137">
        <v>6</v>
      </c>
      <c r="AG79" s="137" t="s">
        <v>631</v>
      </c>
      <c r="AH79" s="137" t="s">
        <v>631</v>
      </c>
      <c r="AI79" s="137" t="s">
        <v>631</v>
      </c>
      <c r="AJ79" s="137" t="s">
        <v>631</v>
      </c>
      <c r="AK79" s="137" t="s">
        <v>631</v>
      </c>
      <c r="AL79" s="137" t="s">
        <v>631</v>
      </c>
      <c r="AM79" s="137" t="s">
        <v>631</v>
      </c>
      <c r="AN79" s="137">
        <v>0</v>
      </c>
      <c r="AO79" s="137">
        <v>0</v>
      </c>
      <c r="AP79" s="137">
        <v>0</v>
      </c>
    </row>
    <row r="80" spans="1:42" ht="18" hidden="1" customHeight="1">
      <c r="A80" s="136" t="s">
        <v>758</v>
      </c>
      <c r="B80" s="136" t="s">
        <v>759</v>
      </c>
      <c r="C80" s="137">
        <v>427</v>
      </c>
      <c r="D80" s="137">
        <v>360</v>
      </c>
      <c r="E80" s="137">
        <v>312</v>
      </c>
      <c r="F80" s="137">
        <v>274</v>
      </c>
      <c r="G80" s="137">
        <v>271</v>
      </c>
      <c r="H80" s="137">
        <v>246</v>
      </c>
      <c r="I80" s="137">
        <v>226</v>
      </c>
      <c r="J80" s="137">
        <v>205</v>
      </c>
      <c r="K80" s="137">
        <v>190</v>
      </c>
      <c r="L80" s="137">
        <v>173</v>
      </c>
      <c r="M80" s="137">
        <v>163</v>
      </c>
      <c r="N80" s="137">
        <v>145</v>
      </c>
      <c r="O80" s="137">
        <v>131</v>
      </c>
      <c r="P80" s="137">
        <v>115</v>
      </c>
      <c r="Q80" s="137">
        <v>100</v>
      </c>
      <c r="R80" s="137">
        <v>90</v>
      </c>
      <c r="S80" s="137">
        <v>68</v>
      </c>
      <c r="T80" s="137">
        <v>56</v>
      </c>
      <c r="U80" s="137">
        <v>51</v>
      </c>
      <c r="V80" s="137">
        <v>43</v>
      </c>
      <c r="W80" s="137">
        <v>38</v>
      </c>
      <c r="X80" s="137">
        <v>35</v>
      </c>
      <c r="Y80" s="137">
        <v>32</v>
      </c>
      <c r="Z80" s="137">
        <v>21</v>
      </c>
      <c r="AA80" s="137">
        <v>18</v>
      </c>
      <c r="AB80" s="137">
        <v>14</v>
      </c>
      <c r="AC80" s="137">
        <v>10</v>
      </c>
      <c r="AD80" s="137">
        <v>7</v>
      </c>
      <c r="AE80" s="137" t="s">
        <v>631</v>
      </c>
      <c r="AF80" s="137">
        <v>5</v>
      </c>
      <c r="AG80" s="137">
        <v>6</v>
      </c>
      <c r="AH80" s="137">
        <v>6</v>
      </c>
      <c r="AI80" s="137" t="s">
        <v>631</v>
      </c>
      <c r="AJ80" s="137" t="s">
        <v>631</v>
      </c>
      <c r="AK80" s="137" t="s">
        <v>631</v>
      </c>
      <c r="AL80" s="137" t="s">
        <v>631</v>
      </c>
      <c r="AM80" s="137" t="s">
        <v>631</v>
      </c>
      <c r="AN80" s="137">
        <v>0</v>
      </c>
      <c r="AO80" s="137">
        <v>0</v>
      </c>
      <c r="AP80" s="137">
        <v>0</v>
      </c>
    </row>
    <row r="81" spans="1:42" ht="18" hidden="1" customHeight="1">
      <c r="A81" s="136" t="s">
        <v>760</v>
      </c>
      <c r="B81" s="136" t="s">
        <v>761</v>
      </c>
      <c r="C81" s="137">
        <v>82</v>
      </c>
      <c r="D81" s="137">
        <v>75</v>
      </c>
      <c r="E81" s="137">
        <v>67</v>
      </c>
      <c r="F81" s="137">
        <v>60</v>
      </c>
      <c r="G81" s="137">
        <v>60</v>
      </c>
      <c r="H81" s="137">
        <v>52</v>
      </c>
      <c r="I81" s="137">
        <v>51</v>
      </c>
      <c r="J81" s="137">
        <v>51</v>
      </c>
      <c r="K81" s="137">
        <v>50</v>
      </c>
      <c r="L81" s="137">
        <v>43</v>
      </c>
      <c r="M81" s="137">
        <v>39</v>
      </c>
      <c r="N81" s="137">
        <v>34</v>
      </c>
      <c r="O81" s="137">
        <v>35</v>
      </c>
      <c r="P81" s="137">
        <v>32</v>
      </c>
      <c r="Q81" s="137">
        <v>29</v>
      </c>
      <c r="R81" s="137">
        <v>28</v>
      </c>
      <c r="S81" s="137">
        <v>21</v>
      </c>
      <c r="T81" s="137">
        <v>19</v>
      </c>
      <c r="U81" s="137">
        <v>19</v>
      </c>
      <c r="V81" s="137">
        <v>16</v>
      </c>
      <c r="W81" s="137">
        <v>13</v>
      </c>
      <c r="X81" s="137">
        <v>12</v>
      </c>
      <c r="Y81" s="137">
        <v>10</v>
      </c>
      <c r="Z81" s="137">
        <v>8</v>
      </c>
      <c r="AA81" s="137">
        <v>7</v>
      </c>
      <c r="AB81" s="137">
        <v>6</v>
      </c>
      <c r="AC81" s="137">
        <v>6</v>
      </c>
      <c r="AD81" s="137">
        <v>5</v>
      </c>
      <c r="AE81" s="137" t="s">
        <v>631</v>
      </c>
      <c r="AF81" s="137" t="s">
        <v>631</v>
      </c>
      <c r="AG81" s="137">
        <v>0</v>
      </c>
      <c r="AH81" s="137">
        <v>0</v>
      </c>
      <c r="AI81" s="137">
        <v>0</v>
      </c>
      <c r="AJ81" s="137">
        <v>0</v>
      </c>
      <c r="AK81" s="137">
        <v>0</v>
      </c>
      <c r="AL81" s="137">
        <v>0</v>
      </c>
      <c r="AM81" s="137">
        <v>0</v>
      </c>
      <c r="AN81" s="137">
        <v>0</v>
      </c>
      <c r="AO81" s="137">
        <v>0</v>
      </c>
      <c r="AP81" s="137">
        <v>0</v>
      </c>
    </row>
    <row r="82" spans="1:42" ht="18" hidden="1" customHeight="1">
      <c r="A82" s="136" t="s">
        <v>762</v>
      </c>
      <c r="B82" s="136" t="s">
        <v>763</v>
      </c>
      <c r="C82" s="137">
        <v>108</v>
      </c>
      <c r="D82" s="137">
        <v>96</v>
      </c>
      <c r="E82" s="137">
        <v>82</v>
      </c>
      <c r="F82" s="137">
        <v>68</v>
      </c>
      <c r="G82" s="137">
        <v>71</v>
      </c>
      <c r="H82" s="137">
        <v>63</v>
      </c>
      <c r="I82" s="137">
        <v>57</v>
      </c>
      <c r="J82" s="137">
        <v>52</v>
      </c>
      <c r="K82" s="137">
        <v>45</v>
      </c>
      <c r="L82" s="137">
        <v>43</v>
      </c>
      <c r="M82" s="137">
        <v>36</v>
      </c>
      <c r="N82" s="137">
        <v>35</v>
      </c>
      <c r="O82" s="137">
        <v>34</v>
      </c>
      <c r="P82" s="137">
        <v>27</v>
      </c>
      <c r="Q82" s="137">
        <v>23</v>
      </c>
      <c r="R82" s="137">
        <v>18</v>
      </c>
      <c r="S82" s="137">
        <v>14</v>
      </c>
      <c r="T82" s="137">
        <v>11</v>
      </c>
      <c r="U82" s="137">
        <v>12</v>
      </c>
      <c r="V82" s="137">
        <v>10</v>
      </c>
      <c r="W82" s="137">
        <v>8</v>
      </c>
      <c r="X82" s="137">
        <v>11</v>
      </c>
      <c r="Y82" s="137">
        <v>8</v>
      </c>
      <c r="Z82" s="137">
        <v>9</v>
      </c>
      <c r="AA82" s="137">
        <v>9</v>
      </c>
      <c r="AB82" s="137">
        <v>8</v>
      </c>
      <c r="AC82" s="137">
        <v>5</v>
      </c>
      <c r="AD82" s="137" t="s">
        <v>631</v>
      </c>
      <c r="AE82" s="137">
        <v>0</v>
      </c>
      <c r="AF82" s="137">
        <v>0</v>
      </c>
      <c r="AG82" s="137">
        <v>0</v>
      </c>
      <c r="AH82" s="137">
        <v>0</v>
      </c>
      <c r="AI82" s="137">
        <v>0</v>
      </c>
      <c r="AJ82" s="137">
        <v>0</v>
      </c>
      <c r="AK82" s="137">
        <v>0</v>
      </c>
      <c r="AL82" s="137">
        <v>0</v>
      </c>
      <c r="AM82" s="137">
        <v>0</v>
      </c>
      <c r="AN82" s="137">
        <v>0</v>
      </c>
      <c r="AO82" s="137">
        <v>0</v>
      </c>
      <c r="AP82" s="137">
        <v>0</v>
      </c>
    </row>
    <row r="83" spans="1:42" ht="18" hidden="1" customHeight="1">
      <c r="A83" s="136" t="s">
        <v>764</v>
      </c>
      <c r="B83" s="136" t="s">
        <v>765</v>
      </c>
      <c r="C83" s="137">
        <v>111</v>
      </c>
      <c r="D83" s="137">
        <v>94</v>
      </c>
      <c r="E83" s="137">
        <v>81</v>
      </c>
      <c r="F83" s="137">
        <v>70</v>
      </c>
      <c r="G83" s="137">
        <v>60</v>
      </c>
      <c r="H83" s="137">
        <v>54</v>
      </c>
      <c r="I83" s="137">
        <v>56</v>
      </c>
      <c r="J83" s="137">
        <v>53</v>
      </c>
      <c r="K83" s="137">
        <v>51</v>
      </c>
      <c r="L83" s="137">
        <v>45</v>
      </c>
      <c r="M83" s="137">
        <v>41</v>
      </c>
      <c r="N83" s="137">
        <v>37</v>
      </c>
      <c r="O83" s="137">
        <v>35</v>
      </c>
      <c r="P83" s="137">
        <v>30</v>
      </c>
      <c r="Q83" s="137">
        <v>26</v>
      </c>
      <c r="R83" s="137">
        <v>23</v>
      </c>
      <c r="S83" s="137">
        <v>22</v>
      </c>
      <c r="T83" s="137">
        <v>18</v>
      </c>
      <c r="U83" s="137">
        <v>16</v>
      </c>
      <c r="V83" s="137">
        <v>13</v>
      </c>
      <c r="W83" s="137">
        <v>12</v>
      </c>
      <c r="X83" s="137">
        <v>9</v>
      </c>
      <c r="Y83" s="137">
        <v>8</v>
      </c>
      <c r="Z83" s="137">
        <v>6</v>
      </c>
      <c r="AA83" s="137" t="s">
        <v>631</v>
      </c>
      <c r="AB83" s="137" t="s">
        <v>631</v>
      </c>
      <c r="AC83" s="137" t="s">
        <v>631</v>
      </c>
      <c r="AD83" s="137" t="s">
        <v>631</v>
      </c>
      <c r="AE83" s="137" t="s">
        <v>631</v>
      </c>
      <c r="AF83" s="137">
        <v>0</v>
      </c>
      <c r="AG83" s="137">
        <v>0</v>
      </c>
      <c r="AH83" s="137">
        <v>0</v>
      </c>
      <c r="AI83" s="137">
        <v>0</v>
      </c>
      <c r="AJ83" s="137">
        <v>0</v>
      </c>
      <c r="AK83" s="137">
        <v>0</v>
      </c>
      <c r="AL83" s="137">
        <v>0</v>
      </c>
      <c r="AM83" s="137">
        <v>0</v>
      </c>
      <c r="AN83" s="137">
        <v>0</v>
      </c>
      <c r="AO83" s="137">
        <v>0</v>
      </c>
      <c r="AP83" s="137">
        <v>0</v>
      </c>
    </row>
    <row r="84" spans="1:42" ht="18" hidden="1" customHeight="1">
      <c r="A84" s="136" t="s">
        <v>766</v>
      </c>
      <c r="B84" s="136" t="s">
        <v>767</v>
      </c>
      <c r="C84" s="137">
        <v>193</v>
      </c>
      <c r="D84" s="137">
        <v>173</v>
      </c>
      <c r="E84" s="137">
        <v>150</v>
      </c>
      <c r="F84" s="137">
        <v>130</v>
      </c>
      <c r="G84" s="137">
        <v>123</v>
      </c>
      <c r="H84" s="137">
        <v>113</v>
      </c>
      <c r="I84" s="137">
        <v>105</v>
      </c>
      <c r="J84" s="137">
        <v>96</v>
      </c>
      <c r="K84" s="137">
        <v>84</v>
      </c>
      <c r="L84" s="137">
        <v>81</v>
      </c>
      <c r="M84" s="137">
        <v>70</v>
      </c>
      <c r="N84" s="137">
        <v>63</v>
      </c>
      <c r="O84" s="137">
        <v>63</v>
      </c>
      <c r="P84" s="137">
        <v>50</v>
      </c>
      <c r="Q84" s="137">
        <v>39</v>
      </c>
      <c r="R84" s="137">
        <v>31</v>
      </c>
      <c r="S84" s="137">
        <v>26</v>
      </c>
      <c r="T84" s="137">
        <v>23</v>
      </c>
      <c r="U84" s="137">
        <v>20</v>
      </c>
      <c r="V84" s="137">
        <v>16</v>
      </c>
      <c r="W84" s="137">
        <v>14</v>
      </c>
      <c r="X84" s="137">
        <v>12</v>
      </c>
      <c r="Y84" s="137">
        <v>9</v>
      </c>
      <c r="Z84" s="137">
        <v>9</v>
      </c>
      <c r="AA84" s="137">
        <v>8</v>
      </c>
      <c r="AB84" s="137">
        <v>5</v>
      </c>
      <c r="AC84" s="137" t="s">
        <v>631</v>
      </c>
      <c r="AD84" s="137" t="s">
        <v>631</v>
      </c>
      <c r="AE84" s="137" t="s">
        <v>631</v>
      </c>
      <c r="AF84" s="137" t="s">
        <v>631</v>
      </c>
      <c r="AG84" s="137">
        <v>0</v>
      </c>
      <c r="AH84" s="137">
        <v>0</v>
      </c>
      <c r="AI84" s="137">
        <v>0</v>
      </c>
      <c r="AJ84" s="137">
        <v>0</v>
      </c>
      <c r="AK84" s="137">
        <v>0</v>
      </c>
      <c r="AL84" s="137">
        <v>0</v>
      </c>
      <c r="AM84" s="137">
        <v>0</v>
      </c>
      <c r="AN84" s="137">
        <v>0</v>
      </c>
      <c r="AO84" s="137">
        <v>0</v>
      </c>
      <c r="AP84" s="137">
        <v>0</v>
      </c>
    </row>
    <row r="85" spans="1:42" ht="18" hidden="1" customHeight="1">
      <c r="A85" s="136"/>
      <c r="B85" s="136" t="s">
        <v>727</v>
      </c>
      <c r="C85" s="137" t="s">
        <v>631</v>
      </c>
      <c r="D85" s="137">
        <v>0</v>
      </c>
      <c r="E85" s="137">
        <v>0</v>
      </c>
      <c r="F85" s="137">
        <v>0</v>
      </c>
      <c r="G85" s="137">
        <v>0</v>
      </c>
      <c r="H85" s="137">
        <v>0</v>
      </c>
      <c r="I85" s="137">
        <v>0</v>
      </c>
      <c r="J85" s="137">
        <v>0</v>
      </c>
      <c r="K85" s="137">
        <v>0</v>
      </c>
      <c r="L85" s="137">
        <v>0</v>
      </c>
      <c r="M85" s="137">
        <v>0</v>
      </c>
      <c r="N85" s="137">
        <v>0</v>
      </c>
      <c r="O85" s="137">
        <v>0</v>
      </c>
      <c r="P85" s="137">
        <v>0</v>
      </c>
      <c r="Q85" s="137">
        <v>0</v>
      </c>
      <c r="R85" s="137">
        <v>0</v>
      </c>
      <c r="S85" s="137">
        <v>0</v>
      </c>
      <c r="T85" s="137">
        <v>0</v>
      </c>
      <c r="U85" s="137">
        <v>0</v>
      </c>
      <c r="V85" s="137">
        <v>0</v>
      </c>
      <c r="W85" s="137">
        <v>0</v>
      </c>
      <c r="X85" s="137">
        <v>0</v>
      </c>
      <c r="Y85" s="137">
        <v>0</v>
      </c>
      <c r="Z85" s="137">
        <v>0</v>
      </c>
      <c r="AA85" s="137">
        <v>0</v>
      </c>
      <c r="AB85" s="137">
        <v>0</v>
      </c>
      <c r="AC85" s="137">
        <v>0</v>
      </c>
      <c r="AD85" s="137">
        <v>0</v>
      </c>
      <c r="AE85" s="137">
        <v>0</v>
      </c>
      <c r="AF85" s="137">
        <v>0</v>
      </c>
      <c r="AG85" s="137">
        <v>0</v>
      </c>
      <c r="AH85" s="137">
        <v>0</v>
      </c>
      <c r="AI85" s="137">
        <v>0</v>
      </c>
      <c r="AJ85" s="137">
        <v>0</v>
      </c>
      <c r="AK85" s="137">
        <v>0</v>
      </c>
      <c r="AL85" s="137">
        <v>0</v>
      </c>
      <c r="AM85" s="137">
        <v>0</v>
      </c>
      <c r="AN85" s="137">
        <v>0</v>
      </c>
      <c r="AO85" s="137">
        <v>0</v>
      </c>
      <c r="AP85" s="137">
        <v>0</v>
      </c>
    </row>
    <row r="86" spans="1:42" ht="18" hidden="1" customHeight="1">
      <c r="A86" s="136" t="s">
        <v>768</v>
      </c>
      <c r="B86" s="136" t="s">
        <v>769</v>
      </c>
      <c r="C86" s="137">
        <v>1870</v>
      </c>
      <c r="D86" s="137">
        <v>1674</v>
      </c>
      <c r="E86" s="137">
        <v>1415</v>
      </c>
      <c r="F86" s="137">
        <v>1233</v>
      </c>
      <c r="G86" s="137">
        <v>1286</v>
      </c>
      <c r="H86" s="137">
        <v>1133</v>
      </c>
      <c r="I86" s="137">
        <v>1056</v>
      </c>
      <c r="J86" s="137">
        <v>899</v>
      </c>
      <c r="K86" s="137">
        <v>838</v>
      </c>
      <c r="L86" s="137">
        <v>785</v>
      </c>
      <c r="M86" s="137">
        <v>741</v>
      </c>
      <c r="N86" s="137">
        <v>658</v>
      </c>
      <c r="O86" s="137">
        <v>585</v>
      </c>
      <c r="P86" s="137">
        <v>512</v>
      </c>
      <c r="Q86" s="137">
        <v>448</v>
      </c>
      <c r="R86" s="137">
        <v>382</v>
      </c>
      <c r="S86" s="137">
        <v>299</v>
      </c>
      <c r="T86" s="137">
        <v>234</v>
      </c>
      <c r="U86" s="137">
        <v>201</v>
      </c>
      <c r="V86" s="137">
        <v>186</v>
      </c>
      <c r="W86" s="137">
        <v>159</v>
      </c>
      <c r="X86" s="137">
        <v>139</v>
      </c>
      <c r="Y86" s="137">
        <v>115</v>
      </c>
      <c r="Z86" s="137">
        <v>91</v>
      </c>
      <c r="AA86" s="137">
        <v>69</v>
      </c>
      <c r="AB86" s="137">
        <v>59</v>
      </c>
      <c r="AC86" s="137">
        <v>45</v>
      </c>
      <c r="AD86" s="137">
        <v>36</v>
      </c>
      <c r="AE86" s="137">
        <v>26</v>
      </c>
      <c r="AF86" s="137">
        <v>13</v>
      </c>
      <c r="AG86" s="137">
        <v>13</v>
      </c>
      <c r="AH86" s="137">
        <v>13</v>
      </c>
      <c r="AI86" s="137">
        <v>14</v>
      </c>
      <c r="AJ86" s="137">
        <v>12</v>
      </c>
      <c r="AK86" s="137">
        <v>10</v>
      </c>
      <c r="AL86" s="137">
        <v>6</v>
      </c>
      <c r="AM86" s="137" t="s">
        <v>631</v>
      </c>
      <c r="AN86" s="137">
        <v>0</v>
      </c>
      <c r="AO86" s="137">
        <v>0</v>
      </c>
      <c r="AP86" s="137">
        <v>0</v>
      </c>
    </row>
    <row r="87" spans="1:42" ht="18" hidden="1" customHeight="1">
      <c r="A87" s="136" t="s">
        <v>770</v>
      </c>
      <c r="B87" s="136" t="s">
        <v>771</v>
      </c>
      <c r="C87" s="137">
        <v>299</v>
      </c>
      <c r="D87" s="137">
        <v>276</v>
      </c>
      <c r="E87" s="137">
        <v>239</v>
      </c>
      <c r="F87" s="137">
        <v>196</v>
      </c>
      <c r="G87" s="137">
        <v>199</v>
      </c>
      <c r="H87" s="137">
        <v>163</v>
      </c>
      <c r="I87" s="137">
        <v>153</v>
      </c>
      <c r="J87" s="137">
        <v>142</v>
      </c>
      <c r="K87" s="137">
        <v>135</v>
      </c>
      <c r="L87" s="137">
        <v>121</v>
      </c>
      <c r="M87" s="137">
        <v>113</v>
      </c>
      <c r="N87" s="137">
        <v>100</v>
      </c>
      <c r="O87" s="137">
        <v>89</v>
      </c>
      <c r="P87" s="137">
        <v>74</v>
      </c>
      <c r="Q87" s="137">
        <v>60</v>
      </c>
      <c r="R87" s="137">
        <v>53</v>
      </c>
      <c r="S87" s="137">
        <v>43</v>
      </c>
      <c r="T87" s="137">
        <v>36</v>
      </c>
      <c r="U87" s="137">
        <v>31</v>
      </c>
      <c r="V87" s="137">
        <v>26</v>
      </c>
      <c r="W87" s="137">
        <v>22</v>
      </c>
      <c r="X87" s="137">
        <v>20</v>
      </c>
      <c r="Y87" s="137">
        <v>16</v>
      </c>
      <c r="Z87" s="137">
        <v>14</v>
      </c>
      <c r="AA87" s="137">
        <v>9</v>
      </c>
      <c r="AB87" s="137">
        <v>7</v>
      </c>
      <c r="AC87" s="137">
        <v>5</v>
      </c>
      <c r="AD87" s="137" t="s">
        <v>631</v>
      </c>
      <c r="AE87" s="137" t="s">
        <v>631</v>
      </c>
      <c r="AF87" s="137" t="s">
        <v>631</v>
      </c>
      <c r="AG87" s="137" t="s">
        <v>631</v>
      </c>
      <c r="AH87" s="137" t="s">
        <v>631</v>
      </c>
      <c r="AI87" s="137" t="s">
        <v>631</v>
      </c>
      <c r="AJ87" s="137" t="s">
        <v>631</v>
      </c>
      <c r="AK87" s="137" t="s">
        <v>631</v>
      </c>
      <c r="AL87" s="137" t="s">
        <v>631</v>
      </c>
      <c r="AM87" s="137" t="s">
        <v>631</v>
      </c>
      <c r="AN87" s="137">
        <v>0</v>
      </c>
      <c r="AO87" s="137">
        <v>0</v>
      </c>
      <c r="AP87" s="137">
        <v>0</v>
      </c>
    </row>
    <row r="88" spans="1:42" ht="18" hidden="1" customHeight="1">
      <c r="A88" s="136" t="s">
        <v>772</v>
      </c>
      <c r="B88" s="136" t="s">
        <v>773</v>
      </c>
      <c r="C88" s="137">
        <v>491</v>
      </c>
      <c r="D88" s="137">
        <v>449</v>
      </c>
      <c r="E88" s="137">
        <v>365</v>
      </c>
      <c r="F88" s="137">
        <v>306</v>
      </c>
      <c r="G88" s="137">
        <v>374</v>
      </c>
      <c r="H88" s="137">
        <v>345</v>
      </c>
      <c r="I88" s="137">
        <v>300</v>
      </c>
      <c r="J88" s="137">
        <v>195</v>
      </c>
      <c r="K88" s="137">
        <v>176</v>
      </c>
      <c r="L88" s="137">
        <v>181</v>
      </c>
      <c r="M88" s="137">
        <v>182</v>
      </c>
      <c r="N88" s="137">
        <v>152</v>
      </c>
      <c r="O88" s="137">
        <v>125</v>
      </c>
      <c r="P88" s="137">
        <v>126</v>
      </c>
      <c r="Q88" s="137">
        <v>129</v>
      </c>
      <c r="R88" s="137">
        <v>117</v>
      </c>
      <c r="S88" s="137">
        <v>83</v>
      </c>
      <c r="T88" s="137">
        <v>62</v>
      </c>
      <c r="U88" s="137">
        <v>52</v>
      </c>
      <c r="V88" s="137">
        <v>50</v>
      </c>
      <c r="W88" s="137">
        <v>42</v>
      </c>
      <c r="X88" s="137">
        <v>36</v>
      </c>
      <c r="Y88" s="137">
        <v>28</v>
      </c>
      <c r="Z88" s="137">
        <v>22</v>
      </c>
      <c r="AA88" s="137">
        <v>18</v>
      </c>
      <c r="AB88" s="137">
        <v>17</v>
      </c>
      <c r="AC88" s="137">
        <v>14</v>
      </c>
      <c r="AD88" s="137">
        <v>14</v>
      </c>
      <c r="AE88" s="137">
        <v>12</v>
      </c>
      <c r="AF88" s="137" t="s">
        <v>631</v>
      </c>
      <c r="AG88" s="137" t="s">
        <v>631</v>
      </c>
      <c r="AH88" s="137" t="s">
        <v>631</v>
      </c>
      <c r="AI88" s="137" t="s">
        <v>631</v>
      </c>
      <c r="AJ88" s="137" t="s">
        <v>631</v>
      </c>
      <c r="AK88" s="137" t="s">
        <v>631</v>
      </c>
      <c r="AL88" s="137" t="s">
        <v>631</v>
      </c>
      <c r="AM88" s="137">
        <v>0</v>
      </c>
      <c r="AN88" s="137">
        <v>0</v>
      </c>
      <c r="AO88" s="137">
        <v>0</v>
      </c>
      <c r="AP88" s="137">
        <v>0</v>
      </c>
    </row>
    <row r="89" spans="1:42" ht="18" hidden="1" customHeight="1">
      <c r="A89" s="136" t="s">
        <v>774</v>
      </c>
      <c r="B89" s="136" t="s">
        <v>775</v>
      </c>
      <c r="C89" s="137">
        <v>336</v>
      </c>
      <c r="D89" s="137">
        <v>305</v>
      </c>
      <c r="E89" s="137">
        <v>257</v>
      </c>
      <c r="F89" s="137">
        <v>229</v>
      </c>
      <c r="G89" s="137">
        <v>226</v>
      </c>
      <c r="H89" s="137">
        <v>188</v>
      </c>
      <c r="I89" s="137">
        <v>187</v>
      </c>
      <c r="J89" s="137">
        <v>178</v>
      </c>
      <c r="K89" s="137">
        <v>172</v>
      </c>
      <c r="L89" s="137">
        <v>159</v>
      </c>
      <c r="M89" s="137">
        <v>139</v>
      </c>
      <c r="N89" s="137">
        <v>135</v>
      </c>
      <c r="O89" s="137">
        <v>122</v>
      </c>
      <c r="P89" s="137">
        <v>107</v>
      </c>
      <c r="Q89" s="137">
        <v>85</v>
      </c>
      <c r="R89" s="137">
        <v>71</v>
      </c>
      <c r="S89" s="137">
        <v>60</v>
      </c>
      <c r="T89" s="137">
        <v>50</v>
      </c>
      <c r="U89" s="137">
        <v>41</v>
      </c>
      <c r="V89" s="137">
        <v>34</v>
      </c>
      <c r="W89" s="137">
        <v>32</v>
      </c>
      <c r="X89" s="137">
        <v>29</v>
      </c>
      <c r="Y89" s="137">
        <v>26</v>
      </c>
      <c r="Z89" s="137">
        <v>20</v>
      </c>
      <c r="AA89" s="137">
        <v>17</v>
      </c>
      <c r="AB89" s="137">
        <v>11</v>
      </c>
      <c r="AC89" s="137">
        <v>9</v>
      </c>
      <c r="AD89" s="137">
        <v>7</v>
      </c>
      <c r="AE89" s="137" t="s">
        <v>631</v>
      </c>
      <c r="AF89" s="137" t="s">
        <v>631</v>
      </c>
      <c r="AG89" s="137" t="s">
        <v>631</v>
      </c>
      <c r="AH89" s="137" t="s">
        <v>631</v>
      </c>
      <c r="AI89" s="137" t="s">
        <v>631</v>
      </c>
      <c r="AJ89" s="137" t="s">
        <v>631</v>
      </c>
      <c r="AK89" s="137" t="s">
        <v>631</v>
      </c>
      <c r="AL89" s="137" t="s">
        <v>631</v>
      </c>
      <c r="AM89" s="137" t="s">
        <v>631</v>
      </c>
      <c r="AN89" s="137">
        <v>0</v>
      </c>
      <c r="AO89" s="137">
        <v>0</v>
      </c>
      <c r="AP89" s="137">
        <v>0</v>
      </c>
    </row>
    <row r="90" spans="1:42" ht="18" hidden="1" customHeight="1">
      <c r="A90" s="136" t="s">
        <v>776</v>
      </c>
      <c r="B90" s="136" t="s">
        <v>777</v>
      </c>
      <c r="C90" s="137">
        <v>744</v>
      </c>
      <c r="D90" s="137">
        <v>644</v>
      </c>
      <c r="E90" s="137">
        <v>554</v>
      </c>
      <c r="F90" s="137">
        <v>502</v>
      </c>
      <c r="G90" s="137">
        <v>487</v>
      </c>
      <c r="H90" s="137">
        <v>437</v>
      </c>
      <c r="I90" s="137">
        <v>416</v>
      </c>
      <c r="J90" s="137">
        <v>384</v>
      </c>
      <c r="K90" s="137">
        <v>355</v>
      </c>
      <c r="L90" s="137">
        <v>324</v>
      </c>
      <c r="M90" s="137">
        <v>307</v>
      </c>
      <c r="N90" s="137">
        <v>271</v>
      </c>
      <c r="O90" s="137">
        <v>249</v>
      </c>
      <c r="P90" s="137">
        <v>205</v>
      </c>
      <c r="Q90" s="137">
        <v>174</v>
      </c>
      <c r="R90" s="137">
        <v>141</v>
      </c>
      <c r="S90" s="137">
        <v>113</v>
      </c>
      <c r="T90" s="137">
        <v>86</v>
      </c>
      <c r="U90" s="137">
        <v>77</v>
      </c>
      <c r="V90" s="137">
        <v>76</v>
      </c>
      <c r="W90" s="137">
        <v>63</v>
      </c>
      <c r="X90" s="137">
        <v>54</v>
      </c>
      <c r="Y90" s="137">
        <v>45</v>
      </c>
      <c r="Z90" s="137">
        <v>35</v>
      </c>
      <c r="AA90" s="137">
        <v>25</v>
      </c>
      <c r="AB90" s="137">
        <v>24</v>
      </c>
      <c r="AC90" s="137">
        <v>17</v>
      </c>
      <c r="AD90" s="137">
        <v>11</v>
      </c>
      <c r="AE90" s="137">
        <v>8</v>
      </c>
      <c r="AF90" s="137" t="s">
        <v>631</v>
      </c>
      <c r="AG90" s="137" t="s">
        <v>631</v>
      </c>
      <c r="AH90" s="137" t="s">
        <v>631</v>
      </c>
      <c r="AI90" s="137" t="s">
        <v>631</v>
      </c>
      <c r="AJ90" s="137" t="s">
        <v>631</v>
      </c>
      <c r="AK90" s="137" t="s">
        <v>631</v>
      </c>
      <c r="AL90" s="137" t="s">
        <v>631</v>
      </c>
      <c r="AM90" s="137" t="s">
        <v>631</v>
      </c>
      <c r="AN90" s="137">
        <v>0</v>
      </c>
      <c r="AO90" s="137">
        <v>0</v>
      </c>
      <c r="AP90" s="137">
        <v>0</v>
      </c>
    </row>
    <row r="91" spans="1:42" ht="18" hidden="1" customHeight="1">
      <c r="A91" s="136" t="s">
        <v>778</v>
      </c>
      <c r="B91" s="136" t="s">
        <v>779</v>
      </c>
      <c r="C91" s="137">
        <v>3415</v>
      </c>
      <c r="D91" s="137">
        <v>3009</v>
      </c>
      <c r="E91" s="137">
        <v>2541</v>
      </c>
      <c r="F91" s="137">
        <v>2211</v>
      </c>
      <c r="G91" s="137">
        <v>2068</v>
      </c>
      <c r="H91" s="137">
        <v>1826</v>
      </c>
      <c r="I91" s="137">
        <v>1724</v>
      </c>
      <c r="J91" s="137">
        <v>1523</v>
      </c>
      <c r="K91" s="137">
        <v>1389</v>
      </c>
      <c r="L91" s="137">
        <v>1262</v>
      </c>
      <c r="M91" s="137">
        <v>1149</v>
      </c>
      <c r="N91" s="137">
        <v>1021</v>
      </c>
      <c r="O91" s="137">
        <v>908</v>
      </c>
      <c r="P91" s="137">
        <v>799</v>
      </c>
      <c r="Q91" s="137">
        <v>684</v>
      </c>
      <c r="R91" s="137">
        <v>593</v>
      </c>
      <c r="S91" s="137">
        <v>504</v>
      </c>
      <c r="T91" s="137">
        <v>436</v>
      </c>
      <c r="U91" s="137">
        <v>374</v>
      </c>
      <c r="V91" s="137">
        <v>319</v>
      </c>
      <c r="W91" s="137">
        <v>272</v>
      </c>
      <c r="X91" s="137">
        <v>228</v>
      </c>
      <c r="Y91" s="137">
        <v>186</v>
      </c>
      <c r="Z91" s="137">
        <v>145</v>
      </c>
      <c r="AA91" s="137">
        <v>121</v>
      </c>
      <c r="AB91" s="137">
        <v>85</v>
      </c>
      <c r="AC91" s="137">
        <v>64</v>
      </c>
      <c r="AD91" s="137">
        <v>45</v>
      </c>
      <c r="AE91" s="137">
        <v>33</v>
      </c>
      <c r="AF91" s="137">
        <v>22</v>
      </c>
      <c r="AG91" s="137">
        <v>20</v>
      </c>
      <c r="AH91" s="137">
        <v>18</v>
      </c>
      <c r="AI91" s="137">
        <v>15</v>
      </c>
      <c r="AJ91" s="137">
        <v>11</v>
      </c>
      <c r="AK91" s="137">
        <v>9</v>
      </c>
      <c r="AL91" s="137" t="s">
        <v>631</v>
      </c>
      <c r="AM91" s="137" t="s">
        <v>631</v>
      </c>
      <c r="AN91" s="137">
        <v>0</v>
      </c>
      <c r="AO91" s="137">
        <v>0</v>
      </c>
      <c r="AP91" s="137">
        <v>0</v>
      </c>
    </row>
    <row r="92" spans="1:42" ht="18" hidden="1" customHeight="1">
      <c r="A92" s="136" t="s">
        <v>780</v>
      </c>
      <c r="B92" s="136" t="s">
        <v>781</v>
      </c>
      <c r="C92" s="137">
        <v>741</v>
      </c>
      <c r="D92" s="137">
        <v>624</v>
      </c>
      <c r="E92" s="137">
        <v>516</v>
      </c>
      <c r="F92" s="137">
        <v>454</v>
      </c>
      <c r="G92" s="137">
        <v>413</v>
      </c>
      <c r="H92" s="137">
        <v>377</v>
      </c>
      <c r="I92" s="137">
        <v>346</v>
      </c>
      <c r="J92" s="137">
        <v>302</v>
      </c>
      <c r="K92" s="137">
        <v>274</v>
      </c>
      <c r="L92" s="137">
        <v>249</v>
      </c>
      <c r="M92" s="137">
        <v>221</v>
      </c>
      <c r="N92" s="137">
        <v>189</v>
      </c>
      <c r="O92" s="137">
        <v>162</v>
      </c>
      <c r="P92" s="137">
        <v>140</v>
      </c>
      <c r="Q92" s="137">
        <v>124</v>
      </c>
      <c r="R92" s="137">
        <v>108</v>
      </c>
      <c r="S92" s="137">
        <v>92</v>
      </c>
      <c r="T92" s="137">
        <v>79</v>
      </c>
      <c r="U92" s="137">
        <v>70</v>
      </c>
      <c r="V92" s="137">
        <v>57</v>
      </c>
      <c r="W92" s="137">
        <v>48</v>
      </c>
      <c r="X92" s="137">
        <v>46</v>
      </c>
      <c r="Y92" s="137">
        <v>37</v>
      </c>
      <c r="Z92" s="137">
        <v>32</v>
      </c>
      <c r="AA92" s="137">
        <v>29</v>
      </c>
      <c r="AB92" s="137">
        <v>23</v>
      </c>
      <c r="AC92" s="137">
        <v>17</v>
      </c>
      <c r="AD92" s="137">
        <v>11</v>
      </c>
      <c r="AE92" s="137">
        <v>9</v>
      </c>
      <c r="AF92" s="137">
        <v>5</v>
      </c>
      <c r="AG92" s="137" t="s">
        <v>631</v>
      </c>
      <c r="AH92" s="137" t="s">
        <v>631</v>
      </c>
      <c r="AI92" s="137" t="s">
        <v>631</v>
      </c>
      <c r="AJ92" s="137" t="s">
        <v>631</v>
      </c>
      <c r="AK92" s="137" t="s">
        <v>631</v>
      </c>
      <c r="AL92" s="137">
        <v>0</v>
      </c>
      <c r="AM92" s="137">
        <v>0</v>
      </c>
      <c r="AN92" s="137">
        <v>0</v>
      </c>
      <c r="AO92" s="137">
        <v>0</v>
      </c>
      <c r="AP92" s="137">
        <v>0</v>
      </c>
    </row>
    <row r="93" spans="1:42" ht="18" hidden="1" customHeight="1">
      <c r="A93" s="136" t="s">
        <v>782</v>
      </c>
      <c r="B93" s="136" t="s">
        <v>783</v>
      </c>
      <c r="C93" s="137">
        <v>326</v>
      </c>
      <c r="D93" s="137">
        <v>287</v>
      </c>
      <c r="E93" s="137">
        <v>243</v>
      </c>
      <c r="F93" s="137">
        <v>216</v>
      </c>
      <c r="G93" s="137">
        <v>210</v>
      </c>
      <c r="H93" s="137">
        <v>186</v>
      </c>
      <c r="I93" s="137">
        <v>171</v>
      </c>
      <c r="J93" s="137">
        <v>148</v>
      </c>
      <c r="K93" s="137">
        <v>146</v>
      </c>
      <c r="L93" s="137">
        <v>139</v>
      </c>
      <c r="M93" s="137">
        <v>122</v>
      </c>
      <c r="N93" s="137">
        <v>102</v>
      </c>
      <c r="O93" s="137">
        <v>91</v>
      </c>
      <c r="P93" s="137">
        <v>86</v>
      </c>
      <c r="Q93" s="137">
        <v>75</v>
      </c>
      <c r="R93" s="137">
        <v>68</v>
      </c>
      <c r="S93" s="137">
        <v>51</v>
      </c>
      <c r="T93" s="137">
        <v>43</v>
      </c>
      <c r="U93" s="137">
        <v>38</v>
      </c>
      <c r="V93" s="137">
        <v>35</v>
      </c>
      <c r="W93" s="137">
        <v>30</v>
      </c>
      <c r="X93" s="137">
        <v>21</v>
      </c>
      <c r="Y93" s="137">
        <v>17</v>
      </c>
      <c r="Z93" s="137">
        <v>12</v>
      </c>
      <c r="AA93" s="137">
        <v>10</v>
      </c>
      <c r="AB93" s="137">
        <v>7</v>
      </c>
      <c r="AC93" s="137">
        <v>5</v>
      </c>
      <c r="AD93" s="137" t="s">
        <v>631</v>
      </c>
      <c r="AE93" s="137" t="s">
        <v>631</v>
      </c>
      <c r="AF93" s="137" t="s">
        <v>631</v>
      </c>
      <c r="AG93" s="137" t="s">
        <v>631</v>
      </c>
      <c r="AH93" s="137" t="s">
        <v>631</v>
      </c>
      <c r="AI93" s="137" t="s">
        <v>631</v>
      </c>
      <c r="AJ93" s="137" t="s">
        <v>631</v>
      </c>
      <c r="AK93" s="137">
        <v>0</v>
      </c>
      <c r="AL93" s="137">
        <v>0</v>
      </c>
      <c r="AM93" s="137">
        <v>0</v>
      </c>
      <c r="AN93" s="137">
        <v>0</v>
      </c>
      <c r="AO93" s="137">
        <v>0</v>
      </c>
      <c r="AP93" s="137">
        <v>0</v>
      </c>
    </row>
    <row r="94" spans="1:42" ht="18" hidden="1" customHeight="1">
      <c r="A94" s="136" t="s">
        <v>784</v>
      </c>
      <c r="B94" s="136" t="s">
        <v>785</v>
      </c>
      <c r="C94" s="137">
        <v>649</v>
      </c>
      <c r="D94" s="137">
        <v>569</v>
      </c>
      <c r="E94" s="137">
        <v>475</v>
      </c>
      <c r="F94" s="137">
        <v>413</v>
      </c>
      <c r="G94" s="137">
        <v>377</v>
      </c>
      <c r="H94" s="137">
        <v>329</v>
      </c>
      <c r="I94" s="137">
        <v>310</v>
      </c>
      <c r="J94" s="137">
        <v>270</v>
      </c>
      <c r="K94" s="137">
        <v>238</v>
      </c>
      <c r="L94" s="137">
        <v>219</v>
      </c>
      <c r="M94" s="137">
        <v>200</v>
      </c>
      <c r="N94" s="137">
        <v>185</v>
      </c>
      <c r="O94" s="137">
        <v>169</v>
      </c>
      <c r="P94" s="137">
        <v>161</v>
      </c>
      <c r="Q94" s="137">
        <v>138</v>
      </c>
      <c r="R94" s="137">
        <v>119</v>
      </c>
      <c r="S94" s="137">
        <v>106</v>
      </c>
      <c r="T94" s="137">
        <v>84</v>
      </c>
      <c r="U94" s="137">
        <v>68</v>
      </c>
      <c r="V94" s="137">
        <v>56</v>
      </c>
      <c r="W94" s="137">
        <v>49</v>
      </c>
      <c r="X94" s="137">
        <v>39</v>
      </c>
      <c r="Y94" s="137">
        <v>34</v>
      </c>
      <c r="Z94" s="137">
        <v>25</v>
      </c>
      <c r="AA94" s="137">
        <v>23</v>
      </c>
      <c r="AB94" s="137">
        <v>19</v>
      </c>
      <c r="AC94" s="137">
        <v>13</v>
      </c>
      <c r="AD94" s="137">
        <v>10</v>
      </c>
      <c r="AE94" s="137">
        <v>7</v>
      </c>
      <c r="AF94" s="137">
        <v>5</v>
      </c>
      <c r="AG94" s="137">
        <v>6</v>
      </c>
      <c r="AH94" s="137">
        <v>6</v>
      </c>
      <c r="AI94" s="137">
        <v>5</v>
      </c>
      <c r="AJ94" s="137" t="s">
        <v>631</v>
      </c>
      <c r="AK94" s="137" t="s">
        <v>631</v>
      </c>
      <c r="AL94" s="137" t="s">
        <v>631</v>
      </c>
      <c r="AM94" s="137" t="s">
        <v>631</v>
      </c>
      <c r="AN94" s="137">
        <v>0</v>
      </c>
      <c r="AO94" s="137">
        <v>0</v>
      </c>
      <c r="AP94" s="137">
        <v>0</v>
      </c>
    </row>
    <row r="95" spans="1:42" ht="18" hidden="1" customHeight="1">
      <c r="A95" s="136" t="s">
        <v>786</v>
      </c>
      <c r="B95" s="136" t="s">
        <v>787</v>
      </c>
      <c r="C95" s="137">
        <v>1227</v>
      </c>
      <c r="D95" s="137">
        <v>1110</v>
      </c>
      <c r="E95" s="137">
        <v>954</v>
      </c>
      <c r="F95" s="137">
        <v>830</v>
      </c>
      <c r="G95" s="137">
        <v>791</v>
      </c>
      <c r="H95" s="137">
        <v>689</v>
      </c>
      <c r="I95" s="137">
        <v>666</v>
      </c>
      <c r="J95" s="137">
        <v>595</v>
      </c>
      <c r="K95" s="137">
        <v>545</v>
      </c>
      <c r="L95" s="137">
        <v>488</v>
      </c>
      <c r="M95" s="137">
        <v>447</v>
      </c>
      <c r="N95" s="137">
        <v>394</v>
      </c>
      <c r="O95" s="137">
        <v>358</v>
      </c>
      <c r="P95" s="137">
        <v>303</v>
      </c>
      <c r="Q95" s="137">
        <v>254</v>
      </c>
      <c r="R95" s="137">
        <v>210</v>
      </c>
      <c r="S95" s="137">
        <v>183</v>
      </c>
      <c r="T95" s="137">
        <v>166</v>
      </c>
      <c r="U95" s="137">
        <v>138</v>
      </c>
      <c r="V95" s="137">
        <v>117</v>
      </c>
      <c r="W95" s="137">
        <v>96</v>
      </c>
      <c r="X95" s="137">
        <v>83</v>
      </c>
      <c r="Y95" s="137">
        <v>66</v>
      </c>
      <c r="Z95" s="137">
        <v>50</v>
      </c>
      <c r="AA95" s="137">
        <v>41</v>
      </c>
      <c r="AB95" s="137">
        <v>26</v>
      </c>
      <c r="AC95" s="137">
        <v>20</v>
      </c>
      <c r="AD95" s="137">
        <v>14</v>
      </c>
      <c r="AE95" s="137">
        <v>10</v>
      </c>
      <c r="AF95" s="137">
        <v>6</v>
      </c>
      <c r="AG95" s="137">
        <v>5</v>
      </c>
      <c r="AH95" s="137" t="s">
        <v>631</v>
      </c>
      <c r="AI95" s="137" t="s">
        <v>631</v>
      </c>
      <c r="AJ95" s="137" t="s">
        <v>631</v>
      </c>
      <c r="AK95" s="137" t="s">
        <v>631</v>
      </c>
      <c r="AL95" s="137" t="s">
        <v>631</v>
      </c>
      <c r="AM95" s="137">
        <v>0</v>
      </c>
      <c r="AN95" s="137">
        <v>0</v>
      </c>
      <c r="AO95" s="137">
        <v>0</v>
      </c>
      <c r="AP95" s="137">
        <v>0</v>
      </c>
    </row>
    <row r="96" spans="1:42" ht="18" hidden="1" customHeight="1">
      <c r="A96" s="136" t="s">
        <v>788</v>
      </c>
      <c r="B96" s="136" t="s">
        <v>789</v>
      </c>
      <c r="C96" s="137">
        <v>472</v>
      </c>
      <c r="D96" s="137">
        <v>419</v>
      </c>
      <c r="E96" s="137">
        <v>353</v>
      </c>
      <c r="F96" s="137">
        <v>298</v>
      </c>
      <c r="G96" s="137">
        <v>277</v>
      </c>
      <c r="H96" s="137">
        <v>245</v>
      </c>
      <c r="I96" s="137">
        <v>231</v>
      </c>
      <c r="J96" s="137">
        <v>208</v>
      </c>
      <c r="K96" s="137">
        <v>186</v>
      </c>
      <c r="L96" s="137">
        <v>167</v>
      </c>
      <c r="M96" s="137">
        <v>159</v>
      </c>
      <c r="N96" s="137">
        <v>151</v>
      </c>
      <c r="O96" s="137">
        <v>128</v>
      </c>
      <c r="P96" s="137">
        <v>109</v>
      </c>
      <c r="Q96" s="137">
        <v>93</v>
      </c>
      <c r="R96" s="137">
        <v>88</v>
      </c>
      <c r="S96" s="137">
        <v>72</v>
      </c>
      <c r="T96" s="137">
        <v>64</v>
      </c>
      <c r="U96" s="137">
        <v>60</v>
      </c>
      <c r="V96" s="137">
        <v>54</v>
      </c>
      <c r="W96" s="137">
        <v>49</v>
      </c>
      <c r="X96" s="137">
        <v>39</v>
      </c>
      <c r="Y96" s="137">
        <v>32</v>
      </c>
      <c r="Z96" s="137">
        <v>26</v>
      </c>
      <c r="AA96" s="137">
        <v>18</v>
      </c>
      <c r="AB96" s="137">
        <v>10</v>
      </c>
      <c r="AC96" s="137">
        <v>9</v>
      </c>
      <c r="AD96" s="137">
        <v>7</v>
      </c>
      <c r="AE96" s="137">
        <v>6</v>
      </c>
      <c r="AF96" s="137" t="s">
        <v>631</v>
      </c>
      <c r="AG96" s="137" t="s">
        <v>631</v>
      </c>
      <c r="AH96" s="137" t="s">
        <v>631</v>
      </c>
      <c r="AI96" s="137" t="s">
        <v>631</v>
      </c>
      <c r="AJ96" s="137" t="s">
        <v>631</v>
      </c>
      <c r="AK96" s="137" t="s">
        <v>631</v>
      </c>
      <c r="AL96" s="137" t="s">
        <v>631</v>
      </c>
      <c r="AM96" s="137">
        <v>0</v>
      </c>
      <c r="AN96" s="137">
        <v>0</v>
      </c>
      <c r="AO96" s="137">
        <v>0</v>
      </c>
      <c r="AP96" s="137">
        <v>0</v>
      </c>
    </row>
    <row r="97" spans="1:42" ht="18" hidden="1" customHeight="1">
      <c r="A97" s="136"/>
      <c r="B97" s="136" t="s">
        <v>650</v>
      </c>
      <c r="C97" s="137" t="s">
        <v>631</v>
      </c>
      <c r="D97" s="137">
        <v>0</v>
      </c>
      <c r="E97" s="137">
        <v>0</v>
      </c>
      <c r="F97" s="137">
        <v>0</v>
      </c>
      <c r="G97" s="137">
        <v>0</v>
      </c>
      <c r="H97" s="137">
        <v>0</v>
      </c>
      <c r="I97" s="137">
        <v>0</v>
      </c>
      <c r="J97" s="137">
        <v>0</v>
      </c>
      <c r="K97" s="137">
        <v>0</v>
      </c>
      <c r="L97" s="137">
        <v>0</v>
      </c>
      <c r="M97" s="137">
        <v>0</v>
      </c>
      <c r="N97" s="137">
        <v>0</v>
      </c>
      <c r="O97" s="137">
        <v>0</v>
      </c>
      <c r="P97" s="137">
        <v>0</v>
      </c>
      <c r="Q97" s="137">
        <v>0</v>
      </c>
      <c r="R97" s="137">
        <v>0</v>
      </c>
      <c r="S97" s="137">
        <v>0</v>
      </c>
      <c r="T97" s="137">
        <v>0</v>
      </c>
      <c r="U97" s="137">
        <v>0</v>
      </c>
      <c r="V97" s="137" t="s">
        <v>631</v>
      </c>
      <c r="W97" s="137">
        <v>0</v>
      </c>
      <c r="X97" s="137">
        <v>0</v>
      </c>
      <c r="Y97" s="137">
        <v>0</v>
      </c>
      <c r="Z97" s="137">
        <v>0</v>
      </c>
      <c r="AA97" s="137">
        <v>0</v>
      </c>
      <c r="AB97" s="137">
        <v>0</v>
      </c>
      <c r="AC97" s="137">
        <v>0</v>
      </c>
      <c r="AD97" s="137">
        <v>0</v>
      </c>
      <c r="AE97" s="137">
        <v>0</v>
      </c>
      <c r="AF97" s="137">
        <v>0</v>
      </c>
      <c r="AG97" s="137">
        <v>0</v>
      </c>
      <c r="AH97" s="137">
        <v>0</v>
      </c>
      <c r="AI97" s="137">
        <v>0</v>
      </c>
      <c r="AJ97" s="137">
        <v>0</v>
      </c>
      <c r="AK97" s="137">
        <v>0</v>
      </c>
      <c r="AL97" s="137">
        <v>0</v>
      </c>
      <c r="AM97" s="137">
        <v>0</v>
      </c>
      <c r="AN97" s="137">
        <v>0</v>
      </c>
      <c r="AO97" s="137">
        <v>0</v>
      </c>
      <c r="AP97" s="137">
        <v>0</v>
      </c>
    </row>
    <row r="98" spans="1:42" ht="18" hidden="1" customHeight="1">
      <c r="A98" s="136" t="s">
        <v>790</v>
      </c>
      <c r="B98" s="136" t="s">
        <v>791</v>
      </c>
      <c r="C98" s="137">
        <v>8054</v>
      </c>
      <c r="D98" s="137">
        <v>7015</v>
      </c>
      <c r="E98" s="137">
        <v>5973</v>
      </c>
      <c r="F98" s="137">
        <v>5174</v>
      </c>
      <c r="G98" s="137">
        <v>4874</v>
      </c>
      <c r="H98" s="137">
        <v>4283</v>
      </c>
      <c r="I98" s="137">
        <v>4091</v>
      </c>
      <c r="J98" s="137">
        <v>3749</v>
      </c>
      <c r="K98" s="137">
        <v>3477</v>
      </c>
      <c r="L98" s="137">
        <v>3279</v>
      </c>
      <c r="M98" s="137">
        <v>3030</v>
      </c>
      <c r="N98" s="137">
        <v>2794</v>
      </c>
      <c r="O98" s="137">
        <v>2488</v>
      </c>
      <c r="P98" s="137">
        <v>2166</v>
      </c>
      <c r="Q98" s="137">
        <v>1846</v>
      </c>
      <c r="R98" s="137">
        <v>1603</v>
      </c>
      <c r="S98" s="137">
        <v>1358</v>
      </c>
      <c r="T98" s="137">
        <v>1199</v>
      </c>
      <c r="U98" s="137">
        <v>1046</v>
      </c>
      <c r="V98" s="137">
        <v>862</v>
      </c>
      <c r="W98" s="137">
        <v>741</v>
      </c>
      <c r="X98" s="137">
        <v>635</v>
      </c>
      <c r="Y98" s="137">
        <v>515</v>
      </c>
      <c r="Z98" s="137">
        <v>387</v>
      </c>
      <c r="AA98" s="137">
        <v>319</v>
      </c>
      <c r="AB98" s="137">
        <v>270</v>
      </c>
      <c r="AC98" s="137">
        <v>204</v>
      </c>
      <c r="AD98" s="137">
        <v>155</v>
      </c>
      <c r="AE98" s="137">
        <v>128</v>
      </c>
      <c r="AF98" s="137">
        <v>73</v>
      </c>
      <c r="AG98" s="137">
        <v>59</v>
      </c>
      <c r="AH98" s="137">
        <v>49</v>
      </c>
      <c r="AI98" s="137">
        <v>45</v>
      </c>
      <c r="AJ98" s="137">
        <v>33</v>
      </c>
      <c r="AK98" s="137">
        <v>28</v>
      </c>
      <c r="AL98" s="137">
        <v>18</v>
      </c>
      <c r="AM98" s="137">
        <v>12</v>
      </c>
      <c r="AN98" s="137">
        <v>0</v>
      </c>
      <c r="AO98" s="137">
        <v>0</v>
      </c>
      <c r="AP98" s="137">
        <v>0</v>
      </c>
    </row>
    <row r="99" spans="1:42" ht="18" hidden="1" customHeight="1">
      <c r="A99" s="136" t="s">
        <v>792</v>
      </c>
      <c r="B99" s="136" t="s">
        <v>793</v>
      </c>
      <c r="C99" s="137">
        <v>299</v>
      </c>
      <c r="D99" s="137">
        <v>272</v>
      </c>
      <c r="E99" s="137">
        <v>239</v>
      </c>
      <c r="F99" s="137">
        <v>205</v>
      </c>
      <c r="G99" s="137">
        <v>196</v>
      </c>
      <c r="H99" s="137">
        <v>184</v>
      </c>
      <c r="I99" s="137">
        <v>174</v>
      </c>
      <c r="J99" s="137">
        <v>157</v>
      </c>
      <c r="K99" s="137">
        <v>136</v>
      </c>
      <c r="L99" s="137">
        <v>126</v>
      </c>
      <c r="M99" s="137">
        <v>120</v>
      </c>
      <c r="N99" s="137">
        <v>104</v>
      </c>
      <c r="O99" s="137">
        <v>93</v>
      </c>
      <c r="P99" s="137">
        <v>71</v>
      </c>
      <c r="Q99" s="137">
        <v>56</v>
      </c>
      <c r="R99" s="137">
        <v>51</v>
      </c>
      <c r="S99" s="137">
        <v>43</v>
      </c>
      <c r="T99" s="137">
        <v>41</v>
      </c>
      <c r="U99" s="137">
        <v>35</v>
      </c>
      <c r="V99" s="137">
        <v>28</v>
      </c>
      <c r="W99" s="137">
        <v>22</v>
      </c>
      <c r="X99" s="137">
        <v>18</v>
      </c>
      <c r="Y99" s="137">
        <v>17</v>
      </c>
      <c r="Z99" s="137">
        <v>13</v>
      </c>
      <c r="AA99" s="137">
        <v>12</v>
      </c>
      <c r="AB99" s="137">
        <v>12</v>
      </c>
      <c r="AC99" s="137">
        <v>11</v>
      </c>
      <c r="AD99" s="137">
        <v>9</v>
      </c>
      <c r="AE99" s="137">
        <v>7</v>
      </c>
      <c r="AF99" s="137">
        <v>5</v>
      </c>
      <c r="AG99" s="137">
        <v>5</v>
      </c>
      <c r="AH99" s="137" t="s">
        <v>631</v>
      </c>
      <c r="AI99" s="137" t="s">
        <v>631</v>
      </c>
      <c r="AJ99" s="137" t="s">
        <v>631</v>
      </c>
      <c r="AK99" s="137" t="s">
        <v>631</v>
      </c>
      <c r="AL99" s="137" t="s">
        <v>631</v>
      </c>
      <c r="AM99" s="137">
        <v>0</v>
      </c>
      <c r="AN99" s="137">
        <v>0</v>
      </c>
      <c r="AO99" s="137">
        <v>0</v>
      </c>
      <c r="AP99" s="137">
        <v>0</v>
      </c>
    </row>
    <row r="100" spans="1:42" ht="18" hidden="1" customHeight="1">
      <c r="A100" s="136" t="s">
        <v>794</v>
      </c>
      <c r="B100" s="136" t="s">
        <v>795</v>
      </c>
      <c r="C100" s="137">
        <v>265</v>
      </c>
      <c r="D100" s="137">
        <v>233</v>
      </c>
      <c r="E100" s="137">
        <v>197</v>
      </c>
      <c r="F100" s="137">
        <v>162</v>
      </c>
      <c r="G100" s="137">
        <v>154</v>
      </c>
      <c r="H100" s="137">
        <v>142</v>
      </c>
      <c r="I100" s="137">
        <v>138</v>
      </c>
      <c r="J100" s="137">
        <v>132</v>
      </c>
      <c r="K100" s="137">
        <v>121</v>
      </c>
      <c r="L100" s="137">
        <v>122</v>
      </c>
      <c r="M100" s="137">
        <v>119</v>
      </c>
      <c r="N100" s="137">
        <v>109</v>
      </c>
      <c r="O100" s="137">
        <v>89</v>
      </c>
      <c r="P100" s="137">
        <v>71</v>
      </c>
      <c r="Q100" s="137">
        <v>53</v>
      </c>
      <c r="R100" s="137">
        <v>52</v>
      </c>
      <c r="S100" s="137">
        <v>47</v>
      </c>
      <c r="T100" s="137">
        <v>39</v>
      </c>
      <c r="U100" s="137">
        <v>30</v>
      </c>
      <c r="V100" s="137">
        <v>24</v>
      </c>
      <c r="W100" s="137">
        <v>26</v>
      </c>
      <c r="X100" s="137">
        <v>31</v>
      </c>
      <c r="Y100" s="137">
        <v>21</v>
      </c>
      <c r="Z100" s="137">
        <v>15</v>
      </c>
      <c r="AA100" s="137">
        <v>14</v>
      </c>
      <c r="AB100" s="137">
        <v>13</v>
      </c>
      <c r="AC100" s="137">
        <v>10</v>
      </c>
      <c r="AD100" s="137">
        <v>10</v>
      </c>
      <c r="AE100" s="137">
        <v>6</v>
      </c>
      <c r="AF100" s="137">
        <v>5</v>
      </c>
      <c r="AG100" s="137">
        <v>5</v>
      </c>
      <c r="AH100" s="137" t="s">
        <v>631</v>
      </c>
      <c r="AI100" s="137" t="s">
        <v>631</v>
      </c>
      <c r="AJ100" s="137" t="s">
        <v>631</v>
      </c>
      <c r="AK100" s="137">
        <v>0</v>
      </c>
      <c r="AL100" s="137">
        <v>0</v>
      </c>
      <c r="AM100" s="137">
        <v>0</v>
      </c>
      <c r="AN100" s="137">
        <v>0</v>
      </c>
      <c r="AO100" s="137">
        <v>0</v>
      </c>
      <c r="AP100" s="137">
        <v>0</v>
      </c>
    </row>
    <row r="101" spans="1:42" ht="18" hidden="1" customHeight="1">
      <c r="A101" s="136" t="s">
        <v>796</v>
      </c>
      <c r="B101" s="136" t="s">
        <v>797</v>
      </c>
      <c r="C101" s="137">
        <v>284</v>
      </c>
      <c r="D101" s="137">
        <v>243</v>
      </c>
      <c r="E101" s="137">
        <v>210</v>
      </c>
      <c r="F101" s="137">
        <v>190</v>
      </c>
      <c r="G101" s="137">
        <v>180</v>
      </c>
      <c r="H101" s="137">
        <v>163</v>
      </c>
      <c r="I101" s="137">
        <v>159</v>
      </c>
      <c r="J101" s="137">
        <v>145</v>
      </c>
      <c r="K101" s="137">
        <v>132</v>
      </c>
      <c r="L101" s="137">
        <v>120</v>
      </c>
      <c r="M101" s="137">
        <v>112</v>
      </c>
      <c r="N101" s="137">
        <v>106</v>
      </c>
      <c r="O101" s="137">
        <v>97</v>
      </c>
      <c r="P101" s="137">
        <v>87</v>
      </c>
      <c r="Q101" s="137">
        <v>81</v>
      </c>
      <c r="R101" s="137">
        <v>69</v>
      </c>
      <c r="S101" s="137">
        <v>57</v>
      </c>
      <c r="T101" s="137">
        <v>47</v>
      </c>
      <c r="U101" s="137">
        <v>43</v>
      </c>
      <c r="V101" s="137">
        <v>39</v>
      </c>
      <c r="W101" s="137">
        <v>25</v>
      </c>
      <c r="X101" s="137">
        <v>20</v>
      </c>
      <c r="Y101" s="137">
        <v>11</v>
      </c>
      <c r="Z101" s="137">
        <v>10</v>
      </c>
      <c r="AA101" s="137">
        <v>10</v>
      </c>
      <c r="AB101" s="137">
        <v>8</v>
      </c>
      <c r="AC101" s="137">
        <v>8</v>
      </c>
      <c r="AD101" s="137">
        <v>7</v>
      </c>
      <c r="AE101" s="137" t="s">
        <v>631</v>
      </c>
      <c r="AF101" s="137" t="s">
        <v>631</v>
      </c>
      <c r="AG101" s="137" t="s">
        <v>631</v>
      </c>
      <c r="AH101" s="137" t="s">
        <v>631</v>
      </c>
      <c r="AI101" s="137" t="s">
        <v>631</v>
      </c>
      <c r="AJ101" s="137" t="s">
        <v>631</v>
      </c>
      <c r="AK101" s="137" t="s">
        <v>631</v>
      </c>
      <c r="AL101" s="137" t="s">
        <v>631</v>
      </c>
      <c r="AM101" s="137">
        <v>0</v>
      </c>
      <c r="AN101" s="137">
        <v>0</v>
      </c>
      <c r="AO101" s="137">
        <v>0</v>
      </c>
      <c r="AP101" s="137">
        <v>0</v>
      </c>
    </row>
    <row r="102" spans="1:42" ht="18" hidden="1" customHeight="1">
      <c r="A102" s="136" t="s">
        <v>798</v>
      </c>
      <c r="B102" s="136" t="s">
        <v>799</v>
      </c>
      <c r="C102" s="137">
        <v>132</v>
      </c>
      <c r="D102" s="137">
        <v>112</v>
      </c>
      <c r="E102" s="137">
        <v>109</v>
      </c>
      <c r="F102" s="137">
        <v>88</v>
      </c>
      <c r="G102" s="137">
        <v>81</v>
      </c>
      <c r="H102" s="137">
        <v>71</v>
      </c>
      <c r="I102" s="137">
        <v>73</v>
      </c>
      <c r="J102" s="137">
        <v>68</v>
      </c>
      <c r="K102" s="137">
        <v>62</v>
      </c>
      <c r="L102" s="137">
        <v>58</v>
      </c>
      <c r="M102" s="137">
        <v>50</v>
      </c>
      <c r="N102" s="137">
        <v>47</v>
      </c>
      <c r="O102" s="137">
        <v>43</v>
      </c>
      <c r="P102" s="137">
        <v>39</v>
      </c>
      <c r="Q102" s="137">
        <v>35</v>
      </c>
      <c r="R102" s="137">
        <v>29</v>
      </c>
      <c r="S102" s="137">
        <v>27</v>
      </c>
      <c r="T102" s="137">
        <v>22</v>
      </c>
      <c r="U102" s="137">
        <v>20</v>
      </c>
      <c r="V102" s="137">
        <v>18</v>
      </c>
      <c r="W102" s="137">
        <v>18</v>
      </c>
      <c r="X102" s="137">
        <v>13</v>
      </c>
      <c r="Y102" s="137">
        <v>10</v>
      </c>
      <c r="Z102" s="137">
        <v>7</v>
      </c>
      <c r="AA102" s="137">
        <v>5</v>
      </c>
      <c r="AB102" s="137">
        <v>5</v>
      </c>
      <c r="AC102" s="137">
        <v>5</v>
      </c>
      <c r="AD102" s="137" t="s">
        <v>631</v>
      </c>
      <c r="AE102" s="137" t="s">
        <v>631</v>
      </c>
      <c r="AF102" s="137" t="s">
        <v>631</v>
      </c>
      <c r="AG102" s="137" t="s">
        <v>631</v>
      </c>
      <c r="AH102" s="137" t="s">
        <v>631</v>
      </c>
      <c r="AI102" s="137" t="s">
        <v>631</v>
      </c>
      <c r="AJ102" s="137" t="s">
        <v>631</v>
      </c>
      <c r="AK102" s="137" t="s">
        <v>631</v>
      </c>
      <c r="AL102" s="137" t="s">
        <v>631</v>
      </c>
      <c r="AM102" s="137">
        <v>0</v>
      </c>
      <c r="AN102" s="137">
        <v>0</v>
      </c>
      <c r="AO102" s="137">
        <v>0</v>
      </c>
      <c r="AP102" s="137">
        <v>0</v>
      </c>
    </row>
    <row r="103" spans="1:42" ht="18" hidden="1" customHeight="1">
      <c r="A103" s="136" t="s">
        <v>800</v>
      </c>
      <c r="B103" s="136" t="s">
        <v>801</v>
      </c>
      <c r="C103" s="137">
        <v>1497</v>
      </c>
      <c r="D103" s="137">
        <v>1304</v>
      </c>
      <c r="E103" s="137">
        <v>1110</v>
      </c>
      <c r="F103" s="137">
        <v>961</v>
      </c>
      <c r="G103" s="137">
        <v>906</v>
      </c>
      <c r="H103" s="137">
        <v>790</v>
      </c>
      <c r="I103" s="137">
        <v>750</v>
      </c>
      <c r="J103" s="137">
        <v>696</v>
      </c>
      <c r="K103" s="137">
        <v>656</v>
      </c>
      <c r="L103" s="137">
        <v>631</v>
      </c>
      <c r="M103" s="137">
        <v>587</v>
      </c>
      <c r="N103" s="137">
        <v>553</v>
      </c>
      <c r="O103" s="137">
        <v>501</v>
      </c>
      <c r="P103" s="137">
        <v>441</v>
      </c>
      <c r="Q103" s="137">
        <v>377</v>
      </c>
      <c r="R103" s="137">
        <v>323</v>
      </c>
      <c r="S103" s="137">
        <v>270</v>
      </c>
      <c r="T103" s="137">
        <v>232</v>
      </c>
      <c r="U103" s="137">
        <v>203</v>
      </c>
      <c r="V103" s="137">
        <v>162</v>
      </c>
      <c r="W103" s="137">
        <v>141</v>
      </c>
      <c r="X103" s="137">
        <v>118</v>
      </c>
      <c r="Y103" s="137">
        <v>101</v>
      </c>
      <c r="Z103" s="137">
        <v>79</v>
      </c>
      <c r="AA103" s="137">
        <v>70</v>
      </c>
      <c r="AB103" s="137">
        <v>58</v>
      </c>
      <c r="AC103" s="137">
        <v>43</v>
      </c>
      <c r="AD103" s="137">
        <v>32</v>
      </c>
      <c r="AE103" s="137">
        <v>25</v>
      </c>
      <c r="AF103" s="137">
        <v>14</v>
      </c>
      <c r="AG103" s="137">
        <v>10</v>
      </c>
      <c r="AH103" s="137">
        <v>7</v>
      </c>
      <c r="AI103" s="137">
        <v>7</v>
      </c>
      <c r="AJ103" s="137" t="s">
        <v>631</v>
      </c>
      <c r="AK103" s="137" t="s">
        <v>631</v>
      </c>
      <c r="AL103" s="137" t="s">
        <v>631</v>
      </c>
      <c r="AM103" s="137" t="s">
        <v>631</v>
      </c>
      <c r="AN103" s="137">
        <v>0</v>
      </c>
      <c r="AO103" s="137">
        <v>0</v>
      </c>
      <c r="AP103" s="137">
        <v>0</v>
      </c>
    </row>
    <row r="104" spans="1:42" ht="18" hidden="1" customHeight="1">
      <c r="A104" s="136" t="s">
        <v>802</v>
      </c>
      <c r="B104" s="136" t="s">
        <v>803</v>
      </c>
      <c r="C104" s="137">
        <v>231</v>
      </c>
      <c r="D104" s="137">
        <v>196</v>
      </c>
      <c r="E104" s="137">
        <v>171</v>
      </c>
      <c r="F104" s="137">
        <v>153</v>
      </c>
      <c r="G104" s="137">
        <v>145</v>
      </c>
      <c r="H104" s="137">
        <v>127</v>
      </c>
      <c r="I104" s="137">
        <v>115</v>
      </c>
      <c r="J104" s="137">
        <v>106</v>
      </c>
      <c r="K104" s="137">
        <v>106</v>
      </c>
      <c r="L104" s="137">
        <v>104</v>
      </c>
      <c r="M104" s="137">
        <v>95</v>
      </c>
      <c r="N104" s="137">
        <v>89</v>
      </c>
      <c r="O104" s="137">
        <v>81</v>
      </c>
      <c r="P104" s="137">
        <v>71</v>
      </c>
      <c r="Q104" s="137">
        <v>59</v>
      </c>
      <c r="R104" s="137">
        <v>52</v>
      </c>
      <c r="S104" s="137">
        <v>40</v>
      </c>
      <c r="T104" s="137">
        <v>34</v>
      </c>
      <c r="U104" s="137">
        <v>30</v>
      </c>
      <c r="V104" s="137">
        <v>21</v>
      </c>
      <c r="W104" s="137">
        <v>20</v>
      </c>
      <c r="X104" s="137">
        <v>18</v>
      </c>
      <c r="Y104" s="137">
        <v>16</v>
      </c>
      <c r="Z104" s="137">
        <v>14</v>
      </c>
      <c r="AA104" s="137">
        <v>13</v>
      </c>
      <c r="AB104" s="137">
        <v>9</v>
      </c>
      <c r="AC104" s="137">
        <v>6</v>
      </c>
      <c r="AD104" s="137">
        <v>6</v>
      </c>
      <c r="AE104" s="137" t="s">
        <v>631</v>
      </c>
      <c r="AF104" s="137" t="s">
        <v>631</v>
      </c>
      <c r="AG104" s="137" t="s">
        <v>631</v>
      </c>
      <c r="AH104" s="137" t="s">
        <v>631</v>
      </c>
      <c r="AI104" s="137" t="s">
        <v>631</v>
      </c>
      <c r="AJ104" s="137">
        <v>0</v>
      </c>
      <c r="AK104" s="137">
        <v>0</v>
      </c>
      <c r="AL104" s="137">
        <v>0</v>
      </c>
      <c r="AM104" s="137">
        <v>0</v>
      </c>
      <c r="AN104" s="137">
        <v>0</v>
      </c>
      <c r="AO104" s="137">
        <v>0</v>
      </c>
      <c r="AP104" s="137">
        <v>0</v>
      </c>
    </row>
    <row r="105" spans="1:42" ht="18" hidden="1" customHeight="1">
      <c r="A105" s="136" t="s">
        <v>804</v>
      </c>
      <c r="B105" s="136" t="s">
        <v>805</v>
      </c>
      <c r="C105" s="137">
        <v>97</v>
      </c>
      <c r="D105" s="137">
        <v>85</v>
      </c>
      <c r="E105" s="137">
        <v>66</v>
      </c>
      <c r="F105" s="137">
        <v>58</v>
      </c>
      <c r="G105" s="137">
        <v>59</v>
      </c>
      <c r="H105" s="137">
        <v>46</v>
      </c>
      <c r="I105" s="137">
        <v>43</v>
      </c>
      <c r="J105" s="137">
        <v>37</v>
      </c>
      <c r="K105" s="137">
        <v>37</v>
      </c>
      <c r="L105" s="137">
        <v>36</v>
      </c>
      <c r="M105" s="137">
        <v>35</v>
      </c>
      <c r="N105" s="137">
        <v>36</v>
      </c>
      <c r="O105" s="137">
        <v>35</v>
      </c>
      <c r="P105" s="137">
        <v>31</v>
      </c>
      <c r="Q105" s="137">
        <v>26</v>
      </c>
      <c r="R105" s="137">
        <v>24</v>
      </c>
      <c r="S105" s="137">
        <v>19</v>
      </c>
      <c r="T105" s="137">
        <v>17</v>
      </c>
      <c r="U105" s="137">
        <v>14</v>
      </c>
      <c r="V105" s="137">
        <v>12</v>
      </c>
      <c r="W105" s="137">
        <v>10</v>
      </c>
      <c r="X105" s="137">
        <v>6</v>
      </c>
      <c r="Y105" s="137">
        <v>6</v>
      </c>
      <c r="Z105" s="137" t="s">
        <v>631</v>
      </c>
      <c r="AA105" s="137" t="s">
        <v>631</v>
      </c>
      <c r="AB105" s="137" t="s">
        <v>631</v>
      </c>
      <c r="AC105" s="137" t="s">
        <v>631</v>
      </c>
      <c r="AD105" s="137" t="s">
        <v>631</v>
      </c>
      <c r="AE105" s="137" t="s">
        <v>631</v>
      </c>
      <c r="AF105" s="137" t="s">
        <v>631</v>
      </c>
      <c r="AG105" s="137" t="s">
        <v>631</v>
      </c>
      <c r="AH105" s="137" t="s">
        <v>631</v>
      </c>
      <c r="AI105" s="137" t="s">
        <v>631</v>
      </c>
      <c r="AJ105" s="137" t="s">
        <v>631</v>
      </c>
      <c r="AK105" s="137" t="s">
        <v>631</v>
      </c>
      <c r="AL105" s="137">
        <v>0</v>
      </c>
      <c r="AM105" s="137">
        <v>0</v>
      </c>
      <c r="AN105" s="137">
        <v>0</v>
      </c>
      <c r="AO105" s="137">
        <v>0</v>
      </c>
      <c r="AP105" s="137">
        <v>0</v>
      </c>
    </row>
    <row r="106" spans="1:42" ht="18" hidden="1" customHeight="1">
      <c r="A106" s="136" t="s">
        <v>806</v>
      </c>
      <c r="B106" s="136" t="s">
        <v>807</v>
      </c>
      <c r="C106" s="137">
        <v>156</v>
      </c>
      <c r="D106" s="137">
        <v>141</v>
      </c>
      <c r="E106" s="137">
        <v>126</v>
      </c>
      <c r="F106" s="137">
        <v>114</v>
      </c>
      <c r="G106" s="137">
        <v>104</v>
      </c>
      <c r="H106" s="137">
        <v>90</v>
      </c>
      <c r="I106" s="137">
        <v>86</v>
      </c>
      <c r="J106" s="137">
        <v>82</v>
      </c>
      <c r="K106" s="137">
        <v>77</v>
      </c>
      <c r="L106" s="137">
        <v>71</v>
      </c>
      <c r="M106" s="137">
        <v>70</v>
      </c>
      <c r="N106" s="137">
        <v>63</v>
      </c>
      <c r="O106" s="137">
        <v>55</v>
      </c>
      <c r="P106" s="137">
        <v>46</v>
      </c>
      <c r="Q106" s="137">
        <v>41</v>
      </c>
      <c r="R106" s="137">
        <v>36</v>
      </c>
      <c r="S106" s="137">
        <v>28</v>
      </c>
      <c r="T106" s="137">
        <v>25</v>
      </c>
      <c r="U106" s="137">
        <v>20</v>
      </c>
      <c r="V106" s="137">
        <v>17</v>
      </c>
      <c r="W106" s="137">
        <v>15</v>
      </c>
      <c r="X106" s="137">
        <v>12</v>
      </c>
      <c r="Y106" s="137">
        <v>11</v>
      </c>
      <c r="Z106" s="137">
        <v>9</v>
      </c>
      <c r="AA106" s="137">
        <v>7</v>
      </c>
      <c r="AB106" s="137">
        <v>6</v>
      </c>
      <c r="AC106" s="137" t="s">
        <v>631</v>
      </c>
      <c r="AD106" s="137" t="s">
        <v>631</v>
      </c>
      <c r="AE106" s="137" t="s">
        <v>631</v>
      </c>
      <c r="AF106" s="137">
        <v>0</v>
      </c>
      <c r="AG106" s="137">
        <v>0</v>
      </c>
      <c r="AH106" s="137">
        <v>0</v>
      </c>
      <c r="AI106" s="137">
        <v>0</v>
      </c>
      <c r="AJ106" s="137">
        <v>0</v>
      </c>
      <c r="AK106" s="137">
        <v>0</v>
      </c>
      <c r="AL106" s="137">
        <v>0</v>
      </c>
      <c r="AM106" s="137">
        <v>0</v>
      </c>
      <c r="AN106" s="137">
        <v>0</v>
      </c>
      <c r="AO106" s="137">
        <v>0</v>
      </c>
      <c r="AP106" s="137">
        <v>0</v>
      </c>
    </row>
    <row r="107" spans="1:42" ht="18" hidden="1" customHeight="1">
      <c r="A107" s="136" t="s">
        <v>808</v>
      </c>
      <c r="B107" s="136" t="s">
        <v>809</v>
      </c>
      <c r="C107" s="137">
        <v>225</v>
      </c>
      <c r="D107" s="137">
        <v>196</v>
      </c>
      <c r="E107" s="137">
        <v>174</v>
      </c>
      <c r="F107" s="137">
        <v>152</v>
      </c>
      <c r="G107" s="137">
        <v>146</v>
      </c>
      <c r="H107" s="137">
        <v>130</v>
      </c>
      <c r="I107" s="137">
        <v>125</v>
      </c>
      <c r="J107" s="137">
        <v>117</v>
      </c>
      <c r="K107" s="137">
        <v>104</v>
      </c>
      <c r="L107" s="137">
        <v>97</v>
      </c>
      <c r="M107" s="137">
        <v>85</v>
      </c>
      <c r="N107" s="137">
        <v>80</v>
      </c>
      <c r="O107" s="137">
        <v>75</v>
      </c>
      <c r="P107" s="137">
        <v>69</v>
      </c>
      <c r="Q107" s="137">
        <v>59</v>
      </c>
      <c r="R107" s="137">
        <v>56</v>
      </c>
      <c r="S107" s="137">
        <v>47</v>
      </c>
      <c r="T107" s="137">
        <v>37</v>
      </c>
      <c r="U107" s="137">
        <v>34</v>
      </c>
      <c r="V107" s="137">
        <v>32</v>
      </c>
      <c r="W107" s="137">
        <v>24</v>
      </c>
      <c r="X107" s="137">
        <v>22</v>
      </c>
      <c r="Y107" s="137">
        <v>17</v>
      </c>
      <c r="Z107" s="137">
        <v>14</v>
      </c>
      <c r="AA107" s="137">
        <v>13</v>
      </c>
      <c r="AB107" s="137">
        <v>10</v>
      </c>
      <c r="AC107" s="137">
        <v>8</v>
      </c>
      <c r="AD107" s="137">
        <v>5</v>
      </c>
      <c r="AE107" s="137" t="s">
        <v>631</v>
      </c>
      <c r="AF107" s="137" t="s">
        <v>631</v>
      </c>
      <c r="AG107" s="137" t="s">
        <v>631</v>
      </c>
      <c r="AH107" s="137" t="s">
        <v>631</v>
      </c>
      <c r="AI107" s="137" t="s">
        <v>631</v>
      </c>
      <c r="AJ107" s="137" t="s">
        <v>631</v>
      </c>
      <c r="AK107" s="137" t="s">
        <v>631</v>
      </c>
      <c r="AL107" s="137" t="s">
        <v>631</v>
      </c>
      <c r="AM107" s="137" t="s">
        <v>631</v>
      </c>
      <c r="AN107" s="137">
        <v>0</v>
      </c>
      <c r="AO107" s="137">
        <v>0</v>
      </c>
      <c r="AP107" s="137">
        <v>0</v>
      </c>
    </row>
    <row r="108" spans="1:42" ht="18" hidden="1" customHeight="1">
      <c r="A108" s="136" t="s">
        <v>810</v>
      </c>
      <c r="B108" s="136" t="s">
        <v>811</v>
      </c>
      <c r="C108" s="137">
        <v>162</v>
      </c>
      <c r="D108" s="137">
        <v>142</v>
      </c>
      <c r="E108" s="137">
        <v>113</v>
      </c>
      <c r="F108" s="137">
        <v>94</v>
      </c>
      <c r="G108" s="137">
        <v>87</v>
      </c>
      <c r="H108" s="137">
        <v>81</v>
      </c>
      <c r="I108" s="137">
        <v>72</v>
      </c>
      <c r="J108" s="137">
        <v>68</v>
      </c>
      <c r="K108" s="137">
        <v>66</v>
      </c>
      <c r="L108" s="137">
        <v>67</v>
      </c>
      <c r="M108" s="137">
        <v>61</v>
      </c>
      <c r="N108" s="137">
        <v>57</v>
      </c>
      <c r="O108" s="137">
        <v>53</v>
      </c>
      <c r="P108" s="137">
        <v>48</v>
      </c>
      <c r="Q108" s="137">
        <v>42</v>
      </c>
      <c r="R108" s="137">
        <v>31</v>
      </c>
      <c r="S108" s="137">
        <v>25</v>
      </c>
      <c r="T108" s="137">
        <v>19</v>
      </c>
      <c r="U108" s="137">
        <v>18</v>
      </c>
      <c r="V108" s="137">
        <v>13</v>
      </c>
      <c r="W108" s="137">
        <v>12</v>
      </c>
      <c r="X108" s="137">
        <v>10</v>
      </c>
      <c r="Y108" s="137">
        <v>5</v>
      </c>
      <c r="Z108" s="137" t="s">
        <v>631</v>
      </c>
      <c r="AA108" s="137" t="s">
        <v>631</v>
      </c>
      <c r="AB108" s="137" t="s">
        <v>631</v>
      </c>
      <c r="AC108" s="137" t="s">
        <v>631</v>
      </c>
      <c r="AD108" s="137" t="s">
        <v>631</v>
      </c>
      <c r="AE108" s="137" t="s">
        <v>631</v>
      </c>
      <c r="AF108" s="137" t="s">
        <v>631</v>
      </c>
      <c r="AG108" s="137" t="s">
        <v>631</v>
      </c>
      <c r="AH108" s="137" t="s">
        <v>631</v>
      </c>
      <c r="AI108" s="137" t="s">
        <v>631</v>
      </c>
      <c r="AJ108" s="137" t="s">
        <v>631</v>
      </c>
      <c r="AK108" s="137">
        <v>0</v>
      </c>
      <c r="AL108" s="137">
        <v>0</v>
      </c>
      <c r="AM108" s="137">
        <v>0</v>
      </c>
      <c r="AN108" s="137">
        <v>0</v>
      </c>
      <c r="AO108" s="137">
        <v>0</v>
      </c>
      <c r="AP108" s="137">
        <v>0</v>
      </c>
    </row>
    <row r="109" spans="1:42" ht="18" hidden="1" customHeight="1">
      <c r="A109" s="136" t="s">
        <v>812</v>
      </c>
      <c r="B109" s="136" t="s">
        <v>813</v>
      </c>
      <c r="C109" s="137">
        <v>173</v>
      </c>
      <c r="D109" s="137">
        <v>154</v>
      </c>
      <c r="E109" s="137">
        <v>130</v>
      </c>
      <c r="F109" s="137">
        <v>113</v>
      </c>
      <c r="G109" s="137">
        <v>105</v>
      </c>
      <c r="H109" s="137">
        <v>93</v>
      </c>
      <c r="I109" s="137">
        <v>90</v>
      </c>
      <c r="J109" s="137">
        <v>89</v>
      </c>
      <c r="K109" s="137">
        <v>79</v>
      </c>
      <c r="L109" s="137">
        <v>75</v>
      </c>
      <c r="M109" s="137">
        <v>72</v>
      </c>
      <c r="N109" s="137">
        <v>68</v>
      </c>
      <c r="O109" s="137">
        <v>58</v>
      </c>
      <c r="P109" s="137">
        <v>48</v>
      </c>
      <c r="Q109" s="137">
        <v>44</v>
      </c>
      <c r="R109" s="137">
        <v>39</v>
      </c>
      <c r="S109" s="137">
        <v>36</v>
      </c>
      <c r="T109" s="137">
        <v>37</v>
      </c>
      <c r="U109" s="137">
        <v>29</v>
      </c>
      <c r="V109" s="137">
        <v>21</v>
      </c>
      <c r="W109" s="137">
        <v>19</v>
      </c>
      <c r="X109" s="137">
        <v>17</v>
      </c>
      <c r="Y109" s="137">
        <v>15</v>
      </c>
      <c r="Z109" s="137">
        <v>10</v>
      </c>
      <c r="AA109" s="137">
        <v>10</v>
      </c>
      <c r="AB109" s="137">
        <v>7</v>
      </c>
      <c r="AC109" s="137">
        <v>5</v>
      </c>
      <c r="AD109" s="137" t="s">
        <v>631</v>
      </c>
      <c r="AE109" s="137" t="s">
        <v>631</v>
      </c>
      <c r="AF109" s="137" t="s">
        <v>631</v>
      </c>
      <c r="AG109" s="137" t="s">
        <v>631</v>
      </c>
      <c r="AH109" s="137" t="s">
        <v>631</v>
      </c>
      <c r="AI109" s="137" t="s">
        <v>631</v>
      </c>
      <c r="AJ109" s="137" t="s">
        <v>631</v>
      </c>
      <c r="AK109" s="137" t="s">
        <v>631</v>
      </c>
      <c r="AL109" s="137">
        <v>0</v>
      </c>
      <c r="AM109" s="137">
        <v>0</v>
      </c>
      <c r="AN109" s="137">
        <v>0</v>
      </c>
      <c r="AO109" s="137">
        <v>0</v>
      </c>
      <c r="AP109" s="137">
        <v>0</v>
      </c>
    </row>
    <row r="110" spans="1:42" ht="18" hidden="1" customHeight="1">
      <c r="A110" s="136" t="s">
        <v>814</v>
      </c>
      <c r="B110" s="136" t="s">
        <v>815</v>
      </c>
      <c r="C110" s="137">
        <v>210</v>
      </c>
      <c r="D110" s="137">
        <v>186</v>
      </c>
      <c r="E110" s="137">
        <v>157</v>
      </c>
      <c r="F110" s="137">
        <v>140</v>
      </c>
      <c r="G110" s="137">
        <v>138</v>
      </c>
      <c r="H110" s="137">
        <v>119</v>
      </c>
      <c r="I110" s="137">
        <v>117</v>
      </c>
      <c r="J110" s="137">
        <v>109</v>
      </c>
      <c r="K110" s="137">
        <v>106</v>
      </c>
      <c r="L110" s="137">
        <v>100</v>
      </c>
      <c r="M110" s="137">
        <v>94</v>
      </c>
      <c r="N110" s="137">
        <v>92</v>
      </c>
      <c r="O110" s="137">
        <v>82</v>
      </c>
      <c r="P110" s="137">
        <v>74</v>
      </c>
      <c r="Q110" s="137">
        <v>60</v>
      </c>
      <c r="R110" s="137">
        <v>49</v>
      </c>
      <c r="S110" s="137">
        <v>41</v>
      </c>
      <c r="T110" s="137">
        <v>33</v>
      </c>
      <c r="U110" s="137">
        <v>30</v>
      </c>
      <c r="V110" s="137">
        <v>22</v>
      </c>
      <c r="W110" s="137">
        <v>20</v>
      </c>
      <c r="X110" s="137">
        <v>17</v>
      </c>
      <c r="Y110" s="137">
        <v>16</v>
      </c>
      <c r="Z110" s="137">
        <v>13</v>
      </c>
      <c r="AA110" s="137">
        <v>10</v>
      </c>
      <c r="AB110" s="137">
        <v>9</v>
      </c>
      <c r="AC110" s="137">
        <v>7</v>
      </c>
      <c r="AD110" s="137">
        <v>5</v>
      </c>
      <c r="AE110" s="137" t="s">
        <v>631</v>
      </c>
      <c r="AF110" s="137" t="s">
        <v>631</v>
      </c>
      <c r="AG110" s="137" t="s">
        <v>631</v>
      </c>
      <c r="AH110" s="137" t="s">
        <v>631</v>
      </c>
      <c r="AI110" s="137">
        <v>0</v>
      </c>
      <c r="AJ110" s="137">
        <v>0</v>
      </c>
      <c r="AK110" s="137">
        <v>0</v>
      </c>
      <c r="AL110" s="137">
        <v>0</v>
      </c>
      <c r="AM110" s="137">
        <v>0</v>
      </c>
      <c r="AN110" s="137">
        <v>0</v>
      </c>
      <c r="AO110" s="137">
        <v>0</v>
      </c>
      <c r="AP110" s="137">
        <v>0</v>
      </c>
    </row>
    <row r="111" spans="1:42" ht="18" hidden="1" customHeight="1">
      <c r="A111" s="136" t="s">
        <v>816</v>
      </c>
      <c r="B111" s="136" t="s">
        <v>817</v>
      </c>
      <c r="C111" s="137">
        <v>243</v>
      </c>
      <c r="D111" s="137">
        <v>204</v>
      </c>
      <c r="E111" s="137">
        <v>172</v>
      </c>
      <c r="F111" s="137">
        <v>137</v>
      </c>
      <c r="G111" s="137">
        <v>122</v>
      </c>
      <c r="H111" s="137">
        <v>104</v>
      </c>
      <c r="I111" s="137">
        <v>102</v>
      </c>
      <c r="J111" s="137">
        <v>88</v>
      </c>
      <c r="K111" s="137">
        <v>81</v>
      </c>
      <c r="L111" s="137">
        <v>81</v>
      </c>
      <c r="M111" s="137">
        <v>75</v>
      </c>
      <c r="N111" s="137">
        <v>68</v>
      </c>
      <c r="O111" s="137">
        <v>62</v>
      </c>
      <c r="P111" s="137">
        <v>54</v>
      </c>
      <c r="Q111" s="137">
        <v>46</v>
      </c>
      <c r="R111" s="137">
        <v>36</v>
      </c>
      <c r="S111" s="137">
        <v>34</v>
      </c>
      <c r="T111" s="137">
        <v>30</v>
      </c>
      <c r="U111" s="137">
        <v>28</v>
      </c>
      <c r="V111" s="137">
        <v>24</v>
      </c>
      <c r="W111" s="137">
        <v>21</v>
      </c>
      <c r="X111" s="137">
        <v>16</v>
      </c>
      <c r="Y111" s="137">
        <v>15</v>
      </c>
      <c r="Z111" s="137">
        <v>11</v>
      </c>
      <c r="AA111" s="137">
        <v>9</v>
      </c>
      <c r="AB111" s="137">
        <v>9</v>
      </c>
      <c r="AC111" s="137">
        <v>7</v>
      </c>
      <c r="AD111" s="137">
        <v>5</v>
      </c>
      <c r="AE111" s="137" t="s">
        <v>631</v>
      </c>
      <c r="AF111" s="137" t="s">
        <v>631</v>
      </c>
      <c r="AG111" s="137">
        <v>0</v>
      </c>
      <c r="AH111" s="137">
        <v>0</v>
      </c>
      <c r="AI111" s="137">
        <v>0</v>
      </c>
      <c r="AJ111" s="137">
        <v>0</v>
      </c>
      <c r="AK111" s="137">
        <v>0</v>
      </c>
      <c r="AL111" s="137">
        <v>0</v>
      </c>
      <c r="AM111" s="137">
        <v>0</v>
      </c>
      <c r="AN111" s="137">
        <v>0</v>
      </c>
      <c r="AO111" s="137">
        <v>0</v>
      </c>
      <c r="AP111" s="137">
        <v>0</v>
      </c>
    </row>
    <row r="112" spans="1:42" ht="18" hidden="1" customHeight="1">
      <c r="A112" s="136"/>
      <c r="B112" s="136" t="s">
        <v>727</v>
      </c>
      <c r="C112" s="137">
        <v>0</v>
      </c>
      <c r="D112" s="137">
        <v>0</v>
      </c>
      <c r="E112" s="137" t="s">
        <v>631</v>
      </c>
      <c r="F112" s="137">
        <v>0</v>
      </c>
      <c r="G112" s="137">
        <v>0</v>
      </c>
      <c r="H112" s="137">
        <v>0</v>
      </c>
      <c r="I112" s="137">
        <v>0</v>
      </c>
      <c r="J112" s="137">
        <v>0</v>
      </c>
      <c r="K112" s="137">
        <v>0</v>
      </c>
      <c r="L112" s="137">
        <v>0</v>
      </c>
      <c r="M112" s="137">
        <v>0</v>
      </c>
      <c r="N112" s="137">
        <v>0</v>
      </c>
      <c r="O112" s="137">
        <v>0</v>
      </c>
      <c r="P112" s="137">
        <v>0</v>
      </c>
      <c r="Q112" s="137">
        <v>0</v>
      </c>
      <c r="R112" s="137">
        <v>0</v>
      </c>
      <c r="S112" s="137">
        <v>0</v>
      </c>
      <c r="T112" s="137">
        <v>0</v>
      </c>
      <c r="U112" s="137">
        <v>0</v>
      </c>
      <c r="V112" s="137">
        <v>0</v>
      </c>
      <c r="W112" s="137">
        <v>0</v>
      </c>
      <c r="X112" s="137">
        <v>0</v>
      </c>
      <c r="Y112" s="137">
        <v>0</v>
      </c>
      <c r="Z112" s="137">
        <v>0</v>
      </c>
      <c r="AA112" s="137">
        <v>0</v>
      </c>
      <c r="AB112" s="137">
        <v>0</v>
      </c>
      <c r="AC112" s="137">
        <v>0</v>
      </c>
      <c r="AD112" s="137">
        <v>0</v>
      </c>
      <c r="AE112" s="137">
        <v>0</v>
      </c>
      <c r="AF112" s="137">
        <v>0</v>
      </c>
      <c r="AG112" s="137">
        <v>0</v>
      </c>
      <c r="AH112" s="137">
        <v>0</v>
      </c>
      <c r="AI112" s="137">
        <v>0</v>
      </c>
      <c r="AJ112" s="137">
        <v>0</v>
      </c>
      <c r="AK112" s="137">
        <v>0</v>
      </c>
      <c r="AL112" s="137">
        <v>0</v>
      </c>
      <c r="AM112" s="137">
        <v>0</v>
      </c>
      <c r="AN112" s="137">
        <v>0</v>
      </c>
      <c r="AO112" s="137">
        <v>0</v>
      </c>
      <c r="AP112" s="137">
        <v>0</v>
      </c>
    </row>
    <row r="113" spans="1:42" ht="18" hidden="1" customHeight="1">
      <c r="A113" s="136" t="s">
        <v>818</v>
      </c>
      <c r="B113" s="136" t="s">
        <v>819</v>
      </c>
      <c r="C113" s="137">
        <v>1453</v>
      </c>
      <c r="D113" s="137">
        <v>1280</v>
      </c>
      <c r="E113" s="137">
        <v>1085</v>
      </c>
      <c r="F113" s="137">
        <v>933</v>
      </c>
      <c r="G113" s="137">
        <v>856</v>
      </c>
      <c r="H113" s="137">
        <v>728</v>
      </c>
      <c r="I113" s="137">
        <v>694</v>
      </c>
      <c r="J113" s="137">
        <v>649</v>
      </c>
      <c r="K113" s="137">
        <v>609</v>
      </c>
      <c r="L113" s="137">
        <v>575</v>
      </c>
      <c r="M113" s="137">
        <v>520</v>
      </c>
      <c r="N113" s="137">
        <v>472</v>
      </c>
      <c r="O113" s="137">
        <v>423</v>
      </c>
      <c r="P113" s="137">
        <v>373</v>
      </c>
      <c r="Q113" s="137">
        <v>328</v>
      </c>
      <c r="R113" s="137">
        <v>284</v>
      </c>
      <c r="S113" s="137">
        <v>238</v>
      </c>
      <c r="T113" s="137">
        <v>219</v>
      </c>
      <c r="U113" s="137">
        <v>199</v>
      </c>
      <c r="V113" s="137">
        <v>167</v>
      </c>
      <c r="W113" s="137">
        <v>137</v>
      </c>
      <c r="X113" s="137">
        <v>120</v>
      </c>
      <c r="Y113" s="137">
        <v>101</v>
      </c>
      <c r="Z113" s="137">
        <v>80</v>
      </c>
      <c r="AA113" s="137">
        <v>62</v>
      </c>
      <c r="AB113" s="137">
        <v>57</v>
      </c>
      <c r="AC113" s="137">
        <v>42</v>
      </c>
      <c r="AD113" s="137">
        <v>35</v>
      </c>
      <c r="AE113" s="137">
        <v>30</v>
      </c>
      <c r="AF113" s="137">
        <v>11</v>
      </c>
      <c r="AG113" s="137">
        <v>10</v>
      </c>
      <c r="AH113" s="137">
        <v>10</v>
      </c>
      <c r="AI113" s="137">
        <v>9</v>
      </c>
      <c r="AJ113" s="137">
        <v>7</v>
      </c>
      <c r="AK113" s="137">
        <v>7</v>
      </c>
      <c r="AL113" s="137" t="s">
        <v>631</v>
      </c>
      <c r="AM113" s="137" t="s">
        <v>631</v>
      </c>
      <c r="AN113" s="137">
        <v>0</v>
      </c>
      <c r="AO113" s="137">
        <v>0</v>
      </c>
      <c r="AP113" s="137">
        <v>0</v>
      </c>
    </row>
    <row r="114" spans="1:42" ht="18" hidden="1" customHeight="1">
      <c r="A114" s="136" t="s">
        <v>820</v>
      </c>
      <c r="B114" s="136" t="s">
        <v>821</v>
      </c>
      <c r="C114" s="137">
        <v>176</v>
      </c>
      <c r="D114" s="137">
        <v>152</v>
      </c>
      <c r="E114" s="137">
        <v>130</v>
      </c>
      <c r="F114" s="137">
        <v>113</v>
      </c>
      <c r="G114" s="137">
        <v>101</v>
      </c>
      <c r="H114" s="137">
        <v>85</v>
      </c>
      <c r="I114" s="137">
        <v>78</v>
      </c>
      <c r="J114" s="137">
        <v>74</v>
      </c>
      <c r="K114" s="137">
        <v>71</v>
      </c>
      <c r="L114" s="137">
        <v>73</v>
      </c>
      <c r="M114" s="137">
        <v>60</v>
      </c>
      <c r="N114" s="137">
        <v>56</v>
      </c>
      <c r="O114" s="137">
        <v>50</v>
      </c>
      <c r="P114" s="137">
        <v>44</v>
      </c>
      <c r="Q114" s="137">
        <v>40</v>
      </c>
      <c r="R114" s="137">
        <v>34</v>
      </c>
      <c r="S114" s="137">
        <v>26</v>
      </c>
      <c r="T114" s="137">
        <v>23</v>
      </c>
      <c r="U114" s="137">
        <v>24</v>
      </c>
      <c r="V114" s="137">
        <v>20</v>
      </c>
      <c r="W114" s="137">
        <v>16</v>
      </c>
      <c r="X114" s="137">
        <v>13</v>
      </c>
      <c r="Y114" s="137">
        <v>11</v>
      </c>
      <c r="Z114" s="137">
        <v>9</v>
      </c>
      <c r="AA114" s="137">
        <v>6</v>
      </c>
      <c r="AB114" s="137">
        <v>5</v>
      </c>
      <c r="AC114" s="137" t="s">
        <v>631</v>
      </c>
      <c r="AD114" s="137" t="s">
        <v>631</v>
      </c>
      <c r="AE114" s="137" t="s">
        <v>631</v>
      </c>
      <c r="AF114" s="137" t="s">
        <v>631</v>
      </c>
      <c r="AG114" s="137" t="s">
        <v>631</v>
      </c>
      <c r="AH114" s="137">
        <v>0</v>
      </c>
      <c r="AI114" s="137">
        <v>0</v>
      </c>
      <c r="AJ114" s="137">
        <v>0</v>
      </c>
      <c r="AK114" s="137">
        <v>0</v>
      </c>
      <c r="AL114" s="137">
        <v>0</v>
      </c>
      <c r="AM114" s="137">
        <v>0</v>
      </c>
      <c r="AN114" s="137">
        <v>0</v>
      </c>
      <c r="AO114" s="137">
        <v>0</v>
      </c>
      <c r="AP114" s="137">
        <v>0</v>
      </c>
    </row>
    <row r="115" spans="1:42" ht="18" hidden="1" customHeight="1">
      <c r="A115" s="136" t="s">
        <v>822</v>
      </c>
      <c r="B115" s="136" t="s">
        <v>823</v>
      </c>
      <c r="C115" s="137">
        <v>311</v>
      </c>
      <c r="D115" s="137">
        <v>280</v>
      </c>
      <c r="E115" s="137">
        <v>241</v>
      </c>
      <c r="F115" s="137">
        <v>204</v>
      </c>
      <c r="G115" s="137">
        <v>183</v>
      </c>
      <c r="H115" s="137">
        <v>160</v>
      </c>
      <c r="I115" s="137">
        <v>153</v>
      </c>
      <c r="J115" s="137">
        <v>142</v>
      </c>
      <c r="K115" s="137">
        <v>131</v>
      </c>
      <c r="L115" s="137">
        <v>121</v>
      </c>
      <c r="M115" s="137">
        <v>105</v>
      </c>
      <c r="N115" s="137">
        <v>95</v>
      </c>
      <c r="O115" s="137">
        <v>83</v>
      </c>
      <c r="P115" s="137">
        <v>73</v>
      </c>
      <c r="Q115" s="137">
        <v>63</v>
      </c>
      <c r="R115" s="137">
        <v>50</v>
      </c>
      <c r="S115" s="137">
        <v>44</v>
      </c>
      <c r="T115" s="137">
        <v>42</v>
      </c>
      <c r="U115" s="137">
        <v>34</v>
      </c>
      <c r="V115" s="137">
        <v>20</v>
      </c>
      <c r="W115" s="137">
        <v>17</v>
      </c>
      <c r="X115" s="137">
        <v>12</v>
      </c>
      <c r="Y115" s="137">
        <v>12</v>
      </c>
      <c r="Z115" s="137">
        <v>9</v>
      </c>
      <c r="AA115" s="137">
        <v>8</v>
      </c>
      <c r="AB115" s="137">
        <v>9</v>
      </c>
      <c r="AC115" s="137">
        <v>7</v>
      </c>
      <c r="AD115" s="137">
        <v>7</v>
      </c>
      <c r="AE115" s="137" t="s">
        <v>631</v>
      </c>
      <c r="AF115" s="137" t="s">
        <v>631</v>
      </c>
      <c r="AG115" s="137" t="s">
        <v>631</v>
      </c>
      <c r="AH115" s="137" t="s">
        <v>631</v>
      </c>
      <c r="AI115" s="137" t="s">
        <v>631</v>
      </c>
      <c r="AJ115" s="137" t="s">
        <v>631</v>
      </c>
      <c r="AK115" s="137" t="s">
        <v>631</v>
      </c>
      <c r="AL115" s="137" t="s">
        <v>631</v>
      </c>
      <c r="AM115" s="137" t="s">
        <v>631</v>
      </c>
      <c r="AN115" s="137">
        <v>0</v>
      </c>
      <c r="AO115" s="137">
        <v>0</v>
      </c>
      <c r="AP115" s="137">
        <v>0</v>
      </c>
    </row>
    <row r="116" spans="1:42" ht="18" hidden="1" customHeight="1">
      <c r="A116" s="136" t="s">
        <v>824</v>
      </c>
      <c r="B116" s="136" t="s">
        <v>825</v>
      </c>
      <c r="C116" s="137">
        <v>316</v>
      </c>
      <c r="D116" s="137">
        <v>278</v>
      </c>
      <c r="E116" s="137">
        <v>227</v>
      </c>
      <c r="F116" s="137">
        <v>207</v>
      </c>
      <c r="G116" s="137">
        <v>180</v>
      </c>
      <c r="H116" s="137">
        <v>145</v>
      </c>
      <c r="I116" s="137">
        <v>142</v>
      </c>
      <c r="J116" s="137">
        <v>128</v>
      </c>
      <c r="K116" s="137">
        <v>127</v>
      </c>
      <c r="L116" s="137">
        <v>123</v>
      </c>
      <c r="M116" s="137">
        <v>110</v>
      </c>
      <c r="N116" s="137">
        <v>107</v>
      </c>
      <c r="O116" s="137">
        <v>97</v>
      </c>
      <c r="P116" s="137">
        <v>80</v>
      </c>
      <c r="Q116" s="137">
        <v>73</v>
      </c>
      <c r="R116" s="137">
        <v>65</v>
      </c>
      <c r="S116" s="137">
        <v>55</v>
      </c>
      <c r="T116" s="137">
        <v>51</v>
      </c>
      <c r="U116" s="137">
        <v>45</v>
      </c>
      <c r="V116" s="137">
        <v>41</v>
      </c>
      <c r="W116" s="137">
        <v>33</v>
      </c>
      <c r="X116" s="137">
        <v>30</v>
      </c>
      <c r="Y116" s="137">
        <v>24</v>
      </c>
      <c r="Z116" s="137">
        <v>18</v>
      </c>
      <c r="AA116" s="137">
        <v>10</v>
      </c>
      <c r="AB116" s="137">
        <v>10</v>
      </c>
      <c r="AC116" s="137">
        <v>9</v>
      </c>
      <c r="AD116" s="137">
        <v>8</v>
      </c>
      <c r="AE116" s="137">
        <v>7</v>
      </c>
      <c r="AF116" s="137" t="s">
        <v>631</v>
      </c>
      <c r="AG116" s="137" t="s">
        <v>631</v>
      </c>
      <c r="AH116" s="137" t="s">
        <v>631</v>
      </c>
      <c r="AI116" s="137" t="s">
        <v>631</v>
      </c>
      <c r="AJ116" s="137" t="s">
        <v>631</v>
      </c>
      <c r="AK116" s="137" t="s">
        <v>631</v>
      </c>
      <c r="AL116" s="137" t="s">
        <v>631</v>
      </c>
      <c r="AM116" s="137" t="s">
        <v>631</v>
      </c>
      <c r="AN116" s="137">
        <v>0</v>
      </c>
      <c r="AO116" s="137">
        <v>0</v>
      </c>
      <c r="AP116" s="137">
        <v>0</v>
      </c>
    </row>
    <row r="117" spans="1:42" ht="18" hidden="1" customHeight="1">
      <c r="A117" s="136" t="s">
        <v>826</v>
      </c>
      <c r="B117" s="136" t="s">
        <v>827</v>
      </c>
      <c r="C117" s="137">
        <v>229</v>
      </c>
      <c r="D117" s="137">
        <v>210</v>
      </c>
      <c r="E117" s="137">
        <v>182</v>
      </c>
      <c r="F117" s="137">
        <v>153</v>
      </c>
      <c r="G117" s="137">
        <v>150</v>
      </c>
      <c r="H117" s="137">
        <v>130</v>
      </c>
      <c r="I117" s="137">
        <v>125</v>
      </c>
      <c r="J117" s="137">
        <v>114</v>
      </c>
      <c r="K117" s="137">
        <v>104</v>
      </c>
      <c r="L117" s="137">
        <v>93</v>
      </c>
      <c r="M117" s="137">
        <v>89</v>
      </c>
      <c r="N117" s="137">
        <v>80</v>
      </c>
      <c r="O117" s="137">
        <v>76</v>
      </c>
      <c r="P117" s="137">
        <v>68</v>
      </c>
      <c r="Q117" s="137">
        <v>57</v>
      </c>
      <c r="R117" s="137">
        <v>50</v>
      </c>
      <c r="S117" s="137">
        <v>43</v>
      </c>
      <c r="T117" s="137">
        <v>38</v>
      </c>
      <c r="U117" s="137">
        <v>40</v>
      </c>
      <c r="V117" s="137">
        <v>39</v>
      </c>
      <c r="W117" s="137">
        <v>33</v>
      </c>
      <c r="X117" s="137">
        <v>31</v>
      </c>
      <c r="Y117" s="137">
        <v>27</v>
      </c>
      <c r="Z117" s="137">
        <v>21</v>
      </c>
      <c r="AA117" s="137">
        <v>18</v>
      </c>
      <c r="AB117" s="137">
        <v>17</v>
      </c>
      <c r="AC117" s="137">
        <v>11</v>
      </c>
      <c r="AD117" s="137">
        <v>9</v>
      </c>
      <c r="AE117" s="137">
        <v>7</v>
      </c>
      <c r="AF117" s="137" t="s">
        <v>631</v>
      </c>
      <c r="AG117" s="137" t="s">
        <v>631</v>
      </c>
      <c r="AH117" s="137" t="s">
        <v>631</v>
      </c>
      <c r="AI117" s="137" t="s">
        <v>631</v>
      </c>
      <c r="AJ117" s="137" t="s">
        <v>631</v>
      </c>
      <c r="AK117" s="137" t="s">
        <v>631</v>
      </c>
      <c r="AL117" s="137" t="s">
        <v>631</v>
      </c>
      <c r="AM117" s="137" t="s">
        <v>631</v>
      </c>
      <c r="AN117" s="137">
        <v>0</v>
      </c>
      <c r="AO117" s="137">
        <v>0</v>
      </c>
      <c r="AP117" s="137">
        <v>0</v>
      </c>
    </row>
    <row r="118" spans="1:42" ht="18" hidden="1" customHeight="1">
      <c r="A118" s="136" t="s">
        <v>828</v>
      </c>
      <c r="B118" s="136" t="s">
        <v>829</v>
      </c>
      <c r="C118" s="137">
        <v>109</v>
      </c>
      <c r="D118" s="137">
        <v>97</v>
      </c>
      <c r="E118" s="137">
        <v>87</v>
      </c>
      <c r="F118" s="137">
        <v>76</v>
      </c>
      <c r="G118" s="137">
        <v>69</v>
      </c>
      <c r="H118" s="137">
        <v>59</v>
      </c>
      <c r="I118" s="137">
        <v>54</v>
      </c>
      <c r="J118" s="137">
        <v>49</v>
      </c>
      <c r="K118" s="137">
        <v>49</v>
      </c>
      <c r="L118" s="137">
        <v>47</v>
      </c>
      <c r="M118" s="137">
        <v>45</v>
      </c>
      <c r="N118" s="137">
        <v>39</v>
      </c>
      <c r="O118" s="137">
        <v>33</v>
      </c>
      <c r="P118" s="137">
        <v>30</v>
      </c>
      <c r="Q118" s="137">
        <v>27</v>
      </c>
      <c r="R118" s="137">
        <v>21</v>
      </c>
      <c r="S118" s="137">
        <v>18</v>
      </c>
      <c r="T118" s="137">
        <v>18</v>
      </c>
      <c r="U118" s="137">
        <v>14</v>
      </c>
      <c r="V118" s="137">
        <v>11</v>
      </c>
      <c r="W118" s="137">
        <v>9</v>
      </c>
      <c r="X118" s="137">
        <v>6</v>
      </c>
      <c r="Y118" s="137">
        <v>5</v>
      </c>
      <c r="Z118" s="137">
        <v>5</v>
      </c>
      <c r="AA118" s="137">
        <v>5</v>
      </c>
      <c r="AB118" s="137" t="s">
        <v>631</v>
      </c>
      <c r="AC118" s="137" t="s">
        <v>631</v>
      </c>
      <c r="AD118" s="137" t="s">
        <v>631</v>
      </c>
      <c r="AE118" s="137" t="s">
        <v>631</v>
      </c>
      <c r="AF118" s="137">
        <v>0</v>
      </c>
      <c r="AG118" s="137">
        <v>0</v>
      </c>
      <c r="AH118" s="137">
        <v>0</v>
      </c>
      <c r="AI118" s="137">
        <v>0</v>
      </c>
      <c r="AJ118" s="137">
        <v>0</v>
      </c>
      <c r="AK118" s="137">
        <v>0</v>
      </c>
      <c r="AL118" s="137">
        <v>0</v>
      </c>
      <c r="AM118" s="137">
        <v>0</v>
      </c>
      <c r="AN118" s="137">
        <v>0</v>
      </c>
      <c r="AO118" s="137">
        <v>0</v>
      </c>
      <c r="AP118" s="137">
        <v>0</v>
      </c>
    </row>
    <row r="119" spans="1:42" ht="18" hidden="1" customHeight="1">
      <c r="A119" s="136" t="s">
        <v>830</v>
      </c>
      <c r="B119" s="136" t="s">
        <v>831</v>
      </c>
      <c r="C119" s="137">
        <v>211</v>
      </c>
      <c r="D119" s="137">
        <v>174</v>
      </c>
      <c r="E119" s="137">
        <v>144</v>
      </c>
      <c r="F119" s="137">
        <v>119</v>
      </c>
      <c r="G119" s="137">
        <v>114</v>
      </c>
      <c r="H119" s="137">
        <v>99</v>
      </c>
      <c r="I119" s="137">
        <v>94</v>
      </c>
      <c r="J119" s="137">
        <v>94</v>
      </c>
      <c r="K119" s="137">
        <v>86</v>
      </c>
      <c r="L119" s="137">
        <v>80</v>
      </c>
      <c r="M119" s="137">
        <v>75</v>
      </c>
      <c r="N119" s="137">
        <v>63</v>
      </c>
      <c r="O119" s="137">
        <v>55</v>
      </c>
      <c r="P119" s="137">
        <v>53</v>
      </c>
      <c r="Q119" s="137">
        <v>48</v>
      </c>
      <c r="R119" s="137">
        <v>43</v>
      </c>
      <c r="S119" s="137">
        <v>34</v>
      </c>
      <c r="T119" s="137">
        <v>32</v>
      </c>
      <c r="U119" s="137">
        <v>29</v>
      </c>
      <c r="V119" s="137">
        <v>25</v>
      </c>
      <c r="W119" s="137">
        <v>21</v>
      </c>
      <c r="X119" s="137">
        <v>19</v>
      </c>
      <c r="Y119" s="137">
        <v>14</v>
      </c>
      <c r="Z119" s="137">
        <v>10</v>
      </c>
      <c r="AA119" s="137">
        <v>8</v>
      </c>
      <c r="AB119" s="137">
        <v>6</v>
      </c>
      <c r="AC119" s="137" t="s">
        <v>631</v>
      </c>
      <c r="AD119" s="137" t="s">
        <v>631</v>
      </c>
      <c r="AE119" s="137" t="s">
        <v>631</v>
      </c>
      <c r="AF119" s="137" t="s">
        <v>631</v>
      </c>
      <c r="AG119" s="137" t="s">
        <v>631</v>
      </c>
      <c r="AH119" s="137" t="s">
        <v>631</v>
      </c>
      <c r="AI119" s="137" t="s">
        <v>631</v>
      </c>
      <c r="AJ119" s="137" t="s">
        <v>631</v>
      </c>
      <c r="AK119" s="137" t="s">
        <v>631</v>
      </c>
      <c r="AL119" s="137">
        <v>0</v>
      </c>
      <c r="AM119" s="137">
        <v>0</v>
      </c>
      <c r="AN119" s="137">
        <v>0</v>
      </c>
      <c r="AO119" s="137">
        <v>0</v>
      </c>
      <c r="AP119" s="137">
        <v>0</v>
      </c>
    </row>
    <row r="120" spans="1:42" ht="18" hidden="1" customHeight="1">
      <c r="A120" s="136" t="s">
        <v>832</v>
      </c>
      <c r="B120" s="136" t="s">
        <v>833</v>
      </c>
      <c r="C120" s="137">
        <v>101</v>
      </c>
      <c r="D120" s="137">
        <v>89</v>
      </c>
      <c r="E120" s="137">
        <v>74</v>
      </c>
      <c r="F120" s="137">
        <v>61</v>
      </c>
      <c r="G120" s="137">
        <v>59</v>
      </c>
      <c r="H120" s="137">
        <v>50</v>
      </c>
      <c r="I120" s="137">
        <v>48</v>
      </c>
      <c r="J120" s="137">
        <v>48</v>
      </c>
      <c r="K120" s="137">
        <v>41</v>
      </c>
      <c r="L120" s="137">
        <v>38</v>
      </c>
      <c r="M120" s="137">
        <v>36</v>
      </c>
      <c r="N120" s="137">
        <v>32</v>
      </c>
      <c r="O120" s="137">
        <v>29</v>
      </c>
      <c r="P120" s="137">
        <v>25</v>
      </c>
      <c r="Q120" s="137">
        <v>20</v>
      </c>
      <c r="R120" s="137">
        <v>21</v>
      </c>
      <c r="S120" s="137">
        <v>18</v>
      </c>
      <c r="T120" s="137">
        <v>15</v>
      </c>
      <c r="U120" s="137">
        <v>13</v>
      </c>
      <c r="V120" s="137">
        <v>11</v>
      </c>
      <c r="W120" s="137">
        <v>8</v>
      </c>
      <c r="X120" s="137">
        <v>9</v>
      </c>
      <c r="Y120" s="137">
        <v>8</v>
      </c>
      <c r="Z120" s="137">
        <v>8</v>
      </c>
      <c r="AA120" s="137">
        <v>7</v>
      </c>
      <c r="AB120" s="137">
        <v>6</v>
      </c>
      <c r="AC120" s="137">
        <v>5</v>
      </c>
      <c r="AD120" s="137" t="s">
        <v>631</v>
      </c>
      <c r="AE120" s="137" t="s">
        <v>631</v>
      </c>
      <c r="AF120" s="137" t="s">
        <v>631</v>
      </c>
      <c r="AG120" s="137" t="s">
        <v>631</v>
      </c>
      <c r="AH120" s="137" t="s">
        <v>631</v>
      </c>
      <c r="AI120" s="137" t="s">
        <v>631</v>
      </c>
      <c r="AJ120" s="137" t="s">
        <v>631</v>
      </c>
      <c r="AK120" s="137" t="s">
        <v>631</v>
      </c>
      <c r="AL120" s="137">
        <v>0</v>
      </c>
      <c r="AM120" s="137">
        <v>0</v>
      </c>
      <c r="AN120" s="137">
        <v>0</v>
      </c>
      <c r="AO120" s="137">
        <v>0</v>
      </c>
      <c r="AP120" s="137">
        <v>0</v>
      </c>
    </row>
    <row r="121" spans="1:42" ht="18" hidden="1" customHeight="1">
      <c r="A121" s="136" t="s">
        <v>834</v>
      </c>
      <c r="B121" s="136" t="s">
        <v>835</v>
      </c>
      <c r="C121" s="137">
        <v>1174</v>
      </c>
      <c r="D121" s="137">
        <v>975</v>
      </c>
      <c r="E121" s="137">
        <v>820</v>
      </c>
      <c r="F121" s="137">
        <v>719</v>
      </c>
      <c r="G121" s="137">
        <v>672</v>
      </c>
      <c r="H121" s="137">
        <v>585</v>
      </c>
      <c r="I121" s="137">
        <v>551</v>
      </c>
      <c r="J121" s="137">
        <v>499</v>
      </c>
      <c r="K121" s="137">
        <v>465</v>
      </c>
      <c r="L121" s="137">
        <v>445</v>
      </c>
      <c r="M121" s="137">
        <v>415</v>
      </c>
      <c r="N121" s="137">
        <v>387</v>
      </c>
      <c r="O121" s="137">
        <v>337</v>
      </c>
      <c r="P121" s="137">
        <v>303</v>
      </c>
      <c r="Q121" s="137">
        <v>257</v>
      </c>
      <c r="R121" s="137">
        <v>214</v>
      </c>
      <c r="S121" s="137">
        <v>184</v>
      </c>
      <c r="T121" s="137">
        <v>167</v>
      </c>
      <c r="U121" s="137">
        <v>136</v>
      </c>
      <c r="V121" s="137">
        <v>114</v>
      </c>
      <c r="W121" s="137">
        <v>99</v>
      </c>
      <c r="X121" s="137">
        <v>83</v>
      </c>
      <c r="Y121" s="137">
        <v>67</v>
      </c>
      <c r="Z121" s="137">
        <v>40</v>
      </c>
      <c r="AA121" s="137">
        <v>32</v>
      </c>
      <c r="AB121" s="137">
        <v>30</v>
      </c>
      <c r="AC121" s="137">
        <v>23</v>
      </c>
      <c r="AD121" s="137">
        <v>15</v>
      </c>
      <c r="AE121" s="137">
        <v>13</v>
      </c>
      <c r="AF121" s="137">
        <v>6</v>
      </c>
      <c r="AG121" s="137" t="s">
        <v>631</v>
      </c>
      <c r="AH121" s="137" t="s">
        <v>631</v>
      </c>
      <c r="AI121" s="137" t="s">
        <v>631</v>
      </c>
      <c r="AJ121" s="137" t="s">
        <v>631</v>
      </c>
      <c r="AK121" s="137" t="s">
        <v>631</v>
      </c>
      <c r="AL121" s="137" t="s">
        <v>631</v>
      </c>
      <c r="AM121" s="137" t="s">
        <v>631</v>
      </c>
      <c r="AN121" s="137">
        <v>0</v>
      </c>
      <c r="AO121" s="137">
        <v>0</v>
      </c>
      <c r="AP121" s="137">
        <v>0</v>
      </c>
    </row>
    <row r="122" spans="1:42" ht="18" hidden="1" customHeight="1">
      <c r="A122" s="136" t="s">
        <v>836</v>
      </c>
      <c r="B122" s="136" t="s">
        <v>837</v>
      </c>
      <c r="C122" s="137">
        <v>72</v>
      </c>
      <c r="D122" s="137">
        <v>61</v>
      </c>
      <c r="E122" s="137">
        <v>52</v>
      </c>
      <c r="F122" s="137">
        <v>44</v>
      </c>
      <c r="G122" s="137">
        <v>39</v>
      </c>
      <c r="H122" s="137">
        <v>34</v>
      </c>
      <c r="I122" s="137">
        <v>34</v>
      </c>
      <c r="J122" s="137">
        <v>31</v>
      </c>
      <c r="K122" s="137">
        <v>27</v>
      </c>
      <c r="L122" s="137">
        <v>25</v>
      </c>
      <c r="M122" s="137">
        <v>27</v>
      </c>
      <c r="N122" s="137">
        <v>22</v>
      </c>
      <c r="O122" s="137">
        <v>20</v>
      </c>
      <c r="P122" s="137">
        <v>17</v>
      </c>
      <c r="Q122" s="137">
        <v>14</v>
      </c>
      <c r="R122" s="137">
        <v>14</v>
      </c>
      <c r="S122" s="137">
        <v>12</v>
      </c>
      <c r="T122" s="137">
        <v>11</v>
      </c>
      <c r="U122" s="137">
        <v>9</v>
      </c>
      <c r="V122" s="137">
        <v>8</v>
      </c>
      <c r="W122" s="137">
        <v>7</v>
      </c>
      <c r="X122" s="137" t="s">
        <v>631</v>
      </c>
      <c r="Y122" s="137" t="s">
        <v>631</v>
      </c>
      <c r="Z122" s="137" t="s">
        <v>631</v>
      </c>
      <c r="AA122" s="137">
        <v>0</v>
      </c>
      <c r="AB122" s="137">
        <v>0</v>
      </c>
      <c r="AC122" s="137">
        <v>0</v>
      </c>
      <c r="AD122" s="137">
        <v>0</v>
      </c>
      <c r="AE122" s="137">
        <v>0</v>
      </c>
      <c r="AF122" s="137">
        <v>0</v>
      </c>
      <c r="AG122" s="137">
        <v>0</v>
      </c>
      <c r="AH122" s="137">
        <v>0</v>
      </c>
      <c r="AI122" s="137">
        <v>0</v>
      </c>
      <c r="AJ122" s="137">
        <v>0</v>
      </c>
      <c r="AK122" s="137">
        <v>0</v>
      </c>
      <c r="AL122" s="137">
        <v>0</v>
      </c>
      <c r="AM122" s="137">
        <v>0</v>
      </c>
      <c r="AN122" s="137">
        <v>0</v>
      </c>
      <c r="AO122" s="137">
        <v>0</v>
      </c>
      <c r="AP122" s="137">
        <v>0</v>
      </c>
    </row>
    <row r="123" spans="1:42" ht="18" hidden="1" customHeight="1">
      <c r="A123" s="136" t="s">
        <v>838</v>
      </c>
      <c r="B123" s="136" t="s">
        <v>839</v>
      </c>
      <c r="C123" s="137">
        <v>206</v>
      </c>
      <c r="D123" s="137">
        <v>170</v>
      </c>
      <c r="E123" s="137">
        <v>134</v>
      </c>
      <c r="F123" s="137">
        <v>120</v>
      </c>
      <c r="G123" s="137">
        <v>115</v>
      </c>
      <c r="H123" s="137">
        <v>95</v>
      </c>
      <c r="I123" s="137">
        <v>94</v>
      </c>
      <c r="J123" s="137">
        <v>85</v>
      </c>
      <c r="K123" s="137">
        <v>78</v>
      </c>
      <c r="L123" s="137">
        <v>76</v>
      </c>
      <c r="M123" s="137">
        <v>70</v>
      </c>
      <c r="N123" s="137">
        <v>69</v>
      </c>
      <c r="O123" s="137">
        <v>56</v>
      </c>
      <c r="P123" s="137">
        <v>58</v>
      </c>
      <c r="Q123" s="137">
        <v>50</v>
      </c>
      <c r="R123" s="137">
        <v>41</v>
      </c>
      <c r="S123" s="137">
        <v>37</v>
      </c>
      <c r="T123" s="137">
        <v>35</v>
      </c>
      <c r="U123" s="137">
        <v>31</v>
      </c>
      <c r="V123" s="137">
        <v>25</v>
      </c>
      <c r="W123" s="137">
        <v>22</v>
      </c>
      <c r="X123" s="137">
        <v>20</v>
      </c>
      <c r="Y123" s="137">
        <v>17</v>
      </c>
      <c r="Z123" s="137">
        <v>11</v>
      </c>
      <c r="AA123" s="137">
        <v>11</v>
      </c>
      <c r="AB123" s="137">
        <v>12</v>
      </c>
      <c r="AC123" s="137">
        <v>10</v>
      </c>
      <c r="AD123" s="137">
        <v>8</v>
      </c>
      <c r="AE123" s="137">
        <v>6</v>
      </c>
      <c r="AF123" s="137" t="s">
        <v>631</v>
      </c>
      <c r="AG123" s="137" t="s">
        <v>631</v>
      </c>
      <c r="AH123" s="137" t="s">
        <v>631</v>
      </c>
      <c r="AI123" s="137" t="s">
        <v>631</v>
      </c>
      <c r="AJ123" s="137" t="s">
        <v>631</v>
      </c>
      <c r="AK123" s="137" t="s">
        <v>631</v>
      </c>
      <c r="AL123" s="137" t="s">
        <v>631</v>
      </c>
      <c r="AM123" s="137" t="s">
        <v>631</v>
      </c>
      <c r="AN123" s="137">
        <v>0</v>
      </c>
      <c r="AO123" s="137">
        <v>0</v>
      </c>
      <c r="AP123" s="137">
        <v>0</v>
      </c>
    </row>
    <row r="124" spans="1:42" ht="18" hidden="1" customHeight="1">
      <c r="A124" s="136" t="s">
        <v>840</v>
      </c>
      <c r="B124" s="136" t="s">
        <v>841</v>
      </c>
      <c r="C124" s="137">
        <v>74</v>
      </c>
      <c r="D124" s="137">
        <v>60</v>
      </c>
      <c r="E124" s="137">
        <v>60</v>
      </c>
      <c r="F124" s="137">
        <v>49</v>
      </c>
      <c r="G124" s="137">
        <v>47</v>
      </c>
      <c r="H124" s="137">
        <v>37</v>
      </c>
      <c r="I124" s="137">
        <v>34</v>
      </c>
      <c r="J124" s="137">
        <v>30</v>
      </c>
      <c r="K124" s="137">
        <v>30</v>
      </c>
      <c r="L124" s="137">
        <v>30</v>
      </c>
      <c r="M124" s="137">
        <v>28</v>
      </c>
      <c r="N124" s="137">
        <v>25</v>
      </c>
      <c r="O124" s="137">
        <v>19</v>
      </c>
      <c r="P124" s="137">
        <v>18</v>
      </c>
      <c r="Q124" s="137">
        <v>18</v>
      </c>
      <c r="R124" s="137">
        <v>15</v>
      </c>
      <c r="S124" s="137">
        <v>11</v>
      </c>
      <c r="T124" s="137">
        <v>10</v>
      </c>
      <c r="U124" s="137">
        <v>5</v>
      </c>
      <c r="V124" s="137">
        <v>5</v>
      </c>
      <c r="W124" s="137">
        <v>5</v>
      </c>
      <c r="X124" s="137" t="s">
        <v>631</v>
      </c>
      <c r="Y124" s="137" t="s">
        <v>631</v>
      </c>
      <c r="Z124" s="137" t="s">
        <v>631</v>
      </c>
      <c r="AA124" s="137" t="s">
        <v>631</v>
      </c>
      <c r="AB124" s="137" t="s">
        <v>631</v>
      </c>
      <c r="AC124" s="137" t="s">
        <v>631</v>
      </c>
      <c r="AD124" s="137">
        <v>0</v>
      </c>
      <c r="AE124" s="137">
        <v>0</v>
      </c>
      <c r="AF124" s="137">
        <v>0</v>
      </c>
      <c r="AG124" s="137">
        <v>0</v>
      </c>
      <c r="AH124" s="137">
        <v>0</v>
      </c>
      <c r="AI124" s="137">
        <v>0</v>
      </c>
      <c r="AJ124" s="137">
        <v>0</v>
      </c>
      <c r="AK124" s="137">
        <v>0</v>
      </c>
      <c r="AL124" s="137">
        <v>0</v>
      </c>
      <c r="AM124" s="137">
        <v>0</v>
      </c>
      <c r="AN124" s="137">
        <v>0</v>
      </c>
      <c r="AO124" s="137">
        <v>0</v>
      </c>
      <c r="AP124" s="137">
        <v>0</v>
      </c>
    </row>
    <row r="125" spans="1:42" ht="18" hidden="1" customHeight="1">
      <c r="A125" s="136" t="s">
        <v>842</v>
      </c>
      <c r="B125" s="136" t="s">
        <v>843</v>
      </c>
      <c r="C125" s="137">
        <v>204</v>
      </c>
      <c r="D125" s="137">
        <v>179</v>
      </c>
      <c r="E125" s="137">
        <v>156</v>
      </c>
      <c r="F125" s="137">
        <v>141</v>
      </c>
      <c r="G125" s="137">
        <v>131</v>
      </c>
      <c r="H125" s="137">
        <v>114</v>
      </c>
      <c r="I125" s="137">
        <v>103</v>
      </c>
      <c r="J125" s="137">
        <v>94</v>
      </c>
      <c r="K125" s="137">
        <v>86</v>
      </c>
      <c r="L125" s="137">
        <v>82</v>
      </c>
      <c r="M125" s="137">
        <v>75</v>
      </c>
      <c r="N125" s="137">
        <v>69</v>
      </c>
      <c r="O125" s="137">
        <v>63</v>
      </c>
      <c r="P125" s="137">
        <v>55</v>
      </c>
      <c r="Q125" s="137">
        <v>45</v>
      </c>
      <c r="R125" s="137">
        <v>35</v>
      </c>
      <c r="S125" s="137">
        <v>31</v>
      </c>
      <c r="T125" s="137">
        <v>31</v>
      </c>
      <c r="U125" s="137">
        <v>25</v>
      </c>
      <c r="V125" s="137">
        <v>23</v>
      </c>
      <c r="W125" s="137">
        <v>20</v>
      </c>
      <c r="X125" s="137">
        <v>18</v>
      </c>
      <c r="Y125" s="137">
        <v>14</v>
      </c>
      <c r="Z125" s="137">
        <v>7</v>
      </c>
      <c r="AA125" s="137">
        <v>5</v>
      </c>
      <c r="AB125" s="137">
        <v>5</v>
      </c>
      <c r="AC125" s="137" t="s">
        <v>631</v>
      </c>
      <c r="AD125" s="137" t="s">
        <v>631</v>
      </c>
      <c r="AE125" s="137" t="s">
        <v>631</v>
      </c>
      <c r="AF125" s="137" t="s">
        <v>631</v>
      </c>
      <c r="AG125" s="137">
        <v>0</v>
      </c>
      <c r="AH125" s="137">
        <v>0</v>
      </c>
      <c r="AI125" s="137">
        <v>0</v>
      </c>
      <c r="AJ125" s="137">
        <v>0</v>
      </c>
      <c r="AK125" s="137">
        <v>0</v>
      </c>
      <c r="AL125" s="137">
        <v>0</v>
      </c>
      <c r="AM125" s="137">
        <v>0</v>
      </c>
      <c r="AN125" s="137">
        <v>0</v>
      </c>
      <c r="AO125" s="137">
        <v>0</v>
      </c>
      <c r="AP125" s="137">
        <v>0</v>
      </c>
    </row>
    <row r="126" spans="1:42" ht="18" hidden="1" customHeight="1">
      <c r="A126" s="136" t="s">
        <v>844</v>
      </c>
      <c r="B126" s="136" t="s">
        <v>845</v>
      </c>
      <c r="C126" s="137">
        <v>150</v>
      </c>
      <c r="D126" s="137">
        <v>132</v>
      </c>
      <c r="E126" s="137">
        <v>108</v>
      </c>
      <c r="F126" s="137">
        <v>93</v>
      </c>
      <c r="G126" s="137">
        <v>89</v>
      </c>
      <c r="H126" s="137">
        <v>83</v>
      </c>
      <c r="I126" s="137">
        <v>75</v>
      </c>
      <c r="J126" s="137">
        <v>70</v>
      </c>
      <c r="K126" s="137">
        <v>70</v>
      </c>
      <c r="L126" s="137">
        <v>71</v>
      </c>
      <c r="M126" s="137">
        <v>60</v>
      </c>
      <c r="N126" s="137">
        <v>55</v>
      </c>
      <c r="O126" s="137">
        <v>47</v>
      </c>
      <c r="P126" s="137">
        <v>41</v>
      </c>
      <c r="Q126" s="137">
        <v>33</v>
      </c>
      <c r="R126" s="137">
        <v>30</v>
      </c>
      <c r="S126" s="137">
        <v>26</v>
      </c>
      <c r="T126" s="137">
        <v>23</v>
      </c>
      <c r="U126" s="137">
        <v>22</v>
      </c>
      <c r="V126" s="137">
        <v>21</v>
      </c>
      <c r="W126" s="137">
        <v>19</v>
      </c>
      <c r="X126" s="137">
        <v>16</v>
      </c>
      <c r="Y126" s="137">
        <v>10</v>
      </c>
      <c r="Z126" s="137">
        <v>5</v>
      </c>
      <c r="AA126" s="137" t="s">
        <v>631</v>
      </c>
      <c r="AB126" s="137" t="s">
        <v>631</v>
      </c>
      <c r="AC126" s="137" t="s">
        <v>631</v>
      </c>
      <c r="AD126" s="137" t="s">
        <v>631</v>
      </c>
      <c r="AE126" s="137" t="s">
        <v>631</v>
      </c>
      <c r="AF126" s="137">
        <v>0</v>
      </c>
      <c r="AG126" s="137">
        <v>0</v>
      </c>
      <c r="AH126" s="137">
        <v>0</v>
      </c>
      <c r="AI126" s="137">
        <v>0</v>
      </c>
      <c r="AJ126" s="137">
        <v>0</v>
      </c>
      <c r="AK126" s="137">
        <v>0</v>
      </c>
      <c r="AL126" s="137">
        <v>0</v>
      </c>
      <c r="AM126" s="137">
        <v>0</v>
      </c>
      <c r="AN126" s="137">
        <v>0</v>
      </c>
      <c r="AO126" s="137">
        <v>0</v>
      </c>
      <c r="AP126" s="137">
        <v>0</v>
      </c>
    </row>
    <row r="127" spans="1:42" ht="18" hidden="1" customHeight="1">
      <c r="A127" s="136" t="s">
        <v>846</v>
      </c>
      <c r="B127" s="136" t="s">
        <v>847</v>
      </c>
      <c r="C127" s="137">
        <v>265</v>
      </c>
      <c r="D127" s="137">
        <v>213</v>
      </c>
      <c r="E127" s="137">
        <v>186</v>
      </c>
      <c r="F127" s="137">
        <v>160</v>
      </c>
      <c r="G127" s="137">
        <v>140</v>
      </c>
      <c r="H127" s="137">
        <v>122</v>
      </c>
      <c r="I127" s="137">
        <v>114</v>
      </c>
      <c r="J127" s="137">
        <v>102</v>
      </c>
      <c r="K127" s="137">
        <v>94</v>
      </c>
      <c r="L127" s="137">
        <v>86</v>
      </c>
      <c r="M127" s="137">
        <v>79</v>
      </c>
      <c r="N127" s="137">
        <v>72</v>
      </c>
      <c r="O127" s="137">
        <v>66</v>
      </c>
      <c r="P127" s="137">
        <v>56</v>
      </c>
      <c r="Q127" s="137">
        <v>45</v>
      </c>
      <c r="R127" s="137">
        <v>34</v>
      </c>
      <c r="S127" s="137">
        <v>28</v>
      </c>
      <c r="T127" s="137">
        <v>23</v>
      </c>
      <c r="U127" s="137">
        <v>19</v>
      </c>
      <c r="V127" s="137">
        <v>15</v>
      </c>
      <c r="W127" s="137">
        <v>15</v>
      </c>
      <c r="X127" s="137">
        <v>14</v>
      </c>
      <c r="Y127" s="137">
        <v>13</v>
      </c>
      <c r="Z127" s="137">
        <v>8</v>
      </c>
      <c r="AA127" s="137">
        <v>6</v>
      </c>
      <c r="AB127" s="137">
        <v>5</v>
      </c>
      <c r="AC127" s="137" t="s">
        <v>631</v>
      </c>
      <c r="AD127" s="137" t="s">
        <v>631</v>
      </c>
      <c r="AE127" s="137" t="s">
        <v>631</v>
      </c>
      <c r="AF127" s="137" t="s">
        <v>631</v>
      </c>
      <c r="AG127" s="137" t="s">
        <v>631</v>
      </c>
      <c r="AH127" s="137" t="s">
        <v>631</v>
      </c>
      <c r="AI127" s="137" t="s">
        <v>631</v>
      </c>
      <c r="AJ127" s="137">
        <v>0</v>
      </c>
      <c r="AK127" s="137">
        <v>0</v>
      </c>
      <c r="AL127" s="137">
        <v>0</v>
      </c>
      <c r="AM127" s="137">
        <v>0</v>
      </c>
      <c r="AN127" s="137">
        <v>0</v>
      </c>
      <c r="AO127" s="137">
        <v>0</v>
      </c>
      <c r="AP127" s="137">
        <v>0</v>
      </c>
    </row>
    <row r="128" spans="1:42" ht="18" hidden="1" customHeight="1">
      <c r="A128" s="136" t="s">
        <v>848</v>
      </c>
      <c r="B128" s="136" t="s">
        <v>849</v>
      </c>
      <c r="C128" s="137">
        <v>203</v>
      </c>
      <c r="D128" s="137">
        <v>160</v>
      </c>
      <c r="E128" s="137">
        <v>124</v>
      </c>
      <c r="F128" s="137">
        <v>112</v>
      </c>
      <c r="G128" s="137">
        <v>110</v>
      </c>
      <c r="H128" s="137">
        <v>100</v>
      </c>
      <c r="I128" s="137">
        <v>97</v>
      </c>
      <c r="J128" s="137">
        <v>87</v>
      </c>
      <c r="K128" s="137">
        <v>80</v>
      </c>
      <c r="L128" s="137">
        <v>75</v>
      </c>
      <c r="M128" s="137">
        <v>76</v>
      </c>
      <c r="N128" s="137">
        <v>75</v>
      </c>
      <c r="O128" s="137">
        <v>66</v>
      </c>
      <c r="P128" s="137">
        <v>58</v>
      </c>
      <c r="Q128" s="137">
        <v>52</v>
      </c>
      <c r="R128" s="137">
        <v>45</v>
      </c>
      <c r="S128" s="137">
        <v>39</v>
      </c>
      <c r="T128" s="137">
        <v>34</v>
      </c>
      <c r="U128" s="137">
        <v>25</v>
      </c>
      <c r="V128" s="137">
        <v>17</v>
      </c>
      <c r="W128" s="137">
        <v>11</v>
      </c>
      <c r="X128" s="137">
        <v>8</v>
      </c>
      <c r="Y128" s="137">
        <v>6</v>
      </c>
      <c r="Z128" s="137">
        <v>5</v>
      </c>
      <c r="AA128" s="137">
        <v>5</v>
      </c>
      <c r="AB128" s="137" t="s">
        <v>631</v>
      </c>
      <c r="AC128" s="137" t="s">
        <v>631</v>
      </c>
      <c r="AD128" s="137">
        <v>0</v>
      </c>
      <c r="AE128" s="137">
        <v>0</v>
      </c>
      <c r="AF128" s="137">
        <v>0</v>
      </c>
      <c r="AG128" s="137">
        <v>0</v>
      </c>
      <c r="AH128" s="137">
        <v>0</v>
      </c>
      <c r="AI128" s="137">
        <v>0</v>
      </c>
      <c r="AJ128" s="137">
        <v>0</v>
      </c>
      <c r="AK128" s="137">
        <v>0</v>
      </c>
      <c r="AL128" s="137">
        <v>0</v>
      </c>
      <c r="AM128" s="137">
        <v>0</v>
      </c>
      <c r="AN128" s="137">
        <v>0</v>
      </c>
      <c r="AO128" s="137">
        <v>0</v>
      </c>
      <c r="AP128" s="137">
        <v>0</v>
      </c>
    </row>
    <row r="129" spans="1:42" ht="18" hidden="1" customHeight="1">
      <c r="A129" s="136"/>
      <c r="B129" s="136" t="s">
        <v>727</v>
      </c>
      <c r="C129" s="137">
        <v>0</v>
      </c>
      <c r="D129" s="137">
        <v>0</v>
      </c>
      <c r="E129" s="137">
        <v>0</v>
      </c>
      <c r="F129" s="137">
        <v>0</v>
      </c>
      <c r="G129" s="137" t="s">
        <v>631</v>
      </c>
      <c r="H129" s="137">
        <v>0</v>
      </c>
      <c r="I129" s="137">
        <v>0</v>
      </c>
      <c r="J129" s="137">
        <v>0</v>
      </c>
      <c r="K129" s="137">
        <v>0</v>
      </c>
      <c r="L129" s="137">
        <v>0</v>
      </c>
      <c r="M129" s="137">
        <v>0</v>
      </c>
      <c r="N129" s="137">
        <v>0</v>
      </c>
      <c r="O129" s="137">
        <v>0</v>
      </c>
      <c r="P129" s="137">
        <v>0</v>
      </c>
      <c r="Q129" s="137">
        <v>0</v>
      </c>
      <c r="R129" s="137">
        <v>0</v>
      </c>
      <c r="S129" s="137">
        <v>0</v>
      </c>
      <c r="T129" s="137">
        <v>0</v>
      </c>
      <c r="U129" s="137">
        <v>0</v>
      </c>
      <c r="V129" s="137">
        <v>0</v>
      </c>
      <c r="W129" s="137">
        <v>0</v>
      </c>
      <c r="X129" s="137">
        <v>0</v>
      </c>
      <c r="Y129" s="137">
        <v>0</v>
      </c>
      <c r="Z129" s="137">
        <v>0</v>
      </c>
      <c r="AA129" s="137">
        <v>0</v>
      </c>
      <c r="AB129" s="137">
        <v>0</v>
      </c>
      <c r="AC129" s="137">
        <v>0</v>
      </c>
      <c r="AD129" s="137">
        <v>0</v>
      </c>
      <c r="AE129" s="137">
        <v>0</v>
      </c>
      <c r="AF129" s="137">
        <v>0</v>
      </c>
      <c r="AG129" s="137">
        <v>0</v>
      </c>
      <c r="AH129" s="137">
        <v>0</v>
      </c>
      <c r="AI129" s="137">
        <v>0</v>
      </c>
      <c r="AJ129" s="137">
        <v>0</v>
      </c>
      <c r="AK129" s="137">
        <v>0</v>
      </c>
      <c r="AL129" s="137">
        <v>0</v>
      </c>
      <c r="AM129" s="137">
        <v>0</v>
      </c>
      <c r="AN129" s="137">
        <v>0</v>
      </c>
      <c r="AO129" s="137">
        <v>0</v>
      </c>
      <c r="AP129" s="137">
        <v>0</v>
      </c>
    </row>
    <row r="130" spans="1:42" ht="18" hidden="1" customHeight="1">
      <c r="A130" s="136" t="s">
        <v>850</v>
      </c>
      <c r="B130" s="136" t="s">
        <v>851</v>
      </c>
      <c r="C130" s="137">
        <v>1460</v>
      </c>
      <c r="D130" s="137">
        <v>1286</v>
      </c>
      <c r="E130" s="137">
        <v>1084</v>
      </c>
      <c r="F130" s="137">
        <v>945</v>
      </c>
      <c r="G130" s="137">
        <v>910</v>
      </c>
      <c r="H130" s="137">
        <v>791</v>
      </c>
      <c r="I130" s="137">
        <v>757</v>
      </c>
      <c r="J130" s="137">
        <v>674</v>
      </c>
      <c r="K130" s="137">
        <v>617</v>
      </c>
      <c r="L130" s="137">
        <v>576</v>
      </c>
      <c r="M130" s="137">
        <v>528</v>
      </c>
      <c r="N130" s="137">
        <v>494</v>
      </c>
      <c r="O130" s="137">
        <v>435</v>
      </c>
      <c r="P130" s="137">
        <v>378</v>
      </c>
      <c r="Q130" s="137">
        <v>321</v>
      </c>
      <c r="R130" s="137">
        <v>288</v>
      </c>
      <c r="S130" s="137">
        <v>250</v>
      </c>
      <c r="T130" s="137">
        <v>229</v>
      </c>
      <c r="U130" s="137">
        <v>209</v>
      </c>
      <c r="V130" s="137">
        <v>178</v>
      </c>
      <c r="W130" s="137">
        <v>148</v>
      </c>
      <c r="X130" s="137">
        <v>126</v>
      </c>
      <c r="Y130" s="137">
        <v>105</v>
      </c>
      <c r="Z130" s="137">
        <v>79</v>
      </c>
      <c r="AA130" s="137">
        <v>62</v>
      </c>
      <c r="AB130" s="137">
        <v>44</v>
      </c>
      <c r="AC130" s="137">
        <v>34</v>
      </c>
      <c r="AD130" s="137">
        <v>20</v>
      </c>
      <c r="AE130" s="137">
        <v>21</v>
      </c>
      <c r="AF130" s="137">
        <v>15</v>
      </c>
      <c r="AG130" s="137">
        <v>11</v>
      </c>
      <c r="AH130" s="137">
        <v>9</v>
      </c>
      <c r="AI130" s="137">
        <v>8</v>
      </c>
      <c r="AJ130" s="137">
        <v>6</v>
      </c>
      <c r="AK130" s="137">
        <v>6</v>
      </c>
      <c r="AL130" s="137" t="s">
        <v>631</v>
      </c>
      <c r="AM130" s="137" t="s">
        <v>631</v>
      </c>
      <c r="AN130" s="137">
        <v>0</v>
      </c>
      <c r="AO130" s="137">
        <v>0</v>
      </c>
      <c r="AP130" s="137">
        <v>0</v>
      </c>
    </row>
    <row r="131" spans="1:42" ht="18" hidden="1" customHeight="1">
      <c r="A131" s="136" t="s">
        <v>852</v>
      </c>
      <c r="B131" s="136" t="s">
        <v>853</v>
      </c>
      <c r="C131" s="137">
        <v>107</v>
      </c>
      <c r="D131" s="137">
        <v>94</v>
      </c>
      <c r="E131" s="137">
        <v>76</v>
      </c>
      <c r="F131" s="137">
        <v>69</v>
      </c>
      <c r="G131" s="137">
        <v>67</v>
      </c>
      <c r="H131" s="137">
        <v>58</v>
      </c>
      <c r="I131" s="137">
        <v>55</v>
      </c>
      <c r="J131" s="137">
        <v>52</v>
      </c>
      <c r="K131" s="137">
        <v>43</v>
      </c>
      <c r="L131" s="137">
        <v>39</v>
      </c>
      <c r="M131" s="137">
        <v>37</v>
      </c>
      <c r="N131" s="137">
        <v>36</v>
      </c>
      <c r="O131" s="137">
        <v>35</v>
      </c>
      <c r="P131" s="137">
        <v>32</v>
      </c>
      <c r="Q131" s="137">
        <v>31</v>
      </c>
      <c r="R131" s="137">
        <v>25</v>
      </c>
      <c r="S131" s="137">
        <v>26</v>
      </c>
      <c r="T131" s="137">
        <v>25</v>
      </c>
      <c r="U131" s="137">
        <v>24</v>
      </c>
      <c r="V131" s="137">
        <v>21</v>
      </c>
      <c r="W131" s="137">
        <v>17</v>
      </c>
      <c r="X131" s="137">
        <v>17</v>
      </c>
      <c r="Y131" s="137">
        <v>11</v>
      </c>
      <c r="Z131" s="137">
        <v>8</v>
      </c>
      <c r="AA131" s="137" t="s">
        <v>631</v>
      </c>
      <c r="AB131" s="137" t="s">
        <v>631</v>
      </c>
      <c r="AC131" s="137" t="s">
        <v>631</v>
      </c>
      <c r="AD131" s="137" t="s">
        <v>631</v>
      </c>
      <c r="AE131" s="137" t="s">
        <v>631</v>
      </c>
      <c r="AF131" s="137">
        <v>0</v>
      </c>
      <c r="AG131" s="137">
        <v>0</v>
      </c>
      <c r="AH131" s="137">
        <v>0</v>
      </c>
      <c r="AI131" s="137">
        <v>0</v>
      </c>
      <c r="AJ131" s="137">
        <v>0</v>
      </c>
      <c r="AK131" s="137">
        <v>0</v>
      </c>
      <c r="AL131" s="137">
        <v>0</v>
      </c>
      <c r="AM131" s="137">
        <v>0</v>
      </c>
      <c r="AN131" s="137">
        <v>0</v>
      </c>
      <c r="AO131" s="137">
        <v>0</v>
      </c>
      <c r="AP131" s="137">
        <v>0</v>
      </c>
    </row>
    <row r="132" spans="1:42" ht="18" hidden="1" customHeight="1">
      <c r="A132" s="136" t="s">
        <v>854</v>
      </c>
      <c r="B132" s="136" t="s">
        <v>855</v>
      </c>
      <c r="C132" s="137">
        <v>287</v>
      </c>
      <c r="D132" s="137">
        <v>252</v>
      </c>
      <c r="E132" s="137">
        <v>221</v>
      </c>
      <c r="F132" s="137">
        <v>191</v>
      </c>
      <c r="G132" s="137">
        <v>186</v>
      </c>
      <c r="H132" s="137">
        <v>162</v>
      </c>
      <c r="I132" s="137">
        <v>151</v>
      </c>
      <c r="J132" s="137">
        <v>127</v>
      </c>
      <c r="K132" s="137">
        <v>117</v>
      </c>
      <c r="L132" s="137">
        <v>111</v>
      </c>
      <c r="M132" s="137">
        <v>107</v>
      </c>
      <c r="N132" s="137">
        <v>101</v>
      </c>
      <c r="O132" s="137">
        <v>83</v>
      </c>
      <c r="P132" s="137">
        <v>69</v>
      </c>
      <c r="Q132" s="137">
        <v>61</v>
      </c>
      <c r="R132" s="137">
        <v>54</v>
      </c>
      <c r="S132" s="137">
        <v>49</v>
      </c>
      <c r="T132" s="137">
        <v>44</v>
      </c>
      <c r="U132" s="137">
        <v>40</v>
      </c>
      <c r="V132" s="137">
        <v>33</v>
      </c>
      <c r="W132" s="137">
        <v>28</v>
      </c>
      <c r="X132" s="137">
        <v>27</v>
      </c>
      <c r="Y132" s="137">
        <v>25</v>
      </c>
      <c r="Z132" s="137">
        <v>16</v>
      </c>
      <c r="AA132" s="137">
        <v>12</v>
      </c>
      <c r="AB132" s="137">
        <v>10</v>
      </c>
      <c r="AC132" s="137">
        <v>8</v>
      </c>
      <c r="AD132" s="137">
        <v>6</v>
      </c>
      <c r="AE132" s="137">
        <v>6</v>
      </c>
      <c r="AF132" s="137" t="s">
        <v>631</v>
      </c>
      <c r="AG132" s="137" t="s">
        <v>631</v>
      </c>
      <c r="AH132" s="137" t="s">
        <v>631</v>
      </c>
      <c r="AI132" s="137" t="s">
        <v>631</v>
      </c>
      <c r="AJ132" s="137" t="s">
        <v>631</v>
      </c>
      <c r="AK132" s="137" t="s">
        <v>631</v>
      </c>
      <c r="AL132" s="137" t="s">
        <v>631</v>
      </c>
      <c r="AM132" s="137" t="s">
        <v>631</v>
      </c>
      <c r="AN132" s="137">
        <v>0</v>
      </c>
      <c r="AO132" s="137">
        <v>0</v>
      </c>
      <c r="AP132" s="137">
        <v>0</v>
      </c>
    </row>
    <row r="133" spans="1:42" ht="18" hidden="1" customHeight="1">
      <c r="A133" s="136" t="s">
        <v>856</v>
      </c>
      <c r="B133" s="136" t="s">
        <v>857</v>
      </c>
      <c r="C133" s="137">
        <v>177</v>
      </c>
      <c r="D133" s="137">
        <v>158</v>
      </c>
      <c r="E133" s="137">
        <v>134</v>
      </c>
      <c r="F133" s="137">
        <v>114</v>
      </c>
      <c r="G133" s="137">
        <v>110</v>
      </c>
      <c r="H133" s="137">
        <v>91</v>
      </c>
      <c r="I133" s="137">
        <v>92</v>
      </c>
      <c r="J133" s="137">
        <v>88</v>
      </c>
      <c r="K133" s="137">
        <v>79</v>
      </c>
      <c r="L133" s="137">
        <v>76</v>
      </c>
      <c r="M133" s="137">
        <v>64</v>
      </c>
      <c r="N133" s="137">
        <v>61</v>
      </c>
      <c r="O133" s="137">
        <v>53</v>
      </c>
      <c r="P133" s="137">
        <v>44</v>
      </c>
      <c r="Q133" s="137">
        <v>39</v>
      </c>
      <c r="R133" s="137">
        <v>34</v>
      </c>
      <c r="S133" s="137">
        <v>27</v>
      </c>
      <c r="T133" s="137">
        <v>24</v>
      </c>
      <c r="U133" s="137">
        <v>24</v>
      </c>
      <c r="V133" s="137">
        <v>24</v>
      </c>
      <c r="W133" s="137">
        <v>21</v>
      </c>
      <c r="X133" s="137">
        <v>19</v>
      </c>
      <c r="Y133" s="137">
        <v>16</v>
      </c>
      <c r="Z133" s="137">
        <v>14</v>
      </c>
      <c r="AA133" s="137">
        <v>11</v>
      </c>
      <c r="AB133" s="137">
        <v>7</v>
      </c>
      <c r="AC133" s="137">
        <v>5</v>
      </c>
      <c r="AD133" s="137" t="s">
        <v>631</v>
      </c>
      <c r="AE133" s="137" t="s">
        <v>631</v>
      </c>
      <c r="AF133" s="137" t="s">
        <v>631</v>
      </c>
      <c r="AG133" s="137" t="s">
        <v>631</v>
      </c>
      <c r="AH133" s="137" t="s">
        <v>631</v>
      </c>
      <c r="AI133" s="137" t="s">
        <v>631</v>
      </c>
      <c r="AJ133" s="137" t="s">
        <v>631</v>
      </c>
      <c r="AK133" s="137" t="s">
        <v>631</v>
      </c>
      <c r="AL133" s="137">
        <v>0</v>
      </c>
      <c r="AM133" s="137">
        <v>0</v>
      </c>
      <c r="AN133" s="137">
        <v>0</v>
      </c>
      <c r="AO133" s="137">
        <v>0</v>
      </c>
      <c r="AP133" s="137">
        <v>0</v>
      </c>
    </row>
    <row r="134" spans="1:42" ht="18" hidden="1" customHeight="1">
      <c r="A134" s="136" t="s">
        <v>858</v>
      </c>
      <c r="B134" s="136" t="s">
        <v>859</v>
      </c>
      <c r="C134" s="137">
        <v>157</v>
      </c>
      <c r="D134" s="137">
        <v>134</v>
      </c>
      <c r="E134" s="137">
        <v>121</v>
      </c>
      <c r="F134" s="137">
        <v>105</v>
      </c>
      <c r="G134" s="137">
        <v>99</v>
      </c>
      <c r="H134" s="137">
        <v>84</v>
      </c>
      <c r="I134" s="137">
        <v>73</v>
      </c>
      <c r="J134" s="137">
        <v>66</v>
      </c>
      <c r="K134" s="137">
        <v>57</v>
      </c>
      <c r="L134" s="137">
        <v>58</v>
      </c>
      <c r="M134" s="137">
        <v>55</v>
      </c>
      <c r="N134" s="137">
        <v>49</v>
      </c>
      <c r="O134" s="137">
        <v>45</v>
      </c>
      <c r="P134" s="137">
        <v>43</v>
      </c>
      <c r="Q134" s="137">
        <v>38</v>
      </c>
      <c r="R134" s="137">
        <v>35</v>
      </c>
      <c r="S134" s="137">
        <v>30</v>
      </c>
      <c r="T134" s="137">
        <v>23</v>
      </c>
      <c r="U134" s="137">
        <v>21</v>
      </c>
      <c r="V134" s="137">
        <v>17</v>
      </c>
      <c r="W134" s="137">
        <v>14</v>
      </c>
      <c r="X134" s="137">
        <v>10</v>
      </c>
      <c r="Y134" s="137">
        <v>6</v>
      </c>
      <c r="Z134" s="137" t="s">
        <v>631</v>
      </c>
      <c r="AA134" s="137" t="s">
        <v>631</v>
      </c>
      <c r="AB134" s="137">
        <v>0</v>
      </c>
      <c r="AC134" s="137">
        <v>0</v>
      </c>
      <c r="AD134" s="137" t="s">
        <v>631</v>
      </c>
      <c r="AE134" s="137" t="s">
        <v>631</v>
      </c>
      <c r="AF134" s="137" t="s">
        <v>631</v>
      </c>
      <c r="AG134" s="137" t="s">
        <v>631</v>
      </c>
      <c r="AH134" s="137" t="s">
        <v>631</v>
      </c>
      <c r="AI134" s="137" t="s">
        <v>631</v>
      </c>
      <c r="AJ134" s="137" t="s">
        <v>631</v>
      </c>
      <c r="AK134" s="137" t="s">
        <v>631</v>
      </c>
      <c r="AL134" s="137">
        <v>0</v>
      </c>
      <c r="AM134" s="137">
        <v>0</v>
      </c>
      <c r="AN134" s="137">
        <v>0</v>
      </c>
      <c r="AO134" s="137">
        <v>0</v>
      </c>
      <c r="AP134" s="137">
        <v>0</v>
      </c>
    </row>
    <row r="135" spans="1:42" ht="18" hidden="1" customHeight="1">
      <c r="A135" s="136" t="s">
        <v>860</v>
      </c>
      <c r="B135" s="136" t="s">
        <v>861</v>
      </c>
      <c r="C135" s="137">
        <v>289</v>
      </c>
      <c r="D135" s="137">
        <v>252</v>
      </c>
      <c r="E135" s="137">
        <v>205</v>
      </c>
      <c r="F135" s="137">
        <v>179</v>
      </c>
      <c r="G135" s="137">
        <v>173</v>
      </c>
      <c r="H135" s="137">
        <v>155</v>
      </c>
      <c r="I135" s="137">
        <v>146</v>
      </c>
      <c r="J135" s="137">
        <v>124</v>
      </c>
      <c r="K135" s="137">
        <v>116</v>
      </c>
      <c r="L135" s="137">
        <v>109</v>
      </c>
      <c r="M135" s="137">
        <v>96</v>
      </c>
      <c r="N135" s="137">
        <v>88</v>
      </c>
      <c r="O135" s="137">
        <v>82</v>
      </c>
      <c r="P135" s="137">
        <v>65</v>
      </c>
      <c r="Q135" s="137">
        <v>53</v>
      </c>
      <c r="R135" s="137">
        <v>52</v>
      </c>
      <c r="S135" s="137">
        <v>41</v>
      </c>
      <c r="T135" s="137">
        <v>38</v>
      </c>
      <c r="U135" s="137">
        <v>34</v>
      </c>
      <c r="V135" s="137">
        <v>29</v>
      </c>
      <c r="W135" s="137">
        <v>24</v>
      </c>
      <c r="X135" s="137">
        <v>17</v>
      </c>
      <c r="Y135" s="137">
        <v>15</v>
      </c>
      <c r="Z135" s="137">
        <v>13</v>
      </c>
      <c r="AA135" s="137">
        <v>12</v>
      </c>
      <c r="AB135" s="137">
        <v>7</v>
      </c>
      <c r="AC135" s="137">
        <v>6</v>
      </c>
      <c r="AD135" s="137" t="s">
        <v>631</v>
      </c>
      <c r="AE135" s="137" t="s">
        <v>631</v>
      </c>
      <c r="AF135" s="137" t="s">
        <v>631</v>
      </c>
      <c r="AG135" s="137" t="s">
        <v>631</v>
      </c>
      <c r="AH135" s="137" t="s">
        <v>631</v>
      </c>
      <c r="AI135" s="137" t="s">
        <v>631</v>
      </c>
      <c r="AJ135" s="137" t="s">
        <v>631</v>
      </c>
      <c r="AK135" s="137" t="s">
        <v>631</v>
      </c>
      <c r="AL135" s="137" t="s">
        <v>631</v>
      </c>
      <c r="AM135" s="137">
        <v>0</v>
      </c>
      <c r="AN135" s="137">
        <v>0</v>
      </c>
      <c r="AO135" s="137">
        <v>0</v>
      </c>
      <c r="AP135" s="137">
        <v>0</v>
      </c>
    </row>
    <row r="136" spans="1:42" ht="18" hidden="1" customHeight="1">
      <c r="A136" s="136" t="s">
        <v>862</v>
      </c>
      <c r="B136" s="136" t="s">
        <v>863</v>
      </c>
      <c r="C136" s="137">
        <v>301</v>
      </c>
      <c r="D136" s="137">
        <v>270</v>
      </c>
      <c r="E136" s="137">
        <v>229</v>
      </c>
      <c r="F136" s="137">
        <v>198</v>
      </c>
      <c r="G136" s="137">
        <v>191</v>
      </c>
      <c r="H136" s="137">
        <v>169</v>
      </c>
      <c r="I136" s="137">
        <v>167</v>
      </c>
      <c r="J136" s="137">
        <v>154</v>
      </c>
      <c r="K136" s="137">
        <v>148</v>
      </c>
      <c r="L136" s="137">
        <v>135</v>
      </c>
      <c r="M136" s="137">
        <v>131</v>
      </c>
      <c r="N136" s="137">
        <v>123</v>
      </c>
      <c r="O136" s="137">
        <v>106</v>
      </c>
      <c r="P136" s="137">
        <v>94</v>
      </c>
      <c r="Q136" s="137">
        <v>72</v>
      </c>
      <c r="R136" s="137">
        <v>64</v>
      </c>
      <c r="S136" s="137">
        <v>57</v>
      </c>
      <c r="T136" s="137">
        <v>54</v>
      </c>
      <c r="U136" s="137">
        <v>48</v>
      </c>
      <c r="V136" s="137">
        <v>39</v>
      </c>
      <c r="W136" s="137">
        <v>32</v>
      </c>
      <c r="X136" s="137">
        <v>29</v>
      </c>
      <c r="Y136" s="137">
        <v>27</v>
      </c>
      <c r="Z136" s="137">
        <v>21</v>
      </c>
      <c r="AA136" s="137">
        <v>20</v>
      </c>
      <c r="AB136" s="137">
        <v>16</v>
      </c>
      <c r="AC136" s="137">
        <v>12</v>
      </c>
      <c r="AD136" s="137" t="s">
        <v>631</v>
      </c>
      <c r="AE136" s="137" t="s">
        <v>631</v>
      </c>
      <c r="AF136" s="137" t="s">
        <v>631</v>
      </c>
      <c r="AG136" s="137" t="s">
        <v>631</v>
      </c>
      <c r="AH136" s="137" t="s">
        <v>631</v>
      </c>
      <c r="AI136" s="137" t="s">
        <v>631</v>
      </c>
      <c r="AJ136" s="137" t="s">
        <v>631</v>
      </c>
      <c r="AK136" s="137" t="s">
        <v>631</v>
      </c>
      <c r="AL136" s="137" t="s">
        <v>631</v>
      </c>
      <c r="AM136" s="137" t="s">
        <v>631</v>
      </c>
      <c r="AN136" s="137">
        <v>0</v>
      </c>
      <c r="AO136" s="137">
        <v>0</v>
      </c>
      <c r="AP136" s="137">
        <v>0</v>
      </c>
    </row>
    <row r="137" spans="1:42" ht="18" hidden="1" customHeight="1">
      <c r="A137" s="136" t="s">
        <v>864</v>
      </c>
      <c r="B137" s="136" t="s">
        <v>865</v>
      </c>
      <c r="C137" s="137">
        <v>141</v>
      </c>
      <c r="D137" s="137">
        <v>125</v>
      </c>
      <c r="E137" s="137">
        <v>98</v>
      </c>
      <c r="F137" s="137">
        <v>89</v>
      </c>
      <c r="G137" s="137">
        <v>84</v>
      </c>
      <c r="H137" s="137">
        <v>72</v>
      </c>
      <c r="I137" s="137">
        <v>73</v>
      </c>
      <c r="J137" s="137">
        <v>63</v>
      </c>
      <c r="K137" s="137">
        <v>57</v>
      </c>
      <c r="L137" s="137">
        <v>48</v>
      </c>
      <c r="M137" s="137">
        <v>38</v>
      </c>
      <c r="N137" s="137">
        <v>36</v>
      </c>
      <c r="O137" s="137">
        <v>31</v>
      </c>
      <c r="P137" s="137">
        <v>31</v>
      </c>
      <c r="Q137" s="137">
        <v>27</v>
      </c>
      <c r="R137" s="137">
        <v>24</v>
      </c>
      <c r="S137" s="137">
        <v>20</v>
      </c>
      <c r="T137" s="137">
        <v>21</v>
      </c>
      <c r="U137" s="137">
        <v>18</v>
      </c>
      <c r="V137" s="137">
        <v>15</v>
      </c>
      <c r="W137" s="137">
        <v>12</v>
      </c>
      <c r="X137" s="137">
        <v>7</v>
      </c>
      <c r="Y137" s="137">
        <v>5</v>
      </c>
      <c r="Z137" s="137" t="s">
        <v>631</v>
      </c>
      <c r="AA137" s="137" t="s">
        <v>631</v>
      </c>
      <c r="AB137" s="137" t="s">
        <v>631</v>
      </c>
      <c r="AC137" s="137" t="s">
        <v>631</v>
      </c>
      <c r="AD137" s="137" t="s">
        <v>631</v>
      </c>
      <c r="AE137" s="137">
        <v>0</v>
      </c>
      <c r="AF137" s="137">
        <v>0</v>
      </c>
      <c r="AG137" s="137">
        <v>0</v>
      </c>
      <c r="AH137" s="137">
        <v>0</v>
      </c>
      <c r="AI137" s="137">
        <v>0</v>
      </c>
      <c r="AJ137" s="137">
        <v>0</v>
      </c>
      <c r="AK137" s="137">
        <v>0</v>
      </c>
      <c r="AL137" s="137">
        <v>0</v>
      </c>
      <c r="AM137" s="137">
        <v>0</v>
      </c>
      <c r="AN137" s="137">
        <v>0</v>
      </c>
      <c r="AO137" s="137">
        <v>0</v>
      </c>
      <c r="AP137" s="137">
        <v>0</v>
      </c>
    </row>
    <row r="138" spans="1:42" ht="18" hidden="1" customHeight="1">
      <c r="A138" s="136"/>
      <c r="B138" s="136" t="s">
        <v>727</v>
      </c>
      <c r="C138" s="137" t="s">
        <v>631</v>
      </c>
      <c r="D138" s="137" t="s">
        <v>631</v>
      </c>
      <c r="E138" s="137">
        <v>0</v>
      </c>
      <c r="F138" s="137">
        <v>0</v>
      </c>
      <c r="G138" s="137">
        <v>0</v>
      </c>
      <c r="H138" s="137">
        <v>0</v>
      </c>
      <c r="I138" s="137">
        <v>0</v>
      </c>
      <c r="J138" s="137">
        <v>0</v>
      </c>
      <c r="K138" s="137">
        <v>0</v>
      </c>
      <c r="L138" s="137">
        <v>0</v>
      </c>
      <c r="M138" s="137">
        <v>0</v>
      </c>
      <c r="N138" s="137">
        <v>0</v>
      </c>
      <c r="O138" s="137">
        <v>0</v>
      </c>
      <c r="P138" s="137">
        <v>0</v>
      </c>
      <c r="Q138" s="137">
        <v>0</v>
      </c>
      <c r="R138" s="137">
        <v>0</v>
      </c>
      <c r="S138" s="137">
        <v>0</v>
      </c>
      <c r="T138" s="137">
        <v>0</v>
      </c>
      <c r="U138" s="137">
        <v>0</v>
      </c>
      <c r="V138" s="137">
        <v>0</v>
      </c>
      <c r="W138" s="137">
        <v>0</v>
      </c>
      <c r="X138" s="137">
        <v>0</v>
      </c>
      <c r="Y138" s="137">
        <v>0</v>
      </c>
      <c r="Z138" s="137">
        <v>0</v>
      </c>
      <c r="AA138" s="137">
        <v>0</v>
      </c>
      <c r="AB138" s="137">
        <v>0</v>
      </c>
      <c r="AC138" s="137">
        <v>0</v>
      </c>
      <c r="AD138" s="137">
        <v>0</v>
      </c>
      <c r="AE138" s="137">
        <v>0</v>
      </c>
      <c r="AF138" s="137">
        <v>0</v>
      </c>
      <c r="AG138" s="137">
        <v>0</v>
      </c>
      <c r="AH138" s="137">
        <v>0</v>
      </c>
      <c r="AI138" s="137">
        <v>0</v>
      </c>
      <c r="AJ138" s="137">
        <v>0</v>
      </c>
      <c r="AK138" s="137">
        <v>0</v>
      </c>
      <c r="AL138" s="137">
        <v>0</v>
      </c>
      <c r="AM138" s="137">
        <v>0</v>
      </c>
      <c r="AN138" s="137">
        <v>0</v>
      </c>
      <c r="AO138" s="137">
        <v>0</v>
      </c>
      <c r="AP138" s="137">
        <v>0</v>
      </c>
    </row>
    <row r="139" spans="1:42" ht="18" hidden="1" customHeight="1">
      <c r="A139" s="136" t="s">
        <v>866</v>
      </c>
      <c r="B139" s="136" t="s">
        <v>867</v>
      </c>
      <c r="C139" s="137">
        <v>1489</v>
      </c>
      <c r="D139" s="137">
        <v>1309</v>
      </c>
      <c r="E139" s="137">
        <v>1119</v>
      </c>
      <c r="F139" s="137">
        <v>971</v>
      </c>
      <c r="G139" s="137">
        <v>918</v>
      </c>
      <c r="H139" s="137">
        <v>828</v>
      </c>
      <c r="I139" s="137">
        <v>794</v>
      </c>
      <c r="J139" s="137">
        <v>728</v>
      </c>
      <c r="K139" s="137">
        <v>679</v>
      </c>
      <c r="L139" s="137">
        <v>626</v>
      </c>
      <c r="M139" s="137">
        <v>579</v>
      </c>
      <c r="N139" s="137">
        <v>522</v>
      </c>
      <c r="O139" s="137">
        <v>470</v>
      </c>
      <c r="P139" s="137">
        <v>403</v>
      </c>
      <c r="Q139" s="137">
        <v>337</v>
      </c>
      <c r="R139" s="137">
        <v>293</v>
      </c>
      <c r="S139" s="137">
        <v>242</v>
      </c>
      <c r="T139" s="137">
        <v>203</v>
      </c>
      <c r="U139" s="137">
        <v>171</v>
      </c>
      <c r="V139" s="137">
        <v>132</v>
      </c>
      <c r="W139" s="137">
        <v>125</v>
      </c>
      <c r="X139" s="137">
        <v>106</v>
      </c>
      <c r="Y139" s="137">
        <v>82</v>
      </c>
      <c r="Z139" s="137">
        <v>64</v>
      </c>
      <c r="AA139" s="137">
        <v>52</v>
      </c>
      <c r="AB139" s="137">
        <v>43</v>
      </c>
      <c r="AC139" s="137">
        <v>28</v>
      </c>
      <c r="AD139" s="137">
        <v>25</v>
      </c>
      <c r="AE139" s="137">
        <v>20</v>
      </c>
      <c r="AF139" s="137">
        <v>14</v>
      </c>
      <c r="AG139" s="137">
        <v>12</v>
      </c>
      <c r="AH139" s="137">
        <v>11</v>
      </c>
      <c r="AI139" s="137">
        <v>10</v>
      </c>
      <c r="AJ139" s="137">
        <v>8</v>
      </c>
      <c r="AK139" s="137">
        <v>7</v>
      </c>
      <c r="AL139" s="137">
        <v>6</v>
      </c>
      <c r="AM139" s="137">
        <v>5</v>
      </c>
      <c r="AN139" s="137">
        <v>0</v>
      </c>
      <c r="AO139" s="137">
        <v>0</v>
      </c>
      <c r="AP139" s="137">
        <v>0</v>
      </c>
    </row>
    <row r="140" spans="1:42" ht="18" hidden="1" customHeight="1">
      <c r="A140" s="136" t="s">
        <v>868</v>
      </c>
      <c r="B140" s="136" t="s">
        <v>869</v>
      </c>
      <c r="C140" s="137">
        <v>163</v>
      </c>
      <c r="D140" s="137">
        <v>141</v>
      </c>
      <c r="E140" s="137">
        <v>117</v>
      </c>
      <c r="F140" s="137">
        <v>93</v>
      </c>
      <c r="G140" s="137">
        <v>88</v>
      </c>
      <c r="H140" s="137">
        <v>77</v>
      </c>
      <c r="I140" s="137">
        <v>74</v>
      </c>
      <c r="J140" s="137">
        <v>70</v>
      </c>
      <c r="K140" s="137">
        <v>69</v>
      </c>
      <c r="L140" s="137">
        <v>64</v>
      </c>
      <c r="M140" s="137">
        <v>62</v>
      </c>
      <c r="N140" s="137">
        <v>55</v>
      </c>
      <c r="O140" s="137">
        <v>51</v>
      </c>
      <c r="P140" s="137">
        <v>45</v>
      </c>
      <c r="Q140" s="137">
        <v>42</v>
      </c>
      <c r="R140" s="137">
        <v>36</v>
      </c>
      <c r="S140" s="137">
        <v>27</v>
      </c>
      <c r="T140" s="137">
        <v>23</v>
      </c>
      <c r="U140" s="137">
        <v>20</v>
      </c>
      <c r="V140" s="137">
        <v>17</v>
      </c>
      <c r="W140" s="137">
        <v>13</v>
      </c>
      <c r="X140" s="137">
        <v>10</v>
      </c>
      <c r="Y140" s="137">
        <v>8</v>
      </c>
      <c r="Z140" s="137">
        <v>8</v>
      </c>
      <c r="AA140" s="137">
        <v>8</v>
      </c>
      <c r="AB140" s="137">
        <v>7</v>
      </c>
      <c r="AC140" s="137" t="s">
        <v>631</v>
      </c>
      <c r="AD140" s="137" t="s">
        <v>631</v>
      </c>
      <c r="AE140" s="137" t="s">
        <v>631</v>
      </c>
      <c r="AF140" s="137" t="s">
        <v>631</v>
      </c>
      <c r="AG140" s="137" t="s">
        <v>631</v>
      </c>
      <c r="AH140" s="137" t="s">
        <v>631</v>
      </c>
      <c r="AI140" s="137" t="s">
        <v>631</v>
      </c>
      <c r="AJ140" s="137" t="s">
        <v>631</v>
      </c>
      <c r="AK140" s="137" t="s">
        <v>631</v>
      </c>
      <c r="AL140" s="137" t="s">
        <v>631</v>
      </c>
      <c r="AM140" s="137" t="s">
        <v>631</v>
      </c>
      <c r="AN140" s="137">
        <v>0</v>
      </c>
      <c r="AO140" s="137">
        <v>0</v>
      </c>
      <c r="AP140" s="137">
        <v>0</v>
      </c>
    </row>
    <row r="141" spans="1:42" ht="18" hidden="1" customHeight="1">
      <c r="A141" s="136" t="s">
        <v>870</v>
      </c>
      <c r="B141" s="136" t="s">
        <v>871</v>
      </c>
      <c r="C141" s="137">
        <v>174</v>
      </c>
      <c r="D141" s="137">
        <v>156</v>
      </c>
      <c r="E141" s="137">
        <v>133</v>
      </c>
      <c r="F141" s="137">
        <v>124</v>
      </c>
      <c r="G141" s="137">
        <v>114</v>
      </c>
      <c r="H141" s="137">
        <v>103</v>
      </c>
      <c r="I141" s="137">
        <v>97</v>
      </c>
      <c r="J141" s="137">
        <v>86</v>
      </c>
      <c r="K141" s="137">
        <v>81</v>
      </c>
      <c r="L141" s="137">
        <v>79</v>
      </c>
      <c r="M141" s="137">
        <v>73</v>
      </c>
      <c r="N141" s="137">
        <v>64</v>
      </c>
      <c r="O141" s="137">
        <v>61</v>
      </c>
      <c r="P141" s="137">
        <v>53</v>
      </c>
      <c r="Q141" s="137">
        <v>42</v>
      </c>
      <c r="R141" s="137">
        <v>39</v>
      </c>
      <c r="S141" s="137">
        <v>35</v>
      </c>
      <c r="T141" s="137">
        <v>29</v>
      </c>
      <c r="U141" s="137">
        <v>25</v>
      </c>
      <c r="V141" s="137">
        <v>20</v>
      </c>
      <c r="W141" s="137">
        <v>21</v>
      </c>
      <c r="X141" s="137">
        <v>16</v>
      </c>
      <c r="Y141" s="137">
        <v>14</v>
      </c>
      <c r="Z141" s="137">
        <v>9</v>
      </c>
      <c r="AA141" s="137">
        <v>9</v>
      </c>
      <c r="AB141" s="137">
        <v>8</v>
      </c>
      <c r="AC141" s="137" t="s">
        <v>631</v>
      </c>
      <c r="AD141" s="137" t="s">
        <v>631</v>
      </c>
      <c r="AE141" s="137" t="s">
        <v>631</v>
      </c>
      <c r="AF141" s="137" t="s">
        <v>631</v>
      </c>
      <c r="AG141" s="137" t="s">
        <v>631</v>
      </c>
      <c r="AH141" s="137" t="s">
        <v>631</v>
      </c>
      <c r="AI141" s="137" t="s">
        <v>631</v>
      </c>
      <c r="AJ141" s="137" t="s">
        <v>631</v>
      </c>
      <c r="AK141" s="137" t="s">
        <v>631</v>
      </c>
      <c r="AL141" s="137">
        <v>0</v>
      </c>
      <c r="AM141" s="137">
        <v>0</v>
      </c>
      <c r="AN141" s="137">
        <v>0</v>
      </c>
      <c r="AO141" s="137">
        <v>0</v>
      </c>
      <c r="AP141" s="137">
        <v>0</v>
      </c>
    </row>
    <row r="142" spans="1:42" ht="18" hidden="1" customHeight="1">
      <c r="A142" s="136" t="s">
        <v>872</v>
      </c>
      <c r="B142" s="136" t="s">
        <v>873</v>
      </c>
      <c r="C142" s="137">
        <v>187</v>
      </c>
      <c r="D142" s="137">
        <v>169</v>
      </c>
      <c r="E142" s="137">
        <v>148</v>
      </c>
      <c r="F142" s="137">
        <v>126</v>
      </c>
      <c r="G142" s="137">
        <v>121</v>
      </c>
      <c r="H142" s="137">
        <v>105</v>
      </c>
      <c r="I142" s="137">
        <v>99</v>
      </c>
      <c r="J142" s="137">
        <v>88</v>
      </c>
      <c r="K142" s="137">
        <v>82</v>
      </c>
      <c r="L142" s="137">
        <v>75</v>
      </c>
      <c r="M142" s="137">
        <v>70</v>
      </c>
      <c r="N142" s="137">
        <v>63</v>
      </c>
      <c r="O142" s="137">
        <v>58</v>
      </c>
      <c r="P142" s="137">
        <v>48</v>
      </c>
      <c r="Q142" s="137">
        <v>44</v>
      </c>
      <c r="R142" s="137">
        <v>39</v>
      </c>
      <c r="S142" s="137">
        <v>32</v>
      </c>
      <c r="T142" s="137">
        <v>29</v>
      </c>
      <c r="U142" s="137">
        <v>22</v>
      </c>
      <c r="V142" s="137">
        <v>17</v>
      </c>
      <c r="W142" s="137">
        <v>16</v>
      </c>
      <c r="X142" s="137">
        <v>15</v>
      </c>
      <c r="Y142" s="137">
        <v>10</v>
      </c>
      <c r="Z142" s="137">
        <v>7</v>
      </c>
      <c r="AA142" s="137">
        <v>7</v>
      </c>
      <c r="AB142" s="137">
        <v>8</v>
      </c>
      <c r="AC142" s="137">
        <v>6</v>
      </c>
      <c r="AD142" s="137">
        <v>5</v>
      </c>
      <c r="AE142" s="137" t="s">
        <v>631</v>
      </c>
      <c r="AF142" s="137" t="s">
        <v>631</v>
      </c>
      <c r="AG142" s="137" t="s">
        <v>631</v>
      </c>
      <c r="AH142" s="137" t="s">
        <v>631</v>
      </c>
      <c r="AI142" s="137" t="s">
        <v>631</v>
      </c>
      <c r="AJ142" s="137" t="s">
        <v>631</v>
      </c>
      <c r="AK142" s="137" t="s">
        <v>631</v>
      </c>
      <c r="AL142" s="137" t="s">
        <v>631</v>
      </c>
      <c r="AM142" s="137" t="s">
        <v>631</v>
      </c>
      <c r="AN142" s="137">
        <v>0</v>
      </c>
      <c r="AO142" s="137">
        <v>0</v>
      </c>
      <c r="AP142" s="137">
        <v>0</v>
      </c>
    </row>
    <row r="143" spans="1:42" ht="18" hidden="1" customHeight="1">
      <c r="A143" s="136" t="s">
        <v>874</v>
      </c>
      <c r="B143" s="136" t="s">
        <v>875</v>
      </c>
      <c r="C143" s="137">
        <v>215</v>
      </c>
      <c r="D143" s="137">
        <v>187</v>
      </c>
      <c r="E143" s="137">
        <v>174</v>
      </c>
      <c r="F143" s="137">
        <v>154</v>
      </c>
      <c r="G143" s="137">
        <v>141</v>
      </c>
      <c r="H143" s="137">
        <v>125</v>
      </c>
      <c r="I143" s="137">
        <v>121</v>
      </c>
      <c r="J143" s="137">
        <v>112</v>
      </c>
      <c r="K143" s="137">
        <v>107</v>
      </c>
      <c r="L143" s="137">
        <v>96</v>
      </c>
      <c r="M143" s="137">
        <v>92</v>
      </c>
      <c r="N143" s="137">
        <v>85</v>
      </c>
      <c r="O143" s="137">
        <v>76</v>
      </c>
      <c r="P143" s="137">
        <v>63</v>
      </c>
      <c r="Q143" s="137">
        <v>44</v>
      </c>
      <c r="R143" s="137">
        <v>41</v>
      </c>
      <c r="S143" s="137">
        <v>35</v>
      </c>
      <c r="T143" s="137">
        <v>29</v>
      </c>
      <c r="U143" s="137">
        <v>22</v>
      </c>
      <c r="V143" s="137">
        <v>17</v>
      </c>
      <c r="W143" s="137">
        <v>18</v>
      </c>
      <c r="X143" s="137">
        <v>11</v>
      </c>
      <c r="Y143" s="137">
        <v>7</v>
      </c>
      <c r="Z143" s="137">
        <v>5</v>
      </c>
      <c r="AA143" s="137" t="s">
        <v>631</v>
      </c>
      <c r="AB143" s="137" t="s">
        <v>631</v>
      </c>
      <c r="AC143" s="137" t="s">
        <v>631</v>
      </c>
      <c r="AD143" s="137" t="s">
        <v>631</v>
      </c>
      <c r="AE143" s="137" t="s">
        <v>631</v>
      </c>
      <c r="AF143" s="137" t="s">
        <v>631</v>
      </c>
      <c r="AG143" s="137" t="s">
        <v>631</v>
      </c>
      <c r="AH143" s="137" t="s">
        <v>631</v>
      </c>
      <c r="AI143" s="137" t="s">
        <v>631</v>
      </c>
      <c r="AJ143" s="137">
        <v>0</v>
      </c>
      <c r="AK143" s="137">
        <v>0</v>
      </c>
      <c r="AL143" s="137">
        <v>0</v>
      </c>
      <c r="AM143" s="137">
        <v>0</v>
      </c>
      <c r="AN143" s="137">
        <v>0</v>
      </c>
      <c r="AO143" s="137">
        <v>0</v>
      </c>
      <c r="AP143" s="137">
        <v>0</v>
      </c>
    </row>
    <row r="144" spans="1:42" ht="18" hidden="1" customHeight="1">
      <c r="A144" s="136" t="s">
        <v>876</v>
      </c>
      <c r="B144" s="136" t="s">
        <v>877</v>
      </c>
      <c r="C144" s="137">
        <v>125</v>
      </c>
      <c r="D144" s="137">
        <v>110</v>
      </c>
      <c r="E144" s="137">
        <v>83</v>
      </c>
      <c r="F144" s="137">
        <v>65</v>
      </c>
      <c r="G144" s="137">
        <v>56</v>
      </c>
      <c r="H144" s="137">
        <v>52</v>
      </c>
      <c r="I144" s="137">
        <v>51</v>
      </c>
      <c r="J144" s="137">
        <v>48</v>
      </c>
      <c r="K144" s="137">
        <v>46</v>
      </c>
      <c r="L144" s="137">
        <v>41</v>
      </c>
      <c r="M144" s="137">
        <v>41</v>
      </c>
      <c r="N144" s="137">
        <v>38</v>
      </c>
      <c r="O144" s="137">
        <v>31</v>
      </c>
      <c r="P144" s="137">
        <v>26</v>
      </c>
      <c r="Q144" s="137">
        <v>23</v>
      </c>
      <c r="R144" s="137">
        <v>18</v>
      </c>
      <c r="S144" s="137">
        <v>17</v>
      </c>
      <c r="T144" s="137">
        <v>17</v>
      </c>
      <c r="U144" s="137">
        <v>16</v>
      </c>
      <c r="V144" s="137">
        <v>12</v>
      </c>
      <c r="W144" s="137">
        <v>12</v>
      </c>
      <c r="X144" s="137">
        <v>12</v>
      </c>
      <c r="Y144" s="137">
        <v>9</v>
      </c>
      <c r="Z144" s="137">
        <v>9</v>
      </c>
      <c r="AA144" s="137" t="s">
        <v>631</v>
      </c>
      <c r="AB144" s="137" t="s">
        <v>631</v>
      </c>
      <c r="AC144" s="137" t="s">
        <v>631</v>
      </c>
      <c r="AD144" s="137" t="s">
        <v>631</v>
      </c>
      <c r="AE144" s="137" t="s">
        <v>631</v>
      </c>
      <c r="AF144" s="137" t="s">
        <v>631</v>
      </c>
      <c r="AG144" s="137" t="s">
        <v>631</v>
      </c>
      <c r="AH144" s="137" t="s">
        <v>631</v>
      </c>
      <c r="AI144" s="137" t="s">
        <v>631</v>
      </c>
      <c r="AJ144" s="137" t="s">
        <v>631</v>
      </c>
      <c r="AK144" s="137" t="s">
        <v>631</v>
      </c>
      <c r="AL144" s="137" t="s">
        <v>631</v>
      </c>
      <c r="AM144" s="137">
        <v>0</v>
      </c>
      <c r="AN144" s="137">
        <v>0</v>
      </c>
      <c r="AO144" s="137">
        <v>0</v>
      </c>
      <c r="AP144" s="137">
        <v>0</v>
      </c>
    </row>
    <row r="145" spans="1:42" ht="18" hidden="1" customHeight="1">
      <c r="A145" s="136" t="s">
        <v>878</v>
      </c>
      <c r="B145" s="136" t="s">
        <v>879</v>
      </c>
      <c r="C145" s="137">
        <v>272</v>
      </c>
      <c r="D145" s="137">
        <v>235</v>
      </c>
      <c r="E145" s="137">
        <v>207</v>
      </c>
      <c r="F145" s="137">
        <v>178</v>
      </c>
      <c r="G145" s="137">
        <v>181</v>
      </c>
      <c r="H145" s="137">
        <v>163</v>
      </c>
      <c r="I145" s="137">
        <v>157</v>
      </c>
      <c r="J145" s="137">
        <v>140</v>
      </c>
      <c r="K145" s="137">
        <v>129</v>
      </c>
      <c r="L145" s="137">
        <v>121</v>
      </c>
      <c r="M145" s="137">
        <v>116</v>
      </c>
      <c r="N145" s="137">
        <v>106</v>
      </c>
      <c r="O145" s="137">
        <v>92</v>
      </c>
      <c r="P145" s="137">
        <v>74</v>
      </c>
      <c r="Q145" s="137">
        <v>67</v>
      </c>
      <c r="R145" s="137">
        <v>56</v>
      </c>
      <c r="S145" s="137">
        <v>45</v>
      </c>
      <c r="T145" s="137">
        <v>36</v>
      </c>
      <c r="U145" s="137">
        <v>35</v>
      </c>
      <c r="V145" s="137">
        <v>27</v>
      </c>
      <c r="W145" s="137">
        <v>24</v>
      </c>
      <c r="X145" s="137">
        <v>22</v>
      </c>
      <c r="Y145" s="137">
        <v>19</v>
      </c>
      <c r="Z145" s="137">
        <v>14</v>
      </c>
      <c r="AA145" s="137">
        <v>10</v>
      </c>
      <c r="AB145" s="137">
        <v>8</v>
      </c>
      <c r="AC145" s="137">
        <v>5</v>
      </c>
      <c r="AD145" s="137">
        <v>5</v>
      </c>
      <c r="AE145" s="137" t="s">
        <v>631</v>
      </c>
      <c r="AF145" s="137">
        <v>5</v>
      </c>
      <c r="AG145" s="137" t="s">
        <v>631</v>
      </c>
      <c r="AH145" s="137" t="s">
        <v>631</v>
      </c>
      <c r="AI145" s="137" t="s">
        <v>631</v>
      </c>
      <c r="AJ145" s="137" t="s">
        <v>631</v>
      </c>
      <c r="AK145" s="137" t="s">
        <v>631</v>
      </c>
      <c r="AL145" s="137" t="s">
        <v>631</v>
      </c>
      <c r="AM145" s="137" t="s">
        <v>631</v>
      </c>
      <c r="AN145" s="137">
        <v>0</v>
      </c>
      <c r="AO145" s="137">
        <v>0</v>
      </c>
      <c r="AP145" s="137">
        <v>0</v>
      </c>
    </row>
    <row r="146" spans="1:42" ht="18" hidden="1" customHeight="1">
      <c r="A146" s="136" t="s">
        <v>880</v>
      </c>
      <c r="B146" s="136" t="s">
        <v>881</v>
      </c>
      <c r="C146" s="137">
        <v>353</v>
      </c>
      <c r="D146" s="137">
        <v>311</v>
      </c>
      <c r="E146" s="137">
        <v>257</v>
      </c>
      <c r="F146" s="137">
        <v>231</v>
      </c>
      <c r="G146" s="137">
        <v>217</v>
      </c>
      <c r="H146" s="137">
        <v>203</v>
      </c>
      <c r="I146" s="137">
        <v>195</v>
      </c>
      <c r="J146" s="137">
        <v>184</v>
      </c>
      <c r="K146" s="137">
        <v>165</v>
      </c>
      <c r="L146" s="137">
        <v>150</v>
      </c>
      <c r="M146" s="137">
        <v>125</v>
      </c>
      <c r="N146" s="137">
        <v>111</v>
      </c>
      <c r="O146" s="137">
        <v>101</v>
      </c>
      <c r="P146" s="137">
        <v>94</v>
      </c>
      <c r="Q146" s="137">
        <v>75</v>
      </c>
      <c r="R146" s="137">
        <v>64</v>
      </c>
      <c r="S146" s="137">
        <v>51</v>
      </c>
      <c r="T146" s="137">
        <v>40</v>
      </c>
      <c r="U146" s="137">
        <v>31</v>
      </c>
      <c r="V146" s="137">
        <v>22</v>
      </c>
      <c r="W146" s="137">
        <v>21</v>
      </c>
      <c r="X146" s="137">
        <v>20</v>
      </c>
      <c r="Y146" s="137">
        <v>15</v>
      </c>
      <c r="Z146" s="137">
        <v>12</v>
      </c>
      <c r="AA146" s="137">
        <v>10</v>
      </c>
      <c r="AB146" s="137">
        <v>5</v>
      </c>
      <c r="AC146" s="137" t="s">
        <v>631</v>
      </c>
      <c r="AD146" s="137" t="s">
        <v>631</v>
      </c>
      <c r="AE146" s="137" t="s">
        <v>631</v>
      </c>
      <c r="AF146" s="137">
        <v>0</v>
      </c>
      <c r="AG146" s="137">
        <v>0</v>
      </c>
      <c r="AH146" s="137">
        <v>0</v>
      </c>
      <c r="AI146" s="137">
        <v>0</v>
      </c>
      <c r="AJ146" s="137">
        <v>0</v>
      </c>
      <c r="AK146" s="137">
        <v>0</v>
      </c>
      <c r="AL146" s="137">
        <v>0</v>
      </c>
      <c r="AM146" s="137">
        <v>0</v>
      </c>
      <c r="AN146" s="137">
        <v>0</v>
      </c>
      <c r="AO146" s="137">
        <v>0</v>
      </c>
      <c r="AP146" s="137">
        <v>0</v>
      </c>
    </row>
    <row r="147" spans="1:42" ht="18" hidden="1" customHeight="1">
      <c r="A147" s="136"/>
      <c r="B147" s="136" t="s">
        <v>650</v>
      </c>
      <c r="C147" s="137" t="s">
        <v>631</v>
      </c>
      <c r="D147" s="137" t="s">
        <v>631</v>
      </c>
      <c r="E147" s="137">
        <v>0</v>
      </c>
      <c r="F147" s="137">
        <v>0</v>
      </c>
      <c r="G147" s="137" t="s">
        <v>631</v>
      </c>
      <c r="H147" s="137" t="s">
        <v>631</v>
      </c>
      <c r="I147" s="137" t="s">
        <v>631</v>
      </c>
      <c r="J147" s="137" t="s">
        <v>631</v>
      </c>
      <c r="K147" s="137">
        <v>0</v>
      </c>
      <c r="L147" s="137">
        <v>0</v>
      </c>
      <c r="M147" s="137">
        <v>0</v>
      </c>
      <c r="N147" s="137">
        <v>0</v>
      </c>
      <c r="O147" s="137">
        <v>0</v>
      </c>
      <c r="P147" s="137">
        <v>0</v>
      </c>
      <c r="Q147" s="137" t="s">
        <v>631</v>
      </c>
      <c r="R147" s="137">
        <v>0</v>
      </c>
      <c r="S147" s="137">
        <v>0</v>
      </c>
      <c r="T147" s="137">
        <v>0</v>
      </c>
      <c r="U147" s="137">
        <v>0</v>
      </c>
      <c r="V147" s="137">
        <v>0</v>
      </c>
      <c r="W147" s="137">
        <v>0</v>
      </c>
      <c r="X147" s="137">
        <v>0</v>
      </c>
      <c r="Y147" s="137">
        <v>0</v>
      </c>
      <c r="Z147" s="137">
        <v>0</v>
      </c>
      <c r="AA147" s="137">
        <v>0</v>
      </c>
      <c r="AB147" s="137">
        <v>0</v>
      </c>
      <c r="AC147" s="137">
        <v>0</v>
      </c>
      <c r="AD147" s="137">
        <v>0</v>
      </c>
      <c r="AE147" s="137">
        <v>0</v>
      </c>
      <c r="AF147" s="137">
        <v>0</v>
      </c>
      <c r="AG147" s="137">
        <v>0</v>
      </c>
      <c r="AH147" s="137">
        <v>0</v>
      </c>
      <c r="AI147" s="137">
        <v>0</v>
      </c>
      <c r="AJ147" s="137">
        <v>0</v>
      </c>
      <c r="AK147" s="137">
        <v>0</v>
      </c>
      <c r="AL147" s="137">
        <v>0</v>
      </c>
      <c r="AM147" s="137">
        <v>0</v>
      </c>
      <c r="AN147" s="137">
        <v>0</v>
      </c>
      <c r="AO147" s="137">
        <v>0</v>
      </c>
      <c r="AP147" s="137">
        <v>0</v>
      </c>
    </row>
    <row r="148" spans="1:42" ht="18" hidden="1" customHeight="1">
      <c r="A148" s="136" t="s">
        <v>882</v>
      </c>
      <c r="B148" s="136" t="s">
        <v>520</v>
      </c>
      <c r="C148" s="137">
        <v>8957</v>
      </c>
      <c r="D148" s="137">
        <v>7836</v>
      </c>
      <c r="E148" s="137">
        <v>6479</v>
      </c>
      <c r="F148" s="137">
        <v>5634</v>
      </c>
      <c r="G148" s="137">
        <v>5291</v>
      </c>
      <c r="H148" s="137">
        <v>4629</v>
      </c>
      <c r="I148" s="137">
        <v>4389</v>
      </c>
      <c r="J148" s="137">
        <v>4000</v>
      </c>
      <c r="K148" s="137">
        <v>3672</v>
      </c>
      <c r="L148" s="137">
        <v>3333</v>
      </c>
      <c r="M148" s="137">
        <v>3071</v>
      </c>
      <c r="N148" s="137">
        <v>2801</v>
      </c>
      <c r="O148" s="137">
        <v>2514</v>
      </c>
      <c r="P148" s="137">
        <v>2193</v>
      </c>
      <c r="Q148" s="137">
        <v>1875</v>
      </c>
      <c r="R148" s="137">
        <v>1600</v>
      </c>
      <c r="S148" s="137">
        <v>1400</v>
      </c>
      <c r="T148" s="137">
        <v>1205</v>
      </c>
      <c r="U148" s="137">
        <v>1048</v>
      </c>
      <c r="V148" s="137">
        <v>878</v>
      </c>
      <c r="W148" s="137">
        <v>759</v>
      </c>
      <c r="X148" s="137">
        <v>641</v>
      </c>
      <c r="Y148" s="137">
        <v>539</v>
      </c>
      <c r="Z148" s="137">
        <v>400</v>
      </c>
      <c r="AA148" s="137">
        <v>331</v>
      </c>
      <c r="AB148" s="137">
        <v>261</v>
      </c>
      <c r="AC148" s="137">
        <v>199</v>
      </c>
      <c r="AD148" s="137">
        <v>155</v>
      </c>
      <c r="AE148" s="137">
        <v>110</v>
      </c>
      <c r="AF148" s="137">
        <v>49</v>
      </c>
      <c r="AG148" s="137">
        <v>32</v>
      </c>
      <c r="AH148" s="137">
        <v>28</v>
      </c>
      <c r="AI148" s="137">
        <v>26</v>
      </c>
      <c r="AJ148" s="137">
        <v>24</v>
      </c>
      <c r="AK148" s="137">
        <v>17</v>
      </c>
      <c r="AL148" s="137">
        <v>12</v>
      </c>
      <c r="AM148" s="137">
        <v>8</v>
      </c>
      <c r="AN148" s="137">
        <v>0</v>
      </c>
      <c r="AO148" s="137">
        <v>0</v>
      </c>
      <c r="AP148" s="137">
        <v>0</v>
      </c>
    </row>
    <row r="149" spans="1:42" ht="18" hidden="1" customHeight="1">
      <c r="A149" s="136" t="s">
        <v>883</v>
      </c>
      <c r="B149" s="136" t="s">
        <v>884</v>
      </c>
      <c r="C149" s="137">
        <v>411</v>
      </c>
      <c r="D149" s="137">
        <v>387</v>
      </c>
      <c r="E149" s="137">
        <v>337</v>
      </c>
      <c r="F149" s="137">
        <v>293</v>
      </c>
      <c r="G149" s="137">
        <v>291</v>
      </c>
      <c r="H149" s="137">
        <v>267</v>
      </c>
      <c r="I149" s="137">
        <v>259</v>
      </c>
      <c r="J149" s="137">
        <v>237</v>
      </c>
      <c r="K149" s="137">
        <v>223</v>
      </c>
      <c r="L149" s="137">
        <v>202</v>
      </c>
      <c r="M149" s="137">
        <v>187</v>
      </c>
      <c r="N149" s="137">
        <v>169</v>
      </c>
      <c r="O149" s="137">
        <v>151</v>
      </c>
      <c r="P149" s="137">
        <v>132</v>
      </c>
      <c r="Q149" s="137">
        <v>120</v>
      </c>
      <c r="R149" s="137">
        <v>111</v>
      </c>
      <c r="S149" s="137">
        <v>98</v>
      </c>
      <c r="T149" s="137">
        <v>82</v>
      </c>
      <c r="U149" s="137">
        <v>69</v>
      </c>
      <c r="V149" s="137">
        <v>53</v>
      </c>
      <c r="W149" s="137">
        <v>44</v>
      </c>
      <c r="X149" s="137">
        <v>37</v>
      </c>
      <c r="Y149" s="137">
        <v>30</v>
      </c>
      <c r="Z149" s="137">
        <v>25</v>
      </c>
      <c r="AA149" s="137">
        <v>17</v>
      </c>
      <c r="AB149" s="137">
        <v>13</v>
      </c>
      <c r="AC149" s="137">
        <v>12</v>
      </c>
      <c r="AD149" s="137">
        <v>9</v>
      </c>
      <c r="AE149" s="137">
        <v>6</v>
      </c>
      <c r="AF149" s="137">
        <v>5</v>
      </c>
      <c r="AG149" s="137" t="s">
        <v>631</v>
      </c>
      <c r="AH149" s="137" t="s">
        <v>631</v>
      </c>
      <c r="AI149" s="137" t="s">
        <v>631</v>
      </c>
      <c r="AJ149" s="137" t="s">
        <v>631</v>
      </c>
      <c r="AK149" s="137" t="s">
        <v>631</v>
      </c>
      <c r="AL149" s="137" t="s">
        <v>631</v>
      </c>
      <c r="AM149" s="137">
        <v>0</v>
      </c>
      <c r="AN149" s="137">
        <v>0</v>
      </c>
      <c r="AO149" s="137">
        <v>0</v>
      </c>
      <c r="AP149" s="137">
        <v>0</v>
      </c>
    </row>
    <row r="150" spans="1:42" ht="18" hidden="1" customHeight="1">
      <c r="A150" s="136" t="s">
        <v>885</v>
      </c>
      <c r="B150" s="136" t="s">
        <v>886</v>
      </c>
      <c r="C150" s="137">
        <v>580</v>
      </c>
      <c r="D150" s="137">
        <v>499</v>
      </c>
      <c r="E150" s="137">
        <v>435</v>
      </c>
      <c r="F150" s="137">
        <v>385</v>
      </c>
      <c r="G150" s="137">
        <v>345</v>
      </c>
      <c r="H150" s="137">
        <v>314</v>
      </c>
      <c r="I150" s="137">
        <v>298</v>
      </c>
      <c r="J150" s="137">
        <v>262</v>
      </c>
      <c r="K150" s="137">
        <v>242</v>
      </c>
      <c r="L150" s="137">
        <v>214</v>
      </c>
      <c r="M150" s="137">
        <v>199</v>
      </c>
      <c r="N150" s="137">
        <v>183</v>
      </c>
      <c r="O150" s="137">
        <v>155</v>
      </c>
      <c r="P150" s="137">
        <v>141</v>
      </c>
      <c r="Q150" s="137">
        <v>127</v>
      </c>
      <c r="R150" s="137">
        <v>115</v>
      </c>
      <c r="S150" s="137">
        <v>99</v>
      </c>
      <c r="T150" s="137">
        <v>86</v>
      </c>
      <c r="U150" s="137">
        <v>68</v>
      </c>
      <c r="V150" s="137">
        <v>62</v>
      </c>
      <c r="W150" s="137">
        <v>49</v>
      </c>
      <c r="X150" s="137">
        <v>47</v>
      </c>
      <c r="Y150" s="137">
        <v>40</v>
      </c>
      <c r="Z150" s="137">
        <v>28</v>
      </c>
      <c r="AA150" s="137">
        <v>22</v>
      </c>
      <c r="AB150" s="137">
        <v>18</v>
      </c>
      <c r="AC150" s="137">
        <v>16</v>
      </c>
      <c r="AD150" s="137">
        <v>12</v>
      </c>
      <c r="AE150" s="137">
        <v>10</v>
      </c>
      <c r="AF150" s="137">
        <v>5</v>
      </c>
      <c r="AG150" s="137">
        <v>5</v>
      </c>
      <c r="AH150" s="137">
        <v>5</v>
      </c>
      <c r="AI150" s="137" t="s">
        <v>631</v>
      </c>
      <c r="AJ150" s="137" t="s">
        <v>631</v>
      </c>
      <c r="AK150" s="137" t="s">
        <v>631</v>
      </c>
      <c r="AL150" s="137" t="s">
        <v>631</v>
      </c>
      <c r="AM150" s="137">
        <v>0</v>
      </c>
      <c r="AN150" s="137">
        <v>0</v>
      </c>
      <c r="AO150" s="137">
        <v>0</v>
      </c>
      <c r="AP150" s="137">
        <v>0</v>
      </c>
    </row>
    <row r="151" spans="1:42" ht="18" hidden="1" customHeight="1">
      <c r="A151" s="136" t="s">
        <v>887</v>
      </c>
      <c r="B151" s="136" t="s">
        <v>888</v>
      </c>
      <c r="C151" s="137">
        <v>235</v>
      </c>
      <c r="D151" s="137">
        <v>210</v>
      </c>
      <c r="E151" s="137">
        <v>175</v>
      </c>
      <c r="F151" s="137">
        <v>148</v>
      </c>
      <c r="G151" s="137">
        <v>136</v>
      </c>
      <c r="H151" s="137">
        <v>110</v>
      </c>
      <c r="I151" s="137">
        <v>109</v>
      </c>
      <c r="J151" s="137">
        <v>103</v>
      </c>
      <c r="K151" s="137">
        <v>86</v>
      </c>
      <c r="L151" s="137">
        <v>79</v>
      </c>
      <c r="M151" s="137">
        <v>74</v>
      </c>
      <c r="N151" s="137">
        <v>68</v>
      </c>
      <c r="O151" s="137">
        <v>62</v>
      </c>
      <c r="P151" s="137">
        <v>48</v>
      </c>
      <c r="Q151" s="137">
        <v>41</v>
      </c>
      <c r="R151" s="137">
        <v>34</v>
      </c>
      <c r="S151" s="137">
        <v>27</v>
      </c>
      <c r="T151" s="137">
        <v>25</v>
      </c>
      <c r="U151" s="137">
        <v>21</v>
      </c>
      <c r="V151" s="137">
        <v>22</v>
      </c>
      <c r="W151" s="137">
        <v>20</v>
      </c>
      <c r="X151" s="137">
        <v>19</v>
      </c>
      <c r="Y151" s="137">
        <v>20</v>
      </c>
      <c r="Z151" s="137">
        <v>13</v>
      </c>
      <c r="AA151" s="137">
        <v>14</v>
      </c>
      <c r="AB151" s="137">
        <v>9</v>
      </c>
      <c r="AC151" s="137">
        <v>8</v>
      </c>
      <c r="AD151" s="137">
        <v>7</v>
      </c>
      <c r="AE151" s="137">
        <v>5</v>
      </c>
      <c r="AF151" s="137">
        <v>0</v>
      </c>
      <c r="AG151" s="137">
        <v>0</v>
      </c>
      <c r="AH151" s="137">
        <v>0</v>
      </c>
      <c r="AI151" s="137">
        <v>0</v>
      </c>
      <c r="AJ151" s="137">
        <v>0</v>
      </c>
      <c r="AK151" s="137">
        <v>0</v>
      </c>
      <c r="AL151" s="137">
        <v>0</v>
      </c>
      <c r="AM151" s="137">
        <v>0</v>
      </c>
      <c r="AN151" s="137">
        <v>0</v>
      </c>
      <c r="AO151" s="137">
        <v>0</v>
      </c>
      <c r="AP151" s="137">
        <v>0</v>
      </c>
    </row>
    <row r="152" spans="1:42" ht="18" hidden="1" customHeight="1">
      <c r="A152" s="136" t="s">
        <v>889</v>
      </c>
      <c r="B152" s="136" t="s">
        <v>890</v>
      </c>
      <c r="C152" s="137">
        <v>254</v>
      </c>
      <c r="D152" s="137">
        <v>216</v>
      </c>
      <c r="E152" s="137">
        <v>170</v>
      </c>
      <c r="F152" s="137">
        <v>157</v>
      </c>
      <c r="G152" s="137">
        <v>149</v>
      </c>
      <c r="H152" s="137">
        <v>120</v>
      </c>
      <c r="I152" s="137">
        <v>114</v>
      </c>
      <c r="J152" s="137">
        <v>104</v>
      </c>
      <c r="K152" s="137">
        <v>100</v>
      </c>
      <c r="L152" s="137">
        <v>90</v>
      </c>
      <c r="M152" s="137">
        <v>80</v>
      </c>
      <c r="N152" s="137">
        <v>75</v>
      </c>
      <c r="O152" s="137">
        <v>69</v>
      </c>
      <c r="P152" s="137">
        <v>73</v>
      </c>
      <c r="Q152" s="137">
        <v>58</v>
      </c>
      <c r="R152" s="137">
        <v>46</v>
      </c>
      <c r="S152" s="137">
        <v>43</v>
      </c>
      <c r="T152" s="137">
        <v>38</v>
      </c>
      <c r="U152" s="137">
        <v>35</v>
      </c>
      <c r="V152" s="137">
        <v>30</v>
      </c>
      <c r="W152" s="137">
        <v>25</v>
      </c>
      <c r="X152" s="137">
        <v>20</v>
      </c>
      <c r="Y152" s="137">
        <v>16</v>
      </c>
      <c r="Z152" s="137">
        <v>9</v>
      </c>
      <c r="AA152" s="137">
        <v>8</v>
      </c>
      <c r="AB152" s="137">
        <v>6</v>
      </c>
      <c r="AC152" s="137">
        <v>6</v>
      </c>
      <c r="AD152" s="137">
        <v>6</v>
      </c>
      <c r="AE152" s="137" t="s">
        <v>631</v>
      </c>
      <c r="AF152" s="137">
        <v>0</v>
      </c>
      <c r="AG152" s="137">
        <v>0</v>
      </c>
      <c r="AH152" s="137">
        <v>0</v>
      </c>
      <c r="AI152" s="137">
        <v>0</v>
      </c>
      <c r="AJ152" s="137">
        <v>0</v>
      </c>
      <c r="AK152" s="137">
        <v>0</v>
      </c>
      <c r="AL152" s="137">
        <v>0</v>
      </c>
      <c r="AM152" s="137">
        <v>0</v>
      </c>
      <c r="AN152" s="137">
        <v>0</v>
      </c>
      <c r="AO152" s="137">
        <v>0</v>
      </c>
      <c r="AP152" s="137">
        <v>0</v>
      </c>
    </row>
    <row r="153" spans="1:42" ht="18" hidden="1" customHeight="1">
      <c r="A153" s="136" t="s">
        <v>891</v>
      </c>
      <c r="B153" s="136" t="s">
        <v>892</v>
      </c>
      <c r="C153" s="137">
        <v>1557</v>
      </c>
      <c r="D153" s="137">
        <v>1337</v>
      </c>
      <c r="E153" s="137">
        <v>1112</v>
      </c>
      <c r="F153" s="137">
        <v>987</v>
      </c>
      <c r="G153" s="137">
        <v>932</v>
      </c>
      <c r="H153" s="137">
        <v>815</v>
      </c>
      <c r="I153" s="137">
        <v>800</v>
      </c>
      <c r="J153" s="137">
        <v>741</v>
      </c>
      <c r="K153" s="137">
        <v>689</v>
      </c>
      <c r="L153" s="137">
        <v>649</v>
      </c>
      <c r="M153" s="137">
        <v>601</v>
      </c>
      <c r="N153" s="137">
        <v>543</v>
      </c>
      <c r="O153" s="137">
        <v>487</v>
      </c>
      <c r="P153" s="137">
        <v>427</v>
      </c>
      <c r="Q153" s="137">
        <v>370</v>
      </c>
      <c r="R153" s="137">
        <v>307</v>
      </c>
      <c r="S153" s="137">
        <v>265</v>
      </c>
      <c r="T153" s="137">
        <v>213</v>
      </c>
      <c r="U153" s="137">
        <v>193</v>
      </c>
      <c r="V153" s="137">
        <v>166</v>
      </c>
      <c r="W153" s="137">
        <v>152</v>
      </c>
      <c r="X153" s="137">
        <v>132</v>
      </c>
      <c r="Y153" s="137">
        <v>108</v>
      </c>
      <c r="Z153" s="137">
        <v>81</v>
      </c>
      <c r="AA153" s="137">
        <v>64</v>
      </c>
      <c r="AB153" s="137">
        <v>52</v>
      </c>
      <c r="AC153" s="137">
        <v>40</v>
      </c>
      <c r="AD153" s="137">
        <v>27</v>
      </c>
      <c r="AE153" s="137">
        <v>16</v>
      </c>
      <c r="AF153" s="137">
        <v>7</v>
      </c>
      <c r="AG153" s="137" t="s">
        <v>631</v>
      </c>
      <c r="AH153" s="137" t="s">
        <v>631</v>
      </c>
      <c r="AI153" s="137" t="s">
        <v>631</v>
      </c>
      <c r="AJ153" s="137">
        <v>5</v>
      </c>
      <c r="AK153" s="137" t="s">
        <v>631</v>
      </c>
      <c r="AL153" s="137" t="s">
        <v>631</v>
      </c>
      <c r="AM153" s="137" t="s">
        <v>631</v>
      </c>
      <c r="AN153" s="137">
        <v>0</v>
      </c>
      <c r="AO153" s="137">
        <v>0</v>
      </c>
      <c r="AP153" s="137">
        <v>0</v>
      </c>
    </row>
    <row r="154" spans="1:42" ht="18" hidden="1" customHeight="1">
      <c r="A154" s="136" t="s">
        <v>893</v>
      </c>
      <c r="B154" s="136" t="s">
        <v>894</v>
      </c>
      <c r="C154" s="137">
        <v>130</v>
      </c>
      <c r="D154" s="137">
        <v>111</v>
      </c>
      <c r="E154" s="137">
        <v>87</v>
      </c>
      <c r="F154" s="137">
        <v>80</v>
      </c>
      <c r="G154" s="137">
        <v>77</v>
      </c>
      <c r="H154" s="137">
        <v>65</v>
      </c>
      <c r="I154" s="137">
        <v>64</v>
      </c>
      <c r="J154" s="137">
        <v>60</v>
      </c>
      <c r="K154" s="137">
        <v>58</v>
      </c>
      <c r="L154" s="137">
        <v>52</v>
      </c>
      <c r="M154" s="137">
        <v>45</v>
      </c>
      <c r="N154" s="137">
        <v>43</v>
      </c>
      <c r="O154" s="137">
        <v>38</v>
      </c>
      <c r="P154" s="137">
        <v>33</v>
      </c>
      <c r="Q154" s="137">
        <v>27</v>
      </c>
      <c r="R154" s="137">
        <v>20</v>
      </c>
      <c r="S154" s="137">
        <v>18</v>
      </c>
      <c r="T154" s="137">
        <v>13</v>
      </c>
      <c r="U154" s="137">
        <v>11</v>
      </c>
      <c r="V154" s="137">
        <v>10</v>
      </c>
      <c r="W154" s="137">
        <v>9</v>
      </c>
      <c r="X154" s="137">
        <v>6</v>
      </c>
      <c r="Y154" s="137" t="s">
        <v>631</v>
      </c>
      <c r="Z154" s="137" t="s">
        <v>631</v>
      </c>
      <c r="AA154" s="137" t="s">
        <v>631</v>
      </c>
      <c r="AB154" s="137" t="s">
        <v>631</v>
      </c>
      <c r="AC154" s="137" t="s">
        <v>631</v>
      </c>
      <c r="AD154" s="137" t="s">
        <v>631</v>
      </c>
      <c r="AE154" s="137">
        <v>0</v>
      </c>
      <c r="AF154" s="137">
        <v>0</v>
      </c>
      <c r="AG154" s="137">
        <v>0</v>
      </c>
      <c r="AH154" s="137">
        <v>0</v>
      </c>
      <c r="AI154" s="137">
        <v>0</v>
      </c>
      <c r="AJ154" s="137">
        <v>0</v>
      </c>
      <c r="AK154" s="137">
        <v>0</v>
      </c>
      <c r="AL154" s="137">
        <v>0</v>
      </c>
      <c r="AM154" s="137">
        <v>0</v>
      </c>
      <c r="AN154" s="137">
        <v>0</v>
      </c>
      <c r="AO154" s="137">
        <v>0</v>
      </c>
      <c r="AP154" s="137">
        <v>0</v>
      </c>
    </row>
    <row r="155" spans="1:42" ht="18" hidden="1" customHeight="1">
      <c r="A155" s="136" t="s">
        <v>895</v>
      </c>
      <c r="B155" s="136" t="s">
        <v>896</v>
      </c>
      <c r="C155" s="137">
        <v>202</v>
      </c>
      <c r="D155" s="137">
        <v>173</v>
      </c>
      <c r="E155" s="137">
        <v>144</v>
      </c>
      <c r="F155" s="137">
        <v>122</v>
      </c>
      <c r="G155" s="137">
        <v>105</v>
      </c>
      <c r="H155" s="137">
        <v>101</v>
      </c>
      <c r="I155" s="137">
        <v>95</v>
      </c>
      <c r="J155" s="137">
        <v>92</v>
      </c>
      <c r="K155" s="137">
        <v>82</v>
      </c>
      <c r="L155" s="137">
        <v>81</v>
      </c>
      <c r="M155" s="137">
        <v>77</v>
      </c>
      <c r="N155" s="137">
        <v>68</v>
      </c>
      <c r="O155" s="137">
        <v>59</v>
      </c>
      <c r="P155" s="137">
        <v>48</v>
      </c>
      <c r="Q155" s="137">
        <v>40</v>
      </c>
      <c r="R155" s="137">
        <v>32</v>
      </c>
      <c r="S155" s="137">
        <v>21</v>
      </c>
      <c r="T155" s="137">
        <v>18</v>
      </c>
      <c r="U155" s="137">
        <v>15</v>
      </c>
      <c r="V155" s="137">
        <v>12</v>
      </c>
      <c r="W155" s="137">
        <v>8</v>
      </c>
      <c r="X155" s="137">
        <v>9</v>
      </c>
      <c r="Y155" s="137">
        <v>8</v>
      </c>
      <c r="Z155" s="137">
        <v>8</v>
      </c>
      <c r="AA155" s="137">
        <v>8</v>
      </c>
      <c r="AB155" s="137">
        <v>7</v>
      </c>
      <c r="AC155" s="137" t="s">
        <v>631</v>
      </c>
      <c r="AD155" s="137" t="s">
        <v>631</v>
      </c>
      <c r="AE155" s="137" t="s">
        <v>631</v>
      </c>
      <c r="AF155" s="137" t="s">
        <v>631</v>
      </c>
      <c r="AG155" s="137">
        <v>0</v>
      </c>
      <c r="AH155" s="137">
        <v>0</v>
      </c>
      <c r="AI155" s="137">
        <v>0</v>
      </c>
      <c r="AJ155" s="137">
        <v>0</v>
      </c>
      <c r="AK155" s="137">
        <v>0</v>
      </c>
      <c r="AL155" s="137">
        <v>0</v>
      </c>
      <c r="AM155" s="137">
        <v>0</v>
      </c>
      <c r="AN155" s="137">
        <v>0</v>
      </c>
      <c r="AO155" s="137">
        <v>0</v>
      </c>
      <c r="AP155" s="137">
        <v>0</v>
      </c>
    </row>
    <row r="156" spans="1:42" ht="18" hidden="1" customHeight="1">
      <c r="A156" s="136" t="s">
        <v>897</v>
      </c>
      <c r="B156" s="136" t="s">
        <v>898</v>
      </c>
      <c r="C156" s="137">
        <v>250</v>
      </c>
      <c r="D156" s="137">
        <v>215</v>
      </c>
      <c r="E156" s="137">
        <v>173</v>
      </c>
      <c r="F156" s="137">
        <v>160</v>
      </c>
      <c r="G156" s="137">
        <v>160</v>
      </c>
      <c r="H156" s="137">
        <v>139</v>
      </c>
      <c r="I156" s="137">
        <v>132</v>
      </c>
      <c r="J156" s="137">
        <v>124</v>
      </c>
      <c r="K156" s="137">
        <v>107</v>
      </c>
      <c r="L156" s="137">
        <v>98</v>
      </c>
      <c r="M156" s="137">
        <v>94</v>
      </c>
      <c r="N156" s="137">
        <v>88</v>
      </c>
      <c r="O156" s="137">
        <v>74</v>
      </c>
      <c r="P156" s="137">
        <v>72</v>
      </c>
      <c r="Q156" s="137">
        <v>59</v>
      </c>
      <c r="R156" s="137">
        <v>47</v>
      </c>
      <c r="S156" s="137">
        <v>40</v>
      </c>
      <c r="T156" s="137">
        <v>38</v>
      </c>
      <c r="U156" s="137">
        <v>38</v>
      </c>
      <c r="V156" s="137">
        <v>32</v>
      </c>
      <c r="W156" s="137">
        <v>29</v>
      </c>
      <c r="X156" s="137">
        <v>26</v>
      </c>
      <c r="Y156" s="137">
        <v>23</v>
      </c>
      <c r="Z156" s="137">
        <v>15</v>
      </c>
      <c r="AA156" s="137">
        <v>12</v>
      </c>
      <c r="AB156" s="137">
        <v>13</v>
      </c>
      <c r="AC156" s="137">
        <v>9</v>
      </c>
      <c r="AD156" s="137">
        <v>5</v>
      </c>
      <c r="AE156" s="137" t="s">
        <v>631</v>
      </c>
      <c r="AF156" s="137" t="s">
        <v>631</v>
      </c>
      <c r="AG156" s="137" t="s">
        <v>631</v>
      </c>
      <c r="AH156" s="137" t="s">
        <v>631</v>
      </c>
      <c r="AI156" s="137" t="s">
        <v>631</v>
      </c>
      <c r="AJ156" s="137" t="s">
        <v>631</v>
      </c>
      <c r="AK156" s="137" t="s">
        <v>631</v>
      </c>
      <c r="AL156" s="137" t="s">
        <v>631</v>
      </c>
      <c r="AM156" s="137" t="s">
        <v>631</v>
      </c>
      <c r="AN156" s="137">
        <v>0</v>
      </c>
      <c r="AO156" s="137">
        <v>0</v>
      </c>
      <c r="AP156" s="137">
        <v>0</v>
      </c>
    </row>
    <row r="157" spans="1:42" ht="18" hidden="1" customHeight="1">
      <c r="A157" s="136" t="s">
        <v>899</v>
      </c>
      <c r="B157" s="136" t="s">
        <v>900</v>
      </c>
      <c r="C157" s="137">
        <v>182</v>
      </c>
      <c r="D157" s="137">
        <v>161</v>
      </c>
      <c r="E157" s="137">
        <v>135</v>
      </c>
      <c r="F157" s="137">
        <v>120</v>
      </c>
      <c r="G157" s="137">
        <v>110</v>
      </c>
      <c r="H157" s="137">
        <v>100</v>
      </c>
      <c r="I157" s="137">
        <v>99</v>
      </c>
      <c r="J157" s="137">
        <v>96</v>
      </c>
      <c r="K157" s="137">
        <v>90</v>
      </c>
      <c r="L157" s="137">
        <v>84</v>
      </c>
      <c r="M157" s="137">
        <v>77</v>
      </c>
      <c r="N157" s="137">
        <v>69</v>
      </c>
      <c r="O157" s="137">
        <v>58</v>
      </c>
      <c r="P157" s="137">
        <v>48</v>
      </c>
      <c r="Q157" s="137">
        <v>45</v>
      </c>
      <c r="R157" s="137">
        <v>40</v>
      </c>
      <c r="S157" s="137">
        <v>33</v>
      </c>
      <c r="T157" s="137">
        <v>24</v>
      </c>
      <c r="U157" s="137">
        <v>23</v>
      </c>
      <c r="V157" s="137">
        <v>21</v>
      </c>
      <c r="W157" s="137">
        <v>19</v>
      </c>
      <c r="X157" s="137">
        <v>16</v>
      </c>
      <c r="Y157" s="137">
        <v>14</v>
      </c>
      <c r="Z157" s="137">
        <v>10</v>
      </c>
      <c r="AA157" s="137">
        <v>7</v>
      </c>
      <c r="AB157" s="137">
        <v>6</v>
      </c>
      <c r="AC157" s="137">
        <v>6</v>
      </c>
      <c r="AD157" s="137">
        <v>5</v>
      </c>
      <c r="AE157" s="137">
        <v>5</v>
      </c>
      <c r="AF157" s="137" t="s">
        <v>631</v>
      </c>
      <c r="AG157" s="137" t="s">
        <v>631</v>
      </c>
      <c r="AH157" s="137" t="s">
        <v>631</v>
      </c>
      <c r="AI157" s="137" t="s">
        <v>631</v>
      </c>
      <c r="AJ157" s="137" t="s">
        <v>631</v>
      </c>
      <c r="AK157" s="137" t="s">
        <v>631</v>
      </c>
      <c r="AL157" s="137">
        <v>0</v>
      </c>
      <c r="AM157" s="137">
        <v>0</v>
      </c>
      <c r="AN157" s="137">
        <v>0</v>
      </c>
      <c r="AO157" s="137">
        <v>0</v>
      </c>
      <c r="AP157" s="137">
        <v>0</v>
      </c>
    </row>
    <row r="158" spans="1:42" ht="18" hidden="1" customHeight="1">
      <c r="A158" s="136" t="s">
        <v>901</v>
      </c>
      <c r="B158" s="136" t="s">
        <v>902</v>
      </c>
      <c r="C158" s="137">
        <v>214</v>
      </c>
      <c r="D158" s="137">
        <v>191</v>
      </c>
      <c r="E158" s="137">
        <v>162</v>
      </c>
      <c r="F158" s="137">
        <v>139</v>
      </c>
      <c r="G158" s="137">
        <v>124</v>
      </c>
      <c r="H158" s="137">
        <v>112</v>
      </c>
      <c r="I158" s="137">
        <v>115</v>
      </c>
      <c r="J158" s="137">
        <v>100</v>
      </c>
      <c r="K158" s="137">
        <v>94</v>
      </c>
      <c r="L158" s="137">
        <v>91</v>
      </c>
      <c r="M158" s="137">
        <v>83</v>
      </c>
      <c r="N158" s="137">
        <v>75</v>
      </c>
      <c r="O158" s="137">
        <v>73</v>
      </c>
      <c r="P158" s="137">
        <v>65</v>
      </c>
      <c r="Q158" s="137">
        <v>58</v>
      </c>
      <c r="R158" s="137">
        <v>51</v>
      </c>
      <c r="S158" s="137">
        <v>45</v>
      </c>
      <c r="T158" s="137">
        <v>37</v>
      </c>
      <c r="U158" s="137">
        <v>29</v>
      </c>
      <c r="V158" s="137">
        <v>25</v>
      </c>
      <c r="W158" s="137">
        <v>25</v>
      </c>
      <c r="X158" s="137">
        <v>20</v>
      </c>
      <c r="Y158" s="137">
        <v>16</v>
      </c>
      <c r="Z158" s="137">
        <v>14</v>
      </c>
      <c r="AA158" s="137">
        <v>10</v>
      </c>
      <c r="AB158" s="137">
        <v>7</v>
      </c>
      <c r="AC158" s="137" t="s">
        <v>631</v>
      </c>
      <c r="AD158" s="137" t="s">
        <v>631</v>
      </c>
      <c r="AE158" s="137" t="s">
        <v>631</v>
      </c>
      <c r="AF158" s="137">
        <v>0</v>
      </c>
      <c r="AG158" s="137">
        <v>0</v>
      </c>
      <c r="AH158" s="137">
        <v>0</v>
      </c>
      <c r="AI158" s="137">
        <v>0</v>
      </c>
      <c r="AJ158" s="137">
        <v>0</v>
      </c>
      <c r="AK158" s="137">
        <v>0</v>
      </c>
      <c r="AL158" s="137">
        <v>0</v>
      </c>
      <c r="AM158" s="137">
        <v>0</v>
      </c>
      <c r="AN158" s="137">
        <v>0</v>
      </c>
      <c r="AO158" s="137">
        <v>0</v>
      </c>
      <c r="AP158" s="137">
        <v>0</v>
      </c>
    </row>
    <row r="159" spans="1:42" ht="18" hidden="1" customHeight="1">
      <c r="A159" s="136" t="s">
        <v>903</v>
      </c>
      <c r="B159" s="136" t="s">
        <v>904</v>
      </c>
      <c r="C159" s="137">
        <v>288</v>
      </c>
      <c r="D159" s="137">
        <v>243</v>
      </c>
      <c r="E159" s="137">
        <v>204</v>
      </c>
      <c r="F159" s="137">
        <v>184</v>
      </c>
      <c r="G159" s="137">
        <v>177</v>
      </c>
      <c r="H159" s="137">
        <v>148</v>
      </c>
      <c r="I159" s="137">
        <v>149</v>
      </c>
      <c r="J159" s="137">
        <v>134</v>
      </c>
      <c r="K159" s="137">
        <v>123</v>
      </c>
      <c r="L159" s="137">
        <v>114</v>
      </c>
      <c r="M159" s="137">
        <v>106</v>
      </c>
      <c r="N159" s="137">
        <v>94</v>
      </c>
      <c r="O159" s="137">
        <v>89</v>
      </c>
      <c r="P159" s="137">
        <v>76</v>
      </c>
      <c r="Q159" s="137">
        <v>69</v>
      </c>
      <c r="R159" s="137">
        <v>55</v>
      </c>
      <c r="S159" s="137">
        <v>48</v>
      </c>
      <c r="T159" s="137">
        <v>40</v>
      </c>
      <c r="U159" s="137">
        <v>38</v>
      </c>
      <c r="V159" s="137">
        <v>33</v>
      </c>
      <c r="W159" s="137">
        <v>32</v>
      </c>
      <c r="X159" s="137">
        <v>29</v>
      </c>
      <c r="Y159" s="137">
        <v>22</v>
      </c>
      <c r="Z159" s="137">
        <v>17</v>
      </c>
      <c r="AA159" s="137">
        <v>12</v>
      </c>
      <c r="AB159" s="137">
        <v>6</v>
      </c>
      <c r="AC159" s="137">
        <v>6</v>
      </c>
      <c r="AD159" s="137">
        <v>5</v>
      </c>
      <c r="AE159" s="137" t="s">
        <v>631</v>
      </c>
      <c r="AF159" s="137" t="s">
        <v>631</v>
      </c>
      <c r="AG159" s="137" t="s">
        <v>631</v>
      </c>
      <c r="AH159" s="137" t="s">
        <v>631</v>
      </c>
      <c r="AI159" s="137" t="s">
        <v>631</v>
      </c>
      <c r="AJ159" s="137" t="s">
        <v>631</v>
      </c>
      <c r="AK159" s="137">
        <v>0</v>
      </c>
      <c r="AL159" s="137">
        <v>0</v>
      </c>
      <c r="AM159" s="137">
        <v>0</v>
      </c>
      <c r="AN159" s="137">
        <v>0</v>
      </c>
      <c r="AO159" s="137">
        <v>0</v>
      </c>
      <c r="AP159" s="137">
        <v>0</v>
      </c>
    </row>
    <row r="160" spans="1:42" ht="18" hidden="1" customHeight="1">
      <c r="A160" s="136" t="s">
        <v>905</v>
      </c>
      <c r="B160" s="136" t="s">
        <v>906</v>
      </c>
      <c r="C160" s="137">
        <v>183</v>
      </c>
      <c r="D160" s="137">
        <v>155</v>
      </c>
      <c r="E160" s="137">
        <v>137</v>
      </c>
      <c r="F160" s="137">
        <v>122</v>
      </c>
      <c r="G160" s="137">
        <v>120</v>
      </c>
      <c r="H160" s="137">
        <v>96</v>
      </c>
      <c r="I160" s="137">
        <v>96</v>
      </c>
      <c r="J160" s="137">
        <v>93</v>
      </c>
      <c r="K160" s="137">
        <v>90</v>
      </c>
      <c r="L160" s="137">
        <v>84</v>
      </c>
      <c r="M160" s="137">
        <v>78</v>
      </c>
      <c r="N160" s="137">
        <v>67</v>
      </c>
      <c r="O160" s="137">
        <v>62</v>
      </c>
      <c r="P160" s="137">
        <v>56</v>
      </c>
      <c r="Q160" s="137">
        <v>46</v>
      </c>
      <c r="R160" s="137">
        <v>39</v>
      </c>
      <c r="S160" s="137">
        <v>36</v>
      </c>
      <c r="T160" s="137">
        <v>26</v>
      </c>
      <c r="U160" s="137">
        <v>25</v>
      </c>
      <c r="V160" s="137">
        <v>21</v>
      </c>
      <c r="W160" s="137">
        <v>20</v>
      </c>
      <c r="X160" s="137">
        <v>16</v>
      </c>
      <c r="Y160" s="137">
        <v>13</v>
      </c>
      <c r="Z160" s="137">
        <v>8</v>
      </c>
      <c r="AA160" s="137">
        <v>8</v>
      </c>
      <c r="AB160" s="137">
        <v>7</v>
      </c>
      <c r="AC160" s="137">
        <v>6</v>
      </c>
      <c r="AD160" s="137" t="s">
        <v>631</v>
      </c>
      <c r="AE160" s="137" t="s">
        <v>631</v>
      </c>
      <c r="AF160" s="137">
        <v>0</v>
      </c>
      <c r="AG160" s="137">
        <v>0</v>
      </c>
      <c r="AH160" s="137">
        <v>0</v>
      </c>
      <c r="AI160" s="137">
        <v>0</v>
      </c>
      <c r="AJ160" s="137">
        <v>0</v>
      </c>
      <c r="AK160" s="137">
        <v>0</v>
      </c>
      <c r="AL160" s="137">
        <v>0</v>
      </c>
      <c r="AM160" s="137">
        <v>0</v>
      </c>
      <c r="AN160" s="137">
        <v>0</v>
      </c>
      <c r="AO160" s="137">
        <v>0</v>
      </c>
      <c r="AP160" s="137">
        <v>0</v>
      </c>
    </row>
    <row r="161" spans="1:42" ht="18" hidden="1" customHeight="1">
      <c r="A161" s="136" t="s">
        <v>907</v>
      </c>
      <c r="B161" s="136" t="s">
        <v>908</v>
      </c>
      <c r="C161" s="137">
        <v>107</v>
      </c>
      <c r="D161" s="137">
        <v>87</v>
      </c>
      <c r="E161" s="137">
        <v>69</v>
      </c>
      <c r="F161" s="137">
        <v>59</v>
      </c>
      <c r="G161" s="137">
        <v>59</v>
      </c>
      <c r="H161" s="137">
        <v>54</v>
      </c>
      <c r="I161" s="137">
        <v>50</v>
      </c>
      <c r="J161" s="137">
        <v>42</v>
      </c>
      <c r="K161" s="137">
        <v>45</v>
      </c>
      <c r="L161" s="137">
        <v>45</v>
      </c>
      <c r="M161" s="137">
        <v>41</v>
      </c>
      <c r="N161" s="137">
        <v>39</v>
      </c>
      <c r="O161" s="137">
        <v>34</v>
      </c>
      <c r="P161" s="137">
        <v>29</v>
      </c>
      <c r="Q161" s="137">
        <v>26</v>
      </c>
      <c r="R161" s="137">
        <v>23</v>
      </c>
      <c r="S161" s="137">
        <v>24</v>
      </c>
      <c r="T161" s="137">
        <v>17</v>
      </c>
      <c r="U161" s="137">
        <v>14</v>
      </c>
      <c r="V161" s="137">
        <v>12</v>
      </c>
      <c r="W161" s="137">
        <v>10</v>
      </c>
      <c r="X161" s="137">
        <v>10</v>
      </c>
      <c r="Y161" s="137">
        <v>8</v>
      </c>
      <c r="Z161" s="137">
        <v>7</v>
      </c>
      <c r="AA161" s="137">
        <v>6</v>
      </c>
      <c r="AB161" s="137">
        <v>5</v>
      </c>
      <c r="AC161" s="137">
        <v>5</v>
      </c>
      <c r="AD161" s="137" t="s">
        <v>631</v>
      </c>
      <c r="AE161" s="137" t="s">
        <v>631</v>
      </c>
      <c r="AF161" s="137" t="s">
        <v>631</v>
      </c>
      <c r="AG161" s="137" t="s">
        <v>631</v>
      </c>
      <c r="AH161" s="137" t="s">
        <v>631</v>
      </c>
      <c r="AI161" s="137" t="s">
        <v>631</v>
      </c>
      <c r="AJ161" s="137" t="s">
        <v>631</v>
      </c>
      <c r="AK161" s="137" t="s">
        <v>631</v>
      </c>
      <c r="AL161" s="137" t="s">
        <v>631</v>
      </c>
      <c r="AM161" s="137">
        <v>0</v>
      </c>
      <c r="AN161" s="137">
        <v>0</v>
      </c>
      <c r="AO161" s="137">
        <v>0</v>
      </c>
      <c r="AP161" s="137">
        <v>0</v>
      </c>
    </row>
    <row r="162" spans="1:42" ht="18" hidden="1" customHeight="1">
      <c r="A162" s="136"/>
      <c r="B162" s="136" t="s">
        <v>727</v>
      </c>
      <c r="C162" s="137" t="s">
        <v>631</v>
      </c>
      <c r="D162" s="137" t="s">
        <v>631</v>
      </c>
      <c r="E162" s="137" t="s">
        <v>631</v>
      </c>
      <c r="F162" s="137" t="s">
        <v>631</v>
      </c>
      <c r="G162" s="137">
        <v>0</v>
      </c>
      <c r="H162" s="137">
        <v>0</v>
      </c>
      <c r="I162" s="137">
        <v>0</v>
      </c>
      <c r="J162" s="137">
        <v>0</v>
      </c>
      <c r="K162" s="137">
        <v>0</v>
      </c>
      <c r="L162" s="137">
        <v>0</v>
      </c>
      <c r="M162" s="137">
        <v>0</v>
      </c>
      <c r="N162" s="137">
        <v>0</v>
      </c>
      <c r="O162" s="137">
        <v>0</v>
      </c>
      <c r="P162" s="137">
        <v>0</v>
      </c>
      <c r="Q162" s="137">
        <v>0</v>
      </c>
      <c r="R162" s="137">
        <v>0</v>
      </c>
      <c r="S162" s="137">
        <v>0</v>
      </c>
      <c r="T162" s="137">
        <v>0</v>
      </c>
      <c r="U162" s="137">
        <v>0</v>
      </c>
      <c r="V162" s="137">
        <v>0</v>
      </c>
      <c r="W162" s="137">
        <v>0</v>
      </c>
      <c r="X162" s="137">
        <v>0</v>
      </c>
      <c r="Y162" s="137">
        <v>0</v>
      </c>
      <c r="Z162" s="137">
        <v>0</v>
      </c>
      <c r="AA162" s="137">
        <v>0</v>
      </c>
      <c r="AB162" s="137">
        <v>0</v>
      </c>
      <c r="AC162" s="137">
        <v>0</v>
      </c>
      <c r="AD162" s="137">
        <v>0</v>
      </c>
      <c r="AE162" s="137">
        <v>0</v>
      </c>
      <c r="AF162" s="137">
        <v>0</v>
      </c>
      <c r="AG162" s="137">
        <v>0</v>
      </c>
      <c r="AH162" s="137">
        <v>0</v>
      </c>
      <c r="AI162" s="137">
        <v>0</v>
      </c>
      <c r="AJ162" s="137">
        <v>0</v>
      </c>
      <c r="AK162" s="137">
        <v>0</v>
      </c>
      <c r="AL162" s="137">
        <v>0</v>
      </c>
      <c r="AM162" s="137">
        <v>0</v>
      </c>
      <c r="AN162" s="137">
        <v>0</v>
      </c>
      <c r="AO162" s="137">
        <v>0</v>
      </c>
      <c r="AP162" s="137">
        <v>0</v>
      </c>
    </row>
    <row r="163" spans="1:42" ht="18" hidden="1" customHeight="1">
      <c r="A163" s="136" t="s">
        <v>909</v>
      </c>
      <c r="B163" s="136" t="s">
        <v>910</v>
      </c>
      <c r="C163" s="137">
        <v>1302</v>
      </c>
      <c r="D163" s="137">
        <v>1134</v>
      </c>
      <c r="E163" s="137">
        <v>945</v>
      </c>
      <c r="F163" s="137">
        <v>814</v>
      </c>
      <c r="G163" s="137">
        <v>766</v>
      </c>
      <c r="H163" s="137">
        <v>681</v>
      </c>
      <c r="I163" s="137">
        <v>638</v>
      </c>
      <c r="J163" s="137">
        <v>578</v>
      </c>
      <c r="K163" s="137">
        <v>537</v>
      </c>
      <c r="L163" s="137">
        <v>486</v>
      </c>
      <c r="M163" s="137">
        <v>456</v>
      </c>
      <c r="N163" s="137">
        <v>411</v>
      </c>
      <c r="O163" s="137">
        <v>369</v>
      </c>
      <c r="P163" s="137">
        <v>326</v>
      </c>
      <c r="Q163" s="137">
        <v>276</v>
      </c>
      <c r="R163" s="137">
        <v>226</v>
      </c>
      <c r="S163" s="137">
        <v>208</v>
      </c>
      <c r="T163" s="137">
        <v>184</v>
      </c>
      <c r="U163" s="137">
        <v>165</v>
      </c>
      <c r="V163" s="137">
        <v>139</v>
      </c>
      <c r="W163" s="137">
        <v>115</v>
      </c>
      <c r="X163" s="137">
        <v>96</v>
      </c>
      <c r="Y163" s="137">
        <v>79</v>
      </c>
      <c r="Z163" s="137">
        <v>62</v>
      </c>
      <c r="AA163" s="137">
        <v>56</v>
      </c>
      <c r="AB163" s="137">
        <v>44</v>
      </c>
      <c r="AC163" s="137">
        <v>26</v>
      </c>
      <c r="AD163" s="137">
        <v>22</v>
      </c>
      <c r="AE163" s="137">
        <v>14</v>
      </c>
      <c r="AF163" s="137">
        <v>8</v>
      </c>
      <c r="AG163" s="137" t="s">
        <v>631</v>
      </c>
      <c r="AH163" s="137" t="s">
        <v>631</v>
      </c>
      <c r="AI163" s="137" t="s">
        <v>631</v>
      </c>
      <c r="AJ163" s="137" t="s">
        <v>631</v>
      </c>
      <c r="AK163" s="137" t="s">
        <v>631</v>
      </c>
      <c r="AL163" s="137" t="s">
        <v>631</v>
      </c>
      <c r="AM163" s="137" t="s">
        <v>631</v>
      </c>
      <c r="AN163" s="137">
        <v>0</v>
      </c>
      <c r="AO163" s="137">
        <v>0</v>
      </c>
      <c r="AP163" s="137">
        <v>0</v>
      </c>
    </row>
    <row r="164" spans="1:42" ht="18" hidden="1" customHeight="1">
      <c r="A164" s="136" t="s">
        <v>911</v>
      </c>
      <c r="B164" s="136" t="s">
        <v>912</v>
      </c>
      <c r="C164" s="137">
        <v>119</v>
      </c>
      <c r="D164" s="137">
        <v>105</v>
      </c>
      <c r="E164" s="137">
        <v>85</v>
      </c>
      <c r="F164" s="137">
        <v>73</v>
      </c>
      <c r="G164" s="137">
        <v>70</v>
      </c>
      <c r="H164" s="137">
        <v>61</v>
      </c>
      <c r="I164" s="137">
        <v>59</v>
      </c>
      <c r="J164" s="137">
        <v>55</v>
      </c>
      <c r="K164" s="137">
        <v>53</v>
      </c>
      <c r="L164" s="137">
        <v>51</v>
      </c>
      <c r="M164" s="137">
        <v>50</v>
      </c>
      <c r="N164" s="137">
        <v>43</v>
      </c>
      <c r="O164" s="137">
        <v>34</v>
      </c>
      <c r="P164" s="137">
        <v>28</v>
      </c>
      <c r="Q164" s="137">
        <v>22</v>
      </c>
      <c r="R164" s="137">
        <v>18</v>
      </c>
      <c r="S164" s="137">
        <v>19</v>
      </c>
      <c r="T164" s="137">
        <v>16</v>
      </c>
      <c r="U164" s="137">
        <v>16</v>
      </c>
      <c r="V164" s="137">
        <v>13</v>
      </c>
      <c r="W164" s="137">
        <v>13</v>
      </c>
      <c r="X164" s="137">
        <v>10</v>
      </c>
      <c r="Y164" s="137">
        <v>10</v>
      </c>
      <c r="Z164" s="137">
        <v>7</v>
      </c>
      <c r="AA164" s="137">
        <v>5</v>
      </c>
      <c r="AB164" s="137" t="s">
        <v>631</v>
      </c>
      <c r="AC164" s="137" t="s">
        <v>631</v>
      </c>
      <c r="AD164" s="137" t="s">
        <v>631</v>
      </c>
      <c r="AE164" s="137">
        <v>0</v>
      </c>
      <c r="AF164" s="137">
        <v>0</v>
      </c>
      <c r="AG164" s="137">
        <v>0</v>
      </c>
      <c r="AH164" s="137">
        <v>0</v>
      </c>
      <c r="AI164" s="137">
        <v>0</v>
      </c>
      <c r="AJ164" s="137">
        <v>0</v>
      </c>
      <c r="AK164" s="137">
        <v>0</v>
      </c>
      <c r="AL164" s="137">
        <v>0</v>
      </c>
      <c r="AM164" s="137">
        <v>0</v>
      </c>
      <c r="AN164" s="137">
        <v>0</v>
      </c>
      <c r="AO164" s="137">
        <v>0</v>
      </c>
      <c r="AP164" s="137">
        <v>0</v>
      </c>
    </row>
    <row r="165" spans="1:42" ht="18" hidden="1" customHeight="1">
      <c r="A165" s="136" t="s">
        <v>913</v>
      </c>
      <c r="B165" s="136" t="s">
        <v>914</v>
      </c>
      <c r="C165" s="137">
        <v>149</v>
      </c>
      <c r="D165" s="137">
        <v>127</v>
      </c>
      <c r="E165" s="137">
        <v>103</v>
      </c>
      <c r="F165" s="137">
        <v>80</v>
      </c>
      <c r="G165" s="137">
        <v>79</v>
      </c>
      <c r="H165" s="137">
        <v>69</v>
      </c>
      <c r="I165" s="137">
        <v>61</v>
      </c>
      <c r="J165" s="137">
        <v>54</v>
      </c>
      <c r="K165" s="137">
        <v>53</v>
      </c>
      <c r="L165" s="137">
        <v>47</v>
      </c>
      <c r="M165" s="137">
        <v>42</v>
      </c>
      <c r="N165" s="137">
        <v>38</v>
      </c>
      <c r="O165" s="137">
        <v>38</v>
      </c>
      <c r="P165" s="137">
        <v>32</v>
      </c>
      <c r="Q165" s="137">
        <v>32</v>
      </c>
      <c r="R165" s="137">
        <v>23</v>
      </c>
      <c r="S165" s="137">
        <v>25</v>
      </c>
      <c r="T165" s="137">
        <v>23</v>
      </c>
      <c r="U165" s="137">
        <v>22</v>
      </c>
      <c r="V165" s="137">
        <v>22</v>
      </c>
      <c r="W165" s="137">
        <v>16</v>
      </c>
      <c r="X165" s="137">
        <v>12</v>
      </c>
      <c r="Y165" s="137">
        <v>11</v>
      </c>
      <c r="Z165" s="137">
        <v>6</v>
      </c>
      <c r="AA165" s="137">
        <v>7</v>
      </c>
      <c r="AB165" s="137">
        <v>5</v>
      </c>
      <c r="AC165" s="137" t="s">
        <v>631</v>
      </c>
      <c r="AD165" s="137" t="s">
        <v>631</v>
      </c>
      <c r="AE165" s="137" t="s">
        <v>631</v>
      </c>
      <c r="AF165" s="137">
        <v>0</v>
      </c>
      <c r="AG165" s="137">
        <v>0</v>
      </c>
      <c r="AH165" s="137">
        <v>0</v>
      </c>
      <c r="AI165" s="137">
        <v>0</v>
      </c>
      <c r="AJ165" s="137">
        <v>0</v>
      </c>
      <c r="AK165" s="137">
        <v>0</v>
      </c>
      <c r="AL165" s="137">
        <v>0</v>
      </c>
      <c r="AM165" s="137">
        <v>0</v>
      </c>
      <c r="AN165" s="137">
        <v>0</v>
      </c>
      <c r="AO165" s="137">
        <v>0</v>
      </c>
      <c r="AP165" s="137">
        <v>0</v>
      </c>
    </row>
    <row r="166" spans="1:42" ht="18" hidden="1" customHeight="1">
      <c r="A166" s="136" t="s">
        <v>915</v>
      </c>
      <c r="B166" s="136" t="s">
        <v>916</v>
      </c>
      <c r="C166" s="137">
        <v>244</v>
      </c>
      <c r="D166" s="137">
        <v>199</v>
      </c>
      <c r="E166" s="137">
        <v>159</v>
      </c>
      <c r="F166" s="137">
        <v>137</v>
      </c>
      <c r="G166" s="137">
        <v>137</v>
      </c>
      <c r="H166" s="137">
        <v>122</v>
      </c>
      <c r="I166" s="137">
        <v>111</v>
      </c>
      <c r="J166" s="137">
        <v>106</v>
      </c>
      <c r="K166" s="137">
        <v>98</v>
      </c>
      <c r="L166" s="137">
        <v>85</v>
      </c>
      <c r="M166" s="137">
        <v>81</v>
      </c>
      <c r="N166" s="137">
        <v>72</v>
      </c>
      <c r="O166" s="137">
        <v>60</v>
      </c>
      <c r="P166" s="137">
        <v>52</v>
      </c>
      <c r="Q166" s="137">
        <v>44</v>
      </c>
      <c r="R166" s="137">
        <v>37</v>
      </c>
      <c r="S166" s="137">
        <v>32</v>
      </c>
      <c r="T166" s="137">
        <v>27</v>
      </c>
      <c r="U166" s="137">
        <v>24</v>
      </c>
      <c r="V166" s="137">
        <v>18</v>
      </c>
      <c r="W166" s="137">
        <v>15</v>
      </c>
      <c r="X166" s="137">
        <v>13</v>
      </c>
      <c r="Y166" s="137">
        <v>11</v>
      </c>
      <c r="Z166" s="137">
        <v>11</v>
      </c>
      <c r="AA166" s="137">
        <v>9</v>
      </c>
      <c r="AB166" s="137">
        <v>7</v>
      </c>
      <c r="AC166" s="137" t="s">
        <v>631</v>
      </c>
      <c r="AD166" s="137" t="s">
        <v>631</v>
      </c>
      <c r="AE166" s="137" t="s">
        <v>631</v>
      </c>
      <c r="AF166" s="137" t="s">
        <v>631</v>
      </c>
      <c r="AG166" s="137">
        <v>0</v>
      </c>
      <c r="AH166" s="137">
        <v>0</v>
      </c>
      <c r="AI166" s="137">
        <v>0</v>
      </c>
      <c r="AJ166" s="137">
        <v>0</v>
      </c>
      <c r="AK166" s="137">
        <v>0</v>
      </c>
      <c r="AL166" s="137">
        <v>0</v>
      </c>
      <c r="AM166" s="137">
        <v>0</v>
      </c>
      <c r="AN166" s="137">
        <v>0</v>
      </c>
      <c r="AO166" s="137">
        <v>0</v>
      </c>
      <c r="AP166" s="137">
        <v>0</v>
      </c>
    </row>
    <row r="167" spans="1:42" ht="18" hidden="1" customHeight="1">
      <c r="A167" s="136" t="s">
        <v>917</v>
      </c>
      <c r="B167" s="136" t="s">
        <v>918</v>
      </c>
      <c r="C167" s="137">
        <v>446</v>
      </c>
      <c r="D167" s="137">
        <v>388</v>
      </c>
      <c r="E167" s="137">
        <v>335</v>
      </c>
      <c r="F167" s="137">
        <v>293</v>
      </c>
      <c r="G167" s="137">
        <v>268</v>
      </c>
      <c r="H167" s="137">
        <v>234</v>
      </c>
      <c r="I167" s="137">
        <v>222</v>
      </c>
      <c r="J167" s="137">
        <v>200</v>
      </c>
      <c r="K167" s="137">
        <v>188</v>
      </c>
      <c r="L167" s="137">
        <v>171</v>
      </c>
      <c r="M167" s="137">
        <v>163</v>
      </c>
      <c r="N167" s="137">
        <v>149</v>
      </c>
      <c r="O167" s="137">
        <v>142</v>
      </c>
      <c r="P167" s="137">
        <v>127</v>
      </c>
      <c r="Q167" s="137">
        <v>107</v>
      </c>
      <c r="R167" s="137">
        <v>93</v>
      </c>
      <c r="S167" s="137">
        <v>87</v>
      </c>
      <c r="T167" s="137">
        <v>79</v>
      </c>
      <c r="U167" s="137">
        <v>67</v>
      </c>
      <c r="V167" s="137">
        <v>57</v>
      </c>
      <c r="W167" s="137">
        <v>46</v>
      </c>
      <c r="X167" s="137">
        <v>40</v>
      </c>
      <c r="Y167" s="137">
        <v>29</v>
      </c>
      <c r="Z167" s="137">
        <v>24</v>
      </c>
      <c r="AA167" s="137">
        <v>19</v>
      </c>
      <c r="AB167" s="137">
        <v>16</v>
      </c>
      <c r="AC167" s="137">
        <v>13</v>
      </c>
      <c r="AD167" s="137">
        <v>12</v>
      </c>
      <c r="AE167" s="137">
        <v>7</v>
      </c>
      <c r="AF167" s="137" t="s">
        <v>631</v>
      </c>
      <c r="AG167" s="137" t="s">
        <v>631</v>
      </c>
      <c r="AH167" s="137" t="s">
        <v>631</v>
      </c>
      <c r="AI167" s="137" t="s">
        <v>631</v>
      </c>
      <c r="AJ167" s="137" t="s">
        <v>631</v>
      </c>
      <c r="AK167" s="137" t="s">
        <v>631</v>
      </c>
      <c r="AL167" s="137" t="s">
        <v>631</v>
      </c>
      <c r="AM167" s="137" t="s">
        <v>631</v>
      </c>
      <c r="AN167" s="137">
        <v>0</v>
      </c>
      <c r="AO167" s="137">
        <v>0</v>
      </c>
      <c r="AP167" s="137">
        <v>0</v>
      </c>
    </row>
    <row r="168" spans="1:42" ht="18" hidden="1" customHeight="1">
      <c r="A168" s="136" t="s">
        <v>919</v>
      </c>
      <c r="B168" s="136" t="s">
        <v>920</v>
      </c>
      <c r="C168" s="137">
        <v>344</v>
      </c>
      <c r="D168" s="137">
        <v>315</v>
      </c>
      <c r="E168" s="137">
        <v>263</v>
      </c>
      <c r="F168" s="137">
        <v>231</v>
      </c>
      <c r="G168" s="137">
        <v>212</v>
      </c>
      <c r="H168" s="137">
        <v>195</v>
      </c>
      <c r="I168" s="137">
        <v>185</v>
      </c>
      <c r="J168" s="137">
        <v>163</v>
      </c>
      <c r="K168" s="137">
        <v>145</v>
      </c>
      <c r="L168" s="137">
        <v>132</v>
      </c>
      <c r="M168" s="137">
        <v>120</v>
      </c>
      <c r="N168" s="137">
        <v>109</v>
      </c>
      <c r="O168" s="137">
        <v>95</v>
      </c>
      <c r="P168" s="137">
        <v>87</v>
      </c>
      <c r="Q168" s="137">
        <v>71</v>
      </c>
      <c r="R168" s="137">
        <v>55</v>
      </c>
      <c r="S168" s="137">
        <v>45</v>
      </c>
      <c r="T168" s="137">
        <v>39</v>
      </c>
      <c r="U168" s="137">
        <v>36</v>
      </c>
      <c r="V168" s="137">
        <v>29</v>
      </c>
      <c r="W168" s="137">
        <v>25</v>
      </c>
      <c r="X168" s="137">
        <v>21</v>
      </c>
      <c r="Y168" s="137">
        <v>18</v>
      </c>
      <c r="Z168" s="137">
        <v>14</v>
      </c>
      <c r="AA168" s="137">
        <v>16</v>
      </c>
      <c r="AB168" s="137">
        <v>12</v>
      </c>
      <c r="AC168" s="137">
        <v>5</v>
      </c>
      <c r="AD168" s="137" t="s">
        <v>631</v>
      </c>
      <c r="AE168" s="137" t="s">
        <v>631</v>
      </c>
      <c r="AF168" s="137" t="s">
        <v>631</v>
      </c>
      <c r="AG168" s="137" t="s">
        <v>631</v>
      </c>
      <c r="AH168" s="137" t="s">
        <v>631</v>
      </c>
      <c r="AI168" s="137" t="s">
        <v>631</v>
      </c>
      <c r="AJ168" s="137" t="s">
        <v>631</v>
      </c>
      <c r="AK168" s="137" t="s">
        <v>631</v>
      </c>
      <c r="AL168" s="137" t="s">
        <v>631</v>
      </c>
      <c r="AM168" s="137" t="s">
        <v>631</v>
      </c>
      <c r="AN168" s="137">
        <v>0</v>
      </c>
      <c r="AO168" s="137">
        <v>0</v>
      </c>
      <c r="AP168" s="137">
        <v>0</v>
      </c>
    </row>
    <row r="169" spans="1:42" ht="18" hidden="1" customHeight="1">
      <c r="A169" s="136" t="s">
        <v>921</v>
      </c>
      <c r="B169" s="136" t="s">
        <v>922</v>
      </c>
      <c r="C169" s="137">
        <v>3438</v>
      </c>
      <c r="D169" s="137">
        <v>3036</v>
      </c>
      <c r="E169" s="137">
        <v>2436</v>
      </c>
      <c r="F169" s="137">
        <v>2093</v>
      </c>
      <c r="G169" s="137">
        <v>1964</v>
      </c>
      <c r="H169" s="137">
        <v>1695</v>
      </c>
      <c r="I169" s="137">
        <v>1575</v>
      </c>
      <c r="J169" s="137">
        <v>1420</v>
      </c>
      <c r="K169" s="137">
        <v>1297</v>
      </c>
      <c r="L169" s="137">
        <v>1154</v>
      </c>
      <c r="M169" s="137">
        <v>1043</v>
      </c>
      <c r="N169" s="137">
        <v>951</v>
      </c>
      <c r="O169" s="137">
        <v>839</v>
      </c>
      <c r="P169" s="137">
        <v>710</v>
      </c>
      <c r="Q169" s="137">
        <v>595</v>
      </c>
      <c r="R169" s="137">
        <v>513</v>
      </c>
      <c r="S169" s="137">
        <v>448</v>
      </c>
      <c r="T169" s="137">
        <v>391</v>
      </c>
      <c r="U169" s="137">
        <v>327</v>
      </c>
      <c r="V169" s="137">
        <v>264</v>
      </c>
      <c r="W169" s="137">
        <v>231</v>
      </c>
      <c r="X169" s="137">
        <v>193</v>
      </c>
      <c r="Y169" s="137">
        <v>162</v>
      </c>
      <c r="Z169" s="137">
        <v>118</v>
      </c>
      <c r="AA169" s="137">
        <v>97</v>
      </c>
      <c r="AB169" s="137">
        <v>73</v>
      </c>
      <c r="AC169" s="137">
        <v>66</v>
      </c>
      <c r="AD169" s="137">
        <v>52</v>
      </c>
      <c r="AE169" s="137">
        <v>40</v>
      </c>
      <c r="AF169" s="137">
        <v>20</v>
      </c>
      <c r="AG169" s="137">
        <v>15</v>
      </c>
      <c r="AH169" s="137">
        <v>11</v>
      </c>
      <c r="AI169" s="137">
        <v>10</v>
      </c>
      <c r="AJ169" s="137">
        <v>8</v>
      </c>
      <c r="AK169" s="137" t="s">
        <v>631</v>
      </c>
      <c r="AL169" s="137" t="s">
        <v>631</v>
      </c>
      <c r="AM169" s="137" t="s">
        <v>631</v>
      </c>
      <c r="AN169" s="137">
        <v>0</v>
      </c>
      <c r="AO169" s="137">
        <v>0</v>
      </c>
      <c r="AP169" s="137">
        <v>0</v>
      </c>
    </row>
    <row r="170" spans="1:42" ht="18" customHeight="1">
      <c r="A170" s="136" t="s">
        <v>923</v>
      </c>
      <c r="B170" s="136" t="s">
        <v>924</v>
      </c>
      <c r="C170" s="137">
        <v>1349</v>
      </c>
      <c r="D170" s="137">
        <v>1195</v>
      </c>
      <c r="E170" s="137">
        <v>935</v>
      </c>
      <c r="F170" s="137">
        <v>816</v>
      </c>
      <c r="G170" s="137">
        <v>773</v>
      </c>
      <c r="H170" s="137">
        <v>691</v>
      </c>
      <c r="I170" s="137">
        <v>653</v>
      </c>
      <c r="J170" s="137">
        <v>598</v>
      </c>
      <c r="K170" s="137">
        <v>553</v>
      </c>
      <c r="L170" s="137">
        <v>483</v>
      </c>
      <c r="M170" s="137">
        <v>430</v>
      </c>
      <c r="N170" s="137">
        <v>396</v>
      </c>
      <c r="O170" s="137">
        <v>339</v>
      </c>
      <c r="P170" s="137">
        <v>279</v>
      </c>
      <c r="Q170" s="137">
        <v>223</v>
      </c>
      <c r="R170" s="137">
        <v>189</v>
      </c>
      <c r="S170" s="137">
        <v>172</v>
      </c>
      <c r="T170" s="137">
        <v>147</v>
      </c>
      <c r="U170" s="137">
        <v>123</v>
      </c>
      <c r="V170" s="137">
        <v>93</v>
      </c>
      <c r="W170" s="137">
        <v>84</v>
      </c>
      <c r="X170" s="137">
        <v>68</v>
      </c>
      <c r="Y170" s="137">
        <v>56</v>
      </c>
      <c r="Z170" s="137">
        <v>41</v>
      </c>
      <c r="AA170" s="137">
        <v>33</v>
      </c>
      <c r="AB170" s="137">
        <v>24</v>
      </c>
      <c r="AC170" s="137">
        <v>22</v>
      </c>
      <c r="AD170" s="137">
        <v>19</v>
      </c>
      <c r="AE170" s="137">
        <v>12</v>
      </c>
      <c r="AF170" s="137">
        <v>7</v>
      </c>
      <c r="AG170" s="137">
        <v>5</v>
      </c>
      <c r="AH170" s="137" t="s">
        <v>631</v>
      </c>
      <c r="AI170" s="137" t="s">
        <v>631</v>
      </c>
      <c r="AJ170" s="137" t="s">
        <v>631</v>
      </c>
      <c r="AK170" s="137" t="s">
        <v>631</v>
      </c>
      <c r="AL170" s="137" t="s">
        <v>631</v>
      </c>
      <c r="AM170" s="137" t="s">
        <v>631</v>
      </c>
      <c r="AN170" s="137">
        <v>0</v>
      </c>
      <c r="AO170" s="137">
        <v>0</v>
      </c>
      <c r="AP170" s="137">
        <v>0</v>
      </c>
    </row>
    <row r="171" spans="1:42" ht="18" hidden="1" customHeight="1">
      <c r="A171" s="136" t="s">
        <v>925</v>
      </c>
      <c r="B171" s="136" t="s">
        <v>926</v>
      </c>
      <c r="C171" s="137">
        <v>310</v>
      </c>
      <c r="D171" s="137">
        <v>269</v>
      </c>
      <c r="E171" s="137">
        <v>232</v>
      </c>
      <c r="F171" s="137">
        <v>200</v>
      </c>
      <c r="G171" s="137">
        <v>194</v>
      </c>
      <c r="H171" s="137">
        <v>170</v>
      </c>
      <c r="I171" s="137">
        <v>153</v>
      </c>
      <c r="J171" s="137">
        <v>137</v>
      </c>
      <c r="K171" s="137">
        <v>120</v>
      </c>
      <c r="L171" s="137">
        <v>108</v>
      </c>
      <c r="M171" s="137">
        <v>98</v>
      </c>
      <c r="N171" s="137">
        <v>80</v>
      </c>
      <c r="O171" s="137">
        <v>72</v>
      </c>
      <c r="P171" s="137">
        <v>61</v>
      </c>
      <c r="Q171" s="137">
        <v>55</v>
      </c>
      <c r="R171" s="137">
        <v>48</v>
      </c>
      <c r="S171" s="137">
        <v>41</v>
      </c>
      <c r="T171" s="137">
        <v>38</v>
      </c>
      <c r="U171" s="137">
        <v>34</v>
      </c>
      <c r="V171" s="137">
        <v>30</v>
      </c>
      <c r="W171" s="137">
        <v>26</v>
      </c>
      <c r="X171" s="137">
        <v>20</v>
      </c>
      <c r="Y171" s="137">
        <v>17</v>
      </c>
      <c r="Z171" s="137">
        <v>13</v>
      </c>
      <c r="AA171" s="137">
        <v>10</v>
      </c>
      <c r="AB171" s="137">
        <v>9</v>
      </c>
      <c r="AC171" s="137">
        <v>8</v>
      </c>
      <c r="AD171" s="137">
        <v>8</v>
      </c>
      <c r="AE171" s="137">
        <v>7</v>
      </c>
      <c r="AF171" s="137" t="s">
        <v>631</v>
      </c>
      <c r="AG171" s="137" t="s">
        <v>631</v>
      </c>
      <c r="AH171" s="137" t="s">
        <v>631</v>
      </c>
      <c r="AI171" s="137" t="s">
        <v>631</v>
      </c>
      <c r="AJ171" s="137" t="s">
        <v>631</v>
      </c>
      <c r="AK171" s="137">
        <v>0</v>
      </c>
      <c r="AL171" s="137">
        <v>0</v>
      </c>
      <c r="AM171" s="137">
        <v>0</v>
      </c>
      <c r="AN171" s="137">
        <v>0</v>
      </c>
      <c r="AO171" s="137">
        <v>0</v>
      </c>
      <c r="AP171" s="137">
        <v>0</v>
      </c>
    </row>
    <row r="172" spans="1:42" ht="18" hidden="1" customHeight="1">
      <c r="A172" s="136" t="s">
        <v>927</v>
      </c>
      <c r="B172" s="136" t="s">
        <v>928</v>
      </c>
      <c r="C172" s="137">
        <v>427</v>
      </c>
      <c r="D172" s="137">
        <v>371</v>
      </c>
      <c r="E172" s="137">
        <v>303</v>
      </c>
      <c r="F172" s="137">
        <v>249</v>
      </c>
      <c r="G172" s="137">
        <v>231</v>
      </c>
      <c r="H172" s="137">
        <v>196</v>
      </c>
      <c r="I172" s="137">
        <v>182</v>
      </c>
      <c r="J172" s="137">
        <v>158</v>
      </c>
      <c r="K172" s="137">
        <v>148</v>
      </c>
      <c r="L172" s="137">
        <v>140</v>
      </c>
      <c r="M172" s="137">
        <v>130</v>
      </c>
      <c r="N172" s="137">
        <v>119</v>
      </c>
      <c r="O172" s="137">
        <v>102</v>
      </c>
      <c r="P172" s="137">
        <v>86</v>
      </c>
      <c r="Q172" s="137">
        <v>68</v>
      </c>
      <c r="R172" s="137">
        <v>59</v>
      </c>
      <c r="S172" s="137">
        <v>56</v>
      </c>
      <c r="T172" s="137">
        <v>48</v>
      </c>
      <c r="U172" s="137">
        <v>42</v>
      </c>
      <c r="V172" s="137">
        <v>34</v>
      </c>
      <c r="W172" s="137">
        <v>28</v>
      </c>
      <c r="X172" s="137">
        <v>26</v>
      </c>
      <c r="Y172" s="137">
        <v>24</v>
      </c>
      <c r="Z172" s="137">
        <v>14</v>
      </c>
      <c r="AA172" s="137">
        <v>13</v>
      </c>
      <c r="AB172" s="137">
        <v>8</v>
      </c>
      <c r="AC172" s="137">
        <v>8</v>
      </c>
      <c r="AD172" s="137">
        <v>5</v>
      </c>
      <c r="AE172" s="137" t="s">
        <v>631</v>
      </c>
      <c r="AF172" s="137" t="s">
        <v>631</v>
      </c>
      <c r="AG172" s="137" t="s">
        <v>631</v>
      </c>
      <c r="AH172" s="137">
        <v>0</v>
      </c>
      <c r="AI172" s="137">
        <v>0</v>
      </c>
      <c r="AJ172" s="137">
        <v>0</v>
      </c>
      <c r="AK172" s="137">
        <v>0</v>
      </c>
      <c r="AL172" s="137">
        <v>0</v>
      </c>
      <c r="AM172" s="137">
        <v>0</v>
      </c>
      <c r="AN172" s="137">
        <v>0</v>
      </c>
      <c r="AO172" s="137">
        <v>0</v>
      </c>
      <c r="AP172" s="137">
        <v>0</v>
      </c>
    </row>
    <row r="173" spans="1:42" ht="18" hidden="1" customHeight="1">
      <c r="A173" s="136" t="s">
        <v>929</v>
      </c>
      <c r="B173" s="136" t="s">
        <v>930</v>
      </c>
      <c r="C173" s="137">
        <v>285</v>
      </c>
      <c r="D173" s="137">
        <v>261</v>
      </c>
      <c r="E173" s="137">
        <v>217</v>
      </c>
      <c r="F173" s="137">
        <v>191</v>
      </c>
      <c r="G173" s="137">
        <v>180</v>
      </c>
      <c r="H173" s="137">
        <v>141</v>
      </c>
      <c r="I173" s="137">
        <v>130</v>
      </c>
      <c r="J173" s="137">
        <v>117</v>
      </c>
      <c r="K173" s="137">
        <v>104</v>
      </c>
      <c r="L173" s="137">
        <v>90</v>
      </c>
      <c r="M173" s="137">
        <v>84</v>
      </c>
      <c r="N173" s="137">
        <v>78</v>
      </c>
      <c r="O173" s="137">
        <v>70</v>
      </c>
      <c r="P173" s="137">
        <v>58</v>
      </c>
      <c r="Q173" s="137">
        <v>48</v>
      </c>
      <c r="R173" s="137">
        <v>39</v>
      </c>
      <c r="S173" s="137">
        <v>33</v>
      </c>
      <c r="T173" s="137">
        <v>33</v>
      </c>
      <c r="U173" s="137">
        <v>27</v>
      </c>
      <c r="V173" s="137">
        <v>20</v>
      </c>
      <c r="W173" s="137">
        <v>16</v>
      </c>
      <c r="X173" s="137">
        <v>17</v>
      </c>
      <c r="Y173" s="137">
        <v>14</v>
      </c>
      <c r="Z173" s="137">
        <v>11</v>
      </c>
      <c r="AA173" s="137">
        <v>9</v>
      </c>
      <c r="AB173" s="137">
        <v>8</v>
      </c>
      <c r="AC173" s="137">
        <v>6</v>
      </c>
      <c r="AD173" s="137">
        <v>5</v>
      </c>
      <c r="AE173" s="137" t="s">
        <v>631</v>
      </c>
      <c r="AF173" s="137" t="s">
        <v>631</v>
      </c>
      <c r="AG173" s="137" t="s">
        <v>631</v>
      </c>
      <c r="AH173" s="137" t="s">
        <v>631</v>
      </c>
      <c r="AI173" s="137" t="s">
        <v>631</v>
      </c>
      <c r="AJ173" s="137" t="s">
        <v>631</v>
      </c>
      <c r="AK173" s="137" t="s">
        <v>631</v>
      </c>
      <c r="AL173" s="137" t="s">
        <v>631</v>
      </c>
      <c r="AM173" s="137" t="s">
        <v>631</v>
      </c>
      <c r="AN173" s="137">
        <v>0</v>
      </c>
      <c r="AO173" s="137">
        <v>0</v>
      </c>
      <c r="AP173" s="137">
        <v>0</v>
      </c>
    </row>
    <row r="174" spans="1:42" ht="18" hidden="1" customHeight="1">
      <c r="A174" s="136" t="s">
        <v>931</v>
      </c>
      <c r="B174" s="136" t="s">
        <v>932</v>
      </c>
      <c r="C174" s="137">
        <v>471</v>
      </c>
      <c r="D174" s="137">
        <v>409</v>
      </c>
      <c r="E174" s="137">
        <v>316</v>
      </c>
      <c r="F174" s="137">
        <v>276</v>
      </c>
      <c r="G174" s="137">
        <v>249</v>
      </c>
      <c r="H174" s="137">
        <v>215</v>
      </c>
      <c r="I174" s="137">
        <v>203</v>
      </c>
      <c r="J174" s="137">
        <v>180</v>
      </c>
      <c r="K174" s="137">
        <v>157</v>
      </c>
      <c r="L174" s="137">
        <v>142</v>
      </c>
      <c r="M174" s="137">
        <v>130</v>
      </c>
      <c r="N174" s="137">
        <v>125</v>
      </c>
      <c r="O174" s="137">
        <v>112</v>
      </c>
      <c r="P174" s="137">
        <v>102</v>
      </c>
      <c r="Q174" s="137">
        <v>98</v>
      </c>
      <c r="R174" s="137">
        <v>85</v>
      </c>
      <c r="S174" s="137">
        <v>68</v>
      </c>
      <c r="T174" s="137">
        <v>59</v>
      </c>
      <c r="U174" s="137">
        <v>48</v>
      </c>
      <c r="V174" s="137">
        <v>43</v>
      </c>
      <c r="W174" s="137">
        <v>40</v>
      </c>
      <c r="X174" s="137">
        <v>33</v>
      </c>
      <c r="Y174" s="137">
        <v>30</v>
      </c>
      <c r="Z174" s="137">
        <v>20</v>
      </c>
      <c r="AA174" s="137">
        <v>15</v>
      </c>
      <c r="AB174" s="137">
        <v>12</v>
      </c>
      <c r="AC174" s="137">
        <v>11</v>
      </c>
      <c r="AD174" s="137">
        <v>6</v>
      </c>
      <c r="AE174" s="137">
        <v>7</v>
      </c>
      <c r="AF174" s="137" t="s">
        <v>631</v>
      </c>
      <c r="AG174" s="137" t="s">
        <v>631</v>
      </c>
      <c r="AH174" s="137" t="s">
        <v>631</v>
      </c>
      <c r="AI174" s="137" t="s">
        <v>631</v>
      </c>
      <c r="AJ174" s="137" t="s">
        <v>631</v>
      </c>
      <c r="AK174" s="137" t="s">
        <v>631</v>
      </c>
      <c r="AL174" s="137" t="s">
        <v>631</v>
      </c>
      <c r="AM174" s="137" t="s">
        <v>631</v>
      </c>
      <c r="AN174" s="137">
        <v>0</v>
      </c>
      <c r="AO174" s="137">
        <v>0</v>
      </c>
      <c r="AP174" s="137">
        <v>0</v>
      </c>
    </row>
    <row r="175" spans="1:42" ht="18" hidden="1" customHeight="1">
      <c r="A175" s="136" t="s">
        <v>933</v>
      </c>
      <c r="B175" s="136" t="s">
        <v>934</v>
      </c>
      <c r="C175" s="137">
        <v>320</v>
      </c>
      <c r="D175" s="137">
        <v>297</v>
      </c>
      <c r="E175" s="137">
        <v>242</v>
      </c>
      <c r="F175" s="137">
        <v>201</v>
      </c>
      <c r="G175" s="137">
        <v>185</v>
      </c>
      <c r="H175" s="137">
        <v>159</v>
      </c>
      <c r="I175" s="137">
        <v>149</v>
      </c>
      <c r="J175" s="137">
        <v>131</v>
      </c>
      <c r="K175" s="137">
        <v>124</v>
      </c>
      <c r="L175" s="137">
        <v>110</v>
      </c>
      <c r="M175" s="137">
        <v>101</v>
      </c>
      <c r="N175" s="137">
        <v>89</v>
      </c>
      <c r="O175" s="137">
        <v>82</v>
      </c>
      <c r="P175" s="137">
        <v>74</v>
      </c>
      <c r="Q175" s="137">
        <v>62</v>
      </c>
      <c r="R175" s="137">
        <v>59</v>
      </c>
      <c r="S175" s="137">
        <v>43</v>
      </c>
      <c r="T175" s="137">
        <v>37</v>
      </c>
      <c r="U175" s="137">
        <v>33</v>
      </c>
      <c r="V175" s="137">
        <v>30</v>
      </c>
      <c r="W175" s="137">
        <v>25</v>
      </c>
      <c r="X175" s="137">
        <v>19</v>
      </c>
      <c r="Y175" s="137">
        <v>14</v>
      </c>
      <c r="Z175" s="137">
        <v>13</v>
      </c>
      <c r="AA175" s="137">
        <v>12</v>
      </c>
      <c r="AB175" s="137">
        <v>9</v>
      </c>
      <c r="AC175" s="137">
        <v>7</v>
      </c>
      <c r="AD175" s="137">
        <v>6</v>
      </c>
      <c r="AE175" s="137">
        <v>5</v>
      </c>
      <c r="AF175" s="137" t="s">
        <v>631</v>
      </c>
      <c r="AG175" s="137" t="s">
        <v>631</v>
      </c>
      <c r="AH175" s="137" t="s">
        <v>631</v>
      </c>
      <c r="AI175" s="137" t="s">
        <v>631</v>
      </c>
      <c r="AJ175" s="137" t="s">
        <v>631</v>
      </c>
      <c r="AK175" s="137" t="s">
        <v>631</v>
      </c>
      <c r="AL175" s="137" t="s">
        <v>631</v>
      </c>
      <c r="AM175" s="137" t="s">
        <v>631</v>
      </c>
      <c r="AN175" s="137">
        <v>0</v>
      </c>
      <c r="AO175" s="137">
        <v>0</v>
      </c>
      <c r="AP175" s="137">
        <v>0</v>
      </c>
    </row>
    <row r="176" spans="1:42" ht="18" hidden="1" customHeight="1">
      <c r="A176" s="136" t="s">
        <v>935</v>
      </c>
      <c r="B176" s="136" t="s">
        <v>936</v>
      </c>
      <c r="C176" s="137">
        <v>276</v>
      </c>
      <c r="D176" s="137">
        <v>234</v>
      </c>
      <c r="E176" s="137">
        <v>191</v>
      </c>
      <c r="F176" s="137">
        <v>160</v>
      </c>
      <c r="G176" s="137">
        <v>152</v>
      </c>
      <c r="H176" s="137">
        <v>123</v>
      </c>
      <c r="I176" s="137">
        <v>105</v>
      </c>
      <c r="J176" s="137">
        <v>99</v>
      </c>
      <c r="K176" s="137">
        <v>91</v>
      </c>
      <c r="L176" s="137">
        <v>81</v>
      </c>
      <c r="M176" s="137">
        <v>70</v>
      </c>
      <c r="N176" s="137">
        <v>64</v>
      </c>
      <c r="O176" s="137">
        <v>62</v>
      </c>
      <c r="P176" s="137">
        <v>50</v>
      </c>
      <c r="Q176" s="137">
        <v>41</v>
      </c>
      <c r="R176" s="137">
        <v>34</v>
      </c>
      <c r="S176" s="137">
        <v>35</v>
      </c>
      <c r="T176" s="137">
        <v>29</v>
      </c>
      <c r="U176" s="137">
        <v>20</v>
      </c>
      <c r="V176" s="137">
        <v>14</v>
      </c>
      <c r="W176" s="137">
        <v>12</v>
      </c>
      <c r="X176" s="137">
        <v>10</v>
      </c>
      <c r="Y176" s="137">
        <v>7</v>
      </c>
      <c r="Z176" s="137">
        <v>6</v>
      </c>
      <c r="AA176" s="137">
        <v>5</v>
      </c>
      <c r="AB176" s="137" t="s">
        <v>631</v>
      </c>
      <c r="AC176" s="137" t="s">
        <v>631</v>
      </c>
      <c r="AD176" s="137" t="s">
        <v>631</v>
      </c>
      <c r="AE176" s="137" t="s">
        <v>631</v>
      </c>
      <c r="AF176" s="137" t="s">
        <v>631</v>
      </c>
      <c r="AG176" s="137" t="s">
        <v>631</v>
      </c>
      <c r="AH176" s="137">
        <v>0</v>
      </c>
      <c r="AI176" s="137">
        <v>0</v>
      </c>
      <c r="AJ176" s="137">
        <v>0</v>
      </c>
      <c r="AK176" s="137">
        <v>0</v>
      </c>
      <c r="AL176" s="137">
        <v>0</v>
      </c>
      <c r="AM176" s="137">
        <v>0</v>
      </c>
      <c r="AN176" s="137">
        <v>0</v>
      </c>
      <c r="AO176" s="137">
        <v>0</v>
      </c>
      <c r="AP176" s="137">
        <v>0</v>
      </c>
    </row>
    <row r="177" spans="1:42" ht="18" hidden="1" customHeight="1">
      <c r="A177" s="136" t="s">
        <v>937</v>
      </c>
      <c r="B177" s="136" t="s">
        <v>938</v>
      </c>
      <c r="C177" s="137">
        <v>1179</v>
      </c>
      <c r="D177" s="137">
        <v>1016</v>
      </c>
      <c r="E177" s="137">
        <v>869</v>
      </c>
      <c r="F177" s="137">
        <v>757</v>
      </c>
      <c r="G177" s="137">
        <v>708</v>
      </c>
      <c r="H177" s="137">
        <v>627</v>
      </c>
      <c r="I177" s="137">
        <v>596</v>
      </c>
      <c r="J177" s="137">
        <v>555</v>
      </c>
      <c r="K177" s="137">
        <v>498</v>
      </c>
      <c r="L177" s="137">
        <v>459</v>
      </c>
      <c r="M177" s="137">
        <v>431</v>
      </c>
      <c r="N177" s="137">
        <v>401</v>
      </c>
      <c r="O177" s="137">
        <v>382</v>
      </c>
      <c r="P177" s="137">
        <v>336</v>
      </c>
      <c r="Q177" s="137">
        <v>288</v>
      </c>
      <c r="R177" s="137">
        <v>248</v>
      </c>
      <c r="S177" s="137">
        <v>212</v>
      </c>
      <c r="T177" s="137">
        <v>186</v>
      </c>
      <c r="U177" s="137">
        <v>170</v>
      </c>
      <c r="V177" s="137">
        <v>142</v>
      </c>
      <c r="W177" s="137">
        <v>123</v>
      </c>
      <c r="X177" s="137">
        <v>97</v>
      </c>
      <c r="Y177" s="137">
        <v>84</v>
      </c>
      <c r="Z177" s="137">
        <v>64</v>
      </c>
      <c r="AA177" s="137">
        <v>53</v>
      </c>
      <c r="AB177" s="137">
        <v>46</v>
      </c>
      <c r="AC177" s="137">
        <v>25</v>
      </c>
      <c r="AD177" s="137">
        <v>20</v>
      </c>
      <c r="AE177" s="137">
        <v>18</v>
      </c>
      <c r="AF177" s="137" t="s">
        <v>631</v>
      </c>
      <c r="AG177" s="137" t="s">
        <v>631</v>
      </c>
      <c r="AH177" s="137" t="s">
        <v>631</v>
      </c>
      <c r="AI177" s="137" t="s">
        <v>631</v>
      </c>
      <c r="AJ177" s="137" t="s">
        <v>631</v>
      </c>
      <c r="AK177" s="137" t="s">
        <v>631</v>
      </c>
      <c r="AL177" s="137" t="s">
        <v>631</v>
      </c>
      <c r="AM177" s="137" t="s">
        <v>631</v>
      </c>
      <c r="AN177" s="137">
        <v>0</v>
      </c>
      <c r="AO177" s="137">
        <v>0</v>
      </c>
      <c r="AP177" s="137">
        <v>0</v>
      </c>
    </row>
    <row r="178" spans="1:42" ht="18" hidden="1" customHeight="1">
      <c r="A178" s="136" t="s">
        <v>939</v>
      </c>
      <c r="B178" s="136" t="s">
        <v>940</v>
      </c>
      <c r="C178" s="137">
        <v>268</v>
      </c>
      <c r="D178" s="137">
        <v>252</v>
      </c>
      <c r="E178" s="137">
        <v>213</v>
      </c>
      <c r="F178" s="137">
        <v>182</v>
      </c>
      <c r="G178" s="137">
        <v>176</v>
      </c>
      <c r="H178" s="137">
        <v>152</v>
      </c>
      <c r="I178" s="137">
        <v>146</v>
      </c>
      <c r="J178" s="137">
        <v>136</v>
      </c>
      <c r="K178" s="137">
        <v>124</v>
      </c>
      <c r="L178" s="137">
        <v>114</v>
      </c>
      <c r="M178" s="137">
        <v>109</v>
      </c>
      <c r="N178" s="137">
        <v>98</v>
      </c>
      <c r="O178" s="137">
        <v>93</v>
      </c>
      <c r="P178" s="137">
        <v>82</v>
      </c>
      <c r="Q178" s="137">
        <v>72</v>
      </c>
      <c r="R178" s="137">
        <v>63</v>
      </c>
      <c r="S178" s="137">
        <v>50</v>
      </c>
      <c r="T178" s="137">
        <v>45</v>
      </c>
      <c r="U178" s="137">
        <v>43</v>
      </c>
      <c r="V178" s="137">
        <v>38</v>
      </c>
      <c r="W178" s="137">
        <v>36</v>
      </c>
      <c r="X178" s="137">
        <v>27</v>
      </c>
      <c r="Y178" s="137">
        <v>23</v>
      </c>
      <c r="Z178" s="137">
        <v>20</v>
      </c>
      <c r="AA178" s="137">
        <v>13</v>
      </c>
      <c r="AB178" s="137">
        <v>11</v>
      </c>
      <c r="AC178" s="137">
        <v>6</v>
      </c>
      <c r="AD178" s="137">
        <v>5</v>
      </c>
      <c r="AE178" s="137">
        <v>5</v>
      </c>
      <c r="AF178" s="137">
        <v>0</v>
      </c>
      <c r="AG178" s="137">
        <v>0</v>
      </c>
      <c r="AH178" s="137">
        <v>0</v>
      </c>
      <c r="AI178" s="137">
        <v>0</v>
      </c>
      <c r="AJ178" s="137">
        <v>0</v>
      </c>
      <c r="AK178" s="137">
        <v>0</v>
      </c>
      <c r="AL178" s="137">
        <v>0</v>
      </c>
      <c r="AM178" s="137">
        <v>0</v>
      </c>
      <c r="AN178" s="137">
        <v>0</v>
      </c>
      <c r="AO178" s="137">
        <v>0</v>
      </c>
      <c r="AP178" s="137">
        <v>0</v>
      </c>
    </row>
    <row r="179" spans="1:42" ht="18" hidden="1" customHeight="1">
      <c r="A179" s="136" t="s">
        <v>941</v>
      </c>
      <c r="B179" s="136" t="s">
        <v>942</v>
      </c>
      <c r="C179" s="137">
        <v>230</v>
      </c>
      <c r="D179" s="137">
        <v>200</v>
      </c>
      <c r="E179" s="137">
        <v>170</v>
      </c>
      <c r="F179" s="137">
        <v>149</v>
      </c>
      <c r="G179" s="137">
        <v>143</v>
      </c>
      <c r="H179" s="137">
        <v>127</v>
      </c>
      <c r="I179" s="137">
        <v>123</v>
      </c>
      <c r="J179" s="137">
        <v>121</v>
      </c>
      <c r="K179" s="137">
        <v>109</v>
      </c>
      <c r="L179" s="137">
        <v>99</v>
      </c>
      <c r="M179" s="137">
        <v>93</v>
      </c>
      <c r="N179" s="137">
        <v>87</v>
      </c>
      <c r="O179" s="137">
        <v>85</v>
      </c>
      <c r="P179" s="137">
        <v>67</v>
      </c>
      <c r="Q179" s="137">
        <v>59</v>
      </c>
      <c r="R179" s="137">
        <v>46</v>
      </c>
      <c r="S179" s="137">
        <v>40</v>
      </c>
      <c r="T179" s="137">
        <v>36</v>
      </c>
      <c r="U179" s="137">
        <v>33</v>
      </c>
      <c r="V179" s="137">
        <v>27</v>
      </c>
      <c r="W179" s="137">
        <v>20</v>
      </c>
      <c r="X179" s="137">
        <v>16</v>
      </c>
      <c r="Y179" s="137">
        <v>13</v>
      </c>
      <c r="Z179" s="137">
        <v>13</v>
      </c>
      <c r="AA179" s="137">
        <v>10</v>
      </c>
      <c r="AB179" s="137">
        <v>10</v>
      </c>
      <c r="AC179" s="137">
        <v>5</v>
      </c>
      <c r="AD179" s="137" t="s">
        <v>631</v>
      </c>
      <c r="AE179" s="137" t="s">
        <v>631</v>
      </c>
      <c r="AF179" s="137" t="s">
        <v>631</v>
      </c>
      <c r="AG179" s="137">
        <v>0</v>
      </c>
      <c r="AH179" s="137">
        <v>0</v>
      </c>
      <c r="AI179" s="137">
        <v>0</v>
      </c>
      <c r="AJ179" s="137">
        <v>0</v>
      </c>
      <c r="AK179" s="137">
        <v>0</v>
      </c>
      <c r="AL179" s="137">
        <v>0</v>
      </c>
      <c r="AM179" s="137">
        <v>0</v>
      </c>
      <c r="AN179" s="137">
        <v>0</v>
      </c>
      <c r="AO179" s="137">
        <v>0</v>
      </c>
      <c r="AP179" s="137">
        <v>0</v>
      </c>
    </row>
    <row r="180" spans="1:42" ht="18" hidden="1" customHeight="1">
      <c r="A180" s="136" t="s">
        <v>943</v>
      </c>
      <c r="B180" s="136" t="s">
        <v>944</v>
      </c>
      <c r="C180" s="137">
        <v>105</v>
      </c>
      <c r="D180" s="137">
        <v>82</v>
      </c>
      <c r="E180" s="137">
        <v>69</v>
      </c>
      <c r="F180" s="137">
        <v>58</v>
      </c>
      <c r="G180" s="137">
        <v>54</v>
      </c>
      <c r="H180" s="137">
        <v>48</v>
      </c>
      <c r="I180" s="137">
        <v>40</v>
      </c>
      <c r="J180" s="137">
        <v>41</v>
      </c>
      <c r="K180" s="137">
        <v>36</v>
      </c>
      <c r="L180" s="137">
        <v>35</v>
      </c>
      <c r="M180" s="137">
        <v>33</v>
      </c>
      <c r="N180" s="137">
        <v>30</v>
      </c>
      <c r="O180" s="137">
        <v>28</v>
      </c>
      <c r="P180" s="137">
        <v>24</v>
      </c>
      <c r="Q180" s="137">
        <v>22</v>
      </c>
      <c r="R180" s="137">
        <v>20</v>
      </c>
      <c r="S180" s="137">
        <v>18</v>
      </c>
      <c r="T180" s="137">
        <v>15</v>
      </c>
      <c r="U180" s="137">
        <v>11</v>
      </c>
      <c r="V180" s="137">
        <v>9</v>
      </c>
      <c r="W180" s="137">
        <v>7</v>
      </c>
      <c r="X180" s="137">
        <v>6</v>
      </c>
      <c r="Y180" s="137">
        <v>6</v>
      </c>
      <c r="Z180" s="137">
        <v>6</v>
      </c>
      <c r="AA180" s="137">
        <v>5</v>
      </c>
      <c r="AB180" s="137">
        <v>5</v>
      </c>
      <c r="AC180" s="137" t="s">
        <v>631</v>
      </c>
      <c r="AD180" s="137" t="s">
        <v>631</v>
      </c>
      <c r="AE180" s="137" t="s">
        <v>631</v>
      </c>
      <c r="AF180" s="137" t="s">
        <v>631</v>
      </c>
      <c r="AG180" s="137">
        <v>0</v>
      </c>
      <c r="AH180" s="137">
        <v>0</v>
      </c>
      <c r="AI180" s="137">
        <v>0</v>
      </c>
      <c r="AJ180" s="137">
        <v>0</v>
      </c>
      <c r="AK180" s="137">
        <v>0</v>
      </c>
      <c r="AL180" s="137">
        <v>0</v>
      </c>
      <c r="AM180" s="137">
        <v>0</v>
      </c>
      <c r="AN180" s="137">
        <v>0</v>
      </c>
      <c r="AO180" s="137">
        <v>0</v>
      </c>
      <c r="AP180" s="137">
        <v>0</v>
      </c>
    </row>
    <row r="181" spans="1:42" ht="18" hidden="1" customHeight="1">
      <c r="A181" s="136" t="s">
        <v>945</v>
      </c>
      <c r="B181" s="136" t="s">
        <v>946</v>
      </c>
      <c r="C181" s="137">
        <v>130</v>
      </c>
      <c r="D181" s="137">
        <v>102</v>
      </c>
      <c r="E181" s="137">
        <v>81</v>
      </c>
      <c r="F181" s="137">
        <v>74</v>
      </c>
      <c r="G181" s="137">
        <v>68</v>
      </c>
      <c r="H181" s="137">
        <v>59</v>
      </c>
      <c r="I181" s="137">
        <v>55</v>
      </c>
      <c r="J181" s="137">
        <v>52</v>
      </c>
      <c r="K181" s="137">
        <v>46</v>
      </c>
      <c r="L181" s="137">
        <v>41</v>
      </c>
      <c r="M181" s="137">
        <v>38</v>
      </c>
      <c r="N181" s="137">
        <v>35</v>
      </c>
      <c r="O181" s="137">
        <v>33</v>
      </c>
      <c r="P181" s="137">
        <v>28</v>
      </c>
      <c r="Q181" s="137">
        <v>25</v>
      </c>
      <c r="R181" s="137">
        <v>20</v>
      </c>
      <c r="S181" s="137">
        <v>17</v>
      </c>
      <c r="T181" s="137">
        <v>12</v>
      </c>
      <c r="U181" s="137">
        <v>13</v>
      </c>
      <c r="V181" s="137">
        <v>10</v>
      </c>
      <c r="W181" s="137">
        <v>9</v>
      </c>
      <c r="X181" s="137">
        <v>8</v>
      </c>
      <c r="Y181" s="137">
        <v>6</v>
      </c>
      <c r="Z181" s="137" t="s">
        <v>631</v>
      </c>
      <c r="AA181" s="137" t="s">
        <v>631</v>
      </c>
      <c r="AB181" s="137" t="s">
        <v>631</v>
      </c>
      <c r="AC181" s="137" t="s">
        <v>631</v>
      </c>
      <c r="AD181" s="137" t="s">
        <v>631</v>
      </c>
      <c r="AE181" s="137" t="s">
        <v>631</v>
      </c>
      <c r="AF181" s="137">
        <v>0</v>
      </c>
      <c r="AG181" s="137">
        <v>0</v>
      </c>
      <c r="AH181" s="137">
        <v>0</v>
      </c>
      <c r="AI181" s="137">
        <v>0</v>
      </c>
      <c r="AJ181" s="137">
        <v>0</v>
      </c>
      <c r="AK181" s="137">
        <v>0</v>
      </c>
      <c r="AL181" s="137">
        <v>0</v>
      </c>
      <c r="AM181" s="137">
        <v>0</v>
      </c>
      <c r="AN181" s="137">
        <v>0</v>
      </c>
      <c r="AO181" s="137">
        <v>0</v>
      </c>
      <c r="AP181" s="137">
        <v>0</v>
      </c>
    </row>
    <row r="182" spans="1:42" ht="18" hidden="1" customHeight="1">
      <c r="A182" s="136" t="s">
        <v>947</v>
      </c>
      <c r="B182" s="136" t="s">
        <v>948</v>
      </c>
      <c r="C182" s="137">
        <v>284</v>
      </c>
      <c r="D182" s="137">
        <v>236</v>
      </c>
      <c r="E182" s="137">
        <v>208</v>
      </c>
      <c r="F182" s="137">
        <v>185</v>
      </c>
      <c r="G182" s="137">
        <v>172</v>
      </c>
      <c r="H182" s="137">
        <v>158</v>
      </c>
      <c r="I182" s="137">
        <v>152</v>
      </c>
      <c r="J182" s="137">
        <v>131</v>
      </c>
      <c r="K182" s="137">
        <v>115</v>
      </c>
      <c r="L182" s="137">
        <v>103</v>
      </c>
      <c r="M182" s="137">
        <v>95</v>
      </c>
      <c r="N182" s="137">
        <v>94</v>
      </c>
      <c r="O182" s="137">
        <v>89</v>
      </c>
      <c r="P182" s="137">
        <v>80</v>
      </c>
      <c r="Q182" s="137">
        <v>68</v>
      </c>
      <c r="R182" s="137">
        <v>59</v>
      </c>
      <c r="S182" s="137">
        <v>51</v>
      </c>
      <c r="T182" s="137">
        <v>47</v>
      </c>
      <c r="U182" s="137">
        <v>41</v>
      </c>
      <c r="V182" s="137">
        <v>36</v>
      </c>
      <c r="W182" s="137">
        <v>33</v>
      </c>
      <c r="X182" s="137">
        <v>26</v>
      </c>
      <c r="Y182" s="137">
        <v>24</v>
      </c>
      <c r="Z182" s="137">
        <v>12</v>
      </c>
      <c r="AA182" s="137">
        <v>13</v>
      </c>
      <c r="AB182" s="137">
        <v>12</v>
      </c>
      <c r="AC182" s="137">
        <v>8</v>
      </c>
      <c r="AD182" s="137">
        <v>7</v>
      </c>
      <c r="AE182" s="137">
        <v>5</v>
      </c>
      <c r="AF182" s="137" t="s">
        <v>631</v>
      </c>
      <c r="AG182" s="137" t="s">
        <v>631</v>
      </c>
      <c r="AH182" s="137" t="s">
        <v>631</v>
      </c>
      <c r="AI182" s="137" t="s">
        <v>631</v>
      </c>
      <c r="AJ182" s="137" t="s">
        <v>631</v>
      </c>
      <c r="AK182" s="137" t="s">
        <v>631</v>
      </c>
      <c r="AL182" s="137" t="s">
        <v>631</v>
      </c>
      <c r="AM182" s="137" t="s">
        <v>631</v>
      </c>
      <c r="AN182" s="137">
        <v>0</v>
      </c>
      <c r="AO182" s="137">
        <v>0</v>
      </c>
      <c r="AP182" s="137">
        <v>0</v>
      </c>
    </row>
    <row r="183" spans="1:42" ht="18" hidden="1" customHeight="1">
      <c r="A183" s="136" t="s">
        <v>949</v>
      </c>
      <c r="B183" s="136" t="s">
        <v>950</v>
      </c>
      <c r="C183" s="137">
        <v>162</v>
      </c>
      <c r="D183" s="137">
        <v>144</v>
      </c>
      <c r="E183" s="137">
        <v>128</v>
      </c>
      <c r="F183" s="137">
        <v>109</v>
      </c>
      <c r="G183" s="137">
        <v>95</v>
      </c>
      <c r="H183" s="137">
        <v>83</v>
      </c>
      <c r="I183" s="137">
        <v>80</v>
      </c>
      <c r="J183" s="137">
        <v>74</v>
      </c>
      <c r="K183" s="137">
        <v>68</v>
      </c>
      <c r="L183" s="137">
        <v>67</v>
      </c>
      <c r="M183" s="137">
        <v>63</v>
      </c>
      <c r="N183" s="137">
        <v>57</v>
      </c>
      <c r="O183" s="137">
        <v>54</v>
      </c>
      <c r="P183" s="137">
        <v>55</v>
      </c>
      <c r="Q183" s="137">
        <v>42</v>
      </c>
      <c r="R183" s="137">
        <v>40</v>
      </c>
      <c r="S183" s="137">
        <v>36</v>
      </c>
      <c r="T183" s="137">
        <v>31</v>
      </c>
      <c r="U183" s="137">
        <v>29</v>
      </c>
      <c r="V183" s="137">
        <v>22</v>
      </c>
      <c r="W183" s="137">
        <v>18</v>
      </c>
      <c r="X183" s="137">
        <v>14</v>
      </c>
      <c r="Y183" s="137">
        <v>12</v>
      </c>
      <c r="Z183" s="137">
        <v>10</v>
      </c>
      <c r="AA183" s="137">
        <v>9</v>
      </c>
      <c r="AB183" s="137">
        <v>6</v>
      </c>
      <c r="AC183" s="137" t="s">
        <v>631</v>
      </c>
      <c r="AD183" s="137" t="s">
        <v>631</v>
      </c>
      <c r="AE183" s="137" t="s">
        <v>631</v>
      </c>
      <c r="AF183" s="137">
        <v>0</v>
      </c>
      <c r="AG183" s="137">
        <v>0</v>
      </c>
      <c r="AH183" s="137">
        <v>0</v>
      </c>
      <c r="AI183" s="137">
        <v>0</v>
      </c>
      <c r="AJ183" s="137">
        <v>0</v>
      </c>
      <c r="AK183" s="137">
        <v>0</v>
      </c>
      <c r="AL183" s="137">
        <v>0</v>
      </c>
      <c r="AM183" s="137">
        <v>0</v>
      </c>
      <c r="AN183" s="137">
        <v>0</v>
      </c>
      <c r="AO183" s="137">
        <v>0</v>
      </c>
      <c r="AP183" s="137">
        <v>0</v>
      </c>
    </row>
    <row r="184" spans="1:42" ht="18" hidden="1" customHeight="1">
      <c r="A184" s="136"/>
      <c r="B184" s="136" t="s">
        <v>650</v>
      </c>
      <c r="C184" s="137" t="s">
        <v>631</v>
      </c>
      <c r="D184" s="137" t="s">
        <v>631</v>
      </c>
      <c r="E184" s="137">
        <v>0</v>
      </c>
      <c r="F184" s="137">
        <v>0</v>
      </c>
      <c r="G184" s="137">
        <v>0</v>
      </c>
      <c r="H184" s="137">
        <v>0</v>
      </c>
      <c r="I184" s="137">
        <v>0</v>
      </c>
      <c r="J184" s="137">
        <v>0</v>
      </c>
      <c r="K184" s="137">
        <v>0</v>
      </c>
      <c r="L184" s="137">
        <v>0</v>
      </c>
      <c r="M184" s="137">
        <v>0</v>
      </c>
      <c r="N184" s="137">
        <v>0</v>
      </c>
      <c r="O184" s="137">
        <v>0</v>
      </c>
      <c r="P184" s="137">
        <v>0</v>
      </c>
      <c r="Q184" s="137">
        <v>0</v>
      </c>
      <c r="R184" s="137">
        <v>0</v>
      </c>
      <c r="S184" s="137">
        <v>0</v>
      </c>
      <c r="T184" s="137">
        <v>0</v>
      </c>
      <c r="U184" s="137">
        <v>0</v>
      </c>
      <c r="V184" s="137">
        <v>0</v>
      </c>
      <c r="W184" s="137">
        <v>0</v>
      </c>
      <c r="X184" s="137">
        <v>0</v>
      </c>
      <c r="Y184" s="137">
        <v>0</v>
      </c>
      <c r="Z184" s="137">
        <v>0</v>
      </c>
      <c r="AA184" s="137">
        <v>0</v>
      </c>
      <c r="AB184" s="137">
        <v>0</v>
      </c>
      <c r="AC184" s="137">
        <v>0</v>
      </c>
      <c r="AD184" s="137">
        <v>0</v>
      </c>
      <c r="AE184" s="137">
        <v>0</v>
      </c>
      <c r="AF184" s="137">
        <v>0</v>
      </c>
      <c r="AG184" s="137">
        <v>0</v>
      </c>
      <c r="AH184" s="137">
        <v>0</v>
      </c>
      <c r="AI184" s="137">
        <v>0</v>
      </c>
      <c r="AJ184" s="137">
        <v>0</v>
      </c>
      <c r="AK184" s="137">
        <v>0</v>
      </c>
      <c r="AL184" s="137">
        <v>0</v>
      </c>
      <c r="AM184" s="137">
        <v>0</v>
      </c>
      <c r="AN184" s="137">
        <v>0</v>
      </c>
      <c r="AO184" s="137">
        <v>0</v>
      </c>
      <c r="AP184" s="137">
        <v>0</v>
      </c>
    </row>
    <row r="185" spans="1:42" ht="18" hidden="1" customHeight="1">
      <c r="A185" s="136" t="s">
        <v>951</v>
      </c>
      <c r="B185" s="136" t="s">
        <v>952</v>
      </c>
      <c r="C185" s="137">
        <v>12918</v>
      </c>
      <c r="D185" s="137">
        <v>11286</v>
      </c>
      <c r="E185" s="137">
        <v>9525</v>
      </c>
      <c r="F185" s="137">
        <v>8368</v>
      </c>
      <c r="G185" s="137">
        <v>7936</v>
      </c>
      <c r="H185" s="137">
        <v>6950</v>
      </c>
      <c r="I185" s="137">
        <v>6593</v>
      </c>
      <c r="J185" s="137">
        <v>6048</v>
      </c>
      <c r="K185" s="137">
        <v>5494</v>
      </c>
      <c r="L185" s="137">
        <v>5051</v>
      </c>
      <c r="M185" s="137">
        <v>4628</v>
      </c>
      <c r="N185" s="137">
        <v>4181</v>
      </c>
      <c r="O185" s="137">
        <v>3683</v>
      </c>
      <c r="P185" s="137">
        <v>3177</v>
      </c>
      <c r="Q185" s="137">
        <v>2764</v>
      </c>
      <c r="R185" s="137">
        <v>2351</v>
      </c>
      <c r="S185" s="137">
        <v>2039</v>
      </c>
      <c r="T185" s="137">
        <v>1743</v>
      </c>
      <c r="U185" s="137">
        <v>1538</v>
      </c>
      <c r="V185" s="137">
        <v>1297</v>
      </c>
      <c r="W185" s="137">
        <v>1152</v>
      </c>
      <c r="X185" s="137">
        <v>993</v>
      </c>
      <c r="Y185" s="137">
        <v>849</v>
      </c>
      <c r="Z185" s="137">
        <v>644</v>
      </c>
      <c r="AA185" s="137">
        <v>540</v>
      </c>
      <c r="AB185" s="137">
        <v>422</v>
      </c>
      <c r="AC185" s="137">
        <v>334</v>
      </c>
      <c r="AD185" s="137">
        <v>244</v>
      </c>
      <c r="AE185" s="137">
        <v>193</v>
      </c>
      <c r="AF185" s="137">
        <v>126</v>
      </c>
      <c r="AG185" s="137">
        <v>100</v>
      </c>
      <c r="AH185" s="137">
        <v>90</v>
      </c>
      <c r="AI185" s="137">
        <v>81</v>
      </c>
      <c r="AJ185" s="137">
        <v>73</v>
      </c>
      <c r="AK185" s="137">
        <v>55</v>
      </c>
      <c r="AL185" s="137">
        <v>31</v>
      </c>
      <c r="AM185" s="137">
        <v>24</v>
      </c>
      <c r="AN185" s="137">
        <v>0</v>
      </c>
      <c r="AO185" s="137">
        <v>0</v>
      </c>
      <c r="AP185" s="137">
        <v>0</v>
      </c>
    </row>
    <row r="186" spans="1:42" ht="18" hidden="1" customHeight="1">
      <c r="A186" s="136" t="s">
        <v>953</v>
      </c>
      <c r="B186" s="136" t="s">
        <v>954</v>
      </c>
      <c r="C186" s="137">
        <v>320</v>
      </c>
      <c r="D186" s="137">
        <v>283</v>
      </c>
      <c r="E186" s="137">
        <v>240</v>
      </c>
      <c r="F186" s="137">
        <v>205</v>
      </c>
      <c r="G186" s="137">
        <v>206</v>
      </c>
      <c r="H186" s="137">
        <v>183</v>
      </c>
      <c r="I186" s="137">
        <v>171</v>
      </c>
      <c r="J186" s="137">
        <v>163</v>
      </c>
      <c r="K186" s="137">
        <v>146</v>
      </c>
      <c r="L186" s="137">
        <v>126</v>
      </c>
      <c r="M186" s="137">
        <v>120</v>
      </c>
      <c r="N186" s="137">
        <v>111</v>
      </c>
      <c r="O186" s="137">
        <v>95</v>
      </c>
      <c r="P186" s="137">
        <v>84</v>
      </c>
      <c r="Q186" s="137">
        <v>71</v>
      </c>
      <c r="R186" s="137">
        <v>62</v>
      </c>
      <c r="S186" s="137">
        <v>53</v>
      </c>
      <c r="T186" s="137">
        <v>48</v>
      </c>
      <c r="U186" s="137">
        <v>43</v>
      </c>
      <c r="V186" s="137">
        <v>33</v>
      </c>
      <c r="W186" s="137">
        <v>25</v>
      </c>
      <c r="X186" s="137">
        <v>21</v>
      </c>
      <c r="Y186" s="137">
        <v>19</v>
      </c>
      <c r="Z186" s="137">
        <v>14</v>
      </c>
      <c r="AA186" s="137">
        <v>8</v>
      </c>
      <c r="AB186" s="137">
        <v>7</v>
      </c>
      <c r="AC186" s="137">
        <v>8</v>
      </c>
      <c r="AD186" s="137">
        <v>6</v>
      </c>
      <c r="AE186" s="137">
        <v>5</v>
      </c>
      <c r="AF186" s="137" t="s">
        <v>631</v>
      </c>
      <c r="AG186" s="137" t="s">
        <v>631</v>
      </c>
      <c r="AH186" s="137" t="s">
        <v>631</v>
      </c>
      <c r="AI186" s="137" t="s">
        <v>631</v>
      </c>
      <c r="AJ186" s="137" t="s">
        <v>631</v>
      </c>
      <c r="AK186" s="137" t="s">
        <v>631</v>
      </c>
      <c r="AL186" s="137" t="s">
        <v>631</v>
      </c>
      <c r="AM186" s="137" t="s">
        <v>631</v>
      </c>
      <c r="AN186" s="137">
        <v>0</v>
      </c>
      <c r="AO186" s="137">
        <v>0</v>
      </c>
      <c r="AP186" s="137">
        <v>0</v>
      </c>
    </row>
    <row r="187" spans="1:42" ht="18" hidden="1" customHeight="1">
      <c r="A187" s="136" t="s">
        <v>955</v>
      </c>
      <c r="B187" s="136" t="s">
        <v>956</v>
      </c>
      <c r="C187" s="137">
        <v>708</v>
      </c>
      <c r="D187" s="137">
        <v>593</v>
      </c>
      <c r="E187" s="137">
        <v>496</v>
      </c>
      <c r="F187" s="137">
        <v>444</v>
      </c>
      <c r="G187" s="137">
        <v>422</v>
      </c>
      <c r="H187" s="137">
        <v>388</v>
      </c>
      <c r="I187" s="137">
        <v>371</v>
      </c>
      <c r="J187" s="137">
        <v>339</v>
      </c>
      <c r="K187" s="137">
        <v>306</v>
      </c>
      <c r="L187" s="137">
        <v>283</v>
      </c>
      <c r="M187" s="137">
        <v>269</v>
      </c>
      <c r="N187" s="137">
        <v>247</v>
      </c>
      <c r="O187" s="137">
        <v>216</v>
      </c>
      <c r="P187" s="137">
        <v>181</v>
      </c>
      <c r="Q187" s="137">
        <v>154</v>
      </c>
      <c r="R187" s="137">
        <v>126</v>
      </c>
      <c r="S187" s="137">
        <v>104</v>
      </c>
      <c r="T187" s="137">
        <v>94</v>
      </c>
      <c r="U187" s="137">
        <v>75</v>
      </c>
      <c r="V187" s="137">
        <v>67</v>
      </c>
      <c r="W187" s="137">
        <v>61</v>
      </c>
      <c r="X187" s="137">
        <v>53</v>
      </c>
      <c r="Y187" s="137">
        <v>40</v>
      </c>
      <c r="Z187" s="137">
        <v>33</v>
      </c>
      <c r="AA187" s="137">
        <v>28</v>
      </c>
      <c r="AB187" s="137">
        <v>21</v>
      </c>
      <c r="AC187" s="137">
        <v>18</v>
      </c>
      <c r="AD187" s="137">
        <v>11</v>
      </c>
      <c r="AE187" s="137">
        <v>8</v>
      </c>
      <c r="AF187" s="137" t="s">
        <v>631</v>
      </c>
      <c r="AG187" s="137" t="s">
        <v>631</v>
      </c>
      <c r="AH187" s="137" t="s">
        <v>631</v>
      </c>
      <c r="AI187" s="137" t="s">
        <v>631</v>
      </c>
      <c r="AJ187" s="137" t="s">
        <v>631</v>
      </c>
      <c r="AK187" s="137" t="s">
        <v>631</v>
      </c>
      <c r="AL187" s="137" t="s">
        <v>631</v>
      </c>
      <c r="AM187" s="137" t="s">
        <v>631</v>
      </c>
      <c r="AN187" s="137">
        <v>0</v>
      </c>
      <c r="AO187" s="137">
        <v>0</v>
      </c>
      <c r="AP187" s="137">
        <v>0</v>
      </c>
    </row>
    <row r="188" spans="1:42" ht="18" hidden="1" customHeight="1">
      <c r="A188" s="136" t="s">
        <v>957</v>
      </c>
      <c r="B188" s="136" t="s">
        <v>958</v>
      </c>
      <c r="C188" s="137">
        <v>306</v>
      </c>
      <c r="D188" s="137">
        <v>281</v>
      </c>
      <c r="E188" s="137">
        <v>243</v>
      </c>
      <c r="F188" s="137">
        <v>223</v>
      </c>
      <c r="G188" s="137">
        <v>220</v>
      </c>
      <c r="H188" s="137">
        <v>196</v>
      </c>
      <c r="I188" s="137">
        <v>178</v>
      </c>
      <c r="J188" s="137">
        <v>165</v>
      </c>
      <c r="K188" s="137">
        <v>146</v>
      </c>
      <c r="L188" s="137">
        <v>131</v>
      </c>
      <c r="M188" s="137">
        <v>108</v>
      </c>
      <c r="N188" s="137">
        <v>87</v>
      </c>
      <c r="O188" s="137">
        <v>71</v>
      </c>
      <c r="P188" s="137">
        <v>54</v>
      </c>
      <c r="Q188" s="137">
        <v>45</v>
      </c>
      <c r="R188" s="137">
        <v>39</v>
      </c>
      <c r="S188" s="137">
        <v>32</v>
      </c>
      <c r="T188" s="137">
        <v>27</v>
      </c>
      <c r="U188" s="137">
        <v>29</v>
      </c>
      <c r="V188" s="137">
        <v>26</v>
      </c>
      <c r="W188" s="137">
        <v>24</v>
      </c>
      <c r="X188" s="137">
        <v>20</v>
      </c>
      <c r="Y188" s="137">
        <v>18</v>
      </c>
      <c r="Z188" s="137">
        <v>11</v>
      </c>
      <c r="AA188" s="137">
        <v>10</v>
      </c>
      <c r="AB188" s="137">
        <v>8</v>
      </c>
      <c r="AC188" s="137">
        <v>7</v>
      </c>
      <c r="AD188" s="137">
        <v>5</v>
      </c>
      <c r="AE188" s="137" t="s">
        <v>631</v>
      </c>
      <c r="AF188" s="137" t="s">
        <v>631</v>
      </c>
      <c r="AG188" s="137" t="s">
        <v>631</v>
      </c>
      <c r="AH188" s="137" t="s">
        <v>631</v>
      </c>
      <c r="AI188" s="137" t="s">
        <v>631</v>
      </c>
      <c r="AJ188" s="137" t="s">
        <v>631</v>
      </c>
      <c r="AK188" s="137" t="s">
        <v>631</v>
      </c>
      <c r="AL188" s="137">
        <v>0</v>
      </c>
      <c r="AM188" s="137">
        <v>0</v>
      </c>
      <c r="AN188" s="137">
        <v>0</v>
      </c>
      <c r="AO188" s="137">
        <v>0</v>
      </c>
      <c r="AP188" s="137">
        <v>0</v>
      </c>
    </row>
    <row r="189" spans="1:42" ht="18" hidden="1" customHeight="1">
      <c r="A189" s="136" t="s">
        <v>959</v>
      </c>
      <c r="B189" s="136" t="s">
        <v>960</v>
      </c>
      <c r="C189" s="137">
        <v>240</v>
      </c>
      <c r="D189" s="137">
        <v>213</v>
      </c>
      <c r="E189" s="137">
        <v>182</v>
      </c>
      <c r="F189" s="137">
        <v>148</v>
      </c>
      <c r="G189" s="137">
        <v>144</v>
      </c>
      <c r="H189" s="137">
        <v>130</v>
      </c>
      <c r="I189" s="137">
        <v>127</v>
      </c>
      <c r="J189" s="137">
        <v>121</v>
      </c>
      <c r="K189" s="137">
        <v>120</v>
      </c>
      <c r="L189" s="137">
        <v>108</v>
      </c>
      <c r="M189" s="137">
        <v>99</v>
      </c>
      <c r="N189" s="137">
        <v>97</v>
      </c>
      <c r="O189" s="137">
        <v>89</v>
      </c>
      <c r="P189" s="137">
        <v>79</v>
      </c>
      <c r="Q189" s="137">
        <v>69</v>
      </c>
      <c r="R189" s="137">
        <v>55</v>
      </c>
      <c r="S189" s="137">
        <v>45</v>
      </c>
      <c r="T189" s="137">
        <v>38</v>
      </c>
      <c r="U189" s="137">
        <v>37</v>
      </c>
      <c r="V189" s="137">
        <v>30</v>
      </c>
      <c r="W189" s="137">
        <v>25</v>
      </c>
      <c r="X189" s="137">
        <v>24</v>
      </c>
      <c r="Y189" s="137">
        <v>15</v>
      </c>
      <c r="Z189" s="137">
        <v>13</v>
      </c>
      <c r="AA189" s="137">
        <v>9</v>
      </c>
      <c r="AB189" s="137">
        <v>9</v>
      </c>
      <c r="AC189" s="137">
        <v>7</v>
      </c>
      <c r="AD189" s="137">
        <v>5</v>
      </c>
      <c r="AE189" s="137">
        <v>5</v>
      </c>
      <c r="AF189" s="137" t="s">
        <v>631</v>
      </c>
      <c r="AG189" s="137" t="s">
        <v>631</v>
      </c>
      <c r="AH189" s="137" t="s">
        <v>631</v>
      </c>
      <c r="AI189" s="137" t="s">
        <v>631</v>
      </c>
      <c r="AJ189" s="137" t="s">
        <v>631</v>
      </c>
      <c r="AK189" s="137" t="s">
        <v>631</v>
      </c>
      <c r="AL189" s="137">
        <v>0</v>
      </c>
      <c r="AM189" s="137">
        <v>0</v>
      </c>
      <c r="AN189" s="137">
        <v>0</v>
      </c>
      <c r="AO189" s="137">
        <v>0</v>
      </c>
      <c r="AP189" s="137">
        <v>0</v>
      </c>
    </row>
    <row r="190" spans="1:42" ht="18" hidden="1" customHeight="1">
      <c r="A190" s="136" t="s">
        <v>961</v>
      </c>
      <c r="B190" s="136" t="s">
        <v>962</v>
      </c>
      <c r="C190" s="137">
        <v>219</v>
      </c>
      <c r="D190" s="137">
        <v>190</v>
      </c>
      <c r="E190" s="137">
        <v>159</v>
      </c>
      <c r="F190" s="137">
        <v>135</v>
      </c>
      <c r="G190" s="137">
        <v>132</v>
      </c>
      <c r="H190" s="137">
        <v>115</v>
      </c>
      <c r="I190" s="137">
        <v>102</v>
      </c>
      <c r="J190" s="137">
        <v>93</v>
      </c>
      <c r="K190" s="137">
        <v>91</v>
      </c>
      <c r="L190" s="137">
        <v>87</v>
      </c>
      <c r="M190" s="137">
        <v>80</v>
      </c>
      <c r="N190" s="137">
        <v>70</v>
      </c>
      <c r="O190" s="137">
        <v>61</v>
      </c>
      <c r="P190" s="137">
        <v>52</v>
      </c>
      <c r="Q190" s="137">
        <v>51</v>
      </c>
      <c r="R190" s="137">
        <v>48</v>
      </c>
      <c r="S190" s="137">
        <v>46</v>
      </c>
      <c r="T190" s="137">
        <v>35</v>
      </c>
      <c r="U190" s="137">
        <v>30</v>
      </c>
      <c r="V190" s="137">
        <v>23</v>
      </c>
      <c r="W190" s="137">
        <v>21</v>
      </c>
      <c r="X190" s="137">
        <v>15</v>
      </c>
      <c r="Y190" s="137">
        <v>16</v>
      </c>
      <c r="Z190" s="137">
        <v>14</v>
      </c>
      <c r="AA190" s="137">
        <v>11</v>
      </c>
      <c r="AB190" s="137">
        <v>11</v>
      </c>
      <c r="AC190" s="137">
        <v>10</v>
      </c>
      <c r="AD190" s="137">
        <v>7</v>
      </c>
      <c r="AE190" s="137">
        <v>5</v>
      </c>
      <c r="AF190" s="137">
        <v>5</v>
      </c>
      <c r="AG190" s="137">
        <v>5</v>
      </c>
      <c r="AH190" s="137">
        <v>5</v>
      </c>
      <c r="AI190" s="137" t="s">
        <v>631</v>
      </c>
      <c r="AJ190" s="137" t="s">
        <v>631</v>
      </c>
      <c r="AK190" s="137" t="s">
        <v>631</v>
      </c>
      <c r="AL190" s="137">
        <v>0</v>
      </c>
      <c r="AM190" s="137">
        <v>0</v>
      </c>
      <c r="AN190" s="137">
        <v>0</v>
      </c>
      <c r="AO190" s="137">
        <v>0</v>
      </c>
      <c r="AP190" s="137">
        <v>0</v>
      </c>
    </row>
    <row r="191" spans="1:42" ht="18" hidden="1" customHeight="1">
      <c r="A191" s="136" t="s">
        <v>963</v>
      </c>
      <c r="B191" s="136" t="s">
        <v>964</v>
      </c>
      <c r="C191" s="137">
        <v>370</v>
      </c>
      <c r="D191" s="137">
        <v>321</v>
      </c>
      <c r="E191" s="137">
        <v>268</v>
      </c>
      <c r="F191" s="137">
        <v>233</v>
      </c>
      <c r="G191" s="137">
        <v>215</v>
      </c>
      <c r="H191" s="137">
        <v>181</v>
      </c>
      <c r="I191" s="137">
        <v>155</v>
      </c>
      <c r="J191" s="137">
        <v>140</v>
      </c>
      <c r="K191" s="137">
        <v>121</v>
      </c>
      <c r="L191" s="137">
        <v>105</v>
      </c>
      <c r="M191" s="137">
        <v>82</v>
      </c>
      <c r="N191" s="137">
        <v>74</v>
      </c>
      <c r="O191" s="137">
        <v>58</v>
      </c>
      <c r="P191" s="137">
        <v>51</v>
      </c>
      <c r="Q191" s="137">
        <v>45</v>
      </c>
      <c r="R191" s="137">
        <v>39</v>
      </c>
      <c r="S191" s="137">
        <v>33</v>
      </c>
      <c r="T191" s="137">
        <v>26</v>
      </c>
      <c r="U191" s="137">
        <v>20</v>
      </c>
      <c r="V191" s="137">
        <v>18</v>
      </c>
      <c r="W191" s="137">
        <v>14</v>
      </c>
      <c r="X191" s="137">
        <v>11</v>
      </c>
      <c r="Y191" s="137">
        <v>9</v>
      </c>
      <c r="Z191" s="137">
        <v>6</v>
      </c>
      <c r="AA191" s="137">
        <v>5</v>
      </c>
      <c r="AB191" s="137" t="s">
        <v>631</v>
      </c>
      <c r="AC191" s="137" t="s">
        <v>631</v>
      </c>
      <c r="AD191" s="137">
        <v>0</v>
      </c>
      <c r="AE191" s="137">
        <v>0</v>
      </c>
      <c r="AF191" s="137">
        <v>0</v>
      </c>
      <c r="AG191" s="137">
        <v>0</v>
      </c>
      <c r="AH191" s="137">
        <v>0</v>
      </c>
      <c r="AI191" s="137">
        <v>0</v>
      </c>
      <c r="AJ191" s="137">
        <v>0</v>
      </c>
      <c r="AK191" s="137">
        <v>0</v>
      </c>
      <c r="AL191" s="137">
        <v>0</v>
      </c>
      <c r="AM191" s="137">
        <v>0</v>
      </c>
      <c r="AN191" s="137">
        <v>0</v>
      </c>
      <c r="AO191" s="137">
        <v>0</v>
      </c>
      <c r="AP191" s="137">
        <v>0</v>
      </c>
    </row>
    <row r="192" spans="1:42" ht="18" hidden="1" customHeight="1">
      <c r="A192" s="136" t="s">
        <v>965</v>
      </c>
      <c r="B192" s="136" t="s">
        <v>966</v>
      </c>
      <c r="C192" s="137">
        <v>1635</v>
      </c>
      <c r="D192" s="137">
        <v>1417</v>
      </c>
      <c r="E192" s="137">
        <v>1193</v>
      </c>
      <c r="F192" s="137">
        <v>1056</v>
      </c>
      <c r="G192" s="137">
        <v>1000</v>
      </c>
      <c r="H192" s="137">
        <v>874</v>
      </c>
      <c r="I192" s="137">
        <v>836</v>
      </c>
      <c r="J192" s="137">
        <v>763</v>
      </c>
      <c r="K192" s="137">
        <v>702</v>
      </c>
      <c r="L192" s="137">
        <v>656</v>
      </c>
      <c r="M192" s="137">
        <v>600</v>
      </c>
      <c r="N192" s="137">
        <v>549</v>
      </c>
      <c r="O192" s="137">
        <v>497</v>
      </c>
      <c r="P192" s="137">
        <v>435</v>
      </c>
      <c r="Q192" s="137">
        <v>369</v>
      </c>
      <c r="R192" s="137">
        <v>311</v>
      </c>
      <c r="S192" s="137">
        <v>272</v>
      </c>
      <c r="T192" s="137">
        <v>229</v>
      </c>
      <c r="U192" s="137">
        <v>206</v>
      </c>
      <c r="V192" s="137">
        <v>171</v>
      </c>
      <c r="W192" s="137">
        <v>141</v>
      </c>
      <c r="X192" s="137">
        <v>125</v>
      </c>
      <c r="Y192" s="137">
        <v>114</v>
      </c>
      <c r="Z192" s="137">
        <v>83</v>
      </c>
      <c r="AA192" s="137">
        <v>69</v>
      </c>
      <c r="AB192" s="137">
        <v>49</v>
      </c>
      <c r="AC192" s="137">
        <v>39</v>
      </c>
      <c r="AD192" s="137">
        <v>26</v>
      </c>
      <c r="AE192" s="137">
        <v>24</v>
      </c>
      <c r="AF192" s="137">
        <v>18</v>
      </c>
      <c r="AG192" s="137">
        <v>13</v>
      </c>
      <c r="AH192" s="137">
        <v>12</v>
      </c>
      <c r="AI192" s="137">
        <v>12</v>
      </c>
      <c r="AJ192" s="137">
        <v>11</v>
      </c>
      <c r="AK192" s="137">
        <v>8</v>
      </c>
      <c r="AL192" s="137">
        <v>6</v>
      </c>
      <c r="AM192" s="137" t="s">
        <v>631</v>
      </c>
      <c r="AN192" s="137">
        <v>0</v>
      </c>
      <c r="AO192" s="137">
        <v>0</v>
      </c>
      <c r="AP192" s="137">
        <v>0</v>
      </c>
    </row>
    <row r="193" spans="1:42" ht="18" hidden="1" customHeight="1">
      <c r="A193" s="136" t="s">
        <v>967</v>
      </c>
      <c r="B193" s="136" t="s">
        <v>968</v>
      </c>
      <c r="C193" s="137">
        <v>260</v>
      </c>
      <c r="D193" s="137">
        <v>224</v>
      </c>
      <c r="E193" s="137">
        <v>182</v>
      </c>
      <c r="F193" s="137">
        <v>174</v>
      </c>
      <c r="G193" s="137">
        <v>163</v>
      </c>
      <c r="H193" s="137">
        <v>142</v>
      </c>
      <c r="I193" s="137">
        <v>141</v>
      </c>
      <c r="J193" s="137">
        <v>127</v>
      </c>
      <c r="K193" s="137">
        <v>115</v>
      </c>
      <c r="L193" s="137">
        <v>110</v>
      </c>
      <c r="M193" s="137">
        <v>101</v>
      </c>
      <c r="N193" s="137">
        <v>94</v>
      </c>
      <c r="O193" s="137">
        <v>87</v>
      </c>
      <c r="P193" s="137">
        <v>73</v>
      </c>
      <c r="Q193" s="137">
        <v>57</v>
      </c>
      <c r="R193" s="137">
        <v>52</v>
      </c>
      <c r="S193" s="137">
        <v>43</v>
      </c>
      <c r="T193" s="137">
        <v>38</v>
      </c>
      <c r="U193" s="137">
        <v>32</v>
      </c>
      <c r="V193" s="137">
        <v>28</v>
      </c>
      <c r="W193" s="137">
        <v>25</v>
      </c>
      <c r="X193" s="137">
        <v>22</v>
      </c>
      <c r="Y193" s="137">
        <v>22</v>
      </c>
      <c r="Z193" s="137">
        <v>17</v>
      </c>
      <c r="AA193" s="137">
        <v>12</v>
      </c>
      <c r="AB193" s="137">
        <v>8</v>
      </c>
      <c r="AC193" s="137">
        <v>7</v>
      </c>
      <c r="AD193" s="137">
        <v>5</v>
      </c>
      <c r="AE193" s="137">
        <v>5</v>
      </c>
      <c r="AF193" s="137" t="s">
        <v>631</v>
      </c>
      <c r="AG193" s="137" t="s">
        <v>631</v>
      </c>
      <c r="AH193" s="137" t="s">
        <v>631</v>
      </c>
      <c r="AI193" s="137" t="s">
        <v>631</v>
      </c>
      <c r="AJ193" s="137" t="s">
        <v>631</v>
      </c>
      <c r="AK193" s="137" t="s">
        <v>631</v>
      </c>
      <c r="AL193" s="137" t="s">
        <v>631</v>
      </c>
      <c r="AM193" s="137" t="s">
        <v>631</v>
      </c>
      <c r="AN193" s="137">
        <v>0</v>
      </c>
      <c r="AO193" s="137">
        <v>0</v>
      </c>
      <c r="AP193" s="137">
        <v>0</v>
      </c>
    </row>
    <row r="194" spans="1:42" ht="18" hidden="1" customHeight="1">
      <c r="A194" s="136" t="s">
        <v>969</v>
      </c>
      <c r="B194" s="136" t="s">
        <v>970</v>
      </c>
      <c r="C194" s="137">
        <v>183</v>
      </c>
      <c r="D194" s="137">
        <v>158</v>
      </c>
      <c r="E194" s="137">
        <v>133</v>
      </c>
      <c r="F194" s="137">
        <v>114</v>
      </c>
      <c r="G194" s="137">
        <v>113</v>
      </c>
      <c r="H194" s="137">
        <v>102</v>
      </c>
      <c r="I194" s="137">
        <v>93</v>
      </c>
      <c r="J194" s="137">
        <v>88</v>
      </c>
      <c r="K194" s="137">
        <v>74</v>
      </c>
      <c r="L194" s="137">
        <v>71</v>
      </c>
      <c r="M194" s="137">
        <v>63</v>
      </c>
      <c r="N194" s="137">
        <v>56</v>
      </c>
      <c r="O194" s="137">
        <v>47</v>
      </c>
      <c r="P194" s="137">
        <v>38</v>
      </c>
      <c r="Q194" s="137">
        <v>34</v>
      </c>
      <c r="R194" s="137">
        <v>32</v>
      </c>
      <c r="S194" s="137">
        <v>28</v>
      </c>
      <c r="T194" s="137">
        <v>22</v>
      </c>
      <c r="U194" s="137">
        <v>21</v>
      </c>
      <c r="V194" s="137">
        <v>16</v>
      </c>
      <c r="W194" s="137">
        <v>10</v>
      </c>
      <c r="X194" s="137">
        <v>7</v>
      </c>
      <c r="Y194" s="137">
        <v>5</v>
      </c>
      <c r="Z194" s="137">
        <v>5</v>
      </c>
      <c r="AA194" s="137" t="s">
        <v>631</v>
      </c>
      <c r="AB194" s="137" t="s">
        <v>631</v>
      </c>
      <c r="AC194" s="137" t="s">
        <v>631</v>
      </c>
      <c r="AD194" s="137" t="s">
        <v>631</v>
      </c>
      <c r="AE194" s="137" t="s">
        <v>631</v>
      </c>
      <c r="AF194" s="137" t="s">
        <v>631</v>
      </c>
      <c r="AG194" s="137">
        <v>0</v>
      </c>
      <c r="AH194" s="137">
        <v>0</v>
      </c>
      <c r="AI194" s="137">
        <v>0</v>
      </c>
      <c r="AJ194" s="137">
        <v>0</v>
      </c>
      <c r="AK194" s="137">
        <v>0</v>
      </c>
      <c r="AL194" s="137">
        <v>0</v>
      </c>
      <c r="AM194" s="137">
        <v>0</v>
      </c>
      <c r="AN194" s="137">
        <v>0</v>
      </c>
      <c r="AO194" s="137">
        <v>0</v>
      </c>
      <c r="AP194" s="137">
        <v>0</v>
      </c>
    </row>
    <row r="195" spans="1:42" ht="18" hidden="1" customHeight="1">
      <c r="A195" s="136" t="s">
        <v>971</v>
      </c>
      <c r="B195" s="136" t="s">
        <v>972</v>
      </c>
      <c r="C195" s="137">
        <v>128</v>
      </c>
      <c r="D195" s="137">
        <v>124</v>
      </c>
      <c r="E195" s="137">
        <v>103</v>
      </c>
      <c r="F195" s="137">
        <v>86</v>
      </c>
      <c r="G195" s="137">
        <v>85</v>
      </c>
      <c r="H195" s="137">
        <v>76</v>
      </c>
      <c r="I195" s="137">
        <v>68</v>
      </c>
      <c r="J195" s="137">
        <v>65</v>
      </c>
      <c r="K195" s="137">
        <v>65</v>
      </c>
      <c r="L195" s="137">
        <v>63</v>
      </c>
      <c r="M195" s="137">
        <v>56</v>
      </c>
      <c r="N195" s="137">
        <v>52</v>
      </c>
      <c r="O195" s="137">
        <v>42</v>
      </c>
      <c r="P195" s="137">
        <v>40</v>
      </c>
      <c r="Q195" s="137">
        <v>32</v>
      </c>
      <c r="R195" s="137">
        <v>26</v>
      </c>
      <c r="S195" s="137">
        <v>24</v>
      </c>
      <c r="T195" s="137">
        <v>18</v>
      </c>
      <c r="U195" s="137">
        <v>18</v>
      </c>
      <c r="V195" s="137">
        <v>14</v>
      </c>
      <c r="W195" s="137">
        <v>10</v>
      </c>
      <c r="X195" s="137">
        <v>10</v>
      </c>
      <c r="Y195" s="137">
        <v>10</v>
      </c>
      <c r="Z195" s="137">
        <v>5</v>
      </c>
      <c r="AA195" s="137">
        <v>6</v>
      </c>
      <c r="AB195" s="137" t="s">
        <v>631</v>
      </c>
      <c r="AC195" s="137" t="s">
        <v>631</v>
      </c>
      <c r="AD195" s="137" t="s">
        <v>631</v>
      </c>
      <c r="AE195" s="137" t="s">
        <v>631</v>
      </c>
      <c r="AF195" s="137" t="s">
        <v>631</v>
      </c>
      <c r="AG195" s="137" t="s">
        <v>631</v>
      </c>
      <c r="AH195" s="137" t="s">
        <v>631</v>
      </c>
      <c r="AI195" s="137" t="s">
        <v>631</v>
      </c>
      <c r="AJ195" s="137" t="s">
        <v>631</v>
      </c>
      <c r="AK195" s="137" t="s">
        <v>631</v>
      </c>
      <c r="AL195" s="137">
        <v>0</v>
      </c>
      <c r="AM195" s="137">
        <v>0</v>
      </c>
      <c r="AN195" s="137">
        <v>0</v>
      </c>
      <c r="AO195" s="137">
        <v>0</v>
      </c>
      <c r="AP195" s="137">
        <v>0</v>
      </c>
    </row>
    <row r="196" spans="1:42" ht="18" hidden="1" customHeight="1">
      <c r="A196" s="136" t="s">
        <v>973</v>
      </c>
      <c r="B196" s="136" t="s">
        <v>974</v>
      </c>
      <c r="C196" s="137">
        <v>395</v>
      </c>
      <c r="D196" s="137">
        <v>330</v>
      </c>
      <c r="E196" s="137">
        <v>288</v>
      </c>
      <c r="F196" s="137">
        <v>255</v>
      </c>
      <c r="G196" s="137">
        <v>242</v>
      </c>
      <c r="H196" s="137">
        <v>202</v>
      </c>
      <c r="I196" s="137">
        <v>193</v>
      </c>
      <c r="J196" s="137">
        <v>175</v>
      </c>
      <c r="K196" s="137">
        <v>166</v>
      </c>
      <c r="L196" s="137">
        <v>159</v>
      </c>
      <c r="M196" s="137">
        <v>151</v>
      </c>
      <c r="N196" s="137">
        <v>137</v>
      </c>
      <c r="O196" s="137">
        <v>122</v>
      </c>
      <c r="P196" s="137">
        <v>107</v>
      </c>
      <c r="Q196" s="137">
        <v>96</v>
      </c>
      <c r="R196" s="137">
        <v>80</v>
      </c>
      <c r="S196" s="137">
        <v>77</v>
      </c>
      <c r="T196" s="137">
        <v>65</v>
      </c>
      <c r="U196" s="137">
        <v>60</v>
      </c>
      <c r="V196" s="137">
        <v>48</v>
      </c>
      <c r="W196" s="137">
        <v>40</v>
      </c>
      <c r="X196" s="137">
        <v>38</v>
      </c>
      <c r="Y196" s="137">
        <v>32</v>
      </c>
      <c r="Z196" s="137">
        <v>23</v>
      </c>
      <c r="AA196" s="137">
        <v>18</v>
      </c>
      <c r="AB196" s="137">
        <v>13</v>
      </c>
      <c r="AC196" s="137">
        <v>13</v>
      </c>
      <c r="AD196" s="137">
        <v>9</v>
      </c>
      <c r="AE196" s="137">
        <v>10</v>
      </c>
      <c r="AF196" s="137">
        <v>8</v>
      </c>
      <c r="AG196" s="137">
        <v>6</v>
      </c>
      <c r="AH196" s="137">
        <v>5</v>
      </c>
      <c r="AI196" s="137">
        <v>5</v>
      </c>
      <c r="AJ196" s="137" t="s">
        <v>631</v>
      </c>
      <c r="AK196" s="137" t="s">
        <v>631</v>
      </c>
      <c r="AL196" s="137" t="s">
        <v>631</v>
      </c>
      <c r="AM196" s="137" t="s">
        <v>631</v>
      </c>
      <c r="AN196" s="137">
        <v>0</v>
      </c>
      <c r="AO196" s="137">
        <v>0</v>
      </c>
      <c r="AP196" s="137">
        <v>0</v>
      </c>
    </row>
    <row r="197" spans="1:42" ht="18" hidden="1" customHeight="1">
      <c r="A197" s="136" t="s">
        <v>975</v>
      </c>
      <c r="B197" s="136" t="s">
        <v>976</v>
      </c>
      <c r="C197" s="137">
        <v>669</v>
      </c>
      <c r="D197" s="137">
        <v>581</v>
      </c>
      <c r="E197" s="137">
        <v>487</v>
      </c>
      <c r="F197" s="137">
        <v>427</v>
      </c>
      <c r="G197" s="137">
        <v>397</v>
      </c>
      <c r="H197" s="137">
        <v>352</v>
      </c>
      <c r="I197" s="137">
        <v>341</v>
      </c>
      <c r="J197" s="137">
        <v>308</v>
      </c>
      <c r="K197" s="137">
        <v>282</v>
      </c>
      <c r="L197" s="137">
        <v>253</v>
      </c>
      <c r="M197" s="137">
        <v>229</v>
      </c>
      <c r="N197" s="137">
        <v>210</v>
      </c>
      <c r="O197" s="137">
        <v>199</v>
      </c>
      <c r="P197" s="137">
        <v>177</v>
      </c>
      <c r="Q197" s="137">
        <v>150</v>
      </c>
      <c r="R197" s="137">
        <v>121</v>
      </c>
      <c r="S197" s="137">
        <v>100</v>
      </c>
      <c r="T197" s="137">
        <v>86</v>
      </c>
      <c r="U197" s="137">
        <v>75</v>
      </c>
      <c r="V197" s="137">
        <v>65</v>
      </c>
      <c r="W197" s="137">
        <v>56</v>
      </c>
      <c r="X197" s="137">
        <v>48</v>
      </c>
      <c r="Y197" s="137">
        <v>45</v>
      </c>
      <c r="Z197" s="137">
        <v>33</v>
      </c>
      <c r="AA197" s="137">
        <v>29</v>
      </c>
      <c r="AB197" s="137">
        <v>21</v>
      </c>
      <c r="AC197" s="137">
        <v>15</v>
      </c>
      <c r="AD197" s="137">
        <v>9</v>
      </c>
      <c r="AE197" s="137">
        <v>7</v>
      </c>
      <c r="AF197" s="137">
        <v>5</v>
      </c>
      <c r="AG197" s="137" t="s">
        <v>631</v>
      </c>
      <c r="AH197" s="137" t="s">
        <v>631</v>
      </c>
      <c r="AI197" s="137" t="s">
        <v>631</v>
      </c>
      <c r="AJ197" s="137" t="s">
        <v>631</v>
      </c>
      <c r="AK197" s="137" t="s">
        <v>631</v>
      </c>
      <c r="AL197" s="137" t="s">
        <v>631</v>
      </c>
      <c r="AM197" s="137" t="s">
        <v>631</v>
      </c>
      <c r="AN197" s="137">
        <v>0</v>
      </c>
      <c r="AO197" s="137">
        <v>0</v>
      </c>
      <c r="AP197" s="137">
        <v>0</v>
      </c>
    </row>
    <row r="198" spans="1:42" ht="18" hidden="1" customHeight="1">
      <c r="A198" s="136" t="s">
        <v>977</v>
      </c>
      <c r="B198" s="136" t="s">
        <v>978</v>
      </c>
      <c r="C198" s="137">
        <v>3117</v>
      </c>
      <c r="D198" s="137">
        <v>2672</v>
      </c>
      <c r="E198" s="137">
        <v>2200</v>
      </c>
      <c r="F198" s="137">
        <v>1882</v>
      </c>
      <c r="G198" s="137">
        <v>1785</v>
      </c>
      <c r="H198" s="137">
        <v>1531</v>
      </c>
      <c r="I198" s="137">
        <v>1430</v>
      </c>
      <c r="J198" s="137">
        <v>1297</v>
      </c>
      <c r="K198" s="137">
        <v>1191</v>
      </c>
      <c r="L198" s="137">
        <v>1083</v>
      </c>
      <c r="M198" s="137">
        <v>982</v>
      </c>
      <c r="N198" s="137">
        <v>864</v>
      </c>
      <c r="O198" s="137">
        <v>756</v>
      </c>
      <c r="P198" s="137">
        <v>668</v>
      </c>
      <c r="Q198" s="137">
        <v>578</v>
      </c>
      <c r="R198" s="137">
        <v>518</v>
      </c>
      <c r="S198" s="137">
        <v>451</v>
      </c>
      <c r="T198" s="137">
        <v>391</v>
      </c>
      <c r="U198" s="137">
        <v>341</v>
      </c>
      <c r="V198" s="137">
        <v>294</v>
      </c>
      <c r="W198" s="137">
        <v>267</v>
      </c>
      <c r="X198" s="137">
        <v>230</v>
      </c>
      <c r="Y198" s="137">
        <v>194</v>
      </c>
      <c r="Z198" s="137">
        <v>156</v>
      </c>
      <c r="AA198" s="137">
        <v>134</v>
      </c>
      <c r="AB198" s="137">
        <v>108</v>
      </c>
      <c r="AC198" s="137">
        <v>83</v>
      </c>
      <c r="AD198" s="137">
        <v>61</v>
      </c>
      <c r="AE198" s="137">
        <v>41</v>
      </c>
      <c r="AF198" s="137">
        <v>20</v>
      </c>
      <c r="AG198" s="137">
        <v>18</v>
      </c>
      <c r="AH198" s="137">
        <v>16</v>
      </c>
      <c r="AI198" s="137">
        <v>16</v>
      </c>
      <c r="AJ198" s="137">
        <v>14</v>
      </c>
      <c r="AK198" s="137">
        <v>11</v>
      </c>
      <c r="AL198" s="137">
        <v>6</v>
      </c>
      <c r="AM198" s="137" t="s">
        <v>631</v>
      </c>
      <c r="AN198" s="137">
        <v>0</v>
      </c>
      <c r="AO198" s="137">
        <v>0</v>
      </c>
      <c r="AP198" s="137">
        <v>0</v>
      </c>
    </row>
    <row r="199" spans="1:42" ht="18" hidden="1" customHeight="1">
      <c r="A199" s="136" t="s">
        <v>979</v>
      </c>
      <c r="B199" s="136" t="s">
        <v>980</v>
      </c>
      <c r="C199" s="137">
        <v>355</v>
      </c>
      <c r="D199" s="137">
        <v>292</v>
      </c>
      <c r="E199" s="137">
        <v>235</v>
      </c>
      <c r="F199" s="137">
        <v>181</v>
      </c>
      <c r="G199" s="137">
        <v>185</v>
      </c>
      <c r="H199" s="137">
        <v>150</v>
      </c>
      <c r="I199" s="137">
        <v>137</v>
      </c>
      <c r="J199" s="137">
        <v>124</v>
      </c>
      <c r="K199" s="137">
        <v>109</v>
      </c>
      <c r="L199" s="137">
        <v>96</v>
      </c>
      <c r="M199" s="137">
        <v>88</v>
      </c>
      <c r="N199" s="137">
        <v>75</v>
      </c>
      <c r="O199" s="137">
        <v>60</v>
      </c>
      <c r="P199" s="137">
        <v>53</v>
      </c>
      <c r="Q199" s="137">
        <v>49</v>
      </c>
      <c r="R199" s="137">
        <v>45</v>
      </c>
      <c r="S199" s="137">
        <v>39</v>
      </c>
      <c r="T199" s="137">
        <v>29</v>
      </c>
      <c r="U199" s="137">
        <v>28</v>
      </c>
      <c r="V199" s="137">
        <v>21</v>
      </c>
      <c r="W199" s="137">
        <v>22</v>
      </c>
      <c r="X199" s="137">
        <v>21</v>
      </c>
      <c r="Y199" s="137">
        <v>15</v>
      </c>
      <c r="Z199" s="137">
        <v>15</v>
      </c>
      <c r="AA199" s="137">
        <v>14</v>
      </c>
      <c r="AB199" s="137">
        <v>10</v>
      </c>
      <c r="AC199" s="137">
        <v>6</v>
      </c>
      <c r="AD199" s="137" t="s">
        <v>631</v>
      </c>
      <c r="AE199" s="137" t="s">
        <v>631</v>
      </c>
      <c r="AF199" s="137" t="s">
        <v>631</v>
      </c>
      <c r="AG199" s="137" t="s">
        <v>631</v>
      </c>
      <c r="AH199" s="137" t="s">
        <v>631</v>
      </c>
      <c r="AI199" s="137" t="s">
        <v>631</v>
      </c>
      <c r="AJ199" s="137" t="s">
        <v>631</v>
      </c>
      <c r="AK199" s="137" t="s">
        <v>631</v>
      </c>
      <c r="AL199" s="137" t="s">
        <v>631</v>
      </c>
      <c r="AM199" s="137">
        <v>0</v>
      </c>
      <c r="AN199" s="137">
        <v>0</v>
      </c>
      <c r="AO199" s="137">
        <v>0</v>
      </c>
      <c r="AP199" s="137">
        <v>0</v>
      </c>
    </row>
    <row r="200" spans="1:42" ht="18" hidden="1" customHeight="1">
      <c r="A200" s="136" t="s">
        <v>981</v>
      </c>
      <c r="B200" s="136" t="s">
        <v>982</v>
      </c>
      <c r="C200" s="137">
        <v>259</v>
      </c>
      <c r="D200" s="137">
        <v>232</v>
      </c>
      <c r="E200" s="137">
        <v>183</v>
      </c>
      <c r="F200" s="137">
        <v>152</v>
      </c>
      <c r="G200" s="137">
        <v>144</v>
      </c>
      <c r="H200" s="137">
        <v>117</v>
      </c>
      <c r="I200" s="137">
        <v>114</v>
      </c>
      <c r="J200" s="137">
        <v>105</v>
      </c>
      <c r="K200" s="137">
        <v>99</v>
      </c>
      <c r="L200" s="137">
        <v>90</v>
      </c>
      <c r="M200" s="137">
        <v>81</v>
      </c>
      <c r="N200" s="137">
        <v>70</v>
      </c>
      <c r="O200" s="137">
        <v>65</v>
      </c>
      <c r="P200" s="137">
        <v>57</v>
      </c>
      <c r="Q200" s="137">
        <v>47</v>
      </c>
      <c r="R200" s="137">
        <v>41</v>
      </c>
      <c r="S200" s="137">
        <v>34</v>
      </c>
      <c r="T200" s="137">
        <v>32</v>
      </c>
      <c r="U200" s="137">
        <v>27</v>
      </c>
      <c r="V200" s="137">
        <v>28</v>
      </c>
      <c r="W200" s="137">
        <v>24</v>
      </c>
      <c r="X200" s="137">
        <v>20</v>
      </c>
      <c r="Y200" s="137">
        <v>17</v>
      </c>
      <c r="Z200" s="137">
        <v>13</v>
      </c>
      <c r="AA200" s="137">
        <v>12</v>
      </c>
      <c r="AB200" s="137">
        <v>11</v>
      </c>
      <c r="AC200" s="137">
        <v>11</v>
      </c>
      <c r="AD200" s="137">
        <v>6</v>
      </c>
      <c r="AE200" s="137" t="s">
        <v>631</v>
      </c>
      <c r="AF200" s="137" t="s">
        <v>631</v>
      </c>
      <c r="AG200" s="137" t="s">
        <v>631</v>
      </c>
      <c r="AH200" s="137" t="s">
        <v>631</v>
      </c>
      <c r="AI200" s="137" t="s">
        <v>631</v>
      </c>
      <c r="AJ200" s="137">
        <v>0</v>
      </c>
      <c r="AK200" s="137">
        <v>0</v>
      </c>
      <c r="AL200" s="137">
        <v>0</v>
      </c>
      <c r="AM200" s="137">
        <v>0</v>
      </c>
      <c r="AN200" s="137">
        <v>0</v>
      </c>
      <c r="AO200" s="137">
        <v>0</v>
      </c>
      <c r="AP200" s="137">
        <v>0</v>
      </c>
    </row>
    <row r="201" spans="1:42" ht="18" hidden="1" customHeight="1">
      <c r="A201" s="136" t="s">
        <v>983</v>
      </c>
      <c r="B201" s="136" t="s">
        <v>984</v>
      </c>
      <c r="C201" s="137">
        <v>247</v>
      </c>
      <c r="D201" s="137">
        <v>216</v>
      </c>
      <c r="E201" s="137">
        <v>185</v>
      </c>
      <c r="F201" s="137">
        <v>149</v>
      </c>
      <c r="G201" s="137">
        <v>145</v>
      </c>
      <c r="H201" s="137">
        <v>127</v>
      </c>
      <c r="I201" s="137">
        <v>115</v>
      </c>
      <c r="J201" s="137">
        <v>105</v>
      </c>
      <c r="K201" s="137">
        <v>103</v>
      </c>
      <c r="L201" s="137">
        <v>93</v>
      </c>
      <c r="M201" s="137">
        <v>84</v>
      </c>
      <c r="N201" s="137">
        <v>74</v>
      </c>
      <c r="O201" s="137">
        <v>67</v>
      </c>
      <c r="P201" s="137">
        <v>61</v>
      </c>
      <c r="Q201" s="137">
        <v>55</v>
      </c>
      <c r="R201" s="137">
        <v>50</v>
      </c>
      <c r="S201" s="137">
        <v>44</v>
      </c>
      <c r="T201" s="137">
        <v>39</v>
      </c>
      <c r="U201" s="137">
        <v>35</v>
      </c>
      <c r="V201" s="137">
        <v>30</v>
      </c>
      <c r="W201" s="137">
        <v>31</v>
      </c>
      <c r="X201" s="137">
        <v>25</v>
      </c>
      <c r="Y201" s="137">
        <v>24</v>
      </c>
      <c r="Z201" s="137">
        <v>20</v>
      </c>
      <c r="AA201" s="137">
        <v>18</v>
      </c>
      <c r="AB201" s="137">
        <v>13</v>
      </c>
      <c r="AC201" s="137">
        <v>9</v>
      </c>
      <c r="AD201" s="137">
        <v>6</v>
      </c>
      <c r="AE201" s="137" t="s">
        <v>631</v>
      </c>
      <c r="AF201" s="137" t="s">
        <v>631</v>
      </c>
      <c r="AG201" s="137" t="s">
        <v>631</v>
      </c>
      <c r="AH201" s="137" t="s">
        <v>631</v>
      </c>
      <c r="AI201" s="137" t="s">
        <v>631</v>
      </c>
      <c r="AJ201" s="137" t="s">
        <v>631</v>
      </c>
      <c r="AK201" s="137" t="s">
        <v>631</v>
      </c>
      <c r="AL201" s="137" t="s">
        <v>631</v>
      </c>
      <c r="AM201" s="137" t="s">
        <v>631</v>
      </c>
      <c r="AN201" s="137">
        <v>0</v>
      </c>
      <c r="AO201" s="137">
        <v>0</v>
      </c>
      <c r="AP201" s="137">
        <v>0</v>
      </c>
    </row>
    <row r="202" spans="1:42" ht="18" hidden="1" customHeight="1">
      <c r="A202" s="136" t="s">
        <v>985</v>
      </c>
      <c r="B202" s="136" t="s">
        <v>986</v>
      </c>
      <c r="C202" s="137">
        <v>96</v>
      </c>
      <c r="D202" s="137">
        <v>91</v>
      </c>
      <c r="E202" s="137">
        <v>74</v>
      </c>
      <c r="F202" s="137">
        <v>65</v>
      </c>
      <c r="G202" s="137">
        <v>56</v>
      </c>
      <c r="H202" s="137">
        <v>48</v>
      </c>
      <c r="I202" s="137">
        <v>43</v>
      </c>
      <c r="J202" s="137">
        <v>40</v>
      </c>
      <c r="K202" s="137">
        <v>36</v>
      </c>
      <c r="L202" s="137">
        <v>35</v>
      </c>
      <c r="M202" s="137">
        <v>29</v>
      </c>
      <c r="N202" s="137">
        <v>27</v>
      </c>
      <c r="O202" s="137">
        <v>22</v>
      </c>
      <c r="P202" s="137">
        <v>20</v>
      </c>
      <c r="Q202" s="137">
        <v>17</v>
      </c>
      <c r="R202" s="137">
        <v>16</v>
      </c>
      <c r="S202" s="137">
        <v>13</v>
      </c>
      <c r="T202" s="137">
        <v>12</v>
      </c>
      <c r="U202" s="137">
        <v>10</v>
      </c>
      <c r="V202" s="137">
        <v>10</v>
      </c>
      <c r="W202" s="137">
        <v>10</v>
      </c>
      <c r="X202" s="137">
        <v>10</v>
      </c>
      <c r="Y202" s="137">
        <v>11</v>
      </c>
      <c r="Z202" s="137">
        <v>8</v>
      </c>
      <c r="AA202" s="137">
        <v>8</v>
      </c>
      <c r="AB202" s="137">
        <v>8</v>
      </c>
      <c r="AC202" s="137">
        <v>5</v>
      </c>
      <c r="AD202" s="137">
        <v>5</v>
      </c>
      <c r="AE202" s="137" t="s">
        <v>631</v>
      </c>
      <c r="AF202" s="137" t="s">
        <v>631</v>
      </c>
      <c r="AG202" s="137" t="s">
        <v>631</v>
      </c>
      <c r="AH202" s="137" t="s">
        <v>631</v>
      </c>
      <c r="AI202" s="137" t="s">
        <v>631</v>
      </c>
      <c r="AJ202" s="137" t="s">
        <v>631</v>
      </c>
      <c r="AK202" s="137" t="s">
        <v>631</v>
      </c>
      <c r="AL202" s="137" t="s">
        <v>631</v>
      </c>
      <c r="AM202" s="137" t="s">
        <v>631</v>
      </c>
      <c r="AN202" s="137">
        <v>0</v>
      </c>
      <c r="AO202" s="137">
        <v>0</v>
      </c>
      <c r="AP202" s="137">
        <v>0</v>
      </c>
    </row>
    <row r="203" spans="1:42" ht="18" hidden="1" customHeight="1">
      <c r="A203" s="136" t="s">
        <v>987</v>
      </c>
      <c r="B203" s="136" t="s">
        <v>988</v>
      </c>
      <c r="C203" s="137">
        <v>413</v>
      </c>
      <c r="D203" s="137">
        <v>346</v>
      </c>
      <c r="E203" s="137">
        <v>283</v>
      </c>
      <c r="F203" s="137">
        <v>249</v>
      </c>
      <c r="G203" s="137">
        <v>232</v>
      </c>
      <c r="H203" s="137">
        <v>188</v>
      </c>
      <c r="I203" s="137">
        <v>166</v>
      </c>
      <c r="J203" s="137">
        <v>154</v>
      </c>
      <c r="K203" s="137">
        <v>142</v>
      </c>
      <c r="L203" s="137">
        <v>136</v>
      </c>
      <c r="M203" s="137">
        <v>124</v>
      </c>
      <c r="N203" s="137">
        <v>116</v>
      </c>
      <c r="O203" s="137">
        <v>99</v>
      </c>
      <c r="P203" s="137">
        <v>83</v>
      </c>
      <c r="Q203" s="137">
        <v>68</v>
      </c>
      <c r="R203" s="137">
        <v>59</v>
      </c>
      <c r="S203" s="137">
        <v>50</v>
      </c>
      <c r="T203" s="137">
        <v>34</v>
      </c>
      <c r="U203" s="137">
        <v>28</v>
      </c>
      <c r="V203" s="137">
        <v>25</v>
      </c>
      <c r="W203" s="137">
        <v>19</v>
      </c>
      <c r="X203" s="137">
        <v>17</v>
      </c>
      <c r="Y203" s="137">
        <v>12</v>
      </c>
      <c r="Z203" s="137">
        <v>8</v>
      </c>
      <c r="AA203" s="137">
        <v>6</v>
      </c>
      <c r="AB203" s="137">
        <v>6</v>
      </c>
      <c r="AC203" s="137">
        <v>5</v>
      </c>
      <c r="AD203" s="137" t="s">
        <v>631</v>
      </c>
      <c r="AE203" s="137" t="s">
        <v>631</v>
      </c>
      <c r="AF203" s="137" t="s">
        <v>631</v>
      </c>
      <c r="AG203" s="137">
        <v>0</v>
      </c>
      <c r="AH203" s="137">
        <v>0</v>
      </c>
      <c r="AI203" s="137">
        <v>0</v>
      </c>
      <c r="AJ203" s="137">
        <v>0</v>
      </c>
      <c r="AK203" s="137">
        <v>0</v>
      </c>
      <c r="AL203" s="137">
        <v>0</v>
      </c>
      <c r="AM203" s="137">
        <v>0</v>
      </c>
      <c r="AN203" s="137">
        <v>0</v>
      </c>
      <c r="AO203" s="137">
        <v>0</v>
      </c>
      <c r="AP203" s="137">
        <v>0</v>
      </c>
    </row>
    <row r="204" spans="1:42" ht="18" hidden="1" customHeight="1">
      <c r="A204" s="136" t="s">
        <v>989</v>
      </c>
      <c r="B204" s="136" t="s">
        <v>990</v>
      </c>
      <c r="C204" s="137">
        <v>284</v>
      </c>
      <c r="D204" s="137">
        <v>254</v>
      </c>
      <c r="E204" s="137">
        <v>199</v>
      </c>
      <c r="F204" s="137">
        <v>176</v>
      </c>
      <c r="G204" s="137">
        <v>157</v>
      </c>
      <c r="H204" s="137">
        <v>143</v>
      </c>
      <c r="I204" s="137">
        <v>138</v>
      </c>
      <c r="J204" s="137">
        <v>124</v>
      </c>
      <c r="K204" s="137">
        <v>111</v>
      </c>
      <c r="L204" s="137">
        <v>107</v>
      </c>
      <c r="M204" s="137">
        <v>98</v>
      </c>
      <c r="N204" s="137">
        <v>77</v>
      </c>
      <c r="O204" s="137">
        <v>67</v>
      </c>
      <c r="P204" s="137">
        <v>60</v>
      </c>
      <c r="Q204" s="137">
        <v>53</v>
      </c>
      <c r="R204" s="137">
        <v>46</v>
      </c>
      <c r="S204" s="137">
        <v>43</v>
      </c>
      <c r="T204" s="137">
        <v>41</v>
      </c>
      <c r="U204" s="137">
        <v>34</v>
      </c>
      <c r="V204" s="137">
        <v>27</v>
      </c>
      <c r="W204" s="137">
        <v>23</v>
      </c>
      <c r="X204" s="137">
        <v>14</v>
      </c>
      <c r="Y204" s="137">
        <v>13</v>
      </c>
      <c r="Z204" s="137">
        <v>6</v>
      </c>
      <c r="AA204" s="137">
        <v>6</v>
      </c>
      <c r="AB204" s="137" t="s">
        <v>631</v>
      </c>
      <c r="AC204" s="137" t="s">
        <v>631</v>
      </c>
      <c r="AD204" s="137" t="s">
        <v>631</v>
      </c>
      <c r="AE204" s="137" t="s">
        <v>631</v>
      </c>
      <c r="AF204" s="137" t="s">
        <v>631</v>
      </c>
      <c r="AG204" s="137" t="s">
        <v>631</v>
      </c>
      <c r="AH204" s="137" t="s">
        <v>631</v>
      </c>
      <c r="AI204" s="137" t="s">
        <v>631</v>
      </c>
      <c r="AJ204" s="137" t="s">
        <v>631</v>
      </c>
      <c r="AK204" s="137" t="s">
        <v>631</v>
      </c>
      <c r="AL204" s="137" t="s">
        <v>631</v>
      </c>
      <c r="AM204" s="137">
        <v>0</v>
      </c>
      <c r="AN204" s="137">
        <v>0</v>
      </c>
      <c r="AO204" s="137">
        <v>0</v>
      </c>
      <c r="AP204" s="137">
        <v>0</v>
      </c>
    </row>
    <row r="205" spans="1:42" ht="18" hidden="1" customHeight="1">
      <c r="A205" s="136" t="s">
        <v>991</v>
      </c>
      <c r="B205" s="136" t="s">
        <v>992</v>
      </c>
      <c r="C205" s="137">
        <v>465</v>
      </c>
      <c r="D205" s="137">
        <v>409</v>
      </c>
      <c r="E205" s="137">
        <v>356</v>
      </c>
      <c r="F205" s="137">
        <v>324</v>
      </c>
      <c r="G205" s="137">
        <v>309</v>
      </c>
      <c r="H205" s="137">
        <v>267</v>
      </c>
      <c r="I205" s="137">
        <v>263</v>
      </c>
      <c r="J205" s="137">
        <v>228</v>
      </c>
      <c r="K205" s="137">
        <v>204</v>
      </c>
      <c r="L205" s="137">
        <v>183</v>
      </c>
      <c r="M205" s="137">
        <v>162</v>
      </c>
      <c r="N205" s="137">
        <v>148</v>
      </c>
      <c r="O205" s="137">
        <v>123</v>
      </c>
      <c r="P205" s="137">
        <v>108</v>
      </c>
      <c r="Q205" s="137">
        <v>99</v>
      </c>
      <c r="R205" s="137">
        <v>84</v>
      </c>
      <c r="S205" s="137">
        <v>71</v>
      </c>
      <c r="T205" s="137">
        <v>62</v>
      </c>
      <c r="U205" s="137">
        <v>61</v>
      </c>
      <c r="V205" s="137">
        <v>53</v>
      </c>
      <c r="W205" s="137">
        <v>46</v>
      </c>
      <c r="X205" s="137">
        <v>43</v>
      </c>
      <c r="Y205" s="137">
        <v>35</v>
      </c>
      <c r="Z205" s="137">
        <v>29</v>
      </c>
      <c r="AA205" s="137">
        <v>21</v>
      </c>
      <c r="AB205" s="137">
        <v>17</v>
      </c>
      <c r="AC205" s="137">
        <v>15</v>
      </c>
      <c r="AD205" s="137">
        <v>12</v>
      </c>
      <c r="AE205" s="137">
        <v>8</v>
      </c>
      <c r="AF205" s="137">
        <v>6</v>
      </c>
      <c r="AG205" s="137">
        <v>6</v>
      </c>
      <c r="AH205" s="137" t="s">
        <v>631</v>
      </c>
      <c r="AI205" s="137" t="s">
        <v>631</v>
      </c>
      <c r="AJ205" s="137" t="s">
        <v>631</v>
      </c>
      <c r="AK205" s="137" t="s">
        <v>631</v>
      </c>
      <c r="AL205" s="137" t="s">
        <v>631</v>
      </c>
      <c r="AM205" s="137" t="s">
        <v>631</v>
      </c>
      <c r="AN205" s="137">
        <v>0</v>
      </c>
      <c r="AO205" s="137">
        <v>0</v>
      </c>
      <c r="AP205" s="137">
        <v>0</v>
      </c>
    </row>
    <row r="206" spans="1:42" ht="18" hidden="1" customHeight="1">
      <c r="A206" s="136" t="s">
        <v>993</v>
      </c>
      <c r="B206" s="136" t="s">
        <v>994</v>
      </c>
      <c r="C206" s="137">
        <v>135</v>
      </c>
      <c r="D206" s="137">
        <v>115</v>
      </c>
      <c r="E206" s="137">
        <v>98</v>
      </c>
      <c r="F206" s="137">
        <v>84</v>
      </c>
      <c r="G206" s="137">
        <v>74</v>
      </c>
      <c r="H206" s="137">
        <v>66</v>
      </c>
      <c r="I206" s="137">
        <v>61</v>
      </c>
      <c r="J206" s="137">
        <v>55</v>
      </c>
      <c r="K206" s="137">
        <v>53</v>
      </c>
      <c r="L206" s="137">
        <v>42</v>
      </c>
      <c r="M206" s="137">
        <v>35</v>
      </c>
      <c r="N206" s="137">
        <v>29</v>
      </c>
      <c r="O206" s="137">
        <v>27</v>
      </c>
      <c r="P206" s="137">
        <v>22</v>
      </c>
      <c r="Q206" s="137">
        <v>14</v>
      </c>
      <c r="R206" s="137">
        <v>11</v>
      </c>
      <c r="S206" s="137">
        <v>11</v>
      </c>
      <c r="T206" s="137">
        <v>9</v>
      </c>
      <c r="U206" s="137">
        <v>6</v>
      </c>
      <c r="V206" s="137">
        <v>7</v>
      </c>
      <c r="W206" s="137">
        <v>6</v>
      </c>
      <c r="X206" s="137">
        <v>6</v>
      </c>
      <c r="Y206" s="137" t="s">
        <v>631</v>
      </c>
      <c r="Z206" s="137" t="s">
        <v>631</v>
      </c>
      <c r="AA206" s="137" t="s">
        <v>631</v>
      </c>
      <c r="AB206" s="137" t="s">
        <v>631</v>
      </c>
      <c r="AC206" s="137" t="s">
        <v>631</v>
      </c>
      <c r="AD206" s="137" t="s">
        <v>631</v>
      </c>
      <c r="AE206" s="137" t="s">
        <v>631</v>
      </c>
      <c r="AF206" s="137" t="s">
        <v>631</v>
      </c>
      <c r="AG206" s="137" t="s">
        <v>631</v>
      </c>
      <c r="AH206" s="137" t="s">
        <v>631</v>
      </c>
      <c r="AI206" s="137" t="s">
        <v>631</v>
      </c>
      <c r="AJ206" s="137" t="s">
        <v>631</v>
      </c>
      <c r="AK206" s="137" t="s">
        <v>631</v>
      </c>
      <c r="AL206" s="137" t="s">
        <v>631</v>
      </c>
      <c r="AM206" s="137" t="s">
        <v>631</v>
      </c>
      <c r="AN206" s="137">
        <v>0</v>
      </c>
      <c r="AO206" s="137">
        <v>0</v>
      </c>
      <c r="AP206" s="137">
        <v>0</v>
      </c>
    </row>
    <row r="207" spans="1:42" ht="18" hidden="1" customHeight="1">
      <c r="A207" s="136" t="s">
        <v>995</v>
      </c>
      <c r="B207" s="136" t="s">
        <v>996</v>
      </c>
      <c r="C207" s="137">
        <v>155</v>
      </c>
      <c r="D207" s="137">
        <v>130</v>
      </c>
      <c r="E207" s="137">
        <v>107</v>
      </c>
      <c r="F207" s="137">
        <v>92</v>
      </c>
      <c r="G207" s="137">
        <v>82</v>
      </c>
      <c r="H207" s="137">
        <v>72</v>
      </c>
      <c r="I207" s="137">
        <v>68</v>
      </c>
      <c r="J207" s="137">
        <v>63</v>
      </c>
      <c r="K207" s="137">
        <v>60</v>
      </c>
      <c r="L207" s="137">
        <v>49</v>
      </c>
      <c r="M207" s="137">
        <v>45</v>
      </c>
      <c r="N207" s="137">
        <v>37</v>
      </c>
      <c r="O207" s="137">
        <v>38</v>
      </c>
      <c r="P207" s="137">
        <v>38</v>
      </c>
      <c r="Q207" s="137">
        <v>31</v>
      </c>
      <c r="R207" s="137">
        <v>28</v>
      </c>
      <c r="S207" s="137">
        <v>28</v>
      </c>
      <c r="T207" s="137">
        <v>24</v>
      </c>
      <c r="U207" s="137">
        <v>17</v>
      </c>
      <c r="V207" s="137">
        <v>16</v>
      </c>
      <c r="W207" s="137">
        <v>16</v>
      </c>
      <c r="X207" s="137">
        <v>14</v>
      </c>
      <c r="Y207" s="137">
        <v>14</v>
      </c>
      <c r="Z207" s="137">
        <v>10</v>
      </c>
      <c r="AA207" s="137">
        <v>9</v>
      </c>
      <c r="AB207" s="137">
        <v>9</v>
      </c>
      <c r="AC207" s="137">
        <v>7</v>
      </c>
      <c r="AD207" s="137" t="s">
        <v>631</v>
      </c>
      <c r="AE207" s="137" t="s">
        <v>631</v>
      </c>
      <c r="AF207" s="137" t="s">
        <v>631</v>
      </c>
      <c r="AG207" s="137" t="s">
        <v>631</v>
      </c>
      <c r="AH207" s="137" t="s">
        <v>631</v>
      </c>
      <c r="AI207" s="137" t="s">
        <v>631</v>
      </c>
      <c r="AJ207" s="137" t="s">
        <v>631</v>
      </c>
      <c r="AK207" s="137" t="s">
        <v>631</v>
      </c>
      <c r="AL207" s="137">
        <v>0</v>
      </c>
      <c r="AM207" s="137">
        <v>0</v>
      </c>
      <c r="AN207" s="137">
        <v>0</v>
      </c>
      <c r="AO207" s="137">
        <v>0</v>
      </c>
      <c r="AP207" s="137">
        <v>0</v>
      </c>
    </row>
    <row r="208" spans="1:42" ht="18" hidden="1" customHeight="1">
      <c r="A208" s="136" t="s">
        <v>997</v>
      </c>
      <c r="B208" s="136" t="s">
        <v>998</v>
      </c>
      <c r="C208" s="137">
        <v>172</v>
      </c>
      <c r="D208" s="137">
        <v>139</v>
      </c>
      <c r="E208" s="137">
        <v>117</v>
      </c>
      <c r="F208" s="137">
        <v>103</v>
      </c>
      <c r="G208" s="137">
        <v>104</v>
      </c>
      <c r="H208" s="137">
        <v>85</v>
      </c>
      <c r="I208" s="137">
        <v>74</v>
      </c>
      <c r="J208" s="137">
        <v>66</v>
      </c>
      <c r="K208" s="137">
        <v>62</v>
      </c>
      <c r="L208" s="137">
        <v>58</v>
      </c>
      <c r="M208" s="137">
        <v>53</v>
      </c>
      <c r="N208" s="137">
        <v>47</v>
      </c>
      <c r="O208" s="137">
        <v>41</v>
      </c>
      <c r="P208" s="137">
        <v>33</v>
      </c>
      <c r="Q208" s="137">
        <v>27</v>
      </c>
      <c r="R208" s="137">
        <v>25</v>
      </c>
      <c r="S208" s="137">
        <v>19</v>
      </c>
      <c r="T208" s="137">
        <v>17</v>
      </c>
      <c r="U208" s="137">
        <v>12</v>
      </c>
      <c r="V208" s="137">
        <v>11</v>
      </c>
      <c r="W208" s="137">
        <v>9</v>
      </c>
      <c r="X208" s="137">
        <v>9</v>
      </c>
      <c r="Y208" s="137">
        <v>9</v>
      </c>
      <c r="Z208" s="137">
        <v>8</v>
      </c>
      <c r="AA208" s="137">
        <v>7</v>
      </c>
      <c r="AB208" s="137">
        <v>5</v>
      </c>
      <c r="AC208" s="137">
        <v>5</v>
      </c>
      <c r="AD208" s="137" t="s">
        <v>631</v>
      </c>
      <c r="AE208" s="137" t="s">
        <v>631</v>
      </c>
      <c r="AF208" s="137" t="s">
        <v>631</v>
      </c>
      <c r="AG208" s="137">
        <v>0</v>
      </c>
      <c r="AH208" s="137">
        <v>0</v>
      </c>
      <c r="AI208" s="137">
        <v>0</v>
      </c>
      <c r="AJ208" s="137">
        <v>0</v>
      </c>
      <c r="AK208" s="137">
        <v>0</v>
      </c>
      <c r="AL208" s="137">
        <v>0</v>
      </c>
      <c r="AM208" s="137">
        <v>0</v>
      </c>
      <c r="AN208" s="137">
        <v>0</v>
      </c>
      <c r="AO208" s="137">
        <v>0</v>
      </c>
      <c r="AP208" s="137">
        <v>0</v>
      </c>
    </row>
    <row r="209" spans="1:42" ht="18" hidden="1" customHeight="1">
      <c r="A209" s="136" t="s">
        <v>999</v>
      </c>
      <c r="B209" s="136" t="s">
        <v>1000</v>
      </c>
      <c r="C209" s="137">
        <v>196</v>
      </c>
      <c r="D209" s="137">
        <v>155</v>
      </c>
      <c r="E209" s="137">
        <v>137</v>
      </c>
      <c r="F209" s="137">
        <v>115</v>
      </c>
      <c r="G209" s="137">
        <v>120</v>
      </c>
      <c r="H209" s="137">
        <v>107</v>
      </c>
      <c r="I209" s="137">
        <v>98</v>
      </c>
      <c r="J209" s="137">
        <v>91</v>
      </c>
      <c r="K209" s="137">
        <v>82</v>
      </c>
      <c r="L209" s="137">
        <v>71</v>
      </c>
      <c r="M209" s="137">
        <v>67</v>
      </c>
      <c r="N209" s="137">
        <v>61</v>
      </c>
      <c r="O209" s="137">
        <v>53</v>
      </c>
      <c r="P209" s="137">
        <v>50</v>
      </c>
      <c r="Q209" s="137">
        <v>43</v>
      </c>
      <c r="R209" s="137">
        <v>43</v>
      </c>
      <c r="S209" s="137">
        <v>39</v>
      </c>
      <c r="T209" s="137">
        <v>38</v>
      </c>
      <c r="U209" s="137">
        <v>35</v>
      </c>
      <c r="V209" s="137">
        <v>30</v>
      </c>
      <c r="W209" s="137">
        <v>27</v>
      </c>
      <c r="X209" s="137">
        <v>22</v>
      </c>
      <c r="Y209" s="137">
        <v>18</v>
      </c>
      <c r="Z209" s="137">
        <v>16</v>
      </c>
      <c r="AA209" s="137">
        <v>13</v>
      </c>
      <c r="AB209" s="137">
        <v>9</v>
      </c>
      <c r="AC209" s="137">
        <v>8</v>
      </c>
      <c r="AD209" s="137">
        <v>7</v>
      </c>
      <c r="AE209" s="137">
        <v>5</v>
      </c>
      <c r="AF209" s="137" t="s">
        <v>631</v>
      </c>
      <c r="AG209" s="137" t="s">
        <v>631</v>
      </c>
      <c r="AH209" s="137" t="s">
        <v>631</v>
      </c>
      <c r="AI209" s="137" t="s">
        <v>631</v>
      </c>
      <c r="AJ209" s="137" t="s">
        <v>631</v>
      </c>
      <c r="AK209" s="137">
        <v>0</v>
      </c>
      <c r="AL209" s="137">
        <v>0</v>
      </c>
      <c r="AM209" s="137">
        <v>0</v>
      </c>
      <c r="AN209" s="137">
        <v>0</v>
      </c>
      <c r="AO209" s="137">
        <v>0</v>
      </c>
      <c r="AP209" s="137">
        <v>0</v>
      </c>
    </row>
    <row r="210" spans="1:42" ht="18" hidden="1" customHeight="1">
      <c r="A210" s="136" t="s">
        <v>1001</v>
      </c>
      <c r="B210" s="136" t="s">
        <v>1002</v>
      </c>
      <c r="C210" s="137">
        <v>336</v>
      </c>
      <c r="D210" s="137">
        <v>293</v>
      </c>
      <c r="E210" s="137">
        <v>226</v>
      </c>
      <c r="F210" s="137">
        <v>192</v>
      </c>
      <c r="G210" s="137">
        <v>177</v>
      </c>
      <c r="H210" s="137">
        <v>161</v>
      </c>
      <c r="I210" s="137">
        <v>153</v>
      </c>
      <c r="J210" s="137">
        <v>142</v>
      </c>
      <c r="K210" s="137">
        <v>130</v>
      </c>
      <c r="L210" s="137">
        <v>123</v>
      </c>
      <c r="M210" s="137">
        <v>116</v>
      </c>
      <c r="N210" s="137">
        <v>103</v>
      </c>
      <c r="O210" s="137">
        <v>94</v>
      </c>
      <c r="P210" s="137">
        <v>83</v>
      </c>
      <c r="Q210" s="137">
        <v>75</v>
      </c>
      <c r="R210" s="137">
        <v>70</v>
      </c>
      <c r="S210" s="137">
        <v>60</v>
      </c>
      <c r="T210" s="137">
        <v>54</v>
      </c>
      <c r="U210" s="137">
        <v>48</v>
      </c>
      <c r="V210" s="137">
        <v>36</v>
      </c>
      <c r="W210" s="137">
        <v>34</v>
      </c>
      <c r="X210" s="137">
        <v>29</v>
      </c>
      <c r="Y210" s="137">
        <v>23</v>
      </c>
      <c r="Z210" s="137">
        <v>20</v>
      </c>
      <c r="AA210" s="137">
        <v>17</v>
      </c>
      <c r="AB210" s="137">
        <v>14</v>
      </c>
      <c r="AC210" s="137">
        <v>7</v>
      </c>
      <c r="AD210" s="137">
        <v>6</v>
      </c>
      <c r="AE210" s="137" t="s">
        <v>631</v>
      </c>
      <c r="AF210" s="137">
        <v>0</v>
      </c>
      <c r="AG210" s="137">
        <v>0</v>
      </c>
      <c r="AH210" s="137">
        <v>0</v>
      </c>
      <c r="AI210" s="137">
        <v>0</v>
      </c>
      <c r="AJ210" s="137">
        <v>0</v>
      </c>
      <c r="AK210" s="137">
        <v>0</v>
      </c>
      <c r="AL210" s="137">
        <v>0</v>
      </c>
      <c r="AM210" s="137">
        <v>0</v>
      </c>
      <c r="AN210" s="137">
        <v>0</v>
      </c>
      <c r="AO210" s="137">
        <v>0</v>
      </c>
      <c r="AP210" s="137">
        <v>0</v>
      </c>
    </row>
    <row r="211" spans="1:42" ht="18" hidden="1" customHeight="1">
      <c r="A211" s="136"/>
      <c r="B211" s="136" t="s">
        <v>727</v>
      </c>
      <c r="C211" s="137" t="s">
        <v>631</v>
      </c>
      <c r="D211" s="137">
        <v>0</v>
      </c>
      <c r="E211" s="137">
        <v>0</v>
      </c>
      <c r="F211" s="137">
        <v>0</v>
      </c>
      <c r="G211" s="137">
        <v>0</v>
      </c>
      <c r="H211" s="137">
        <v>0</v>
      </c>
      <c r="I211" s="137">
        <v>0</v>
      </c>
      <c r="J211" s="137">
        <v>0</v>
      </c>
      <c r="K211" s="137">
        <v>0</v>
      </c>
      <c r="L211" s="137">
        <v>0</v>
      </c>
      <c r="M211" s="137">
        <v>0</v>
      </c>
      <c r="N211" s="137">
        <v>0</v>
      </c>
      <c r="O211" s="137">
        <v>0</v>
      </c>
      <c r="P211" s="137">
        <v>0</v>
      </c>
      <c r="Q211" s="137">
        <v>0</v>
      </c>
      <c r="R211" s="137">
        <v>0</v>
      </c>
      <c r="S211" s="137">
        <v>0</v>
      </c>
      <c r="T211" s="137">
        <v>0</v>
      </c>
      <c r="U211" s="137">
        <v>0</v>
      </c>
      <c r="V211" s="137">
        <v>0</v>
      </c>
      <c r="W211" s="137">
        <v>0</v>
      </c>
      <c r="X211" s="137">
        <v>0</v>
      </c>
      <c r="Y211" s="137">
        <v>0</v>
      </c>
      <c r="Z211" s="137">
        <v>0</v>
      </c>
      <c r="AA211" s="137">
        <v>0</v>
      </c>
      <c r="AB211" s="137">
        <v>0</v>
      </c>
      <c r="AC211" s="137">
        <v>0</v>
      </c>
      <c r="AD211" s="137">
        <v>0</v>
      </c>
      <c r="AE211" s="137">
        <v>0</v>
      </c>
      <c r="AF211" s="137">
        <v>0</v>
      </c>
      <c r="AG211" s="137">
        <v>0</v>
      </c>
      <c r="AH211" s="137">
        <v>0</v>
      </c>
      <c r="AI211" s="137">
        <v>0</v>
      </c>
      <c r="AJ211" s="137">
        <v>0</v>
      </c>
      <c r="AK211" s="137">
        <v>0</v>
      </c>
      <c r="AL211" s="137">
        <v>0</v>
      </c>
      <c r="AM211" s="137">
        <v>0</v>
      </c>
      <c r="AN211" s="137">
        <v>0</v>
      </c>
      <c r="AO211" s="137">
        <v>0</v>
      </c>
      <c r="AP211" s="137">
        <v>0</v>
      </c>
    </row>
    <row r="212" spans="1:42" ht="18" hidden="1" customHeight="1">
      <c r="A212" s="136" t="s">
        <v>1003</v>
      </c>
      <c r="B212" s="136" t="s">
        <v>1004</v>
      </c>
      <c r="C212" s="137">
        <v>3464</v>
      </c>
      <c r="D212" s="137">
        <v>3074</v>
      </c>
      <c r="E212" s="137">
        <v>2646</v>
      </c>
      <c r="F212" s="137">
        <v>2379</v>
      </c>
      <c r="G212" s="137">
        <v>2250</v>
      </c>
      <c r="H212" s="137">
        <v>1989</v>
      </c>
      <c r="I212" s="137">
        <v>1909</v>
      </c>
      <c r="J212" s="137">
        <v>1742</v>
      </c>
      <c r="K212" s="137">
        <v>1546</v>
      </c>
      <c r="L212" s="137">
        <v>1433</v>
      </c>
      <c r="M212" s="137">
        <v>1310</v>
      </c>
      <c r="N212" s="137">
        <v>1177</v>
      </c>
      <c r="O212" s="137">
        <v>1021</v>
      </c>
      <c r="P212" s="137">
        <v>862</v>
      </c>
      <c r="Q212" s="137">
        <v>742</v>
      </c>
      <c r="R212" s="137">
        <v>612</v>
      </c>
      <c r="S212" s="137">
        <v>523</v>
      </c>
      <c r="T212" s="137">
        <v>445</v>
      </c>
      <c r="U212" s="137">
        <v>384</v>
      </c>
      <c r="V212" s="137">
        <v>327</v>
      </c>
      <c r="W212" s="137">
        <v>293</v>
      </c>
      <c r="X212" s="137">
        <v>254</v>
      </c>
      <c r="Y212" s="137">
        <v>225</v>
      </c>
      <c r="Z212" s="137">
        <v>166</v>
      </c>
      <c r="AA212" s="137">
        <v>142</v>
      </c>
      <c r="AB212" s="137">
        <v>105</v>
      </c>
      <c r="AC212" s="137">
        <v>84</v>
      </c>
      <c r="AD212" s="137">
        <v>64</v>
      </c>
      <c r="AE212" s="137">
        <v>53</v>
      </c>
      <c r="AF212" s="137">
        <v>36</v>
      </c>
      <c r="AG212" s="137">
        <v>29</v>
      </c>
      <c r="AH212" s="137">
        <v>24</v>
      </c>
      <c r="AI212" s="137">
        <v>21</v>
      </c>
      <c r="AJ212" s="137">
        <v>20</v>
      </c>
      <c r="AK212" s="137">
        <v>17</v>
      </c>
      <c r="AL212" s="137">
        <v>8</v>
      </c>
      <c r="AM212" s="137">
        <v>6</v>
      </c>
      <c r="AN212" s="137">
        <v>0</v>
      </c>
      <c r="AO212" s="137">
        <v>0</v>
      </c>
      <c r="AP212" s="137">
        <v>0</v>
      </c>
    </row>
    <row r="213" spans="1:42" ht="18" hidden="1" customHeight="1">
      <c r="A213" s="136" t="s">
        <v>1005</v>
      </c>
      <c r="B213" s="136" t="s">
        <v>1006</v>
      </c>
      <c r="C213" s="137">
        <v>188</v>
      </c>
      <c r="D213" s="137">
        <v>151</v>
      </c>
      <c r="E213" s="137">
        <v>125</v>
      </c>
      <c r="F213" s="137">
        <v>111</v>
      </c>
      <c r="G213" s="137">
        <v>100</v>
      </c>
      <c r="H213" s="137">
        <v>80</v>
      </c>
      <c r="I213" s="137">
        <v>75</v>
      </c>
      <c r="J213" s="137">
        <v>65</v>
      </c>
      <c r="K213" s="137">
        <v>59</v>
      </c>
      <c r="L213" s="137">
        <v>62</v>
      </c>
      <c r="M213" s="137">
        <v>56</v>
      </c>
      <c r="N213" s="137">
        <v>53</v>
      </c>
      <c r="O213" s="137">
        <v>49</v>
      </c>
      <c r="P213" s="137">
        <v>43</v>
      </c>
      <c r="Q213" s="137">
        <v>35</v>
      </c>
      <c r="R213" s="137">
        <v>27</v>
      </c>
      <c r="S213" s="137">
        <v>24</v>
      </c>
      <c r="T213" s="137">
        <v>22</v>
      </c>
      <c r="U213" s="137">
        <v>21</v>
      </c>
      <c r="V213" s="137">
        <v>16</v>
      </c>
      <c r="W213" s="137">
        <v>13</v>
      </c>
      <c r="X213" s="137">
        <v>12</v>
      </c>
      <c r="Y213" s="137">
        <v>11</v>
      </c>
      <c r="Z213" s="137">
        <v>9</v>
      </c>
      <c r="AA213" s="137">
        <v>8</v>
      </c>
      <c r="AB213" s="137">
        <v>7</v>
      </c>
      <c r="AC213" s="137">
        <v>6</v>
      </c>
      <c r="AD213" s="137" t="s">
        <v>631</v>
      </c>
      <c r="AE213" s="137" t="s">
        <v>631</v>
      </c>
      <c r="AF213" s="137" t="s">
        <v>631</v>
      </c>
      <c r="AG213" s="137" t="s">
        <v>631</v>
      </c>
      <c r="AH213" s="137" t="s">
        <v>631</v>
      </c>
      <c r="AI213" s="137">
        <v>0</v>
      </c>
      <c r="AJ213" s="137">
        <v>0</v>
      </c>
      <c r="AK213" s="137">
        <v>0</v>
      </c>
      <c r="AL213" s="137">
        <v>0</v>
      </c>
      <c r="AM213" s="137">
        <v>0</v>
      </c>
      <c r="AN213" s="137">
        <v>0</v>
      </c>
      <c r="AO213" s="137">
        <v>0</v>
      </c>
      <c r="AP213" s="137">
        <v>0</v>
      </c>
    </row>
    <row r="214" spans="1:42" ht="18" hidden="1" customHeight="1">
      <c r="A214" s="136" t="s">
        <v>1007</v>
      </c>
      <c r="B214" s="136" t="s">
        <v>1008</v>
      </c>
      <c r="C214" s="137">
        <v>487</v>
      </c>
      <c r="D214" s="137">
        <v>442</v>
      </c>
      <c r="E214" s="137">
        <v>372</v>
      </c>
      <c r="F214" s="137">
        <v>329</v>
      </c>
      <c r="G214" s="137">
        <v>326</v>
      </c>
      <c r="H214" s="137">
        <v>300</v>
      </c>
      <c r="I214" s="137">
        <v>288</v>
      </c>
      <c r="J214" s="137">
        <v>265</v>
      </c>
      <c r="K214" s="137">
        <v>235</v>
      </c>
      <c r="L214" s="137">
        <v>210</v>
      </c>
      <c r="M214" s="137">
        <v>193</v>
      </c>
      <c r="N214" s="137">
        <v>174</v>
      </c>
      <c r="O214" s="137">
        <v>162</v>
      </c>
      <c r="P214" s="137">
        <v>142</v>
      </c>
      <c r="Q214" s="137">
        <v>126</v>
      </c>
      <c r="R214" s="137">
        <v>106</v>
      </c>
      <c r="S214" s="137">
        <v>84</v>
      </c>
      <c r="T214" s="137">
        <v>73</v>
      </c>
      <c r="U214" s="137">
        <v>64</v>
      </c>
      <c r="V214" s="137">
        <v>56</v>
      </c>
      <c r="W214" s="137">
        <v>50</v>
      </c>
      <c r="X214" s="137">
        <v>41</v>
      </c>
      <c r="Y214" s="137">
        <v>36</v>
      </c>
      <c r="Z214" s="137">
        <v>26</v>
      </c>
      <c r="AA214" s="137">
        <v>24</v>
      </c>
      <c r="AB214" s="137">
        <v>18</v>
      </c>
      <c r="AC214" s="137">
        <v>15</v>
      </c>
      <c r="AD214" s="137">
        <v>10</v>
      </c>
      <c r="AE214" s="137">
        <v>8</v>
      </c>
      <c r="AF214" s="137" t="s">
        <v>631</v>
      </c>
      <c r="AG214" s="137" t="s">
        <v>631</v>
      </c>
      <c r="AH214" s="137" t="s">
        <v>631</v>
      </c>
      <c r="AI214" s="137" t="s">
        <v>631</v>
      </c>
      <c r="AJ214" s="137" t="s">
        <v>631</v>
      </c>
      <c r="AK214" s="137" t="s">
        <v>631</v>
      </c>
      <c r="AL214" s="137">
        <v>0</v>
      </c>
      <c r="AM214" s="137">
        <v>0</v>
      </c>
      <c r="AN214" s="137">
        <v>0</v>
      </c>
      <c r="AO214" s="137">
        <v>0</v>
      </c>
      <c r="AP214" s="137">
        <v>0</v>
      </c>
    </row>
    <row r="215" spans="1:42" ht="18" hidden="1" customHeight="1">
      <c r="A215" s="136" t="s">
        <v>1009</v>
      </c>
      <c r="B215" s="136" t="s">
        <v>1010</v>
      </c>
      <c r="C215" s="137">
        <v>432</v>
      </c>
      <c r="D215" s="137">
        <v>394</v>
      </c>
      <c r="E215" s="137">
        <v>334</v>
      </c>
      <c r="F215" s="137">
        <v>305</v>
      </c>
      <c r="G215" s="137">
        <v>284</v>
      </c>
      <c r="H215" s="137">
        <v>243</v>
      </c>
      <c r="I215" s="137">
        <v>239</v>
      </c>
      <c r="J215" s="137">
        <v>215</v>
      </c>
      <c r="K215" s="137">
        <v>189</v>
      </c>
      <c r="L215" s="137">
        <v>177</v>
      </c>
      <c r="M215" s="137">
        <v>158</v>
      </c>
      <c r="N215" s="137">
        <v>136</v>
      </c>
      <c r="O215" s="137">
        <v>122</v>
      </c>
      <c r="P215" s="137">
        <v>105</v>
      </c>
      <c r="Q215" s="137">
        <v>88</v>
      </c>
      <c r="R215" s="137">
        <v>67</v>
      </c>
      <c r="S215" s="137">
        <v>59</v>
      </c>
      <c r="T215" s="137">
        <v>48</v>
      </c>
      <c r="U215" s="137">
        <v>43</v>
      </c>
      <c r="V215" s="137">
        <v>36</v>
      </c>
      <c r="W215" s="137">
        <v>32</v>
      </c>
      <c r="X215" s="137">
        <v>29</v>
      </c>
      <c r="Y215" s="137">
        <v>24</v>
      </c>
      <c r="Z215" s="137">
        <v>21</v>
      </c>
      <c r="AA215" s="137">
        <v>18</v>
      </c>
      <c r="AB215" s="137">
        <v>13</v>
      </c>
      <c r="AC215" s="137">
        <v>9</v>
      </c>
      <c r="AD215" s="137">
        <v>8</v>
      </c>
      <c r="AE215" s="137">
        <v>5</v>
      </c>
      <c r="AF215" s="137" t="s">
        <v>631</v>
      </c>
      <c r="AG215" s="137" t="s">
        <v>631</v>
      </c>
      <c r="AH215" s="137" t="s">
        <v>631</v>
      </c>
      <c r="AI215" s="137" t="s">
        <v>631</v>
      </c>
      <c r="AJ215" s="137" t="s">
        <v>631</v>
      </c>
      <c r="AK215" s="137" t="s">
        <v>631</v>
      </c>
      <c r="AL215" s="137">
        <v>0</v>
      </c>
      <c r="AM215" s="137">
        <v>0</v>
      </c>
      <c r="AN215" s="137">
        <v>0</v>
      </c>
      <c r="AO215" s="137">
        <v>0</v>
      </c>
      <c r="AP215" s="137">
        <v>0</v>
      </c>
    </row>
    <row r="216" spans="1:42" ht="18" hidden="1" customHeight="1">
      <c r="A216" s="136" t="s">
        <v>1011</v>
      </c>
      <c r="B216" s="136" t="s">
        <v>1012</v>
      </c>
      <c r="C216" s="137">
        <v>383</v>
      </c>
      <c r="D216" s="137">
        <v>332</v>
      </c>
      <c r="E216" s="137">
        <v>289</v>
      </c>
      <c r="F216" s="137">
        <v>251</v>
      </c>
      <c r="G216" s="137">
        <v>250</v>
      </c>
      <c r="H216" s="137">
        <v>221</v>
      </c>
      <c r="I216" s="137">
        <v>218</v>
      </c>
      <c r="J216" s="137">
        <v>194</v>
      </c>
      <c r="K216" s="137">
        <v>169</v>
      </c>
      <c r="L216" s="137">
        <v>152</v>
      </c>
      <c r="M216" s="137">
        <v>148</v>
      </c>
      <c r="N216" s="137">
        <v>142</v>
      </c>
      <c r="O216" s="137">
        <v>120</v>
      </c>
      <c r="P216" s="137">
        <v>93</v>
      </c>
      <c r="Q216" s="137">
        <v>79</v>
      </c>
      <c r="R216" s="137">
        <v>71</v>
      </c>
      <c r="S216" s="137">
        <v>61</v>
      </c>
      <c r="T216" s="137">
        <v>52</v>
      </c>
      <c r="U216" s="137">
        <v>46</v>
      </c>
      <c r="V216" s="137">
        <v>42</v>
      </c>
      <c r="W216" s="137">
        <v>38</v>
      </c>
      <c r="X216" s="137">
        <v>31</v>
      </c>
      <c r="Y216" s="137">
        <v>29</v>
      </c>
      <c r="Z216" s="137">
        <v>21</v>
      </c>
      <c r="AA216" s="137">
        <v>18</v>
      </c>
      <c r="AB216" s="137">
        <v>13</v>
      </c>
      <c r="AC216" s="137">
        <v>9</v>
      </c>
      <c r="AD216" s="137">
        <v>8</v>
      </c>
      <c r="AE216" s="137">
        <v>8</v>
      </c>
      <c r="AF216" s="137">
        <v>7</v>
      </c>
      <c r="AG216" s="137">
        <v>6</v>
      </c>
      <c r="AH216" s="137">
        <v>5</v>
      </c>
      <c r="AI216" s="137" t="s">
        <v>631</v>
      </c>
      <c r="AJ216" s="137" t="s">
        <v>631</v>
      </c>
      <c r="AK216" s="137" t="s">
        <v>631</v>
      </c>
      <c r="AL216" s="137" t="s">
        <v>631</v>
      </c>
      <c r="AM216" s="137" t="s">
        <v>631</v>
      </c>
      <c r="AN216" s="137">
        <v>0</v>
      </c>
      <c r="AO216" s="137">
        <v>0</v>
      </c>
      <c r="AP216" s="137">
        <v>0</v>
      </c>
    </row>
    <row r="217" spans="1:42" ht="18" hidden="1" customHeight="1">
      <c r="A217" s="136" t="s">
        <v>1013</v>
      </c>
      <c r="B217" s="136" t="s">
        <v>1014</v>
      </c>
      <c r="C217" s="137">
        <v>363</v>
      </c>
      <c r="D217" s="137">
        <v>320</v>
      </c>
      <c r="E217" s="137">
        <v>290</v>
      </c>
      <c r="F217" s="137">
        <v>260</v>
      </c>
      <c r="G217" s="137">
        <v>244</v>
      </c>
      <c r="H217" s="137">
        <v>208</v>
      </c>
      <c r="I217" s="137">
        <v>198</v>
      </c>
      <c r="J217" s="137">
        <v>183</v>
      </c>
      <c r="K217" s="137">
        <v>169</v>
      </c>
      <c r="L217" s="137">
        <v>157</v>
      </c>
      <c r="M217" s="137">
        <v>142</v>
      </c>
      <c r="N217" s="137">
        <v>127</v>
      </c>
      <c r="O217" s="137">
        <v>112</v>
      </c>
      <c r="P217" s="137">
        <v>98</v>
      </c>
      <c r="Q217" s="137">
        <v>84</v>
      </c>
      <c r="R217" s="137">
        <v>72</v>
      </c>
      <c r="S217" s="137">
        <v>59</v>
      </c>
      <c r="T217" s="137">
        <v>51</v>
      </c>
      <c r="U217" s="137">
        <v>42</v>
      </c>
      <c r="V217" s="137">
        <v>35</v>
      </c>
      <c r="W217" s="137">
        <v>31</v>
      </c>
      <c r="X217" s="137">
        <v>28</v>
      </c>
      <c r="Y217" s="137">
        <v>28</v>
      </c>
      <c r="Z217" s="137">
        <v>20</v>
      </c>
      <c r="AA217" s="137">
        <v>15</v>
      </c>
      <c r="AB217" s="137">
        <v>12</v>
      </c>
      <c r="AC217" s="137">
        <v>13</v>
      </c>
      <c r="AD217" s="137">
        <v>8</v>
      </c>
      <c r="AE217" s="137">
        <v>7</v>
      </c>
      <c r="AF217" s="137" t="s">
        <v>631</v>
      </c>
      <c r="AG217" s="137" t="s">
        <v>631</v>
      </c>
      <c r="AH217" s="137" t="s">
        <v>631</v>
      </c>
      <c r="AI217" s="137" t="s">
        <v>631</v>
      </c>
      <c r="AJ217" s="137" t="s">
        <v>631</v>
      </c>
      <c r="AK217" s="137" t="s">
        <v>631</v>
      </c>
      <c r="AL217" s="137" t="s">
        <v>631</v>
      </c>
      <c r="AM217" s="137" t="s">
        <v>631</v>
      </c>
      <c r="AN217" s="137">
        <v>0</v>
      </c>
      <c r="AO217" s="137">
        <v>0</v>
      </c>
      <c r="AP217" s="137">
        <v>0</v>
      </c>
    </row>
    <row r="218" spans="1:42" ht="18" hidden="1" customHeight="1">
      <c r="A218" s="136" t="s">
        <v>1015</v>
      </c>
      <c r="B218" s="136" t="s">
        <v>1016</v>
      </c>
      <c r="C218" s="137">
        <v>605</v>
      </c>
      <c r="D218" s="137">
        <v>541</v>
      </c>
      <c r="E218" s="137">
        <v>464</v>
      </c>
      <c r="F218" s="137">
        <v>423</v>
      </c>
      <c r="G218" s="137">
        <v>388</v>
      </c>
      <c r="H218" s="137">
        <v>346</v>
      </c>
      <c r="I218" s="137">
        <v>326</v>
      </c>
      <c r="J218" s="137">
        <v>297</v>
      </c>
      <c r="K218" s="137">
        <v>249</v>
      </c>
      <c r="L218" s="137">
        <v>224</v>
      </c>
      <c r="M218" s="137">
        <v>210</v>
      </c>
      <c r="N218" s="137">
        <v>198</v>
      </c>
      <c r="O218" s="137">
        <v>162</v>
      </c>
      <c r="P218" s="137">
        <v>143</v>
      </c>
      <c r="Q218" s="137">
        <v>127</v>
      </c>
      <c r="R218" s="137">
        <v>101</v>
      </c>
      <c r="S218" s="137">
        <v>86</v>
      </c>
      <c r="T218" s="137">
        <v>77</v>
      </c>
      <c r="U218" s="137">
        <v>61</v>
      </c>
      <c r="V218" s="137">
        <v>55</v>
      </c>
      <c r="W218" s="137">
        <v>53</v>
      </c>
      <c r="X218" s="137">
        <v>47</v>
      </c>
      <c r="Y218" s="137">
        <v>45</v>
      </c>
      <c r="Z218" s="137">
        <v>31</v>
      </c>
      <c r="AA218" s="137">
        <v>29</v>
      </c>
      <c r="AB218" s="137">
        <v>22</v>
      </c>
      <c r="AC218" s="137">
        <v>12</v>
      </c>
      <c r="AD218" s="137">
        <v>8</v>
      </c>
      <c r="AE218" s="137" t="s">
        <v>631</v>
      </c>
      <c r="AF218" s="137" t="s">
        <v>631</v>
      </c>
      <c r="AG218" s="137" t="s">
        <v>631</v>
      </c>
      <c r="AH218" s="137" t="s">
        <v>631</v>
      </c>
      <c r="AI218" s="137" t="s">
        <v>631</v>
      </c>
      <c r="AJ218" s="137" t="s">
        <v>631</v>
      </c>
      <c r="AK218" s="137" t="s">
        <v>631</v>
      </c>
      <c r="AL218" s="137" t="s">
        <v>631</v>
      </c>
      <c r="AM218" s="137" t="s">
        <v>631</v>
      </c>
      <c r="AN218" s="137">
        <v>0</v>
      </c>
      <c r="AO218" s="137">
        <v>0</v>
      </c>
      <c r="AP218" s="137">
        <v>0</v>
      </c>
    </row>
    <row r="219" spans="1:42" ht="18" hidden="1" customHeight="1">
      <c r="A219" s="136" t="s">
        <v>1017</v>
      </c>
      <c r="B219" s="136" t="s">
        <v>1018</v>
      </c>
      <c r="C219" s="137">
        <v>118</v>
      </c>
      <c r="D219" s="137">
        <v>103</v>
      </c>
      <c r="E219" s="137">
        <v>88</v>
      </c>
      <c r="F219" s="137">
        <v>82</v>
      </c>
      <c r="G219" s="137">
        <v>72</v>
      </c>
      <c r="H219" s="137">
        <v>72</v>
      </c>
      <c r="I219" s="137">
        <v>68</v>
      </c>
      <c r="J219" s="137">
        <v>61</v>
      </c>
      <c r="K219" s="137">
        <v>52</v>
      </c>
      <c r="L219" s="137">
        <v>46</v>
      </c>
      <c r="M219" s="137">
        <v>42</v>
      </c>
      <c r="N219" s="137">
        <v>36</v>
      </c>
      <c r="O219" s="137">
        <v>26</v>
      </c>
      <c r="P219" s="137">
        <v>19</v>
      </c>
      <c r="Q219" s="137">
        <v>18</v>
      </c>
      <c r="R219" s="137">
        <v>14</v>
      </c>
      <c r="S219" s="137">
        <v>16</v>
      </c>
      <c r="T219" s="137">
        <v>12</v>
      </c>
      <c r="U219" s="137">
        <v>8</v>
      </c>
      <c r="V219" s="137">
        <v>6</v>
      </c>
      <c r="W219" s="137" t="s">
        <v>631</v>
      </c>
      <c r="X219" s="137" t="s">
        <v>631</v>
      </c>
      <c r="Y219" s="137" t="s">
        <v>631</v>
      </c>
      <c r="Z219" s="137" t="s">
        <v>631</v>
      </c>
      <c r="AA219" s="137" t="s">
        <v>631</v>
      </c>
      <c r="AB219" s="137" t="s">
        <v>631</v>
      </c>
      <c r="AC219" s="137" t="s">
        <v>631</v>
      </c>
      <c r="AD219" s="137" t="s">
        <v>631</v>
      </c>
      <c r="AE219" s="137" t="s">
        <v>631</v>
      </c>
      <c r="AF219" s="137" t="s">
        <v>631</v>
      </c>
      <c r="AG219" s="137" t="s">
        <v>631</v>
      </c>
      <c r="AH219" s="137" t="s">
        <v>631</v>
      </c>
      <c r="AI219" s="137" t="s">
        <v>631</v>
      </c>
      <c r="AJ219" s="137" t="s">
        <v>631</v>
      </c>
      <c r="AK219" s="137" t="s">
        <v>631</v>
      </c>
      <c r="AL219" s="137">
        <v>0</v>
      </c>
      <c r="AM219" s="137">
        <v>0</v>
      </c>
      <c r="AN219" s="137">
        <v>0</v>
      </c>
      <c r="AO219" s="137">
        <v>0</v>
      </c>
      <c r="AP219" s="137">
        <v>0</v>
      </c>
    </row>
    <row r="220" spans="1:42" ht="18" hidden="1" customHeight="1">
      <c r="A220" s="136" t="s">
        <v>1019</v>
      </c>
      <c r="B220" s="136" t="s">
        <v>1020</v>
      </c>
      <c r="C220" s="137">
        <v>374</v>
      </c>
      <c r="D220" s="137">
        <v>340</v>
      </c>
      <c r="E220" s="137">
        <v>298</v>
      </c>
      <c r="F220" s="137">
        <v>264</v>
      </c>
      <c r="G220" s="137">
        <v>248</v>
      </c>
      <c r="H220" s="137">
        <v>225</v>
      </c>
      <c r="I220" s="137">
        <v>228</v>
      </c>
      <c r="J220" s="137">
        <v>210</v>
      </c>
      <c r="K220" s="137">
        <v>188</v>
      </c>
      <c r="L220" s="137">
        <v>176</v>
      </c>
      <c r="M220" s="137">
        <v>151</v>
      </c>
      <c r="N220" s="137">
        <v>132</v>
      </c>
      <c r="O220" s="137">
        <v>114</v>
      </c>
      <c r="P220" s="137">
        <v>94</v>
      </c>
      <c r="Q220" s="137">
        <v>82</v>
      </c>
      <c r="R220" s="137">
        <v>70</v>
      </c>
      <c r="S220" s="137">
        <v>57</v>
      </c>
      <c r="T220" s="137">
        <v>44</v>
      </c>
      <c r="U220" s="137">
        <v>40</v>
      </c>
      <c r="V220" s="137">
        <v>35</v>
      </c>
      <c r="W220" s="137">
        <v>31</v>
      </c>
      <c r="X220" s="137">
        <v>28</v>
      </c>
      <c r="Y220" s="137">
        <v>20</v>
      </c>
      <c r="Z220" s="137">
        <v>15</v>
      </c>
      <c r="AA220" s="137">
        <v>12</v>
      </c>
      <c r="AB220" s="137">
        <v>7</v>
      </c>
      <c r="AC220" s="137">
        <v>7</v>
      </c>
      <c r="AD220" s="137">
        <v>6</v>
      </c>
      <c r="AE220" s="137">
        <v>6</v>
      </c>
      <c r="AF220" s="137">
        <v>6</v>
      </c>
      <c r="AG220" s="137">
        <v>5</v>
      </c>
      <c r="AH220" s="137">
        <v>5</v>
      </c>
      <c r="AI220" s="137">
        <v>5</v>
      </c>
      <c r="AJ220" s="137">
        <v>5</v>
      </c>
      <c r="AK220" s="137">
        <v>5</v>
      </c>
      <c r="AL220" s="137" t="s">
        <v>631</v>
      </c>
      <c r="AM220" s="137" t="s">
        <v>631</v>
      </c>
      <c r="AN220" s="137">
        <v>0</v>
      </c>
      <c r="AO220" s="137">
        <v>0</v>
      </c>
      <c r="AP220" s="137">
        <v>0</v>
      </c>
    </row>
    <row r="221" spans="1:42" ht="18" hidden="1" customHeight="1">
      <c r="A221" s="136" t="s">
        <v>1021</v>
      </c>
      <c r="B221" s="136" t="s">
        <v>1022</v>
      </c>
      <c r="C221" s="137">
        <v>215</v>
      </c>
      <c r="D221" s="137">
        <v>188</v>
      </c>
      <c r="E221" s="137">
        <v>159</v>
      </c>
      <c r="F221" s="137">
        <v>149</v>
      </c>
      <c r="G221" s="137">
        <v>153</v>
      </c>
      <c r="H221" s="137">
        <v>139</v>
      </c>
      <c r="I221" s="137">
        <v>125</v>
      </c>
      <c r="J221" s="137">
        <v>119</v>
      </c>
      <c r="K221" s="137">
        <v>116</v>
      </c>
      <c r="L221" s="137">
        <v>110</v>
      </c>
      <c r="M221" s="137">
        <v>96</v>
      </c>
      <c r="N221" s="137">
        <v>82</v>
      </c>
      <c r="O221" s="137">
        <v>71</v>
      </c>
      <c r="P221" s="137">
        <v>56</v>
      </c>
      <c r="Q221" s="137">
        <v>46</v>
      </c>
      <c r="R221" s="137">
        <v>42</v>
      </c>
      <c r="S221" s="137">
        <v>39</v>
      </c>
      <c r="T221" s="137">
        <v>32</v>
      </c>
      <c r="U221" s="137">
        <v>26</v>
      </c>
      <c r="V221" s="137">
        <v>17</v>
      </c>
      <c r="W221" s="137">
        <v>14</v>
      </c>
      <c r="X221" s="137">
        <v>12</v>
      </c>
      <c r="Y221" s="137">
        <v>7</v>
      </c>
      <c r="Z221" s="137">
        <v>6</v>
      </c>
      <c r="AA221" s="137">
        <v>5</v>
      </c>
      <c r="AB221" s="137" t="s">
        <v>631</v>
      </c>
      <c r="AC221" s="137" t="s">
        <v>631</v>
      </c>
      <c r="AD221" s="137" t="s">
        <v>631</v>
      </c>
      <c r="AE221" s="137" t="s">
        <v>631</v>
      </c>
      <c r="AF221" s="137">
        <v>0</v>
      </c>
      <c r="AG221" s="137">
        <v>0</v>
      </c>
      <c r="AH221" s="137">
        <v>0</v>
      </c>
      <c r="AI221" s="137">
        <v>0</v>
      </c>
      <c r="AJ221" s="137">
        <v>0</v>
      </c>
      <c r="AK221" s="137">
        <v>0</v>
      </c>
      <c r="AL221" s="137">
        <v>0</v>
      </c>
      <c r="AM221" s="137">
        <v>0</v>
      </c>
      <c r="AN221" s="137">
        <v>0</v>
      </c>
      <c r="AO221" s="137">
        <v>0</v>
      </c>
      <c r="AP221" s="137">
        <v>0</v>
      </c>
    </row>
    <row r="222" spans="1:42" ht="18" hidden="1" customHeight="1">
      <c r="A222" s="136" t="s">
        <v>1023</v>
      </c>
      <c r="B222" s="136" t="s">
        <v>1024</v>
      </c>
      <c r="C222" s="137">
        <v>297</v>
      </c>
      <c r="D222" s="137">
        <v>262</v>
      </c>
      <c r="E222" s="137">
        <v>227</v>
      </c>
      <c r="F222" s="137">
        <v>205</v>
      </c>
      <c r="G222" s="137">
        <v>185</v>
      </c>
      <c r="H222" s="137">
        <v>155</v>
      </c>
      <c r="I222" s="137">
        <v>144</v>
      </c>
      <c r="J222" s="137">
        <v>133</v>
      </c>
      <c r="K222" s="137">
        <v>120</v>
      </c>
      <c r="L222" s="137">
        <v>119</v>
      </c>
      <c r="M222" s="137">
        <v>114</v>
      </c>
      <c r="N222" s="137">
        <v>97</v>
      </c>
      <c r="O222" s="137">
        <v>83</v>
      </c>
      <c r="P222" s="137">
        <v>69</v>
      </c>
      <c r="Q222" s="137">
        <v>57</v>
      </c>
      <c r="R222" s="137">
        <v>42</v>
      </c>
      <c r="S222" s="137">
        <v>38</v>
      </c>
      <c r="T222" s="137">
        <v>34</v>
      </c>
      <c r="U222" s="137">
        <v>33</v>
      </c>
      <c r="V222" s="137">
        <v>29</v>
      </c>
      <c r="W222" s="137">
        <v>27</v>
      </c>
      <c r="X222" s="137">
        <v>22</v>
      </c>
      <c r="Y222" s="137">
        <v>21</v>
      </c>
      <c r="Z222" s="137">
        <v>15</v>
      </c>
      <c r="AA222" s="137">
        <v>12</v>
      </c>
      <c r="AB222" s="137">
        <v>8</v>
      </c>
      <c r="AC222" s="137">
        <v>8</v>
      </c>
      <c r="AD222" s="137">
        <v>8</v>
      </c>
      <c r="AE222" s="137">
        <v>8</v>
      </c>
      <c r="AF222" s="137">
        <v>7</v>
      </c>
      <c r="AG222" s="137">
        <v>5</v>
      </c>
      <c r="AH222" s="137" t="s">
        <v>631</v>
      </c>
      <c r="AI222" s="137" t="s">
        <v>631</v>
      </c>
      <c r="AJ222" s="137" t="s">
        <v>631</v>
      </c>
      <c r="AK222" s="137" t="s">
        <v>631</v>
      </c>
      <c r="AL222" s="137" t="s">
        <v>631</v>
      </c>
      <c r="AM222" s="137" t="s">
        <v>631</v>
      </c>
      <c r="AN222" s="137">
        <v>0</v>
      </c>
      <c r="AO222" s="137">
        <v>0</v>
      </c>
      <c r="AP222" s="137">
        <v>0</v>
      </c>
    </row>
    <row r="223" spans="1:42" ht="18" hidden="1" customHeight="1">
      <c r="A223" s="136"/>
      <c r="B223" s="136" t="s">
        <v>727</v>
      </c>
      <c r="C223" s="137" t="s">
        <v>631</v>
      </c>
      <c r="D223" s="137" t="s">
        <v>631</v>
      </c>
      <c r="E223" s="137">
        <v>0</v>
      </c>
      <c r="F223" s="137">
        <v>0</v>
      </c>
      <c r="G223" s="137">
        <v>0</v>
      </c>
      <c r="H223" s="137">
        <v>0</v>
      </c>
      <c r="I223" s="137">
        <v>0</v>
      </c>
      <c r="J223" s="137">
        <v>0</v>
      </c>
      <c r="K223" s="137">
        <v>0</v>
      </c>
      <c r="L223" s="137">
        <v>0</v>
      </c>
      <c r="M223" s="137">
        <v>0</v>
      </c>
      <c r="N223" s="137">
        <v>0</v>
      </c>
      <c r="O223" s="137">
        <v>0</v>
      </c>
      <c r="P223" s="137">
        <v>0</v>
      </c>
      <c r="Q223" s="137">
        <v>0</v>
      </c>
      <c r="R223" s="137">
        <v>0</v>
      </c>
      <c r="S223" s="137">
        <v>0</v>
      </c>
      <c r="T223" s="137">
        <v>0</v>
      </c>
      <c r="U223" s="137">
        <v>0</v>
      </c>
      <c r="V223" s="137">
        <v>0</v>
      </c>
      <c r="W223" s="137">
        <v>0</v>
      </c>
      <c r="X223" s="137">
        <v>0</v>
      </c>
      <c r="Y223" s="137">
        <v>0</v>
      </c>
      <c r="Z223" s="137">
        <v>0</v>
      </c>
      <c r="AA223" s="137">
        <v>0</v>
      </c>
      <c r="AB223" s="137">
        <v>0</v>
      </c>
      <c r="AC223" s="137">
        <v>0</v>
      </c>
      <c r="AD223" s="137">
        <v>0</v>
      </c>
      <c r="AE223" s="137">
        <v>0</v>
      </c>
      <c r="AF223" s="137">
        <v>0</v>
      </c>
      <c r="AG223" s="137">
        <v>0</v>
      </c>
      <c r="AH223" s="137">
        <v>0</v>
      </c>
      <c r="AI223" s="137">
        <v>0</v>
      </c>
      <c r="AJ223" s="137">
        <v>0</v>
      </c>
      <c r="AK223" s="137">
        <v>0</v>
      </c>
      <c r="AL223" s="137">
        <v>0</v>
      </c>
      <c r="AM223" s="137">
        <v>0</v>
      </c>
      <c r="AN223" s="137">
        <v>0</v>
      </c>
      <c r="AO223" s="137">
        <v>0</v>
      </c>
      <c r="AP223" s="137">
        <v>0</v>
      </c>
    </row>
    <row r="224" spans="1:42" ht="18" hidden="1" customHeight="1">
      <c r="A224" s="136" t="s">
        <v>1025</v>
      </c>
      <c r="B224" s="136" t="s">
        <v>1026</v>
      </c>
      <c r="C224" s="137">
        <v>1294</v>
      </c>
      <c r="D224" s="137">
        <v>1126</v>
      </c>
      <c r="E224" s="137">
        <v>962</v>
      </c>
      <c r="F224" s="137">
        <v>849</v>
      </c>
      <c r="G224" s="137">
        <v>796</v>
      </c>
      <c r="H224" s="137">
        <v>701</v>
      </c>
      <c r="I224" s="137">
        <v>675</v>
      </c>
      <c r="J224" s="137">
        <v>639</v>
      </c>
      <c r="K224" s="137">
        <v>583</v>
      </c>
      <c r="L224" s="137">
        <v>539</v>
      </c>
      <c r="M224" s="137">
        <v>509</v>
      </c>
      <c r="N224" s="137">
        <v>470</v>
      </c>
      <c r="O224" s="137">
        <v>431</v>
      </c>
      <c r="P224" s="137">
        <v>373</v>
      </c>
      <c r="Q224" s="137">
        <v>329</v>
      </c>
      <c r="R224" s="137">
        <v>275</v>
      </c>
      <c r="S224" s="137">
        <v>248</v>
      </c>
      <c r="T224" s="137">
        <v>206</v>
      </c>
      <c r="U224" s="137">
        <v>183</v>
      </c>
      <c r="V224" s="137">
        <v>136</v>
      </c>
      <c r="W224" s="137">
        <v>125</v>
      </c>
      <c r="X224" s="137">
        <v>111</v>
      </c>
      <c r="Y224" s="137">
        <v>97</v>
      </c>
      <c r="Z224" s="137">
        <v>73</v>
      </c>
      <c r="AA224" s="137">
        <v>62</v>
      </c>
      <c r="AB224" s="137">
        <v>53</v>
      </c>
      <c r="AC224" s="137">
        <v>39</v>
      </c>
      <c r="AD224" s="137">
        <v>27</v>
      </c>
      <c r="AE224" s="137">
        <v>23</v>
      </c>
      <c r="AF224" s="137">
        <v>17</v>
      </c>
      <c r="AG224" s="137">
        <v>11</v>
      </c>
      <c r="AH224" s="137">
        <v>11</v>
      </c>
      <c r="AI224" s="137">
        <v>8</v>
      </c>
      <c r="AJ224" s="137">
        <v>8</v>
      </c>
      <c r="AK224" s="137">
        <v>5</v>
      </c>
      <c r="AL224" s="137" t="s">
        <v>631</v>
      </c>
      <c r="AM224" s="137" t="s">
        <v>631</v>
      </c>
      <c r="AN224" s="137">
        <v>0</v>
      </c>
      <c r="AO224" s="137">
        <v>0</v>
      </c>
      <c r="AP224" s="137">
        <v>0</v>
      </c>
    </row>
    <row r="225" spans="1:42" ht="18" hidden="1" customHeight="1">
      <c r="A225" s="136" t="s">
        <v>1027</v>
      </c>
      <c r="B225" s="136" t="s">
        <v>1028</v>
      </c>
      <c r="C225" s="137">
        <v>195</v>
      </c>
      <c r="D225" s="137">
        <v>170</v>
      </c>
      <c r="E225" s="137">
        <v>140</v>
      </c>
      <c r="F225" s="137">
        <v>118</v>
      </c>
      <c r="G225" s="137">
        <v>112</v>
      </c>
      <c r="H225" s="137">
        <v>91</v>
      </c>
      <c r="I225" s="137">
        <v>89</v>
      </c>
      <c r="J225" s="137">
        <v>80</v>
      </c>
      <c r="K225" s="137">
        <v>68</v>
      </c>
      <c r="L225" s="137">
        <v>69</v>
      </c>
      <c r="M225" s="137">
        <v>69</v>
      </c>
      <c r="N225" s="137">
        <v>66</v>
      </c>
      <c r="O225" s="137">
        <v>62</v>
      </c>
      <c r="P225" s="137">
        <v>52</v>
      </c>
      <c r="Q225" s="137">
        <v>46</v>
      </c>
      <c r="R225" s="137">
        <v>38</v>
      </c>
      <c r="S225" s="137">
        <v>37</v>
      </c>
      <c r="T225" s="137">
        <v>28</v>
      </c>
      <c r="U225" s="137">
        <v>26</v>
      </c>
      <c r="V225" s="137">
        <v>17</v>
      </c>
      <c r="W225" s="137">
        <v>17</v>
      </c>
      <c r="X225" s="137">
        <v>13</v>
      </c>
      <c r="Y225" s="137">
        <v>13</v>
      </c>
      <c r="Z225" s="137">
        <v>10</v>
      </c>
      <c r="AA225" s="137">
        <v>9</v>
      </c>
      <c r="AB225" s="137">
        <v>8</v>
      </c>
      <c r="AC225" s="137" t="s">
        <v>631</v>
      </c>
      <c r="AD225" s="137" t="s">
        <v>631</v>
      </c>
      <c r="AE225" s="137" t="s">
        <v>631</v>
      </c>
      <c r="AF225" s="137" t="s">
        <v>631</v>
      </c>
      <c r="AG225" s="137" t="s">
        <v>631</v>
      </c>
      <c r="AH225" s="137" t="s">
        <v>631</v>
      </c>
      <c r="AI225" s="137" t="s">
        <v>631</v>
      </c>
      <c r="AJ225" s="137" t="s">
        <v>631</v>
      </c>
      <c r="AK225" s="137" t="s">
        <v>631</v>
      </c>
      <c r="AL225" s="137" t="s">
        <v>631</v>
      </c>
      <c r="AM225" s="137" t="s">
        <v>631</v>
      </c>
      <c r="AN225" s="137">
        <v>0</v>
      </c>
      <c r="AO225" s="137">
        <v>0</v>
      </c>
      <c r="AP225" s="137">
        <v>0</v>
      </c>
    </row>
    <row r="226" spans="1:42" ht="18" hidden="1" customHeight="1">
      <c r="A226" s="136" t="s">
        <v>1029</v>
      </c>
      <c r="B226" s="136" t="s">
        <v>1030</v>
      </c>
      <c r="C226" s="137">
        <v>236</v>
      </c>
      <c r="D226" s="137">
        <v>201</v>
      </c>
      <c r="E226" s="137">
        <v>184</v>
      </c>
      <c r="F226" s="137">
        <v>160</v>
      </c>
      <c r="G226" s="137">
        <v>150</v>
      </c>
      <c r="H226" s="137">
        <v>137</v>
      </c>
      <c r="I226" s="137">
        <v>132</v>
      </c>
      <c r="J226" s="137">
        <v>127</v>
      </c>
      <c r="K226" s="137">
        <v>121</v>
      </c>
      <c r="L226" s="137">
        <v>109</v>
      </c>
      <c r="M226" s="137">
        <v>96</v>
      </c>
      <c r="N226" s="137">
        <v>85</v>
      </c>
      <c r="O226" s="137">
        <v>83</v>
      </c>
      <c r="P226" s="137">
        <v>74</v>
      </c>
      <c r="Q226" s="137">
        <v>66</v>
      </c>
      <c r="R226" s="137">
        <v>58</v>
      </c>
      <c r="S226" s="137">
        <v>49</v>
      </c>
      <c r="T226" s="137">
        <v>41</v>
      </c>
      <c r="U226" s="137">
        <v>28</v>
      </c>
      <c r="V226" s="137">
        <v>23</v>
      </c>
      <c r="W226" s="137">
        <v>21</v>
      </c>
      <c r="X226" s="137">
        <v>20</v>
      </c>
      <c r="Y226" s="137">
        <v>18</v>
      </c>
      <c r="Z226" s="137">
        <v>12</v>
      </c>
      <c r="AA226" s="137">
        <v>12</v>
      </c>
      <c r="AB226" s="137">
        <v>11</v>
      </c>
      <c r="AC226" s="137">
        <v>10</v>
      </c>
      <c r="AD226" s="137">
        <v>7</v>
      </c>
      <c r="AE226" s="137">
        <v>7</v>
      </c>
      <c r="AF226" s="137">
        <v>7</v>
      </c>
      <c r="AG226" s="137">
        <v>7</v>
      </c>
      <c r="AH226" s="137">
        <v>7</v>
      </c>
      <c r="AI226" s="137">
        <v>5</v>
      </c>
      <c r="AJ226" s="137">
        <v>5</v>
      </c>
      <c r="AK226" s="137" t="s">
        <v>631</v>
      </c>
      <c r="AL226" s="137" t="s">
        <v>631</v>
      </c>
      <c r="AM226" s="137" t="s">
        <v>631</v>
      </c>
      <c r="AN226" s="137">
        <v>0</v>
      </c>
      <c r="AO226" s="137">
        <v>0</v>
      </c>
      <c r="AP226" s="137">
        <v>0</v>
      </c>
    </row>
    <row r="227" spans="1:42" ht="18" hidden="1" customHeight="1">
      <c r="A227" s="136" t="s">
        <v>1031</v>
      </c>
      <c r="B227" s="136" t="s">
        <v>1032</v>
      </c>
      <c r="C227" s="137">
        <v>78</v>
      </c>
      <c r="D227" s="137">
        <v>67</v>
      </c>
      <c r="E227" s="137">
        <v>56</v>
      </c>
      <c r="F227" s="137">
        <v>48</v>
      </c>
      <c r="G227" s="137">
        <v>46</v>
      </c>
      <c r="H227" s="137">
        <v>43</v>
      </c>
      <c r="I227" s="137">
        <v>38</v>
      </c>
      <c r="J227" s="137">
        <v>37</v>
      </c>
      <c r="K227" s="137">
        <v>34</v>
      </c>
      <c r="L227" s="137">
        <v>32</v>
      </c>
      <c r="M227" s="137">
        <v>28</v>
      </c>
      <c r="N227" s="137">
        <v>23</v>
      </c>
      <c r="O227" s="137">
        <v>21</v>
      </c>
      <c r="P227" s="137">
        <v>20</v>
      </c>
      <c r="Q227" s="137">
        <v>17</v>
      </c>
      <c r="R227" s="137">
        <v>14</v>
      </c>
      <c r="S227" s="137">
        <v>14</v>
      </c>
      <c r="T227" s="137">
        <v>11</v>
      </c>
      <c r="U227" s="137">
        <v>12</v>
      </c>
      <c r="V227" s="137">
        <v>8</v>
      </c>
      <c r="W227" s="137">
        <v>9</v>
      </c>
      <c r="X227" s="137">
        <v>8</v>
      </c>
      <c r="Y227" s="137">
        <v>7</v>
      </c>
      <c r="Z227" s="137">
        <v>6</v>
      </c>
      <c r="AA227" s="137">
        <v>6</v>
      </c>
      <c r="AB227" s="137">
        <v>6</v>
      </c>
      <c r="AC227" s="137" t="s">
        <v>631</v>
      </c>
      <c r="AD227" s="137" t="s">
        <v>631</v>
      </c>
      <c r="AE227" s="137" t="s">
        <v>631</v>
      </c>
      <c r="AF227" s="137" t="s">
        <v>631</v>
      </c>
      <c r="AG227" s="137" t="s">
        <v>631</v>
      </c>
      <c r="AH227" s="137" t="s">
        <v>631</v>
      </c>
      <c r="AI227" s="137" t="s">
        <v>631</v>
      </c>
      <c r="AJ227" s="137" t="s">
        <v>631</v>
      </c>
      <c r="AK227" s="137">
        <v>0</v>
      </c>
      <c r="AL227" s="137">
        <v>0</v>
      </c>
      <c r="AM227" s="137">
        <v>0</v>
      </c>
      <c r="AN227" s="137">
        <v>0</v>
      </c>
      <c r="AO227" s="137">
        <v>0</v>
      </c>
      <c r="AP227" s="137">
        <v>0</v>
      </c>
    </row>
    <row r="228" spans="1:42" ht="18" hidden="1" customHeight="1">
      <c r="A228" s="136" t="s">
        <v>1033</v>
      </c>
      <c r="B228" s="136" t="s">
        <v>1034</v>
      </c>
      <c r="C228" s="137">
        <v>232</v>
      </c>
      <c r="D228" s="137">
        <v>199</v>
      </c>
      <c r="E228" s="137">
        <v>176</v>
      </c>
      <c r="F228" s="137">
        <v>151</v>
      </c>
      <c r="G228" s="137">
        <v>134</v>
      </c>
      <c r="H228" s="137">
        <v>115</v>
      </c>
      <c r="I228" s="137">
        <v>111</v>
      </c>
      <c r="J228" s="137">
        <v>105</v>
      </c>
      <c r="K228" s="137">
        <v>94</v>
      </c>
      <c r="L228" s="137">
        <v>84</v>
      </c>
      <c r="M228" s="137">
        <v>85</v>
      </c>
      <c r="N228" s="137">
        <v>80</v>
      </c>
      <c r="O228" s="137">
        <v>76</v>
      </c>
      <c r="P228" s="137">
        <v>61</v>
      </c>
      <c r="Q228" s="137">
        <v>52</v>
      </c>
      <c r="R228" s="137">
        <v>42</v>
      </c>
      <c r="S228" s="137">
        <v>39</v>
      </c>
      <c r="T228" s="137">
        <v>31</v>
      </c>
      <c r="U228" s="137">
        <v>28</v>
      </c>
      <c r="V228" s="137">
        <v>20</v>
      </c>
      <c r="W228" s="137">
        <v>19</v>
      </c>
      <c r="X228" s="137">
        <v>21</v>
      </c>
      <c r="Y228" s="137">
        <v>19</v>
      </c>
      <c r="Z228" s="137">
        <v>12</v>
      </c>
      <c r="AA228" s="137">
        <v>10</v>
      </c>
      <c r="AB228" s="137">
        <v>5</v>
      </c>
      <c r="AC228" s="137" t="s">
        <v>631</v>
      </c>
      <c r="AD228" s="137">
        <v>0</v>
      </c>
      <c r="AE228" s="137">
        <v>0</v>
      </c>
      <c r="AF228" s="137">
        <v>0</v>
      </c>
      <c r="AG228" s="137">
        <v>0</v>
      </c>
      <c r="AH228" s="137">
        <v>0</v>
      </c>
      <c r="AI228" s="137">
        <v>0</v>
      </c>
      <c r="AJ228" s="137">
        <v>0</v>
      </c>
      <c r="AK228" s="137">
        <v>0</v>
      </c>
      <c r="AL228" s="137">
        <v>0</v>
      </c>
      <c r="AM228" s="137">
        <v>0</v>
      </c>
      <c r="AN228" s="137">
        <v>0</v>
      </c>
      <c r="AO228" s="137">
        <v>0</v>
      </c>
      <c r="AP228" s="137">
        <v>0</v>
      </c>
    </row>
    <row r="229" spans="1:42" ht="18" hidden="1" customHeight="1">
      <c r="A229" s="136" t="s">
        <v>1035</v>
      </c>
      <c r="B229" s="136" t="s">
        <v>1036</v>
      </c>
      <c r="C229" s="137">
        <v>163</v>
      </c>
      <c r="D229" s="137">
        <v>146</v>
      </c>
      <c r="E229" s="137">
        <v>121</v>
      </c>
      <c r="F229" s="137">
        <v>114</v>
      </c>
      <c r="G229" s="137">
        <v>108</v>
      </c>
      <c r="H229" s="137">
        <v>94</v>
      </c>
      <c r="I229" s="137">
        <v>91</v>
      </c>
      <c r="J229" s="137">
        <v>85</v>
      </c>
      <c r="K229" s="137">
        <v>79</v>
      </c>
      <c r="L229" s="137">
        <v>72</v>
      </c>
      <c r="M229" s="137">
        <v>66</v>
      </c>
      <c r="N229" s="137">
        <v>62</v>
      </c>
      <c r="O229" s="137">
        <v>48</v>
      </c>
      <c r="P229" s="137">
        <v>41</v>
      </c>
      <c r="Q229" s="137">
        <v>38</v>
      </c>
      <c r="R229" s="137">
        <v>31</v>
      </c>
      <c r="S229" s="137">
        <v>30</v>
      </c>
      <c r="T229" s="137">
        <v>26</v>
      </c>
      <c r="U229" s="137">
        <v>25</v>
      </c>
      <c r="V229" s="137">
        <v>20</v>
      </c>
      <c r="W229" s="137">
        <v>16</v>
      </c>
      <c r="X229" s="137">
        <v>13</v>
      </c>
      <c r="Y229" s="137">
        <v>10</v>
      </c>
      <c r="Z229" s="137">
        <v>8</v>
      </c>
      <c r="AA229" s="137">
        <v>6</v>
      </c>
      <c r="AB229" s="137">
        <v>6</v>
      </c>
      <c r="AC229" s="137">
        <v>7</v>
      </c>
      <c r="AD229" s="137" t="s">
        <v>631</v>
      </c>
      <c r="AE229" s="137" t="s">
        <v>631</v>
      </c>
      <c r="AF229" s="137">
        <v>0</v>
      </c>
      <c r="AG229" s="137">
        <v>0</v>
      </c>
      <c r="AH229" s="137">
        <v>0</v>
      </c>
      <c r="AI229" s="137">
        <v>0</v>
      </c>
      <c r="AJ229" s="137" t="s">
        <v>631</v>
      </c>
      <c r="AK229" s="137">
        <v>0</v>
      </c>
      <c r="AL229" s="137">
        <v>0</v>
      </c>
      <c r="AM229" s="137">
        <v>0</v>
      </c>
      <c r="AN229" s="137">
        <v>0</v>
      </c>
      <c r="AO229" s="137">
        <v>0</v>
      </c>
      <c r="AP229" s="137">
        <v>0</v>
      </c>
    </row>
    <row r="230" spans="1:42" ht="18" hidden="1" customHeight="1">
      <c r="A230" s="136" t="s">
        <v>1037</v>
      </c>
      <c r="B230" s="136" t="s">
        <v>1038</v>
      </c>
      <c r="C230" s="137">
        <v>114</v>
      </c>
      <c r="D230" s="137">
        <v>101</v>
      </c>
      <c r="E230" s="137">
        <v>82</v>
      </c>
      <c r="F230" s="137">
        <v>78</v>
      </c>
      <c r="G230" s="137">
        <v>67</v>
      </c>
      <c r="H230" s="137">
        <v>63</v>
      </c>
      <c r="I230" s="137">
        <v>64</v>
      </c>
      <c r="J230" s="137">
        <v>61</v>
      </c>
      <c r="K230" s="137">
        <v>56</v>
      </c>
      <c r="L230" s="137">
        <v>54</v>
      </c>
      <c r="M230" s="137">
        <v>47</v>
      </c>
      <c r="N230" s="137">
        <v>42</v>
      </c>
      <c r="O230" s="137">
        <v>39</v>
      </c>
      <c r="P230" s="137">
        <v>34</v>
      </c>
      <c r="Q230" s="137">
        <v>31</v>
      </c>
      <c r="R230" s="137">
        <v>24</v>
      </c>
      <c r="S230" s="137">
        <v>21</v>
      </c>
      <c r="T230" s="137">
        <v>22</v>
      </c>
      <c r="U230" s="137">
        <v>20</v>
      </c>
      <c r="V230" s="137">
        <v>16</v>
      </c>
      <c r="W230" s="137">
        <v>15</v>
      </c>
      <c r="X230" s="137">
        <v>10</v>
      </c>
      <c r="Y230" s="137">
        <v>9</v>
      </c>
      <c r="Z230" s="137">
        <v>8</v>
      </c>
      <c r="AA230" s="137">
        <v>6</v>
      </c>
      <c r="AB230" s="137">
        <v>6</v>
      </c>
      <c r="AC230" s="137">
        <v>5</v>
      </c>
      <c r="AD230" s="137" t="s">
        <v>631</v>
      </c>
      <c r="AE230" s="137" t="s">
        <v>631</v>
      </c>
      <c r="AF230" s="137" t="s">
        <v>631</v>
      </c>
      <c r="AG230" s="137" t="s">
        <v>631</v>
      </c>
      <c r="AH230" s="137" t="s">
        <v>631</v>
      </c>
      <c r="AI230" s="137" t="s">
        <v>631</v>
      </c>
      <c r="AJ230" s="137">
        <v>0</v>
      </c>
      <c r="AK230" s="137">
        <v>0</v>
      </c>
      <c r="AL230" s="137">
        <v>0</v>
      </c>
      <c r="AM230" s="137" t="s">
        <v>631</v>
      </c>
      <c r="AN230" s="137">
        <v>0</v>
      </c>
      <c r="AO230" s="137">
        <v>0</v>
      </c>
      <c r="AP230" s="137">
        <v>0</v>
      </c>
    </row>
    <row r="231" spans="1:42" ht="18" hidden="1" customHeight="1">
      <c r="A231" s="136" t="s">
        <v>1039</v>
      </c>
      <c r="B231" s="136" t="s">
        <v>1040</v>
      </c>
      <c r="C231" s="137">
        <v>274</v>
      </c>
      <c r="D231" s="137">
        <v>240</v>
      </c>
      <c r="E231" s="137">
        <v>202</v>
      </c>
      <c r="F231" s="137">
        <v>179</v>
      </c>
      <c r="G231" s="137">
        <v>179</v>
      </c>
      <c r="H231" s="137">
        <v>158</v>
      </c>
      <c r="I231" s="137">
        <v>150</v>
      </c>
      <c r="J231" s="137">
        <v>144</v>
      </c>
      <c r="K231" s="137">
        <v>131</v>
      </c>
      <c r="L231" s="137">
        <v>119</v>
      </c>
      <c r="M231" s="137">
        <v>118</v>
      </c>
      <c r="N231" s="137">
        <v>112</v>
      </c>
      <c r="O231" s="137">
        <v>102</v>
      </c>
      <c r="P231" s="137">
        <v>91</v>
      </c>
      <c r="Q231" s="137">
        <v>79</v>
      </c>
      <c r="R231" s="137">
        <v>68</v>
      </c>
      <c r="S231" s="137">
        <v>58</v>
      </c>
      <c r="T231" s="137">
        <v>47</v>
      </c>
      <c r="U231" s="137">
        <v>44</v>
      </c>
      <c r="V231" s="137">
        <v>32</v>
      </c>
      <c r="W231" s="137">
        <v>28</v>
      </c>
      <c r="X231" s="137">
        <v>26</v>
      </c>
      <c r="Y231" s="137">
        <v>21</v>
      </c>
      <c r="Z231" s="137">
        <v>17</v>
      </c>
      <c r="AA231" s="137">
        <v>13</v>
      </c>
      <c r="AB231" s="137">
        <v>11</v>
      </c>
      <c r="AC231" s="137">
        <v>8</v>
      </c>
      <c r="AD231" s="137">
        <v>7</v>
      </c>
      <c r="AE231" s="137">
        <v>6</v>
      </c>
      <c r="AF231" s="137">
        <v>5</v>
      </c>
      <c r="AG231" s="137" t="s">
        <v>631</v>
      </c>
      <c r="AH231" s="137" t="s">
        <v>631</v>
      </c>
      <c r="AI231" s="137">
        <v>0</v>
      </c>
      <c r="AJ231" s="137">
        <v>0</v>
      </c>
      <c r="AK231" s="137">
        <v>0</v>
      </c>
      <c r="AL231" s="137">
        <v>0</v>
      </c>
      <c r="AM231" s="137">
        <v>0</v>
      </c>
      <c r="AN231" s="137">
        <v>0</v>
      </c>
      <c r="AO231" s="137">
        <v>0</v>
      </c>
      <c r="AP231" s="137">
        <v>0</v>
      </c>
    </row>
    <row r="232" spans="1:42" ht="18" hidden="1" customHeight="1">
      <c r="A232" s="136"/>
      <c r="B232" s="136" t="s">
        <v>727</v>
      </c>
      <c r="C232" s="137" t="s">
        <v>631</v>
      </c>
      <c r="D232" s="137" t="s">
        <v>631</v>
      </c>
      <c r="E232" s="137" t="s">
        <v>631</v>
      </c>
      <c r="F232" s="137" t="s">
        <v>631</v>
      </c>
      <c r="G232" s="137">
        <v>0</v>
      </c>
      <c r="H232" s="137">
        <v>0</v>
      </c>
      <c r="I232" s="137">
        <v>0</v>
      </c>
      <c r="J232" s="137">
        <v>0</v>
      </c>
      <c r="K232" s="137">
        <v>0</v>
      </c>
      <c r="L232" s="137">
        <v>0</v>
      </c>
      <c r="M232" s="137">
        <v>0</v>
      </c>
      <c r="N232" s="137">
        <v>0</v>
      </c>
      <c r="O232" s="137">
        <v>0</v>
      </c>
      <c r="P232" s="137">
        <v>0</v>
      </c>
      <c r="Q232" s="137">
        <v>0</v>
      </c>
      <c r="R232" s="137">
        <v>0</v>
      </c>
      <c r="S232" s="137">
        <v>0</v>
      </c>
      <c r="T232" s="137">
        <v>0</v>
      </c>
      <c r="U232" s="137">
        <v>0</v>
      </c>
      <c r="V232" s="137">
        <v>0</v>
      </c>
      <c r="W232" s="137">
        <v>0</v>
      </c>
      <c r="X232" s="137">
        <v>0</v>
      </c>
      <c r="Y232" s="137">
        <v>0</v>
      </c>
      <c r="Z232" s="137">
        <v>0</v>
      </c>
      <c r="AA232" s="137">
        <v>0</v>
      </c>
      <c r="AB232" s="137">
        <v>0</v>
      </c>
      <c r="AC232" s="137">
        <v>0</v>
      </c>
      <c r="AD232" s="137">
        <v>0</v>
      </c>
      <c r="AE232" s="137">
        <v>0</v>
      </c>
      <c r="AF232" s="137">
        <v>0</v>
      </c>
      <c r="AG232" s="137">
        <v>0</v>
      </c>
      <c r="AH232" s="137">
        <v>0</v>
      </c>
      <c r="AI232" s="137">
        <v>0</v>
      </c>
      <c r="AJ232" s="137">
        <v>0</v>
      </c>
      <c r="AK232" s="137">
        <v>0</v>
      </c>
      <c r="AL232" s="137">
        <v>0</v>
      </c>
      <c r="AM232" s="137">
        <v>0</v>
      </c>
      <c r="AN232" s="137">
        <v>0</v>
      </c>
      <c r="AO232" s="137">
        <v>0</v>
      </c>
      <c r="AP232" s="137">
        <v>0</v>
      </c>
    </row>
    <row r="233" spans="1:42" ht="18" hidden="1" customHeight="1">
      <c r="A233" s="136" t="s">
        <v>1041</v>
      </c>
      <c r="B233" s="136" t="s">
        <v>1042</v>
      </c>
      <c r="C233" s="137">
        <v>1241</v>
      </c>
      <c r="D233" s="137">
        <v>1112</v>
      </c>
      <c r="E233" s="137">
        <v>934</v>
      </c>
      <c r="F233" s="137">
        <v>814</v>
      </c>
      <c r="G233" s="137">
        <v>764</v>
      </c>
      <c r="H233" s="137">
        <v>662</v>
      </c>
      <c r="I233" s="137">
        <v>639</v>
      </c>
      <c r="J233" s="137">
        <v>586</v>
      </c>
      <c r="K233" s="137">
        <v>542</v>
      </c>
      <c r="L233" s="137">
        <v>500</v>
      </c>
      <c r="M233" s="137">
        <v>469</v>
      </c>
      <c r="N233" s="137">
        <v>435</v>
      </c>
      <c r="O233" s="137">
        <v>388</v>
      </c>
      <c r="P233" s="137">
        <v>338</v>
      </c>
      <c r="Q233" s="137">
        <v>310</v>
      </c>
      <c r="R233" s="137">
        <v>265</v>
      </c>
      <c r="S233" s="137">
        <v>231</v>
      </c>
      <c r="T233" s="137">
        <v>204</v>
      </c>
      <c r="U233" s="137">
        <v>190</v>
      </c>
      <c r="V233" s="137">
        <v>172</v>
      </c>
      <c r="W233" s="137">
        <v>156</v>
      </c>
      <c r="X233" s="137">
        <v>129</v>
      </c>
      <c r="Y233" s="137">
        <v>102</v>
      </c>
      <c r="Z233" s="137">
        <v>75</v>
      </c>
      <c r="AA233" s="137">
        <v>62</v>
      </c>
      <c r="AB233" s="137">
        <v>47</v>
      </c>
      <c r="AC233" s="137">
        <v>38</v>
      </c>
      <c r="AD233" s="137">
        <v>32</v>
      </c>
      <c r="AE233" s="137">
        <v>25</v>
      </c>
      <c r="AF233" s="137">
        <v>17</v>
      </c>
      <c r="AG233" s="137">
        <v>14</v>
      </c>
      <c r="AH233" s="137">
        <v>13</v>
      </c>
      <c r="AI233" s="137">
        <v>13</v>
      </c>
      <c r="AJ233" s="137">
        <v>11</v>
      </c>
      <c r="AK233" s="137">
        <v>6</v>
      </c>
      <c r="AL233" s="137" t="s">
        <v>631</v>
      </c>
      <c r="AM233" s="137" t="s">
        <v>631</v>
      </c>
      <c r="AN233" s="137">
        <v>0</v>
      </c>
      <c r="AO233" s="137">
        <v>0</v>
      </c>
      <c r="AP233" s="137">
        <v>0</v>
      </c>
    </row>
    <row r="234" spans="1:42" ht="18" hidden="1" customHeight="1">
      <c r="A234" s="136" t="s">
        <v>1043</v>
      </c>
      <c r="B234" s="136" t="s">
        <v>1044</v>
      </c>
      <c r="C234" s="137">
        <v>212</v>
      </c>
      <c r="D234" s="137">
        <v>192</v>
      </c>
      <c r="E234" s="137">
        <v>158</v>
      </c>
      <c r="F234" s="137">
        <v>137</v>
      </c>
      <c r="G234" s="137">
        <v>129</v>
      </c>
      <c r="H234" s="137">
        <v>117</v>
      </c>
      <c r="I234" s="137">
        <v>111</v>
      </c>
      <c r="J234" s="137">
        <v>101</v>
      </c>
      <c r="K234" s="137">
        <v>92</v>
      </c>
      <c r="L234" s="137">
        <v>81</v>
      </c>
      <c r="M234" s="137">
        <v>80</v>
      </c>
      <c r="N234" s="137">
        <v>71</v>
      </c>
      <c r="O234" s="137">
        <v>63</v>
      </c>
      <c r="P234" s="137">
        <v>52</v>
      </c>
      <c r="Q234" s="137">
        <v>50</v>
      </c>
      <c r="R234" s="137">
        <v>46</v>
      </c>
      <c r="S234" s="137">
        <v>42</v>
      </c>
      <c r="T234" s="137">
        <v>35</v>
      </c>
      <c r="U234" s="137">
        <v>33</v>
      </c>
      <c r="V234" s="137">
        <v>29</v>
      </c>
      <c r="W234" s="137">
        <v>26</v>
      </c>
      <c r="X234" s="137">
        <v>19</v>
      </c>
      <c r="Y234" s="137">
        <v>17</v>
      </c>
      <c r="Z234" s="137">
        <v>15</v>
      </c>
      <c r="AA234" s="137">
        <v>14</v>
      </c>
      <c r="AB234" s="137">
        <v>10</v>
      </c>
      <c r="AC234" s="137">
        <v>10</v>
      </c>
      <c r="AD234" s="137">
        <v>7</v>
      </c>
      <c r="AE234" s="137">
        <v>6</v>
      </c>
      <c r="AF234" s="137" t="s">
        <v>631</v>
      </c>
      <c r="AG234" s="137" t="s">
        <v>631</v>
      </c>
      <c r="AH234" s="137" t="s">
        <v>631</v>
      </c>
      <c r="AI234" s="137" t="s">
        <v>631</v>
      </c>
      <c r="AJ234" s="137" t="s">
        <v>631</v>
      </c>
      <c r="AK234" s="137" t="s">
        <v>631</v>
      </c>
      <c r="AL234" s="137" t="s">
        <v>631</v>
      </c>
      <c r="AM234" s="137" t="s">
        <v>631</v>
      </c>
      <c r="AN234" s="137">
        <v>0</v>
      </c>
      <c r="AO234" s="137">
        <v>0</v>
      </c>
      <c r="AP234" s="137">
        <v>0</v>
      </c>
    </row>
    <row r="235" spans="1:42" ht="18" hidden="1" customHeight="1">
      <c r="A235" s="136" t="s">
        <v>1045</v>
      </c>
      <c r="B235" s="136" t="s">
        <v>1046</v>
      </c>
      <c r="C235" s="137">
        <v>408</v>
      </c>
      <c r="D235" s="137">
        <v>357</v>
      </c>
      <c r="E235" s="137">
        <v>311</v>
      </c>
      <c r="F235" s="137">
        <v>265</v>
      </c>
      <c r="G235" s="137">
        <v>249</v>
      </c>
      <c r="H235" s="137">
        <v>213</v>
      </c>
      <c r="I235" s="137">
        <v>203</v>
      </c>
      <c r="J235" s="137">
        <v>181</v>
      </c>
      <c r="K235" s="137">
        <v>172</v>
      </c>
      <c r="L235" s="137">
        <v>164</v>
      </c>
      <c r="M235" s="137">
        <v>146</v>
      </c>
      <c r="N235" s="137">
        <v>138</v>
      </c>
      <c r="O235" s="137">
        <v>116</v>
      </c>
      <c r="P235" s="137">
        <v>100</v>
      </c>
      <c r="Q235" s="137">
        <v>90</v>
      </c>
      <c r="R235" s="137">
        <v>73</v>
      </c>
      <c r="S235" s="137">
        <v>65</v>
      </c>
      <c r="T235" s="137">
        <v>57</v>
      </c>
      <c r="U235" s="137">
        <v>56</v>
      </c>
      <c r="V235" s="137">
        <v>56</v>
      </c>
      <c r="W235" s="137">
        <v>53</v>
      </c>
      <c r="X235" s="137">
        <v>46</v>
      </c>
      <c r="Y235" s="137">
        <v>33</v>
      </c>
      <c r="Z235" s="137">
        <v>28</v>
      </c>
      <c r="AA235" s="137">
        <v>22</v>
      </c>
      <c r="AB235" s="137">
        <v>19</v>
      </c>
      <c r="AC235" s="137">
        <v>16</v>
      </c>
      <c r="AD235" s="137">
        <v>16</v>
      </c>
      <c r="AE235" s="137">
        <v>15</v>
      </c>
      <c r="AF235" s="137">
        <v>12</v>
      </c>
      <c r="AG235" s="137">
        <v>11</v>
      </c>
      <c r="AH235" s="137">
        <v>10</v>
      </c>
      <c r="AI235" s="137">
        <v>10</v>
      </c>
      <c r="AJ235" s="137">
        <v>8</v>
      </c>
      <c r="AK235" s="137" t="s">
        <v>631</v>
      </c>
      <c r="AL235" s="137" t="s">
        <v>631</v>
      </c>
      <c r="AM235" s="137" t="s">
        <v>631</v>
      </c>
      <c r="AN235" s="137">
        <v>0</v>
      </c>
      <c r="AO235" s="137">
        <v>0</v>
      </c>
      <c r="AP235" s="137">
        <v>0</v>
      </c>
    </row>
    <row r="236" spans="1:42" ht="18" hidden="1" customHeight="1">
      <c r="A236" s="136" t="s">
        <v>1047</v>
      </c>
      <c r="B236" s="136" t="s">
        <v>1048</v>
      </c>
      <c r="C236" s="137">
        <v>118</v>
      </c>
      <c r="D236" s="137">
        <v>100</v>
      </c>
      <c r="E236" s="137">
        <v>85</v>
      </c>
      <c r="F236" s="137">
        <v>75</v>
      </c>
      <c r="G236" s="137">
        <v>71</v>
      </c>
      <c r="H236" s="137">
        <v>63</v>
      </c>
      <c r="I236" s="137">
        <v>60</v>
      </c>
      <c r="J236" s="137">
        <v>54</v>
      </c>
      <c r="K236" s="137">
        <v>47</v>
      </c>
      <c r="L236" s="137">
        <v>43</v>
      </c>
      <c r="M236" s="137">
        <v>42</v>
      </c>
      <c r="N236" s="137">
        <v>40</v>
      </c>
      <c r="O236" s="137">
        <v>37</v>
      </c>
      <c r="P236" s="137">
        <v>34</v>
      </c>
      <c r="Q236" s="137">
        <v>33</v>
      </c>
      <c r="R236" s="137">
        <v>32</v>
      </c>
      <c r="S236" s="137">
        <v>26</v>
      </c>
      <c r="T236" s="137">
        <v>22</v>
      </c>
      <c r="U236" s="137">
        <v>20</v>
      </c>
      <c r="V236" s="137">
        <v>15</v>
      </c>
      <c r="W236" s="137">
        <v>14</v>
      </c>
      <c r="X236" s="137">
        <v>12</v>
      </c>
      <c r="Y236" s="137">
        <v>10</v>
      </c>
      <c r="Z236" s="137">
        <v>7</v>
      </c>
      <c r="AA236" s="137">
        <v>6</v>
      </c>
      <c r="AB236" s="137">
        <v>5</v>
      </c>
      <c r="AC236" s="137" t="s">
        <v>631</v>
      </c>
      <c r="AD236" s="137" t="s">
        <v>631</v>
      </c>
      <c r="AE236" s="137" t="s">
        <v>631</v>
      </c>
      <c r="AF236" s="137" t="s">
        <v>631</v>
      </c>
      <c r="AG236" s="137">
        <v>0</v>
      </c>
      <c r="AH236" s="137">
        <v>0</v>
      </c>
      <c r="AI236" s="137">
        <v>0</v>
      </c>
      <c r="AJ236" s="137">
        <v>0</v>
      </c>
      <c r="AK236" s="137">
        <v>0</v>
      </c>
      <c r="AL236" s="137">
        <v>0</v>
      </c>
      <c r="AM236" s="137">
        <v>0</v>
      </c>
      <c r="AN236" s="137">
        <v>0</v>
      </c>
      <c r="AO236" s="137">
        <v>0</v>
      </c>
      <c r="AP236" s="137">
        <v>0</v>
      </c>
    </row>
    <row r="237" spans="1:42" ht="18" hidden="1" customHeight="1">
      <c r="A237" s="136" t="s">
        <v>1049</v>
      </c>
      <c r="B237" s="136" t="s">
        <v>1050</v>
      </c>
      <c r="C237" s="137">
        <v>203</v>
      </c>
      <c r="D237" s="137">
        <v>186</v>
      </c>
      <c r="E237" s="137">
        <v>150</v>
      </c>
      <c r="F237" s="137">
        <v>129</v>
      </c>
      <c r="G237" s="137">
        <v>115</v>
      </c>
      <c r="H237" s="137">
        <v>104</v>
      </c>
      <c r="I237" s="137">
        <v>102</v>
      </c>
      <c r="J237" s="137">
        <v>93</v>
      </c>
      <c r="K237" s="137">
        <v>89</v>
      </c>
      <c r="L237" s="137">
        <v>79</v>
      </c>
      <c r="M237" s="137">
        <v>78</v>
      </c>
      <c r="N237" s="137">
        <v>70</v>
      </c>
      <c r="O237" s="137">
        <v>67</v>
      </c>
      <c r="P237" s="137">
        <v>59</v>
      </c>
      <c r="Q237" s="137">
        <v>57</v>
      </c>
      <c r="R237" s="137">
        <v>48</v>
      </c>
      <c r="S237" s="137">
        <v>38</v>
      </c>
      <c r="T237" s="137">
        <v>36</v>
      </c>
      <c r="U237" s="137">
        <v>33</v>
      </c>
      <c r="V237" s="137">
        <v>28</v>
      </c>
      <c r="W237" s="137">
        <v>23</v>
      </c>
      <c r="X237" s="137">
        <v>19</v>
      </c>
      <c r="Y237" s="137">
        <v>13</v>
      </c>
      <c r="Z237" s="137">
        <v>9</v>
      </c>
      <c r="AA237" s="137">
        <v>8</v>
      </c>
      <c r="AB237" s="137">
        <v>6</v>
      </c>
      <c r="AC237" s="137" t="s">
        <v>631</v>
      </c>
      <c r="AD237" s="137" t="s">
        <v>631</v>
      </c>
      <c r="AE237" s="137" t="s">
        <v>631</v>
      </c>
      <c r="AF237" s="137">
        <v>0</v>
      </c>
      <c r="AG237" s="137" t="s">
        <v>631</v>
      </c>
      <c r="AH237" s="137" t="s">
        <v>631</v>
      </c>
      <c r="AI237" s="137" t="s">
        <v>631</v>
      </c>
      <c r="AJ237" s="137" t="s">
        <v>631</v>
      </c>
      <c r="AK237" s="137" t="s">
        <v>631</v>
      </c>
      <c r="AL237" s="137" t="s">
        <v>631</v>
      </c>
      <c r="AM237" s="137" t="s">
        <v>631</v>
      </c>
      <c r="AN237" s="137">
        <v>0</v>
      </c>
      <c r="AO237" s="137">
        <v>0</v>
      </c>
      <c r="AP237" s="137">
        <v>0</v>
      </c>
    </row>
    <row r="238" spans="1:42" ht="18" hidden="1" customHeight="1">
      <c r="A238" s="136" t="s">
        <v>1051</v>
      </c>
      <c r="B238" s="136" t="s">
        <v>1052</v>
      </c>
      <c r="C238" s="137">
        <v>300</v>
      </c>
      <c r="D238" s="137">
        <v>277</v>
      </c>
      <c r="E238" s="137">
        <v>230</v>
      </c>
      <c r="F238" s="137">
        <v>208</v>
      </c>
      <c r="G238" s="137">
        <v>200</v>
      </c>
      <c r="H238" s="137">
        <v>165</v>
      </c>
      <c r="I238" s="137">
        <v>163</v>
      </c>
      <c r="J238" s="137">
        <v>157</v>
      </c>
      <c r="K238" s="137">
        <v>142</v>
      </c>
      <c r="L238" s="137">
        <v>133</v>
      </c>
      <c r="M238" s="137">
        <v>123</v>
      </c>
      <c r="N238" s="137">
        <v>116</v>
      </c>
      <c r="O238" s="137">
        <v>105</v>
      </c>
      <c r="P238" s="137">
        <v>93</v>
      </c>
      <c r="Q238" s="137">
        <v>80</v>
      </c>
      <c r="R238" s="137">
        <v>66</v>
      </c>
      <c r="S238" s="137">
        <v>60</v>
      </c>
      <c r="T238" s="137">
        <v>54</v>
      </c>
      <c r="U238" s="137">
        <v>48</v>
      </c>
      <c r="V238" s="137">
        <v>44</v>
      </c>
      <c r="W238" s="137">
        <v>40</v>
      </c>
      <c r="X238" s="137">
        <v>33</v>
      </c>
      <c r="Y238" s="137">
        <v>29</v>
      </c>
      <c r="Z238" s="137">
        <v>16</v>
      </c>
      <c r="AA238" s="137">
        <v>12</v>
      </c>
      <c r="AB238" s="137">
        <v>7</v>
      </c>
      <c r="AC238" s="137">
        <v>6</v>
      </c>
      <c r="AD238" s="137" t="s">
        <v>631</v>
      </c>
      <c r="AE238" s="137" t="s">
        <v>631</v>
      </c>
      <c r="AF238" s="137" t="s">
        <v>631</v>
      </c>
      <c r="AG238" s="137">
        <v>0</v>
      </c>
      <c r="AH238" s="137">
        <v>0</v>
      </c>
      <c r="AI238" s="137">
        <v>0</v>
      </c>
      <c r="AJ238" s="137">
        <v>0</v>
      </c>
      <c r="AK238" s="137">
        <v>0</v>
      </c>
      <c r="AL238" s="137">
        <v>0</v>
      </c>
      <c r="AM238" s="137">
        <v>0</v>
      </c>
      <c r="AN238" s="137">
        <v>0</v>
      </c>
      <c r="AO238" s="137">
        <v>0</v>
      </c>
      <c r="AP238" s="137">
        <v>0</v>
      </c>
    </row>
    <row r="239" spans="1:42" ht="18" hidden="1" customHeight="1">
      <c r="A239" s="136"/>
      <c r="B239" s="136" t="s">
        <v>650</v>
      </c>
      <c r="C239" s="137" t="s">
        <v>631</v>
      </c>
      <c r="D239" s="137" t="s">
        <v>631</v>
      </c>
      <c r="E239" s="137" t="s">
        <v>631</v>
      </c>
      <c r="F239" s="137">
        <v>0</v>
      </c>
      <c r="G239" s="137" t="s">
        <v>631</v>
      </c>
      <c r="H239" s="137">
        <v>0</v>
      </c>
      <c r="I239" s="137">
        <v>0</v>
      </c>
      <c r="J239" s="137">
        <v>0</v>
      </c>
      <c r="K239" s="137">
        <v>0</v>
      </c>
      <c r="L239" s="137">
        <v>0</v>
      </c>
      <c r="M239" s="137">
        <v>0</v>
      </c>
      <c r="N239" s="137">
        <v>0</v>
      </c>
      <c r="O239" s="137">
        <v>0</v>
      </c>
      <c r="P239" s="137">
        <v>0</v>
      </c>
      <c r="Q239" s="137" t="s">
        <v>631</v>
      </c>
      <c r="R239" s="137" t="s">
        <v>631</v>
      </c>
      <c r="S239" s="137" t="s">
        <v>631</v>
      </c>
      <c r="T239" s="137">
        <v>0</v>
      </c>
      <c r="U239" s="137">
        <v>0</v>
      </c>
      <c r="V239" s="137">
        <v>0</v>
      </c>
      <c r="W239" s="137">
        <v>0</v>
      </c>
      <c r="X239" s="137">
        <v>0</v>
      </c>
      <c r="Y239" s="137">
        <v>0</v>
      </c>
      <c r="Z239" s="137">
        <v>0</v>
      </c>
      <c r="AA239" s="137">
        <v>0</v>
      </c>
      <c r="AB239" s="137">
        <v>0</v>
      </c>
      <c r="AC239" s="137">
        <v>0</v>
      </c>
      <c r="AD239" s="137">
        <v>0</v>
      </c>
      <c r="AE239" s="137">
        <v>0</v>
      </c>
      <c r="AF239" s="137">
        <v>0</v>
      </c>
      <c r="AG239" s="137">
        <v>0</v>
      </c>
      <c r="AH239" s="137">
        <v>0</v>
      </c>
      <c r="AI239" s="137">
        <v>0</v>
      </c>
      <c r="AJ239" s="137">
        <v>0</v>
      </c>
      <c r="AK239" s="137">
        <v>0</v>
      </c>
      <c r="AL239" s="137">
        <v>0</v>
      </c>
      <c r="AM239" s="137">
        <v>0</v>
      </c>
      <c r="AN239" s="137">
        <v>0</v>
      </c>
      <c r="AO239" s="137">
        <v>0</v>
      </c>
      <c r="AP239" s="137">
        <v>0</v>
      </c>
    </row>
    <row r="240" spans="1:42" ht="18" hidden="1" customHeight="1">
      <c r="A240" s="136" t="s">
        <v>1053</v>
      </c>
      <c r="B240" s="136" t="s">
        <v>517</v>
      </c>
      <c r="C240" s="137">
        <v>27016</v>
      </c>
      <c r="D240" s="137">
        <v>24479</v>
      </c>
      <c r="E240" s="137">
        <v>21734</v>
      </c>
      <c r="F240" s="137">
        <v>19702</v>
      </c>
      <c r="G240" s="137">
        <v>18650</v>
      </c>
      <c r="H240" s="137">
        <v>16294</v>
      </c>
      <c r="I240" s="137">
        <v>15304</v>
      </c>
      <c r="J240" s="137">
        <v>14023</v>
      </c>
      <c r="K240" s="137">
        <v>12307</v>
      </c>
      <c r="L240" s="137">
        <v>10845</v>
      </c>
      <c r="M240" s="137">
        <v>9289</v>
      </c>
      <c r="N240" s="137">
        <v>7682</v>
      </c>
      <c r="O240" s="137">
        <v>6643</v>
      </c>
      <c r="P240" s="137">
        <v>5604</v>
      </c>
      <c r="Q240" s="137">
        <v>4668</v>
      </c>
      <c r="R240" s="137">
        <v>3985</v>
      </c>
      <c r="S240" s="137">
        <v>3425</v>
      </c>
      <c r="T240" s="137">
        <v>2895</v>
      </c>
      <c r="U240" s="137">
        <v>2509</v>
      </c>
      <c r="V240" s="137">
        <v>2042</v>
      </c>
      <c r="W240" s="137">
        <v>1783</v>
      </c>
      <c r="X240" s="137">
        <v>1525</v>
      </c>
      <c r="Y240" s="137">
        <v>1242</v>
      </c>
      <c r="Z240" s="137">
        <v>967</v>
      </c>
      <c r="AA240" s="137">
        <v>801</v>
      </c>
      <c r="AB240" s="137">
        <v>613</v>
      </c>
      <c r="AC240" s="137">
        <v>478</v>
      </c>
      <c r="AD240" s="137">
        <v>365</v>
      </c>
      <c r="AE240" s="137">
        <v>290</v>
      </c>
      <c r="AF240" s="137">
        <v>221</v>
      </c>
      <c r="AG240" s="137">
        <v>189</v>
      </c>
      <c r="AH240" s="137">
        <v>154</v>
      </c>
      <c r="AI240" s="137">
        <v>127</v>
      </c>
      <c r="AJ240" s="137">
        <v>105</v>
      </c>
      <c r="AK240" s="137">
        <v>79</v>
      </c>
      <c r="AL240" s="137">
        <v>55</v>
      </c>
      <c r="AM240" s="137">
        <v>35</v>
      </c>
      <c r="AN240" s="137">
        <v>0</v>
      </c>
      <c r="AO240" s="137">
        <v>0</v>
      </c>
      <c r="AP240" s="137">
        <v>0</v>
      </c>
    </row>
    <row r="241" spans="1:42" ht="18" hidden="1" customHeight="1">
      <c r="A241" s="136" t="s">
        <v>1054</v>
      </c>
      <c r="B241" s="136" t="s">
        <v>1055</v>
      </c>
      <c r="C241" s="137">
        <v>10739</v>
      </c>
      <c r="D241" s="137">
        <v>9912</v>
      </c>
      <c r="E241" s="137">
        <v>8921</v>
      </c>
      <c r="F241" s="137">
        <v>8191</v>
      </c>
      <c r="G241" s="137">
        <v>7744</v>
      </c>
      <c r="H241" s="137">
        <v>6761</v>
      </c>
      <c r="I241" s="137">
        <v>6310</v>
      </c>
      <c r="J241" s="137">
        <v>5825</v>
      </c>
      <c r="K241" s="137">
        <v>5107</v>
      </c>
      <c r="L241" s="137">
        <v>4525</v>
      </c>
      <c r="M241" s="137">
        <v>3845</v>
      </c>
      <c r="N241" s="137">
        <v>3129</v>
      </c>
      <c r="O241" s="137">
        <v>2715</v>
      </c>
      <c r="P241" s="137">
        <v>2303</v>
      </c>
      <c r="Q241" s="137">
        <v>1936</v>
      </c>
      <c r="R241" s="137">
        <v>1659</v>
      </c>
      <c r="S241" s="137">
        <v>1439</v>
      </c>
      <c r="T241" s="137">
        <v>1195</v>
      </c>
      <c r="U241" s="137">
        <v>1022</v>
      </c>
      <c r="V241" s="137">
        <v>848</v>
      </c>
      <c r="W241" s="137">
        <v>735</v>
      </c>
      <c r="X241" s="137">
        <v>644</v>
      </c>
      <c r="Y241" s="137">
        <v>529</v>
      </c>
      <c r="Z241" s="137">
        <v>418</v>
      </c>
      <c r="AA241" s="137">
        <v>350</v>
      </c>
      <c r="AB241" s="137">
        <v>267</v>
      </c>
      <c r="AC241" s="137">
        <v>206</v>
      </c>
      <c r="AD241" s="137">
        <v>167</v>
      </c>
      <c r="AE241" s="137">
        <v>135</v>
      </c>
      <c r="AF241" s="137">
        <v>109</v>
      </c>
      <c r="AG241" s="137">
        <v>93</v>
      </c>
      <c r="AH241" s="137">
        <v>75</v>
      </c>
      <c r="AI241" s="137">
        <v>63</v>
      </c>
      <c r="AJ241" s="137">
        <v>54</v>
      </c>
      <c r="AK241" s="137">
        <v>36</v>
      </c>
      <c r="AL241" s="137">
        <v>25</v>
      </c>
      <c r="AM241" s="137">
        <v>14</v>
      </c>
      <c r="AN241" s="137">
        <v>0</v>
      </c>
      <c r="AO241" s="137">
        <v>0</v>
      </c>
      <c r="AP241" s="137">
        <v>0</v>
      </c>
    </row>
    <row r="242" spans="1:42" ht="18" hidden="1" customHeight="1">
      <c r="A242" s="136" t="s">
        <v>1056</v>
      </c>
      <c r="B242" s="136" t="s">
        <v>1057</v>
      </c>
      <c r="C242" s="137">
        <v>859</v>
      </c>
      <c r="D242" s="137">
        <v>840</v>
      </c>
      <c r="E242" s="137">
        <v>782</v>
      </c>
      <c r="F242" s="137">
        <v>733</v>
      </c>
      <c r="G242" s="137">
        <v>697</v>
      </c>
      <c r="H242" s="137">
        <v>627</v>
      </c>
      <c r="I242" s="137">
        <v>579</v>
      </c>
      <c r="J242" s="137">
        <v>539</v>
      </c>
      <c r="K242" s="137">
        <v>481</v>
      </c>
      <c r="L242" s="137">
        <v>430</v>
      </c>
      <c r="M242" s="137">
        <v>373</v>
      </c>
      <c r="N242" s="137">
        <v>320</v>
      </c>
      <c r="O242" s="137">
        <v>284</v>
      </c>
      <c r="P242" s="137">
        <v>242</v>
      </c>
      <c r="Q242" s="137">
        <v>216</v>
      </c>
      <c r="R242" s="137">
        <v>194</v>
      </c>
      <c r="S242" s="137">
        <v>165</v>
      </c>
      <c r="T242" s="137">
        <v>134</v>
      </c>
      <c r="U242" s="137">
        <v>119</v>
      </c>
      <c r="V242" s="137">
        <v>102</v>
      </c>
      <c r="W242" s="137">
        <v>96</v>
      </c>
      <c r="X242" s="137">
        <v>82</v>
      </c>
      <c r="Y242" s="137">
        <v>72</v>
      </c>
      <c r="Z242" s="137">
        <v>58</v>
      </c>
      <c r="AA242" s="137">
        <v>48</v>
      </c>
      <c r="AB242" s="137">
        <v>35</v>
      </c>
      <c r="AC242" s="137">
        <v>31</v>
      </c>
      <c r="AD242" s="137">
        <v>21</v>
      </c>
      <c r="AE242" s="137">
        <v>23</v>
      </c>
      <c r="AF242" s="137">
        <v>20</v>
      </c>
      <c r="AG242" s="137">
        <v>18</v>
      </c>
      <c r="AH242" s="137">
        <v>15</v>
      </c>
      <c r="AI242" s="137">
        <v>13</v>
      </c>
      <c r="AJ242" s="137">
        <v>9</v>
      </c>
      <c r="AK242" s="137">
        <v>6</v>
      </c>
      <c r="AL242" s="137">
        <v>5</v>
      </c>
      <c r="AM242" s="137" t="s">
        <v>631</v>
      </c>
      <c r="AN242" s="137">
        <v>0</v>
      </c>
      <c r="AO242" s="137">
        <v>0</v>
      </c>
      <c r="AP242" s="137">
        <v>0</v>
      </c>
    </row>
    <row r="243" spans="1:42" ht="18" hidden="1" customHeight="1">
      <c r="A243" s="136" t="s">
        <v>1058</v>
      </c>
      <c r="B243" s="136" t="s">
        <v>1059</v>
      </c>
      <c r="C243" s="137">
        <v>36</v>
      </c>
      <c r="D243" s="137">
        <v>32</v>
      </c>
      <c r="E243" s="137">
        <v>29</v>
      </c>
      <c r="F243" s="137">
        <v>31</v>
      </c>
      <c r="G243" s="137">
        <v>27</v>
      </c>
      <c r="H243" s="137">
        <v>26</v>
      </c>
      <c r="I243" s="137">
        <v>22</v>
      </c>
      <c r="J243" s="137">
        <v>20</v>
      </c>
      <c r="K243" s="137">
        <v>19</v>
      </c>
      <c r="L243" s="137">
        <v>17</v>
      </c>
      <c r="M243" s="137">
        <v>15</v>
      </c>
      <c r="N243" s="137">
        <v>15</v>
      </c>
      <c r="O243" s="137">
        <v>15</v>
      </c>
      <c r="P243" s="137">
        <v>15</v>
      </c>
      <c r="Q243" s="137">
        <v>14</v>
      </c>
      <c r="R243" s="137">
        <v>14</v>
      </c>
      <c r="S243" s="137">
        <v>13</v>
      </c>
      <c r="T243" s="137">
        <v>11</v>
      </c>
      <c r="U243" s="137">
        <v>10</v>
      </c>
      <c r="V243" s="137">
        <v>5</v>
      </c>
      <c r="W243" s="137" t="s">
        <v>631</v>
      </c>
      <c r="X243" s="137" t="s">
        <v>631</v>
      </c>
      <c r="Y243" s="137">
        <v>0</v>
      </c>
      <c r="Z243" s="137" t="s">
        <v>631</v>
      </c>
      <c r="AA243" s="137">
        <v>0</v>
      </c>
      <c r="AB243" s="137">
        <v>0</v>
      </c>
      <c r="AC243" s="137">
        <v>0</v>
      </c>
      <c r="AD243" s="137">
        <v>0</v>
      </c>
      <c r="AE243" s="137">
        <v>0</v>
      </c>
      <c r="AF243" s="137">
        <v>0</v>
      </c>
      <c r="AG243" s="137">
        <v>0</v>
      </c>
      <c r="AH243" s="137">
        <v>0</v>
      </c>
      <c r="AI243" s="137">
        <v>0</v>
      </c>
      <c r="AJ243" s="137">
        <v>0</v>
      </c>
      <c r="AK243" s="137">
        <v>0</v>
      </c>
      <c r="AL243" s="137">
        <v>0</v>
      </c>
      <c r="AM243" s="137">
        <v>0</v>
      </c>
      <c r="AN243" s="137">
        <v>0</v>
      </c>
      <c r="AO243" s="137">
        <v>0</v>
      </c>
      <c r="AP243" s="137">
        <v>0</v>
      </c>
    </row>
    <row r="244" spans="1:42" ht="18" hidden="1" customHeight="1">
      <c r="A244" s="136" t="s">
        <v>1060</v>
      </c>
      <c r="B244" s="136" t="s">
        <v>1061</v>
      </c>
      <c r="C244" s="137">
        <v>556</v>
      </c>
      <c r="D244" s="137">
        <v>515</v>
      </c>
      <c r="E244" s="137">
        <v>471</v>
      </c>
      <c r="F244" s="137">
        <v>439</v>
      </c>
      <c r="G244" s="137">
        <v>413</v>
      </c>
      <c r="H244" s="137">
        <v>358</v>
      </c>
      <c r="I244" s="137">
        <v>335</v>
      </c>
      <c r="J244" s="137">
        <v>304</v>
      </c>
      <c r="K244" s="137">
        <v>258</v>
      </c>
      <c r="L244" s="137">
        <v>222</v>
      </c>
      <c r="M244" s="137">
        <v>191</v>
      </c>
      <c r="N244" s="137">
        <v>148</v>
      </c>
      <c r="O244" s="137">
        <v>122</v>
      </c>
      <c r="P244" s="137">
        <v>101</v>
      </c>
      <c r="Q244" s="137">
        <v>87</v>
      </c>
      <c r="R244" s="137">
        <v>68</v>
      </c>
      <c r="S244" s="137">
        <v>57</v>
      </c>
      <c r="T244" s="137">
        <v>43</v>
      </c>
      <c r="U244" s="137">
        <v>36</v>
      </c>
      <c r="V244" s="137">
        <v>31</v>
      </c>
      <c r="W244" s="137">
        <v>30</v>
      </c>
      <c r="X244" s="137">
        <v>26</v>
      </c>
      <c r="Y244" s="137">
        <v>21</v>
      </c>
      <c r="Z244" s="137">
        <v>14</v>
      </c>
      <c r="AA244" s="137">
        <v>7</v>
      </c>
      <c r="AB244" s="137">
        <v>6</v>
      </c>
      <c r="AC244" s="137" t="s">
        <v>631</v>
      </c>
      <c r="AD244" s="137" t="s">
        <v>631</v>
      </c>
      <c r="AE244" s="137" t="s">
        <v>631</v>
      </c>
      <c r="AF244" s="137" t="s">
        <v>631</v>
      </c>
      <c r="AG244" s="137" t="s">
        <v>631</v>
      </c>
      <c r="AH244" s="137" t="s">
        <v>631</v>
      </c>
      <c r="AI244" s="137" t="s">
        <v>631</v>
      </c>
      <c r="AJ244" s="137" t="s">
        <v>631</v>
      </c>
      <c r="AK244" s="137">
        <v>0</v>
      </c>
      <c r="AL244" s="137">
        <v>0</v>
      </c>
      <c r="AM244" s="137">
        <v>0</v>
      </c>
      <c r="AN244" s="137">
        <v>0</v>
      </c>
      <c r="AO244" s="137">
        <v>0</v>
      </c>
      <c r="AP244" s="137">
        <v>0</v>
      </c>
    </row>
    <row r="245" spans="1:42" ht="18" hidden="1" customHeight="1">
      <c r="A245" s="136" t="s">
        <v>1062</v>
      </c>
      <c r="B245" s="136" t="s">
        <v>1063</v>
      </c>
      <c r="C245" s="137">
        <v>751</v>
      </c>
      <c r="D245" s="137">
        <v>661</v>
      </c>
      <c r="E245" s="137">
        <v>591</v>
      </c>
      <c r="F245" s="137">
        <v>532</v>
      </c>
      <c r="G245" s="137">
        <v>500</v>
      </c>
      <c r="H245" s="137">
        <v>442</v>
      </c>
      <c r="I245" s="137">
        <v>413</v>
      </c>
      <c r="J245" s="137">
        <v>378</v>
      </c>
      <c r="K245" s="137">
        <v>321</v>
      </c>
      <c r="L245" s="137">
        <v>292</v>
      </c>
      <c r="M245" s="137">
        <v>251</v>
      </c>
      <c r="N245" s="137">
        <v>204</v>
      </c>
      <c r="O245" s="137">
        <v>166</v>
      </c>
      <c r="P245" s="137">
        <v>135</v>
      </c>
      <c r="Q245" s="137">
        <v>108</v>
      </c>
      <c r="R245" s="137">
        <v>93</v>
      </c>
      <c r="S245" s="137">
        <v>84</v>
      </c>
      <c r="T245" s="137">
        <v>66</v>
      </c>
      <c r="U245" s="137">
        <v>53</v>
      </c>
      <c r="V245" s="137">
        <v>44</v>
      </c>
      <c r="W245" s="137">
        <v>35</v>
      </c>
      <c r="X245" s="137">
        <v>35</v>
      </c>
      <c r="Y245" s="137">
        <v>31</v>
      </c>
      <c r="Z245" s="137">
        <v>23</v>
      </c>
      <c r="AA245" s="137">
        <v>19</v>
      </c>
      <c r="AB245" s="137">
        <v>17</v>
      </c>
      <c r="AC245" s="137">
        <v>12</v>
      </c>
      <c r="AD245" s="137">
        <v>9</v>
      </c>
      <c r="AE245" s="137">
        <v>8</v>
      </c>
      <c r="AF245" s="137">
        <v>7</v>
      </c>
      <c r="AG245" s="137" t="s">
        <v>631</v>
      </c>
      <c r="AH245" s="137" t="s">
        <v>631</v>
      </c>
      <c r="AI245" s="137" t="s">
        <v>631</v>
      </c>
      <c r="AJ245" s="137" t="s">
        <v>631</v>
      </c>
      <c r="AK245" s="137" t="s">
        <v>631</v>
      </c>
      <c r="AL245" s="137" t="s">
        <v>631</v>
      </c>
      <c r="AM245" s="137" t="s">
        <v>631</v>
      </c>
      <c r="AN245" s="137">
        <v>0</v>
      </c>
      <c r="AO245" s="137">
        <v>0</v>
      </c>
      <c r="AP245" s="137">
        <v>0</v>
      </c>
    </row>
    <row r="246" spans="1:42" ht="18" hidden="1" customHeight="1">
      <c r="A246" s="136" t="s">
        <v>1064</v>
      </c>
      <c r="B246" s="136" t="s">
        <v>1065</v>
      </c>
      <c r="C246" s="137">
        <v>751</v>
      </c>
      <c r="D246" s="137">
        <v>679</v>
      </c>
      <c r="E246" s="137">
        <v>596</v>
      </c>
      <c r="F246" s="137">
        <v>551</v>
      </c>
      <c r="G246" s="137">
        <v>519</v>
      </c>
      <c r="H246" s="137">
        <v>448</v>
      </c>
      <c r="I246" s="137">
        <v>421</v>
      </c>
      <c r="J246" s="137">
        <v>383</v>
      </c>
      <c r="K246" s="137">
        <v>333</v>
      </c>
      <c r="L246" s="137">
        <v>292</v>
      </c>
      <c r="M246" s="137">
        <v>250</v>
      </c>
      <c r="N246" s="137">
        <v>201</v>
      </c>
      <c r="O246" s="137">
        <v>178</v>
      </c>
      <c r="P246" s="137">
        <v>147</v>
      </c>
      <c r="Q246" s="137">
        <v>131</v>
      </c>
      <c r="R246" s="137">
        <v>111</v>
      </c>
      <c r="S246" s="137">
        <v>97</v>
      </c>
      <c r="T246" s="137">
        <v>79</v>
      </c>
      <c r="U246" s="137">
        <v>65</v>
      </c>
      <c r="V246" s="137">
        <v>62</v>
      </c>
      <c r="W246" s="137">
        <v>59</v>
      </c>
      <c r="X246" s="137">
        <v>51</v>
      </c>
      <c r="Y246" s="137">
        <v>41</v>
      </c>
      <c r="Z246" s="137">
        <v>35</v>
      </c>
      <c r="AA246" s="137">
        <v>28</v>
      </c>
      <c r="AB246" s="137">
        <v>17</v>
      </c>
      <c r="AC246" s="137">
        <v>15</v>
      </c>
      <c r="AD246" s="137">
        <v>14</v>
      </c>
      <c r="AE246" s="137">
        <v>14</v>
      </c>
      <c r="AF246" s="137">
        <v>13</v>
      </c>
      <c r="AG246" s="137">
        <v>11</v>
      </c>
      <c r="AH246" s="137">
        <v>5</v>
      </c>
      <c r="AI246" s="137" t="s">
        <v>631</v>
      </c>
      <c r="AJ246" s="137" t="s">
        <v>631</v>
      </c>
      <c r="AK246" s="137" t="s">
        <v>631</v>
      </c>
      <c r="AL246" s="137" t="s">
        <v>631</v>
      </c>
      <c r="AM246" s="137">
        <v>0</v>
      </c>
      <c r="AN246" s="137">
        <v>0</v>
      </c>
      <c r="AO246" s="137">
        <v>0</v>
      </c>
      <c r="AP246" s="137">
        <v>0</v>
      </c>
    </row>
    <row r="247" spans="1:42" ht="18" hidden="1" customHeight="1">
      <c r="A247" s="136" t="s">
        <v>1066</v>
      </c>
      <c r="B247" s="136" t="s">
        <v>1067</v>
      </c>
      <c r="C247" s="137">
        <v>654</v>
      </c>
      <c r="D247" s="137">
        <v>613</v>
      </c>
      <c r="E247" s="137">
        <v>542</v>
      </c>
      <c r="F247" s="137">
        <v>508</v>
      </c>
      <c r="G247" s="137">
        <v>480</v>
      </c>
      <c r="H247" s="137">
        <v>411</v>
      </c>
      <c r="I247" s="137">
        <v>387</v>
      </c>
      <c r="J247" s="137">
        <v>372</v>
      </c>
      <c r="K247" s="137">
        <v>331</v>
      </c>
      <c r="L247" s="137">
        <v>312</v>
      </c>
      <c r="M247" s="137">
        <v>270</v>
      </c>
      <c r="N247" s="137">
        <v>213</v>
      </c>
      <c r="O247" s="137">
        <v>184</v>
      </c>
      <c r="P247" s="137">
        <v>152</v>
      </c>
      <c r="Q247" s="137">
        <v>128</v>
      </c>
      <c r="R247" s="137">
        <v>115</v>
      </c>
      <c r="S247" s="137">
        <v>103</v>
      </c>
      <c r="T247" s="137">
        <v>85</v>
      </c>
      <c r="U247" s="137">
        <v>77</v>
      </c>
      <c r="V247" s="137">
        <v>59</v>
      </c>
      <c r="W247" s="137">
        <v>49</v>
      </c>
      <c r="X247" s="137">
        <v>44</v>
      </c>
      <c r="Y247" s="137">
        <v>31</v>
      </c>
      <c r="Z247" s="137">
        <v>26</v>
      </c>
      <c r="AA247" s="137">
        <v>25</v>
      </c>
      <c r="AB247" s="137">
        <v>22</v>
      </c>
      <c r="AC247" s="137">
        <v>18</v>
      </c>
      <c r="AD247" s="137">
        <v>13</v>
      </c>
      <c r="AE247" s="137">
        <v>8</v>
      </c>
      <c r="AF247" s="137" t="s">
        <v>631</v>
      </c>
      <c r="AG247" s="137" t="s">
        <v>631</v>
      </c>
      <c r="AH247" s="137" t="s">
        <v>631</v>
      </c>
      <c r="AI247" s="137" t="s">
        <v>631</v>
      </c>
      <c r="AJ247" s="137" t="s">
        <v>631</v>
      </c>
      <c r="AK247" s="137" t="s">
        <v>631</v>
      </c>
      <c r="AL247" s="137" t="s">
        <v>631</v>
      </c>
      <c r="AM247" s="137" t="s">
        <v>631</v>
      </c>
      <c r="AN247" s="137">
        <v>0</v>
      </c>
      <c r="AO247" s="137">
        <v>0</v>
      </c>
      <c r="AP247" s="137">
        <v>0</v>
      </c>
    </row>
    <row r="248" spans="1:42" ht="18" hidden="1" customHeight="1">
      <c r="A248" s="136" t="s">
        <v>1068</v>
      </c>
      <c r="B248" s="136" t="s">
        <v>1069</v>
      </c>
      <c r="C248" s="137">
        <v>919</v>
      </c>
      <c r="D248" s="137">
        <v>856</v>
      </c>
      <c r="E248" s="137">
        <v>755</v>
      </c>
      <c r="F248" s="137">
        <v>676</v>
      </c>
      <c r="G248" s="137">
        <v>650</v>
      </c>
      <c r="H248" s="137">
        <v>572</v>
      </c>
      <c r="I248" s="137">
        <v>548</v>
      </c>
      <c r="J248" s="137">
        <v>511</v>
      </c>
      <c r="K248" s="137">
        <v>437</v>
      </c>
      <c r="L248" s="137">
        <v>392</v>
      </c>
      <c r="M248" s="137">
        <v>363</v>
      </c>
      <c r="N248" s="137">
        <v>324</v>
      </c>
      <c r="O248" s="137">
        <v>296</v>
      </c>
      <c r="P248" s="137">
        <v>251</v>
      </c>
      <c r="Q248" s="137">
        <v>215</v>
      </c>
      <c r="R248" s="137">
        <v>190</v>
      </c>
      <c r="S248" s="137">
        <v>164</v>
      </c>
      <c r="T248" s="137">
        <v>139</v>
      </c>
      <c r="U248" s="137">
        <v>119</v>
      </c>
      <c r="V248" s="137">
        <v>104</v>
      </c>
      <c r="W248" s="137">
        <v>94</v>
      </c>
      <c r="X248" s="137">
        <v>81</v>
      </c>
      <c r="Y248" s="137">
        <v>71</v>
      </c>
      <c r="Z248" s="137">
        <v>59</v>
      </c>
      <c r="AA248" s="137">
        <v>52</v>
      </c>
      <c r="AB248" s="137">
        <v>41</v>
      </c>
      <c r="AC248" s="137">
        <v>32</v>
      </c>
      <c r="AD248" s="137">
        <v>27</v>
      </c>
      <c r="AE248" s="137">
        <v>15</v>
      </c>
      <c r="AF248" s="137">
        <v>14</v>
      </c>
      <c r="AG248" s="137">
        <v>11</v>
      </c>
      <c r="AH248" s="137">
        <v>9</v>
      </c>
      <c r="AI248" s="137">
        <v>7</v>
      </c>
      <c r="AJ248" s="137">
        <v>7</v>
      </c>
      <c r="AK248" s="137" t="s">
        <v>631</v>
      </c>
      <c r="AL248" s="137" t="s">
        <v>631</v>
      </c>
      <c r="AM248" s="137" t="s">
        <v>631</v>
      </c>
      <c r="AN248" s="137">
        <v>0</v>
      </c>
      <c r="AO248" s="137">
        <v>0</v>
      </c>
      <c r="AP248" s="137">
        <v>0</v>
      </c>
    </row>
    <row r="249" spans="1:42" ht="18" hidden="1" customHeight="1">
      <c r="A249" s="136" t="s">
        <v>1070</v>
      </c>
      <c r="B249" s="136" t="s">
        <v>1071</v>
      </c>
      <c r="C249" s="137">
        <v>806</v>
      </c>
      <c r="D249" s="137">
        <v>737</v>
      </c>
      <c r="E249" s="137">
        <v>643</v>
      </c>
      <c r="F249" s="137">
        <v>581</v>
      </c>
      <c r="G249" s="137">
        <v>552</v>
      </c>
      <c r="H249" s="137">
        <v>479</v>
      </c>
      <c r="I249" s="137">
        <v>447</v>
      </c>
      <c r="J249" s="137">
        <v>409</v>
      </c>
      <c r="K249" s="137">
        <v>364</v>
      </c>
      <c r="L249" s="137">
        <v>328</v>
      </c>
      <c r="M249" s="137">
        <v>286</v>
      </c>
      <c r="N249" s="137">
        <v>241</v>
      </c>
      <c r="O249" s="137">
        <v>212</v>
      </c>
      <c r="P249" s="137">
        <v>184</v>
      </c>
      <c r="Q249" s="137">
        <v>147</v>
      </c>
      <c r="R249" s="137">
        <v>125</v>
      </c>
      <c r="S249" s="137">
        <v>112</v>
      </c>
      <c r="T249" s="137">
        <v>94</v>
      </c>
      <c r="U249" s="137">
        <v>72</v>
      </c>
      <c r="V249" s="137">
        <v>55</v>
      </c>
      <c r="W249" s="137">
        <v>44</v>
      </c>
      <c r="X249" s="137">
        <v>32</v>
      </c>
      <c r="Y249" s="137">
        <v>20</v>
      </c>
      <c r="Z249" s="137">
        <v>17</v>
      </c>
      <c r="AA249" s="137">
        <v>16</v>
      </c>
      <c r="AB249" s="137">
        <v>11</v>
      </c>
      <c r="AC249" s="137">
        <v>9</v>
      </c>
      <c r="AD249" s="137">
        <v>9</v>
      </c>
      <c r="AE249" s="137">
        <v>7</v>
      </c>
      <c r="AF249" s="137">
        <v>6</v>
      </c>
      <c r="AG249" s="137">
        <v>5</v>
      </c>
      <c r="AH249" s="137">
        <v>5</v>
      </c>
      <c r="AI249" s="137">
        <v>5</v>
      </c>
      <c r="AJ249" s="137" t="s">
        <v>631</v>
      </c>
      <c r="AK249" s="137" t="s">
        <v>631</v>
      </c>
      <c r="AL249" s="137" t="s">
        <v>631</v>
      </c>
      <c r="AM249" s="137">
        <v>0</v>
      </c>
      <c r="AN249" s="137">
        <v>0</v>
      </c>
      <c r="AO249" s="137">
        <v>0</v>
      </c>
      <c r="AP249" s="137">
        <v>0</v>
      </c>
    </row>
    <row r="250" spans="1:42" ht="18" hidden="1" customHeight="1">
      <c r="A250" s="136" t="s">
        <v>1072</v>
      </c>
      <c r="B250" s="136" t="s">
        <v>1073</v>
      </c>
      <c r="C250" s="137">
        <v>630</v>
      </c>
      <c r="D250" s="137">
        <v>574</v>
      </c>
      <c r="E250" s="137">
        <v>510</v>
      </c>
      <c r="F250" s="137">
        <v>460</v>
      </c>
      <c r="G250" s="137">
        <v>438</v>
      </c>
      <c r="H250" s="137">
        <v>378</v>
      </c>
      <c r="I250" s="137">
        <v>351</v>
      </c>
      <c r="J250" s="137">
        <v>322</v>
      </c>
      <c r="K250" s="137">
        <v>285</v>
      </c>
      <c r="L250" s="137">
        <v>246</v>
      </c>
      <c r="M250" s="137">
        <v>199</v>
      </c>
      <c r="N250" s="137">
        <v>153</v>
      </c>
      <c r="O250" s="137">
        <v>140</v>
      </c>
      <c r="P250" s="137">
        <v>115</v>
      </c>
      <c r="Q250" s="137">
        <v>93</v>
      </c>
      <c r="R250" s="137">
        <v>74</v>
      </c>
      <c r="S250" s="137">
        <v>61</v>
      </c>
      <c r="T250" s="137">
        <v>52</v>
      </c>
      <c r="U250" s="137">
        <v>47</v>
      </c>
      <c r="V250" s="137">
        <v>37</v>
      </c>
      <c r="W250" s="137">
        <v>29</v>
      </c>
      <c r="X250" s="137">
        <v>27</v>
      </c>
      <c r="Y250" s="137">
        <v>19</v>
      </c>
      <c r="Z250" s="137">
        <v>15</v>
      </c>
      <c r="AA250" s="137">
        <v>11</v>
      </c>
      <c r="AB250" s="137">
        <v>9</v>
      </c>
      <c r="AC250" s="137">
        <v>6</v>
      </c>
      <c r="AD250" s="137">
        <v>5</v>
      </c>
      <c r="AE250" s="137" t="s">
        <v>631</v>
      </c>
      <c r="AF250" s="137" t="s">
        <v>631</v>
      </c>
      <c r="AG250" s="137" t="s">
        <v>631</v>
      </c>
      <c r="AH250" s="137" t="s">
        <v>631</v>
      </c>
      <c r="AI250" s="137" t="s">
        <v>631</v>
      </c>
      <c r="AJ250" s="137" t="s">
        <v>631</v>
      </c>
      <c r="AK250" s="137" t="s">
        <v>631</v>
      </c>
      <c r="AL250" s="137" t="s">
        <v>631</v>
      </c>
      <c r="AM250" s="137" t="s">
        <v>631</v>
      </c>
      <c r="AN250" s="137">
        <v>0</v>
      </c>
      <c r="AO250" s="137">
        <v>0</v>
      </c>
      <c r="AP250" s="137">
        <v>0</v>
      </c>
    </row>
    <row r="251" spans="1:42" ht="18" hidden="1" customHeight="1">
      <c r="A251" s="122" t="s">
        <v>1074</v>
      </c>
      <c r="B251" s="136" t="s">
        <v>1075</v>
      </c>
      <c r="C251" s="137">
        <v>853</v>
      </c>
      <c r="D251" s="137">
        <v>759</v>
      </c>
      <c r="E251" s="137">
        <v>694</v>
      </c>
      <c r="F251" s="137">
        <v>607</v>
      </c>
      <c r="G251" s="137">
        <v>570</v>
      </c>
      <c r="H251" s="137">
        <v>479</v>
      </c>
      <c r="I251" s="137">
        <v>434</v>
      </c>
      <c r="J251" s="137">
        <v>381</v>
      </c>
      <c r="K251" s="137">
        <v>331</v>
      </c>
      <c r="L251" s="137">
        <v>264</v>
      </c>
      <c r="M251" s="137">
        <v>196</v>
      </c>
      <c r="N251" s="137">
        <v>140</v>
      </c>
      <c r="O251" s="137">
        <v>109</v>
      </c>
      <c r="P251" s="137">
        <v>93</v>
      </c>
      <c r="Q251" s="137">
        <v>61</v>
      </c>
      <c r="R251" s="137">
        <v>57</v>
      </c>
      <c r="S251" s="137">
        <v>52</v>
      </c>
      <c r="T251" s="137">
        <v>40</v>
      </c>
      <c r="U251" s="137">
        <v>27</v>
      </c>
      <c r="V251" s="137">
        <v>23</v>
      </c>
      <c r="W251" s="137">
        <v>22</v>
      </c>
      <c r="X251" s="137">
        <v>18</v>
      </c>
      <c r="Y251" s="137">
        <v>11</v>
      </c>
      <c r="Z251" s="137">
        <v>10</v>
      </c>
      <c r="AA251" s="137">
        <v>8</v>
      </c>
      <c r="AB251" s="137">
        <v>6</v>
      </c>
      <c r="AC251" s="137" t="s">
        <v>631</v>
      </c>
      <c r="AD251" s="137" t="s">
        <v>631</v>
      </c>
      <c r="AE251" s="137" t="s">
        <v>631</v>
      </c>
      <c r="AF251" s="137" t="s">
        <v>631</v>
      </c>
      <c r="AG251" s="137" t="s">
        <v>631</v>
      </c>
      <c r="AH251" s="137">
        <v>0</v>
      </c>
      <c r="AI251" s="137">
        <v>0</v>
      </c>
      <c r="AJ251" s="137">
        <v>0</v>
      </c>
      <c r="AK251" s="137">
        <v>0</v>
      </c>
      <c r="AL251" s="137">
        <v>0</v>
      </c>
      <c r="AM251" s="137">
        <v>0</v>
      </c>
      <c r="AN251" s="137">
        <v>0</v>
      </c>
      <c r="AO251" s="137">
        <v>0</v>
      </c>
      <c r="AP251" s="137">
        <v>0</v>
      </c>
    </row>
    <row r="252" spans="1:42" ht="18" hidden="1" customHeight="1">
      <c r="A252" s="122" t="s">
        <v>1076</v>
      </c>
      <c r="B252" s="136" t="s">
        <v>1077</v>
      </c>
      <c r="C252" s="137">
        <v>804</v>
      </c>
      <c r="D252" s="137">
        <v>758</v>
      </c>
      <c r="E252" s="137">
        <v>689</v>
      </c>
      <c r="F252" s="137">
        <v>629</v>
      </c>
      <c r="G252" s="137">
        <v>588</v>
      </c>
      <c r="H252" s="137">
        <v>515</v>
      </c>
      <c r="I252" s="137">
        <v>472</v>
      </c>
      <c r="J252" s="137">
        <v>444</v>
      </c>
      <c r="K252" s="137">
        <v>390</v>
      </c>
      <c r="L252" s="137">
        <v>348</v>
      </c>
      <c r="M252" s="137">
        <v>287</v>
      </c>
      <c r="N252" s="137">
        <v>232</v>
      </c>
      <c r="O252" s="137">
        <v>208</v>
      </c>
      <c r="P252" s="137">
        <v>181</v>
      </c>
      <c r="Q252" s="137">
        <v>160</v>
      </c>
      <c r="R252" s="137">
        <v>135</v>
      </c>
      <c r="S252" s="137">
        <v>109</v>
      </c>
      <c r="T252" s="137">
        <v>94</v>
      </c>
      <c r="U252" s="137">
        <v>79</v>
      </c>
      <c r="V252" s="137">
        <v>55</v>
      </c>
      <c r="W252" s="137">
        <v>45</v>
      </c>
      <c r="X252" s="137">
        <v>38</v>
      </c>
      <c r="Y252" s="137">
        <v>36</v>
      </c>
      <c r="Z252" s="137">
        <v>25</v>
      </c>
      <c r="AA252" s="137">
        <v>20</v>
      </c>
      <c r="AB252" s="137">
        <v>15</v>
      </c>
      <c r="AC252" s="137">
        <v>11</v>
      </c>
      <c r="AD252" s="137">
        <v>9</v>
      </c>
      <c r="AE252" s="137">
        <v>8</v>
      </c>
      <c r="AF252" s="137">
        <v>6</v>
      </c>
      <c r="AG252" s="137">
        <v>5</v>
      </c>
      <c r="AH252" s="137">
        <v>5</v>
      </c>
      <c r="AI252" s="137" t="s">
        <v>631</v>
      </c>
      <c r="AJ252" s="137" t="s">
        <v>631</v>
      </c>
      <c r="AK252" s="137" t="s">
        <v>631</v>
      </c>
      <c r="AL252" s="137">
        <v>0</v>
      </c>
      <c r="AM252" s="137">
        <v>0</v>
      </c>
      <c r="AN252" s="137">
        <v>0</v>
      </c>
      <c r="AO252" s="137">
        <v>0</v>
      </c>
      <c r="AP252" s="137">
        <v>0</v>
      </c>
    </row>
    <row r="253" spans="1:42" ht="18" hidden="1" customHeight="1">
      <c r="A253" s="136" t="s">
        <v>1078</v>
      </c>
      <c r="B253" s="136" t="s">
        <v>1079</v>
      </c>
      <c r="C253" s="137">
        <v>767</v>
      </c>
      <c r="D253" s="137">
        <v>715</v>
      </c>
      <c r="E253" s="137">
        <v>655</v>
      </c>
      <c r="F253" s="137">
        <v>614</v>
      </c>
      <c r="G253" s="137">
        <v>592</v>
      </c>
      <c r="H253" s="137">
        <v>516</v>
      </c>
      <c r="I253" s="137">
        <v>487</v>
      </c>
      <c r="J253" s="137">
        <v>446</v>
      </c>
      <c r="K253" s="137">
        <v>394</v>
      </c>
      <c r="L253" s="137">
        <v>332</v>
      </c>
      <c r="M253" s="137">
        <v>249</v>
      </c>
      <c r="N253" s="137">
        <v>166</v>
      </c>
      <c r="O253" s="137">
        <v>132</v>
      </c>
      <c r="P253" s="137">
        <v>106</v>
      </c>
      <c r="Q253" s="137">
        <v>83</v>
      </c>
      <c r="R253" s="137">
        <v>65</v>
      </c>
      <c r="S253" s="137">
        <v>58</v>
      </c>
      <c r="T253" s="137">
        <v>42</v>
      </c>
      <c r="U253" s="137">
        <v>38</v>
      </c>
      <c r="V253" s="137">
        <v>35</v>
      </c>
      <c r="W253" s="137">
        <v>29</v>
      </c>
      <c r="X253" s="137">
        <v>22</v>
      </c>
      <c r="Y253" s="137">
        <v>18</v>
      </c>
      <c r="Z253" s="137">
        <v>11</v>
      </c>
      <c r="AA253" s="137">
        <v>8</v>
      </c>
      <c r="AB253" s="137">
        <v>5</v>
      </c>
      <c r="AC253" s="137" t="s">
        <v>631</v>
      </c>
      <c r="AD253" s="137" t="s">
        <v>631</v>
      </c>
      <c r="AE253" s="137" t="s">
        <v>631</v>
      </c>
      <c r="AF253" s="137" t="s">
        <v>631</v>
      </c>
      <c r="AG253" s="137" t="s">
        <v>631</v>
      </c>
      <c r="AH253" s="137" t="s">
        <v>631</v>
      </c>
      <c r="AI253" s="137" t="s">
        <v>631</v>
      </c>
      <c r="AJ253" s="137" t="s">
        <v>631</v>
      </c>
      <c r="AK253" s="137">
        <v>0</v>
      </c>
      <c r="AL253" s="137">
        <v>0</v>
      </c>
      <c r="AM253" s="137">
        <v>0</v>
      </c>
      <c r="AN253" s="137">
        <v>0</v>
      </c>
      <c r="AO253" s="137">
        <v>0</v>
      </c>
      <c r="AP253" s="137">
        <v>0</v>
      </c>
    </row>
    <row r="254" spans="1:42" ht="18" hidden="1" customHeight="1">
      <c r="A254" s="122" t="s">
        <v>1080</v>
      </c>
      <c r="B254" s="136" t="s">
        <v>1081</v>
      </c>
      <c r="C254" s="137">
        <v>1339</v>
      </c>
      <c r="D254" s="137">
        <v>1201</v>
      </c>
      <c r="E254" s="137">
        <v>1076</v>
      </c>
      <c r="F254" s="137">
        <v>994</v>
      </c>
      <c r="G254" s="137">
        <v>927</v>
      </c>
      <c r="H254" s="137">
        <v>806</v>
      </c>
      <c r="I254" s="137">
        <v>749</v>
      </c>
      <c r="J254" s="137">
        <v>694</v>
      </c>
      <c r="K254" s="137">
        <v>614</v>
      </c>
      <c r="L254" s="137">
        <v>557</v>
      </c>
      <c r="M254" s="137">
        <v>467</v>
      </c>
      <c r="N254" s="137">
        <v>400</v>
      </c>
      <c r="O254" s="137">
        <v>348</v>
      </c>
      <c r="P254" s="137">
        <v>297</v>
      </c>
      <c r="Q254" s="137">
        <v>243</v>
      </c>
      <c r="R254" s="137">
        <v>203</v>
      </c>
      <c r="S254" s="137">
        <v>177</v>
      </c>
      <c r="T254" s="137">
        <v>153</v>
      </c>
      <c r="U254" s="137">
        <v>132</v>
      </c>
      <c r="V254" s="137">
        <v>110</v>
      </c>
      <c r="W254" s="137">
        <v>98</v>
      </c>
      <c r="X254" s="137">
        <v>89</v>
      </c>
      <c r="Y254" s="137">
        <v>71</v>
      </c>
      <c r="Z254" s="137">
        <v>52</v>
      </c>
      <c r="AA254" s="137">
        <v>44</v>
      </c>
      <c r="AB254" s="137">
        <v>30</v>
      </c>
      <c r="AC254" s="137">
        <v>19</v>
      </c>
      <c r="AD254" s="137">
        <v>19</v>
      </c>
      <c r="AE254" s="137">
        <v>15</v>
      </c>
      <c r="AF254" s="137">
        <v>12</v>
      </c>
      <c r="AG254" s="137">
        <v>9</v>
      </c>
      <c r="AH254" s="137">
        <v>8</v>
      </c>
      <c r="AI254" s="137">
        <v>7</v>
      </c>
      <c r="AJ254" s="137">
        <v>7</v>
      </c>
      <c r="AK254" s="137" t="s">
        <v>631</v>
      </c>
      <c r="AL254" s="137" t="s">
        <v>631</v>
      </c>
      <c r="AM254" s="137" t="s">
        <v>631</v>
      </c>
      <c r="AN254" s="137">
        <v>0</v>
      </c>
      <c r="AO254" s="137">
        <v>0</v>
      </c>
      <c r="AP254" s="137">
        <v>0</v>
      </c>
    </row>
    <row r="255" spans="1:42" ht="18" hidden="1" customHeight="1">
      <c r="A255" s="122" t="s">
        <v>1082</v>
      </c>
      <c r="B255" s="136" t="s">
        <v>1083</v>
      </c>
      <c r="C255" s="137">
        <v>1014</v>
      </c>
      <c r="D255" s="137">
        <v>972</v>
      </c>
      <c r="E255" s="137">
        <v>888</v>
      </c>
      <c r="F255" s="137">
        <v>836</v>
      </c>
      <c r="G255" s="137">
        <v>791</v>
      </c>
      <c r="H255" s="137">
        <v>704</v>
      </c>
      <c r="I255" s="137">
        <v>665</v>
      </c>
      <c r="J255" s="137">
        <v>622</v>
      </c>
      <c r="K255" s="137">
        <v>549</v>
      </c>
      <c r="L255" s="137">
        <v>493</v>
      </c>
      <c r="M255" s="137">
        <v>448</v>
      </c>
      <c r="N255" s="137">
        <v>372</v>
      </c>
      <c r="O255" s="137">
        <v>321</v>
      </c>
      <c r="P255" s="137">
        <v>284</v>
      </c>
      <c r="Q255" s="137">
        <v>250</v>
      </c>
      <c r="R255" s="137">
        <v>215</v>
      </c>
      <c r="S255" s="137">
        <v>187</v>
      </c>
      <c r="T255" s="137">
        <v>163</v>
      </c>
      <c r="U255" s="137">
        <v>148</v>
      </c>
      <c r="V255" s="137">
        <v>126</v>
      </c>
      <c r="W255" s="137">
        <v>103</v>
      </c>
      <c r="X255" s="137">
        <v>98</v>
      </c>
      <c r="Y255" s="137">
        <v>87</v>
      </c>
      <c r="Z255" s="137">
        <v>72</v>
      </c>
      <c r="AA255" s="137">
        <v>64</v>
      </c>
      <c r="AB255" s="137">
        <v>53</v>
      </c>
      <c r="AC255" s="137">
        <v>44</v>
      </c>
      <c r="AD255" s="137">
        <v>32</v>
      </c>
      <c r="AE255" s="137">
        <v>24</v>
      </c>
      <c r="AF255" s="137">
        <v>19</v>
      </c>
      <c r="AG255" s="137">
        <v>19</v>
      </c>
      <c r="AH255" s="137">
        <v>16</v>
      </c>
      <c r="AI255" s="137">
        <v>13</v>
      </c>
      <c r="AJ255" s="137">
        <v>11</v>
      </c>
      <c r="AK255" s="137">
        <v>9</v>
      </c>
      <c r="AL255" s="137">
        <v>6</v>
      </c>
      <c r="AM255" s="137" t="s">
        <v>631</v>
      </c>
      <c r="AN255" s="137">
        <v>0</v>
      </c>
      <c r="AO255" s="137">
        <v>0</v>
      </c>
      <c r="AP255" s="137">
        <v>0</v>
      </c>
    </row>
    <row r="256" spans="1:42" ht="18" hidden="1" customHeight="1">
      <c r="A256" s="122" t="s">
        <v>1084</v>
      </c>
      <c r="B256" s="136" t="s">
        <v>1085</v>
      </c>
      <c r="C256" s="137">
        <v>16275</v>
      </c>
      <c r="D256" s="137">
        <v>14567</v>
      </c>
      <c r="E256" s="137">
        <v>12812</v>
      </c>
      <c r="F256" s="137">
        <v>11510</v>
      </c>
      <c r="G256" s="137">
        <v>10903</v>
      </c>
      <c r="H256" s="137">
        <v>9531</v>
      </c>
      <c r="I256" s="137">
        <v>8992</v>
      </c>
      <c r="J256" s="137">
        <v>8197</v>
      </c>
      <c r="K256" s="137">
        <v>7198</v>
      </c>
      <c r="L256" s="137">
        <v>6317</v>
      </c>
      <c r="M256" s="137">
        <v>5442</v>
      </c>
      <c r="N256" s="137">
        <v>4551</v>
      </c>
      <c r="O256" s="137">
        <v>3926</v>
      </c>
      <c r="P256" s="137">
        <v>3299</v>
      </c>
      <c r="Q256" s="137">
        <v>2731</v>
      </c>
      <c r="R256" s="137">
        <v>2324</v>
      </c>
      <c r="S256" s="137">
        <v>1985</v>
      </c>
      <c r="T256" s="137">
        <v>1699</v>
      </c>
      <c r="U256" s="137">
        <v>1486</v>
      </c>
      <c r="V256" s="137">
        <v>1193</v>
      </c>
      <c r="W256" s="137">
        <v>1047</v>
      </c>
      <c r="X256" s="137">
        <v>881</v>
      </c>
      <c r="Y256" s="137">
        <v>712</v>
      </c>
      <c r="Z256" s="137">
        <v>549</v>
      </c>
      <c r="AA256" s="137">
        <v>451</v>
      </c>
      <c r="AB256" s="137">
        <v>346</v>
      </c>
      <c r="AC256" s="137">
        <v>272</v>
      </c>
      <c r="AD256" s="137">
        <v>198</v>
      </c>
      <c r="AE256" s="137">
        <v>155</v>
      </c>
      <c r="AF256" s="137">
        <v>112</v>
      </c>
      <c r="AG256" s="137">
        <v>96</v>
      </c>
      <c r="AH256" s="137">
        <v>79</v>
      </c>
      <c r="AI256" s="137">
        <v>64</v>
      </c>
      <c r="AJ256" s="137">
        <v>51</v>
      </c>
      <c r="AK256" s="137">
        <v>43</v>
      </c>
      <c r="AL256" s="137">
        <v>30</v>
      </c>
      <c r="AM256" s="137">
        <v>21</v>
      </c>
      <c r="AN256" s="137">
        <v>0</v>
      </c>
      <c r="AO256" s="137">
        <v>0</v>
      </c>
      <c r="AP256" s="137">
        <v>0</v>
      </c>
    </row>
    <row r="257" spans="1:42" ht="18" hidden="1" customHeight="1">
      <c r="A257" s="122" t="s">
        <v>1086</v>
      </c>
      <c r="B257" s="136" t="s">
        <v>1087</v>
      </c>
      <c r="C257" s="137">
        <v>538</v>
      </c>
      <c r="D257" s="137">
        <v>508</v>
      </c>
      <c r="E257" s="137">
        <v>441</v>
      </c>
      <c r="F257" s="137">
        <v>386</v>
      </c>
      <c r="G257" s="137">
        <v>381</v>
      </c>
      <c r="H257" s="137">
        <v>312</v>
      </c>
      <c r="I257" s="137">
        <v>289</v>
      </c>
      <c r="J257" s="137">
        <v>264</v>
      </c>
      <c r="K257" s="137">
        <v>215</v>
      </c>
      <c r="L257" s="137">
        <v>184</v>
      </c>
      <c r="M257" s="137">
        <v>143</v>
      </c>
      <c r="N257" s="137">
        <v>108</v>
      </c>
      <c r="O257" s="137">
        <v>86</v>
      </c>
      <c r="P257" s="137">
        <v>60</v>
      </c>
      <c r="Q257" s="137">
        <v>45</v>
      </c>
      <c r="R257" s="137">
        <v>36</v>
      </c>
      <c r="S257" s="137">
        <v>33</v>
      </c>
      <c r="T257" s="137">
        <v>29</v>
      </c>
      <c r="U257" s="137">
        <v>25</v>
      </c>
      <c r="V257" s="137">
        <v>19</v>
      </c>
      <c r="W257" s="137">
        <v>17</v>
      </c>
      <c r="X257" s="137">
        <v>12</v>
      </c>
      <c r="Y257" s="137">
        <v>11</v>
      </c>
      <c r="Z257" s="137">
        <v>9</v>
      </c>
      <c r="AA257" s="137">
        <v>5</v>
      </c>
      <c r="AB257" s="137" t="s">
        <v>631</v>
      </c>
      <c r="AC257" s="137" t="s">
        <v>631</v>
      </c>
      <c r="AD257" s="137" t="s">
        <v>631</v>
      </c>
      <c r="AE257" s="137" t="s">
        <v>631</v>
      </c>
      <c r="AF257" s="137" t="s">
        <v>631</v>
      </c>
      <c r="AG257" s="137" t="s">
        <v>631</v>
      </c>
      <c r="AH257" s="137" t="s">
        <v>631</v>
      </c>
      <c r="AI257" s="137" t="s">
        <v>631</v>
      </c>
      <c r="AJ257" s="137" t="s">
        <v>631</v>
      </c>
      <c r="AK257" s="137" t="s">
        <v>631</v>
      </c>
      <c r="AL257" s="137">
        <v>0</v>
      </c>
      <c r="AM257" s="137">
        <v>0</v>
      </c>
      <c r="AN257" s="137">
        <v>0</v>
      </c>
      <c r="AO257" s="137">
        <v>0</v>
      </c>
      <c r="AP257" s="137">
        <v>0</v>
      </c>
    </row>
    <row r="258" spans="1:42" ht="18" hidden="1" customHeight="1">
      <c r="A258" s="122" t="s">
        <v>1088</v>
      </c>
      <c r="B258" s="136" t="s">
        <v>1089</v>
      </c>
      <c r="C258" s="137">
        <v>1547</v>
      </c>
      <c r="D258" s="137">
        <v>1420</v>
      </c>
      <c r="E258" s="137">
        <v>1244</v>
      </c>
      <c r="F258" s="137">
        <v>1131</v>
      </c>
      <c r="G258" s="137">
        <v>1084</v>
      </c>
      <c r="H258" s="137">
        <v>945</v>
      </c>
      <c r="I258" s="137">
        <v>895</v>
      </c>
      <c r="J258" s="137">
        <v>825</v>
      </c>
      <c r="K258" s="137">
        <v>723</v>
      </c>
      <c r="L258" s="137">
        <v>640</v>
      </c>
      <c r="M258" s="137">
        <v>572</v>
      </c>
      <c r="N258" s="137">
        <v>492</v>
      </c>
      <c r="O258" s="137">
        <v>433</v>
      </c>
      <c r="P258" s="137">
        <v>383</v>
      </c>
      <c r="Q258" s="137">
        <v>335</v>
      </c>
      <c r="R258" s="137">
        <v>289</v>
      </c>
      <c r="S258" s="137">
        <v>250</v>
      </c>
      <c r="T258" s="137">
        <v>217</v>
      </c>
      <c r="U258" s="137">
        <v>200</v>
      </c>
      <c r="V258" s="137">
        <v>161</v>
      </c>
      <c r="W258" s="137">
        <v>150</v>
      </c>
      <c r="X258" s="137">
        <v>136</v>
      </c>
      <c r="Y258" s="137">
        <v>111</v>
      </c>
      <c r="Z258" s="137">
        <v>92</v>
      </c>
      <c r="AA258" s="137">
        <v>73</v>
      </c>
      <c r="AB258" s="137">
        <v>64</v>
      </c>
      <c r="AC258" s="137">
        <v>45</v>
      </c>
      <c r="AD258" s="137">
        <v>34</v>
      </c>
      <c r="AE258" s="137">
        <v>30</v>
      </c>
      <c r="AF258" s="137">
        <v>27</v>
      </c>
      <c r="AG258" s="137">
        <v>22</v>
      </c>
      <c r="AH258" s="137">
        <v>15</v>
      </c>
      <c r="AI258" s="137">
        <v>11</v>
      </c>
      <c r="AJ258" s="137">
        <v>7</v>
      </c>
      <c r="AK258" s="137">
        <v>6</v>
      </c>
      <c r="AL258" s="137" t="s">
        <v>631</v>
      </c>
      <c r="AM258" s="137" t="s">
        <v>631</v>
      </c>
      <c r="AN258" s="137">
        <v>0</v>
      </c>
      <c r="AO258" s="137">
        <v>0</v>
      </c>
      <c r="AP258" s="137">
        <v>0</v>
      </c>
    </row>
    <row r="259" spans="1:42" ht="18" hidden="1" customHeight="1">
      <c r="A259" s="122" t="s">
        <v>1090</v>
      </c>
      <c r="B259" s="136" t="s">
        <v>1091</v>
      </c>
      <c r="C259" s="137">
        <v>567</v>
      </c>
      <c r="D259" s="137">
        <v>484</v>
      </c>
      <c r="E259" s="137">
        <v>412</v>
      </c>
      <c r="F259" s="137">
        <v>366</v>
      </c>
      <c r="G259" s="137">
        <v>336</v>
      </c>
      <c r="H259" s="137">
        <v>288</v>
      </c>
      <c r="I259" s="137">
        <v>265</v>
      </c>
      <c r="J259" s="137">
        <v>244</v>
      </c>
      <c r="K259" s="137">
        <v>227</v>
      </c>
      <c r="L259" s="137">
        <v>199</v>
      </c>
      <c r="M259" s="137">
        <v>172</v>
      </c>
      <c r="N259" s="137">
        <v>146</v>
      </c>
      <c r="O259" s="137">
        <v>133</v>
      </c>
      <c r="P259" s="137">
        <v>111</v>
      </c>
      <c r="Q259" s="137">
        <v>93</v>
      </c>
      <c r="R259" s="137">
        <v>76</v>
      </c>
      <c r="S259" s="137">
        <v>64</v>
      </c>
      <c r="T259" s="137">
        <v>50</v>
      </c>
      <c r="U259" s="137">
        <v>47</v>
      </c>
      <c r="V259" s="137">
        <v>32</v>
      </c>
      <c r="W259" s="137">
        <v>29</v>
      </c>
      <c r="X259" s="137">
        <v>19</v>
      </c>
      <c r="Y259" s="137">
        <v>14</v>
      </c>
      <c r="Z259" s="137">
        <v>8</v>
      </c>
      <c r="AA259" s="137">
        <v>7</v>
      </c>
      <c r="AB259" s="137" t="s">
        <v>631</v>
      </c>
      <c r="AC259" s="137" t="s">
        <v>631</v>
      </c>
      <c r="AD259" s="137">
        <v>0</v>
      </c>
      <c r="AE259" s="137">
        <v>0</v>
      </c>
      <c r="AF259" s="137">
        <v>0</v>
      </c>
      <c r="AG259" s="137">
        <v>0</v>
      </c>
      <c r="AH259" s="137">
        <v>0</v>
      </c>
      <c r="AI259" s="137">
        <v>0</v>
      </c>
      <c r="AJ259" s="137">
        <v>0</v>
      </c>
      <c r="AK259" s="137">
        <v>0</v>
      </c>
      <c r="AL259" s="137">
        <v>0</v>
      </c>
      <c r="AM259" s="137">
        <v>0</v>
      </c>
      <c r="AN259" s="137">
        <v>0</v>
      </c>
      <c r="AO259" s="137">
        <v>0</v>
      </c>
      <c r="AP259" s="137">
        <v>0</v>
      </c>
    </row>
    <row r="260" spans="1:42" ht="18" hidden="1" customHeight="1">
      <c r="A260" s="122" t="s">
        <v>1092</v>
      </c>
      <c r="B260" s="136" t="s">
        <v>1093</v>
      </c>
      <c r="C260" s="137">
        <v>1153</v>
      </c>
      <c r="D260" s="137">
        <v>1030</v>
      </c>
      <c r="E260" s="137">
        <v>915</v>
      </c>
      <c r="F260" s="137">
        <v>849</v>
      </c>
      <c r="G260" s="137">
        <v>784</v>
      </c>
      <c r="H260" s="137">
        <v>682</v>
      </c>
      <c r="I260" s="137">
        <v>638</v>
      </c>
      <c r="J260" s="137">
        <v>582</v>
      </c>
      <c r="K260" s="137">
        <v>509</v>
      </c>
      <c r="L260" s="137">
        <v>460</v>
      </c>
      <c r="M260" s="137">
        <v>367</v>
      </c>
      <c r="N260" s="137">
        <v>289</v>
      </c>
      <c r="O260" s="137">
        <v>245</v>
      </c>
      <c r="P260" s="137">
        <v>199</v>
      </c>
      <c r="Q260" s="137">
        <v>150</v>
      </c>
      <c r="R260" s="137">
        <v>129</v>
      </c>
      <c r="S260" s="137">
        <v>113</v>
      </c>
      <c r="T260" s="137">
        <v>103</v>
      </c>
      <c r="U260" s="137">
        <v>91</v>
      </c>
      <c r="V260" s="137">
        <v>81</v>
      </c>
      <c r="W260" s="137">
        <v>62</v>
      </c>
      <c r="X260" s="137">
        <v>54</v>
      </c>
      <c r="Y260" s="137">
        <v>42</v>
      </c>
      <c r="Z260" s="137">
        <v>35</v>
      </c>
      <c r="AA260" s="137">
        <v>33</v>
      </c>
      <c r="AB260" s="137">
        <v>25</v>
      </c>
      <c r="AC260" s="137">
        <v>20</v>
      </c>
      <c r="AD260" s="137">
        <v>18</v>
      </c>
      <c r="AE260" s="137">
        <v>11</v>
      </c>
      <c r="AF260" s="137">
        <v>8</v>
      </c>
      <c r="AG260" s="137">
        <v>6</v>
      </c>
      <c r="AH260" s="137">
        <v>5</v>
      </c>
      <c r="AI260" s="137" t="s">
        <v>631</v>
      </c>
      <c r="AJ260" s="137" t="s">
        <v>631</v>
      </c>
      <c r="AK260" s="137" t="s">
        <v>631</v>
      </c>
      <c r="AL260" s="137" t="s">
        <v>631</v>
      </c>
      <c r="AM260" s="137">
        <v>0</v>
      </c>
      <c r="AN260" s="137">
        <v>0</v>
      </c>
      <c r="AO260" s="137">
        <v>0</v>
      </c>
      <c r="AP260" s="137">
        <v>0</v>
      </c>
    </row>
    <row r="261" spans="1:42" ht="18" hidden="1" customHeight="1">
      <c r="A261" s="122" t="s">
        <v>1094</v>
      </c>
      <c r="B261" s="136" t="s">
        <v>1095</v>
      </c>
      <c r="C261" s="137">
        <v>1077</v>
      </c>
      <c r="D261" s="137">
        <v>947</v>
      </c>
      <c r="E261" s="137">
        <v>847</v>
      </c>
      <c r="F261" s="137">
        <v>738</v>
      </c>
      <c r="G261" s="137">
        <v>687</v>
      </c>
      <c r="H261" s="137">
        <v>596</v>
      </c>
      <c r="I261" s="137">
        <v>578</v>
      </c>
      <c r="J261" s="137">
        <v>527</v>
      </c>
      <c r="K261" s="137">
        <v>470</v>
      </c>
      <c r="L261" s="137">
        <v>423</v>
      </c>
      <c r="M261" s="137">
        <v>383</v>
      </c>
      <c r="N261" s="137">
        <v>345</v>
      </c>
      <c r="O261" s="137">
        <v>320</v>
      </c>
      <c r="P261" s="137">
        <v>282</v>
      </c>
      <c r="Q261" s="137">
        <v>251</v>
      </c>
      <c r="R261" s="137">
        <v>219</v>
      </c>
      <c r="S261" s="137">
        <v>202</v>
      </c>
      <c r="T261" s="137">
        <v>180</v>
      </c>
      <c r="U261" s="137">
        <v>168</v>
      </c>
      <c r="V261" s="137">
        <v>131</v>
      </c>
      <c r="W261" s="137">
        <v>115</v>
      </c>
      <c r="X261" s="137">
        <v>95</v>
      </c>
      <c r="Y261" s="137">
        <v>71</v>
      </c>
      <c r="Z261" s="137">
        <v>49</v>
      </c>
      <c r="AA261" s="137">
        <v>43</v>
      </c>
      <c r="AB261" s="137">
        <v>32</v>
      </c>
      <c r="AC261" s="137">
        <v>26</v>
      </c>
      <c r="AD261" s="137">
        <v>19</v>
      </c>
      <c r="AE261" s="137">
        <v>14</v>
      </c>
      <c r="AF261" s="137">
        <v>10</v>
      </c>
      <c r="AG261" s="137">
        <v>10</v>
      </c>
      <c r="AH261" s="137">
        <v>10</v>
      </c>
      <c r="AI261" s="137">
        <v>10</v>
      </c>
      <c r="AJ261" s="137">
        <v>8</v>
      </c>
      <c r="AK261" s="137">
        <v>6</v>
      </c>
      <c r="AL261" s="137">
        <v>6</v>
      </c>
      <c r="AM261" s="137">
        <v>5</v>
      </c>
      <c r="AN261" s="137">
        <v>0</v>
      </c>
      <c r="AO261" s="137">
        <v>0</v>
      </c>
      <c r="AP261" s="137">
        <v>0</v>
      </c>
    </row>
    <row r="262" spans="1:42" ht="18" hidden="1" customHeight="1">
      <c r="A262" s="136" t="s">
        <v>1096</v>
      </c>
      <c r="B262" s="136" t="s">
        <v>1097</v>
      </c>
      <c r="C262" s="137">
        <v>997</v>
      </c>
      <c r="D262" s="137">
        <v>887</v>
      </c>
      <c r="E262" s="137">
        <v>801</v>
      </c>
      <c r="F262" s="137">
        <v>710</v>
      </c>
      <c r="G262" s="137">
        <v>674</v>
      </c>
      <c r="H262" s="137">
        <v>601</v>
      </c>
      <c r="I262" s="137">
        <v>578</v>
      </c>
      <c r="J262" s="137">
        <v>528</v>
      </c>
      <c r="K262" s="137">
        <v>461</v>
      </c>
      <c r="L262" s="137">
        <v>414</v>
      </c>
      <c r="M262" s="137">
        <v>362</v>
      </c>
      <c r="N262" s="137">
        <v>311</v>
      </c>
      <c r="O262" s="137">
        <v>277</v>
      </c>
      <c r="P262" s="137">
        <v>236</v>
      </c>
      <c r="Q262" s="137">
        <v>200</v>
      </c>
      <c r="R262" s="137">
        <v>168</v>
      </c>
      <c r="S262" s="137">
        <v>138</v>
      </c>
      <c r="T262" s="137">
        <v>114</v>
      </c>
      <c r="U262" s="137">
        <v>99</v>
      </c>
      <c r="V262" s="137">
        <v>74</v>
      </c>
      <c r="W262" s="137">
        <v>66</v>
      </c>
      <c r="X262" s="137">
        <v>55</v>
      </c>
      <c r="Y262" s="137">
        <v>42</v>
      </c>
      <c r="Z262" s="137">
        <v>30</v>
      </c>
      <c r="AA262" s="137">
        <v>25</v>
      </c>
      <c r="AB262" s="137">
        <v>18</v>
      </c>
      <c r="AC262" s="137">
        <v>15</v>
      </c>
      <c r="AD262" s="137">
        <v>9</v>
      </c>
      <c r="AE262" s="137">
        <v>9</v>
      </c>
      <c r="AF262" s="137">
        <v>8</v>
      </c>
      <c r="AG262" s="137">
        <v>6</v>
      </c>
      <c r="AH262" s="137">
        <v>6</v>
      </c>
      <c r="AI262" s="137">
        <v>5</v>
      </c>
      <c r="AJ262" s="137" t="s">
        <v>631</v>
      </c>
      <c r="AK262" s="137" t="s">
        <v>631</v>
      </c>
      <c r="AL262" s="137" t="s">
        <v>631</v>
      </c>
      <c r="AM262" s="137" t="s">
        <v>631</v>
      </c>
      <c r="AN262" s="137">
        <v>0</v>
      </c>
      <c r="AO262" s="137">
        <v>0</v>
      </c>
      <c r="AP262" s="137">
        <v>0</v>
      </c>
    </row>
    <row r="263" spans="1:42" ht="18" hidden="1" customHeight="1">
      <c r="A263" s="136" t="s">
        <v>1098</v>
      </c>
      <c r="B263" s="136" t="s">
        <v>1099</v>
      </c>
      <c r="C263" s="137">
        <v>1178</v>
      </c>
      <c r="D263" s="137">
        <v>1076</v>
      </c>
      <c r="E263" s="137">
        <v>940</v>
      </c>
      <c r="F263" s="137">
        <v>824</v>
      </c>
      <c r="G263" s="137">
        <v>788</v>
      </c>
      <c r="H263" s="137">
        <v>700</v>
      </c>
      <c r="I263" s="137">
        <v>666</v>
      </c>
      <c r="J263" s="137">
        <v>594</v>
      </c>
      <c r="K263" s="137">
        <v>502</v>
      </c>
      <c r="L263" s="137">
        <v>432</v>
      </c>
      <c r="M263" s="137">
        <v>343</v>
      </c>
      <c r="N263" s="137">
        <v>269</v>
      </c>
      <c r="O263" s="137">
        <v>228</v>
      </c>
      <c r="P263" s="137">
        <v>193</v>
      </c>
      <c r="Q263" s="137">
        <v>154</v>
      </c>
      <c r="R263" s="137">
        <v>140</v>
      </c>
      <c r="S263" s="137">
        <v>117</v>
      </c>
      <c r="T263" s="137">
        <v>108</v>
      </c>
      <c r="U263" s="137">
        <v>94</v>
      </c>
      <c r="V263" s="137">
        <v>71</v>
      </c>
      <c r="W263" s="137">
        <v>66</v>
      </c>
      <c r="X263" s="137">
        <v>53</v>
      </c>
      <c r="Y263" s="137">
        <v>47</v>
      </c>
      <c r="Z263" s="137">
        <v>34</v>
      </c>
      <c r="AA263" s="137">
        <v>24</v>
      </c>
      <c r="AB263" s="137">
        <v>18</v>
      </c>
      <c r="AC263" s="137">
        <v>16</v>
      </c>
      <c r="AD263" s="137">
        <v>11</v>
      </c>
      <c r="AE263" s="137">
        <v>9</v>
      </c>
      <c r="AF263" s="137">
        <v>7</v>
      </c>
      <c r="AG263" s="137">
        <v>6</v>
      </c>
      <c r="AH263" s="137">
        <v>6</v>
      </c>
      <c r="AI263" s="137" t="s">
        <v>631</v>
      </c>
      <c r="AJ263" s="137" t="s">
        <v>631</v>
      </c>
      <c r="AK263" s="137" t="s">
        <v>631</v>
      </c>
      <c r="AL263" s="137">
        <v>0</v>
      </c>
      <c r="AM263" s="137">
        <v>0</v>
      </c>
      <c r="AN263" s="137">
        <v>0</v>
      </c>
      <c r="AO263" s="137">
        <v>0</v>
      </c>
      <c r="AP263" s="137">
        <v>0</v>
      </c>
    </row>
    <row r="264" spans="1:42" ht="18" hidden="1" customHeight="1">
      <c r="A264" s="136" t="s">
        <v>1100</v>
      </c>
      <c r="B264" s="136" t="s">
        <v>1101</v>
      </c>
      <c r="C264" s="137">
        <v>831</v>
      </c>
      <c r="D264" s="137">
        <v>741</v>
      </c>
      <c r="E264" s="137">
        <v>687</v>
      </c>
      <c r="F264" s="137">
        <v>601</v>
      </c>
      <c r="G264" s="137">
        <v>570</v>
      </c>
      <c r="H264" s="137">
        <v>505</v>
      </c>
      <c r="I264" s="137">
        <v>486</v>
      </c>
      <c r="J264" s="137">
        <v>436</v>
      </c>
      <c r="K264" s="137">
        <v>375</v>
      </c>
      <c r="L264" s="137">
        <v>311</v>
      </c>
      <c r="M264" s="137">
        <v>257</v>
      </c>
      <c r="N264" s="137">
        <v>207</v>
      </c>
      <c r="O264" s="137">
        <v>177</v>
      </c>
      <c r="P264" s="137">
        <v>144</v>
      </c>
      <c r="Q264" s="137">
        <v>119</v>
      </c>
      <c r="R264" s="137">
        <v>97</v>
      </c>
      <c r="S264" s="137">
        <v>81</v>
      </c>
      <c r="T264" s="137">
        <v>73</v>
      </c>
      <c r="U264" s="137">
        <v>60</v>
      </c>
      <c r="V264" s="137">
        <v>46</v>
      </c>
      <c r="W264" s="137">
        <v>43</v>
      </c>
      <c r="X264" s="137">
        <v>38</v>
      </c>
      <c r="Y264" s="137">
        <v>31</v>
      </c>
      <c r="Z264" s="137">
        <v>28</v>
      </c>
      <c r="AA264" s="137">
        <v>23</v>
      </c>
      <c r="AB264" s="137">
        <v>22</v>
      </c>
      <c r="AC264" s="137">
        <v>20</v>
      </c>
      <c r="AD264" s="137">
        <v>12</v>
      </c>
      <c r="AE264" s="137">
        <v>8</v>
      </c>
      <c r="AF264" s="137">
        <v>8</v>
      </c>
      <c r="AG264" s="137">
        <v>9</v>
      </c>
      <c r="AH264" s="137">
        <v>8</v>
      </c>
      <c r="AI264" s="137">
        <v>5</v>
      </c>
      <c r="AJ264" s="137">
        <v>5</v>
      </c>
      <c r="AK264" s="137" t="s">
        <v>631</v>
      </c>
      <c r="AL264" s="137" t="s">
        <v>631</v>
      </c>
      <c r="AM264" s="137" t="s">
        <v>631</v>
      </c>
      <c r="AN264" s="137">
        <v>0</v>
      </c>
      <c r="AO264" s="137">
        <v>0</v>
      </c>
      <c r="AP264" s="137">
        <v>0</v>
      </c>
    </row>
    <row r="265" spans="1:42" ht="18" hidden="1" customHeight="1">
      <c r="A265" s="122" t="s">
        <v>1102</v>
      </c>
      <c r="B265" s="136" t="s">
        <v>1103</v>
      </c>
      <c r="C265" s="137">
        <v>724</v>
      </c>
      <c r="D265" s="137">
        <v>639</v>
      </c>
      <c r="E265" s="137">
        <v>550</v>
      </c>
      <c r="F265" s="137">
        <v>484</v>
      </c>
      <c r="G265" s="137">
        <v>454</v>
      </c>
      <c r="H265" s="137">
        <v>378</v>
      </c>
      <c r="I265" s="137">
        <v>342</v>
      </c>
      <c r="J265" s="137">
        <v>315</v>
      </c>
      <c r="K265" s="137">
        <v>264</v>
      </c>
      <c r="L265" s="137">
        <v>224</v>
      </c>
      <c r="M265" s="137">
        <v>196</v>
      </c>
      <c r="N265" s="137">
        <v>168</v>
      </c>
      <c r="O265" s="137">
        <v>131</v>
      </c>
      <c r="P265" s="137">
        <v>109</v>
      </c>
      <c r="Q265" s="137">
        <v>98</v>
      </c>
      <c r="R265" s="137">
        <v>86</v>
      </c>
      <c r="S265" s="137">
        <v>62</v>
      </c>
      <c r="T265" s="137">
        <v>55</v>
      </c>
      <c r="U265" s="137">
        <v>49</v>
      </c>
      <c r="V265" s="137">
        <v>37</v>
      </c>
      <c r="W265" s="137">
        <v>32</v>
      </c>
      <c r="X265" s="137">
        <v>24</v>
      </c>
      <c r="Y265" s="137">
        <v>20</v>
      </c>
      <c r="Z265" s="137">
        <v>15</v>
      </c>
      <c r="AA265" s="137">
        <v>14</v>
      </c>
      <c r="AB265" s="137">
        <v>11</v>
      </c>
      <c r="AC265" s="137">
        <v>9</v>
      </c>
      <c r="AD265" s="137">
        <v>7</v>
      </c>
      <c r="AE265" s="137" t="s">
        <v>631</v>
      </c>
      <c r="AF265" s="137" t="s">
        <v>631</v>
      </c>
      <c r="AG265" s="137" t="s">
        <v>631</v>
      </c>
      <c r="AH265" s="137">
        <v>0</v>
      </c>
      <c r="AI265" s="137">
        <v>0</v>
      </c>
      <c r="AJ265" s="137">
        <v>0</v>
      </c>
      <c r="AK265" s="137">
        <v>0</v>
      </c>
      <c r="AL265" s="137">
        <v>0</v>
      </c>
      <c r="AM265" s="137">
        <v>0</v>
      </c>
      <c r="AN265" s="137">
        <v>0</v>
      </c>
      <c r="AO265" s="137">
        <v>0</v>
      </c>
      <c r="AP265" s="137">
        <v>0</v>
      </c>
    </row>
    <row r="266" spans="1:42" ht="18" hidden="1" customHeight="1">
      <c r="A266" s="122" t="s">
        <v>1104</v>
      </c>
      <c r="B266" s="136" t="s">
        <v>1105</v>
      </c>
      <c r="C266" s="137">
        <v>834</v>
      </c>
      <c r="D266" s="137">
        <v>742</v>
      </c>
      <c r="E266" s="137">
        <v>653</v>
      </c>
      <c r="F266" s="137">
        <v>597</v>
      </c>
      <c r="G266" s="137">
        <v>569</v>
      </c>
      <c r="H266" s="137">
        <v>511</v>
      </c>
      <c r="I266" s="137">
        <v>481</v>
      </c>
      <c r="J266" s="137">
        <v>439</v>
      </c>
      <c r="K266" s="137">
        <v>396</v>
      </c>
      <c r="L266" s="137">
        <v>358</v>
      </c>
      <c r="M266" s="137">
        <v>322</v>
      </c>
      <c r="N266" s="137">
        <v>276</v>
      </c>
      <c r="O266" s="137">
        <v>231</v>
      </c>
      <c r="P266" s="137">
        <v>190</v>
      </c>
      <c r="Q266" s="137">
        <v>152</v>
      </c>
      <c r="R266" s="137">
        <v>124</v>
      </c>
      <c r="S266" s="137">
        <v>109</v>
      </c>
      <c r="T266" s="137">
        <v>89</v>
      </c>
      <c r="U266" s="137">
        <v>75</v>
      </c>
      <c r="V266" s="137">
        <v>65</v>
      </c>
      <c r="W266" s="137">
        <v>60</v>
      </c>
      <c r="X266" s="137">
        <v>56</v>
      </c>
      <c r="Y266" s="137">
        <v>44</v>
      </c>
      <c r="Z266" s="137">
        <v>27</v>
      </c>
      <c r="AA266" s="137">
        <v>23</v>
      </c>
      <c r="AB266" s="137">
        <v>20</v>
      </c>
      <c r="AC266" s="137">
        <v>16</v>
      </c>
      <c r="AD266" s="137">
        <v>14</v>
      </c>
      <c r="AE266" s="137">
        <v>13</v>
      </c>
      <c r="AF266" s="137">
        <v>7</v>
      </c>
      <c r="AG266" s="137">
        <v>7</v>
      </c>
      <c r="AH266" s="137">
        <v>6</v>
      </c>
      <c r="AI266" s="137">
        <v>6</v>
      </c>
      <c r="AJ266" s="137">
        <v>5</v>
      </c>
      <c r="AK266" s="137">
        <v>5</v>
      </c>
      <c r="AL266" s="137" t="s">
        <v>631</v>
      </c>
      <c r="AM266" s="137" t="s">
        <v>631</v>
      </c>
      <c r="AN266" s="137">
        <v>0</v>
      </c>
      <c r="AO266" s="137">
        <v>0</v>
      </c>
      <c r="AP266" s="137">
        <v>0</v>
      </c>
    </row>
    <row r="267" spans="1:42" ht="18" hidden="1" customHeight="1">
      <c r="A267" s="122" t="s">
        <v>1106</v>
      </c>
      <c r="B267" s="136" t="s">
        <v>1107</v>
      </c>
      <c r="C267" s="137">
        <v>607</v>
      </c>
      <c r="D267" s="137">
        <v>548</v>
      </c>
      <c r="E267" s="137">
        <v>469</v>
      </c>
      <c r="F267" s="137">
        <v>410</v>
      </c>
      <c r="G267" s="137">
        <v>384</v>
      </c>
      <c r="H267" s="137">
        <v>321</v>
      </c>
      <c r="I267" s="137">
        <v>294</v>
      </c>
      <c r="J267" s="137">
        <v>266</v>
      </c>
      <c r="K267" s="137">
        <v>230</v>
      </c>
      <c r="L267" s="137">
        <v>200</v>
      </c>
      <c r="M267" s="137">
        <v>175</v>
      </c>
      <c r="N267" s="137">
        <v>145</v>
      </c>
      <c r="O267" s="137">
        <v>124</v>
      </c>
      <c r="P267" s="137">
        <v>104</v>
      </c>
      <c r="Q267" s="137">
        <v>82</v>
      </c>
      <c r="R267" s="137">
        <v>72</v>
      </c>
      <c r="S267" s="137">
        <v>61</v>
      </c>
      <c r="T267" s="137">
        <v>50</v>
      </c>
      <c r="U267" s="137">
        <v>43</v>
      </c>
      <c r="V267" s="137">
        <v>41</v>
      </c>
      <c r="W267" s="137">
        <v>32</v>
      </c>
      <c r="X267" s="137">
        <v>26</v>
      </c>
      <c r="Y267" s="137">
        <v>19</v>
      </c>
      <c r="Z267" s="137">
        <v>16</v>
      </c>
      <c r="AA267" s="137">
        <v>14</v>
      </c>
      <c r="AB267" s="137">
        <v>14</v>
      </c>
      <c r="AC267" s="137">
        <v>10</v>
      </c>
      <c r="AD267" s="137">
        <v>7</v>
      </c>
      <c r="AE267" s="137" t="s">
        <v>631</v>
      </c>
      <c r="AF267" s="137">
        <v>0</v>
      </c>
      <c r="AG267" s="137">
        <v>0</v>
      </c>
      <c r="AH267" s="137">
        <v>0</v>
      </c>
      <c r="AI267" s="137">
        <v>0</v>
      </c>
      <c r="AJ267" s="137">
        <v>0</v>
      </c>
      <c r="AK267" s="137">
        <v>0</v>
      </c>
      <c r="AL267" s="137">
        <v>0</v>
      </c>
      <c r="AM267" s="137">
        <v>0</v>
      </c>
      <c r="AN267" s="137">
        <v>0</v>
      </c>
      <c r="AO267" s="137">
        <v>0</v>
      </c>
      <c r="AP267" s="137">
        <v>0</v>
      </c>
    </row>
    <row r="268" spans="1:42" ht="18" hidden="1" customHeight="1">
      <c r="A268" s="122" t="s">
        <v>1108</v>
      </c>
      <c r="B268" s="136" t="s">
        <v>1109</v>
      </c>
      <c r="C268" s="137">
        <v>831</v>
      </c>
      <c r="D268" s="137">
        <v>748</v>
      </c>
      <c r="E268" s="137">
        <v>645</v>
      </c>
      <c r="F268" s="137">
        <v>590</v>
      </c>
      <c r="G268" s="137">
        <v>571</v>
      </c>
      <c r="H268" s="137">
        <v>503</v>
      </c>
      <c r="I268" s="137">
        <v>482</v>
      </c>
      <c r="J268" s="137">
        <v>445</v>
      </c>
      <c r="K268" s="137">
        <v>399</v>
      </c>
      <c r="L268" s="137">
        <v>347</v>
      </c>
      <c r="M268" s="137">
        <v>300</v>
      </c>
      <c r="N268" s="137">
        <v>242</v>
      </c>
      <c r="O268" s="137">
        <v>209</v>
      </c>
      <c r="P268" s="137">
        <v>177</v>
      </c>
      <c r="Q268" s="137">
        <v>143</v>
      </c>
      <c r="R268" s="137">
        <v>118</v>
      </c>
      <c r="S268" s="137">
        <v>105</v>
      </c>
      <c r="T268" s="137">
        <v>94</v>
      </c>
      <c r="U268" s="137">
        <v>76</v>
      </c>
      <c r="V268" s="137">
        <v>69</v>
      </c>
      <c r="W268" s="137">
        <v>57</v>
      </c>
      <c r="X268" s="137">
        <v>48</v>
      </c>
      <c r="Y268" s="137">
        <v>40</v>
      </c>
      <c r="Z268" s="137">
        <v>29</v>
      </c>
      <c r="AA268" s="137">
        <v>26</v>
      </c>
      <c r="AB268" s="137">
        <v>22</v>
      </c>
      <c r="AC268" s="137">
        <v>14</v>
      </c>
      <c r="AD268" s="137">
        <v>12</v>
      </c>
      <c r="AE268" s="137">
        <v>10</v>
      </c>
      <c r="AF268" s="137">
        <v>7</v>
      </c>
      <c r="AG268" s="137">
        <v>6</v>
      </c>
      <c r="AH268" s="137" t="s">
        <v>631</v>
      </c>
      <c r="AI268" s="137" t="s">
        <v>631</v>
      </c>
      <c r="AJ268" s="137" t="s">
        <v>631</v>
      </c>
      <c r="AK268" s="137" t="s">
        <v>631</v>
      </c>
      <c r="AL268" s="137" t="s">
        <v>631</v>
      </c>
      <c r="AM268" s="137" t="s">
        <v>631</v>
      </c>
      <c r="AN268" s="137">
        <v>0</v>
      </c>
      <c r="AO268" s="137">
        <v>0</v>
      </c>
      <c r="AP268" s="137">
        <v>0</v>
      </c>
    </row>
    <row r="269" spans="1:42" ht="18" hidden="1" customHeight="1">
      <c r="A269" s="122" t="s">
        <v>1110</v>
      </c>
      <c r="B269" s="136" t="s">
        <v>1111</v>
      </c>
      <c r="C269" s="137">
        <v>850</v>
      </c>
      <c r="D269" s="137">
        <v>743</v>
      </c>
      <c r="E269" s="137">
        <v>644</v>
      </c>
      <c r="F269" s="137">
        <v>596</v>
      </c>
      <c r="G269" s="137">
        <v>557</v>
      </c>
      <c r="H269" s="137">
        <v>503</v>
      </c>
      <c r="I269" s="137">
        <v>479</v>
      </c>
      <c r="J269" s="137">
        <v>428</v>
      </c>
      <c r="K269" s="137">
        <v>380</v>
      </c>
      <c r="L269" s="137">
        <v>312</v>
      </c>
      <c r="M269" s="137">
        <v>267</v>
      </c>
      <c r="N269" s="137">
        <v>232</v>
      </c>
      <c r="O269" s="137">
        <v>193</v>
      </c>
      <c r="P269" s="137">
        <v>153</v>
      </c>
      <c r="Q269" s="137">
        <v>124</v>
      </c>
      <c r="R269" s="137">
        <v>111</v>
      </c>
      <c r="S269" s="137">
        <v>93</v>
      </c>
      <c r="T269" s="137">
        <v>75</v>
      </c>
      <c r="U269" s="137">
        <v>61</v>
      </c>
      <c r="V269" s="137">
        <v>56</v>
      </c>
      <c r="W269" s="137">
        <v>49</v>
      </c>
      <c r="X269" s="137">
        <v>43</v>
      </c>
      <c r="Y269" s="137">
        <v>37</v>
      </c>
      <c r="Z269" s="137">
        <v>32</v>
      </c>
      <c r="AA269" s="137">
        <v>27</v>
      </c>
      <c r="AB269" s="137">
        <v>23</v>
      </c>
      <c r="AC269" s="137">
        <v>19</v>
      </c>
      <c r="AD269" s="137">
        <v>10</v>
      </c>
      <c r="AE269" s="137">
        <v>8</v>
      </c>
      <c r="AF269" s="137" t="s">
        <v>631</v>
      </c>
      <c r="AG269" s="137" t="s">
        <v>631</v>
      </c>
      <c r="AH269" s="137" t="s">
        <v>631</v>
      </c>
      <c r="AI269" s="137" t="s">
        <v>631</v>
      </c>
      <c r="AJ269" s="137" t="s">
        <v>631</v>
      </c>
      <c r="AK269" s="137" t="s">
        <v>631</v>
      </c>
      <c r="AL269" s="137" t="s">
        <v>631</v>
      </c>
      <c r="AM269" s="137">
        <v>0</v>
      </c>
      <c r="AN269" s="137">
        <v>0</v>
      </c>
      <c r="AO269" s="137">
        <v>0</v>
      </c>
      <c r="AP269" s="137">
        <v>0</v>
      </c>
    </row>
    <row r="270" spans="1:42" ht="18" hidden="1" customHeight="1">
      <c r="A270" s="122" t="s">
        <v>1112</v>
      </c>
      <c r="B270" s="136" t="s">
        <v>1113</v>
      </c>
      <c r="C270" s="137">
        <v>591</v>
      </c>
      <c r="D270" s="137">
        <v>527</v>
      </c>
      <c r="E270" s="137">
        <v>446</v>
      </c>
      <c r="F270" s="137">
        <v>401</v>
      </c>
      <c r="G270" s="137">
        <v>386</v>
      </c>
      <c r="H270" s="137">
        <v>346</v>
      </c>
      <c r="I270" s="137">
        <v>326</v>
      </c>
      <c r="J270" s="137">
        <v>290</v>
      </c>
      <c r="K270" s="137">
        <v>262</v>
      </c>
      <c r="L270" s="137">
        <v>237</v>
      </c>
      <c r="M270" s="137">
        <v>213</v>
      </c>
      <c r="N270" s="137">
        <v>174</v>
      </c>
      <c r="O270" s="137">
        <v>158</v>
      </c>
      <c r="P270" s="137">
        <v>139</v>
      </c>
      <c r="Q270" s="137">
        <v>116</v>
      </c>
      <c r="R270" s="137">
        <v>102</v>
      </c>
      <c r="S270" s="137">
        <v>90</v>
      </c>
      <c r="T270" s="137">
        <v>70</v>
      </c>
      <c r="U270" s="137">
        <v>60</v>
      </c>
      <c r="V270" s="137">
        <v>50</v>
      </c>
      <c r="W270" s="137">
        <v>47</v>
      </c>
      <c r="X270" s="137">
        <v>41</v>
      </c>
      <c r="Y270" s="137">
        <v>35</v>
      </c>
      <c r="Z270" s="137">
        <v>27</v>
      </c>
      <c r="AA270" s="137">
        <v>19</v>
      </c>
      <c r="AB270" s="137">
        <v>9</v>
      </c>
      <c r="AC270" s="137">
        <v>8</v>
      </c>
      <c r="AD270" s="137">
        <v>6</v>
      </c>
      <c r="AE270" s="137">
        <v>5</v>
      </c>
      <c r="AF270" s="137" t="s">
        <v>631</v>
      </c>
      <c r="AG270" s="137" t="s">
        <v>631</v>
      </c>
      <c r="AH270" s="137" t="s">
        <v>631</v>
      </c>
      <c r="AI270" s="137" t="s">
        <v>631</v>
      </c>
      <c r="AJ270" s="137" t="s">
        <v>631</v>
      </c>
      <c r="AK270" s="137" t="s">
        <v>631</v>
      </c>
      <c r="AL270" s="137" t="s">
        <v>631</v>
      </c>
      <c r="AM270" s="137" t="s">
        <v>631</v>
      </c>
      <c r="AN270" s="137">
        <v>0</v>
      </c>
      <c r="AO270" s="137">
        <v>0</v>
      </c>
      <c r="AP270" s="137">
        <v>0</v>
      </c>
    </row>
    <row r="271" spans="1:42" ht="18" hidden="1" customHeight="1">
      <c r="A271" s="122" t="s">
        <v>1114</v>
      </c>
      <c r="B271" s="136" t="s">
        <v>1115</v>
      </c>
      <c r="C271" s="137">
        <v>711</v>
      </c>
      <c r="D271" s="137">
        <v>645</v>
      </c>
      <c r="E271" s="137">
        <v>570</v>
      </c>
      <c r="F271" s="137">
        <v>511</v>
      </c>
      <c r="G271" s="137">
        <v>501</v>
      </c>
      <c r="H271" s="137">
        <v>439</v>
      </c>
      <c r="I271" s="137">
        <v>408</v>
      </c>
      <c r="J271" s="137">
        <v>378</v>
      </c>
      <c r="K271" s="137">
        <v>331</v>
      </c>
      <c r="L271" s="137">
        <v>285</v>
      </c>
      <c r="M271" s="137">
        <v>245</v>
      </c>
      <c r="N271" s="137">
        <v>223</v>
      </c>
      <c r="O271" s="137">
        <v>200</v>
      </c>
      <c r="P271" s="137">
        <v>174</v>
      </c>
      <c r="Q271" s="137">
        <v>138</v>
      </c>
      <c r="R271" s="137">
        <v>119</v>
      </c>
      <c r="S271" s="137">
        <v>94</v>
      </c>
      <c r="T271" s="137">
        <v>80</v>
      </c>
      <c r="U271" s="137">
        <v>70</v>
      </c>
      <c r="V271" s="137">
        <v>49</v>
      </c>
      <c r="W271" s="137">
        <v>40</v>
      </c>
      <c r="X271" s="137">
        <v>30</v>
      </c>
      <c r="Y271" s="137">
        <v>25</v>
      </c>
      <c r="Z271" s="137">
        <v>22</v>
      </c>
      <c r="AA271" s="137">
        <v>21</v>
      </c>
      <c r="AB271" s="137">
        <v>12</v>
      </c>
      <c r="AC271" s="137">
        <v>8</v>
      </c>
      <c r="AD271" s="137">
        <v>6</v>
      </c>
      <c r="AE271" s="137">
        <v>5</v>
      </c>
      <c r="AF271" s="137" t="s">
        <v>631</v>
      </c>
      <c r="AG271" s="137" t="s">
        <v>631</v>
      </c>
      <c r="AH271" s="137" t="s">
        <v>631</v>
      </c>
      <c r="AI271" s="137" t="s">
        <v>631</v>
      </c>
      <c r="AJ271" s="137" t="s">
        <v>631</v>
      </c>
      <c r="AK271" s="137" t="s">
        <v>631</v>
      </c>
      <c r="AL271" s="137">
        <v>0</v>
      </c>
      <c r="AM271" s="137">
        <v>0</v>
      </c>
      <c r="AN271" s="137">
        <v>0</v>
      </c>
      <c r="AO271" s="137">
        <v>0</v>
      </c>
      <c r="AP271" s="137">
        <v>0</v>
      </c>
    </row>
    <row r="272" spans="1:42" ht="18" hidden="1" customHeight="1">
      <c r="A272" s="122" t="s">
        <v>1116</v>
      </c>
      <c r="B272" s="136" t="s">
        <v>1117</v>
      </c>
      <c r="C272" s="137">
        <v>991</v>
      </c>
      <c r="D272" s="137">
        <v>865</v>
      </c>
      <c r="E272" s="137">
        <v>782</v>
      </c>
      <c r="F272" s="137">
        <v>737</v>
      </c>
      <c r="G272" s="137">
        <v>687</v>
      </c>
      <c r="H272" s="137">
        <v>600</v>
      </c>
      <c r="I272" s="137">
        <v>568</v>
      </c>
      <c r="J272" s="137">
        <v>510</v>
      </c>
      <c r="K272" s="137">
        <v>450</v>
      </c>
      <c r="L272" s="137">
        <v>385</v>
      </c>
      <c r="M272" s="137">
        <v>307</v>
      </c>
      <c r="N272" s="137">
        <v>238</v>
      </c>
      <c r="O272" s="137">
        <v>196</v>
      </c>
      <c r="P272" s="137">
        <v>147</v>
      </c>
      <c r="Q272" s="137">
        <v>118</v>
      </c>
      <c r="R272" s="137">
        <v>94</v>
      </c>
      <c r="S272" s="137">
        <v>86</v>
      </c>
      <c r="T272" s="137">
        <v>68</v>
      </c>
      <c r="U272" s="137">
        <v>56</v>
      </c>
      <c r="V272" s="137">
        <v>40</v>
      </c>
      <c r="W272" s="137">
        <v>35</v>
      </c>
      <c r="X272" s="137">
        <v>28</v>
      </c>
      <c r="Y272" s="137">
        <v>26</v>
      </c>
      <c r="Z272" s="137">
        <v>20</v>
      </c>
      <c r="AA272" s="137">
        <v>14</v>
      </c>
      <c r="AB272" s="137">
        <v>13</v>
      </c>
      <c r="AC272" s="137">
        <v>11</v>
      </c>
      <c r="AD272" s="137">
        <v>9</v>
      </c>
      <c r="AE272" s="137">
        <v>8</v>
      </c>
      <c r="AF272" s="137">
        <v>5</v>
      </c>
      <c r="AG272" s="137" t="s">
        <v>631</v>
      </c>
      <c r="AH272" s="137" t="s">
        <v>631</v>
      </c>
      <c r="AI272" s="137" t="s">
        <v>631</v>
      </c>
      <c r="AJ272" s="137" t="s">
        <v>631</v>
      </c>
      <c r="AK272" s="137" t="s">
        <v>631</v>
      </c>
      <c r="AL272" s="137" t="s">
        <v>631</v>
      </c>
      <c r="AM272" s="137" t="s">
        <v>631</v>
      </c>
      <c r="AN272" s="137">
        <v>0</v>
      </c>
      <c r="AO272" s="137">
        <v>0</v>
      </c>
      <c r="AP272" s="137">
        <v>0</v>
      </c>
    </row>
    <row r="273" spans="1:42" ht="18" hidden="1" customHeight="1">
      <c r="A273" s="122" t="s">
        <v>1118</v>
      </c>
      <c r="B273" s="136" t="s">
        <v>1119</v>
      </c>
      <c r="C273" s="137">
        <v>1040</v>
      </c>
      <c r="D273" s="137">
        <v>943</v>
      </c>
      <c r="E273" s="137">
        <v>822</v>
      </c>
      <c r="F273" s="137">
        <v>744</v>
      </c>
      <c r="G273" s="137">
        <v>680</v>
      </c>
      <c r="H273" s="137">
        <v>597</v>
      </c>
      <c r="I273" s="137">
        <v>562</v>
      </c>
      <c r="J273" s="137">
        <v>513</v>
      </c>
      <c r="K273" s="137">
        <v>462</v>
      </c>
      <c r="L273" s="137">
        <v>420</v>
      </c>
      <c r="M273" s="137">
        <v>382</v>
      </c>
      <c r="N273" s="137">
        <v>334</v>
      </c>
      <c r="O273" s="137">
        <v>292</v>
      </c>
      <c r="P273" s="137">
        <v>266</v>
      </c>
      <c r="Q273" s="137">
        <v>224</v>
      </c>
      <c r="R273" s="137">
        <v>180</v>
      </c>
      <c r="S273" s="137">
        <v>155</v>
      </c>
      <c r="T273" s="137">
        <v>133</v>
      </c>
      <c r="U273" s="137">
        <v>111</v>
      </c>
      <c r="V273" s="137">
        <v>85</v>
      </c>
      <c r="W273" s="137">
        <v>73</v>
      </c>
      <c r="X273" s="137">
        <v>64</v>
      </c>
      <c r="Y273" s="137">
        <v>53</v>
      </c>
      <c r="Z273" s="137">
        <v>43</v>
      </c>
      <c r="AA273" s="137">
        <v>36</v>
      </c>
      <c r="AB273" s="137">
        <v>25</v>
      </c>
      <c r="AC273" s="137">
        <v>17</v>
      </c>
      <c r="AD273" s="137">
        <v>9</v>
      </c>
      <c r="AE273" s="137">
        <v>6</v>
      </c>
      <c r="AF273" s="137" t="s">
        <v>631</v>
      </c>
      <c r="AG273" s="137" t="s">
        <v>631</v>
      </c>
      <c r="AH273" s="137" t="s">
        <v>631</v>
      </c>
      <c r="AI273" s="137" t="s">
        <v>631</v>
      </c>
      <c r="AJ273" s="137" t="s">
        <v>631</v>
      </c>
      <c r="AK273" s="137" t="s">
        <v>631</v>
      </c>
      <c r="AL273" s="137" t="s">
        <v>631</v>
      </c>
      <c r="AM273" s="137" t="s">
        <v>631</v>
      </c>
      <c r="AN273" s="137">
        <v>0</v>
      </c>
      <c r="AO273" s="137">
        <v>0</v>
      </c>
      <c r="AP273" s="137">
        <v>0</v>
      </c>
    </row>
    <row r="274" spans="1:42" ht="18" hidden="1" customHeight="1">
      <c r="A274" s="122" t="s">
        <v>1120</v>
      </c>
      <c r="B274" s="136" t="s">
        <v>1121</v>
      </c>
      <c r="C274" s="137">
        <v>557</v>
      </c>
      <c r="D274" s="137">
        <v>496</v>
      </c>
      <c r="E274" s="137">
        <v>426</v>
      </c>
      <c r="F274" s="137">
        <v>381</v>
      </c>
      <c r="G274" s="137">
        <v>373</v>
      </c>
      <c r="H274" s="137">
        <v>318</v>
      </c>
      <c r="I274" s="137">
        <v>295</v>
      </c>
      <c r="J274" s="137">
        <v>284</v>
      </c>
      <c r="K274" s="137">
        <v>252</v>
      </c>
      <c r="L274" s="137">
        <v>224</v>
      </c>
      <c r="M274" s="137">
        <v>209</v>
      </c>
      <c r="N274" s="137">
        <v>178</v>
      </c>
      <c r="O274" s="137">
        <v>155</v>
      </c>
      <c r="P274" s="137">
        <v>129</v>
      </c>
      <c r="Q274" s="137">
        <v>108</v>
      </c>
      <c r="R274" s="137">
        <v>100</v>
      </c>
      <c r="S274" s="137">
        <v>84</v>
      </c>
      <c r="T274" s="137">
        <v>74</v>
      </c>
      <c r="U274" s="137">
        <v>70</v>
      </c>
      <c r="V274" s="137">
        <v>60</v>
      </c>
      <c r="W274" s="137">
        <v>54</v>
      </c>
      <c r="X274" s="137">
        <v>43</v>
      </c>
      <c r="Y274" s="137">
        <v>31</v>
      </c>
      <c r="Z274" s="137">
        <v>22</v>
      </c>
      <c r="AA274" s="137">
        <v>15</v>
      </c>
      <c r="AB274" s="137">
        <v>10</v>
      </c>
      <c r="AC274" s="137">
        <v>10</v>
      </c>
      <c r="AD274" s="137">
        <v>8</v>
      </c>
      <c r="AE274" s="137">
        <v>5</v>
      </c>
      <c r="AF274" s="137" t="s">
        <v>631</v>
      </c>
      <c r="AG274" s="137" t="s">
        <v>631</v>
      </c>
      <c r="AH274" s="137" t="s">
        <v>631</v>
      </c>
      <c r="AI274" s="137">
        <v>0</v>
      </c>
      <c r="AJ274" s="137">
        <v>0</v>
      </c>
      <c r="AK274" s="137">
        <v>0</v>
      </c>
      <c r="AL274" s="137">
        <v>0</v>
      </c>
      <c r="AM274" s="137">
        <v>0</v>
      </c>
      <c r="AN274" s="137">
        <v>0</v>
      </c>
      <c r="AO274" s="137">
        <v>0</v>
      </c>
      <c r="AP274" s="137">
        <v>0</v>
      </c>
    </row>
    <row r="275" spans="1:42" ht="18" hidden="1" customHeight="1">
      <c r="A275" s="122" t="s">
        <v>1122</v>
      </c>
      <c r="B275" s="136" t="s">
        <v>1123</v>
      </c>
      <c r="C275" s="137">
        <v>651</v>
      </c>
      <c r="D275" s="137">
        <v>578</v>
      </c>
      <c r="E275" s="137">
        <v>518</v>
      </c>
      <c r="F275" s="137">
        <v>454</v>
      </c>
      <c r="G275" s="137">
        <v>437</v>
      </c>
      <c r="H275" s="137">
        <v>386</v>
      </c>
      <c r="I275" s="137">
        <v>360</v>
      </c>
      <c r="J275" s="137">
        <v>329</v>
      </c>
      <c r="K275" s="137">
        <v>290</v>
      </c>
      <c r="L275" s="137">
        <v>262</v>
      </c>
      <c r="M275" s="137">
        <v>227</v>
      </c>
      <c r="N275" s="137">
        <v>174</v>
      </c>
      <c r="O275" s="137">
        <v>138</v>
      </c>
      <c r="P275" s="137">
        <v>103</v>
      </c>
      <c r="Q275" s="137">
        <v>81</v>
      </c>
      <c r="R275" s="137">
        <v>64</v>
      </c>
      <c r="S275" s="137">
        <v>48</v>
      </c>
      <c r="T275" s="137">
        <v>37</v>
      </c>
      <c r="U275" s="137">
        <v>31</v>
      </c>
      <c r="V275" s="137">
        <v>26</v>
      </c>
      <c r="W275" s="137">
        <v>20</v>
      </c>
      <c r="X275" s="137">
        <v>16</v>
      </c>
      <c r="Y275" s="137">
        <v>13</v>
      </c>
      <c r="Z275" s="137">
        <v>11</v>
      </c>
      <c r="AA275" s="137">
        <v>9</v>
      </c>
      <c r="AB275" s="137" t="s">
        <v>631</v>
      </c>
      <c r="AC275" s="137" t="s">
        <v>631</v>
      </c>
      <c r="AD275" s="137" t="s">
        <v>631</v>
      </c>
      <c r="AE275" s="137" t="s">
        <v>631</v>
      </c>
      <c r="AF275" s="137" t="s">
        <v>631</v>
      </c>
      <c r="AG275" s="137" t="s">
        <v>631</v>
      </c>
      <c r="AH275" s="137" t="s">
        <v>631</v>
      </c>
      <c r="AI275" s="137" t="s">
        <v>631</v>
      </c>
      <c r="AJ275" s="137" t="s">
        <v>631</v>
      </c>
      <c r="AK275" s="137" t="s">
        <v>631</v>
      </c>
      <c r="AL275" s="137" t="s">
        <v>631</v>
      </c>
      <c r="AM275" s="137">
        <v>0</v>
      </c>
      <c r="AN275" s="137">
        <v>0</v>
      </c>
      <c r="AO275" s="137">
        <v>0</v>
      </c>
      <c r="AP275" s="137">
        <v>0</v>
      </c>
    </row>
    <row r="276" spans="1:42" ht="18" hidden="1" customHeight="1">
      <c r="A276" s="122"/>
      <c r="B276" s="136" t="s">
        <v>650</v>
      </c>
      <c r="C276" s="137" t="s">
        <v>631</v>
      </c>
      <c r="D276" s="137">
        <v>0</v>
      </c>
      <c r="E276" s="137" t="s">
        <v>631</v>
      </c>
      <c r="F276" s="137" t="s">
        <v>631</v>
      </c>
      <c r="G276" s="137" t="s">
        <v>631</v>
      </c>
      <c r="H276" s="137" t="s">
        <v>631</v>
      </c>
      <c r="I276" s="137" t="s">
        <v>631</v>
      </c>
      <c r="J276" s="137" t="s">
        <v>631</v>
      </c>
      <c r="K276" s="137" t="s">
        <v>631</v>
      </c>
      <c r="L276" s="137" t="s">
        <v>631</v>
      </c>
      <c r="M276" s="137" t="s">
        <v>631</v>
      </c>
      <c r="N276" s="137" t="s">
        <v>631</v>
      </c>
      <c r="O276" s="137" t="s">
        <v>631</v>
      </c>
      <c r="P276" s="137" t="s">
        <v>631</v>
      </c>
      <c r="Q276" s="137" t="s">
        <v>631</v>
      </c>
      <c r="R276" s="137" t="s">
        <v>631</v>
      </c>
      <c r="S276" s="137" t="s">
        <v>631</v>
      </c>
      <c r="T276" s="137" t="s">
        <v>631</v>
      </c>
      <c r="U276" s="137" t="s">
        <v>631</v>
      </c>
      <c r="V276" s="137" t="s">
        <v>631</v>
      </c>
      <c r="W276" s="137" t="s">
        <v>631</v>
      </c>
      <c r="X276" s="137">
        <v>0</v>
      </c>
      <c r="Y276" s="137" t="s">
        <v>631</v>
      </c>
      <c r="Z276" s="137">
        <v>0</v>
      </c>
      <c r="AA276" s="137">
        <v>0</v>
      </c>
      <c r="AB276" s="137">
        <v>0</v>
      </c>
      <c r="AC276" s="137">
        <v>0</v>
      </c>
      <c r="AD276" s="137">
        <v>0</v>
      </c>
      <c r="AE276" s="137">
        <v>0</v>
      </c>
      <c r="AF276" s="137">
        <v>0</v>
      </c>
      <c r="AG276" s="137">
        <v>0</v>
      </c>
      <c r="AH276" s="137">
        <v>0</v>
      </c>
      <c r="AI276" s="137">
        <v>0</v>
      </c>
      <c r="AJ276" s="137">
        <v>0</v>
      </c>
      <c r="AK276" s="137">
        <v>0</v>
      </c>
      <c r="AL276" s="137">
        <v>0</v>
      </c>
      <c r="AM276" s="137">
        <v>0</v>
      </c>
      <c r="AN276" s="137">
        <v>0</v>
      </c>
      <c r="AO276" s="137">
        <v>0</v>
      </c>
      <c r="AP276" s="137">
        <v>0</v>
      </c>
    </row>
    <row r="277" spans="1:42" ht="18" hidden="1" customHeight="1">
      <c r="A277" s="122" t="s">
        <v>1124</v>
      </c>
      <c r="B277" s="136" t="s">
        <v>1125</v>
      </c>
      <c r="C277" s="137">
        <v>22738</v>
      </c>
      <c r="D277" s="137">
        <v>20113</v>
      </c>
      <c r="E277" s="137">
        <v>17453</v>
      </c>
      <c r="F277" s="137">
        <v>15552</v>
      </c>
      <c r="G277" s="137">
        <v>14729</v>
      </c>
      <c r="H277" s="137">
        <v>13053</v>
      </c>
      <c r="I277" s="137">
        <v>12411</v>
      </c>
      <c r="J277" s="137">
        <v>11419</v>
      </c>
      <c r="K277" s="137">
        <v>10444</v>
      </c>
      <c r="L277" s="137">
        <v>9654</v>
      </c>
      <c r="M277" s="137">
        <v>8906</v>
      </c>
      <c r="N277" s="137">
        <v>8084</v>
      </c>
      <c r="O277" s="137">
        <v>7323</v>
      </c>
      <c r="P277" s="137">
        <v>6442</v>
      </c>
      <c r="Q277" s="137">
        <v>5531</v>
      </c>
      <c r="R277" s="137">
        <v>4733</v>
      </c>
      <c r="S277" s="137">
        <v>4067</v>
      </c>
      <c r="T277" s="137">
        <v>3523</v>
      </c>
      <c r="U277" s="137">
        <v>3043</v>
      </c>
      <c r="V277" s="137">
        <v>2540</v>
      </c>
      <c r="W277" s="137">
        <v>2233</v>
      </c>
      <c r="X277" s="137">
        <v>1906</v>
      </c>
      <c r="Y277" s="137">
        <v>1574</v>
      </c>
      <c r="Z277" s="137">
        <v>1208</v>
      </c>
      <c r="AA277" s="137">
        <v>1008</v>
      </c>
      <c r="AB277" s="137">
        <v>799</v>
      </c>
      <c r="AC277" s="137">
        <v>620</v>
      </c>
      <c r="AD277" s="137">
        <v>470</v>
      </c>
      <c r="AE277" s="137">
        <v>359</v>
      </c>
      <c r="AF277" s="137">
        <v>205</v>
      </c>
      <c r="AG277" s="137">
        <v>171</v>
      </c>
      <c r="AH277" s="137">
        <v>153</v>
      </c>
      <c r="AI277" s="137">
        <v>136</v>
      </c>
      <c r="AJ277" s="137">
        <v>122</v>
      </c>
      <c r="AK277" s="137">
        <v>95</v>
      </c>
      <c r="AL277" s="137">
        <v>63</v>
      </c>
      <c r="AM277" s="137">
        <v>41</v>
      </c>
      <c r="AN277" s="137">
        <v>0</v>
      </c>
      <c r="AO277" s="137">
        <v>0</v>
      </c>
      <c r="AP277" s="137">
        <v>0</v>
      </c>
    </row>
    <row r="278" spans="1:42" ht="18" hidden="1" customHeight="1">
      <c r="A278" s="122" t="s">
        <v>1126</v>
      </c>
      <c r="B278" s="136" t="s">
        <v>1127</v>
      </c>
      <c r="C278" s="137">
        <v>335</v>
      </c>
      <c r="D278" s="137">
        <v>287</v>
      </c>
      <c r="E278" s="137">
        <v>226</v>
      </c>
      <c r="F278" s="137">
        <v>202</v>
      </c>
      <c r="G278" s="137">
        <v>190</v>
      </c>
      <c r="H278" s="137">
        <v>168</v>
      </c>
      <c r="I278" s="137">
        <v>146</v>
      </c>
      <c r="J278" s="137">
        <v>136</v>
      </c>
      <c r="K278" s="137">
        <v>124</v>
      </c>
      <c r="L278" s="137">
        <v>115</v>
      </c>
      <c r="M278" s="137">
        <v>109</v>
      </c>
      <c r="N278" s="137">
        <v>106</v>
      </c>
      <c r="O278" s="137">
        <v>99</v>
      </c>
      <c r="P278" s="137">
        <v>85</v>
      </c>
      <c r="Q278" s="137">
        <v>76</v>
      </c>
      <c r="R278" s="137">
        <v>66</v>
      </c>
      <c r="S278" s="137">
        <v>64</v>
      </c>
      <c r="T278" s="137">
        <v>58</v>
      </c>
      <c r="U278" s="137">
        <v>46</v>
      </c>
      <c r="V278" s="137">
        <v>41</v>
      </c>
      <c r="W278" s="137">
        <v>35</v>
      </c>
      <c r="X278" s="137">
        <v>31</v>
      </c>
      <c r="Y278" s="137">
        <v>22</v>
      </c>
      <c r="Z278" s="137">
        <v>14</v>
      </c>
      <c r="AA278" s="137">
        <v>11</v>
      </c>
      <c r="AB278" s="137">
        <v>9</v>
      </c>
      <c r="AC278" s="137">
        <v>6</v>
      </c>
      <c r="AD278" s="137" t="s">
        <v>631</v>
      </c>
      <c r="AE278" s="137" t="s">
        <v>631</v>
      </c>
      <c r="AF278" s="137" t="s">
        <v>631</v>
      </c>
      <c r="AG278" s="137" t="s">
        <v>631</v>
      </c>
      <c r="AH278" s="137" t="s">
        <v>631</v>
      </c>
      <c r="AI278" s="137" t="s">
        <v>631</v>
      </c>
      <c r="AJ278" s="137" t="s">
        <v>631</v>
      </c>
      <c r="AK278" s="137" t="s">
        <v>631</v>
      </c>
      <c r="AL278" s="137" t="s">
        <v>631</v>
      </c>
      <c r="AM278" s="137" t="s">
        <v>631</v>
      </c>
      <c r="AN278" s="137">
        <v>0</v>
      </c>
      <c r="AO278" s="137">
        <v>0</v>
      </c>
      <c r="AP278" s="137">
        <v>0</v>
      </c>
    </row>
    <row r="279" spans="1:42" ht="18" hidden="1" customHeight="1">
      <c r="A279" s="136" t="s">
        <v>1128</v>
      </c>
      <c r="B279" s="136" t="s">
        <v>1129</v>
      </c>
      <c r="C279" s="137">
        <v>415</v>
      </c>
      <c r="D279" s="137">
        <v>377</v>
      </c>
      <c r="E279" s="137">
        <v>347</v>
      </c>
      <c r="F279" s="137">
        <v>308</v>
      </c>
      <c r="G279" s="137">
        <v>291</v>
      </c>
      <c r="H279" s="137">
        <v>242</v>
      </c>
      <c r="I279" s="137">
        <v>234</v>
      </c>
      <c r="J279" s="137">
        <v>220</v>
      </c>
      <c r="K279" s="137">
        <v>199</v>
      </c>
      <c r="L279" s="137">
        <v>191</v>
      </c>
      <c r="M279" s="137">
        <v>168</v>
      </c>
      <c r="N279" s="137">
        <v>157</v>
      </c>
      <c r="O279" s="137">
        <v>136</v>
      </c>
      <c r="P279" s="137">
        <v>126</v>
      </c>
      <c r="Q279" s="137">
        <v>117</v>
      </c>
      <c r="R279" s="137">
        <v>105</v>
      </c>
      <c r="S279" s="137">
        <v>82</v>
      </c>
      <c r="T279" s="137">
        <v>69</v>
      </c>
      <c r="U279" s="137">
        <v>62</v>
      </c>
      <c r="V279" s="137">
        <v>53</v>
      </c>
      <c r="W279" s="137">
        <v>46</v>
      </c>
      <c r="X279" s="137">
        <v>39</v>
      </c>
      <c r="Y279" s="137">
        <v>32</v>
      </c>
      <c r="Z279" s="137">
        <v>23</v>
      </c>
      <c r="AA279" s="137">
        <v>19</v>
      </c>
      <c r="AB279" s="137">
        <v>16</v>
      </c>
      <c r="AC279" s="137">
        <v>14</v>
      </c>
      <c r="AD279" s="137">
        <v>12</v>
      </c>
      <c r="AE279" s="137">
        <v>7</v>
      </c>
      <c r="AF279" s="137">
        <v>5</v>
      </c>
      <c r="AG279" s="137" t="s">
        <v>631</v>
      </c>
      <c r="AH279" s="137" t="s">
        <v>631</v>
      </c>
      <c r="AI279" s="137" t="s">
        <v>631</v>
      </c>
      <c r="AJ279" s="137" t="s">
        <v>631</v>
      </c>
      <c r="AK279" s="137" t="s">
        <v>631</v>
      </c>
      <c r="AL279" s="137" t="s">
        <v>631</v>
      </c>
      <c r="AM279" s="137" t="s">
        <v>631</v>
      </c>
      <c r="AN279" s="137">
        <v>0</v>
      </c>
      <c r="AO279" s="137">
        <v>0</v>
      </c>
      <c r="AP279" s="137">
        <v>0</v>
      </c>
    </row>
    <row r="280" spans="1:42" ht="18" hidden="1" customHeight="1">
      <c r="A280" s="122" t="s">
        <v>1130</v>
      </c>
      <c r="B280" s="136" t="s">
        <v>1131</v>
      </c>
      <c r="C280" s="137">
        <v>211</v>
      </c>
      <c r="D280" s="137">
        <v>180</v>
      </c>
      <c r="E280" s="137">
        <v>158</v>
      </c>
      <c r="F280" s="137">
        <v>140</v>
      </c>
      <c r="G280" s="137">
        <v>134</v>
      </c>
      <c r="H280" s="137">
        <v>119</v>
      </c>
      <c r="I280" s="137">
        <v>114</v>
      </c>
      <c r="J280" s="137">
        <v>104</v>
      </c>
      <c r="K280" s="137">
        <v>95</v>
      </c>
      <c r="L280" s="137">
        <v>94</v>
      </c>
      <c r="M280" s="137">
        <v>86</v>
      </c>
      <c r="N280" s="137">
        <v>79</v>
      </c>
      <c r="O280" s="137">
        <v>75</v>
      </c>
      <c r="P280" s="137">
        <v>63</v>
      </c>
      <c r="Q280" s="137">
        <v>60</v>
      </c>
      <c r="R280" s="137">
        <v>53</v>
      </c>
      <c r="S280" s="137">
        <v>49</v>
      </c>
      <c r="T280" s="137">
        <v>42</v>
      </c>
      <c r="U280" s="137">
        <v>34</v>
      </c>
      <c r="V280" s="137">
        <v>28</v>
      </c>
      <c r="W280" s="137">
        <v>26</v>
      </c>
      <c r="X280" s="137">
        <v>24</v>
      </c>
      <c r="Y280" s="137">
        <v>22</v>
      </c>
      <c r="Z280" s="137">
        <v>18</v>
      </c>
      <c r="AA280" s="137">
        <v>16</v>
      </c>
      <c r="AB280" s="137">
        <v>14</v>
      </c>
      <c r="AC280" s="137">
        <v>10</v>
      </c>
      <c r="AD280" s="137">
        <v>7</v>
      </c>
      <c r="AE280" s="137" t="s">
        <v>631</v>
      </c>
      <c r="AF280" s="137" t="s">
        <v>631</v>
      </c>
      <c r="AG280" s="137" t="s">
        <v>631</v>
      </c>
      <c r="AH280" s="137" t="s">
        <v>631</v>
      </c>
      <c r="AI280" s="137" t="s">
        <v>631</v>
      </c>
      <c r="AJ280" s="137" t="s">
        <v>631</v>
      </c>
      <c r="AK280" s="137" t="s">
        <v>631</v>
      </c>
      <c r="AL280" s="137" t="s">
        <v>631</v>
      </c>
      <c r="AM280" s="137">
        <v>0</v>
      </c>
      <c r="AN280" s="137">
        <v>0</v>
      </c>
      <c r="AO280" s="137">
        <v>0</v>
      </c>
      <c r="AP280" s="137">
        <v>0</v>
      </c>
    </row>
    <row r="281" spans="1:42" ht="18" hidden="1" customHeight="1">
      <c r="A281" s="122" t="s">
        <v>1132</v>
      </c>
      <c r="B281" s="136" t="s">
        <v>1133</v>
      </c>
      <c r="C281" s="137">
        <v>447</v>
      </c>
      <c r="D281" s="137">
        <v>385</v>
      </c>
      <c r="E281" s="137">
        <v>327</v>
      </c>
      <c r="F281" s="137">
        <v>291</v>
      </c>
      <c r="G281" s="137">
        <v>276</v>
      </c>
      <c r="H281" s="137">
        <v>246</v>
      </c>
      <c r="I281" s="137">
        <v>232</v>
      </c>
      <c r="J281" s="137">
        <v>215</v>
      </c>
      <c r="K281" s="137">
        <v>193</v>
      </c>
      <c r="L281" s="137">
        <v>181</v>
      </c>
      <c r="M281" s="137">
        <v>167</v>
      </c>
      <c r="N281" s="137">
        <v>142</v>
      </c>
      <c r="O281" s="137">
        <v>130</v>
      </c>
      <c r="P281" s="137">
        <v>119</v>
      </c>
      <c r="Q281" s="137">
        <v>102</v>
      </c>
      <c r="R281" s="137">
        <v>83</v>
      </c>
      <c r="S281" s="137">
        <v>74</v>
      </c>
      <c r="T281" s="137">
        <v>65</v>
      </c>
      <c r="U281" s="137">
        <v>54</v>
      </c>
      <c r="V281" s="137">
        <v>48</v>
      </c>
      <c r="W281" s="137">
        <v>40</v>
      </c>
      <c r="X281" s="137">
        <v>36</v>
      </c>
      <c r="Y281" s="137">
        <v>29</v>
      </c>
      <c r="Z281" s="137">
        <v>19</v>
      </c>
      <c r="AA281" s="137">
        <v>15</v>
      </c>
      <c r="AB281" s="137">
        <v>12</v>
      </c>
      <c r="AC281" s="137">
        <v>12</v>
      </c>
      <c r="AD281" s="137">
        <v>9</v>
      </c>
      <c r="AE281" s="137">
        <v>8</v>
      </c>
      <c r="AF281" s="137">
        <v>5</v>
      </c>
      <c r="AG281" s="137">
        <v>5</v>
      </c>
      <c r="AH281" s="137">
        <v>5</v>
      </c>
      <c r="AI281" s="137" t="s">
        <v>631</v>
      </c>
      <c r="AJ281" s="137" t="s">
        <v>631</v>
      </c>
      <c r="AK281" s="137" t="s">
        <v>631</v>
      </c>
      <c r="AL281" s="137" t="s">
        <v>631</v>
      </c>
      <c r="AM281" s="137">
        <v>0</v>
      </c>
      <c r="AN281" s="137">
        <v>0</v>
      </c>
      <c r="AO281" s="137">
        <v>0</v>
      </c>
      <c r="AP281" s="137">
        <v>0</v>
      </c>
    </row>
    <row r="282" spans="1:42" ht="18" hidden="1" customHeight="1">
      <c r="A282" s="122" t="s">
        <v>1134</v>
      </c>
      <c r="B282" s="136" t="s">
        <v>1135</v>
      </c>
      <c r="C282" s="137">
        <v>646</v>
      </c>
      <c r="D282" s="137">
        <v>580</v>
      </c>
      <c r="E282" s="137">
        <v>513</v>
      </c>
      <c r="F282" s="137">
        <v>452</v>
      </c>
      <c r="G282" s="137">
        <v>424</v>
      </c>
      <c r="H282" s="137">
        <v>390</v>
      </c>
      <c r="I282" s="137">
        <v>377</v>
      </c>
      <c r="J282" s="137">
        <v>351</v>
      </c>
      <c r="K282" s="137">
        <v>323</v>
      </c>
      <c r="L282" s="137">
        <v>303</v>
      </c>
      <c r="M282" s="137">
        <v>276</v>
      </c>
      <c r="N282" s="137">
        <v>256</v>
      </c>
      <c r="O282" s="137">
        <v>231</v>
      </c>
      <c r="P282" s="137">
        <v>205</v>
      </c>
      <c r="Q282" s="137">
        <v>172</v>
      </c>
      <c r="R282" s="137">
        <v>143</v>
      </c>
      <c r="S282" s="137">
        <v>118</v>
      </c>
      <c r="T282" s="137">
        <v>105</v>
      </c>
      <c r="U282" s="137">
        <v>95</v>
      </c>
      <c r="V282" s="137">
        <v>84</v>
      </c>
      <c r="W282" s="137">
        <v>72</v>
      </c>
      <c r="X282" s="137">
        <v>63</v>
      </c>
      <c r="Y282" s="137">
        <v>52</v>
      </c>
      <c r="Z282" s="137">
        <v>37</v>
      </c>
      <c r="AA282" s="137">
        <v>33</v>
      </c>
      <c r="AB282" s="137">
        <v>22</v>
      </c>
      <c r="AC282" s="137">
        <v>19</v>
      </c>
      <c r="AD282" s="137">
        <v>14</v>
      </c>
      <c r="AE282" s="137">
        <v>13</v>
      </c>
      <c r="AF282" s="137">
        <v>8</v>
      </c>
      <c r="AG282" s="137">
        <v>8</v>
      </c>
      <c r="AH282" s="137">
        <v>8</v>
      </c>
      <c r="AI282" s="137">
        <v>7</v>
      </c>
      <c r="AJ282" s="137">
        <v>6</v>
      </c>
      <c r="AK282" s="137" t="s">
        <v>631</v>
      </c>
      <c r="AL282" s="137" t="s">
        <v>631</v>
      </c>
      <c r="AM282" s="137" t="s">
        <v>631</v>
      </c>
      <c r="AN282" s="137">
        <v>0</v>
      </c>
      <c r="AO282" s="137">
        <v>0</v>
      </c>
      <c r="AP282" s="137">
        <v>0</v>
      </c>
    </row>
    <row r="283" spans="1:42" ht="18" hidden="1" customHeight="1">
      <c r="A283" s="122" t="s">
        <v>1136</v>
      </c>
      <c r="B283" s="136" t="s">
        <v>1137</v>
      </c>
      <c r="C283" s="137">
        <v>172</v>
      </c>
      <c r="D283" s="137">
        <v>149</v>
      </c>
      <c r="E283" s="137">
        <v>125</v>
      </c>
      <c r="F283" s="137">
        <v>117</v>
      </c>
      <c r="G283" s="137">
        <v>107</v>
      </c>
      <c r="H283" s="137">
        <v>93</v>
      </c>
      <c r="I283" s="137">
        <v>85</v>
      </c>
      <c r="J283" s="137">
        <v>80</v>
      </c>
      <c r="K283" s="137">
        <v>76</v>
      </c>
      <c r="L283" s="137">
        <v>69</v>
      </c>
      <c r="M283" s="137">
        <v>59</v>
      </c>
      <c r="N283" s="137">
        <v>54</v>
      </c>
      <c r="O283" s="137">
        <v>48</v>
      </c>
      <c r="P283" s="137">
        <v>39</v>
      </c>
      <c r="Q283" s="137">
        <v>35</v>
      </c>
      <c r="R283" s="137">
        <v>30</v>
      </c>
      <c r="S283" s="137">
        <v>25</v>
      </c>
      <c r="T283" s="137">
        <v>18</v>
      </c>
      <c r="U283" s="137">
        <v>17</v>
      </c>
      <c r="V283" s="137">
        <v>13</v>
      </c>
      <c r="W283" s="137">
        <v>12</v>
      </c>
      <c r="X283" s="137">
        <v>12</v>
      </c>
      <c r="Y283" s="137">
        <v>9</v>
      </c>
      <c r="Z283" s="137">
        <v>7</v>
      </c>
      <c r="AA283" s="137">
        <v>6</v>
      </c>
      <c r="AB283" s="137">
        <v>6</v>
      </c>
      <c r="AC283" s="137" t="s">
        <v>631</v>
      </c>
      <c r="AD283" s="137" t="s">
        <v>631</v>
      </c>
      <c r="AE283" s="137" t="s">
        <v>631</v>
      </c>
      <c r="AF283" s="137" t="s">
        <v>631</v>
      </c>
      <c r="AG283" s="137" t="s">
        <v>631</v>
      </c>
      <c r="AH283" s="137" t="s">
        <v>631</v>
      </c>
      <c r="AI283" s="137" t="s">
        <v>631</v>
      </c>
      <c r="AJ283" s="137" t="s">
        <v>631</v>
      </c>
      <c r="AK283" s="137" t="s">
        <v>631</v>
      </c>
      <c r="AL283" s="137">
        <v>0</v>
      </c>
      <c r="AM283" s="137">
        <v>0</v>
      </c>
      <c r="AN283" s="137">
        <v>0</v>
      </c>
      <c r="AO283" s="137">
        <v>0</v>
      </c>
      <c r="AP283" s="137">
        <v>0</v>
      </c>
    </row>
    <row r="284" spans="1:42" ht="18" hidden="1" customHeight="1">
      <c r="A284" s="122" t="s">
        <v>1138</v>
      </c>
      <c r="B284" s="136" t="s">
        <v>1139</v>
      </c>
      <c r="C284" s="137">
        <v>230</v>
      </c>
      <c r="D284" s="137">
        <v>203</v>
      </c>
      <c r="E284" s="137">
        <v>172</v>
      </c>
      <c r="F284" s="137">
        <v>160</v>
      </c>
      <c r="G284" s="137">
        <v>155</v>
      </c>
      <c r="H284" s="137">
        <v>140</v>
      </c>
      <c r="I284" s="137">
        <v>135</v>
      </c>
      <c r="J284" s="137">
        <v>125</v>
      </c>
      <c r="K284" s="137">
        <v>115</v>
      </c>
      <c r="L284" s="137">
        <v>109</v>
      </c>
      <c r="M284" s="137">
        <v>98</v>
      </c>
      <c r="N284" s="137">
        <v>91</v>
      </c>
      <c r="O284" s="137">
        <v>86</v>
      </c>
      <c r="P284" s="137">
        <v>81</v>
      </c>
      <c r="Q284" s="137">
        <v>60</v>
      </c>
      <c r="R284" s="137">
        <v>52</v>
      </c>
      <c r="S284" s="137">
        <v>42</v>
      </c>
      <c r="T284" s="137">
        <v>31</v>
      </c>
      <c r="U284" s="137">
        <v>28</v>
      </c>
      <c r="V284" s="137">
        <v>22</v>
      </c>
      <c r="W284" s="137">
        <v>16</v>
      </c>
      <c r="X284" s="137">
        <v>13</v>
      </c>
      <c r="Y284" s="137">
        <v>13</v>
      </c>
      <c r="Z284" s="137">
        <v>11</v>
      </c>
      <c r="AA284" s="137">
        <v>8</v>
      </c>
      <c r="AB284" s="137">
        <v>8</v>
      </c>
      <c r="AC284" s="137">
        <v>8</v>
      </c>
      <c r="AD284" s="137">
        <v>7</v>
      </c>
      <c r="AE284" s="137">
        <v>5</v>
      </c>
      <c r="AF284" s="137" t="s">
        <v>631</v>
      </c>
      <c r="AG284" s="137" t="s">
        <v>631</v>
      </c>
      <c r="AH284" s="137" t="s">
        <v>631</v>
      </c>
      <c r="AI284" s="137" t="s">
        <v>631</v>
      </c>
      <c r="AJ284" s="137" t="s">
        <v>631</v>
      </c>
      <c r="AK284" s="137" t="s">
        <v>631</v>
      </c>
      <c r="AL284" s="137" t="s">
        <v>631</v>
      </c>
      <c r="AM284" s="137">
        <v>0</v>
      </c>
      <c r="AN284" s="137">
        <v>0</v>
      </c>
      <c r="AO284" s="137">
        <v>0</v>
      </c>
      <c r="AP284" s="137">
        <v>0</v>
      </c>
    </row>
    <row r="285" spans="1:42" ht="18" hidden="1" customHeight="1">
      <c r="A285" s="122" t="s">
        <v>1140</v>
      </c>
      <c r="B285" s="136" t="s">
        <v>1141</v>
      </c>
      <c r="C285" s="137">
        <v>271</v>
      </c>
      <c r="D285" s="137">
        <v>237</v>
      </c>
      <c r="E285" s="137">
        <v>207</v>
      </c>
      <c r="F285" s="137">
        <v>190</v>
      </c>
      <c r="G285" s="137">
        <v>186</v>
      </c>
      <c r="H285" s="137">
        <v>169</v>
      </c>
      <c r="I285" s="137">
        <v>163</v>
      </c>
      <c r="J285" s="137">
        <v>151</v>
      </c>
      <c r="K285" s="137">
        <v>147</v>
      </c>
      <c r="L285" s="137">
        <v>137</v>
      </c>
      <c r="M285" s="137">
        <v>113</v>
      </c>
      <c r="N285" s="137">
        <v>83</v>
      </c>
      <c r="O285" s="137">
        <v>66</v>
      </c>
      <c r="P285" s="137">
        <v>59</v>
      </c>
      <c r="Q285" s="137">
        <v>44</v>
      </c>
      <c r="R285" s="137">
        <v>40</v>
      </c>
      <c r="S285" s="137">
        <v>32</v>
      </c>
      <c r="T285" s="137">
        <v>27</v>
      </c>
      <c r="U285" s="137">
        <v>20</v>
      </c>
      <c r="V285" s="137">
        <v>15</v>
      </c>
      <c r="W285" s="137">
        <v>14</v>
      </c>
      <c r="X285" s="137">
        <v>12</v>
      </c>
      <c r="Y285" s="137">
        <v>12</v>
      </c>
      <c r="Z285" s="137">
        <v>5</v>
      </c>
      <c r="AA285" s="137" t="s">
        <v>631</v>
      </c>
      <c r="AB285" s="137" t="s">
        <v>631</v>
      </c>
      <c r="AC285" s="137" t="s">
        <v>631</v>
      </c>
      <c r="AD285" s="137" t="s">
        <v>631</v>
      </c>
      <c r="AE285" s="137" t="s">
        <v>631</v>
      </c>
      <c r="AF285" s="137" t="s">
        <v>631</v>
      </c>
      <c r="AG285" s="137" t="s">
        <v>631</v>
      </c>
      <c r="AH285" s="137" t="s">
        <v>631</v>
      </c>
      <c r="AI285" s="137" t="s">
        <v>631</v>
      </c>
      <c r="AJ285" s="137" t="s">
        <v>631</v>
      </c>
      <c r="AK285" s="137" t="s">
        <v>631</v>
      </c>
      <c r="AL285" s="137">
        <v>0</v>
      </c>
      <c r="AM285" s="137">
        <v>0</v>
      </c>
      <c r="AN285" s="137">
        <v>0</v>
      </c>
      <c r="AO285" s="137">
        <v>0</v>
      </c>
      <c r="AP285" s="137">
        <v>0</v>
      </c>
    </row>
    <row r="286" spans="1:42" ht="18" hidden="1" customHeight="1">
      <c r="A286" s="122" t="s">
        <v>1142</v>
      </c>
      <c r="B286" s="136" t="s">
        <v>1143</v>
      </c>
      <c r="C286" s="137">
        <v>221</v>
      </c>
      <c r="D286" s="137">
        <v>199</v>
      </c>
      <c r="E286" s="137">
        <v>171</v>
      </c>
      <c r="F286" s="137">
        <v>158</v>
      </c>
      <c r="G286" s="137">
        <v>156</v>
      </c>
      <c r="H286" s="137">
        <v>136</v>
      </c>
      <c r="I286" s="137">
        <v>131</v>
      </c>
      <c r="J286" s="137">
        <v>127</v>
      </c>
      <c r="K286" s="137">
        <v>114</v>
      </c>
      <c r="L286" s="137">
        <v>109</v>
      </c>
      <c r="M286" s="137">
        <v>103</v>
      </c>
      <c r="N286" s="137">
        <v>95</v>
      </c>
      <c r="O286" s="137">
        <v>83</v>
      </c>
      <c r="P286" s="137">
        <v>71</v>
      </c>
      <c r="Q286" s="137">
        <v>58</v>
      </c>
      <c r="R286" s="137">
        <v>45</v>
      </c>
      <c r="S286" s="137">
        <v>40</v>
      </c>
      <c r="T286" s="137">
        <v>39</v>
      </c>
      <c r="U286" s="137">
        <v>32</v>
      </c>
      <c r="V286" s="137">
        <v>24</v>
      </c>
      <c r="W286" s="137">
        <v>20</v>
      </c>
      <c r="X286" s="137">
        <v>17</v>
      </c>
      <c r="Y286" s="137">
        <v>15</v>
      </c>
      <c r="Z286" s="137">
        <v>13</v>
      </c>
      <c r="AA286" s="137">
        <v>13</v>
      </c>
      <c r="AB286" s="137">
        <v>9</v>
      </c>
      <c r="AC286" s="137">
        <v>5</v>
      </c>
      <c r="AD286" s="137" t="s">
        <v>631</v>
      </c>
      <c r="AE286" s="137" t="s">
        <v>631</v>
      </c>
      <c r="AF286" s="137" t="s">
        <v>631</v>
      </c>
      <c r="AG286" s="137" t="s">
        <v>631</v>
      </c>
      <c r="AH286" s="137" t="s">
        <v>631</v>
      </c>
      <c r="AI286" s="137" t="s">
        <v>631</v>
      </c>
      <c r="AJ286" s="137" t="s">
        <v>631</v>
      </c>
      <c r="AK286" s="137" t="s">
        <v>631</v>
      </c>
      <c r="AL286" s="137" t="s">
        <v>631</v>
      </c>
      <c r="AM286" s="137" t="s">
        <v>631</v>
      </c>
      <c r="AN286" s="137">
        <v>0</v>
      </c>
      <c r="AO286" s="137">
        <v>0</v>
      </c>
      <c r="AP286" s="137">
        <v>0</v>
      </c>
    </row>
    <row r="287" spans="1:42" ht="18" hidden="1" customHeight="1">
      <c r="A287" s="122" t="s">
        <v>1144</v>
      </c>
      <c r="B287" s="136" t="s">
        <v>1145</v>
      </c>
      <c r="C287" s="137">
        <v>459</v>
      </c>
      <c r="D287" s="137">
        <v>415</v>
      </c>
      <c r="E287" s="137">
        <v>372</v>
      </c>
      <c r="F287" s="137">
        <v>338</v>
      </c>
      <c r="G287" s="137">
        <v>322</v>
      </c>
      <c r="H287" s="137">
        <v>288</v>
      </c>
      <c r="I287" s="137">
        <v>269</v>
      </c>
      <c r="J287" s="137">
        <v>250</v>
      </c>
      <c r="K287" s="137">
        <v>234</v>
      </c>
      <c r="L287" s="137">
        <v>215</v>
      </c>
      <c r="M287" s="137">
        <v>202</v>
      </c>
      <c r="N287" s="137">
        <v>188</v>
      </c>
      <c r="O287" s="137">
        <v>174</v>
      </c>
      <c r="P287" s="137">
        <v>155</v>
      </c>
      <c r="Q287" s="137">
        <v>128</v>
      </c>
      <c r="R287" s="137">
        <v>110</v>
      </c>
      <c r="S287" s="137">
        <v>95</v>
      </c>
      <c r="T287" s="137">
        <v>85</v>
      </c>
      <c r="U287" s="137">
        <v>72</v>
      </c>
      <c r="V287" s="137">
        <v>58</v>
      </c>
      <c r="W287" s="137">
        <v>48</v>
      </c>
      <c r="X287" s="137">
        <v>42</v>
      </c>
      <c r="Y287" s="137">
        <v>37</v>
      </c>
      <c r="Z287" s="137">
        <v>32</v>
      </c>
      <c r="AA287" s="137">
        <v>28</v>
      </c>
      <c r="AB287" s="137">
        <v>17</v>
      </c>
      <c r="AC287" s="137">
        <v>16</v>
      </c>
      <c r="AD287" s="137">
        <v>12</v>
      </c>
      <c r="AE287" s="137">
        <v>8</v>
      </c>
      <c r="AF287" s="137">
        <v>5</v>
      </c>
      <c r="AG287" s="137">
        <v>5</v>
      </c>
      <c r="AH287" s="137" t="s">
        <v>631</v>
      </c>
      <c r="AI287" s="137" t="s">
        <v>631</v>
      </c>
      <c r="AJ287" s="137" t="s">
        <v>631</v>
      </c>
      <c r="AK287" s="137" t="s">
        <v>631</v>
      </c>
      <c r="AL287" s="137" t="s">
        <v>631</v>
      </c>
      <c r="AM287" s="137" t="s">
        <v>631</v>
      </c>
      <c r="AN287" s="137">
        <v>0</v>
      </c>
      <c r="AO287" s="137">
        <v>0</v>
      </c>
      <c r="AP287" s="137">
        <v>0</v>
      </c>
    </row>
    <row r="288" spans="1:42" ht="18" hidden="1" customHeight="1">
      <c r="A288" s="122" t="s">
        <v>1146</v>
      </c>
      <c r="B288" s="136" t="s">
        <v>1147</v>
      </c>
      <c r="C288" s="137">
        <v>587</v>
      </c>
      <c r="D288" s="137">
        <v>525</v>
      </c>
      <c r="E288" s="137">
        <v>448</v>
      </c>
      <c r="F288" s="137">
        <v>407</v>
      </c>
      <c r="G288" s="137">
        <v>380</v>
      </c>
      <c r="H288" s="137">
        <v>342</v>
      </c>
      <c r="I288" s="137">
        <v>339</v>
      </c>
      <c r="J288" s="137">
        <v>310</v>
      </c>
      <c r="K288" s="137">
        <v>275</v>
      </c>
      <c r="L288" s="137">
        <v>249</v>
      </c>
      <c r="M288" s="137">
        <v>219</v>
      </c>
      <c r="N288" s="137">
        <v>199</v>
      </c>
      <c r="O288" s="137">
        <v>186</v>
      </c>
      <c r="P288" s="137">
        <v>158</v>
      </c>
      <c r="Q288" s="137">
        <v>132</v>
      </c>
      <c r="R288" s="137">
        <v>113</v>
      </c>
      <c r="S288" s="137">
        <v>97</v>
      </c>
      <c r="T288" s="137">
        <v>84</v>
      </c>
      <c r="U288" s="137">
        <v>68</v>
      </c>
      <c r="V288" s="137">
        <v>52</v>
      </c>
      <c r="W288" s="137">
        <v>42</v>
      </c>
      <c r="X288" s="137">
        <v>35</v>
      </c>
      <c r="Y288" s="137">
        <v>30</v>
      </c>
      <c r="Z288" s="137">
        <v>24</v>
      </c>
      <c r="AA288" s="137">
        <v>21</v>
      </c>
      <c r="AB288" s="137">
        <v>16</v>
      </c>
      <c r="AC288" s="137">
        <v>10</v>
      </c>
      <c r="AD288" s="137">
        <v>9</v>
      </c>
      <c r="AE288" s="137">
        <v>7</v>
      </c>
      <c r="AF288" s="137" t="s">
        <v>631</v>
      </c>
      <c r="AG288" s="137" t="s">
        <v>631</v>
      </c>
      <c r="AH288" s="137" t="s">
        <v>631</v>
      </c>
      <c r="AI288" s="137" t="s">
        <v>631</v>
      </c>
      <c r="AJ288" s="137" t="s">
        <v>631</v>
      </c>
      <c r="AK288" s="137" t="s">
        <v>631</v>
      </c>
      <c r="AL288" s="137" t="s">
        <v>631</v>
      </c>
      <c r="AM288" s="137" t="s">
        <v>631</v>
      </c>
      <c r="AN288" s="137">
        <v>0</v>
      </c>
      <c r="AO288" s="137">
        <v>0</v>
      </c>
      <c r="AP288" s="137">
        <v>0</v>
      </c>
    </row>
    <row r="289" spans="1:42" ht="18" hidden="1" customHeight="1">
      <c r="A289" s="122" t="s">
        <v>1148</v>
      </c>
      <c r="B289" s="136" t="s">
        <v>1149</v>
      </c>
      <c r="C289" s="137">
        <v>650</v>
      </c>
      <c r="D289" s="137">
        <v>566</v>
      </c>
      <c r="E289" s="137">
        <v>489</v>
      </c>
      <c r="F289" s="137">
        <v>433</v>
      </c>
      <c r="G289" s="137">
        <v>410</v>
      </c>
      <c r="H289" s="137">
        <v>384</v>
      </c>
      <c r="I289" s="137">
        <v>366</v>
      </c>
      <c r="J289" s="137">
        <v>332</v>
      </c>
      <c r="K289" s="137">
        <v>307</v>
      </c>
      <c r="L289" s="137">
        <v>268</v>
      </c>
      <c r="M289" s="137">
        <v>254</v>
      </c>
      <c r="N289" s="137">
        <v>239</v>
      </c>
      <c r="O289" s="137">
        <v>214</v>
      </c>
      <c r="P289" s="137">
        <v>192</v>
      </c>
      <c r="Q289" s="137">
        <v>154</v>
      </c>
      <c r="R289" s="137">
        <v>142</v>
      </c>
      <c r="S289" s="137">
        <v>124</v>
      </c>
      <c r="T289" s="137">
        <v>107</v>
      </c>
      <c r="U289" s="137">
        <v>90</v>
      </c>
      <c r="V289" s="137">
        <v>72</v>
      </c>
      <c r="W289" s="137">
        <v>62</v>
      </c>
      <c r="X289" s="137">
        <v>53</v>
      </c>
      <c r="Y289" s="137">
        <v>39</v>
      </c>
      <c r="Z289" s="137">
        <v>34</v>
      </c>
      <c r="AA289" s="137">
        <v>26</v>
      </c>
      <c r="AB289" s="137">
        <v>22</v>
      </c>
      <c r="AC289" s="137">
        <v>19</v>
      </c>
      <c r="AD289" s="137">
        <v>16</v>
      </c>
      <c r="AE289" s="137">
        <v>13</v>
      </c>
      <c r="AF289" s="137">
        <v>6</v>
      </c>
      <c r="AG289" s="137">
        <v>6</v>
      </c>
      <c r="AH289" s="137">
        <v>6</v>
      </c>
      <c r="AI289" s="137">
        <v>6</v>
      </c>
      <c r="AJ289" s="137">
        <v>6</v>
      </c>
      <c r="AK289" s="137" t="s">
        <v>631</v>
      </c>
      <c r="AL289" s="137" t="s">
        <v>631</v>
      </c>
      <c r="AM289" s="137" t="s">
        <v>631</v>
      </c>
      <c r="AN289" s="137">
        <v>0</v>
      </c>
      <c r="AO289" s="137">
        <v>0</v>
      </c>
      <c r="AP289" s="137">
        <v>0</v>
      </c>
    </row>
    <row r="290" spans="1:42" ht="18" hidden="1" customHeight="1">
      <c r="A290" s="122" t="s">
        <v>1150</v>
      </c>
      <c r="B290" s="136" t="s">
        <v>1151</v>
      </c>
      <c r="C290" s="137">
        <v>2087</v>
      </c>
      <c r="D290" s="137">
        <v>1887</v>
      </c>
      <c r="E290" s="137">
        <v>1632</v>
      </c>
      <c r="F290" s="137">
        <v>1435</v>
      </c>
      <c r="G290" s="137">
        <v>1372</v>
      </c>
      <c r="H290" s="137">
        <v>1227</v>
      </c>
      <c r="I290" s="137">
        <v>1176</v>
      </c>
      <c r="J290" s="137">
        <v>1082</v>
      </c>
      <c r="K290" s="137">
        <v>981</v>
      </c>
      <c r="L290" s="137">
        <v>895</v>
      </c>
      <c r="M290" s="137">
        <v>841</v>
      </c>
      <c r="N290" s="137">
        <v>755</v>
      </c>
      <c r="O290" s="137">
        <v>693</v>
      </c>
      <c r="P290" s="137">
        <v>603</v>
      </c>
      <c r="Q290" s="137">
        <v>508</v>
      </c>
      <c r="R290" s="137">
        <v>450</v>
      </c>
      <c r="S290" s="137">
        <v>389</v>
      </c>
      <c r="T290" s="137">
        <v>341</v>
      </c>
      <c r="U290" s="137">
        <v>294</v>
      </c>
      <c r="V290" s="137">
        <v>243</v>
      </c>
      <c r="W290" s="137">
        <v>213</v>
      </c>
      <c r="X290" s="137">
        <v>174</v>
      </c>
      <c r="Y290" s="137">
        <v>142</v>
      </c>
      <c r="Z290" s="137">
        <v>114</v>
      </c>
      <c r="AA290" s="137">
        <v>102</v>
      </c>
      <c r="AB290" s="137">
        <v>82</v>
      </c>
      <c r="AC290" s="137">
        <v>67</v>
      </c>
      <c r="AD290" s="137">
        <v>51</v>
      </c>
      <c r="AE290" s="137">
        <v>36</v>
      </c>
      <c r="AF290" s="137">
        <v>18</v>
      </c>
      <c r="AG290" s="137">
        <v>16</v>
      </c>
      <c r="AH290" s="137">
        <v>12</v>
      </c>
      <c r="AI290" s="137">
        <v>11</v>
      </c>
      <c r="AJ290" s="137">
        <v>11</v>
      </c>
      <c r="AK290" s="137">
        <v>8</v>
      </c>
      <c r="AL290" s="137">
        <v>5</v>
      </c>
      <c r="AM290" s="137" t="s">
        <v>631</v>
      </c>
      <c r="AN290" s="137">
        <v>0</v>
      </c>
      <c r="AO290" s="137">
        <v>0</v>
      </c>
      <c r="AP290" s="137">
        <v>0</v>
      </c>
    </row>
    <row r="291" spans="1:42" ht="18" hidden="1" customHeight="1">
      <c r="A291" s="122" t="s">
        <v>1152</v>
      </c>
      <c r="B291" s="136" t="s">
        <v>1153</v>
      </c>
      <c r="C291" s="137">
        <v>608</v>
      </c>
      <c r="D291" s="137">
        <v>528</v>
      </c>
      <c r="E291" s="137">
        <v>454</v>
      </c>
      <c r="F291" s="137">
        <v>400</v>
      </c>
      <c r="G291" s="137">
        <v>385</v>
      </c>
      <c r="H291" s="137">
        <v>351</v>
      </c>
      <c r="I291" s="137">
        <v>338</v>
      </c>
      <c r="J291" s="137">
        <v>308</v>
      </c>
      <c r="K291" s="137">
        <v>285</v>
      </c>
      <c r="L291" s="137">
        <v>257</v>
      </c>
      <c r="M291" s="137">
        <v>242</v>
      </c>
      <c r="N291" s="137">
        <v>221</v>
      </c>
      <c r="O291" s="137">
        <v>204</v>
      </c>
      <c r="P291" s="137">
        <v>184</v>
      </c>
      <c r="Q291" s="137">
        <v>151</v>
      </c>
      <c r="R291" s="137">
        <v>136</v>
      </c>
      <c r="S291" s="137">
        <v>120</v>
      </c>
      <c r="T291" s="137">
        <v>104</v>
      </c>
      <c r="U291" s="137">
        <v>90</v>
      </c>
      <c r="V291" s="137">
        <v>74</v>
      </c>
      <c r="W291" s="137">
        <v>60</v>
      </c>
      <c r="X291" s="137">
        <v>46</v>
      </c>
      <c r="Y291" s="137">
        <v>35</v>
      </c>
      <c r="Z291" s="137">
        <v>31</v>
      </c>
      <c r="AA291" s="137">
        <v>27</v>
      </c>
      <c r="AB291" s="137">
        <v>17</v>
      </c>
      <c r="AC291" s="137">
        <v>14</v>
      </c>
      <c r="AD291" s="137">
        <v>7</v>
      </c>
      <c r="AE291" s="137" t="s">
        <v>631</v>
      </c>
      <c r="AF291" s="137" t="s">
        <v>631</v>
      </c>
      <c r="AG291" s="137" t="s">
        <v>631</v>
      </c>
      <c r="AH291" s="137" t="s">
        <v>631</v>
      </c>
      <c r="AI291" s="137" t="s">
        <v>631</v>
      </c>
      <c r="AJ291" s="137" t="s">
        <v>631</v>
      </c>
      <c r="AK291" s="137" t="s">
        <v>631</v>
      </c>
      <c r="AL291" s="137" t="s">
        <v>631</v>
      </c>
      <c r="AM291" s="137" t="s">
        <v>631</v>
      </c>
      <c r="AN291" s="137">
        <v>0</v>
      </c>
      <c r="AO291" s="137">
        <v>0</v>
      </c>
      <c r="AP291" s="137">
        <v>0</v>
      </c>
    </row>
    <row r="292" spans="1:42" ht="18" hidden="1" customHeight="1">
      <c r="A292" s="122" t="s">
        <v>1154</v>
      </c>
      <c r="B292" s="136" t="s">
        <v>1155</v>
      </c>
      <c r="C292" s="137">
        <v>477</v>
      </c>
      <c r="D292" s="137">
        <v>435</v>
      </c>
      <c r="E292" s="137">
        <v>374</v>
      </c>
      <c r="F292" s="137">
        <v>331</v>
      </c>
      <c r="G292" s="137">
        <v>308</v>
      </c>
      <c r="H292" s="137">
        <v>278</v>
      </c>
      <c r="I292" s="137">
        <v>262</v>
      </c>
      <c r="J292" s="137">
        <v>242</v>
      </c>
      <c r="K292" s="137">
        <v>223</v>
      </c>
      <c r="L292" s="137">
        <v>210</v>
      </c>
      <c r="M292" s="137">
        <v>198</v>
      </c>
      <c r="N292" s="137">
        <v>169</v>
      </c>
      <c r="O292" s="137">
        <v>158</v>
      </c>
      <c r="P292" s="137">
        <v>134</v>
      </c>
      <c r="Q292" s="137">
        <v>106</v>
      </c>
      <c r="R292" s="137">
        <v>101</v>
      </c>
      <c r="S292" s="137">
        <v>76</v>
      </c>
      <c r="T292" s="137">
        <v>71</v>
      </c>
      <c r="U292" s="137">
        <v>63</v>
      </c>
      <c r="V292" s="137">
        <v>50</v>
      </c>
      <c r="W292" s="137">
        <v>45</v>
      </c>
      <c r="X292" s="137">
        <v>40</v>
      </c>
      <c r="Y292" s="137">
        <v>31</v>
      </c>
      <c r="Z292" s="137">
        <v>23</v>
      </c>
      <c r="AA292" s="137">
        <v>21</v>
      </c>
      <c r="AB292" s="137">
        <v>16</v>
      </c>
      <c r="AC292" s="137">
        <v>10</v>
      </c>
      <c r="AD292" s="137">
        <v>10</v>
      </c>
      <c r="AE292" s="137">
        <v>7</v>
      </c>
      <c r="AF292" s="137" t="s">
        <v>631</v>
      </c>
      <c r="AG292" s="137" t="s">
        <v>631</v>
      </c>
      <c r="AH292" s="137" t="s">
        <v>631</v>
      </c>
      <c r="AI292" s="137" t="s">
        <v>631</v>
      </c>
      <c r="AJ292" s="137" t="s">
        <v>631</v>
      </c>
      <c r="AK292" s="137" t="s">
        <v>631</v>
      </c>
      <c r="AL292" s="137" t="s">
        <v>631</v>
      </c>
      <c r="AM292" s="137" t="s">
        <v>631</v>
      </c>
      <c r="AN292" s="137">
        <v>0</v>
      </c>
      <c r="AO292" s="137">
        <v>0</v>
      </c>
      <c r="AP292" s="137">
        <v>0</v>
      </c>
    </row>
    <row r="293" spans="1:42" ht="18" hidden="1" customHeight="1">
      <c r="A293" s="122" t="s">
        <v>1156</v>
      </c>
      <c r="B293" s="136" t="s">
        <v>1157</v>
      </c>
      <c r="C293" s="137">
        <v>368</v>
      </c>
      <c r="D293" s="137">
        <v>339</v>
      </c>
      <c r="E293" s="137">
        <v>296</v>
      </c>
      <c r="F293" s="137">
        <v>253</v>
      </c>
      <c r="G293" s="137">
        <v>234</v>
      </c>
      <c r="H293" s="137">
        <v>217</v>
      </c>
      <c r="I293" s="137">
        <v>204</v>
      </c>
      <c r="J293" s="137">
        <v>191</v>
      </c>
      <c r="K293" s="137">
        <v>174</v>
      </c>
      <c r="L293" s="137">
        <v>158</v>
      </c>
      <c r="M293" s="137">
        <v>154</v>
      </c>
      <c r="N293" s="137">
        <v>143</v>
      </c>
      <c r="O293" s="137">
        <v>134</v>
      </c>
      <c r="P293" s="137">
        <v>113</v>
      </c>
      <c r="Q293" s="137">
        <v>103</v>
      </c>
      <c r="R293" s="137">
        <v>89</v>
      </c>
      <c r="S293" s="137">
        <v>76</v>
      </c>
      <c r="T293" s="137">
        <v>62</v>
      </c>
      <c r="U293" s="137">
        <v>53</v>
      </c>
      <c r="V293" s="137">
        <v>50</v>
      </c>
      <c r="W293" s="137">
        <v>44</v>
      </c>
      <c r="X293" s="137">
        <v>32</v>
      </c>
      <c r="Y293" s="137">
        <v>27</v>
      </c>
      <c r="Z293" s="137">
        <v>24</v>
      </c>
      <c r="AA293" s="137">
        <v>24</v>
      </c>
      <c r="AB293" s="137">
        <v>21</v>
      </c>
      <c r="AC293" s="137">
        <v>21</v>
      </c>
      <c r="AD293" s="137">
        <v>19</v>
      </c>
      <c r="AE293" s="137">
        <v>15</v>
      </c>
      <c r="AF293" s="137">
        <v>8</v>
      </c>
      <c r="AG293" s="137">
        <v>7</v>
      </c>
      <c r="AH293" s="137">
        <v>6</v>
      </c>
      <c r="AI293" s="137">
        <v>5</v>
      </c>
      <c r="AJ293" s="137">
        <v>5</v>
      </c>
      <c r="AK293" s="137" t="s">
        <v>631</v>
      </c>
      <c r="AL293" s="137" t="s">
        <v>631</v>
      </c>
      <c r="AM293" s="137">
        <v>0</v>
      </c>
      <c r="AN293" s="137">
        <v>0</v>
      </c>
      <c r="AO293" s="137">
        <v>0</v>
      </c>
      <c r="AP293" s="137">
        <v>0</v>
      </c>
    </row>
    <row r="294" spans="1:42" ht="18" hidden="1" customHeight="1">
      <c r="A294" s="122" t="s">
        <v>1158</v>
      </c>
      <c r="B294" s="136" t="s">
        <v>1159</v>
      </c>
      <c r="C294" s="137">
        <v>634</v>
      </c>
      <c r="D294" s="137">
        <v>585</v>
      </c>
      <c r="E294" s="137">
        <v>508</v>
      </c>
      <c r="F294" s="137">
        <v>451</v>
      </c>
      <c r="G294" s="137">
        <v>445</v>
      </c>
      <c r="H294" s="137">
        <v>381</v>
      </c>
      <c r="I294" s="137">
        <v>372</v>
      </c>
      <c r="J294" s="137">
        <v>341</v>
      </c>
      <c r="K294" s="137">
        <v>299</v>
      </c>
      <c r="L294" s="137">
        <v>270</v>
      </c>
      <c r="M294" s="137">
        <v>247</v>
      </c>
      <c r="N294" s="137">
        <v>222</v>
      </c>
      <c r="O294" s="137">
        <v>197</v>
      </c>
      <c r="P294" s="137">
        <v>172</v>
      </c>
      <c r="Q294" s="137">
        <v>148</v>
      </c>
      <c r="R294" s="137">
        <v>124</v>
      </c>
      <c r="S294" s="137">
        <v>117</v>
      </c>
      <c r="T294" s="137">
        <v>104</v>
      </c>
      <c r="U294" s="137">
        <v>88</v>
      </c>
      <c r="V294" s="137">
        <v>69</v>
      </c>
      <c r="W294" s="137">
        <v>64</v>
      </c>
      <c r="X294" s="137">
        <v>56</v>
      </c>
      <c r="Y294" s="137">
        <v>49</v>
      </c>
      <c r="Z294" s="137">
        <v>36</v>
      </c>
      <c r="AA294" s="137">
        <v>30</v>
      </c>
      <c r="AB294" s="137">
        <v>28</v>
      </c>
      <c r="AC294" s="137">
        <v>22</v>
      </c>
      <c r="AD294" s="137">
        <v>15</v>
      </c>
      <c r="AE294" s="137">
        <v>10</v>
      </c>
      <c r="AF294" s="137" t="s">
        <v>631</v>
      </c>
      <c r="AG294" s="137" t="s">
        <v>631</v>
      </c>
      <c r="AH294" s="137" t="s">
        <v>631</v>
      </c>
      <c r="AI294" s="137" t="s">
        <v>631</v>
      </c>
      <c r="AJ294" s="137" t="s">
        <v>631</v>
      </c>
      <c r="AK294" s="137">
        <v>0</v>
      </c>
      <c r="AL294" s="137">
        <v>0</v>
      </c>
      <c r="AM294" s="137">
        <v>0</v>
      </c>
      <c r="AN294" s="137">
        <v>0</v>
      </c>
      <c r="AO294" s="137">
        <v>0</v>
      </c>
      <c r="AP294" s="137">
        <v>0</v>
      </c>
    </row>
    <row r="295" spans="1:42" ht="18" hidden="1" customHeight="1">
      <c r="A295" s="122" t="s">
        <v>1160</v>
      </c>
      <c r="B295" s="136" t="s">
        <v>1161</v>
      </c>
      <c r="C295" s="137">
        <v>1138</v>
      </c>
      <c r="D295" s="137">
        <v>1016</v>
      </c>
      <c r="E295" s="137">
        <v>882</v>
      </c>
      <c r="F295" s="137">
        <v>783</v>
      </c>
      <c r="G295" s="137">
        <v>753</v>
      </c>
      <c r="H295" s="137">
        <v>665</v>
      </c>
      <c r="I295" s="137">
        <v>651</v>
      </c>
      <c r="J295" s="137">
        <v>598</v>
      </c>
      <c r="K295" s="137">
        <v>550</v>
      </c>
      <c r="L295" s="137">
        <v>502</v>
      </c>
      <c r="M295" s="137">
        <v>468</v>
      </c>
      <c r="N295" s="137">
        <v>419</v>
      </c>
      <c r="O295" s="137">
        <v>379</v>
      </c>
      <c r="P295" s="137">
        <v>328</v>
      </c>
      <c r="Q295" s="137">
        <v>288</v>
      </c>
      <c r="R295" s="137">
        <v>248</v>
      </c>
      <c r="S295" s="137">
        <v>213</v>
      </c>
      <c r="T295" s="137">
        <v>186</v>
      </c>
      <c r="U295" s="137">
        <v>160</v>
      </c>
      <c r="V295" s="137">
        <v>130</v>
      </c>
      <c r="W295" s="137">
        <v>115</v>
      </c>
      <c r="X295" s="137">
        <v>100</v>
      </c>
      <c r="Y295" s="137">
        <v>79</v>
      </c>
      <c r="Z295" s="137">
        <v>50</v>
      </c>
      <c r="AA295" s="137">
        <v>40</v>
      </c>
      <c r="AB295" s="137">
        <v>31</v>
      </c>
      <c r="AC295" s="137">
        <v>24</v>
      </c>
      <c r="AD295" s="137">
        <v>22</v>
      </c>
      <c r="AE295" s="137">
        <v>15</v>
      </c>
      <c r="AF295" s="137">
        <v>9</v>
      </c>
      <c r="AG295" s="137">
        <v>8</v>
      </c>
      <c r="AH295" s="137">
        <v>7</v>
      </c>
      <c r="AI295" s="137" t="s">
        <v>631</v>
      </c>
      <c r="AJ295" s="137" t="s">
        <v>631</v>
      </c>
      <c r="AK295" s="137" t="s">
        <v>631</v>
      </c>
      <c r="AL295" s="137" t="s">
        <v>631</v>
      </c>
      <c r="AM295" s="137">
        <v>0</v>
      </c>
      <c r="AN295" s="137">
        <v>0</v>
      </c>
      <c r="AO295" s="137">
        <v>0</v>
      </c>
      <c r="AP295" s="137">
        <v>0</v>
      </c>
    </row>
    <row r="296" spans="1:42" ht="18" hidden="1" customHeight="1">
      <c r="A296" s="122" t="s">
        <v>1162</v>
      </c>
      <c r="B296" s="136" t="s">
        <v>1163</v>
      </c>
      <c r="C296" s="137">
        <v>125</v>
      </c>
      <c r="D296" s="137">
        <v>113</v>
      </c>
      <c r="E296" s="137">
        <v>105</v>
      </c>
      <c r="F296" s="137">
        <v>93</v>
      </c>
      <c r="G296" s="137">
        <v>79</v>
      </c>
      <c r="H296" s="137">
        <v>63</v>
      </c>
      <c r="I296" s="137">
        <v>63</v>
      </c>
      <c r="J296" s="137">
        <v>54</v>
      </c>
      <c r="K296" s="137">
        <v>47</v>
      </c>
      <c r="L296" s="137">
        <v>43</v>
      </c>
      <c r="M296" s="137">
        <v>37</v>
      </c>
      <c r="N296" s="137">
        <v>31</v>
      </c>
      <c r="O296" s="137">
        <v>29</v>
      </c>
      <c r="P296" s="137">
        <v>24</v>
      </c>
      <c r="Q296" s="137">
        <v>26</v>
      </c>
      <c r="R296" s="137">
        <v>20</v>
      </c>
      <c r="S296" s="137">
        <v>14</v>
      </c>
      <c r="T296" s="137">
        <v>10</v>
      </c>
      <c r="U296" s="137">
        <v>9</v>
      </c>
      <c r="V296" s="137">
        <v>5</v>
      </c>
      <c r="W296" s="137" t="s">
        <v>631</v>
      </c>
      <c r="X296" s="137" t="s">
        <v>631</v>
      </c>
      <c r="Y296" s="137" t="s">
        <v>631</v>
      </c>
      <c r="Z296" s="137" t="s">
        <v>631</v>
      </c>
      <c r="AA296" s="137" t="s">
        <v>631</v>
      </c>
      <c r="AB296" s="137" t="s">
        <v>631</v>
      </c>
      <c r="AC296" s="137" t="s">
        <v>631</v>
      </c>
      <c r="AD296" s="137" t="s">
        <v>631</v>
      </c>
      <c r="AE296" s="137" t="s">
        <v>631</v>
      </c>
      <c r="AF296" s="137" t="s">
        <v>631</v>
      </c>
      <c r="AG296" s="137" t="s">
        <v>631</v>
      </c>
      <c r="AH296" s="137" t="s">
        <v>631</v>
      </c>
      <c r="AI296" s="137" t="s">
        <v>631</v>
      </c>
      <c r="AJ296" s="137" t="s">
        <v>631</v>
      </c>
      <c r="AK296" s="137" t="s">
        <v>631</v>
      </c>
      <c r="AL296" s="137" t="s">
        <v>631</v>
      </c>
      <c r="AM296" s="137">
        <v>0</v>
      </c>
      <c r="AN296" s="137">
        <v>0</v>
      </c>
      <c r="AO296" s="137">
        <v>0</v>
      </c>
      <c r="AP296" s="137">
        <v>0</v>
      </c>
    </row>
    <row r="297" spans="1:42" ht="18" hidden="1" customHeight="1">
      <c r="A297" s="122" t="s">
        <v>1164</v>
      </c>
      <c r="B297" s="136" t="s">
        <v>1165</v>
      </c>
      <c r="C297" s="137">
        <v>79</v>
      </c>
      <c r="D297" s="137">
        <v>74</v>
      </c>
      <c r="E297" s="137">
        <v>58</v>
      </c>
      <c r="F297" s="137">
        <v>45</v>
      </c>
      <c r="G297" s="137">
        <v>46</v>
      </c>
      <c r="H297" s="137">
        <v>38</v>
      </c>
      <c r="I297" s="137">
        <v>36</v>
      </c>
      <c r="J297" s="137">
        <v>34</v>
      </c>
      <c r="K297" s="137">
        <v>33</v>
      </c>
      <c r="L297" s="137">
        <v>34</v>
      </c>
      <c r="M297" s="137">
        <v>27</v>
      </c>
      <c r="N297" s="137">
        <v>25</v>
      </c>
      <c r="O297" s="137">
        <v>21</v>
      </c>
      <c r="P297" s="137">
        <v>20</v>
      </c>
      <c r="Q297" s="137">
        <v>14</v>
      </c>
      <c r="R297" s="137">
        <v>11</v>
      </c>
      <c r="S297" s="137">
        <v>11</v>
      </c>
      <c r="T297" s="137">
        <v>9</v>
      </c>
      <c r="U297" s="137">
        <v>9</v>
      </c>
      <c r="V297" s="137">
        <v>8</v>
      </c>
      <c r="W297" s="137">
        <v>6</v>
      </c>
      <c r="X297" s="137">
        <v>7</v>
      </c>
      <c r="Y297" s="137">
        <v>5</v>
      </c>
      <c r="Z297" s="137">
        <v>5</v>
      </c>
      <c r="AA297" s="137" t="s">
        <v>631</v>
      </c>
      <c r="AB297" s="137" t="s">
        <v>631</v>
      </c>
      <c r="AC297" s="137" t="s">
        <v>631</v>
      </c>
      <c r="AD297" s="137" t="s">
        <v>631</v>
      </c>
      <c r="AE297" s="137" t="s">
        <v>631</v>
      </c>
      <c r="AF297" s="137" t="s">
        <v>631</v>
      </c>
      <c r="AG297" s="137" t="s">
        <v>631</v>
      </c>
      <c r="AH297" s="137">
        <v>0</v>
      </c>
      <c r="AI297" s="137">
        <v>0</v>
      </c>
      <c r="AJ297" s="137">
        <v>0</v>
      </c>
      <c r="AK297" s="137">
        <v>0</v>
      </c>
      <c r="AL297" s="137">
        <v>0</v>
      </c>
      <c r="AM297" s="137">
        <v>0</v>
      </c>
      <c r="AN297" s="137">
        <v>0</v>
      </c>
      <c r="AO297" s="137">
        <v>0</v>
      </c>
      <c r="AP297" s="137">
        <v>0</v>
      </c>
    </row>
    <row r="298" spans="1:42" ht="18" hidden="1" customHeight="1">
      <c r="A298" s="122" t="s">
        <v>1166</v>
      </c>
      <c r="B298" s="136" t="s">
        <v>1167</v>
      </c>
      <c r="C298" s="137">
        <v>243</v>
      </c>
      <c r="D298" s="137">
        <v>218</v>
      </c>
      <c r="E298" s="137">
        <v>185</v>
      </c>
      <c r="F298" s="137">
        <v>167</v>
      </c>
      <c r="G298" s="137">
        <v>161</v>
      </c>
      <c r="H298" s="137">
        <v>144</v>
      </c>
      <c r="I298" s="137">
        <v>141</v>
      </c>
      <c r="J298" s="137">
        <v>125</v>
      </c>
      <c r="K298" s="137">
        <v>113</v>
      </c>
      <c r="L298" s="137">
        <v>100</v>
      </c>
      <c r="M298" s="137">
        <v>97</v>
      </c>
      <c r="N298" s="137">
        <v>89</v>
      </c>
      <c r="O298" s="137">
        <v>79</v>
      </c>
      <c r="P298" s="137">
        <v>70</v>
      </c>
      <c r="Q298" s="137">
        <v>59</v>
      </c>
      <c r="R298" s="137">
        <v>47</v>
      </c>
      <c r="S298" s="137">
        <v>38</v>
      </c>
      <c r="T298" s="137">
        <v>36</v>
      </c>
      <c r="U298" s="137">
        <v>29</v>
      </c>
      <c r="V298" s="137">
        <v>21</v>
      </c>
      <c r="W298" s="137">
        <v>20</v>
      </c>
      <c r="X298" s="137">
        <v>18</v>
      </c>
      <c r="Y298" s="137">
        <v>15</v>
      </c>
      <c r="Z298" s="137">
        <v>12</v>
      </c>
      <c r="AA298" s="137">
        <v>9</v>
      </c>
      <c r="AB298" s="137">
        <v>6</v>
      </c>
      <c r="AC298" s="137" t="s">
        <v>631</v>
      </c>
      <c r="AD298" s="137" t="s">
        <v>631</v>
      </c>
      <c r="AE298" s="137">
        <v>0</v>
      </c>
      <c r="AF298" s="137">
        <v>0</v>
      </c>
      <c r="AG298" s="137" t="s">
        <v>631</v>
      </c>
      <c r="AH298" s="137" t="s">
        <v>631</v>
      </c>
      <c r="AI298" s="137" t="s">
        <v>631</v>
      </c>
      <c r="AJ298" s="137" t="s">
        <v>631</v>
      </c>
      <c r="AK298" s="137" t="s">
        <v>631</v>
      </c>
      <c r="AL298" s="137" t="s">
        <v>631</v>
      </c>
      <c r="AM298" s="137">
        <v>0</v>
      </c>
      <c r="AN298" s="137">
        <v>0</v>
      </c>
      <c r="AO298" s="137">
        <v>0</v>
      </c>
      <c r="AP298" s="137">
        <v>0</v>
      </c>
    </row>
    <row r="299" spans="1:42" ht="18" hidden="1" customHeight="1">
      <c r="A299" s="136" t="s">
        <v>1168</v>
      </c>
      <c r="B299" s="136" t="s">
        <v>1169</v>
      </c>
      <c r="C299" s="137">
        <v>215</v>
      </c>
      <c r="D299" s="137">
        <v>195</v>
      </c>
      <c r="E299" s="137">
        <v>167</v>
      </c>
      <c r="F299" s="137">
        <v>149</v>
      </c>
      <c r="G299" s="137">
        <v>143</v>
      </c>
      <c r="H299" s="137">
        <v>124</v>
      </c>
      <c r="I299" s="137">
        <v>119</v>
      </c>
      <c r="J299" s="137">
        <v>109</v>
      </c>
      <c r="K299" s="137">
        <v>98</v>
      </c>
      <c r="L299" s="137">
        <v>87</v>
      </c>
      <c r="M299" s="137">
        <v>82</v>
      </c>
      <c r="N299" s="137">
        <v>76</v>
      </c>
      <c r="O299" s="137">
        <v>71</v>
      </c>
      <c r="P299" s="137">
        <v>61</v>
      </c>
      <c r="Q299" s="137">
        <v>60</v>
      </c>
      <c r="R299" s="137">
        <v>54</v>
      </c>
      <c r="S299" s="137">
        <v>49</v>
      </c>
      <c r="T299" s="137">
        <v>42</v>
      </c>
      <c r="U299" s="137">
        <v>36</v>
      </c>
      <c r="V299" s="137">
        <v>31</v>
      </c>
      <c r="W299" s="137">
        <v>27</v>
      </c>
      <c r="X299" s="137">
        <v>26</v>
      </c>
      <c r="Y299" s="137">
        <v>20</v>
      </c>
      <c r="Z299" s="137">
        <v>10</v>
      </c>
      <c r="AA299" s="137">
        <v>8</v>
      </c>
      <c r="AB299" s="137">
        <v>7</v>
      </c>
      <c r="AC299" s="137">
        <v>7</v>
      </c>
      <c r="AD299" s="137">
        <v>7</v>
      </c>
      <c r="AE299" s="137">
        <v>6</v>
      </c>
      <c r="AF299" s="137" t="s">
        <v>631</v>
      </c>
      <c r="AG299" s="137" t="s">
        <v>631</v>
      </c>
      <c r="AH299" s="137" t="s">
        <v>631</v>
      </c>
      <c r="AI299" s="137" t="s">
        <v>631</v>
      </c>
      <c r="AJ299" s="137" t="s">
        <v>631</v>
      </c>
      <c r="AK299" s="137" t="s">
        <v>631</v>
      </c>
      <c r="AL299" s="137">
        <v>0</v>
      </c>
      <c r="AM299" s="137">
        <v>0</v>
      </c>
      <c r="AN299" s="137">
        <v>0</v>
      </c>
      <c r="AO299" s="137">
        <v>0</v>
      </c>
      <c r="AP299" s="137">
        <v>0</v>
      </c>
    </row>
    <row r="300" spans="1:42" ht="18" hidden="1" customHeight="1">
      <c r="A300" s="136" t="s">
        <v>1170</v>
      </c>
      <c r="B300" s="136" t="s">
        <v>1171</v>
      </c>
      <c r="C300" s="137">
        <v>476</v>
      </c>
      <c r="D300" s="137">
        <v>416</v>
      </c>
      <c r="E300" s="137">
        <v>367</v>
      </c>
      <c r="F300" s="137">
        <v>329</v>
      </c>
      <c r="G300" s="137">
        <v>324</v>
      </c>
      <c r="H300" s="137">
        <v>296</v>
      </c>
      <c r="I300" s="137">
        <v>292</v>
      </c>
      <c r="J300" s="137">
        <v>276</v>
      </c>
      <c r="K300" s="137">
        <v>259</v>
      </c>
      <c r="L300" s="137">
        <v>238</v>
      </c>
      <c r="M300" s="137">
        <v>225</v>
      </c>
      <c r="N300" s="137">
        <v>198</v>
      </c>
      <c r="O300" s="137">
        <v>179</v>
      </c>
      <c r="P300" s="137">
        <v>153</v>
      </c>
      <c r="Q300" s="137">
        <v>129</v>
      </c>
      <c r="R300" s="137">
        <v>116</v>
      </c>
      <c r="S300" s="137">
        <v>101</v>
      </c>
      <c r="T300" s="137">
        <v>89</v>
      </c>
      <c r="U300" s="137">
        <v>77</v>
      </c>
      <c r="V300" s="137">
        <v>65</v>
      </c>
      <c r="W300" s="137">
        <v>58</v>
      </c>
      <c r="X300" s="137">
        <v>48</v>
      </c>
      <c r="Y300" s="137">
        <v>38</v>
      </c>
      <c r="Z300" s="137">
        <v>22</v>
      </c>
      <c r="AA300" s="137">
        <v>18</v>
      </c>
      <c r="AB300" s="137">
        <v>14</v>
      </c>
      <c r="AC300" s="137">
        <v>13</v>
      </c>
      <c r="AD300" s="137">
        <v>11</v>
      </c>
      <c r="AE300" s="137">
        <v>7</v>
      </c>
      <c r="AF300" s="137" t="s">
        <v>631</v>
      </c>
      <c r="AG300" s="137" t="s">
        <v>631</v>
      </c>
      <c r="AH300" s="137" t="s">
        <v>631</v>
      </c>
      <c r="AI300" s="137" t="s">
        <v>631</v>
      </c>
      <c r="AJ300" s="137" t="s">
        <v>631</v>
      </c>
      <c r="AK300" s="137">
        <v>0</v>
      </c>
      <c r="AL300" s="137">
        <v>0</v>
      </c>
      <c r="AM300" s="137">
        <v>0</v>
      </c>
      <c r="AN300" s="137">
        <v>0</v>
      </c>
      <c r="AO300" s="137">
        <v>0</v>
      </c>
      <c r="AP300" s="137">
        <v>0</v>
      </c>
    </row>
    <row r="301" spans="1:42" ht="18" hidden="1" customHeight="1">
      <c r="A301" s="122" t="s">
        <v>1172</v>
      </c>
      <c r="B301" s="136" t="s">
        <v>1173</v>
      </c>
      <c r="C301" s="137">
        <v>3285</v>
      </c>
      <c r="D301" s="137">
        <v>2922</v>
      </c>
      <c r="E301" s="137">
        <v>2517</v>
      </c>
      <c r="F301" s="137">
        <v>2255</v>
      </c>
      <c r="G301" s="137">
        <v>2134</v>
      </c>
      <c r="H301" s="137">
        <v>1889</v>
      </c>
      <c r="I301" s="137">
        <v>1796</v>
      </c>
      <c r="J301" s="137">
        <v>1610</v>
      </c>
      <c r="K301" s="137">
        <v>1468</v>
      </c>
      <c r="L301" s="137">
        <v>1345</v>
      </c>
      <c r="M301" s="137">
        <v>1265</v>
      </c>
      <c r="N301" s="137">
        <v>1173</v>
      </c>
      <c r="O301" s="137">
        <v>1070</v>
      </c>
      <c r="P301" s="137">
        <v>950</v>
      </c>
      <c r="Q301" s="137">
        <v>822</v>
      </c>
      <c r="R301" s="137">
        <v>679</v>
      </c>
      <c r="S301" s="137">
        <v>583</v>
      </c>
      <c r="T301" s="137">
        <v>499</v>
      </c>
      <c r="U301" s="137">
        <v>440</v>
      </c>
      <c r="V301" s="137">
        <v>383</v>
      </c>
      <c r="W301" s="137">
        <v>345</v>
      </c>
      <c r="X301" s="137">
        <v>291</v>
      </c>
      <c r="Y301" s="137">
        <v>241</v>
      </c>
      <c r="Z301" s="137">
        <v>191</v>
      </c>
      <c r="AA301" s="137">
        <v>161</v>
      </c>
      <c r="AB301" s="137">
        <v>124</v>
      </c>
      <c r="AC301" s="137">
        <v>87</v>
      </c>
      <c r="AD301" s="137">
        <v>74</v>
      </c>
      <c r="AE301" s="137">
        <v>60</v>
      </c>
      <c r="AF301" s="137">
        <v>34</v>
      </c>
      <c r="AG301" s="137">
        <v>25</v>
      </c>
      <c r="AH301" s="137">
        <v>24</v>
      </c>
      <c r="AI301" s="137">
        <v>22</v>
      </c>
      <c r="AJ301" s="137">
        <v>20</v>
      </c>
      <c r="AK301" s="137">
        <v>17</v>
      </c>
      <c r="AL301" s="137">
        <v>11</v>
      </c>
      <c r="AM301" s="137">
        <v>10</v>
      </c>
      <c r="AN301" s="137">
        <v>0</v>
      </c>
      <c r="AO301" s="137">
        <v>0</v>
      </c>
      <c r="AP301" s="137">
        <v>0</v>
      </c>
    </row>
    <row r="302" spans="1:42" ht="18" hidden="1" customHeight="1">
      <c r="A302" s="122" t="s">
        <v>1174</v>
      </c>
      <c r="B302" s="136" t="s">
        <v>1175</v>
      </c>
      <c r="C302" s="137">
        <v>400</v>
      </c>
      <c r="D302" s="137">
        <v>355</v>
      </c>
      <c r="E302" s="137">
        <v>302</v>
      </c>
      <c r="F302" s="137">
        <v>257</v>
      </c>
      <c r="G302" s="137">
        <v>253</v>
      </c>
      <c r="H302" s="137">
        <v>224</v>
      </c>
      <c r="I302" s="137">
        <v>214</v>
      </c>
      <c r="J302" s="137">
        <v>207</v>
      </c>
      <c r="K302" s="137">
        <v>190</v>
      </c>
      <c r="L302" s="137">
        <v>171</v>
      </c>
      <c r="M302" s="137">
        <v>162</v>
      </c>
      <c r="N302" s="137">
        <v>151</v>
      </c>
      <c r="O302" s="137">
        <v>146</v>
      </c>
      <c r="P302" s="137">
        <v>132</v>
      </c>
      <c r="Q302" s="137">
        <v>114</v>
      </c>
      <c r="R302" s="137">
        <v>94</v>
      </c>
      <c r="S302" s="137">
        <v>82</v>
      </c>
      <c r="T302" s="137">
        <v>74</v>
      </c>
      <c r="U302" s="137">
        <v>63</v>
      </c>
      <c r="V302" s="137">
        <v>56</v>
      </c>
      <c r="W302" s="137">
        <v>50</v>
      </c>
      <c r="X302" s="137">
        <v>43</v>
      </c>
      <c r="Y302" s="137">
        <v>36</v>
      </c>
      <c r="Z302" s="137">
        <v>31</v>
      </c>
      <c r="AA302" s="137">
        <v>25</v>
      </c>
      <c r="AB302" s="137">
        <v>23</v>
      </c>
      <c r="AC302" s="137">
        <v>18</v>
      </c>
      <c r="AD302" s="137">
        <v>15</v>
      </c>
      <c r="AE302" s="137">
        <v>14</v>
      </c>
      <c r="AF302" s="137">
        <v>7</v>
      </c>
      <c r="AG302" s="137">
        <v>6</v>
      </c>
      <c r="AH302" s="137" t="s">
        <v>631</v>
      </c>
      <c r="AI302" s="137" t="s">
        <v>631</v>
      </c>
      <c r="AJ302" s="137" t="s">
        <v>631</v>
      </c>
      <c r="AK302" s="137" t="s">
        <v>631</v>
      </c>
      <c r="AL302" s="137" t="s">
        <v>631</v>
      </c>
      <c r="AM302" s="137">
        <v>0</v>
      </c>
      <c r="AN302" s="137">
        <v>0</v>
      </c>
      <c r="AO302" s="137">
        <v>0</v>
      </c>
      <c r="AP302" s="137">
        <v>0</v>
      </c>
    </row>
    <row r="303" spans="1:42" ht="18" hidden="1" customHeight="1">
      <c r="A303" s="122" t="s">
        <v>1176</v>
      </c>
      <c r="B303" s="136" t="s">
        <v>1177</v>
      </c>
      <c r="C303" s="137">
        <v>377</v>
      </c>
      <c r="D303" s="137">
        <v>323</v>
      </c>
      <c r="E303" s="137">
        <v>286</v>
      </c>
      <c r="F303" s="137">
        <v>265</v>
      </c>
      <c r="G303" s="137">
        <v>264</v>
      </c>
      <c r="H303" s="137">
        <v>233</v>
      </c>
      <c r="I303" s="137">
        <v>225</v>
      </c>
      <c r="J303" s="137">
        <v>194</v>
      </c>
      <c r="K303" s="137">
        <v>167</v>
      </c>
      <c r="L303" s="137">
        <v>159</v>
      </c>
      <c r="M303" s="137">
        <v>143</v>
      </c>
      <c r="N303" s="137">
        <v>140</v>
      </c>
      <c r="O303" s="137">
        <v>135</v>
      </c>
      <c r="P303" s="137">
        <v>111</v>
      </c>
      <c r="Q303" s="137">
        <v>98</v>
      </c>
      <c r="R303" s="137">
        <v>79</v>
      </c>
      <c r="S303" s="137">
        <v>68</v>
      </c>
      <c r="T303" s="137">
        <v>62</v>
      </c>
      <c r="U303" s="137">
        <v>50</v>
      </c>
      <c r="V303" s="137">
        <v>42</v>
      </c>
      <c r="W303" s="137">
        <v>35</v>
      </c>
      <c r="X303" s="137">
        <v>26</v>
      </c>
      <c r="Y303" s="137">
        <v>21</v>
      </c>
      <c r="Z303" s="137">
        <v>18</v>
      </c>
      <c r="AA303" s="137">
        <v>13</v>
      </c>
      <c r="AB303" s="137">
        <v>9</v>
      </c>
      <c r="AC303" s="137">
        <v>5</v>
      </c>
      <c r="AD303" s="137" t="s">
        <v>631</v>
      </c>
      <c r="AE303" s="137" t="s">
        <v>631</v>
      </c>
      <c r="AF303" s="137" t="s">
        <v>631</v>
      </c>
      <c r="AG303" s="137" t="s">
        <v>631</v>
      </c>
      <c r="AH303" s="137" t="s">
        <v>631</v>
      </c>
      <c r="AI303" s="137" t="s">
        <v>631</v>
      </c>
      <c r="AJ303" s="137" t="s">
        <v>631</v>
      </c>
      <c r="AK303" s="137" t="s">
        <v>631</v>
      </c>
      <c r="AL303" s="137">
        <v>0</v>
      </c>
      <c r="AM303" s="137">
        <v>0</v>
      </c>
      <c r="AN303" s="137">
        <v>0</v>
      </c>
      <c r="AO303" s="137">
        <v>0</v>
      </c>
      <c r="AP303" s="137">
        <v>0</v>
      </c>
    </row>
    <row r="304" spans="1:42" ht="18" hidden="1" customHeight="1">
      <c r="A304" s="122" t="s">
        <v>1178</v>
      </c>
      <c r="B304" s="136" t="s">
        <v>1179</v>
      </c>
      <c r="C304" s="137">
        <v>270</v>
      </c>
      <c r="D304" s="137">
        <v>250</v>
      </c>
      <c r="E304" s="137">
        <v>213</v>
      </c>
      <c r="F304" s="137">
        <v>188</v>
      </c>
      <c r="G304" s="137">
        <v>172</v>
      </c>
      <c r="H304" s="137">
        <v>148</v>
      </c>
      <c r="I304" s="137">
        <v>142</v>
      </c>
      <c r="J304" s="137">
        <v>125</v>
      </c>
      <c r="K304" s="137">
        <v>112</v>
      </c>
      <c r="L304" s="137">
        <v>104</v>
      </c>
      <c r="M304" s="137">
        <v>101</v>
      </c>
      <c r="N304" s="137">
        <v>94</v>
      </c>
      <c r="O304" s="137">
        <v>83</v>
      </c>
      <c r="P304" s="137">
        <v>74</v>
      </c>
      <c r="Q304" s="137">
        <v>64</v>
      </c>
      <c r="R304" s="137">
        <v>51</v>
      </c>
      <c r="S304" s="137">
        <v>45</v>
      </c>
      <c r="T304" s="137">
        <v>40</v>
      </c>
      <c r="U304" s="137">
        <v>37</v>
      </c>
      <c r="V304" s="137">
        <v>31</v>
      </c>
      <c r="W304" s="137">
        <v>27</v>
      </c>
      <c r="X304" s="137">
        <v>21</v>
      </c>
      <c r="Y304" s="137">
        <v>19</v>
      </c>
      <c r="Z304" s="137">
        <v>15</v>
      </c>
      <c r="AA304" s="137">
        <v>9</v>
      </c>
      <c r="AB304" s="137">
        <v>6</v>
      </c>
      <c r="AC304" s="137">
        <v>5</v>
      </c>
      <c r="AD304" s="137">
        <v>5</v>
      </c>
      <c r="AE304" s="137" t="s">
        <v>631</v>
      </c>
      <c r="AF304" s="137" t="s">
        <v>631</v>
      </c>
      <c r="AG304" s="137" t="s">
        <v>631</v>
      </c>
      <c r="AH304" s="137" t="s">
        <v>631</v>
      </c>
      <c r="AI304" s="137">
        <v>0</v>
      </c>
      <c r="AJ304" s="137">
        <v>0</v>
      </c>
      <c r="AK304" s="137">
        <v>0</v>
      </c>
      <c r="AL304" s="137">
        <v>0</v>
      </c>
      <c r="AM304" s="137">
        <v>0</v>
      </c>
      <c r="AN304" s="137">
        <v>0</v>
      </c>
      <c r="AO304" s="137">
        <v>0</v>
      </c>
      <c r="AP304" s="137">
        <v>0</v>
      </c>
    </row>
    <row r="305" spans="1:42" ht="18" hidden="1" customHeight="1">
      <c r="A305" s="122" t="s">
        <v>1180</v>
      </c>
      <c r="B305" s="136" t="s">
        <v>1181</v>
      </c>
      <c r="C305" s="137">
        <v>256</v>
      </c>
      <c r="D305" s="137">
        <v>231</v>
      </c>
      <c r="E305" s="137">
        <v>197</v>
      </c>
      <c r="F305" s="137">
        <v>175</v>
      </c>
      <c r="G305" s="137">
        <v>164</v>
      </c>
      <c r="H305" s="137">
        <v>138</v>
      </c>
      <c r="I305" s="137">
        <v>134</v>
      </c>
      <c r="J305" s="137">
        <v>122</v>
      </c>
      <c r="K305" s="137">
        <v>115</v>
      </c>
      <c r="L305" s="137">
        <v>110</v>
      </c>
      <c r="M305" s="137">
        <v>102</v>
      </c>
      <c r="N305" s="137">
        <v>89</v>
      </c>
      <c r="O305" s="137">
        <v>75</v>
      </c>
      <c r="P305" s="137">
        <v>65</v>
      </c>
      <c r="Q305" s="137">
        <v>56</v>
      </c>
      <c r="R305" s="137">
        <v>45</v>
      </c>
      <c r="S305" s="137">
        <v>42</v>
      </c>
      <c r="T305" s="137">
        <v>39</v>
      </c>
      <c r="U305" s="137">
        <v>34</v>
      </c>
      <c r="V305" s="137">
        <v>30</v>
      </c>
      <c r="W305" s="137">
        <v>27</v>
      </c>
      <c r="X305" s="137">
        <v>27</v>
      </c>
      <c r="Y305" s="137">
        <v>19</v>
      </c>
      <c r="Z305" s="137">
        <v>14</v>
      </c>
      <c r="AA305" s="137">
        <v>14</v>
      </c>
      <c r="AB305" s="137">
        <v>13</v>
      </c>
      <c r="AC305" s="137">
        <v>8</v>
      </c>
      <c r="AD305" s="137">
        <v>6</v>
      </c>
      <c r="AE305" s="137">
        <v>5</v>
      </c>
      <c r="AF305" s="137" t="s">
        <v>631</v>
      </c>
      <c r="AG305" s="137" t="s">
        <v>631</v>
      </c>
      <c r="AH305" s="137" t="s">
        <v>631</v>
      </c>
      <c r="AI305" s="137" t="s">
        <v>631</v>
      </c>
      <c r="AJ305" s="137" t="s">
        <v>631</v>
      </c>
      <c r="AK305" s="137" t="s">
        <v>631</v>
      </c>
      <c r="AL305" s="137" t="s">
        <v>631</v>
      </c>
      <c r="AM305" s="137" t="s">
        <v>631</v>
      </c>
      <c r="AN305" s="137">
        <v>0</v>
      </c>
      <c r="AO305" s="137">
        <v>0</v>
      </c>
      <c r="AP305" s="137">
        <v>0</v>
      </c>
    </row>
    <row r="306" spans="1:42" ht="18" hidden="1" customHeight="1">
      <c r="A306" s="122" t="s">
        <v>1182</v>
      </c>
      <c r="B306" s="136" t="s">
        <v>1183</v>
      </c>
      <c r="C306" s="137">
        <v>97</v>
      </c>
      <c r="D306" s="137">
        <v>86</v>
      </c>
      <c r="E306" s="137">
        <v>76</v>
      </c>
      <c r="F306" s="137">
        <v>61</v>
      </c>
      <c r="G306" s="137">
        <v>55</v>
      </c>
      <c r="H306" s="137">
        <v>49</v>
      </c>
      <c r="I306" s="137">
        <v>44</v>
      </c>
      <c r="J306" s="137">
        <v>43</v>
      </c>
      <c r="K306" s="137">
        <v>39</v>
      </c>
      <c r="L306" s="137">
        <v>29</v>
      </c>
      <c r="M306" s="137">
        <v>33</v>
      </c>
      <c r="N306" s="137">
        <v>31</v>
      </c>
      <c r="O306" s="137">
        <v>33</v>
      </c>
      <c r="P306" s="137">
        <v>26</v>
      </c>
      <c r="Q306" s="137">
        <v>22</v>
      </c>
      <c r="R306" s="137">
        <v>21</v>
      </c>
      <c r="S306" s="137">
        <v>19</v>
      </c>
      <c r="T306" s="137">
        <v>20</v>
      </c>
      <c r="U306" s="137">
        <v>20</v>
      </c>
      <c r="V306" s="137">
        <v>17</v>
      </c>
      <c r="W306" s="137">
        <v>16</v>
      </c>
      <c r="X306" s="137">
        <v>15</v>
      </c>
      <c r="Y306" s="137">
        <v>10</v>
      </c>
      <c r="Z306" s="137">
        <v>7</v>
      </c>
      <c r="AA306" s="137">
        <v>7</v>
      </c>
      <c r="AB306" s="137" t="s">
        <v>631</v>
      </c>
      <c r="AC306" s="137" t="s">
        <v>631</v>
      </c>
      <c r="AD306" s="137" t="s">
        <v>631</v>
      </c>
      <c r="AE306" s="137" t="s">
        <v>631</v>
      </c>
      <c r="AF306" s="137">
        <v>0</v>
      </c>
      <c r="AG306" s="137">
        <v>0</v>
      </c>
      <c r="AH306" s="137">
        <v>0</v>
      </c>
      <c r="AI306" s="137">
        <v>0</v>
      </c>
      <c r="AJ306" s="137">
        <v>0</v>
      </c>
      <c r="AK306" s="137">
        <v>0</v>
      </c>
      <c r="AL306" s="137">
        <v>0</v>
      </c>
      <c r="AM306" s="137">
        <v>0</v>
      </c>
      <c r="AN306" s="137">
        <v>0</v>
      </c>
      <c r="AO306" s="137">
        <v>0</v>
      </c>
      <c r="AP306" s="137">
        <v>0</v>
      </c>
    </row>
    <row r="307" spans="1:42" ht="18" hidden="1" customHeight="1">
      <c r="A307" s="122" t="s">
        <v>1184</v>
      </c>
      <c r="B307" s="136" t="s">
        <v>1185</v>
      </c>
      <c r="C307" s="137">
        <v>316</v>
      </c>
      <c r="D307" s="137">
        <v>283</v>
      </c>
      <c r="E307" s="137">
        <v>237</v>
      </c>
      <c r="F307" s="137">
        <v>216</v>
      </c>
      <c r="G307" s="137">
        <v>202</v>
      </c>
      <c r="H307" s="137">
        <v>190</v>
      </c>
      <c r="I307" s="137">
        <v>176</v>
      </c>
      <c r="J307" s="137">
        <v>147</v>
      </c>
      <c r="K307" s="137">
        <v>135</v>
      </c>
      <c r="L307" s="137">
        <v>127</v>
      </c>
      <c r="M307" s="137">
        <v>121</v>
      </c>
      <c r="N307" s="137">
        <v>109</v>
      </c>
      <c r="O307" s="137">
        <v>97</v>
      </c>
      <c r="P307" s="137">
        <v>91</v>
      </c>
      <c r="Q307" s="137">
        <v>80</v>
      </c>
      <c r="R307" s="137">
        <v>63</v>
      </c>
      <c r="S307" s="137">
        <v>48</v>
      </c>
      <c r="T307" s="137">
        <v>41</v>
      </c>
      <c r="U307" s="137">
        <v>32</v>
      </c>
      <c r="V307" s="137">
        <v>28</v>
      </c>
      <c r="W307" s="137">
        <v>26</v>
      </c>
      <c r="X307" s="137">
        <v>20</v>
      </c>
      <c r="Y307" s="137">
        <v>18</v>
      </c>
      <c r="Z307" s="137">
        <v>17</v>
      </c>
      <c r="AA307" s="137">
        <v>17</v>
      </c>
      <c r="AB307" s="137">
        <v>14</v>
      </c>
      <c r="AC307" s="137">
        <v>10</v>
      </c>
      <c r="AD307" s="137">
        <v>9</v>
      </c>
      <c r="AE307" s="137">
        <v>9</v>
      </c>
      <c r="AF307" s="137">
        <v>5</v>
      </c>
      <c r="AG307" s="137">
        <v>5</v>
      </c>
      <c r="AH307" s="137">
        <v>5</v>
      </c>
      <c r="AI307" s="137">
        <v>5</v>
      </c>
      <c r="AJ307" s="137" t="s">
        <v>631</v>
      </c>
      <c r="AK307" s="137" t="s">
        <v>631</v>
      </c>
      <c r="AL307" s="137" t="s">
        <v>631</v>
      </c>
      <c r="AM307" s="137" t="s">
        <v>631</v>
      </c>
      <c r="AN307" s="137">
        <v>0</v>
      </c>
      <c r="AO307" s="137">
        <v>0</v>
      </c>
      <c r="AP307" s="137">
        <v>0</v>
      </c>
    </row>
    <row r="308" spans="1:42" ht="18" hidden="1" customHeight="1">
      <c r="A308" s="122" t="s">
        <v>1186</v>
      </c>
      <c r="B308" s="136" t="s">
        <v>1187</v>
      </c>
      <c r="C308" s="137">
        <v>189</v>
      </c>
      <c r="D308" s="137">
        <v>175</v>
      </c>
      <c r="E308" s="137">
        <v>139</v>
      </c>
      <c r="F308" s="137">
        <v>129</v>
      </c>
      <c r="G308" s="137">
        <v>126</v>
      </c>
      <c r="H308" s="137">
        <v>113</v>
      </c>
      <c r="I308" s="137">
        <v>106</v>
      </c>
      <c r="J308" s="137">
        <v>93</v>
      </c>
      <c r="K308" s="137">
        <v>87</v>
      </c>
      <c r="L308" s="137">
        <v>85</v>
      </c>
      <c r="M308" s="137">
        <v>76</v>
      </c>
      <c r="N308" s="137">
        <v>66</v>
      </c>
      <c r="O308" s="137">
        <v>60</v>
      </c>
      <c r="P308" s="137">
        <v>60</v>
      </c>
      <c r="Q308" s="137">
        <v>52</v>
      </c>
      <c r="R308" s="137">
        <v>44</v>
      </c>
      <c r="S308" s="137">
        <v>40</v>
      </c>
      <c r="T308" s="137">
        <v>30</v>
      </c>
      <c r="U308" s="137">
        <v>27</v>
      </c>
      <c r="V308" s="137">
        <v>27</v>
      </c>
      <c r="W308" s="137">
        <v>26</v>
      </c>
      <c r="X308" s="137">
        <v>22</v>
      </c>
      <c r="Y308" s="137">
        <v>15</v>
      </c>
      <c r="Z308" s="137">
        <v>10</v>
      </c>
      <c r="AA308" s="137">
        <v>8</v>
      </c>
      <c r="AB308" s="137" t="s">
        <v>631</v>
      </c>
      <c r="AC308" s="137" t="s">
        <v>631</v>
      </c>
      <c r="AD308" s="137" t="s">
        <v>631</v>
      </c>
      <c r="AE308" s="137" t="s">
        <v>631</v>
      </c>
      <c r="AF308" s="137" t="s">
        <v>631</v>
      </c>
      <c r="AG308" s="137">
        <v>0</v>
      </c>
      <c r="AH308" s="137" t="s">
        <v>631</v>
      </c>
      <c r="AI308" s="137" t="s">
        <v>631</v>
      </c>
      <c r="AJ308" s="137" t="s">
        <v>631</v>
      </c>
      <c r="AK308" s="137" t="s">
        <v>631</v>
      </c>
      <c r="AL308" s="137" t="s">
        <v>631</v>
      </c>
      <c r="AM308" s="137" t="s">
        <v>631</v>
      </c>
      <c r="AN308" s="137">
        <v>0</v>
      </c>
      <c r="AO308" s="137">
        <v>0</v>
      </c>
      <c r="AP308" s="137">
        <v>0</v>
      </c>
    </row>
    <row r="309" spans="1:42" ht="18" hidden="1" customHeight="1">
      <c r="A309" s="122" t="s">
        <v>1188</v>
      </c>
      <c r="B309" s="136" t="s">
        <v>1189</v>
      </c>
      <c r="C309" s="137">
        <v>485</v>
      </c>
      <c r="D309" s="137">
        <v>421</v>
      </c>
      <c r="E309" s="137">
        <v>374</v>
      </c>
      <c r="F309" s="137">
        <v>334</v>
      </c>
      <c r="G309" s="137">
        <v>319</v>
      </c>
      <c r="H309" s="137">
        <v>290</v>
      </c>
      <c r="I309" s="137">
        <v>270</v>
      </c>
      <c r="J309" s="137">
        <v>244</v>
      </c>
      <c r="K309" s="137">
        <v>227</v>
      </c>
      <c r="L309" s="137">
        <v>204</v>
      </c>
      <c r="M309" s="137">
        <v>194</v>
      </c>
      <c r="N309" s="137">
        <v>181</v>
      </c>
      <c r="O309" s="137">
        <v>157</v>
      </c>
      <c r="P309" s="137">
        <v>133</v>
      </c>
      <c r="Q309" s="137">
        <v>119</v>
      </c>
      <c r="R309" s="137">
        <v>97</v>
      </c>
      <c r="S309" s="137">
        <v>80</v>
      </c>
      <c r="T309" s="137">
        <v>62</v>
      </c>
      <c r="U309" s="137">
        <v>60</v>
      </c>
      <c r="V309" s="137">
        <v>50</v>
      </c>
      <c r="W309" s="137">
        <v>44</v>
      </c>
      <c r="X309" s="137">
        <v>35</v>
      </c>
      <c r="Y309" s="137">
        <v>34</v>
      </c>
      <c r="Z309" s="137">
        <v>27</v>
      </c>
      <c r="AA309" s="137">
        <v>24</v>
      </c>
      <c r="AB309" s="137">
        <v>18</v>
      </c>
      <c r="AC309" s="137">
        <v>15</v>
      </c>
      <c r="AD309" s="137">
        <v>13</v>
      </c>
      <c r="AE309" s="137">
        <v>11</v>
      </c>
      <c r="AF309" s="137">
        <v>5</v>
      </c>
      <c r="AG309" s="137" t="s">
        <v>631</v>
      </c>
      <c r="AH309" s="137" t="s">
        <v>631</v>
      </c>
      <c r="AI309" s="137" t="s">
        <v>631</v>
      </c>
      <c r="AJ309" s="137" t="s">
        <v>631</v>
      </c>
      <c r="AK309" s="137" t="s">
        <v>631</v>
      </c>
      <c r="AL309" s="137" t="s">
        <v>631</v>
      </c>
      <c r="AM309" s="137" t="s">
        <v>631</v>
      </c>
      <c r="AN309" s="137">
        <v>0</v>
      </c>
      <c r="AO309" s="137">
        <v>0</v>
      </c>
      <c r="AP309" s="137">
        <v>0</v>
      </c>
    </row>
    <row r="310" spans="1:42" ht="18" hidden="1" customHeight="1">
      <c r="A310" s="122" t="s">
        <v>1190</v>
      </c>
      <c r="B310" s="136" t="s">
        <v>1191</v>
      </c>
      <c r="C310" s="137">
        <v>127</v>
      </c>
      <c r="D310" s="137">
        <v>119</v>
      </c>
      <c r="E310" s="137">
        <v>95</v>
      </c>
      <c r="F310" s="137">
        <v>89</v>
      </c>
      <c r="G310" s="137">
        <v>85</v>
      </c>
      <c r="H310" s="137">
        <v>72</v>
      </c>
      <c r="I310" s="137">
        <v>67</v>
      </c>
      <c r="J310" s="137">
        <v>58</v>
      </c>
      <c r="K310" s="137">
        <v>53</v>
      </c>
      <c r="L310" s="137">
        <v>45</v>
      </c>
      <c r="M310" s="137">
        <v>41</v>
      </c>
      <c r="N310" s="137">
        <v>41</v>
      </c>
      <c r="O310" s="137">
        <v>33</v>
      </c>
      <c r="P310" s="137">
        <v>27</v>
      </c>
      <c r="Q310" s="137">
        <v>25</v>
      </c>
      <c r="R310" s="137">
        <v>21</v>
      </c>
      <c r="S310" s="137">
        <v>21</v>
      </c>
      <c r="T310" s="137">
        <v>16</v>
      </c>
      <c r="U310" s="137">
        <v>16</v>
      </c>
      <c r="V310" s="137">
        <v>15</v>
      </c>
      <c r="W310" s="137">
        <v>14</v>
      </c>
      <c r="X310" s="137">
        <v>14</v>
      </c>
      <c r="Y310" s="137">
        <v>12</v>
      </c>
      <c r="Z310" s="137">
        <v>9</v>
      </c>
      <c r="AA310" s="137">
        <v>9</v>
      </c>
      <c r="AB310" s="137">
        <v>8</v>
      </c>
      <c r="AC310" s="137">
        <v>7</v>
      </c>
      <c r="AD310" s="137">
        <v>5</v>
      </c>
      <c r="AE310" s="137" t="s">
        <v>631</v>
      </c>
      <c r="AF310" s="137" t="s">
        <v>631</v>
      </c>
      <c r="AG310" s="137" t="s">
        <v>631</v>
      </c>
      <c r="AH310" s="137" t="s">
        <v>631</v>
      </c>
      <c r="AI310" s="137" t="s">
        <v>631</v>
      </c>
      <c r="AJ310" s="137" t="s">
        <v>631</v>
      </c>
      <c r="AK310" s="137" t="s">
        <v>631</v>
      </c>
      <c r="AL310" s="137" t="s">
        <v>631</v>
      </c>
      <c r="AM310" s="137" t="s">
        <v>631</v>
      </c>
      <c r="AN310" s="137">
        <v>0</v>
      </c>
      <c r="AO310" s="137">
        <v>0</v>
      </c>
      <c r="AP310" s="137">
        <v>0</v>
      </c>
    </row>
    <row r="311" spans="1:42" ht="18" hidden="1" customHeight="1">
      <c r="A311" s="122" t="s">
        <v>1192</v>
      </c>
      <c r="B311" s="136" t="s">
        <v>1193</v>
      </c>
      <c r="C311" s="137">
        <v>313</v>
      </c>
      <c r="D311" s="137">
        <v>273</v>
      </c>
      <c r="E311" s="137">
        <v>236</v>
      </c>
      <c r="F311" s="137">
        <v>215</v>
      </c>
      <c r="G311" s="137">
        <v>195</v>
      </c>
      <c r="H311" s="137">
        <v>172</v>
      </c>
      <c r="I311" s="137">
        <v>164</v>
      </c>
      <c r="J311" s="137">
        <v>146</v>
      </c>
      <c r="K311" s="137">
        <v>135</v>
      </c>
      <c r="L311" s="137">
        <v>123</v>
      </c>
      <c r="M311" s="137">
        <v>117</v>
      </c>
      <c r="N311" s="137">
        <v>108</v>
      </c>
      <c r="O311" s="137">
        <v>102</v>
      </c>
      <c r="P311" s="137">
        <v>90</v>
      </c>
      <c r="Q311" s="137">
        <v>72</v>
      </c>
      <c r="R311" s="137">
        <v>60</v>
      </c>
      <c r="S311" s="137">
        <v>47</v>
      </c>
      <c r="T311" s="137">
        <v>40</v>
      </c>
      <c r="U311" s="137">
        <v>39</v>
      </c>
      <c r="V311" s="137">
        <v>35</v>
      </c>
      <c r="W311" s="137">
        <v>28</v>
      </c>
      <c r="X311" s="137">
        <v>22</v>
      </c>
      <c r="Y311" s="137">
        <v>18</v>
      </c>
      <c r="Z311" s="137">
        <v>14</v>
      </c>
      <c r="AA311" s="137">
        <v>11</v>
      </c>
      <c r="AB311" s="137">
        <v>9</v>
      </c>
      <c r="AC311" s="137">
        <v>5</v>
      </c>
      <c r="AD311" s="137">
        <v>8</v>
      </c>
      <c r="AE311" s="137" t="s">
        <v>631</v>
      </c>
      <c r="AF311" s="137" t="s">
        <v>631</v>
      </c>
      <c r="AG311" s="137" t="s">
        <v>631</v>
      </c>
      <c r="AH311" s="137" t="s">
        <v>631</v>
      </c>
      <c r="AI311" s="137" t="s">
        <v>631</v>
      </c>
      <c r="AJ311" s="137" t="s">
        <v>631</v>
      </c>
      <c r="AK311" s="137" t="s">
        <v>631</v>
      </c>
      <c r="AL311" s="137" t="s">
        <v>631</v>
      </c>
      <c r="AM311" s="137" t="s">
        <v>631</v>
      </c>
      <c r="AN311" s="137">
        <v>0</v>
      </c>
      <c r="AO311" s="137">
        <v>0</v>
      </c>
      <c r="AP311" s="137">
        <v>0</v>
      </c>
    </row>
    <row r="312" spans="1:42" ht="18" hidden="1" customHeight="1">
      <c r="A312" s="122" t="s">
        <v>1194</v>
      </c>
      <c r="B312" s="136" t="s">
        <v>1195</v>
      </c>
      <c r="C312" s="137">
        <v>454</v>
      </c>
      <c r="D312" s="137">
        <v>406</v>
      </c>
      <c r="E312" s="137">
        <v>362</v>
      </c>
      <c r="F312" s="137">
        <v>326</v>
      </c>
      <c r="G312" s="137">
        <v>299</v>
      </c>
      <c r="H312" s="137">
        <v>260</v>
      </c>
      <c r="I312" s="137">
        <v>254</v>
      </c>
      <c r="J312" s="137">
        <v>231</v>
      </c>
      <c r="K312" s="137">
        <v>208</v>
      </c>
      <c r="L312" s="137">
        <v>188</v>
      </c>
      <c r="M312" s="137">
        <v>175</v>
      </c>
      <c r="N312" s="137">
        <v>163</v>
      </c>
      <c r="O312" s="137">
        <v>149</v>
      </c>
      <c r="P312" s="137">
        <v>141</v>
      </c>
      <c r="Q312" s="137">
        <v>120</v>
      </c>
      <c r="R312" s="137">
        <v>104</v>
      </c>
      <c r="S312" s="137">
        <v>91</v>
      </c>
      <c r="T312" s="137">
        <v>75</v>
      </c>
      <c r="U312" s="137">
        <v>62</v>
      </c>
      <c r="V312" s="137">
        <v>52</v>
      </c>
      <c r="W312" s="137">
        <v>52</v>
      </c>
      <c r="X312" s="137">
        <v>46</v>
      </c>
      <c r="Y312" s="137">
        <v>39</v>
      </c>
      <c r="Z312" s="137">
        <v>29</v>
      </c>
      <c r="AA312" s="137">
        <v>24</v>
      </c>
      <c r="AB312" s="137">
        <v>16</v>
      </c>
      <c r="AC312" s="137">
        <v>8</v>
      </c>
      <c r="AD312" s="137">
        <v>5</v>
      </c>
      <c r="AE312" s="137" t="s">
        <v>631</v>
      </c>
      <c r="AF312" s="137" t="s">
        <v>631</v>
      </c>
      <c r="AG312" s="137" t="s">
        <v>631</v>
      </c>
      <c r="AH312" s="137" t="s">
        <v>631</v>
      </c>
      <c r="AI312" s="137" t="s">
        <v>631</v>
      </c>
      <c r="AJ312" s="137" t="s">
        <v>631</v>
      </c>
      <c r="AK312" s="137" t="s">
        <v>631</v>
      </c>
      <c r="AL312" s="137" t="s">
        <v>631</v>
      </c>
      <c r="AM312" s="137" t="s">
        <v>631</v>
      </c>
      <c r="AN312" s="137">
        <v>0</v>
      </c>
      <c r="AO312" s="137">
        <v>0</v>
      </c>
      <c r="AP312" s="137">
        <v>0</v>
      </c>
    </row>
    <row r="313" spans="1:42" ht="18" hidden="1" customHeight="1">
      <c r="A313" s="122"/>
      <c r="B313" s="136" t="s">
        <v>727</v>
      </c>
      <c r="C313" s="137" t="s">
        <v>631</v>
      </c>
      <c r="D313" s="137">
        <v>0</v>
      </c>
      <c r="E313" s="137">
        <v>0</v>
      </c>
      <c r="F313" s="137">
        <v>0</v>
      </c>
      <c r="G313" s="137">
        <v>0</v>
      </c>
      <c r="H313" s="137">
        <v>0</v>
      </c>
      <c r="I313" s="137">
        <v>0</v>
      </c>
      <c r="J313" s="137">
        <v>0</v>
      </c>
      <c r="K313" s="137">
        <v>0</v>
      </c>
      <c r="L313" s="137">
        <v>0</v>
      </c>
      <c r="M313" s="137">
        <v>0</v>
      </c>
      <c r="N313" s="137">
        <v>0</v>
      </c>
      <c r="O313" s="137">
        <v>0</v>
      </c>
      <c r="P313" s="137">
        <v>0</v>
      </c>
      <c r="Q313" s="137">
        <v>0</v>
      </c>
      <c r="R313" s="137">
        <v>0</v>
      </c>
      <c r="S313" s="137">
        <v>0</v>
      </c>
      <c r="T313" s="137">
        <v>0</v>
      </c>
      <c r="U313" s="137">
        <v>0</v>
      </c>
      <c r="V313" s="137">
        <v>0</v>
      </c>
      <c r="W313" s="137">
        <v>0</v>
      </c>
      <c r="X313" s="137">
        <v>0</v>
      </c>
      <c r="Y313" s="137">
        <v>0</v>
      </c>
      <c r="Z313" s="137">
        <v>0</v>
      </c>
      <c r="AA313" s="137">
        <v>0</v>
      </c>
      <c r="AB313" s="137">
        <v>0</v>
      </c>
      <c r="AC313" s="137">
        <v>0</v>
      </c>
      <c r="AD313" s="137">
        <v>0</v>
      </c>
      <c r="AE313" s="137">
        <v>0</v>
      </c>
      <c r="AF313" s="137">
        <v>0</v>
      </c>
      <c r="AG313" s="137">
        <v>0</v>
      </c>
      <c r="AH313" s="137">
        <v>0</v>
      </c>
      <c r="AI313" s="137">
        <v>0</v>
      </c>
      <c r="AJ313" s="137">
        <v>0</v>
      </c>
      <c r="AK313" s="137">
        <v>0</v>
      </c>
      <c r="AL313" s="137">
        <v>0</v>
      </c>
      <c r="AM313" s="137">
        <v>0</v>
      </c>
      <c r="AN313" s="137">
        <v>0</v>
      </c>
      <c r="AO313" s="137">
        <v>0</v>
      </c>
      <c r="AP313" s="137">
        <v>0</v>
      </c>
    </row>
    <row r="314" spans="1:42" ht="18" hidden="1" customHeight="1">
      <c r="A314" s="122" t="s">
        <v>1196</v>
      </c>
      <c r="B314" s="136" t="s">
        <v>1197</v>
      </c>
      <c r="C314" s="137">
        <v>3341</v>
      </c>
      <c r="D314" s="137">
        <v>2918</v>
      </c>
      <c r="E314" s="137">
        <v>2511</v>
      </c>
      <c r="F314" s="137">
        <v>2238</v>
      </c>
      <c r="G314" s="137">
        <v>2140</v>
      </c>
      <c r="H314" s="137">
        <v>1853</v>
      </c>
      <c r="I314" s="137">
        <v>1733</v>
      </c>
      <c r="J314" s="137">
        <v>1597</v>
      </c>
      <c r="K314" s="137">
        <v>1476</v>
      </c>
      <c r="L314" s="137">
        <v>1368</v>
      </c>
      <c r="M314" s="137">
        <v>1253</v>
      </c>
      <c r="N314" s="137">
        <v>1136</v>
      </c>
      <c r="O314" s="137">
        <v>1023</v>
      </c>
      <c r="P314" s="137">
        <v>894</v>
      </c>
      <c r="Q314" s="137">
        <v>783</v>
      </c>
      <c r="R314" s="137">
        <v>669</v>
      </c>
      <c r="S314" s="137">
        <v>580</v>
      </c>
      <c r="T314" s="137">
        <v>507</v>
      </c>
      <c r="U314" s="137">
        <v>453</v>
      </c>
      <c r="V314" s="137">
        <v>380</v>
      </c>
      <c r="W314" s="137">
        <v>337</v>
      </c>
      <c r="X314" s="137">
        <v>282</v>
      </c>
      <c r="Y314" s="137">
        <v>231</v>
      </c>
      <c r="Z314" s="137">
        <v>178</v>
      </c>
      <c r="AA314" s="137">
        <v>148</v>
      </c>
      <c r="AB314" s="137">
        <v>131</v>
      </c>
      <c r="AC314" s="137">
        <v>109</v>
      </c>
      <c r="AD314" s="137">
        <v>67</v>
      </c>
      <c r="AE314" s="137">
        <v>52</v>
      </c>
      <c r="AF314" s="137">
        <v>24</v>
      </c>
      <c r="AG314" s="137">
        <v>19</v>
      </c>
      <c r="AH314" s="137">
        <v>17</v>
      </c>
      <c r="AI314" s="137">
        <v>16</v>
      </c>
      <c r="AJ314" s="137">
        <v>15</v>
      </c>
      <c r="AK314" s="137">
        <v>13</v>
      </c>
      <c r="AL314" s="137">
        <v>10</v>
      </c>
      <c r="AM314" s="137">
        <v>7</v>
      </c>
      <c r="AN314" s="137">
        <v>0</v>
      </c>
      <c r="AO314" s="137">
        <v>0</v>
      </c>
      <c r="AP314" s="137">
        <v>0</v>
      </c>
    </row>
    <row r="315" spans="1:42" ht="18" hidden="1" customHeight="1">
      <c r="A315" s="122" t="s">
        <v>1198</v>
      </c>
      <c r="B315" s="136" t="s">
        <v>1199</v>
      </c>
      <c r="C315" s="137">
        <v>265</v>
      </c>
      <c r="D315" s="137">
        <v>228</v>
      </c>
      <c r="E315" s="137">
        <v>194</v>
      </c>
      <c r="F315" s="137">
        <v>164</v>
      </c>
      <c r="G315" s="137">
        <v>154</v>
      </c>
      <c r="H315" s="137">
        <v>143</v>
      </c>
      <c r="I315" s="137">
        <v>134</v>
      </c>
      <c r="J315" s="137">
        <v>122</v>
      </c>
      <c r="K315" s="137">
        <v>107</v>
      </c>
      <c r="L315" s="137">
        <v>103</v>
      </c>
      <c r="M315" s="137">
        <v>98</v>
      </c>
      <c r="N315" s="137">
        <v>90</v>
      </c>
      <c r="O315" s="137">
        <v>84</v>
      </c>
      <c r="P315" s="137">
        <v>73</v>
      </c>
      <c r="Q315" s="137">
        <v>62</v>
      </c>
      <c r="R315" s="137">
        <v>56</v>
      </c>
      <c r="S315" s="137">
        <v>49</v>
      </c>
      <c r="T315" s="137">
        <v>48</v>
      </c>
      <c r="U315" s="137">
        <v>45</v>
      </c>
      <c r="V315" s="137">
        <v>42</v>
      </c>
      <c r="W315" s="137">
        <v>36</v>
      </c>
      <c r="X315" s="137">
        <v>27</v>
      </c>
      <c r="Y315" s="137">
        <v>23</v>
      </c>
      <c r="Z315" s="137">
        <v>17</v>
      </c>
      <c r="AA315" s="137">
        <v>11</v>
      </c>
      <c r="AB315" s="137">
        <v>11</v>
      </c>
      <c r="AC315" s="137">
        <v>6</v>
      </c>
      <c r="AD315" s="137" t="s">
        <v>631</v>
      </c>
      <c r="AE315" s="137" t="s">
        <v>631</v>
      </c>
      <c r="AF315" s="137" t="s">
        <v>631</v>
      </c>
      <c r="AG315" s="137" t="s">
        <v>631</v>
      </c>
      <c r="AH315" s="137" t="s">
        <v>631</v>
      </c>
      <c r="AI315" s="137" t="s">
        <v>631</v>
      </c>
      <c r="AJ315" s="137" t="s">
        <v>631</v>
      </c>
      <c r="AK315" s="137" t="s">
        <v>631</v>
      </c>
      <c r="AL315" s="137">
        <v>0</v>
      </c>
      <c r="AM315" s="137">
        <v>0</v>
      </c>
      <c r="AN315" s="137">
        <v>0</v>
      </c>
      <c r="AO315" s="137">
        <v>0</v>
      </c>
      <c r="AP315" s="137">
        <v>0</v>
      </c>
    </row>
    <row r="316" spans="1:42" ht="18" hidden="1" customHeight="1">
      <c r="A316" s="122" t="s">
        <v>1200</v>
      </c>
      <c r="B316" s="136" t="s">
        <v>1201</v>
      </c>
      <c r="C316" s="137">
        <v>255</v>
      </c>
      <c r="D316" s="137">
        <v>221</v>
      </c>
      <c r="E316" s="137">
        <v>190</v>
      </c>
      <c r="F316" s="137">
        <v>172</v>
      </c>
      <c r="G316" s="137">
        <v>165</v>
      </c>
      <c r="H316" s="137">
        <v>131</v>
      </c>
      <c r="I316" s="137">
        <v>122</v>
      </c>
      <c r="J316" s="137">
        <v>105</v>
      </c>
      <c r="K316" s="137">
        <v>97</v>
      </c>
      <c r="L316" s="137">
        <v>93</v>
      </c>
      <c r="M316" s="137">
        <v>85</v>
      </c>
      <c r="N316" s="137">
        <v>76</v>
      </c>
      <c r="O316" s="137">
        <v>71</v>
      </c>
      <c r="P316" s="137">
        <v>61</v>
      </c>
      <c r="Q316" s="137">
        <v>55</v>
      </c>
      <c r="R316" s="137">
        <v>47</v>
      </c>
      <c r="S316" s="137">
        <v>43</v>
      </c>
      <c r="T316" s="137">
        <v>40</v>
      </c>
      <c r="U316" s="137">
        <v>36</v>
      </c>
      <c r="V316" s="137">
        <v>30</v>
      </c>
      <c r="W316" s="137">
        <v>26</v>
      </c>
      <c r="X316" s="137">
        <v>22</v>
      </c>
      <c r="Y316" s="137">
        <v>19</v>
      </c>
      <c r="Z316" s="137">
        <v>13</v>
      </c>
      <c r="AA316" s="137">
        <v>11</v>
      </c>
      <c r="AB316" s="137">
        <v>8</v>
      </c>
      <c r="AC316" s="137">
        <v>8</v>
      </c>
      <c r="AD316" s="137">
        <v>6</v>
      </c>
      <c r="AE316" s="137">
        <v>5</v>
      </c>
      <c r="AF316" s="137" t="s">
        <v>631</v>
      </c>
      <c r="AG316" s="137" t="s">
        <v>631</v>
      </c>
      <c r="AH316" s="137" t="s">
        <v>631</v>
      </c>
      <c r="AI316" s="137">
        <v>0</v>
      </c>
      <c r="AJ316" s="137">
        <v>0</v>
      </c>
      <c r="AK316" s="137">
        <v>0</v>
      </c>
      <c r="AL316" s="137">
        <v>0</v>
      </c>
      <c r="AM316" s="137">
        <v>0</v>
      </c>
      <c r="AN316" s="137">
        <v>0</v>
      </c>
      <c r="AO316" s="137">
        <v>0</v>
      </c>
      <c r="AP316" s="137">
        <v>0</v>
      </c>
    </row>
    <row r="317" spans="1:42" ht="18" hidden="1" customHeight="1">
      <c r="A317" s="122" t="s">
        <v>1202</v>
      </c>
      <c r="B317" s="136" t="s">
        <v>1203</v>
      </c>
      <c r="C317" s="137">
        <v>282</v>
      </c>
      <c r="D317" s="137">
        <v>247</v>
      </c>
      <c r="E317" s="137">
        <v>213</v>
      </c>
      <c r="F317" s="137">
        <v>186</v>
      </c>
      <c r="G317" s="137">
        <v>179</v>
      </c>
      <c r="H317" s="137">
        <v>166</v>
      </c>
      <c r="I317" s="137">
        <v>151</v>
      </c>
      <c r="J317" s="137">
        <v>142</v>
      </c>
      <c r="K317" s="137">
        <v>127</v>
      </c>
      <c r="L317" s="137">
        <v>110</v>
      </c>
      <c r="M317" s="137">
        <v>93</v>
      </c>
      <c r="N317" s="137">
        <v>75</v>
      </c>
      <c r="O317" s="137">
        <v>69</v>
      </c>
      <c r="P317" s="137">
        <v>53</v>
      </c>
      <c r="Q317" s="137">
        <v>39</v>
      </c>
      <c r="R317" s="137">
        <v>37</v>
      </c>
      <c r="S317" s="137">
        <v>32</v>
      </c>
      <c r="T317" s="137">
        <v>25</v>
      </c>
      <c r="U317" s="137">
        <v>23</v>
      </c>
      <c r="V317" s="137">
        <v>21</v>
      </c>
      <c r="W317" s="137">
        <v>18</v>
      </c>
      <c r="X317" s="137">
        <v>17</v>
      </c>
      <c r="Y317" s="137">
        <v>11</v>
      </c>
      <c r="Z317" s="137">
        <v>8</v>
      </c>
      <c r="AA317" s="137">
        <v>8</v>
      </c>
      <c r="AB317" s="137">
        <v>8</v>
      </c>
      <c r="AC317" s="137">
        <v>7</v>
      </c>
      <c r="AD317" s="137">
        <v>5</v>
      </c>
      <c r="AE317" s="137" t="s">
        <v>631</v>
      </c>
      <c r="AF317" s="137" t="s">
        <v>631</v>
      </c>
      <c r="AG317" s="137" t="s">
        <v>631</v>
      </c>
      <c r="AH317" s="137" t="s">
        <v>631</v>
      </c>
      <c r="AI317" s="137" t="s">
        <v>631</v>
      </c>
      <c r="AJ317" s="137" t="s">
        <v>631</v>
      </c>
      <c r="AK317" s="137" t="s">
        <v>631</v>
      </c>
      <c r="AL317" s="137" t="s">
        <v>631</v>
      </c>
      <c r="AM317" s="137" t="s">
        <v>631</v>
      </c>
      <c r="AN317" s="137">
        <v>0</v>
      </c>
      <c r="AO317" s="137">
        <v>0</v>
      </c>
      <c r="AP317" s="137">
        <v>0</v>
      </c>
    </row>
    <row r="318" spans="1:42" ht="18" hidden="1" customHeight="1">
      <c r="A318" s="122" t="s">
        <v>1204</v>
      </c>
      <c r="B318" s="136" t="s">
        <v>1205</v>
      </c>
      <c r="C318" s="137">
        <v>128</v>
      </c>
      <c r="D318" s="137">
        <v>112</v>
      </c>
      <c r="E318" s="137">
        <v>88</v>
      </c>
      <c r="F318" s="137">
        <v>81</v>
      </c>
      <c r="G318" s="137">
        <v>79</v>
      </c>
      <c r="H318" s="137">
        <v>70</v>
      </c>
      <c r="I318" s="137">
        <v>67</v>
      </c>
      <c r="J318" s="137">
        <v>59</v>
      </c>
      <c r="K318" s="137">
        <v>58</v>
      </c>
      <c r="L318" s="137">
        <v>57</v>
      </c>
      <c r="M318" s="137">
        <v>51</v>
      </c>
      <c r="N318" s="137">
        <v>43</v>
      </c>
      <c r="O318" s="137">
        <v>40</v>
      </c>
      <c r="P318" s="137">
        <v>39</v>
      </c>
      <c r="Q318" s="137">
        <v>37</v>
      </c>
      <c r="R318" s="137">
        <v>25</v>
      </c>
      <c r="S318" s="137">
        <v>18</v>
      </c>
      <c r="T318" s="137">
        <v>16</v>
      </c>
      <c r="U318" s="137">
        <v>14</v>
      </c>
      <c r="V318" s="137">
        <v>9</v>
      </c>
      <c r="W318" s="137">
        <v>8</v>
      </c>
      <c r="X318" s="137">
        <v>8</v>
      </c>
      <c r="Y318" s="137">
        <v>7</v>
      </c>
      <c r="Z318" s="137">
        <v>5</v>
      </c>
      <c r="AA318" s="137" t="s">
        <v>631</v>
      </c>
      <c r="AB318" s="137" t="s">
        <v>631</v>
      </c>
      <c r="AC318" s="137" t="s">
        <v>631</v>
      </c>
      <c r="AD318" s="137" t="s">
        <v>631</v>
      </c>
      <c r="AE318" s="137" t="s">
        <v>631</v>
      </c>
      <c r="AF318" s="137">
        <v>0</v>
      </c>
      <c r="AG318" s="137">
        <v>0</v>
      </c>
      <c r="AH318" s="137">
        <v>0</v>
      </c>
      <c r="AI318" s="137">
        <v>0</v>
      </c>
      <c r="AJ318" s="137">
        <v>0</v>
      </c>
      <c r="AK318" s="137">
        <v>0</v>
      </c>
      <c r="AL318" s="137">
        <v>0</v>
      </c>
      <c r="AM318" s="137">
        <v>0</v>
      </c>
      <c r="AN318" s="137">
        <v>0</v>
      </c>
      <c r="AO318" s="137">
        <v>0</v>
      </c>
      <c r="AP318" s="137">
        <v>0</v>
      </c>
    </row>
    <row r="319" spans="1:42" ht="18" hidden="1" customHeight="1">
      <c r="A319" s="136" t="s">
        <v>1206</v>
      </c>
      <c r="B319" s="136" t="s">
        <v>1207</v>
      </c>
      <c r="C319" s="137">
        <v>179</v>
      </c>
      <c r="D319" s="137">
        <v>149</v>
      </c>
      <c r="E319" s="137">
        <v>122</v>
      </c>
      <c r="F319" s="137">
        <v>99</v>
      </c>
      <c r="G319" s="137">
        <v>95</v>
      </c>
      <c r="H319" s="137">
        <v>81</v>
      </c>
      <c r="I319" s="137">
        <v>77</v>
      </c>
      <c r="J319" s="137">
        <v>70</v>
      </c>
      <c r="K319" s="137">
        <v>65</v>
      </c>
      <c r="L319" s="137">
        <v>61</v>
      </c>
      <c r="M319" s="137">
        <v>61</v>
      </c>
      <c r="N319" s="137">
        <v>62</v>
      </c>
      <c r="O319" s="137">
        <v>57</v>
      </c>
      <c r="P319" s="137">
        <v>50</v>
      </c>
      <c r="Q319" s="137">
        <v>41</v>
      </c>
      <c r="R319" s="137">
        <v>35</v>
      </c>
      <c r="S319" s="137">
        <v>34</v>
      </c>
      <c r="T319" s="137">
        <v>26</v>
      </c>
      <c r="U319" s="137">
        <v>26</v>
      </c>
      <c r="V319" s="137">
        <v>23</v>
      </c>
      <c r="W319" s="137">
        <v>18</v>
      </c>
      <c r="X319" s="137">
        <v>17</v>
      </c>
      <c r="Y319" s="137">
        <v>15</v>
      </c>
      <c r="Z319" s="137">
        <v>12</v>
      </c>
      <c r="AA319" s="137">
        <v>9</v>
      </c>
      <c r="AB319" s="137">
        <v>8</v>
      </c>
      <c r="AC319" s="137">
        <v>8</v>
      </c>
      <c r="AD319" s="137" t="s">
        <v>631</v>
      </c>
      <c r="AE319" s="137" t="s">
        <v>631</v>
      </c>
      <c r="AF319" s="137" t="s">
        <v>631</v>
      </c>
      <c r="AG319" s="137" t="s">
        <v>631</v>
      </c>
      <c r="AH319" s="137" t="s">
        <v>631</v>
      </c>
      <c r="AI319" s="137" t="s">
        <v>631</v>
      </c>
      <c r="AJ319" s="137" t="s">
        <v>631</v>
      </c>
      <c r="AK319" s="137" t="s">
        <v>631</v>
      </c>
      <c r="AL319" s="137" t="s">
        <v>631</v>
      </c>
      <c r="AM319" s="137" t="s">
        <v>631</v>
      </c>
      <c r="AN319" s="137">
        <v>0</v>
      </c>
      <c r="AO319" s="137">
        <v>0</v>
      </c>
      <c r="AP319" s="137">
        <v>0</v>
      </c>
    </row>
    <row r="320" spans="1:42" ht="18" hidden="1" customHeight="1">
      <c r="A320" s="122" t="s">
        <v>1208</v>
      </c>
      <c r="B320" s="136" t="s">
        <v>1209</v>
      </c>
      <c r="C320" s="137">
        <v>215</v>
      </c>
      <c r="D320" s="137">
        <v>191</v>
      </c>
      <c r="E320" s="137">
        <v>167</v>
      </c>
      <c r="F320" s="137">
        <v>149</v>
      </c>
      <c r="G320" s="137">
        <v>143</v>
      </c>
      <c r="H320" s="137">
        <v>124</v>
      </c>
      <c r="I320" s="137">
        <v>118</v>
      </c>
      <c r="J320" s="137">
        <v>108</v>
      </c>
      <c r="K320" s="137">
        <v>96</v>
      </c>
      <c r="L320" s="137">
        <v>84</v>
      </c>
      <c r="M320" s="137">
        <v>82</v>
      </c>
      <c r="N320" s="137">
        <v>81</v>
      </c>
      <c r="O320" s="137">
        <v>66</v>
      </c>
      <c r="P320" s="137">
        <v>53</v>
      </c>
      <c r="Q320" s="137">
        <v>44</v>
      </c>
      <c r="R320" s="137">
        <v>37</v>
      </c>
      <c r="S320" s="137">
        <v>31</v>
      </c>
      <c r="T320" s="137">
        <v>25</v>
      </c>
      <c r="U320" s="137">
        <v>22</v>
      </c>
      <c r="V320" s="137">
        <v>17</v>
      </c>
      <c r="W320" s="137">
        <v>17</v>
      </c>
      <c r="X320" s="137">
        <v>12</v>
      </c>
      <c r="Y320" s="137">
        <v>9</v>
      </c>
      <c r="Z320" s="137">
        <v>7</v>
      </c>
      <c r="AA320" s="137">
        <v>6</v>
      </c>
      <c r="AB320" s="137">
        <v>5</v>
      </c>
      <c r="AC320" s="137">
        <v>5</v>
      </c>
      <c r="AD320" s="137" t="s">
        <v>631</v>
      </c>
      <c r="AE320" s="137" t="s">
        <v>631</v>
      </c>
      <c r="AF320" s="137" t="s">
        <v>631</v>
      </c>
      <c r="AG320" s="137" t="s">
        <v>631</v>
      </c>
      <c r="AH320" s="137">
        <v>0</v>
      </c>
      <c r="AI320" s="137">
        <v>0</v>
      </c>
      <c r="AJ320" s="137">
        <v>0</v>
      </c>
      <c r="AK320" s="137">
        <v>0</v>
      </c>
      <c r="AL320" s="137">
        <v>0</v>
      </c>
      <c r="AM320" s="137">
        <v>0</v>
      </c>
      <c r="AN320" s="137">
        <v>0</v>
      </c>
      <c r="AO320" s="137">
        <v>0</v>
      </c>
      <c r="AP320" s="137">
        <v>0</v>
      </c>
    </row>
    <row r="321" spans="1:42" ht="18" hidden="1" customHeight="1">
      <c r="A321" s="122" t="s">
        <v>1210</v>
      </c>
      <c r="B321" s="136" t="s">
        <v>1211</v>
      </c>
      <c r="C321" s="137">
        <v>417</v>
      </c>
      <c r="D321" s="137">
        <v>354</v>
      </c>
      <c r="E321" s="137">
        <v>294</v>
      </c>
      <c r="F321" s="137">
        <v>263</v>
      </c>
      <c r="G321" s="137">
        <v>249</v>
      </c>
      <c r="H321" s="137">
        <v>219</v>
      </c>
      <c r="I321" s="137">
        <v>200</v>
      </c>
      <c r="J321" s="137">
        <v>184</v>
      </c>
      <c r="K321" s="137">
        <v>169</v>
      </c>
      <c r="L321" s="137">
        <v>160</v>
      </c>
      <c r="M321" s="137">
        <v>145</v>
      </c>
      <c r="N321" s="137">
        <v>130</v>
      </c>
      <c r="O321" s="137">
        <v>113</v>
      </c>
      <c r="P321" s="137">
        <v>96</v>
      </c>
      <c r="Q321" s="137">
        <v>86</v>
      </c>
      <c r="R321" s="137">
        <v>76</v>
      </c>
      <c r="S321" s="137">
        <v>66</v>
      </c>
      <c r="T321" s="137">
        <v>55</v>
      </c>
      <c r="U321" s="137">
        <v>51</v>
      </c>
      <c r="V321" s="137">
        <v>48</v>
      </c>
      <c r="W321" s="137">
        <v>41</v>
      </c>
      <c r="X321" s="137">
        <v>29</v>
      </c>
      <c r="Y321" s="137">
        <v>23</v>
      </c>
      <c r="Z321" s="137">
        <v>22</v>
      </c>
      <c r="AA321" s="137">
        <v>21</v>
      </c>
      <c r="AB321" s="137">
        <v>17</v>
      </c>
      <c r="AC321" s="137">
        <v>15</v>
      </c>
      <c r="AD321" s="137">
        <v>9</v>
      </c>
      <c r="AE321" s="137">
        <v>9</v>
      </c>
      <c r="AF321" s="137" t="s">
        <v>631</v>
      </c>
      <c r="AG321" s="137" t="s">
        <v>631</v>
      </c>
      <c r="AH321" s="137" t="s">
        <v>631</v>
      </c>
      <c r="AI321" s="137" t="s">
        <v>631</v>
      </c>
      <c r="AJ321" s="137" t="s">
        <v>631</v>
      </c>
      <c r="AK321" s="137" t="s">
        <v>631</v>
      </c>
      <c r="AL321" s="137" t="s">
        <v>631</v>
      </c>
      <c r="AM321" s="137" t="s">
        <v>631</v>
      </c>
      <c r="AN321" s="137">
        <v>0</v>
      </c>
      <c r="AO321" s="137">
        <v>0</v>
      </c>
      <c r="AP321" s="137">
        <v>0</v>
      </c>
    </row>
    <row r="322" spans="1:42" ht="18" hidden="1" customHeight="1">
      <c r="A322" s="122" t="s">
        <v>1212</v>
      </c>
      <c r="B322" s="136" t="s">
        <v>1213</v>
      </c>
      <c r="C322" s="137">
        <v>480</v>
      </c>
      <c r="D322" s="137">
        <v>435</v>
      </c>
      <c r="E322" s="137">
        <v>381</v>
      </c>
      <c r="F322" s="137">
        <v>351</v>
      </c>
      <c r="G322" s="137">
        <v>337</v>
      </c>
      <c r="H322" s="137">
        <v>285</v>
      </c>
      <c r="I322" s="137">
        <v>275</v>
      </c>
      <c r="J322" s="137">
        <v>258</v>
      </c>
      <c r="K322" s="137">
        <v>236</v>
      </c>
      <c r="L322" s="137">
        <v>213</v>
      </c>
      <c r="M322" s="137">
        <v>191</v>
      </c>
      <c r="N322" s="137">
        <v>176</v>
      </c>
      <c r="O322" s="137">
        <v>158</v>
      </c>
      <c r="P322" s="137">
        <v>140</v>
      </c>
      <c r="Q322" s="137">
        <v>128</v>
      </c>
      <c r="R322" s="137">
        <v>113</v>
      </c>
      <c r="S322" s="137">
        <v>95</v>
      </c>
      <c r="T322" s="137">
        <v>84</v>
      </c>
      <c r="U322" s="137">
        <v>71</v>
      </c>
      <c r="V322" s="137">
        <v>61</v>
      </c>
      <c r="W322" s="137">
        <v>56</v>
      </c>
      <c r="X322" s="137">
        <v>51</v>
      </c>
      <c r="Y322" s="137">
        <v>43</v>
      </c>
      <c r="Z322" s="137">
        <v>35</v>
      </c>
      <c r="AA322" s="137">
        <v>30</v>
      </c>
      <c r="AB322" s="137">
        <v>25</v>
      </c>
      <c r="AC322" s="137">
        <v>19</v>
      </c>
      <c r="AD322" s="137">
        <v>8</v>
      </c>
      <c r="AE322" s="137">
        <v>5</v>
      </c>
      <c r="AF322" s="137" t="s">
        <v>631</v>
      </c>
      <c r="AG322" s="137" t="s">
        <v>631</v>
      </c>
      <c r="AH322" s="137" t="s">
        <v>631</v>
      </c>
      <c r="AI322" s="137" t="s">
        <v>631</v>
      </c>
      <c r="AJ322" s="137" t="s">
        <v>631</v>
      </c>
      <c r="AK322" s="137" t="s">
        <v>631</v>
      </c>
      <c r="AL322" s="137" t="s">
        <v>631</v>
      </c>
      <c r="AM322" s="137">
        <v>0</v>
      </c>
      <c r="AN322" s="137">
        <v>0</v>
      </c>
      <c r="AO322" s="137">
        <v>0</v>
      </c>
      <c r="AP322" s="137">
        <v>0</v>
      </c>
    </row>
    <row r="323" spans="1:42" ht="18" hidden="1" customHeight="1">
      <c r="A323" s="122" t="s">
        <v>1214</v>
      </c>
      <c r="B323" s="136" t="s">
        <v>1215</v>
      </c>
      <c r="C323" s="137">
        <v>223</v>
      </c>
      <c r="D323" s="137">
        <v>193</v>
      </c>
      <c r="E323" s="137">
        <v>171</v>
      </c>
      <c r="F323" s="137">
        <v>149</v>
      </c>
      <c r="G323" s="137">
        <v>138</v>
      </c>
      <c r="H323" s="137">
        <v>115</v>
      </c>
      <c r="I323" s="137">
        <v>105</v>
      </c>
      <c r="J323" s="137">
        <v>97</v>
      </c>
      <c r="K323" s="137">
        <v>96</v>
      </c>
      <c r="L323" s="137">
        <v>86</v>
      </c>
      <c r="M323" s="137">
        <v>75</v>
      </c>
      <c r="N323" s="137">
        <v>69</v>
      </c>
      <c r="O323" s="137">
        <v>61</v>
      </c>
      <c r="P323" s="137">
        <v>56</v>
      </c>
      <c r="Q323" s="137">
        <v>50</v>
      </c>
      <c r="R323" s="137">
        <v>43</v>
      </c>
      <c r="S323" s="137">
        <v>35</v>
      </c>
      <c r="T323" s="137">
        <v>32</v>
      </c>
      <c r="U323" s="137">
        <v>29</v>
      </c>
      <c r="V323" s="137">
        <v>21</v>
      </c>
      <c r="W323" s="137">
        <v>18</v>
      </c>
      <c r="X323" s="137">
        <v>19</v>
      </c>
      <c r="Y323" s="137">
        <v>15</v>
      </c>
      <c r="Z323" s="137">
        <v>12</v>
      </c>
      <c r="AA323" s="137">
        <v>12</v>
      </c>
      <c r="AB323" s="137">
        <v>11</v>
      </c>
      <c r="AC323" s="137">
        <v>9</v>
      </c>
      <c r="AD323" s="137">
        <v>6</v>
      </c>
      <c r="AE323" s="137" t="s">
        <v>631</v>
      </c>
      <c r="AF323" s="137" t="s">
        <v>631</v>
      </c>
      <c r="AG323" s="137" t="s">
        <v>631</v>
      </c>
      <c r="AH323" s="137" t="s">
        <v>631</v>
      </c>
      <c r="AI323" s="137" t="s">
        <v>631</v>
      </c>
      <c r="AJ323" s="137" t="s">
        <v>631</v>
      </c>
      <c r="AK323" s="137" t="s">
        <v>631</v>
      </c>
      <c r="AL323" s="137" t="s">
        <v>631</v>
      </c>
      <c r="AM323" s="137" t="s">
        <v>631</v>
      </c>
      <c r="AN323" s="137">
        <v>0</v>
      </c>
      <c r="AO323" s="137">
        <v>0</v>
      </c>
      <c r="AP323" s="137">
        <v>0</v>
      </c>
    </row>
    <row r="324" spans="1:42" ht="18" hidden="1" customHeight="1">
      <c r="A324" s="122" t="s">
        <v>1216</v>
      </c>
      <c r="B324" s="136" t="s">
        <v>1217</v>
      </c>
      <c r="C324" s="137">
        <v>145</v>
      </c>
      <c r="D324" s="137">
        <v>118</v>
      </c>
      <c r="E324" s="137">
        <v>104</v>
      </c>
      <c r="F324" s="137">
        <v>95</v>
      </c>
      <c r="G324" s="137">
        <v>89</v>
      </c>
      <c r="H324" s="137">
        <v>76</v>
      </c>
      <c r="I324" s="137">
        <v>71</v>
      </c>
      <c r="J324" s="137">
        <v>70</v>
      </c>
      <c r="K324" s="137">
        <v>68</v>
      </c>
      <c r="L324" s="137">
        <v>63</v>
      </c>
      <c r="M324" s="137">
        <v>55</v>
      </c>
      <c r="N324" s="137">
        <v>44</v>
      </c>
      <c r="O324" s="137">
        <v>41</v>
      </c>
      <c r="P324" s="137">
        <v>40</v>
      </c>
      <c r="Q324" s="137">
        <v>33</v>
      </c>
      <c r="R324" s="137">
        <v>23</v>
      </c>
      <c r="S324" s="137">
        <v>20</v>
      </c>
      <c r="T324" s="137">
        <v>19</v>
      </c>
      <c r="U324" s="137">
        <v>19</v>
      </c>
      <c r="V324" s="137">
        <v>15</v>
      </c>
      <c r="W324" s="137">
        <v>14</v>
      </c>
      <c r="X324" s="137">
        <v>10</v>
      </c>
      <c r="Y324" s="137">
        <v>9</v>
      </c>
      <c r="Z324" s="137">
        <v>8</v>
      </c>
      <c r="AA324" s="137">
        <v>7</v>
      </c>
      <c r="AB324" s="137">
        <v>6</v>
      </c>
      <c r="AC324" s="137">
        <v>5</v>
      </c>
      <c r="AD324" s="137">
        <v>5</v>
      </c>
      <c r="AE324" s="137" t="s">
        <v>631</v>
      </c>
      <c r="AF324" s="137" t="s">
        <v>631</v>
      </c>
      <c r="AG324" s="137" t="s">
        <v>631</v>
      </c>
      <c r="AH324" s="137" t="s">
        <v>631</v>
      </c>
      <c r="AI324" s="137" t="s">
        <v>631</v>
      </c>
      <c r="AJ324" s="137" t="s">
        <v>631</v>
      </c>
      <c r="AK324" s="137" t="s">
        <v>631</v>
      </c>
      <c r="AL324" s="137">
        <v>0</v>
      </c>
      <c r="AM324" s="137">
        <v>0</v>
      </c>
      <c r="AN324" s="137">
        <v>0</v>
      </c>
      <c r="AO324" s="137">
        <v>0</v>
      </c>
      <c r="AP324" s="137">
        <v>0</v>
      </c>
    </row>
    <row r="325" spans="1:42" ht="18" hidden="1" customHeight="1">
      <c r="A325" s="136" t="s">
        <v>1218</v>
      </c>
      <c r="B325" s="136" t="s">
        <v>1219</v>
      </c>
      <c r="C325" s="137">
        <v>381</v>
      </c>
      <c r="D325" s="137">
        <v>335</v>
      </c>
      <c r="E325" s="137">
        <v>290</v>
      </c>
      <c r="F325" s="137">
        <v>259</v>
      </c>
      <c r="G325" s="137">
        <v>238</v>
      </c>
      <c r="H325" s="137">
        <v>210</v>
      </c>
      <c r="I325" s="137">
        <v>194</v>
      </c>
      <c r="J325" s="137">
        <v>174</v>
      </c>
      <c r="K325" s="137">
        <v>163</v>
      </c>
      <c r="L325" s="137">
        <v>154</v>
      </c>
      <c r="M325" s="137">
        <v>143</v>
      </c>
      <c r="N325" s="137">
        <v>129</v>
      </c>
      <c r="O325" s="137">
        <v>114</v>
      </c>
      <c r="P325" s="137">
        <v>104</v>
      </c>
      <c r="Q325" s="137">
        <v>91</v>
      </c>
      <c r="R325" s="137">
        <v>79</v>
      </c>
      <c r="S325" s="137">
        <v>70</v>
      </c>
      <c r="T325" s="137">
        <v>64</v>
      </c>
      <c r="U325" s="137">
        <v>55</v>
      </c>
      <c r="V325" s="137">
        <v>43</v>
      </c>
      <c r="W325" s="137">
        <v>42</v>
      </c>
      <c r="X325" s="137">
        <v>34</v>
      </c>
      <c r="Y325" s="137">
        <v>28</v>
      </c>
      <c r="Z325" s="137">
        <v>22</v>
      </c>
      <c r="AA325" s="137">
        <v>18</v>
      </c>
      <c r="AB325" s="137">
        <v>17</v>
      </c>
      <c r="AC325" s="137">
        <v>13</v>
      </c>
      <c r="AD325" s="137">
        <v>8</v>
      </c>
      <c r="AE325" s="137">
        <v>7</v>
      </c>
      <c r="AF325" s="137" t="s">
        <v>631</v>
      </c>
      <c r="AG325" s="137" t="s">
        <v>631</v>
      </c>
      <c r="AH325" s="137" t="s">
        <v>631</v>
      </c>
      <c r="AI325" s="137" t="s">
        <v>631</v>
      </c>
      <c r="AJ325" s="137">
        <v>0</v>
      </c>
      <c r="AK325" s="137">
        <v>0</v>
      </c>
      <c r="AL325" s="137">
        <v>0</v>
      </c>
      <c r="AM325" s="137">
        <v>0</v>
      </c>
      <c r="AN325" s="137">
        <v>0</v>
      </c>
      <c r="AO325" s="137">
        <v>0</v>
      </c>
      <c r="AP325" s="137">
        <v>0</v>
      </c>
    </row>
    <row r="326" spans="1:42" ht="18" hidden="1" customHeight="1">
      <c r="A326" s="122" t="s">
        <v>1220</v>
      </c>
      <c r="B326" s="136" t="s">
        <v>1221</v>
      </c>
      <c r="C326" s="137">
        <v>370</v>
      </c>
      <c r="D326" s="137">
        <v>334</v>
      </c>
      <c r="E326" s="137">
        <v>296</v>
      </c>
      <c r="F326" s="137">
        <v>269</v>
      </c>
      <c r="G326" s="137">
        <v>273</v>
      </c>
      <c r="H326" s="137">
        <v>232</v>
      </c>
      <c r="I326" s="137">
        <v>218</v>
      </c>
      <c r="J326" s="137">
        <v>207</v>
      </c>
      <c r="K326" s="137">
        <v>193</v>
      </c>
      <c r="L326" s="137">
        <v>183</v>
      </c>
      <c r="M326" s="137">
        <v>173</v>
      </c>
      <c r="N326" s="137">
        <v>160</v>
      </c>
      <c r="O326" s="137">
        <v>148</v>
      </c>
      <c r="P326" s="137">
        <v>128</v>
      </c>
      <c r="Q326" s="137">
        <v>115</v>
      </c>
      <c r="R326" s="137">
        <v>97</v>
      </c>
      <c r="S326" s="137">
        <v>86</v>
      </c>
      <c r="T326" s="137">
        <v>72</v>
      </c>
      <c r="U326" s="137">
        <v>61</v>
      </c>
      <c r="V326" s="137">
        <v>50</v>
      </c>
      <c r="W326" s="137">
        <v>43</v>
      </c>
      <c r="X326" s="137">
        <v>35</v>
      </c>
      <c r="Y326" s="137">
        <v>28</v>
      </c>
      <c r="Z326" s="137">
        <v>16</v>
      </c>
      <c r="AA326" s="137">
        <v>13</v>
      </c>
      <c r="AB326" s="137">
        <v>14</v>
      </c>
      <c r="AC326" s="137">
        <v>13</v>
      </c>
      <c r="AD326" s="137">
        <v>10</v>
      </c>
      <c r="AE326" s="137">
        <v>7</v>
      </c>
      <c r="AF326" s="137" t="s">
        <v>631</v>
      </c>
      <c r="AG326" s="137" t="s">
        <v>631</v>
      </c>
      <c r="AH326" s="137" t="s">
        <v>631</v>
      </c>
      <c r="AI326" s="137" t="s">
        <v>631</v>
      </c>
      <c r="AJ326" s="137" t="s">
        <v>631</v>
      </c>
      <c r="AK326" s="137" t="s">
        <v>631</v>
      </c>
      <c r="AL326" s="137" t="s">
        <v>631</v>
      </c>
      <c r="AM326" s="137" t="s">
        <v>631</v>
      </c>
      <c r="AN326" s="137">
        <v>0</v>
      </c>
      <c r="AO326" s="137">
        <v>0</v>
      </c>
      <c r="AP326" s="137">
        <v>0</v>
      </c>
    </row>
    <row r="327" spans="1:42" ht="18" hidden="1" customHeight="1">
      <c r="A327" s="122"/>
      <c r="B327" s="136" t="s">
        <v>727</v>
      </c>
      <c r="C327" s="137" t="s">
        <v>631</v>
      </c>
      <c r="D327" s="137" t="s">
        <v>631</v>
      </c>
      <c r="E327" s="137" t="s">
        <v>631</v>
      </c>
      <c r="F327" s="137" t="s">
        <v>631</v>
      </c>
      <c r="G327" s="137" t="s">
        <v>631</v>
      </c>
      <c r="H327" s="137" t="s">
        <v>631</v>
      </c>
      <c r="I327" s="137" t="s">
        <v>631</v>
      </c>
      <c r="J327" s="137" t="s">
        <v>631</v>
      </c>
      <c r="K327" s="137" t="s">
        <v>631</v>
      </c>
      <c r="L327" s="137" t="s">
        <v>631</v>
      </c>
      <c r="M327" s="137" t="s">
        <v>631</v>
      </c>
      <c r="N327" s="137" t="s">
        <v>631</v>
      </c>
      <c r="O327" s="137" t="s">
        <v>631</v>
      </c>
      <c r="P327" s="137" t="s">
        <v>631</v>
      </c>
      <c r="Q327" s="137" t="s">
        <v>631</v>
      </c>
      <c r="R327" s="137" t="s">
        <v>631</v>
      </c>
      <c r="S327" s="137" t="s">
        <v>631</v>
      </c>
      <c r="T327" s="137" t="s">
        <v>631</v>
      </c>
      <c r="U327" s="137" t="s">
        <v>631</v>
      </c>
      <c r="V327" s="137">
        <v>0</v>
      </c>
      <c r="W327" s="137">
        <v>0</v>
      </c>
      <c r="X327" s="137" t="s">
        <v>631</v>
      </c>
      <c r="Y327" s="137" t="s">
        <v>631</v>
      </c>
      <c r="Z327" s="137" t="s">
        <v>631</v>
      </c>
      <c r="AA327" s="137">
        <v>0</v>
      </c>
      <c r="AB327" s="137">
        <v>0</v>
      </c>
      <c r="AC327" s="137">
        <v>0</v>
      </c>
      <c r="AD327" s="137">
        <v>0</v>
      </c>
      <c r="AE327" s="137">
        <v>0</v>
      </c>
      <c r="AF327" s="137">
        <v>0</v>
      </c>
      <c r="AG327" s="137">
        <v>0</v>
      </c>
      <c r="AH327" s="137">
        <v>0</v>
      </c>
      <c r="AI327" s="137">
        <v>0</v>
      </c>
      <c r="AJ327" s="137">
        <v>0</v>
      </c>
      <c r="AK327" s="137">
        <v>0</v>
      </c>
      <c r="AL327" s="137">
        <v>0</v>
      </c>
      <c r="AM327" s="137">
        <v>0</v>
      </c>
      <c r="AN327" s="137">
        <v>0</v>
      </c>
      <c r="AO327" s="137">
        <v>0</v>
      </c>
      <c r="AP327" s="137">
        <v>0</v>
      </c>
    </row>
    <row r="328" spans="1:42" ht="18" hidden="1" customHeight="1">
      <c r="A328" s="122" t="s">
        <v>1222</v>
      </c>
      <c r="B328" s="136" t="s">
        <v>1223</v>
      </c>
      <c r="C328" s="137">
        <v>2036</v>
      </c>
      <c r="D328" s="137">
        <v>1796</v>
      </c>
      <c r="E328" s="137">
        <v>1535</v>
      </c>
      <c r="F328" s="137">
        <v>1358</v>
      </c>
      <c r="G328" s="137">
        <v>1286</v>
      </c>
      <c r="H328" s="137">
        <v>1125</v>
      </c>
      <c r="I328" s="137">
        <v>1064</v>
      </c>
      <c r="J328" s="137">
        <v>996</v>
      </c>
      <c r="K328" s="137">
        <v>919</v>
      </c>
      <c r="L328" s="137">
        <v>851</v>
      </c>
      <c r="M328" s="137">
        <v>787</v>
      </c>
      <c r="N328" s="137">
        <v>720</v>
      </c>
      <c r="O328" s="137">
        <v>642</v>
      </c>
      <c r="P328" s="137">
        <v>549</v>
      </c>
      <c r="Q328" s="137">
        <v>460</v>
      </c>
      <c r="R328" s="137">
        <v>397</v>
      </c>
      <c r="S328" s="137">
        <v>341</v>
      </c>
      <c r="T328" s="137">
        <v>303</v>
      </c>
      <c r="U328" s="137">
        <v>257</v>
      </c>
      <c r="V328" s="137">
        <v>214</v>
      </c>
      <c r="W328" s="137">
        <v>187</v>
      </c>
      <c r="X328" s="137">
        <v>164</v>
      </c>
      <c r="Y328" s="137">
        <v>134</v>
      </c>
      <c r="Z328" s="137">
        <v>105</v>
      </c>
      <c r="AA328" s="137">
        <v>87</v>
      </c>
      <c r="AB328" s="137">
        <v>64</v>
      </c>
      <c r="AC328" s="137">
        <v>48</v>
      </c>
      <c r="AD328" s="137">
        <v>43</v>
      </c>
      <c r="AE328" s="137">
        <v>38</v>
      </c>
      <c r="AF328" s="137">
        <v>27</v>
      </c>
      <c r="AG328" s="137">
        <v>23</v>
      </c>
      <c r="AH328" s="137">
        <v>21</v>
      </c>
      <c r="AI328" s="137">
        <v>18</v>
      </c>
      <c r="AJ328" s="137">
        <v>16</v>
      </c>
      <c r="AK328" s="137">
        <v>13</v>
      </c>
      <c r="AL328" s="137">
        <v>10</v>
      </c>
      <c r="AM328" s="137">
        <v>7</v>
      </c>
      <c r="AN328" s="137">
        <v>0</v>
      </c>
      <c r="AO328" s="137">
        <v>0</v>
      </c>
      <c r="AP328" s="137">
        <v>0</v>
      </c>
    </row>
    <row r="329" spans="1:42" ht="18" hidden="1" customHeight="1">
      <c r="A329" s="122" t="s">
        <v>1224</v>
      </c>
      <c r="B329" s="136" t="s">
        <v>1225</v>
      </c>
      <c r="C329" s="137">
        <v>450</v>
      </c>
      <c r="D329" s="137">
        <v>395</v>
      </c>
      <c r="E329" s="137">
        <v>333</v>
      </c>
      <c r="F329" s="137">
        <v>289</v>
      </c>
      <c r="G329" s="137">
        <v>270</v>
      </c>
      <c r="H329" s="137">
        <v>236</v>
      </c>
      <c r="I329" s="137">
        <v>220</v>
      </c>
      <c r="J329" s="137">
        <v>202</v>
      </c>
      <c r="K329" s="137">
        <v>195</v>
      </c>
      <c r="L329" s="137">
        <v>188</v>
      </c>
      <c r="M329" s="137">
        <v>169</v>
      </c>
      <c r="N329" s="137">
        <v>156</v>
      </c>
      <c r="O329" s="137">
        <v>139</v>
      </c>
      <c r="P329" s="137">
        <v>112</v>
      </c>
      <c r="Q329" s="137">
        <v>93</v>
      </c>
      <c r="R329" s="137">
        <v>83</v>
      </c>
      <c r="S329" s="137">
        <v>72</v>
      </c>
      <c r="T329" s="137">
        <v>67</v>
      </c>
      <c r="U329" s="137">
        <v>60</v>
      </c>
      <c r="V329" s="137">
        <v>48</v>
      </c>
      <c r="W329" s="137">
        <v>46</v>
      </c>
      <c r="X329" s="137">
        <v>41</v>
      </c>
      <c r="Y329" s="137">
        <v>33</v>
      </c>
      <c r="Z329" s="137">
        <v>26</v>
      </c>
      <c r="AA329" s="137">
        <v>22</v>
      </c>
      <c r="AB329" s="137">
        <v>17</v>
      </c>
      <c r="AC329" s="137">
        <v>12</v>
      </c>
      <c r="AD329" s="137">
        <v>13</v>
      </c>
      <c r="AE329" s="137">
        <v>12</v>
      </c>
      <c r="AF329" s="137">
        <v>9</v>
      </c>
      <c r="AG329" s="137">
        <v>8</v>
      </c>
      <c r="AH329" s="137">
        <v>8</v>
      </c>
      <c r="AI329" s="137">
        <v>7</v>
      </c>
      <c r="AJ329" s="137">
        <v>7</v>
      </c>
      <c r="AK329" s="137" t="s">
        <v>631</v>
      </c>
      <c r="AL329" s="137" t="s">
        <v>631</v>
      </c>
      <c r="AM329" s="137" t="s">
        <v>631</v>
      </c>
      <c r="AN329" s="137">
        <v>0</v>
      </c>
      <c r="AO329" s="137">
        <v>0</v>
      </c>
      <c r="AP329" s="137">
        <v>0</v>
      </c>
    </row>
    <row r="330" spans="1:42" ht="18" hidden="1" customHeight="1">
      <c r="A330" s="122" t="s">
        <v>1226</v>
      </c>
      <c r="B330" s="136" t="s">
        <v>1227</v>
      </c>
      <c r="C330" s="137">
        <v>240</v>
      </c>
      <c r="D330" s="137">
        <v>222</v>
      </c>
      <c r="E330" s="137">
        <v>193</v>
      </c>
      <c r="F330" s="137">
        <v>171</v>
      </c>
      <c r="G330" s="137">
        <v>156</v>
      </c>
      <c r="H330" s="137">
        <v>143</v>
      </c>
      <c r="I330" s="137">
        <v>131</v>
      </c>
      <c r="J330" s="137">
        <v>118</v>
      </c>
      <c r="K330" s="137">
        <v>108</v>
      </c>
      <c r="L330" s="137">
        <v>99</v>
      </c>
      <c r="M330" s="137">
        <v>98</v>
      </c>
      <c r="N330" s="137">
        <v>83</v>
      </c>
      <c r="O330" s="137">
        <v>79</v>
      </c>
      <c r="P330" s="137">
        <v>71</v>
      </c>
      <c r="Q330" s="137">
        <v>59</v>
      </c>
      <c r="R330" s="137">
        <v>54</v>
      </c>
      <c r="S330" s="137">
        <v>44</v>
      </c>
      <c r="T330" s="137">
        <v>38</v>
      </c>
      <c r="U330" s="137">
        <v>35</v>
      </c>
      <c r="V330" s="137">
        <v>31</v>
      </c>
      <c r="W330" s="137">
        <v>24</v>
      </c>
      <c r="X330" s="137">
        <v>22</v>
      </c>
      <c r="Y330" s="137">
        <v>18</v>
      </c>
      <c r="Z330" s="137">
        <v>12</v>
      </c>
      <c r="AA330" s="137">
        <v>11</v>
      </c>
      <c r="AB330" s="137">
        <v>8</v>
      </c>
      <c r="AC330" s="137">
        <v>6</v>
      </c>
      <c r="AD330" s="137">
        <v>6</v>
      </c>
      <c r="AE330" s="137">
        <v>5</v>
      </c>
      <c r="AF330" s="137" t="s">
        <v>631</v>
      </c>
      <c r="AG330" s="137" t="s">
        <v>631</v>
      </c>
      <c r="AH330" s="137" t="s">
        <v>631</v>
      </c>
      <c r="AI330" s="137" t="s">
        <v>631</v>
      </c>
      <c r="AJ330" s="137" t="s">
        <v>631</v>
      </c>
      <c r="AK330" s="137" t="s">
        <v>631</v>
      </c>
      <c r="AL330" s="137" t="s">
        <v>631</v>
      </c>
      <c r="AM330" s="137" t="s">
        <v>631</v>
      </c>
      <c r="AN330" s="137">
        <v>0</v>
      </c>
      <c r="AO330" s="137">
        <v>0</v>
      </c>
      <c r="AP330" s="137">
        <v>0</v>
      </c>
    </row>
    <row r="331" spans="1:42" ht="18" hidden="1" customHeight="1">
      <c r="A331" s="122" t="s">
        <v>1228</v>
      </c>
      <c r="B331" s="136" t="s">
        <v>1229</v>
      </c>
      <c r="C331" s="137">
        <v>562</v>
      </c>
      <c r="D331" s="137">
        <v>490</v>
      </c>
      <c r="E331" s="137">
        <v>427</v>
      </c>
      <c r="F331" s="137">
        <v>383</v>
      </c>
      <c r="G331" s="137">
        <v>373</v>
      </c>
      <c r="H331" s="137">
        <v>321</v>
      </c>
      <c r="I331" s="137">
        <v>306</v>
      </c>
      <c r="J331" s="137">
        <v>291</v>
      </c>
      <c r="K331" s="137">
        <v>271</v>
      </c>
      <c r="L331" s="137">
        <v>246</v>
      </c>
      <c r="M331" s="137">
        <v>222</v>
      </c>
      <c r="N331" s="137">
        <v>207</v>
      </c>
      <c r="O331" s="137">
        <v>177</v>
      </c>
      <c r="P331" s="137">
        <v>161</v>
      </c>
      <c r="Q331" s="137">
        <v>139</v>
      </c>
      <c r="R331" s="137">
        <v>115</v>
      </c>
      <c r="S331" s="137">
        <v>101</v>
      </c>
      <c r="T331" s="137">
        <v>87</v>
      </c>
      <c r="U331" s="137">
        <v>69</v>
      </c>
      <c r="V331" s="137">
        <v>51</v>
      </c>
      <c r="W331" s="137">
        <v>43</v>
      </c>
      <c r="X331" s="137">
        <v>35</v>
      </c>
      <c r="Y331" s="137">
        <v>28</v>
      </c>
      <c r="Z331" s="137">
        <v>22</v>
      </c>
      <c r="AA331" s="137">
        <v>16</v>
      </c>
      <c r="AB331" s="137">
        <v>12</v>
      </c>
      <c r="AC331" s="137">
        <v>8</v>
      </c>
      <c r="AD331" s="137">
        <v>8</v>
      </c>
      <c r="AE331" s="137">
        <v>6</v>
      </c>
      <c r="AF331" s="137">
        <v>5</v>
      </c>
      <c r="AG331" s="137" t="s">
        <v>631</v>
      </c>
      <c r="AH331" s="137" t="s">
        <v>631</v>
      </c>
      <c r="AI331" s="137" t="s">
        <v>631</v>
      </c>
      <c r="AJ331" s="137" t="s">
        <v>631</v>
      </c>
      <c r="AK331" s="137" t="s">
        <v>631</v>
      </c>
      <c r="AL331" s="137" t="s">
        <v>631</v>
      </c>
      <c r="AM331" s="137" t="s">
        <v>631</v>
      </c>
      <c r="AN331" s="137">
        <v>0</v>
      </c>
      <c r="AO331" s="137">
        <v>0</v>
      </c>
      <c r="AP331" s="137">
        <v>0</v>
      </c>
    </row>
    <row r="332" spans="1:42" ht="18" hidden="1" customHeight="1">
      <c r="A332" s="122" t="s">
        <v>1230</v>
      </c>
      <c r="B332" s="136" t="s">
        <v>1231</v>
      </c>
      <c r="C332" s="137">
        <v>446</v>
      </c>
      <c r="D332" s="137">
        <v>386</v>
      </c>
      <c r="E332" s="137">
        <v>327</v>
      </c>
      <c r="F332" s="137">
        <v>286</v>
      </c>
      <c r="G332" s="137">
        <v>269</v>
      </c>
      <c r="H332" s="137">
        <v>240</v>
      </c>
      <c r="I332" s="137">
        <v>231</v>
      </c>
      <c r="J332" s="137">
        <v>219</v>
      </c>
      <c r="K332" s="137">
        <v>205</v>
      </c>
      <c r="L332" s="137">
        <v>188</v>
      </c>
      <c r="M332" s="137">
        <v>178</v>
      </c>
      <c r="N332" s="137">
        <v>166</v>
      </c>
      <c r="O332" s="137">
        <v>149</v>
      </c>
      <c r="P332" s="137">
        <v>119</v>
      </c>
      <c r="Q332" s="137">
        <v>97</v>
      </c>
      <c r="R332" s="137">
        <v>86</v>
      </c>
      <c r="S332" s="137">
        <v>67</v>
      </c>
      <c r="T332" s="137">
        <v>64</v>
      </c>
      <c r="U332" s="137">
        <v>53</v>
      </c>
      <c r="V332" s="137">
        <v>47</v>
      </c>
      <c r="W332" s="137">
        <v>42</v>
      </c>
      <c r="X332" s="137">
        <v>36</v>
      </c>
      <c r="Y332" s="137">
        <v>32</v>
      </c>
      <c r="Z332" s="137">
        <v>28</v>
      </c>
      <c r="AA332" s="137">
        <v>24</v>
      </c>
      <c r="AB332" s="137">
        <v>17</v>
      </c>
      <c r="AC332" s="137">
        <v>13</v>
      </c>
      <c r="AD332" s="137">
        <v>11</v>
      </c>
      <c r="AE332" s="137">
        <v>11</v>
      </c>
      <c r="AF332" s="137">
        <v>7</v>
      </c>
      <c r="AG332" s="137">
        <v>6</v>
      </c>
      <c r="AH332" s="137">
        <v>5</v>
      </c>
      <c r="AI332" s="137" t="s">
        <v>631</v>
      </c>
      <c r="AJ332" s="137" t="s">
        <v>631</v>
      </c>
      <c r="AK332" s="137" t="s">
        <v>631</v>
      </c>
      <c r="AL332" s="137" t="s">
        <v>631</v>
      </c>
      <c r="AM332" s="137" t="s">
        <v>631</v>
      </c>
      <c r="AN332" s="137">
        <v>0</v>
      </c>
      <c r="AO332" s="137">
        <v>0</v>
      </c>
      <c r="AP332" s="137">
        <v>0</v>
      </c>
    </row>
    <row r="333" spans="1:42" ht="18" hidden="1" customHeight="1">
      <c r="A333" s="122" t="s">
        <v>1232</v>
      </c>
      <c r="B333" s="136" t="s">
        <v>1233</v>
      </c>
      <c r="C333" s="137">
        <v>336</v>
      </c>
      <c r="D333" s="137">
        <v>302</v>
      </c>
      <c r="E333" s="137">
        <v>255</v>
      </c>
      <c r="F333" s="137">
        <v>229</v>
      </c>
      <c r="G333" s="137">
        <v>216</v>
      </c>
      <c r="H333" s="137">
        <v>184</v>
      </c>
      <c r="I333" s="137">
        <v>176</v>
      </c>
      <c r="J333" s="137">
        <v>166</v>
      </c>
      <c r="K333" s="137">
        <v>140</v>
      </c>
      <c r="L333" s="137">
        <v>130</v>
      </c>
      <c r="M333" s="137">
        <v>120</v>
      </c>
      <c r="N333" s="137">
        <v>108</v>
      </c>
      <c r="O333" s="137">
        <v>98</v>
      </c>
      <c r="P333" s="137">
        <v>86</v>
      </c>
      <c r="Q333" s="137">
        <v>72</v>
      </c>
      <c r="R333" s="137">
        <v>59</v>
      </c>
      <c r="S333" s="137">
        <v>57</v>
      </c>
      <c r="T333" s="137">
        <v>47</v>
      </c>
      <c r="U333" s="137">
        <v>40</v>
      </c>
      <c r="V333" s="137">
        <v>37</v>
      </c>
      <c r="W333" s="137">
        <v>32</v>
      </c>
      <c r="X333" s="137">
        <v>30</v>
      </c>
      <c r="Y333" s="137">
        <v>23</v>
      </c>
      <c r="Z333" s="137">
        <v>17</v>
      </c>
      <c r="AA333" s="137">
        <v>14</v>
      </c>
      <c r="AB333" s="137">
        <v>10</v>
      </c>
      <c r="AC333" s="137">
        <v>9</v>
      </c>
      <c r="AD333" s="137">
        <v>5</v>
      </c>
      <c r="AE333" s="137" t="s">
        <v>631</v>
      </c>
      <c r="AF333" s="137" t="s">
        <v>631</v>
      </c>
      <c r="AG333" s="137" t="s">
        <v>631</v>
      </c>
      <c r="AH333" s="137" t="s">
        <v>631</v>
      </c>
      <c r="AI333" s="137" t="s">
        <v>631</v>
      </c>
      <c r="AJ333" s="137">
        <v>0</v>
      </c>
      <c r="AK333" s="137">
        <v>0</v>
      </c>
      <c r="AL333" s="137">
        <v>0</v>
      </c>
      <c r="AM333" s="137">
        <v>0</v>
      </c>
      <c r="AN333" s="137">
        <v>0</v>
      </c>
      <c r="AO333" s="137">
        <v>0</v>
      </c>
      <c r="AP333" s="137">
        <v>0</v>
      </c>
    </row>
    <row r="334" spans="1:42" ht="18" hidden="1" customHeight="1">
      <c r="A334" s="122"/>
      <c r="B334" s="136" t="s">
        <v>727</v>
      </c>
      <c r="C334" s="137" t="s">
        <v>631</v>
      </c>
      <c r="D334" s="137" t="s">
        <v>631</v>
      </c>
      <c r="E334" s="137">
        <v>0</v>
      </c>
      <c r="F334" s="137">
        <v>0</v>
      </c>
      <c r="G334" s="137" t="s">
        <v>631</v>
      </c>
      <c r="H334" s="137" t="s">
        <v>631</v>
      </c>
      <c r="I334" s="137">
        <v>0</v>
      </c>
      <c r="J334" s="137">
        <v>0</v>
      </c>
      <c r="K334" s="137">
        <v>0</v>
      </c>
      <c r="L334" s="137">
        <v>0</v>
      </c>
      <c r="M334" s="137">
        <v>0</v>
      </c>
      <c r="N334" s="137">
        <v>0</v>
      </c>
      <c r="O334" s="137">
        <v>0</v>
      </c>
      <c r="P334" s="137">
        <v>0</v>
      </c>
      <c r="Q334" s="137">
        <v>0</v>
      </c>
      <c r="R334" s="137">
        <v>0</v>
      </c>
      <c r="S334" s="137">
        <v>0</v>
      </c>
      <c r="T334" s="137">
        <v>0</v>
      </c>
      <c r="U334" s="137">
        <v>0</v>
      </c>
      <c r="V334" s="137">
        <v>0</v>
      </c>
      <c r="W334" s="137">
        <v>0</v>
      </c>
      <c r="X334" s="137">
        <v>0</v>
      </c>
      <c r="Y334" s="137">
        <v>0</v>
      </c>
      <c r="Z334" s="137">
        <v>0</v>
      </c>
      <c r="AA334" s="137">
        <v>0</v>
      </c>
      <c r="AB334" s="137">
        <v>0</v>
      </c>
      <c r="AC334" s="137">
        <v>0</v>
      </c>
      <c r="AD334" s="137">
        <v>0</v>
      </c>
      <c r="AE334" s="137">
        <v>0</v>
      </c>
      <c r="AF334" s="137">
        <v>0</v>
      </c>
      <c r="AG334" s="137">
        <v>0</v>
      </c>
      <c r="AH334" s="137">
        <v>0</v>
      </c>
      <c r="AI334" s="137">
        <v>0</v>
      </c>
      <c r="AJ334" s="137">
        <v>0</v>
      </c>
      <c r="AK334" s="137">
        <v>0</v>
      </c>
      <c r="AL334" s="137">
        <v>0</v>
      </c>
      <c r="AM334" s="137">
        <v>0</v>
      </c>
      <c r="AN334" s="137">
        <v>0</v>
      </c>
      <c r="AO334" s="137">
        <v>0</v>
      </c>
      <c r="AP334" s="137">
        <v>0</v>
      </c>
    </row>
    <row r="335" spans="1:42" ht="18" hidden="1" customHeight="1">
      <c r="A335" s="122" t="s">
        <v>1234</v>
      </c>
      <c r="B335" s="136" t="s">
        <v>1235</v>
      </c>
      <c r="C335" s="137">
        <v>4210</v>
      </c>
      <c r="D335" s="137">
        <v>3705</v>
      </c>
      <c r="E335" s="137">
        <v>3298</v>
      </c>
      <c r="F335" s="137">
        <v>2934</v>
      </c>
      <c r="G335" s="137">
        <v>2761</v>
      </c>
      <c r="H335" s="137">
        <v>2465</v>
      </c>
      <c r="I335" s="137">
        <v>2345</v>
      </c>
      <c r="J335" s="137">
        <v>2166</v>
      </c>
      <c r="K335" s="137">
        <v>1960</v>
      </c>
      <c r="L335" s="137">
        <v>1834</v>
      </c>
      <c r="M335" s="137">
        <v>1682</v>
      </c>
      <c r="N335" s="137">
        <v>1518</v>
      </c>
      <c r="O335" s="137">
        <v>1376</v>
      </c>
      <c r="P335" s="137">
        <v>1217</v>
      </c>
      <c r="Q335" s="137">
        <v>1053</v>
      </c>
      <c r="R335" s="137">
        <v>903</v>
      </c>
      <c r="S335" s="137">
        <v>770</v>
      </c>
      <c r="T335" s="137">
        <v>660</v>
      </c>
      <c r="U335" s="137">
        <v>559</v>
      </c>
      <c r="V335" s="137">
        <v>465</v>
      </c>
      <c r="W335" s="137">
        <v>414</v>
      </c>
      <c r="X335" s="137">
        <v>354</v>
      </c>
      <c r="Y335" s="137">
        <v>307</v>
      </c>
      <c r="Z335" s="137">
        <v>245</v>
      </c>
      <c r="AA335" s="137">
        <v>195</v>
      </c>
      <c r="AB335" s="137">
        <v>153</v>
      </c>
      <c r="AC335" s="137">
        <v>114</v>
      </c>
      <c r="AD335" s="137">
        <v>87</v>
      </c>
      <c r="AE335" s="137">
        <v>62</v>
      </c>
      <c r="AF335" s="137">
        <v>33</v>
      </c>
      <c r="AG335" s="137">
        <v>24</v>
      </c>
      <c r="AH335" s="137">
        <v>23</v>
      </c>
      <c r="AI335" s="137">
        <v>20</v>
      </c>
      <c r="AJ335" s="137">
        <v>18</v>
      </c>
      <c r="AK335" s="137">
        <v>11</v>
      </c>
      <c r="AL335" s="137">
        <v>8</v>
      </c>
      <c r="AM335" s="137">
        <v>5</v>
      </c>
      <c r="AN335" s="137">
        <v>0</v>
      </c>
      <c r="AO335" s="137">
        <v>0</v>
      </c>
      <c r="AP335" s="137">
        <v>0</v>
      </c>
    </row>
    <row r="336" spans="1:42" ht="18" hidden="1" customHeight="1">
      <c r="A336" s="122" t="s">
        <v>1236</v>
      </c>
      <c r="B336" s="136" t="s">
        <v>1237</v>
      </c>
      <c r="C336" s="137">
        <v>668</v>
      </c>
      <c r="D336" s="137">
        <v>605</v>
      </c>
      <c r="E336" s="137">
        <v>544</v>
      </c>
      <c r="F336" s="137">
        <v>504</v>
      </c>
      <c r="G336" s="137">
        <v>474</v>
      </c>
      <c r="H336" s="137">
        <v>410</v>
      </c>
      <c r="I336" s="137">
        <v>388</v>
      </c>
      <c r="J336" s="137">
        <v>352</v>
      </c>
      <c r="K336" s="137">
        <v>312</v>
      </c>
      <c r="L336" s="137">
        <v>291</v>
      </c>
      <c r="M336" s="137">
        <v>256</v>
      </c>
      <c r="N336" s="137">
        <v>234</v>
      </c>
      <c r="O336" s="137">
        <v>219</v>
      </c>
      <c r="P336" s="137">
        <v>192</v>
      </c>
      <c r="Q336" s="137">
        <v>163</v>
      </c>
      <c r="R336" s="137">
        <v>141</v>
      </c>
      <c r="S336" s="137">
        <v>118</v>
      </c>
      <c r="T336" s="137">
        <v>103</v>
      </c>
      <c r="U336" s="137">
        <v>87</v>
      </c>
      <c r="V336" s="137">
        <v>71</v>
      </c>
      <c r="W336" s="137">
        <v>64</v>
      </c>
      <c r="X336" s="137">
        <v>56</v>
      </c>
      <c r="Y336" s="137">
        <v>50</v>
      </c>
      <c r="Z336" s="137">
        <v>36</v>
      </c>
      <c r="AA336" s="137">
        <v>34</v>
      </c>
      <c r="AB336" s="137">
        <v>29</v>
      </c>
      <c r="AC336" s="137">
        <v>19</v>
      </c>
      <c r="AD336" s="137">
        <v>15</v>
      </c>
      <c r="AE336" s="137">
        <v>13</v>
      </c>
      <c r="AF336" s="137">
        <v>6</v>
      </c>
      <c r="AG336" s="137" t="s">
        <v>631</v>
      </c>
      <c r="AH336" s="137" t="s">
        <v>631</v>
      </c>
      <c r="AI336" s="137" t="s">
        <v>631</v>
      </c>
      <c r="AJ336" s="137" t="s">
        <v>631</v>
      </c>
      <c r="AK336" s="137" t="s">
        <v>631</v>
      </c>
      <c r="AL336" s="137" t="s">
        <v>631</v>
      </c>
      <c r="AM336" s="137">
        <v>0</v>
      </c>
      <c r="AN336" s="137">
        <v>0</v>
      </c>
      <c r="AO336" s="137">
        <v>0</v>
      </c>
      <c r="AP336" s="137">
        <v>0</v>
      </c>
    </row>
    <row r="337" spans="1:42" ht="18" hidden="1" customHeight="1">
      <c r="A337" s="122" t="s">
        <v>1238</v>
      </c>
      <c r="B337" s="136" t="s">
        <v>1239</v>
      </c>
      <c r="C337" s="137">
        <v>257</v>
      </c>
      <c r="D337" s="137">
        <v>217</v>
      </c>
      <c r="E337" s="137">
        <v>184</v>
      </c>
      <c r="F337" s="137">
        <v>157</v>
      </c>
      <c r="G337" s="137">
        <v>151</v>
      </c>
      <c r="H337" s="137">
        <v>133</v>
      </c>
      <c r="I337" s="137">
        <v>120</v>
      </c>
      <c r="J337" s="137">
        <v>113</v>
      </c>
      <c r="K337" s="137">
        <v>105</v>
      </c>
      <c r="L337" s="137">
        <v>98</v>
      </c>
      <c r="M337" s="137">
        <v>91</v>
      </c>
      <c r="N337" s="137">
        <v>73</v>
      </c>
      <c r="O337" s="137">
        <v>62</v>
      </c>
      <c r="P337" s="137">
        <v>57</v>
      </c>
      <c r="Q337" s="137">
        <v>49</v>
      </c>
      <c r="R337" s="137">
        <v>42</v>
      </c>
      <c r="S337" s="137">
        <v>32</v>
      </c>
      <c r="T337" s="137">
        <v>25</v>
      </c>
      <c r="U337" s="137">
        <v>20</v>
      </c>
      <c r="V337" s="137">
        <v>15</v>
      </c>
      <c r="W337" s="137">
        <v>14</v>
      </c>
      <c r="X337" s="137">
        <v>10</v>
      </c>
      <c r="Y337" s="137">
        <v>8</v>
      </c>
      <c r="Z337" s="137">
        <v>5</v>
      </c>
      <c r="AA337" s="137" t="s">
        <v>631</v>
      </c>
      <c r="AB337" s="137" t="s">
        <v>631</v>
      </c>
      <c r="AC337" s="137" t="s">
        <v>631</v>
      </c>
      <c r="AD337" s="137" t="s">
        <v>631</v>
      </c>
      <c r="AE337" s="137" t="s">
        <v>631</v>
      </c>
      <c r="AF337" s="137" t="s">
        <v>631</v>
      </c>
      <c r="AG337" s="137" t="s">
        <v>631</v>
      </c>
      <c r="AH337" s="137" t="s">
        <v>631</v>
      </c>
      <c r="AI337" s="137" t="s">
        <v>631</v>
      </c>
      <c r="AJ337" s="137" t="s">
        <v>631</v>
      </c>
      <c r="AK337" s="137" t="s">
        <v>631</v>
      </c>
      <c r="AL337" s="137" t="s">
        <v>631</v>
      </c>
      <c r="AM337" s="137">
        <v>0</v>
      </c>
      <c r="AN337" s="137">
        <v>0</v>
      </c>
      <c r="AO337" s="137">
        <v>0</v>
      </c>
      <c r="AP337" s="137">
        <v>0</v>
      </c>
    </row>
    <row r="338" spans="1:42" ht="18" hidden="1" customHeight="1">
      <c r="A338" s="136" t="s">
        <v>1240</v>
      </c>
      <c r="B338" s="136" t="s">
        <v>1241</v>
      </c>
      <c r="C338" s="137">
        <v>519</v>
      </c>
      <c r="D338" s="137">
        <v>453</v>
      </c>
      <c r="E338" s="137">
        <v>419</v>
      </c>
      <c r="F338" s="137">
        <v>380</v>
      </c>
      <c r="G338" s="137">
        <v>360</v>
      </c>
      <c r="H338" s="137">
        <v>324</v>
      </c>
      <c r="I338" s="137">
        <v>313</v>
      </c>
      <c r="J338" s="137">
        <v>293</v>
      </c>
      <c r="K338" s="137">
        <v>262</v>
      </c>
      <c r="L338" s="137">
        <v>251</v>
      </c>
      <c r="M338" s="137">
        <v>231</v>
      </c>
      <c r="N338" s="137">
        <v>215</v>
      </c>
      <c r="O338" s="137">
        <v>192</v>
      </c>
      <c r="P338" s="137">
        <v>169</v>
      </c>
      <c r="Q338" s="137">
        <v>145</v>
      </c>
      <c r="R338" s="137">
        <v>126</v>
      </c>
      <c r="S338" s="137">
        <v>110</v>
      </c>
      <c r="T338" s="137">
        <v>92</v>
      </c>
      <c r="U338" s="137">
        <v>77</v>
      </c>
      <c r="V338" s="137">
        <v>63</v>
      </c>
      <c r="W338" s="137">
        <v>54</v>
      </c>
      <c r="X338" s="137">
        <v>47</v>
      </c>
      <c r="Y338" s="137">
        <v>41</v>
      </c>
      <c r="Z338" s="137">
        <v>29</v>
      </c>
      <c r="AA338" s="137">
        <v>19</v>
      </c>
      <c r="AB338" s="137">
        <v>13</v>
      </c>
      <c r="AC338" s="137">
        <v>12</v>
      </c>
      <c r="AD338" s="137">
        <v>11</v>
      </c>
      <c r="AE338" s="137">
        <v>8</v>
      </c>
      <c r="AF338" s="137" t="s">
        <v>631</v>
      </c>
      <c r="AG338" s="137" t="s">
        <v>631</v>
      </c>
      <c r="AH338" s="137" t="s">
        <v>631</v>
      </c>
      <c r="AI338" s="137" t="s">
        <v>631</v>
      </c>
      <c r="AJ338" s="137" t="s">
        <v>631</v>
      </c>
      <c r="AK338" s="137" t="s">
        <v>631</v>
      </c>
      <c r="AL338" s="137" t="s">
        <v>631</v>
      </c>
      <c r="AM338" s="137" t="s">
        <v>631</v>
      </c>
      <c r="AN338" s="137">
        <v>0</v>
      </c>
      <c r="AO338" s="137">
        <v>0</v>
      </c>
      <c r="AP338" s="137">
        <v>0</v>
      </c>
    </row>
    <row r="339" spans="1:42" ht="18" hidden="1" customHeight="1">
      <c r="A339" s="122" t="s">
        <v>1242</v>
      </c>
      <c r="B339" s="136" t="s">
        <v>1243</v>
      </c>
      <c r="C339" s="137">
        <v>386</v>
      </c>
      <c r="D339" s="137">
        <v>336</v>
      </c>
      <c r="E339" s="137">
        <v>299</v>
      </c>
      <c r="F339" s="137">
        <v>266</v>
      </c>
      <c r="G339" s="137">
        <v>240</v>
      </c>
      <c r="H339" s="137">
        <v>217</v>
      </c>
      <c r="I339" s="137">
        <v>201</v>
      </c>
      <c r="J339" s="137">
        <v>194</v>
      </c>
      <c r="K339" s="137">
        <v>179</v>
      </c>
      <c r="L339" s="137">
        <v>160</v>
      </c>
      <c r="M339" s="137">
        <v>142</v>
      </c>
      <c r="N339" s="137">
        <v>130</v>
      </c>
      <c r="O339" s="137">
        <v>118</v>
      </c>
      <c r="P339" s="137">
        <v>105</v>
      </c>
      <c r="Q339" s="137">
        <v>91</v>
      </c>
      <c r="R339" s="137">
        <v>79</v>
      </c>
      <c r="S339" s="137">
        <v>62</v>
      </c>
      <c r="T339" s="137">
        <v>56</v>
      </c>
      <c r="U339" s="137">
        <v>48</v>
      </c>
      <c r="V339" s="137">
        <v>46</v>
      </c>
      <c r="W339" s="137">
        <v>42</v>
      </c>
      <c r="X339" s="137">
        <v>30</v>
      </c>
      <c r="Y339" s="137">
        <v>28</v>
      </c>
      <c r="Z339" s="137">
        <v>25</v>
      </c>
      <c r="AA339" s="137">
        <v>20</v>
      </c>
      <c r="AB339" s="137">
        <v>13</v>
      </c>
      <c r="AC339" s="137">
        <v>10</v>
      </c>
      <c r="AD339" s="137">
        <v>8</v>
      </c>
      <c r="AE339" s="137">
        <v>5</v>
      </c>
      <c r="AF339" s="137" t="s">
        <v>631</v>
      </c>
      <c r="AG339" s="137" t="s">
        <v>631</v>
      </c>
      <c r="AH339" s="137" t="s">
        <v>631</v>
      </c>
      <c r="AI339" s="137" t="s">
        <v>631</v>
      </c>
      <c r="AJ339" s="137" t="s">
        <v>631</v>
      </c>
      <c r="AK339" s="137" t="s">
        <v>631</v>
      </c>
      <c r="AL339" s="137">
        <v>0</v>
      </c>
      <c r="AM339" s="137">
        <v>0</v>
      </c>
      <c r="AN339" s="137">
        <v>0</v>
      </c>
      <c r="AO339" s="137">
        <v>0</v>
      </c>
      <c r="AP339" s="137">
        <v>0</v>
      </c>
    </row>
    <row r="340" spans="1:42" ht="18" hidden="1" customHeight="1">
      <c r="A340" s="122" t="s">
        <v>1244</v>
      </c>
      <c r="B340" s="136" t="s">
        <v>1245</v>
      </c>
      <c r="C340" s="137">
        <v>471</v>
      </c>
      <c r="D340" s="137">
        <v>421</v>
      </c>
      <c r="E340" s="137">
        <v>389</v>
      </c>
      <c r="F340" s="137">
        <v>350</v>
      </c>
      <c r="G340" s="137">
        <v>332</v>
      </c>
      <c r="H340" s="137">
        <v>294</v>
      </c>
      <c r="I340" s="137">
        <v>286</v>
      </c>
      <c r="J340" s="137">
        <v>266</v>
      </c>
      <c r="K340" s="137">
        <v>238</v>
      </c>
      <c r="L340" s="137">
        <v>229</v>
      </c>
      <c r="M340" s="137">
        <v>210</v>
      </c>
      <c r="N340" s="137">
        <v>184</v>
      </c>
      <c r="O340" s="137">
        <v>170</v>
      </c>
      <c r="P340" s="137">
        <v>149</v>
      </c>
      <c r="Q340" s="137">
        <v>132</v>
      </c>
      <c r="R340" s="137">
        <v>120</v>
      </c>
      <c r="S340" s="137">
        <v>108</v>
      </c>
      <c r="T340" s="137">
        <v>96</v>
      </c>
      <c r="U340" s="137">
        <v>80</v>
      </c>
      <c r="V340" s="137">
        <v>65</v>
      </c>
      <c r="W340" s="137">
        <v>57</v>
      </c>
      <c r="X340" s="137">
        <v>44</v>
      </c>
      <c r="Y340" s="137">
        <v>36</v>
      </c>
      <c r="Z340" s="137">
        <v>27</v>
      </c>
      <c r="AA340" s="137">
        <v>22</v>
      </c>
      <c r="AB340" s="137">
        <v>21</v>
      </c>
      <c r="AC340" s="137">
        <v>17</v>
      </c>
      <c r="AD340" s="137">
        <v>14</v>
      </c>
      <c r="AE340" s="137">
        <v>11</v>
      </c>
      <c r="AF340" s="137">
        <v>6</v>
      </c>
      <c r="AG340" s="137" t="s">
        <v>631</v>
      </c>
      <c r="AH340" s="137" t="s">
        <v>631</v>
      </c>
      <c r="AI340" s="137" t="s">
        <v>631</v>
      </c>
      <c r="AJ340" s="137" t="s">
        <v>631</v>
      </c>
      <c r="AK340" s="137" t="s">
        <v>631</v>
      </c>
      <c r="AL340" s="137" t="s">
        <v>631</v>
      </c>
      <c r="AM340" s="137" t="s">
        <v>631</v>
      </c>
      <c r="AN340" s="137">
        <v>0</v>
      </c>
      <c r="AO340" s="137">
        <v>0</v>
      </c>
      <c r="AP340" s="137">
        <v>0</v>
      </c>
    </row>
    <row r="341" spans="1:42" ht="18" hidden="1" customHeight="1">
      <c r="A341" s="122" t="s">
        <v>1246</v>
      </c>
      <c r="B341" s="136" t="s">
        <v>1247</v>
      </c>
      <c r="C341" s="137">
        <v>232</v>
      </c>
      <c r="D341" s="137">
        <v>196</v>
      </c>
      <c r="E341" s="137">
        <v>178</v>
      </c>
      <c r="F341" s="137">
        <v>165</v>
      </c>
      <c r="G341" s="137">
        <v>148</v>
      </c>
      <c r="H341" s="137">
        <v>133</v>
      </c>
      <c r="I341" s="137">
        <v>126</v>
      </c>
      <c r="J341" s="137">
        <v>117</v>
      </c>
      <c r="K341" s="137">
        <v>108</v>
      </c>
      <c r="L341" s="137">
        <v>99</v>
      </c>
      <c r="M341" s="137">
        <v>100</v>
      </c>
      <c r="N341" s="137">
        <v>86</v>
      </c>
      <c r="O341" s="137">
        <v>75</v>
      </c>
      <c r="P341" s="137">
        <v>64</v>
      </c>
      <c r="Q341" s="137">
        <v>48</v>
      </c>
      <c r="R341" s="137">
        <v>45</v>
      </c>
      <c r="S341" s="137">
        <v>36</v>
      </c>
      <c r="T341" s="137">
        <v>32</v>
      </c>
      <c r="U341" s="137">
        <v>26</v>
      </c>
      <c r="V341" s="137">
        <v>20</v>
      </c>
      <c r="W341" s="137">
        <v>22</v>
      </c>
      <c r="X341" s="137">
        <v>18</v>
      </c>
      <c r="Y341" s="137">
        <v>21</v>
      </c>
      <c r="Z341" s="137">
        <v>15</v>
      </c>
      <c r="AA341" s="137">
        <v>13</v>
      </c>
      <c r="AB341" s="137">
        <v>10</v>
      </c>
      <c r="AC341" s="137">
        <v>6</v>
      </c>
      <c r="AD341" s="137">
        <v>6</v>
      </c>
      <c r="AE341" s="137">
        <v>5</v>
      </c>
      <c r="AF341" s="137" t="s">
        <v>631</v>
      </c>
      <c r="AG341" s="137" t="s">
        <v>631</v>
      </c>
      <c r="AH341" s="137" t="s">
        <v>631</v>
      </c>
      <c r="AI341" s="137" t="s">
        <v>631</v>
      </c>
      <c r="AJ341" s="137">
        <v>0</v>
      </c>
      <c r="AK341" s="137">
        <v>0</v>
      </c>
      <c r="AL341" s="137">
        <v>0</v>
      </c>
      <c r="AM341" s="137">
        <v>0</v>
      </c>
      <c r="AN341" s="137">
        <v>0</v>
      </c>
      <c r="AO341" s="137">
        <v>0</v>
      </c>
      <c r="AP341" s="137">
        <v>0</v>
      </c>
    </row>
    <row r="342" spans="1:42" ht="18" hidden="1" customHeight="1">
      <c r="A342" s="122" t="s">
        <v>1248</v>
      </c>
      <c r="B342" s="136" t="s">
        <v>1249</v>
      </c>
      <c r="C342" s="137">
        <v>258</v>
      </c>
      <c r="D342" s="137">
        <v>233</v>
      </c>
      <c r="E342" s="137">
        <v>202</v>
      </c>
      <c r="F342" s="137">
        <v>161</v>
      </c>
      <c r="G342" s="137">
        <v>151</v>
      </c>
      <c r="H342" s="137">
        <v>140</v>
      </c>
      <c r="I342" s="137">
        <v>126</v>
      </c>
      <c r="J342" s="137">
        <v>120</v>
      </c>
      <c r="K342" s="137">
        <v>110</v>
      </c>
      <c r="L342" s="137">
        <v>99</v>
      </c>
      <c r="M342" s="137">
        <v>93</v>
      </c>
      <c r="N342" s="137">
        <v>85</v>
      </c>
      <c r="O342" s="137">
        <v>76</v>
      </c>
      <c r="P342" s="137">
        <v>71</v>
      </c>
      <c r="Q342" s="137">
        <v>62</v>
      </c>
      <c r="R342" s="137">
        <v>53</v>
      </c>
      <c r="S342" s="137">
        <v>49</v>
      </c>
      <c r="T342" s="137">
        <v>42</v>
      </c>
      <c r="U342" s="137">
        <v>34</v>
      </c>
      <c r="V342" s="137">
        <v>30</v>
      </c>
      <c r="W342" s="137">
        <v>26</v>
      </c>
      <c r="X342" s="137">
        <v>25</v>
      </c>
      <c r="Y342" s="137">
        <v>23</v>
      </c>
      <c r="Z342" s="137">
        <v>19</v>
      </c>
      <c r="AA342" s="137">
        <v>14</v>
      </c>
      <c r="AB342" s="137">
        <v>10</v>
      </c>
      <c r="AC342" s="137">
        <v>7</v>
      </c>
      <c r="AD342" s="137">
        <v>5</v>
      </c>
      <c r="AE342" s="137" t="s">
        <v>631</v>
      </c>
      <c r="AF342" s="137" t="s">
        <v>631</v>
      </c>
      <c r="AG342" s="137" t="s">
        <v>631</v>
      </c>
      <c r="AH342" s="137" t="s">
        <v>631</v>
      </c>
      <c r="AI342" s="137" t="s">
        <v>631</v>
      </c>
      <c r="AJ342" s="137" t="s">
        <v>631</v>
      </c>
      <c r="AK342" s="137" t="s">
        <v>631</v>
      </c>
      <c r="AL342" s="137" t="s">
        <v>631</v>
      </c>
      <c r="AM342" s="137">
        <v>0</v>
      </c>
      <c r="AN342" s="137">
        <v>0</v>
      </c>
      <c r="AO342" s="137">
        <v>0</v>
      </c>
      <c r="AP342" s="137">
        <v>0</v>
      </c>
    </row>
    <row r="343" spans="1:42" ht="18" hidden="1" customHeight="1">
      <c r="A343" s="122" t="s">
        <v>1250</v>
      </c>
      <c r="B343" s="136" t="s">
        <v>1251</v>
      </c>
      <c r="C343" s="137">
        <v>310</v>
      </c>
      <c r="D343" s="137">
        <v>262</v>
      </c>
      <c r="E343" s="137">
        <v>219</v>
      </c>
      <c r="F343" s="137">
        <v>188</v>
      </c>
      <c r="G343" s="137">
        <v>169</v>
      </c>
      <c r="H343" s="137">
        <v>152</v>
      </c>
      <c r="I343" s="137">
        <v>142</v>
      </c>
      <c r="J343" s="137">
        <v>132</v>
      </c>
      <c r="K343" s="137">
        <v>117</v>
      </c>
      <c r="L343" s="137">
        <v>110</v>
      </c>
      <c r="M343" s="137">
        <v>102</v>
      </c>
      <c r="N343" s="137">
        <v>94</v>
      </c>
      <c r="O343" s="137">
        <v>85</v>
      </c>
      <c r="P343" s="137">
        <v>82</v>
      </c>
      <c r="Q343" s="137">
        <v>66</v>
      </c>
      <c r="R343" s="137">
        <v>59</v>
      </c>
      <c r="S343" s="137">
        <v>55</v>
      </c>
      <c r="T343" s="137">
        <v>51</v>
      </c>
      <c r="U343" s="137">
        <v>46</v>
      </c>
      <c r="V343" s="137">
        <v>37</v>
      </c>
      <c r="W343" s="137">
        <v>35</v>
      </c>
      <c r="X343" s="137">
        <v>35</v>
      </c>
      <c r="Y343" s="137">
        <v>27</v>
      </c>
      <c r="Z343" s="137">
        <v>22</v>
      </c>
      <c r="AA343" s="137">
        <v>18</v>
      </c>
      <c r="AB343" s="137">
        <v>12</v>
      </c>
      <c r="AC343" s="137">
        <v>8</v>
      </c>
      <c r="AD343" s="137">
        <v>6</v>
      </c>
      <c r="AE343" s="137">
        <v>5</v>
      </c>
      <c r="AF343" s="137" t="s">
        <v>631</v>
      </c>
      <c r="AG343" s="137" t="s">
        <v>631</v>
      </c>
      <c r="AH343" s="137" t="s">
        <v>631</v>
      </c>
      <c r="AI343" s="137" t="s">
        <v>631</v>
      </c>
      <c r="AJ343" s="137" t="s">
        <v>631</v>
      </c>
      <c r="AK343" s="137" t="s">
        <v>631</v>
      </c>
      <c r="AL343" s="137" t="s">
        <v>631</v>
      </c>
      <c r="AM343" s="137" t="s">
        <v>631</v>
      </c>
      <c r="AN343" s="137">
        <v>0</v>
      </c>
      <c r="AO343" s="137">
        <v>0</v>
      </c>
      <c r="AP343" s="137">
        <v>0</v>
      </c>
    </row>
    <row r="344" spans="1:42" ht="18" hidden="1" customHeight="1">
      <c r="A344" s="122" t="s">
        <v>1252</v>
      </c>
      <c r="B344" s="136" t="s">
        <v>1253</v>
      </c>
      <c r="C344" s="137">
        <v>297</v>
      </c>
      <c r="D344" s="137">
        <v>267</v>
      </c>
      <c r="E344" s="137">
        <v>235</v>
      </c>
      <c r="F344" s="137">
        <v>220</v>
      </c>
      <c r="G344" s="137">
        <v>213</v>
      </c>
      <c r="H344" s="137">
        <v>198</v>
      </c>
      <c r="I344" s="137">
        <v>194</v>
      </c>
      <c r="J344" s="137">
        <v>175</v>
      </c>
      <c r="K344" s="137">
        <v>169</v>
      </c>
      <c r="L344" s="137">
        <v>165</v>
      </c>
      <c r="M344" s="137">
        <v>156</v>
      </c>
      <c r="N344" s="137">
        <v>145</v>
      </c>
      <c r="O344" s="137">
        <v>136</v>
      </c>
      <c r="P344" s="137">
        <v>120</v>
      </c>
      <c r="Q344" s="137">
        <v>108</v>
      </c>
      <c r="R344" s="137">
        <v>85</v>
      </c>
      <c r="S344" s="137">
        <v>70</v>
      </c>
      <c r="T344" s="137">
        <v>60</v>
      </c>
      <c r="U344" s="137">
        <v>55</v>
      </c>
      <c r="V344" s="137">
        <v>46</v>
      </c>
      <c r="W344" s="137">
        <v>40</v>
      </c>
      <c r="X344" s="137">
        <v>34</v>
      </c>
      <c r="Y344" s="137">
        <v>28</v>
      </c>
      <c r="Z344" s="137">
        <v>26</v>
      </c>
      <c r="AA344" s="137">
        <v>21</v>
      </c>
      <c r="AB344" s="137">
        <v>17</v>
      </c>
      <c r="AC344" s="137">
        <v>11</v>
      </c>
      <c r="AD344" s="137">
        <v>9</v>
      </c>
      <c r="AE344" s="137" t="s">
        <v>631</v>
      </c>
      <c r="AF344" s="137" t="s">
        <v>631</v>
      </c>
      <c r="AG344" s="137" t="s">
        <v>631</v>
      </c>
      <c r="AH344" s="137" t="s">
        <v>631</v>
      </c>
      <c r="AI344" s="137" t="s">
        <v>631</v>
      </c>
      <c r="AJ344" s="137" t="s">
        <v>631</v>
      </c>
      <c r="AK344" s="137" t="s">
        <v>631</v>
      </c>
      <c r="AL344" s="137" t="s">
        <v>631</v>
      </c>
      <c r="AM344" s="137" t="s">
        <v>631</v>
      </c>
      <c r="AN344" s="137">
        <v>0</v>
      </c>
      <c r="AO344" s="137">
        <v>0</v>
      </c>
      <c r="AP344" s="137">
        <v>0</v>
      </c>
    </row>
    <row r="345" spans="1:42" ht="18" hidden="1" customHeight="1">
      <c r="A345" s="122" t="s">
        <v>1254</v>
      </c>
      <c r="B345" s="136" t="s">
        <v>1255</v>
      </c>
      <c r="C345" s="137">
        <v>516</v>
      </c>
      <c r="D345" s="137">
        <v>448</v>
      </c>
      <c r="E345" s="137">
        <v>388</v>
      </c>
      <c r="F345" s="137">
        <v>326</v>
      </c>
      <c r="G345" s="137">
        <v>320</v>
      </c>
      <c r="H345" s="137">
        <v>291</v>
      </c>
      <c r="I345" s="137">
        <v>284</v>
      </c>
      <c r="J345" s="137">
        <v>257</v>
      </c>
      <c r="K345" s="137">
        <v>230</v>
      </c>
      <c r="L345" s="137">
        <v>208</v>
      </c>
      <c r="M345" s="137">
        <v>180</v>
      </c>
      <c r="N345" s="137">
        <v>171</v>
      </c>
      <c r="O345" s="137">
        <v>155</v>
      </c>
      <c r="P345" s="137">
        <v>130</v>
      </c>
      <c r="Q345" s="137">
        <v>117</v>
      </c>
      <c r="R345" s="137">
        <v>101</v>
      </c>
      <c r="S345" s="137">
        <v>89</v>
      </c>
      <c r="T345" s="137">
        <v>73</v>
      </c>
      <c r="U345" s="137">
        <v>60</v>
      </c>
      <c r="V345" s="137">
        <v>49</v>
      </c>
      <c r="W345" s="137">
        <v>39</v>
      </c>
      <c r="X345" s="137">
        <v>33</v>
      </c>
      <c r="Y345" s="137">
        <v>27</v>
      </c>
      <c r="Z345" s="137">
        <v>23</v>
      </c>
      <c r="AA345" s="137">
        <v>19</v>
      </c>
      <c r="AB345" s="137">
        <v>16</v>
      </c>
      <c r="AC345" s="137">
        <v>13</v>
      </c>
      <c r="AD345" s="137">
        <v>8</v>
      </c>
      <c r="AE345" s="137" t="s">
        <v>631</v>
      </c>
      <c r="AF345" s="137" t="s">
        <v>631</v>
      </c>
      <c r="AG345" s="137" t="s">
        <v>631</v>
      </c>
      <c r="AH345" s="137" t="s">
        <v>631</v>
      </c>
      <c r="AI345" s="137" t="s">
        <v>631</v>
      </c>
      <c r="AJ345" s="137" t="s">
        <v>631</v>
      </c>
      <c r="AK345" s="137" t="s">
        <v>631</v>
      </c>
      <c r="AL345" s="137">
        <v>0</v>
      </c>
      <c r="AM345" s="137">
        <v>0</v>
      </c>
      <c r="AN345" s="137">
        <v>0</v>
      </c>
      <c r="AO345" s="137">
        <v>0</v>
      </c>
      <c r="AP345" s="137">
        <v>0</v>
      </c>
    </row>
    <row r="346" spans="1:42" ht="18" hidden="1" customHeight="1">
      <c r="A346" s="122" t="s">
        <v>1256</v>
      </c>
      <c r="B346" s="136" t="s">
        <v>1257</v>
      </c>
      <c r="C346" s="137">
        <v>292</v>
      </c>
      <c r="D346" s="137">
        <v>264</v>
      </c>
      <c r="E346" s="137">
        <v>240</v>
      </c>
      <c r="F346" s="137">
        <v>217</v>
      </c>
      <c r="G346" s="137">
        <v>203</v>
      </c>
      <c r="H346" s="137">
        <v>173</v>
      </c>
      <c r="I346" s="137">
        <v>165</v>
      </c>
      <c r="J346" s="137">
        <v>147</v>
      </c>
      <c r="K346" s="137">
        <v>130</v>
      </c>
      <c r="L346" s="137">
        <v>124</v>
      </c>
      <c r="M346" s="137">
        <v>121</v>
      </c>
      <c r="N346" s="137">
        <v>101</v>
      </c>
      <c r="O346" s="137">
        <v>88</v>
      </c>
      <c r="P346" s="137">
        <v>78</v>
      </c>
      <c r="Q346" s="137">
        <v>72</v>
      </c>
      <c r="R346" s="137">
        <v>52</v>
      </c>
      <c r="S346" s="137">
        <v>41</v>
      </c>
      <c r="T346" s="137">
        <v>30</v>
      </c>
      <c r="U346" s="137">
        <v>26</v>
      </c>
      <c r="V346" s="137">
        <v>23</v>
      </c>
      <c r="W346" s="137">
        <v>21</v>
      </c>
      <c r="X346" s="137">
        <v>22</v>
      </c>
      <c r="Y346" s="137">
        <v>18</v>
      </c>
      <c r="Z346" s="137">
        <v>18</v>
      </c>
      <c r="AA346" s="137">
        <v>13</v>
      </c>
      <c r="AB346" s="137">
        <v>10</v>
      </c>
      <c r="AC346" s="137">
        <v>9</v>
      </c>
      <c r="AD346" s="137" t="s">
        <v>631</v>
      </c>
      <c r="AE346" s="137" t="s">
        <v>631</v>
      </c>
      <c r="AF346" s="137" t="s">
        <v>631</v>
      </c>
      <c r="AG346" s="137" t="s">
        <v>631</v>
      </c>
      <c r="AH346" s="137" t="s">
        <v>631</v>
      </c>
      <c r="AI346" s="137" t="s">
        <v>631</v>
      </c>
      <c r="AJ346" s="137" t="s">
        <v>631</v>
      </c>
      <c r="AK346" s="137" t="s">
        <v>631</v>
      </c>
      <c r="AL346" s="137">
        <v>0</v>
      </c>
      <c r="AM346" s="137">
        <v>0</v>
      </c>
      <c r="AN346" s="137">
        <v>0</v>
      </c>
      <c r="AO346" s="137">
        <v>0</v>
      </c>
      <c r="AP346" s="137">
        <v>0</v>
      </c>
    </row>
    <row r="347" spans="1:42" ht="18" hidden="1" customHeight="1">
      <c r="A347" s="122"/>
      <c r="B347" s="136" t="s">
        <v>727</v>
      </c>
      <c r="C347" s="137" t="s">
        <v>631</v>
      </c>
      <c r="D347" s="137" t="s">
        <v>631</v>
      </c>
      <c r="E347" s="137" t="s">
        <v>631</v>
      </c>
      <c r="F347" s="137">
        <v>0</v>
      </c>
      <c r="G347" s="137">
        <v>0</v>
      </c>
      <c r="H347" s="137">
        <v>0</v>
      </c>
      <c r="I347" s="137">
        <v>0</v>
      </c>
      <c r="J347" s="137">
        <v>0</v>
      </c>
      <c r="K347" s="137">
        <v>0</v>
      </c>
      <c r="L347" s="137">
        <v>0</v>
      </c>
      <c r="M347" s="137">
        <v>0</v>
      </c>
      <c r="N347" s="137">
        <v>0</v>
      </c>
      <c r="O347" s="137">
        <v>0</v>
      </c>
      <c r="P347" s="137">
        <v>0</v>
      </c>
      <c r="Q347" s="137">
        <v>0</v>
      </c>
      <c r="R347" s="137">
        <v>0</v>
      </c>
      <c r="S347" s="137">
        <v>0</v>
      </c>
      <c r="T347" s="137">
        <v>0</v>
      </c>
      <c r="U347" s="137">
        <v>0</v>
      </c>
      <c r="V347" s="137">
        <v>0</v>
      </c>
      <c r="W347" s="137">
        <v>0</v>
      </c>
      <c r="X347" s="137">
        <v>0</v>
      </c>
      <c r="Y347" s="137">
        <v>0</v>
      </c>
      <c r="Z347" s="137">
        <v>0</v>
      </c>
      <c r="AA347" s="137">
        <v>0</v>
      </c>
      <c r="AB347" s="137">
        <v>0</v>
      </c>
      <c r="AC347" s="137">
        <v>0</v>
      </c>
      <c r="AD347" s="137">
        <v>0</v>
      </c>
      <c r="AE347" s="137">
        <v>0</v>
      </c>
      <c r="AF347" s="137">
        <v>0</v>
      </c>
      <c r="AG347" s="137">
        <v>0</v>
      </c>
      <c r="AH347" s="137">
        <v>0</v>
      </c>
      <c r="AI347" s="137">
        <v>0</v>
      </c>
      <c r="AJ347" s="137">
        <v>0</v>
      </c>
      <c r="AK347" s="137">
        <v>0</v>
      </c>
      <c r="AL347" s="137">
        <v>0</v>
      </c>
      <c r="AM347" s="137">
        <v>0</v>
      </c>
      <c r="AN347" s="137">
        <v>0</v>
      </c>
      <c r="AO347" s="137">
        <v>0</v>
      </c>
      <c r="AP347" s="137">
        <v>0</v>
      </c>
    </row>
    <row r="348" spans="1:42" ht="18" hidden="1" customHeight="1">
      <c r="A348" s="122" t="s">
        <v>1258</v>
      </c>
      <c r="B348" s="136" t="s">
        <v>1259</v>
      </c>
      <c r="C348" s="137">
        <v>1992</v>
      </c>
      <c r="D348" s="137">
        <v>1762</v>
      </c>
      <c r="E348" s="137">
        <v>1522</v>
      </c>
      <c r="F348" s="137">
        <v>1352</v>
      </c>
      <c r="G348" s="137">
        <v>1249</v>
      </c>
      <c r="H348" s="137">
        <v>1109</v>
      </c>
      <c r="I348" s="137">
        <v>1053</v>
      </c>
      <c r="J348" s="137">
        <v>967</v>
      </c>
      <c r="K348" s="137">
        <v>886</v>
      </c>
      <c r="L348" s="137">
        <v>819</v>
      </c>
      <c r="M348" s="137">
        <v>756</v>
      </c>
      <c r="N348" s="137">
        <v>674</v>
      </c>
      <c r="O348" s="137">
        <v>612</v>
      </c>
      <c r="P348" s="137">
        <v>548</v>
      </c>
      <c r="Q348" s="137">
        <v>478</v>
      </c>
      <c r="R348" s="137">
        <v>404</v>
      </c>
      <c r="S348" s="137">
        <v>349</v>
      </c>
      <c r="T348" s="137">
        <v>297</v>
      </c>
      <c r="U348" s="137">
        <v>262</v>
      </c>
      <c r="V348" s="137">
        <v>215</v>
      </c>
      <c r="W348" s="137">
        <v>189</v>
      </c>
      <c r="X348" s="137">
        <v>164</v>
      </c>
      <c r="Y348" s="137">
        <v>128</v>
      </c>
      <c r="Z348" s="137">
        <v>88</v>
      </c>
      <c r="AA348" s="137">
        <v>76</v>
      </c>
      <c r="AB348" s="137">
        <v>61</v>
      </c>
      <c r="AC348" s="137">
        <v>47</v>
      </c>
      <c r="AD348" s="137">
        <v>32</v>
      </c>
      <c r="AE348" s="137">
        <v>25</v>
      </c>
      <c r="AF348" s="137">
        <v>18</v>
      </c>
      <c r="AG348" s="137">
        <v>15</v>
      </c>
      <c r="AH348" s="137">
        <v>12</v>
      </c>
      <c r="AI348" s="137">
        <v>11</v>
      </c>
      <c r="AJ348" s="137">
        <v>8</v>
      </c>
      <c r="AK348" s="137">
        <v>5</v>
      </c>
      <c r="AL348" s="137" t="s">
        <v>631</v>
      </c>
      <c r="AM348" s="137" t="s">
        <v>631</v>
      </c>
      <c r="AN348" s="137">
        <v>0</v>
      </c>
      <c r="AO348" s="137">
        <v>0</v>
      </c>
      <c r="AP348" s="137">
        <v>0</v>
      </c>
    </row>
    <row r="349" spans="1:42" ht="18" hidden="1" customHeight="1">
      <c r="A349" s="122" t="s">
        <v>1260</v>
      </c>
      <c r="B349" s="136" t="s">
        <v>1261</v>
      </c>
      <c r="C349" s="137">
        <v>87</v>
      </c>
      <c r="D349" s="137">
        <v>79</v>
      </c>
      <c r="E349" s="137">
        <v>69</v>
      </c>
      <c r="F349" s="137">
        <v>59</v>
      </c>
      <c r="G349" s="137">
        <v>57</v>
      </c>
      <c r="H349" s="137">
        <v>52</v>
      </c>
      <c r="I349" s="137">
        <v>46</v>
      </c>
      <c r="J349" s="137">
        <v>46</v>
      </c>
      <c r="K349" s="137">
        <v>45</v>
      </c>
      <c r="L349" s="137">
        <v>44</v>
      </c>
      <c r="M349" s="137">
        <v>41</v>
      </c>
      <c r="N349" s="137">
        <v>31</v>
      </c>
      <c r="O349" s="137">
        <v>26</v>
      </c>
      <c r="P349" s="137">
        <v>22</v>
      </c>
      <c r="Q349" s="137">
        <v>21</v>
      </c>
      <c r="R349" s="137">
        <v>21</v>
      </c>
      <c r="S349" s="137">
        <v>18</v>
      </c>
      <c r="T349" s="137">
        <v>13</v>
      </c>
      <c r="U349" s="137">
        <v>12</v>
      </c>
      <c r="V349" s="137">
        <v>10</v>
      </c>
      <c r="W349" s="137">
        <v>6</v>
      </c>
      <c r="X349" s="137">
        <v>5</v>
      </c>
      <c r="Y349" s="137" t="s">
        <v>631</v>
      </c>
      <c r="Z349" s="137" t="s">
        <v>631</v>
      </c>
      <c r="AA349" s="137" t="s">
        <v>631</v>
      </c>
      <c r="AB349" s="137" t="s">
        <v>631</v>
      </c>
      <c r="AC349" s="137" t="s">
        <v>631</v>
      </c>
      <c r="AD349" s="137" t="s">
        <v>631</v>
      </c>
      <c r="AE349" s="137" t="s">
        <v>631</v>
      </c>
      <c r="AF349" s="137" t="s">
        <v>631</v>
      </c>
      <c r="AG349" s="137" t="s">
        <v>631</v>
      </c>
      <c r="AH349" s="137" t="s">
        <v>631</v>
      </c>
      <c r="AI349" s="137" t="s">
        <v>631</v>
      </c>
      <c r="AJ349" s="137" t="s">
        <v>631</v>
      </c>
      <c r="AK349" s="137">
        <v>0</v>
      </c>
      <c r="AL349" s="137">
        <v>0</v>
      </c>
      <c r="AM349" s="137">
        <v>0</v>
      </c>
      <c r="AN349" s="137">
        <v>0</v>
      </c>
      <c r="AO349" s="137">
        <v>0</v>
      </c>
      <c r="AP349" s="137">
        <v>0</v>
      </c>
    </row>
    <row r="350" spans="1:42" ht="18" hidden="1" customHeight="1">
      <c r="A350" s="122" t="s">
        <v>1262</v>
      </c>
      <c r="B350" s="136" t="s">
        <v>1263</v>
      </c>
      <c r="C350" s="137">
        <v>311</v>
      </c>
      <c r="D350" s="137">
        <v>264</v>
      </c>
      <c r="E350" s="137">
        <v>236</v>
      </c>
      <c r="F350" s="137">
        <v>206</v>
      </c>
      <c r="G350" s="137">
        <v>189</v>
      </c>
      <c r="H350" s="137">
        <v>172</v>
      </c>
      <c r="I350" s="137">
        <v>165</v>
      </c>
      <c r="J350" s="137">
        <v>149</v>
      </c>
      <c r="K350" s="137">
        <v>135</v>
      </c>
      <c r="L350" s="137">
        <v>122</v>
      </c>
      <c r="M350" s="137">
        <v>111</v>
      </c>
      <c r="N350" s="137">
        <v>98</v>
      </c>
      <c r="O350" s="137">
        <v>93</v>
      </c>
      <c r="P350" s="137">
        <v>81</v>
      </c>
      <c r="Q350" s="137">
        <v>71</v>
      </c>
      <c r="R350" s="137">
        <v>60</v>
      </c>
      <c r="S350" s="137">
        <v>52</v>
      </c>
      <c r="T350" s="137">
        <v>48</v>
      </c>
      <c r="U350" s="137">
        <v>42</v>
      </c>
      <c r="V350" s="137">
        <v>34</v>
      </c>
      <c r="W350" s="137">
        <v>32</v>
      </c>
      <c r="X350" s="137">
        <v>29</v>
      </c>
      <c r="Y350" s="137">
        <v>22</v>
      </c>
      <c r="Z350" s="137">
        <v>15</v>
      </c>
      <c r="AA350" s="137">
        <v>14</v>
      </c>
      <c r="AB350" s="137">
        <v>10</v>
      </c>
      <c r="AC350" s="137">
        <v>7</v>
      </c>
      <c r="AD350" s="137" t="s">
        <v>631</v>
      </c>
      <c r="AE350" s="137" t="s">
        <v>631</v>
      </c>
      <c r="AF350" s="137" t="s">
        <v>631</v>
      </c>
      <c r="AG350" s="137" t="s">
        <v>631</v>
      </c>
      <c r="AH350" s="137" t="s">
        <v>631</v>
      </c>
      <c r="AI350" s="137" t="s">
        <v>631</v>
      </c>
      <c r="AJ350" s="137" t="s">
        <v>631</v>
      </c>
      <c r="AK350" s="137" t="s">
        <v>631</v>
      </c>
      <c r="AL350" s="137" t="s">
        <v>631</v>
      </c>
      <c r="AM350" s="137" t="s">
        <v>631</v>
      </c>
      <c r="AN350" s="137">
        <v>0</v>
      </c>
      <c r="AO350" s="137">
        <v>0</v>
      </c>
      <c r="AP350" s="137">
        <v>0</v>
      </c>
    </row>
    <row r="351" spans="1:42" ht="18" hidden="1" customHeight="1">
      <c r="A351" s="122" t="s">
        <v>1264</v>
      </c>
      <c r="B351" s="136" t="s">
        <v>1265</v>
      </c>
      <c r="C351" s="137">
        <v>356</v>
      </c>
      <c r="D351" s="137">
        <v>322</v>
      </c>
      <c r="E351" s="137">
        <v>285</v>
      </c>
      <c r="F351" s="137">
        <v>261</v>
      </c>
      <c r="G351" s="137">
        <v>236</v>
      </c>
      <c r="H351" s="137">
        <v>201</v>
      </c>
      <c r="I351" s="137">
        <v>187</v>
      </c>
      <c r="J351" s="137">
        <v>175</v>
      </c>
      <c r="K351" s="137">
        <v>158</v>
      </c>
      <c r="L351" s="137">
        <v>148</v>
      </c>
      <c r="M351" s="137">
        <v>135</v>
      </c>
      <c r="N351" s="137">
        <v>122</v>
      </c>
      <c r="O351" s="137">
        <v>108</v>
      </c>
      <c r="P351" s="137">
        <v>95</v>
      </c>
      <c r="Q351" s="137">
        <v>87</v>
      </c>
      <c r="R351" s="137">
        <v>72</v>
      </c>
      <c r="S351" s="137">
        <v>62</v>
      </c>
      <c r="T351" s="137">
        <v>55</v>
      </c>
      <c r="U351" s="137">
        <v>47</v>
      </c>
      <c r="V351" s="137">
        <v>41</v>
      </c>
      <c r="W351" s="137">
        <v>37</v>
      </c>
      <c r="X351" s="137">
        <v>33</v>
      </c>
      <c r="Y351" s="137">
        <v>26</v>
      </c>
      <c r="Z351" s="137">
        <v>18</v>
      </c>
      <c r="AA351" s="137">
        <v>19</v>
      </c>
      <c r="AB351" s="137">
        <v>15</v>
      </c>
      <c r="AC351" s="137">
        <v>13</v>
      </c>
      <c r="AD351" s="137">
        <v>8</v>
      </c>
      <c r="AE351" s="137">
        <v>7</v>
      </c>
      <c r="AF351" s="137">
        <v>6</v>
      </c>
      <c r="AG351" s="137">
        <v>6</v>
      </c>
      <c r="AH351" s="137" t="s">
        <v>631</v>
      </c>
      <c r="AI351" s="137" t="s">
        <v>631</v>
      </c>
      <c r="AJ351" s="137" t="s">
        <v>631</v>
      </c>
      <c r="AK351" s="137" t="s">
        <v>631</v>
      </c>
      <c r="AL351" s="137" t="s">
        <v>631</v>
      </c>
      <c r="AM351" s="137">
        <v>0</v>
      </c>
      <c r="AN351" s="137">
        <v>0</v>
      </c>
      <c r="AO351" s="137">
        <v>0</v>
      </c>
      <c r="AP351" s="137">
        <v>0</v>
      </c>
    </row>
    <row r="352" spans="1:42" ht="18" hidden="1" customHeight="1">
      <c r="A352" s="136" t="s">
        <v>1266</v>
      </c>
      <c r="B352" s="136" t="s">
        <v>1267</v>
      </c>
      <c r="C352" s="137">
        <v>138</v>
      </c>
      <c r="D352" s="137">
        <v>125</v>
      </c>
      <c r="E352" s="137">
        <v>102</v>
      </c>
      <c r="F352" s="137">
        <v>91</v>
      </c>
      <c r="G352" s="137">
        <v>94</v>
      </c>
      <c r="H352" s="137">
        <v>86</v>
      </c>
      <c r="I352" s="137">
        <v>81</v>
      </c>
      <c r="J352" s="137">
        <v>70</v>
      </c>
      <c r="K352" s="137">
        <v>69</v>
      </c>
      <c r="L352" s="137">
        <v>65</v>
      </c>
      <c r="M352" s="137">
        <v>62</v>
      </c>
      <c r="N352" s="137">
        <v>57</v>
      </c>
      <c r="O352" s="137">
        <v>46</v>
      </c>
      <c r="P352" s="137">
        <v>38</v>
      </c>
      <c r="Q352" s="137">
        <v>27</v>
      </c>
      <c r="R352" s="137">
        <v>22</v>
      </c>
      <c r="S352" s="137">
        <v>15</v>
      </c>
      <c r="T352" s="137">
        <v>10</v>
      </c>
      <c r="U352" s="137">
        <v>12</v>
      </c>
      <c r="V352" s="137">
        <v>6</v>
      </c>
      <c r="W352" s="137" t="s">
        <v>631</v>
      </c>
      <c r="X352" s="137" t="s">
        <v>631</v>
      </c>
      <c r="Y352" s="137" t="s">
        <v>631</v>
      </c>
      <c r="Z352" s="137">
        <v>0</v>
      </c>
      <c r="AA352" s="137">
        <v>0</v>
      </c>
      <c r="AB352" s="137">
        <v>0</v>
      </c>
      <c r="AC352" s="137">
        <v>0</v>
      </c>
      <c r="AD352" s="137">
        <v>0</v>
      </c>
      <c r="AE352" s="137">
        <v>0</v>
      </c>
      <c r="AF352" s="137">
        <v>0</v>
      </c>
      <c r="AG352" s="137">
        <v>0</v>
      </c>
      <c r="AH352" s="137">
        <v>0</v>
      </c>
      <c r="AI352" s="137">
        <v>0</v>
      </c>
      <c r="AJ352" s="137">
        <v>0</v>
      </c>
      <c r="AK352" s="137">
        <v>0</v>
      </c>
      <c r="AL352" s="137">
        <v>0</v>
      </c>
      <c r="AM352" s="137">
        <v>0</v>
      </c>
      <c r="AN352" s="137">
        <v>0</v>
      </c>
      <c r="AO352" s="137">
        <v>0</v>
      </c>
      <c r="AP352" s="137">
        <v>0</v>
      </c>
    </row>
    <row r="353" spans="1:42" ht="18" hidden="1" customHeight="1">
      <c r="A353" s="122" t="s">
        <v>1268</v>
      </c>
      <c r="B353" s="136" t="s">
        <v>1269</v>
      </c>
      <c r="C353" s="137">
        <v>469</v>
      </c>
      <c r="D353" s="137">
        <v>417</v>
      </c>
      <c r="E353" s="137">
        <v>361</v>
      </c>
      <c r="F353" s="137">
        <v>321</v>
      </c>
      <c r="G353" s="137">
        <v>300</v>
      </c>
      <c r="H353" s="137">
        <v>267</v>
      </c>
      <c r="I353" s="137">
        <v>248</v>
      </c>
      <c r="J353" s="137">
        <v>233</v>
      </c>
      <c r="K353" s="137">
        <v>212</v>
      </c>
      <c r="L353" s="137">
        <v>197</v>
      </c>
      <c r="M353" s="137">
        <v>177</v>
      </c>
      <c r="N353" s="137">
        <v>159</v>
      </c>
      <c r="O353" s="137">
        <v>144</v>
      </c>
      <c r="P353" s="137">
        <v>132</v>
      </c>
      <c r="Q353" s="137">
        <v>115</v>
      </c>
      <c r="R353" s="137">
        <v>98</v>
      </c>
      <c r="S353" s="137">
        <v>84</v>
      </c>
      <c r="T353" s="137">
        <v>71</v>
      </c>
      <c r="U353" s="137">
        <v>60</v>
      </c>
      <c r="V353" s="137">
        <v>50</v>
      </c>
      <c r="W353" s="137">
        <v>47</v>
      </c>
      <c r="X353" s="137">
        <v>41</v>
      </c>
      <c r="Y353" s="137">
        <v>35</v>
      </c>
      <c r="Z353" s="137">
        <v>22</v>
      </c>
      <c r="AA353" s="137">
        <v>20</v>
      </c>
      <c r="AB353" s="137">
        <v>17</v>
      </c>
      <c r="AC353" s="137">
        <v>13</v>
      </c>
      <c r="AD353" s="137">
        <v>9</v>
      </c>
      <c r="AE353" s="137">
        <v>9</v>
      </c>
      <c r="AF353" s="137">
        <v>5</v>
      </c>
      <c r="AG353" s="137" t="s">
        <v>631</v>
      </c>
      <c r="AH353" s="137" t="s">
        <v>631</v>
      </c>
      <c r="AI353" s="137" t="s">
        <v>631</v>
      </c>
      <c r="AJ353" s="137" t="s">
        <v>631</v>
      </c>
      <c r="AK353" s="137" t="s">
        <v>631</v>
      </c>
      <c r="AL353" s="137">
        <v>0</v>
      </c>
      <c r="AM353" s="137">
        <v>0</v>
      </c>
      <c r="AN353" s="137">
        <v>0</v>
      </c>
      <c r="AO353" s="137">
        <v>0</v>
      </c>
      <c r="AP353" s="137">
        <v>0</v>
      </c>
    </row>
    <row r="354" spans="1:42" ht="18" hidden="1" customHeight="1">
      <c r="A354" s="122" t="s">
        <v>1270</v>
      </c>
      <c r="B354" s="136" t="s">
        <v>1271</v>
      </c>
      <c r="C354" s="137">
        <v>481</v>
      </c>
      <c r="D354" s="137">
        <v>421</v>
      </c>
      <c r="E354" s="137">
        <v>361</v>
      </c>
      <c r="F354" s="137">
        <v>320</v>
      </c>
      <c r="G354" s="137">
        <v>289</v>
      </c>
      <c r="H354" s="137">
        <v>259</v>
      </c>
      <c r="I354" s="137">
        <v>251</v>
      </c>
      <c r="J354" s="137">
        <v>229</v>
      </c>
      <c r="K354" s="137">
        <v>203</v>
      </c>
      <c r="L354" s="137">
        <v>183</v>
      </c>
      <c r="M354" s="137">
        <v>172</v>
      </c>
      <c r="N354" s="137">
        <v>155</v>
      </c>
      <c r="O354" s="137">
        <v>146</v>
      </c>
      <c r="P354" s="137">
        <v>138</v>
      </c>
      <c r="Q354" s="137">
        <v>117</v>
      </c>
      <c r="R354" s="137">
        <v>100</v>
      </c>
      <c r="S354" s="137">
        <v>92</v>
      </c>
      <c r="T354" s="137">
        <v>78</v>
      </c>
      <c r="U354" s="137">
        <v>72</v>
      </c>
      <c r="V354" s="137">
        <v>59</v>
      </c>
      <c r="W354" s="137">
        <v>49</v>
      </c>
      <c r="X354" s="137">
        <v>45</v>
      </c>
      <c r="Y354" s="137">
        <v>35</v>
      </c>
      <c r="Z354" s="137">
        <v>27</v>
      </c>
      <c r="AA354" s="137">
        <v>18</v>
      </c>
      <c r="AB354" s="137">
        <v>15</v>
      </c>
      <c r="AC354" s="137">
        <v>9</v>
      </c>
      <c r="AD354" s="137">
        <v>7</v>
      </c>
      <c r="AE354" s="137" t="s">
        <v>631</v>
      </c>
      <c r="AF354" s="137" t="s">
        <v>631</v>
      </c>
      <c r="AG354" s="137" t="s">
        <v>631</v>
      </c>
      <c r="AH354" s="137" t="s">
        <v>631</v>
      </c>
      <c r="AI354" s="137" t="s">
        <v>631</v>
      </c>
      <c r="AJ354" s="137" t="s">
        <v>631</v>
      </c>
      <c r="AK354" s="137">
        <v>0</v>
      </c>
      <c r="AL354" s="137">
        <v>0</v>
      </c>
      <c r="AM354" s="137">
        <v>0</v>
      </c>
      <c r="AN354" s="137">
        <v>0</v>
      </c>
      <c r="AO354" s="137">
        <v>0</v>
      </c>
      <c r="AP354" s="137">
        <v>0</v>
      </c>
    </row>
    <row r="355" spans="1:42" ht="18" hidden="1" customHeight="1">
      <c r="A355" s="122" t="s">
        <v>1272</v>
      </c>
      <c r="B355" s="136" t="s">
        <v>1273</v>
      </c>
      <c r="C355" s="137">
        <v>149</v>
      </c>
      <c r="D355" s="137">
        <v>134</v>
      </c>
      <c r="E355" s="137">
        <v>108</v>
      </c>
      <c r="F355" s="137">
        <v>94</v>
      </c>
      <c r="G355" s="137">
        <v>84</v>
      </c>
      <c r="H355" s="137">
        <v>72</v>
      </c>
      <c r="I355" s="137">
        <v>75</v>
      </c>
      <c r="J355" s="137">
        <v>65</v>
      </c>
      <c r="K355" s="137">
        <v>64</v>
      </c>
      <c r="L355" s="137">
        <v>60</v>
      </c>
      <c r="M355" s="137">
        <v>58</v>
      </c>
      <c r="N355" s="137">
        <v>52</v>
      </c>
      <c r="O355" s="137">
        <v>49</v>
      </c>
      <c r="P355" s="137">
        <v>41</v>
      </c>
      <c r="Q355" s="137">
        <v>40</v>
      </c>
      <c r="R355" s="137">
        <v>31</v>
      </c>
      <c r="S355" s="137">
        <v>26</v>
      </c>
      <c r="T355" s="137">
        <v>22</v>
      </c>
      <c r="U355" s="137">
        <v>17</v>
      </c>
      <c r="V355" s="137">
        <v>15</v>
      </c>
      <c r="W355" s="137">
        <v>14</v>
      </c>
      <c r="X355" s="137">
        <v>9</v>
      </c>
      <c r="Y355" s="137">
        <v>6</v>
      </c>
      <c r="Z355" s="137">
        <v>5</v>
      </c>
      <c r="AA355" s="137" t="s">
        <v>631</v>
      </c>
      <c r="AB355" s="137" t="s">
        <v>631</v>
      </c>
      <c r="AC355" s="137" t="s">
        <v>631</v>
      </c>
      <c r="AD355" s="137" t="s">
        <v>631</v>
      </c>
      <c r="AE355" s="137" t="s">
        <v>631</v>
      </c>
      <c r="AF355" s="137" t="s">
        <v>631</v>
      </c>
      <c r="AG355" s="137" t="s">
        <v>631</v>
      </c>
      <c r="AH355" s="137">
        <v>0</v>
      </c>
      <c r="AI355" s="137">
        <v>0</v>
      </c>
      <c r="AJ355" s="137">
        <v>0</v>
      </c>
      <c r="AK355" s="137">
        <v>0</v>
      </c>
      <c r="AL355" s="137">
        <v>0</v>
      </c>
      <c r="AM355" s="137">
        <v>0</v>
      </c>
      <c r="AN355" s="137">
        <v>0</v>
      </c>
      <c r="AO355" s="137">
        <v>0</v>
      </c>
      <c r="AP355" s="137">
        <v>0</v>
      </c>
    </row>
    <row r="356" spans="1:42" ht="18" hidden="1" customHeight="1">
      <c r="A356" s="122"/>
      <c r="B356" s="136" t="s">
        <v>727</v>
      </c>
      <c r="C356" s="137" t="s">
        <v>631</v>
      </c>
      <c r="D356" s="137">
        <v>0</v>
      </c>
      <c r="E356" s="137">
        <v>0</v>
      </c>
      <c r="F356" s="137">
        <v>0</v>
      </c>
      <c r="G356" s="137">
        <v>0</v>
      </c>
      <c r="H356" s="137">
        <v>0</v>
      </c>
      <c r="I356" s="137">
        <v>0</v>
      </c>
      <c r="J356" s="137">
        <v>0</v>
      </c>
      <c r="K356" s="137">
        <v>0</v>
      </c>
      <c r="L356" s="137">
        <v>0</v>
      </c>
      <c r="M356" s="137">
        <v>0</v>
      </c>
      <c r="N356" s="137">
        <v>0</v>
      </c>
      <c r="O356" s="137">
        <v>0</v>
      </c>
      <c r="P356" s="137" t="s">
        <v>631</v>
      </c>
      <c r="Q356" s="137">
        <v>0</v>
      </c>
      <c r="R356" s="137">
        <v>0</v>
      </c>
      <c r="S356" s="137">
        <v>0</v>
      </c>
      <c r="T356" s="137">
        <v>0</v>
      </c>
      <c r="U356" s="137">
        <v>0</v>
      </c>
      <c r="V356" s="137">
        <v>0</v>
      </c>
      <c r="W356" s="137">
        <v>0</v>
      </c>
      <c r="X356" s="137">
        <v>0</v>
      </c>
      <c r="Y356" s="137">
        <v>0</v>
      </c>
      <c r="Z356" s="137">
        <v>0</v>
      </c>
      <c r="AA356" s="137">
        <v>0</v>
      </c>
      <c r="AB356" s="137">
        <v>0</v>
      </c>
      <c r="AC356" s="137">
        <v>0</v>
      </c>
      <c r="AD356" s="137">
        <v>0</v>
      </c>
      <c r="AE356" s="137">
        <v>0</v>
      </c>
      <c r="AF356" s="137">
        <v>0</v>
      </c>
      <c r="AG356" s="137">
        <v>0</v>
      </c>
      <c r="AH356" s="137">
        <v>0</v>
      </c>
      <c r="AI356" s="137">
        <v>0</v>
      </c>
      <c r="AJ356" s="137">
        <v>0</v>
      </c>
      <c r="AK356" s="137">
        <v>0</v>
      </c>
      <c r="AL356" s="137">
        <v>0</v>
      </c>
      <c r="AM356" s="137">
        <v>0</v>
      </c>
      <c r="AN356" s="137">
        <v>0</v>
      </c>
      <c r="AO356" s="137">
        <v>0</v>
      </c>
      <c r="AP356" s="137">
        <v>0</v>
      </c>
    </row>
    <row r="357" spans="1:42" ht="18" hidden="1" customHeight="1">
      <c r="A357" s="122"/>
      <c r="B357" s="136" t="s">
        <v>650</v>
      </c>
      <c r="C357" s="137">
        <v>5</v>
      </c>
      <c r="D357" s="137" t="s">
        <v>631</v>
      </c>
      <c r="E357" s="137" t="s">
        <v>631</v>
      </c>
      <c r="F357" s="137" t="s">
        <v>631</v>
      </c>
      <c r="G357" s="137" t="s">
        <v>631</v>
      </c>
      <c r="H357" s="137" t="s">
        <v>631</v>
      </c>
      <c r="I357" s="137" t="s">
        <v>631</v>
      </c>
      <c r="J357" s="137" t="s">
        <v>631</v>
      </c>
      <c r="K357" s="137" t="s">
        <v>631</v>
      </c>
      <c r="L357" s="137">
        <v>0</v>
      </c>
      <c r="M357" s="137">
        <v>0</v>
      </c>
      <c r="N357" s="137">
        <v>0</v>
      </c>
      <c r="O357" s="137">
        <v>0</v>
      </c>
      <c r="P357" s="137">
        <v>0</v>
      </c>
      <c r="Q357" s="137" t="s">
        <v>631</v>
      </c>
      <c r="R357" s="137" t="s">
        <v>631</v>
      </c>
      <c r="S357" s="137">
        <v>0</v>
      </c>
      <c r="T357" s="137">
        <v>0</v>
      </c>
      <c r="U357" s="137">
        <v>0</v>
      </c>
      <c r="V357" s="137">
        <v>0</v>
      </c>
      <c r="W357" s="137">
        <v>0</v>
      </c>
      <c r="X357" s="137">
        <v>0</v>
      </c>
      <c r="Y357" s="137">
        <v>0</v>
      </c>
      <c r="Z357" s="137">
        <v>0</v>
      </c>
      <c r="AA357" s="137">
        <v>0</v>
      </c>
      <c r="AB357" s="137">
        <v>0</v>
      </c>
      <c r="AC357" s="137">
        <v>0</v>
      </c>
      <c r="AD357" s="137">
        <v>0</v>
      </c>
      <c r="AE357" s="137">
        <v>0</v>
      </c>
      <c r="AF357" s="137">
        <v>0</v>
      </c>
      <c r="AG357" s="137">
        <v>0</v>
      </c>
      <c r="AH357" s="137">
        <v>0</v>
      </c>
      <c r="AI357" s="137">
        <v>0</v>
      </c>
      <c r="AJ357" s="137">
        <v>0</v>
      </c>
      <c r="AK357" s="137">
        <v>0</v>
      </c>
      <c r="AL357" s="137">
        <v>0</v>
      </c>
      <c r="AM357" s="137">
        <v>0</v>
      </c>
      <c r="AN357" s="137">
        <v>0</v>
      </c>
      <c r="AO357" s="137">
        <v>0</v>
      </c>
      <c r="AP357" s="137">
        <v>0</v>
      </c>
    </row>
    <row r="358" spans="1:42" ht="18" hidden="1" customHeight="1">
      <c r="A358" s="122" t="s">
        <v>1274</v>
      </c>
      <c r="B358" s="136" t="s">
        <v>1275</v>
      </c>
      <c r="C358" s="137">
        <v>10400</v>
      </c>
      <c r="D358" s="137">
        <v>9341</v>
      </c>
      <c r="E358" s="137">
        <v>8089</v>
      </c>
      <c r="F358" s="137">
        <v>7120</v>
      </c>
      <c r="G358" s="137">
        <v>6818</v>
      </c>
      <c r="H358" s="137">
        <v>6037</v>
      </c>
      <c r="I358" s="137">
        <v>5798</v>
      </c>
      <c r="J358" s="137">
        <v>5302</v>
      </c>
      <c r="K358" s="137">
        <v>4838</v>
      </c>
      <c r="L358" s="137">
        <v>4468</v>
      </c>
      <c r="M358" s="137">
        <v>4343</v>
      </c>
      <c r="N358" s="137">
        <v>4166</v>
      </c>
      <c r="O358" s="137">
        <v>3788</v>
      </c>
      <c r="P358" s="137">
        <v>3456</v>
      </c>
      <c r="Q358" s="137">
        <v>3081</v>
      </c>
      <c r="R358" s="137">
        <v>2632</v>
      </c>
      <c r="S358" s="137">
        <v>2349</v>
      </c>
      <c r="T358" s="137">
        <v>1986</v>
      </c>
      <c r="U358" s="137">
        <v>1594</v>
      </c>
      <c r="V358" s="137">
        <v>1537</v>
      </c>
      <c r="W358" s="137">
        <v>1300</v>
      </c>
      <c r="X358" s="137">
        <v>1230</v>
      </c>
      <c r="Y358" s="137">
        <v>1110</v>
      </c>
      <c r="Z358" s="137">
        <v>889</v>
      </c>
      <c r="AA358" s="137">
        <v>793</v>
      </c>
      <c r="AB358" s="137">
        <v>762</v>
      </c>
      <c r="AC358" s="137">
        <v>840</v>
      </c>
      <c r="AD358" s="137">
        <v>477</v>
      </c>
      <c r="AE358" s="137">
        <v>226</v>
      </c>
      <c r="AF358" s="137">
        <v>83</v>
      </c>
      <c r="AG358" s="137">
        <v>59</v>
      </c>
      <c r="AH358" s="137">
        <v>53</v>
      </c>
      <c r="AI358" s="137">
        <v>46</v>
      </c>
      <c r="AJ358" s="137">
        <v>38</v>
      </c>
      <c r="AK358" s="137">
        <v>31</v>
      </c>
      <c r="AL358" s="137">
        <v>24</v>
      </c>
      <c r="AM358" s="137">
        <v>18</v>
      </c>
      <c r="AN358" s="137">
        <v>0</v>
      </c>
      <c r="AO358" s="137">
        <v>0</v>
      </c>
      <c r="AP358" s="137">
        <v>0</v>
      </c>
    </row>
    <row r="359" spans="1:42" ht="18" hidden="1" customHeight="1">
      <c r="A359" s="136" t="s">
        <v>1276</v>
      </c>
      <c r="B359" s="136" t="s">
        <v>1277</v>
      </c>
      <c r="C359" s="137">
        <v>535</v>
      </c>
      <c r="D359" s="137">
        <v>497</v>
      </c>
      <c r="E359" s="137">
        <v>423</v>
      </c>
      <c r="F359" s="137">
        <v>361</v>
      </c>
      <c r="G359" s="137">
        <v>343</v>
      </c>
      <c r="H359" s="137">
        <v>296</v>
      </c>
      <c r="I359" s="137">
        <v>283</v>
      </c>
      <c r="J359" s="137">
        <v>255</v>
      </c>
      <c r="K359" s="137">
        <v>229</v>
      </c>
      <c r="L359" s="137">
        <v>202</v>
      </c>
      <c r="M359" s="137">
        <v>181</v>
      </c>
      <c r="N359" s="137">
        <v>162</v>
      </c>
      <c r="O359" s="137">
        <v>137</v>
      </c>
      <c r="P359" s="137">
        <v>123</v>
      </c>
      <c r="Q359" s="137">
        <v>101</v>
      </c>
      <c r="R359" s="137">
        <v>85</v>
      </c>
      <c r="S359" s="137">
        <v>75</v>
      </c>
      <c r="T359" s="137">
        <v>68</v>
      </c>
      <c r="U359" s="137">
        <v>61</v>
      </c>
      <c r="V359" s="137">
        <v>53</v>
      </c>
      <c r="W359" s="137">
        <v>44</v>
      </c>
      <c r="X359" s="137">
        <v>37</v>
      </c>
      <c r="Y359" s="137">
        <v>29</v>
      </c>
      <c r="Z359" s="137">
        <v>20</v>
      </c>
      <c r="AA359" s="137">
        <v>15</v>
      </c>
      <c r="AB359" s="137">
        <v>10</v>
      </c>
      <c r="AC359" s="137">
        <v>9</v>
      </c>
      <c r="AD359" s="137">
        <v>7</v>
      </c>
      <c r="AE359" s="137" t="s">
        <v>631</v>
      </c>
      <c r="AF359" s="137" t="s">
        <v>631</v>
      </c>
      <c r="AG359" s="137" t="s">
        <v>631</v>
      </c>
      <c r="AH359" s="137" t="s">
        <v>631</v>
      </c>
      <c r="AI359" s="137" t="s">
        <v>631</v>
      </c>
      <c r="AJ359" s="137" t="s">
        <v>631</v>
      </c>
      <c r="AK359" s="137" t="s">
        <v>631</v>
      </c>
      <c r="AL359" s="137" t="s">
        <v>631</v>
      </c>
      <c r="AM359" s="137" t="s">
        <v>631</v>
      </c>
      <c r="AN359" s="137">
        <v>0</v>
      </c>
      <c r="AO359" s="137">
        <v>0</v>
      </c>
      <c r="AP359" s="137">
        <v>0</v>
      </c>
    </row>
    <row r="360" spans="1:42" ht="18" hidden="1" customHeight="1">
      <c r="A360" s="122" t="s">
        <v>1278</v>
      </c>
      <c r="B360" s="136" t="s">
        <v>1279</v>
      </c>
      <c r="C360" s="137">
        <v>609</v>
      </c>
      <c r="D360" s="137">
        <v>545</v>
      </c>
      <c r="E360" s="137">
        <v>459</v>
      </c>
      <c r="F360" s="137">
        <v>406</v>
      </c>
      <c r="G360" s="137">
        <v>408</v>
      </c>
      <c r="H360" s="137">
        <v>378</v>
      </c>
      <c r="I360" s="137">
        <v>365</v>
      </c>
      <c r="J360" s="137">
        <v>343</v>
      </c>
      <c r="K360" s="137">
        <v>309</v>
      </c>
      <c r="L360" s="137">
        <v>273</v>
      </c>
      <c r="M360" s="137">
        <v>256</v>
      </c>
      <c r="N360" s="137">
        <v>238</v>
      </c>
      <c r="O360" s="137">
        <v>208</v>
      </c>
      <c r="P360" s="137">
        <v>186</v>
      </c>
      <c r="Q360" s="137">
        <v>167</v>
      </c>
      <c r="R360" s="137">
        <v>146</v>
      </c>
      <c r="S360" s="137">
        <v>123</v>
      </c>
      <c r="T360" s="137">
        <v>106</v>
      </c>
      <c r="U360" s="137">
        <v>95</v>
      </c>
      <c r="V360" s="137">
        <v>78</v>
      </c>
      <c r="W360" s="137">
        <v>68</v>
      </c>
      <c r="X360" s="137">
        <v>59</v>
      </c>
      <c r="Y360" s="137">
        <v>56</v>
      </c>
      <c r="Z360" s="137">
        <v>43</v>
      </c>
      <c r="AA360" s="137">
        <v>35</v>
      </c>
      <c r="AB360" s="137">
        <v>31</v>
      </c>
      <c r="AC360" s="137">
        <v>21</v>
      </c>
      <c r="AD360" s="137">
        <v>17</v>
      </c>
      <c r="AE360" s="137">
        <v>14</v>
      </c>
      <c r="AF360" s="137">
        <v>8</v>
      </c>
      <c r="AG360" s="137">
        <v>5</v>
      </c>
      <c r="AH360" s="137" t="s">
        <v>631</v>
      </c>
      <c r="AI360" s="137" t="s">
        <v>631</v>
      </c>
      <c r="AJ360" s="137" t="s">
        <v>631</v>
      </c>
      <c r="AK360" s="137" t="s">
        <v>631</v>
      </c>
      <c r="AL360" s="137" t="s">
        <v>631</v>
      </c>
      <c r="AM360" s="137" t="s">
        <v>631</v>
      </c>
      <c r="AN360" s="137">
        <v>0</v>
      </c>
      <c r="AO360" s="137">
        <v>0</v>
      </c>
      <c r="AP360" s="137">
        <v>0</v>
      </c>
    </row>
    <row r="361" spans="1:42" ht="18" hidden="1" customHeight="1">
      <c r="A361" s="122" t="s">
        <v>1280</v>
      </c>
      <c r="B361" s="136" t="s">
        <v>1281</v>
      </c>
      <c r="C361" s="137">
        <v>692</v>
      </c>
      <c r="D361" s="137">
        <v>611</v>
      </c>
      <c r="E361" s="137">
        <v>537</v>
      </c>
      <c r="F361" s="137">
        <v>492</v>
      </c>
      <c r="G361" s="137">
        <v>459</v>
      </c>
      <c r="H361" s="137">
        <v>406</v>
      </c>
      <c r="I361" s="137">
        <v>370</v>
      </c>
      <c r="J361" s="137">
        <v>325</v>
      </c>
      <c r="K361" s="137">
        <v>281</v>
      </c>
      <c r="L361" s="137">
        <v>242</v>
      </c>
      <c r="M361" s="137">
        <v>223</v>
      </c>
      <c r="N361" s="137">
        <v>206</v>
      </c>
      <c r="O361" s="137">
        <v>178</v>
      </c>
      <c r="P361" s="137">
        <v>150</v>
      </c>
      <c r="Q361" s="137">
        <v>124</v>
      </c>
      <c r="R361" s="137">
        <v>108</v>
      </c>
      <c r="S361" s="137">
        <v>94</v>
      </c>
      <c r="T361" s="137">
        <v>78</v>
      </c>
      <c r="U361" s="137">
        <v>59</v>
      </c>
      <c r="V361" s="137">
        <v>44</v>
      </c>
      <c r="W361" s="137">
        <v>35</v>
      </c>
      <c r="X361" s="137">
        <v>27</v>
      </c>
      <c r="Y361" s="137">
        <v>23</v>
      </c>
      <c r="Z361" s="137">
        <v>19</v>
      </c>
      <c r="AA361" s="137">
        <v>17</v>
      </c>
      <c r="AB361" s="137">
        <v>13</v>
      </c>
      <c r="AC361" s="137">
        <v>12</v>
      </c>
      <c r="AD361" s="137">
        <v>9</v>
      </c>
      <c r="AE361" s="137">
        <v>6</v>
      </c>
      <c r="AF361" s="137" t="s">
        <v>631</v>
      </c>
      <c r="AG361" s="137" t="s">
        <v>631</v>
      </c>
      <c r="AH361" s="137" t="s">
        <v>631</v>
      </c>
      <c r="AI361" s="137" t="s">
        <v>631</v>
      </c>
      <c r="AJ361" s="137" t="s">
        <v>631</v>
      </c>
      <c r="AK361" s="137" t="s">
        <v>631</v>
      </c>
      <c r="AL361" s="137" t="s">
        <v>631</v>
      </c>
      <c r="AM361" s="137" t="s">
        <v>631</v>
      </c>
      <c r="AN361" s="137">
        <v>0</v>
      </c>
      <c r="AO361" s="137">
        <v>0</v>
      </c>
      <c r="AP361" s="137">
        <v>0</v>
      </c>
    </row>
    <row r="362" spans="1:42" ht="18" hidden="1" customHeight="1">
      <c r="A362" s="122" t="s">
        <v>1282</v>
      </c>
      <c r="B362" s="136" t="s">
        <v>1283</v>
      </c>
      <c r="C362" s="137">
        <v>720</v>
      </c>
      <c r="D362" s="137">
        <v>623</v>
      </c>
      <c r="E362" s="137">
        <v>525</v>
      </c>
      <c r="F362" s="137">
        <v>462</v>
      </c>
      <c r="G362" s="137">
        <v>414</v>
      </c>
      <c r="H362" s="137">
        <v>384</v>
      </c>
      <c r="I362" s="137">
        <v>371</v>
      </c>
      <c r="J362" s="137">
        <v>340</v>
      </c>
      <c r="K362" s="137">
        <v>316</v>
      </c>
      <c r="L362" s="137">
        <v>291</v>
      </c>
      <c r="M362" s="137">
        <v>283</v>
      </c>
      <c r="N362" s="137">
        <v>258</v>
      </c>
      <c r="O362" s="137">
        <v>234</v>
      </c>
      <c r="P362" s="137">
        <v>206</v>
      </c>
      <c r="Q362" s="137">
        <v>172</v>
      </c>
      <c r="R362" s="137">
        <v>151</v>
      </c>
      <c r="S362" s="137">
        <v>131</v>
      </c>
      <c r="T362" s="137">
        <v>124</v>
      </c>
      <c r="U362" s="137">
        <v>113</v>
      </c>
      <c r="V362" s="137">
        <v>105</v>
      </c>
      <c r="W362" s="137">
        <v>92</v>
      </c>
      <c r="X362" s="137">
        <v>82</v>
      </c>
      <c r="Y362" s="137">
        <v>71</v>
      </c>
      <c r="Z362" s="137">
        <v>61</v>
      </c>
      <c r="AA362" s="137">
        <v>56</v>
      </c>
      <c r="AB362" s="137">
        <v>49</v>
      </c>
      <c r="AC362" s="137">
        <v>41</v>
      </c>
      <c r="AD362" s="137">
        <v>29</v>
      </c>
      <c r="AE362" s="137">
        <v>21</v>
      </c>
      <c r="AF362" s="137">
        <v>10</v>
      </c>
      <c r="AG362" s="137">
        <v>9</v>
      </c>
      <c r="AH362" s="137">
        <v>9</v>
      </c>
      <c r="AI362" s="137">
        <v>7</v>
      </c>
      <c r="AJ362" s="137">
        <v>5</v>
      </c>
      <c r="AK362" s="137" t="s">
        <v>631</v>
      </c>
      <c r="AL362" s="137" t="s">
        <v>631</v>
      </c>
      <c r="AM362" s="137" t="s">
        <v>631</v>
      </c>
      <c r="AN362" s="137">
        <v>0</v>
      </c>
      <c r="AO362" s="137">
        <v>0</v>
      </c>
      <c r="AP362" s="137">
        <v>0</v>
      </c>
    </row>
    <row r="363" spans="1:42" ht="18" hidden="1" customHeight="1">
      <c r="A363" s="122" t="s">
        <v>1284</v>
      </c>
      <c r="B363" s="136" t="s">
        <v>1285</v>
      </c>
      <c r="C363" s="137">
        <v>793</v>
      </c>
      <c r="D363" s="137">
        <v>727</v>
      </c>
      <c r="E363" s="137">
        <v>645</v>
      </c>
      <c r="F363" s="137">
        <v>564</v>
      </c>
      <c r="G363" s="137">
        <v>548</v>
      </c>
      <c r="H363" s="137">
        <v>479</v>
      </c>
      <c r="I363" s="137">
        <v>464</v>
      </c>
      <c r="J363" s="137">
        <v>427</v>
      </c>
      <c r="K363" s="137">
        <v>396</v>
      </c>
      <c r="L363" s="137">
        <v>371</v>
      </c>
      <c r="M363" s="137">
        <v>338</v>
      </c>
      <c r="N363" s="137">
        <v>309</v>
      </c>
      <c r="O363" s="137">
        <v>275</v>
      </c>
      <c r="P363" s="137">
        <v>236</v>
      </c>
      <c r="Q363" s="137">
        <v>201</v>
      </c>
      <c r="R363" s="137">
        <v>166</v>
      </c>
      <c r="S363" s="137">
        <v>147</v>
      </c>
      <c r="T363" s="137">
        <v>130</v>
      </c>
      <c r="U363" s="137">
        <v>114</v>
      </c>
      <c r="V363" s="137">
        <v>101</v>
      </c>
      <c r="W363" s="137">
        <v>88</v>
      </c>
      <c r="X363" s="137">
        <v>72</v>
      </c>
      <c r="Y363" s="137">
        <v>59</v>
      </c>
      <c r="Z363" s="137">
        <v>50</v>
      </c>
      <c r="AA363" s="137">
        <v>43</v>
      </c>
      <c r="AB363" s="137">
        <v>38</v>
      </c>
      <c r="AC363" s="137">
        <v>29</v>
      </c>
      <c r="AD363" s="137">
        <v>21</v>
      </c>
      <c r="AE363" s="137">
        <v>17</v>
      </c>
      <c r="AF363" s="137">
        <v>10</v>
      </c>
      <c r="AG363" s="137" t="s">
        <v>631</v>
      </c>
      <c r="AH363" s="137" t="s">
        <v>631</v>
      </c>
      <c r="AI363" s="137" t="s">
        <v>631</v>
      </c>
      <c r="AJ363" s="137" t="s">
        <v>631</v>
      </c>
      <c r="AK363" s="137" t="s">
        <v>631</v>
      </c>
      <c r="AL363" s="137" t="s">
        <v>631</v>
      </c>
      <c r="AM363" s="137" t="s">
        <v>631</v>
      </c>
      <c r="AN363" s="137">
        <v>0</v>
      </c>
      <c r="AO363" s="137">
        <v>0</v>
      </c>
      <c r="AP363" s="137">
        <v>0</v>
      </c>
    </row>
    <row r="364" spans="1:42" ht="18" hidden="1" customHeight="1">
      <c r="A364" s="122" t="s">
        <v>1286</v>
      </c>
      <c r="B364" s="136" t="s">
        <v>1287</v>
      </c>
      <c r="C364" s="137" t="s">
        <v>631</v>
      </c>
      <c r="D364" s="137" t="s">
        <v>631</v>
      </c>
      <c r="E364" s="137">
        <v>0</v>
      </c>
      <c r="F364" s="137">
        <v>0</v>
      </c>
      <c r="G364" s="137">
        <v>0</v>
      </c>
      <c r="H364" s="137">
        <v>0</v>
      </c>
      <c r="I364" s="137">
        <v>0</v>
      </c>
      <c r="J364" s="137">
        <v>0</v>
      </c>
      <c r="K364" s="137">
        <v>0</v>
      </c>
      <c r="L364" s="137">
        <v>0</v>
      </c>
      <c r="M364" s="137">
        <v>0</v>
      </c>
      <c r="N364" s="137">
        <v>0</v>
      </c>
      <c r="O364" s="137">
        <v>0</v>
      </c>
      <c r="P364" s="137">
        <v>0</v>
      </c>
      <c r="Q364" s="137">
        <v>0</v>
      </c>
      <c r="R364" s="137">
        <v>0</v>
      </c>
      <c r="S364" s="137">
        <v>0</v>
      </c>
      <c r="T364" s="137">
        <v>0</v>
      </c>
      <c r="U364" s="137">
        <v>0</v>
      </c>
      <c r="V364" s="137">
        <v>0</v>
      </c>
      <c r="W364" s="137">
        <v>0</v>
      </c>
      <c r="X364" s="137">
        <v>0</v>
      </c>
      <c r="Y364" s="137">
        <v>0</v>
      </c>
      <c r="Z364" s="137">
        <v>0</v>
      </c>
      <c r="AA364" s="137">
        <v>0</v>
      </c>
      <c r="AB364" s="137">
        <v>0</v>
      </c>
      <c r="AC364" s="137">
        <v>0</v>
      </c>
      <c r="AD364" s="137">
        <v>0</v>
      </c>
      <c r="AE364" s="137">
        <v>0</v>
      </c>
      <c r="AF364" s="137">
        <v>0</v>
      </c>
      <c r="AG364" s="137">
        <v>0</v>
      </c>
      <c r="AH364" s="137">
        <v>0</v>
      </c>
      <c r="AI364" s="137">
        <v>0</v>
      </c>
      <c r="AJ364" s="137">
        <v>0</v>
      </c>
      <c r="AK364" s="137">
        <v>0</v>
      </c>
      <c r="AL364" s="137">
        <v>0</v>
      </c>
      <c r="AM364" s="137">
        <v>0</v>
      </c>
      <c r="AN364" s="137">
        <v>0</v>
      </c>
      <c r="AO364" s="137">
        <v>0</v>
      </c>
      <c r="AP364" s="137">
        <v>0</v>
      </c>
    </row>
    <row r="365" spans="1:42" ht="18" hidden="1" customHeight="1">
      <c r="A365" s="122" t="s">
        <v>1288</v>
      </c>
      <c r="B365" s="136" t="s">
        <v>1289</v>
      </c>
      <c r="C365" s="137">
        <v>557</v>
      </c>
      <c r="D365" s="137">
        <v>521</v>
      </c>
      <c r="E365" s="137">
        <v>436</v>
      </c>
      <c r="F365" s="137">
        <v>371</v>
      </c>
      <c r="G365" s="137">
        <v>364</v>
      </c>
      <c r="H365" s="137">
        <v>320</v>
      </c>
      <c r="I365" s="137">
        <v>300</v>
      </c>
      <c r="J365" s="137">
        <v>264</v>
      </c>
      <c r="K365" s="137">
        <v>235</v>
      </c>
      <c r="L365" s="137">
        <v>212</v>
      </c>
      <c r="M365" s="137">
        <v>201</v>
      </c>
      <c r="N365" s="137">
        <v>180</v>
      </c>
      <c r="O365" s="137">
        <v>160</v>
      </c>
      <c r="P365" s="137">
        <v>140</v>
      </c>
      <c r="Q365" s="137">
        <v>122</v>
      </c>
      <c r="R365" s="137">
        <v>121</v>
      </c>
      <c r="S365" s="137">
        <v>107</v>
      </c>
      <c r="T365" s="137">
        <v>96</v>
      </c>
      <c r="U365" s="137">
        <v>84</v>
      </c>
      <c r="V365" s="137">
        <v>73</v>
      </c>
      <c r="W365" s="137">
        <v>63</v>
      </c>
      <c r="X365" s="137">
        <v>54</v>
      </c>
      <c r="Y365" s="137">
        <v>49</v>
      </c>
      <c r="Z365" s="137">
        <v>38</v>
      </c>
      <c r="AA365" s="137">
        <v>34</v>
      </c>
      <c r="AB365" s="137">
        <v>25</v>
      </c>
      <c r="AC365" s="137">
        <v>14</v>
      </c>
      <c r="AD365" s="137">
        <v>13</v>
      </c>
      <c r="AE365" s="137">
        <v>7</v>
      </c>
      <c r="AF365" s="137" t="s">
        <v>631</v>
      </c>
      <c r="AG365" s="137" t="s">
        <v>631</v>
      </c>
      <c r="AH365" s="137" t="s">
        <v>631</v>
      </c>
      <c r="AI365" s="137" t="s">
        <v>631</v>
      </c>
      <c r="AJ365" s="137" t="s">
        <v>631</v>
      </c>
      <c r="AK365" s="137" t="s">
        <v>631</v>
      </c>
      <c r="AL365" s="137" t="s">
        <v>631</v>
      </c>
      <c r="AM365" s="137" t="s">
        <v>631</v>
      </c>
      <c r="AN365" s="137">
        <v>0</v>
      </c>
      <c r="AO365" s="137">
        <v>0</v>
      </c>
      <c r="AP365" s="137">
        <v>0</v>
      </c>
    </row>
    <row r="366" spans="1:42" ht="18" hidden="1" customHeight="1">
      <c r="A366" s="122" t="s">
        <v>1290</v>
      </c>
      <c r="B366" s="136" t="s">
        <v>1291</v>
      </c>
      <c r="C366" s="137">
        <v>196</v>
      </c>
      <c r="D366" s="137">
        <v>161</v>
      </c>
      <c r="E366" s="137">
        <v>127</v>
      </c>
      <c r="F366" s="137">
        <v>106</v>
      </c>
      <c r="G366" s="137">
        <v>98</v>
      </c>
      <c r="H366" s="137">
        <v>91</v>
      </c>
      <c r="I366" s="137">
        <v>86</v>
      </c>
      <c r="J366" s="137">
        <v>76</v>
      </c>
      <c r="K366" s="137">
        <v>74</v>
      </c>
      <c r="L366" s="137">
        <v>71</v>
      </c>
      <c r="M366" s="137">
        <v>72</v>
      </c>
      <c r="N366" s="137">
        <v>64</v>
      </c>
      <c r="O366" s="137">
        <v>58</v>
      </c>
      <c r="P366" s="137">
        <v>47</v>
      </c>
      <c r="Q366" s="137">
        <v>39</v>
      </c>
      <c r="R366" s="137">
        <v>35</v>
      </c>
      <c r="S366" s="137">
        <v>29</v>
      </c>
      <c r="T366" s="137">
        <v>23</v>
      </c>
      <c r="U366" s="137">
        <v>18</v>
      </c>
      <c r="V366" s="137">
        <v>15</v>
      </c>
      <c r="W366" s="137">
        <v>7</v>
      </c>
      <c r="X366" s="137">
        <v>6</v>
      </c>
      <c r="Y366" s="137" t="s">
        <v>631</v>
      </c>
      <c r="Z366" s="137" t="s">
        <v>631</v>
      </c>
      <c r="AA366" s="137" t="s">
        <v>631</v>
      </c>
      <c r="AB366" s="137">
        <v>0</v>
      </c>
      <c r="AC366" s="137">
        <v>0</v>
      </c>
      <c r="AD366" s="137">
        <v>0</v>
      </c>
      <c r="AE366" s="137">
        <v>0</v>
      </c>
      <c r="AF366" s="137">
        <v>0</v>
      </c>
      <c r="AG366" s="137">
        <v>0</v>
      </c>
      <c r="AH366" s="137">
        <v>0</v>
      </c>
      <c r="AI366" s="137">
        <v>0</v>
      </c>
      <c r="AJ366" s="137">
        <v>0</v>
      </c>
      <c r="AK366" s="137">
        <v>0</v>
      </c>
      <c r="AL366" s="137">
        <v>0</v>
      </c>
      <c r="AM366" s="137">
        <v>0</v>
      </c>
      <c r="AN366" s="137">
        <v>0</v>
      </c>
      <c r="AO366" s="137">
        <v>0</v>
      </c>
      <c r="AP366" s="137">
        <v>0</v>
      </c>
    </row>
    <row r="367" spans="1:42" ht="18" hidden="1" customHeight="1">
      <c r="A367" s="122" t="s">
        <v>1292</v>
      </c>
      <c r="B367" s="136" t="s">
        <v>1293</v>
      </c>
      <c r="C367" s="137">
        <v>620</v>
      </c>
      <c r="D367" s="137">
        <v>559</v>
      </c>
      <c r="E367" s="137">
        <v>454</v>
      </c>
      <c r="F367" s="137">
        <v>382</v>
      </c>
      <c r="G367" s="137">
        <v>349</v>
      </c>
      <c r="H367" s="137">
        <v>301</v>
      </c>
      <c r="I367" s="137">
        <v>280</v>
      </c>
      <c r="J367" s="137">
        <v>247</v>
      </c>
      <c r="K367" s="137">
        <v>222</v>
      </c>
      <c r="L367" s="137">
        <v>203</v>
      </c>
      <c r="M367" s="137">
        <v>194</v>
      </c>
      <c r="N367" s="137">
        <v>179</v>
      </c>
      <c r="O367" s="137">
        <v>164</v>
      </c>
      <c r="P367" s="137">
        <v>142</v>
      </c>
      <c r="Q367" s="137">
        <v>119</v>
      </c>
      <c r="R367" s="137">
        <v>105</v>
      </c>
      <c r="S367" s="137">
        <v>95</v>
      </c>
      <c r="T367" s="137">
        <v>84</v>
      </c>
      <c r="U367" s="137">
        <v>79</v>
      </c>
      <c r="V367" s="137">
        <v>69</v>
      </c>
      <c r="W367" s="137">
        <v>58</v>
      </c>
      <c r="X367" s="137">
        <v>50</v>
      </c>
      <c r="Y367" s="137">
        <v>40</v>
      </c>
      <c r="Z367" s="137">
        <v>33</v>
      </c>
      <c r="AA367" s="137">
        <v>23</v>
      </c>
      <c r="AB367" s="137">
        <v>17</v>
      </c>
      <c r="AC367" s="137">
        <v>11</v>
      </c>
      <c r="AD367" s="137">
        <v>6</v>
      </c>
      <c r="AE367" s="137">
        <v>5</v>
      </c>
      <c r="AF367" s="137" t="s">
        <v>631</v>
      </c>
      <c r="AG367" s="137" t="s">
        <v>631</v>
      </c>
      <c r="AH367" s="137" t="s">
        <v>631</v>
      </c>
      <c r="AI367" s="137" t="s">
        <v>631</v>
      </c>
      <c r="AJ367" s="137" t="s">
        <v>631</v>
      </c>
      <c r="AK367" s="137" t="s">
        <v>631</v>
      </c>
      <c r="AL367" s="137">
        <v>0</v>
      </c>
      <c r="AM367" s="137">
        <v>0</v>
      </c>
      <c r="AN367" s="137">
        <v>0</v>
      </c>
      <c r="AO367" s="137">
        <v>0</v>
      </c>
      <c r="AP367" s="137">
        <v>0</v>
      </c>
    </row>
    <row r="368" spans="1:42" ht="18" hidden="1" customHeight="1">
      <c r="A368" s="122" t="s">
        <v>1294</v>
      </c>
      <c r="B368" s="136" t="s">
        <v>1295</v>
      </c>
      <c r="C368" s="137">
        <v>363</v>
      </c>
      <c r="D368" s="137">
        <v>319</v>
      </c>
      <c r="E368" s="137">
        <v>265</v>
      </c>
      <c r="F368" s="137">
        <v>225</v>
      </c>
      <c r="G368" s="137">
        <v>216</v>
      </c>
      <c r="H368" s="137">
        <v>192</v>
      </c>
      <c r="I368" s="137">
        <v>182</v>
      </c>
      <c r="J368" s="137">
        <v>166</v>
      </c>
      <c r="K368" s="137">
        <v>145</v>
      </c>
      <c r="L368" s="137">
        <v>133</v>
      </c>
      <c r="M368" s="137">
        <v>121</v>
      </c>
      <c r="N368" s="137">
        <v>107</v>
      </c>
      <c r="O368" s="137">
        <v>100</v>
      </c>
      <c r="P368" s="137">
        <v>90</v>
      </c>
      <c r="Q368" s="137">
        <v>82</v>
      </c>
      <c r="R368" s="137">
        <v>69</v>
      </c>
      <c r="S368" s="137">
        <v>62</v>
      </c>
      <c r="T368" s="137">
        <v>51</v>
      </c>
      <c r="U368" s="137">
        <v>46</v>
      </c>
      <c r="V368" s="137">
        <v>33</v>
      </c>
      <c r="W368" s="137">
        <v>24</v>
      </c>
      <c r="X368" s="137">
        <v>18</v>
      </c>
      <c r="Y368" s="137">
        <v>11</v>
      </c>
      <c r="Z368" s="137">
        <v>7</v>
      </c>
      <c r="AA368" s="137">
        <v>5</v>
      </c>
      <c r="AB368" s="137" t="s">
        <v>631</v>
      </c>
      <c r="AC368" s="137" t="s">
        <v>631</v>
      </c>
      <c r="AD368" s="137" t="s">
        <v>631</v>
      </c>
      <c r="AE368" s="137" t="s">
        <v>631</v>
      </c>
      <c r="AF368" s="137">
        <v>0</v>
      </c>
      <c r="AG368" s="137">
        <v>0</v>
      </c>
      <c r="AH368" s="137">
        <v>0</v>
      </c>
      <c r="AI368" s="137">
        <v>0</v>
      </c>
      <c r="AJ368" s="137">
        <v>0</v>
      </c>
      <c r="AK368" s="137">
        <v>0</v>
      </c>
      <c r="AL368" s="137">
        <v>0</v>
      </c>
      <c r="AM368" s="137">
        <v>0</v>
      </c>
      <c r="AN368" s="137">
        <v>0</v>
      </c>
      <c r="AO368" s="137">
        <v>0</v>
      </c>
      <c r="AP368" s="137">
        <v>0</v>
      </c>
    </row>
    <row r="369" spans="1:42" ht="18" hidden="1" customHeight="1">
      <c r="A369" s="122" t="s">
        <v>1296</v>
      </c>
      <c r="B369" s="136" t="s">
        <v>1297</v>
      </c>
      <c r="C369" s="137">
        <v>175</v>
      </c>
      <c r="D369" s="137">
        <v>158</v>
      </c>
      <c r="E369" s="137">
        <v>133</v>
      </c>
      <c r="F369" s="137">
        <v>119</v>
      </c>
      <c r="G369" s="137">
        <v>112</v>
      </c>
      <c r="H369" s="137">
        <v>93</v>
      </c>
      <c r="I369" s="137">
        <v>93</v>
      </c>
      <c r="J369" s="137">
        <v>84</v>
      </c>
      <c r="K369" s="137">
        <v>76</v>
      </c>
      <c r="L369" s="137">
        <v>73</v>
      </c>
      <c r="M369" s="137">
        <v>66</v>
      </c>
      <c r="N369" s="137">
        <v>64</v>
      </c>
      <c r="O369" s="137">
        <v>59</v>
      </c>
      <c r="P369" s="137">
        <v>56</v>
      </c>
      <c r="Q369" s="137">
        <v>45</v>
      </c>
      <c r="R369" s="137">
        <v>37</v>
      </c>
      <c r="S369" s="137">
        <v>33</v>
      </c>
      <c r="T369" s="137">
        <v>30</v>
      </c>
      <c r="U369" s="137">
        <v>25</v>
      </c>
      <c r="V369" s="137">
        <v>22</v>
      </c>
      <c r="W369" s="137">
        <v>17</v>
      </c>
      <c r="X369" s="137">
        <v>15</v>
      </c>
      <c r="Y369" s="137">
        <v>12</v>
      </c>
      <c r="Z369" s="137">
        <v>10</v>
      </c>
      <c r="AA369" s="137">
        <v>11</v>
      </c>
      <c r="AB369" s="137">
        <v>8</v>
      </c>
      <c r="AC369" s="137">
        <v>7</v>
      </c>
      <c r="AD369" s="137" t="s">
        <v>631</v>
      </c>
      <c r="AE369" s="137" t="s">
        <v>631</v>
      </c>
      <c r="AF369" s="137" t="s">
        <v>631</v>
      </c>
      <c r="AG369" s="137" t="s">
        <v>631</v>
      </c>
      <c r="AH369" s="137" t="s">
        <v>631</v>
      </c>
      <c r="AI369" s="137" t="s">
        <v>631</v>
      </c>
      <c r="AJ369" s="137" t="s">
        <v>631</v>
      </c>
      <c r="AK369" s="137" t="s">
        <v>631</v>
      </c>
      <c r="AL369" s="137" t="s">
        <v>631</v>
      </c>
      <c r="AM369" s="137" t="s">
        <v>631</v>
      </c>
      <c r="AN369" s="137">
        <v>0</v>
      </c>
      <c r="AO369" s="137">
        <v>0</v>
      </c>
      <c r="AP369" s="137">
        <v>0</v>
      </c>
    </row>
    <row r="370" spans="1:42" ht="18" hidden="1" customHeight="1">
      <c r="A370" s="122" t="s">
        <v>1298</v>
      </c>
      <c r="B370" s="136" t="s">
        <v>1299</v>
      </c>
      <c r="C370" s="137">
        <v>1133</v>
      </c>
      <c r="D370" s="137">
        <v>1001</v>
      </c>
      <c r="E370" s="137">
        <v>855</v>
      </c>
      <c r="F370" s="137">
        <v>786</v>
      </c>
      <c r="G370" s="137">
        <v>745</v>
      </c>
      <c r="H370" s="137">
        <v>661</v>
      </c>
      <c r="I370" s="137">
        <v>634</v>
      </c>
      <c r="J370" s="137">
        <v>596</v>
      </c>
      <c r="K370" s="137">
        <v>571</v>
      </c>
      <c r="L370" s="137">
        <v>515</v>
      </c>
      <c r="M370" s="137">
        <v>483</v>
      </c>
      <c r="N370" s="137">
        <v>441</v>
      </c>
      <c r="O370" s="137">
        <v>407</v>
      </c>
      <c r="P370" s="137">
        <v>346</v>
      </c>
      <c r="Q370" s="137">
        <v>303</v>
      </c>
      <c r="R370" s="137">
        <v>260</v>
      </c>
      <c r="S370" s="137">
        <v>217</v>
      </c>
      <c r="T370" s="137">
        <v>188</v>
      </c>
      <c r="U370" s="137">
        <v>168</v>
      </c>
      <c r="V370" s="137">
        <v>131</v>
      </c>
      <c r="W370" s="137">
        <v>120</v>
      </c>
      <c r="X370" s="137">
        <v>95</v>
      </c>
      <c r="Y370" s="137">
        <v>85</v>
      </c>
      <c r="Z370" s="137">
        <v>70</v>
      </c>
      <c r="AA370" s="137">
        <v>64</v>
      </c>
      <c r="AB370" s="137">
        <v>52</v>
      </c>
      <c r="AC370" s="137">
        <v>35</v>
      </c>
      <c r="AD370" s="137">
        <v>25</v>
      </c>
      <c r="AE370" s="137">
        <v>16</v>
      </c>
      <c r="AF370" s="137">
        <v>9</v>
      </c>
      <c r="AG370" s="137">
        <v>8</v>
      </c>
      <c r="AH370" s="137">
        <v>5</v>
      </c>
      <c r="AI370" s="137">
        <v>5</v>
      </c>
      <c r="AJ370" s="137" t="s">
        <v>631</v>
      </c>
      <c r="AK370" s="137" t="s">
        <v>631</v>
      </c>
      <c r="AL370" s="137" t="s">
        <v>631</v>
      </c>
      <c r="AM370" s="137" t="s">
        <v>631</v>
      </c>
      <c r="AN370" s="137">
        <v>0</v>
      </c>
      <c r="AO370" s="137">
        <v>0</v>
      </c>
      <c r="AP370" s="137">
        <v>0</v>
      </c>
    </row>
    <row r="371" spans="1:42" ht="18" hidden="1" customHeight="1">
      <c r="A371" s="122" t="s">
        <v>1300</v>
      </c>
      <c r="B371" s="136" t="s">
        <v>1301</v>
      </c>
      <c r="C371" s="137">
        <v>1532</v>
      </c>
      <c r="D371" s="137">
        <v>1364</v>
      </c>
      <c r="E371" s="137">
        <v>1187</v>
      </c>
      <c r="F371" s="137">
        <v>1051</v>
      </c>
      <c r="G371" s="137">
        <v>1027</v>
      </c>
      <c r="H371" s="137">
        <v>920</v>
      </c>
      <c r="I371" s="137">
        <v>909</v>
      </c>
      <c r="J371" s="137">
        <v>848</v>
      </c>
      <c r="K371" s="137">
        <v>797</v>
      </c>
      <c r="L371" s="137">
        <v>748</v>
      </c>
      <c r="M371" s="137">
        <v>698</v>
      </c>
      <c r="N371" s="137">
        <v>656</v>
      </c>
      <c r="O371" s="137">
        <v>599</v>
      </c>
      <c r="P371" s="137">
        <v>542</v>
      </c>
      <c r="Q371" s="137">
        <v>469</v>
      </c>
      <c r="R371" s="137">
        <v>419</v>
      </c>
      <c r="S371" s="137">
        <v>352</v>
      </c>
      <c r="T371" s="137">
        <v>313</v>
      </c>
      <c r="U371" s="137">
        <v>282</v>
      </c>
      <c r="V371" s="137">
        <v>246</v>
      </c>
      <c r="W371" s="137">
        <v>214</v>
      </c>
      <c r="X371" s="137">
        <v>189</v>
      </c>
      <c r="Y371" s="137">
        <v>165</v>
      </c>
      <c r="Z371" s="137">
        <v>130</v>
      </c>
      <c r="AA371" s="137">
        <v>101</v>
      </c>
      <c r="AB371" s="137">
        <v>74</v>
      </c>
      <c r="AC371" s="137">
        <v>52</v>
      </c>
      <c r="AD371" s="137">
        <v>39</v>
      </c>
      <c r="AE371" s="137">
        <v>30</v>
      </c>
      <c r="AF371" s="137">
        <v>13</v>
      </c>
      <c r="AG371" s="137">
        <v>11</v>
      </c>
      <c r="AH371" s="137">
        <v>10</v>
      </c>
      <c r="AI371" s="137">
        <v>8</v>
      </c>
      <c r="AJ371" s="137">
        <v>8</v>
      </c>
      <c r="AK371" s="137">
        <v>7</v>
      </c>
      <c r="AL371" s="137">
        <v>6</v>
      </c>
      <c r="AM371" s="137" t="s">
        <v>631</v>
      </c>
      <c r="AN371" s="137">
        <v>0</v>
      </c>
      <c r="AO371" s="137">
        <v>0</v>
      </c>
      <c r="AP371" s="137">
        <v>0</v>
      </c>
    </row>
    <row r="372" spans="1:42" ht="18" hidden="1" customHeight="1">
      <c r="A372" s="136" t="s">
        <v>1302</v>
      </c>
      <c r="B372" s="136" t="s">
        <v>1303</v>
      </c>
      <c r="C372" s="137">
        <v>326</v>
      </c>
      <c r="D372" s="137">
        <v>278</v>
      </c>
      <c r="E372" s="137">
        <v>245</v>
      </c>
      <c r="F372" s="137">
        <v>213</v>
      </c>
      <c r="G372" s="137">
        <v>220</v>
      </c>
      <c r="H372" s="137">
        <v>201</v>
      </c>
      <c r="I372" s="137">
        <v>205</v>
      </c>
      <c r="J372" s="137">
        <v>180</v>
      </c>
      <c r="K372" s="137">
        <v>172</v>
      </c>
      <c r="L372" s="137">
        <v>165</v>
      </c>
      <c r="M372" s="137">
        <v>155</v>
      </c>
      <c r="N372" s="137">
        <v>151</v>
      </c>
      <c r="O372" s="137">
        <v>137</v>
      </c>
      <c r="P372" s="137">
        <v>122</v>
      </c>
      <c r="Q372" s="137">
        <v>105</v>
      </c>
      <c r="R372" s="137">
        <v>94</v>
      </c>
      <c r="S372" s="137">
        <v>78</v>
      </c>
      <c r="T372" s="137">
        <v>72</v>
      </c>
      <c r="U372" s="137">
        <v>61</v>
      </c>
      <c r="V372" s="137">
        <v>53</v>
      </c>
      <c r="W372" s="137">
        <v>49</v>
      </c>
      <c r="X372" s="137">
        <v>45</v>
      </c>
      <c r="Y372" s="137">
        <v>38</v>
      </c>
      <c r="Z372" s="137">
        <v>27</v>
      </c>
      <c r="AA372" s="137">
        <v>19</v>
      </c>
      <c r="AB372" s="137">
        <v>15</v>
      </c>
      <c r="AC372" s="137">
        <v>12</v>
      </c>
      <c r="AD372" s="137">
        <v>11</v>
      </c>
      <c r="AE372" s="137">
        <v>10</v>
      </c>
      <c r="AF372" s="137">
        <v>5</v>
      </c>
      <c r="AG372" s="137" t="s">
        <v>631</v>
      </c>
      <c r="AH372" s="137" t="s">
        <v>631</v>
      </c>
      <c r="AI372" s="137" t="s">
        <v>631</v>
      </c>
      <c r="AJ372" s="137" t="s">
        <v>631</v>
      </c>
      <c r="AK372" s="137" t="s">
        <v>631</v>
      </c>
      <c r="AL372" s="137" t="s">
        <v>631</v>
      </c>
      <c r="AM372" s="137" t="s">
        <v>631</v>
      </c>
      <c r="AN372" s="137">
        <v>0</v>
      </c>
      <c r="AO372" s="137">
        <v>0</v>
      </c>
      <c r="AP372" s="137">
        <v>0</v>
      </c>
    </row>
    <row r="373" spans="1:42" ht="18" hidden="1" customHeight="1">
      <c r="A373" s="122" t="s">
        <v>1304</v>
      </c>
      <c r="B373" s="136" t="s">
        <v>1305</v>
      </c>
      <c r="C373" s="137">
        <v>180</v>
      </c>
      <c r="D373" s="137">
        <v>156</v>
      </c>
      <c r="E373" s="137">
        <v>138</v>
      </c>
      <c r="F373" s="137">
        <v>126</v>
      </c>
      <c r="G373" s="137">
        <v>124</v>
      </c>
      <c r="H373" s="137">
        <v>113</v>
      </c>
      <c r="I373" s="137">
        <v>109</v>
      </c>
      <c r="J373" s="137">
        <v>102</v>
      </c>
      <c r="K373" s="137">
        <v>91</v>
      </c>
      <c r="L373" s="137">
        <v>84</v>
      </c>
      <c r="M373" s="137">
        <v>79</v>
      </c>
      <c r="N373" s="137">
        <v>74</v>
      </c>
      <c r="O373" s="137">
        <v>65</v>
      </c>
      <c r="P373" s="137">
        <v>60</v>
      </c>
      <c r="Q373" s="137">
        <v>50</v>
      </c>
      <c r="R373" s="137">
        <v>41</v>
      </c>
      <c r="S373" s="137">
        <v>35</v>
      </c>
      <c r="T373" s="137">
        <v>34</v>
      </c>
      <c r="U373" s="137">
        <v>29</v>
      </c>
      <c r="V373" s="137">
        <v>28</v>
      </c>
      <c r="W373" s="137">
        <v>23</v>
      </c>
      <c r="X373" s="137">
        <v>20</v>
      </c>
      <c r="Y373" s="137">
        <v>14</v>
      </c>
      <c r="Z373" s="137">
        <v>9</v>
      </c>
      <c r="AA373" s="137">
        <v>8</v>
      </c>
      <c r="AB373" s="137">
        <v>6</v>
      </c>
      <c r="AC373" s="137" t="s">
        <v>631</v>
      </c>
      <c r="AD373" s="137" t="s">
        <v>631</v>
      </c>
      <c r="AE373" s="137" t="s">
        <v>631</v>
      </c>
      <c r="AF373" s="137" t="s">
        <v>631</v>
      </c>
      <c r="AG373" s="137" t="s">
        <v>631</v>
      </c>
      <c r="AH373" s="137" t="s">
        <v>631</v>
      </c>
      <c r="AI373" s="137">
        <v>0</v>
      </c>
      <c r="AJ373" s="137">
        <v>0</v>
      </c>
      <c r="AK373" s="137">
        <v>0</v>
      </c>
      <c r="AL373" s="137">
        <v>0</v>
      </c>
      <c r="AM373" s="137">
        <v>0</v>
      </c>
      <c r="AN373" s="137">
        <v>0</v>
      </c>
      <c r="AO373" s="137">
        <v>0</v>
      </c>
      <c r="AP373" s="137">
        <v>0</v>
      </c>
    </row>
    <row r="374" spans="1:42" ht="18" hidden="1" customHeight="1">
      <c r="A374" s="122" t="s">
        <v>1306</v>
      </c>
      <c r="B374" s="136" t="s">
        <v>1307</v>
      </c>
      <c r="C374" s="137">
        <v>166</v>
      </c>
      <c r="D374" s="137">
        <v>150</v>
      </c>
      <c r="E374" s="137">
        <v>123</v>
      </c>
      <c r="F374" s="137">
        <v>108</v>
      </c>
      <c r="G374" s="137">
        <v>109</v>
      </c>
      <c r="H374" s="137">
        <v>97</v>
      </c>
      <c r="I374" s="137">
        <v>93</v>
      </c>
      <c r="J374" s="137">
        <v>90</v>
      </c>
      <c r="K374" s="137">
        <v>86</v>
      </c>
      <c r="L374" s="137">
        <v>78</v>
      </c>
      <c r="M374" s="137">
        <v>71</v>
      </c>
      <c r="N374" s="137">
        <v>70</v>
      </c>
      <c r="O374" s="137">
        <v>65</v>
      </c>
      <c r="P374" s="137">
        <v>57</v>
      </c>
      <c r="Q374" s="137">
        <v>46</v>
      </c>
      <c r="R374" s="137">
        <v>39</v>
      </c>
      <c r="S374" s="137">
        <v>31</v>
      </c>
      <c r="T374" s="137">
        <v>25</v>
      </c>
      <c r="U374" s="137">
        <v>23</v>
      </c>
      <c r="V374" s="137">
        <v>22</v>
      </c>
      <c r="W374" s="137">
        <v>19</v>
      </c>
      <c r="X374" s="137">
        <v>17</v>
      </c>
      <c r="Y374" s="137">
        <v>15</v>
      </c>
      <c r="Z374" s="137">
        <v>11</v>
      </c>
      <c r="AA374" s="137">
        <v>8</v>
      </c>
      <c r="AB374" s="137">
        <v>6</v>
      </c>
      <c r="AC374" s="137">
        <v>5</v>
      </c>
      <c r="AD374" s="137" t="s">
        <v>631</v>
      </c>
      <c r="AE374" s="137" t="s">
        <v>631</v>
      </c>
      <c r="AF374" s="137" t="s">
        <v>631</v>
      </c>
      <c r="AG374" s="137">
        <v>0</v>
      </c>
      <c r="AH374" s="137">
        <v>0</v>
      </c>
      <c r="AI374" s="137">
        <v>0</v>
      </c>
      <c r="AJ374" s="137">
        <v>0</v>
      </c>
      <c r="AK374" s="137">
        <v>0</v>
      </c>
      <c r="AL374" s="137">
        <v>0</v>
      </c>
      <c r="AM374" s="137">
        <v>0</v>
      </c>
      <c r="AN374" s="137">
        <v>0</v>
      </c>
      <c r="AO374" s="137">
        <v>0</v>
      </c>
      <c r="AP374" s="137">
        <v>0</v>
      </c>
    </row>
    <row r="375" spans="1:42" ht="18" hidden="1" customHeight="1">
      <c r="A375" s="122" t="s">
        <v>1308</v>
      </c>
      <c r="B375" s="136" t="s">
        <v>1309</v>
      </c>
      <c r="C375" s="137">
        <v>208</v>
      </c>
      <c r="D375" s="137">
        <v>190</v>
      </c>
      <c r="E375" s="137">
        <v>164</v>
      </c>
      <c r="F375" s="137">
        <v>147</v>
      </c>
      <c r="G375" s="137">
        <v>154</v>
      </c>
      <c r="H375" s="137">
        <v>134</v>
      </c>
      <c r="I375" s="137">
        <v>130</v>
      </c>
      <c r="J375" s="137">
        <v>120</v>
      </c>
      <c r="K375" s="137">
        <v>116</v>
      </c>
      <c r="L375" s="137">
        <v>109</v>
      </c>
      <c r="M375" s="137">
        <v>107</v>
      </c>
      <c r="N375" s="137">
        <v>100</v>
      </c>
      <c r="O375" s="137">
        <v>91</v>
      </c>
      <c r="P375" s="137">
        <v>79</v>
      </c>
      <c r="Q375" s="137">
        <v>72</v>
      </c>
      <c r="R375" s="137">
        <v>67</v>
      </c>
      <c r="S375" s="137">
        <v>57</v>
      </c>
      <c r="T375" s="137">
        <v>50</v>
      </c>
      <c r="U375" s="137">
        <v>44</v>
      </c>
      <c r="V375" s="137">
        <v>36</v>
      </c>
      <c r="W375" s="137">
        <v>31</v>
      </c>
      <c r="X375" s="137">
        <v>24</v>
      </c>
      <c r="Y375" s="137">
        <v>26</v>
      </c>
      <c r="Z375" s="137">
        <v>23</v>
      </c>
      <c r="AA375" s="137">
        <v>17</v>
      </c>
      <c r="AB375" s="137">
        <v>10</v>
      </c>
      <c r="AC375" s="137">
        <v>8</v>
      </c>
      <c r="AD375" s="137">
        <v>5</v>
      </c>
      <c r="AE375" s="137" t="s">
        <v>631</v>
      </c>
      <c r="AF375" s="137">
        <v>0</v>
      </c>
      <c r="AG375" s="137">
        <v>0</v>
      </c>
      <c r="AH375" s="137">
        <v>0</v>
      </c>
      <c r="AI375" s="137">
        <v>0</v>
      </c>
      <c r="AJ375" s="137">
        <v>0</v>
      </c>
      <c r="AK375" s="137">
        <v>0</v>
      </c>
      <c r="AL375" s="137">
        <v>0</v>
      </c>
      <c r="AM375" s="137">
        <v>0</v>
      </c>
      <c r="AN375" s="137">
        <v>0</v>
      </c>
      <c r="AO375" s="137">
        <v>0</v>
      </c>
      <c r="AP375" s="137">
        <v>0</v>
      </c>
    </row>
    <row r="376" spans="1:42" ht="18" hidden="1" customHeight="1">
      <c r="A376" s="122" t="s">
        <v>1310</v>
      </c>
      <c r="B376" s="136" t="s">
        <v>1311</v>
      </c>
      <c r="C376" s="137">
        <v>181</v>
      </c>
      <c r="D376" s="137">
        <v>161</v>
      </c>
      <c r="E376" s="137">
        <v>144</v>
      </c>
      <c r="F376" s="137">
        <v>121</v>
      </c>
      <c r="G376" s="137">
        <v>110</v>
      </c>
      <c r="H376" s="137">
        <v>102</v>
      </c>
      <c r="I376" s="137">
        <v>103</v>
      </c>
      <c r="J376" s="137">
        <v>96</v>
      </c>
      <c r="K376" s="137">
        <v>92</v>
      </c>
      <c r="L376" s="137">
        <v>84</v>
      </c>
      <c r="M376" s="137">
        <v>77</v>
      </c>
      <c r="N376" s="137">
        <v>72</v>
      </c>
      <c r="O376" s="137">
        <v>66</v>
      </c>
      <c r="P376" s="137">
        <v>60</v>
      </c>
      <c r="Q376" s="137">
        <v>55</v>
      </c>
      <c r="R376" s="137">
        <v>51</v>
      </c>
      <c r="S376" s="137">
        <v>41</v>
      </c>
      <c r="T376" s="137">
        <v>38</v>
      </c>
      <c r="U376" s="137">
        <v>37</v>
      </c>
      <c r="V376" s="137">
        <v>30</v>
      </c>
      <c r="W376" s="137">
        <v>28</v>
      </c>
      <c r="X376" s="137">
        <v>27</v>
      </c>
      <c r="Y376" s="137">
        <v>23</v>
      </c>
      <c r="Z376" s="137">
        <v>22</v>
      </c>
      <c r="AA376" s="137">
        <v>19</v>
      </c>
      <c r="AB376" s="137">
        <v>16</v>
      </c>
      <c r="AC376" s="137">
        <v>12</v>
      </c>
      <c r="AD376" s="137">
        <v>10</v>
      </c>
      <c r="AE376" s="137">
        <v>6</v>
      </c>
      <c r="AF376" s="137" t="s">
        <v>631</v>
      </c>
      <c r="AG376" s="137" t="s">
        <v>631</v>
      </c>
      <c r="AH376" s="137" t="s">
        <v>631</v>
      </c>
      <c r="AI376" s="137" t="s">
        <v>631</v>
      </c>
      <c r="AJ376" s="137" t="s">
        <v>631</v>
      </c>
      <c r="AK376" s="137" t="s">
        <v>631</v>
      </c>
      <c r="AL376" s="137" t="s">
        <v>631</v>
      </c>
      <c r="AM376" s="137" t="s">
        <v>631</v>
      </c>
      <c r="AN376" s="137">
        <v>0</v>
      </c>
      <c r="AO376" s="137">
        <v>0</v>
      </c>
      <c r="AP376" s="137">
        <v>0</v>
      </c>
    </row>
    <row r="377" spans="1:42" ht="18" hidden="1" customHeight="1">
      <c r="A377" s="122" t="s">
        <v>1312</v>
      </c>
      <c r="B377" s="136" t="s">
        <v>1313</v>
      </c>
      <c r="C377" s="137">
        <v>253</v>
      </c>
      <c r="D377" s="137">
        <v>234</v>
      </c>
      <c r="E377" s="137">
        <v>202</v>
      </c>
      <c r="F377" s="137">
        <v>178</v>
      </c>
      <c r="G377" s="137">
        <v>162</v>
      </c>
      <c r="H377" s="137">
        <v>140</v>
      </c>
      <c r="I377" s="137">
        <v>139</v>
      </c>
      <c r="J377" s="137">
        <v>136</v>
      </c>
      <c r="K377" s="137">
        <v>127</v>
      </c>
      <c r="L377" s="137">
        <v>119</v>
      </c>
      <c r="M377" s="137">
        <v>114</v>
      </c>
      <c r="N377" s="137">
        <v>107</v>
      </c>
      <c r="O377" s="137">
        <v>98</v>
      </c>
      <c r="P377" s="137">
        <v>89</v>
      </c>
      <c r="Q377" s="137">
        <v>72</v>
      </c>
      <c r="R377" s="137">
        <v>63</v>
      </c>
      <c r="S377" s="137">
        <v>56</v>
      </c>
      <c r="T377" s="137">
        <v>46</v>
      </c>
      <c r="U377" s="137">
        <v>41</v>
      </c>
      <c r="V377" s="137">
        <v>35</v>
      </c>
      <c r="W377" s="137">
        <v>27</v>
      </c>
      <c r="X377" s="137">
        <v>25</v>
      </c>
      <c r="Y377" s="137">
        <v>20</v>
      </c>
      <c r="Z377" s="137">
        <v>15</v>
      </c>
      <c r="AA377" s="137">
        <v>12</v>
      </c>
      <c r="AB377" s="137">
        <v>10</v>
      </c>
      <c r="AC377" s="137">
        <v>6</v>
      </c>
      <c r="AD377" s="137">
        <v>5</v>
      </c>
      <c r="AE377" s="137">
        <v>5</v>
      </c>
      <c r="AF377" s="137" t="s">
        <v>631</v>
      </c>
      <c r="AG377" s="137" t="s">
        <v>631</v>
      </c>
      <c r="AH377" s="137" t="s">
        <v>631</v>
      </c>
      <c r="AI377" s="137" t="s">
        <v>631</v>
      </c>
      <c r="AJ377" s="137" t="s">
        <v>631</v>
      </c>
      <c r="AK377" s="137" t="s">
        <v>631</v>
      </c>
      <c r="AL377" s="137" t="s">
        <v>631</v>
      </c>
      <c r="AM377" s="137" t="s">
        <v>631</v>
      </c>
      <c r="AN377" s="137">
        <v>0</v>
      </c>
      <c r="AO377" s="137">
        <v>0</v>
      </c>
      <c r="AP377" s="137">
        <v>0</v>
      </c>
    </row>
    <row r="378" spans="1:42" ht="18" hidden="1" customHeight="1">
      <c r="A378" s="122" t="s">
        <v>1314</v>
      </c>
      <c r="B378" s="136" t="s">
        <v>1315</v>
      </c>
      <c r="C378" s="137">
        <v>131</v>
      </c>
      <c r="D378" s="137">
        <v>120</v>
      </c>
      <c r="E378" s="137">
        <v>109</v>
      </c>
      <c r="F378" s="137">
        <v>102</v>
      </c>
      <c r="G378" s="137">
        <v>93</v>
      </c>
      <c r="H378" s="137">
        <v>81</v>
      </c>
      <c r="I378" s="137">
        <v>80</v>
      </c>
      <c r="J378" s="137">
        <v>78</v>
      </c>
      <c r="K378" s="137">
        <v>71</v>
      </c>
      <c r="L378" s="137">
        <v>64</v>
      </c>
      <c r="M378" s="137">
        <v>54</v>
      </c>
      <c r="N378" s="137">
        <v>49</v>
      </c>
      <c r="O378" s="137">
        <v>50</v>
      </c>
      <c r="P378" s="137">
        <v>52</v>
      </c>
      <c r="Q378" s="137">
        <v>47</v>
      </c>
      <c r="R378" s="137">
        <v>44</v>
      </c>
      <c r="S378" s="137">
        <v>37</v>
      </c>
      <c r="T378" s="137">
        <v>34</v>
      </c>
      <c r="U378" s="137">
        <v>36</v>
      </c>
      <c r="V378" s="137">
        <v>32</v>
      </c>
      <c r="W378" s="137">
        <v>30</v>
      </c>
      <c r="X378" s="137">
        <v>25</v>
      </c>
      <c r="Y378" s="137">
        <v>22</v>
      </c>
      <c r="Z378" s="137">
        <v>18</v>
      </c>
      <c r="AA378" s="137">
        <v>14</v>
      </c>
      <c r="AB378" s="137">
        <v>10</v>
      </c>
      <c r="AC378" s="137">
        <v>7</v>
      </c>
      <c r="AD378" s="137" t="s">
        <v>631</v>
      </c>
      <c r="AE378" s="137" t="s">
        <v>631</v>
      </c>
      <c r="AF378" s="137">
        <v>0</v>
      </c>
      <c r="AG378" s="137">
        <v>0</v>
      </c>
      <c r="AH378" s="137">
        <v>0</v>
      </c>
      <c r="AI378" s="137">
        <v>0</v>
      </c>
      <c r="AJ378" s="137">
        <v>0</v>
      </c>
      <c r="AK378" s="137">
        <v>0</v>
      </c>
      <c r="AL378" s="137">
        <v>0</v>
      </c>
      <c r="AM378" s="137">
        <v>0</v>
      </c>
      <c r="AN378" s="137">
        <v>0</v>
      </c>
      <c r="AO378" s="137">
        <v>0</v>
      </c>
      <c r="AP378" s="137">
        <v>0</v>
      </c>
    </row>
    <row r="379" spans="1:42" ht="18" hidden="1" customHeight="1">
      <c r="A379" s="122" t="s">
        <v>1316</v>
      </c>
      <c r="B379" s="136" t="s">
        <v>1317</v>
      </c>
      <c r="C379" s="137">
        <v>86</v>
      </c>
      <c r="D379" s="137">
        <v>74</v>
      </c>
      <c r="E379" s="137">
        <v>62</v>
      </c>
      <c r="F379" s="137">
        <v>56</v>
      </c>
      <c r="G379" s="137">
        <v>55</v>
      </c>
      <c r="H379" s="137">
        <v>52</v>
      </c>
      <c r="I379" s="137">
        <v>50</v>
      </c>
      <c r="J379" s="137">
        <v>46</v>
      </c>
      <c r="K379" s="137">
        <v>42</v>
      </c>
      <c r="L379" s="137">
        <v>45</v>
      </c>
      <c r="M379" s="137">
        <v>41</v>
      </c>
      <c r="N379" s="137">
        <v>33</v>
      </c>
      <c r="O379" s="137">
        <v>27</v>
      </c>
      <c r="P379" s="137">
        <v>23</v>
      </c>
      <c r="Q379" s="137">
        <v>22</v>
      </c>
      <c r="R379" s="137">
        <v>20</v>
      </c>
      <c r="S379" s="137">
        <v>17</v>
      </c>
      <c r="T379" s="137">
        <v>14</v>
      </c>
      <c r="U379" s="137">
        <v>11</v>
      </c>
      <c r="V379" s="137">
        <v>10</v>
      </c>
      <c r="W379" s="137">
        <v>7</v>
      </c>
      <c r="X379" s="137">
        <v>6</v>
      </c>
      <c r="Y379" s="137">
        <v>7</v>
      </c>
      <c r="Z379" s="137">
        <v>5</v>
      </c>
      <c r="AA379" s="137" t="s">
        <v>631</v>
      </c>
      <c r="AB379" s="137" t="s">
        <v>631</v>
      </c>
      <c r="AC379" s="137" t="s">
        <v>631</v>
      </c>
      <c r="AD379" s="137" t="s">
        <v>631</v>
      </c>
      <c r="AE379" s="137" t="s">
        <v>631</v>
      </c>
      <c r="AF379" s="137" t="s">
        <v>631</v>
      </c>
      <c r="AG379" s="137" t="s">
        <v>631</v>
      </c>
      <c r="AH379" s="137" t="s">
        <v>631</v>
      </c>
      <c r="AI379" s="137" t="s">
        <v>631</v>
      </c>
      <c r="AJ379" s="137" t="s">
        <v>631</v>
      </c>
      <c r="AK379" s="137" t="s">
        <v>631</v>
      </c>
      <c r="AL379" s="137" t="s">
        <v>631</v>
      </c>
      <c r="AM379" s="137" t="s">
        <v>631</v>
      </c>
      <c r="AN379" s="137">
        <v>0</v>
      </c>
      <c r="AO379" s="137">
        <v>0</v>
      </c>
      <c r="AP379" s="137">
        <v>0</v>
      </c>
    </row>
    <row r="380" spans="1:42" ht="18" hidden="1" customHeight="1">
      <c r="A380" s="122"/>
      <c r="B380" s="136" t="s">
        <v>727</v>
      </c>
      <c r="C380" s="137" t="s">
        <v>631</v>
      </c>
      <c r="D380" s="137" t="s">
        <v>631</v>
      </c>
      <c r="E380" s="137">
        <v>0</v>
      </c>
      <c r="F380" s="137">
        <v>0</v>
      </c>
      <c r="G380" s="137">
        <v>0</v>
      </c>
      <c r="H380" s="137">
        <v>0</v>
      </c>
      <c r="I380" s="137">
        <v>0</v>
      </c>
      <c r="J380" s="137">
        <v>0</v>
      </c>
      <c r="K380" s="137">
        <v>0</v>
      </c>
      <c r="L380" s="137">
        <v>0</v>
      </c>
      <c r="M380" s="137">
        <v>0</v>
      </c>
      <c r="N380" s="137">
        <v>0</v>
      </c>
      <c r="O380" s="137">
        <v>0</v>
      </c>
      <c r="P380" s="137">
        <v>0</v>
      </c>
      <c r="Q380" s="137">
        <v>0</v>
      </c>
      <c r="R380" s="137">
        <v>0</v>
      </c>
      <c r="S380" s="137">
        <v>0</v>
      </c>
      <c r="T380" s="137">
        <v>0</v>
      </c>
      <c r="U380" s="137">
        <v>0</v>
      </c>
      <c r="V380" s="137">
        <v>0</v>
      </c>
      <c r="W380" s="137">
        <v>0</v>
      </c>
      <c r="X380" s="137">
        <v>0</v>
      </c>
      <c r="Y380" s="137">
        <v>0</v>
      </c>
      <c r="Z380" s="137">
        <v>0</v>
      </c>
      <c r="AA380" s="137">
        <v>0</v>
      </c>
      <c r="AB380" s="137">
        <v>0</v>
      </c>
      <c r="AC380" s="137">
        <v>0</v>
      </c>
      <c r="AD380" s="137">
        <v>0</v>
      </c>
      <c r="AE380" s="137">
        <v>0</v>
      </c>
      <c r="AF380" s="137">
        <v>0</v>
      </c>
      <c r="AG380" s="137">
        <v>0</v>
      </c>
      <c r="AH380" s="137">
        <v>0</v>
      </c>
      <c r="AI380" s="137">
        <v>0</v>
      </c>
      <c r="AJ380" s="137">
        <v>0</v>
      </c>
      <c r="AK380" s="137">
        <v>0</v>
      </c>
      <c r="AL380" s="137">
        <v>0</v>
      </c>
      <c r="AM380" s="137">
        <v>0</v>
      </c>
      <c r="AN380" s="137">
        <v>0</v>
      </c>
      <c r="AO380" s="137">
        <v>0</v>
      </c>
      <c r="AP380" s="137">
        <v>0</v>
      </c>
    </row>
    <row r="381" spans="1:42" ht="18" hidden="1" customHeight="1">
      <c r="A381" s="136" t="s">
        <v>1318</v>
      </c>
      <c r="B381" s="136" t="s">
        <v>1319</v>
      </c>
      <c r="C381" s="123">
        <v>1422</v>
      </c>
      <c r="D381" s="123">
        <v>1359</v>
      </c>
      <c r="E381" s="123">
        <v>1286</v>
      </c>
      <c r="F381" s="123">
        <v>1144</v>
      </c>
      <c r="G381" s="123">
        <v>1116</v>
      </c>
      <c r="H381" s="123">
        <v>961</v>
      </c>
      <c r="I381" s="123">
        <v>935</v>
      </c>
      <c r="J381" s="123">
        <v>840</v>
      </c>
      <c r="K381" s="123">
        <v>752</v>
      </c>
      <c r="L381" s="123">
        <v>734</v>
      </c>
      <c r="M381" s="123">
        <v>867</v>
      </c>
      <c r="N381" s="123">
        <v>971</v>
      </c>
      <c r="O381" s="123">
        <v>900</v>
      </c>
      <c r="P381" s="123">
        <v>912</v>
      </c>
      <c r="Q381" s="123">
        <v>875</v>
      </c>
      <c r="R381" s="123">
        <v>701</v>
      </c>
      <c r="S381" s="123">
        <v>676</v>
      </c>
      <c r="T381" s="123">
        <v>517</v>
      </c>
      <c r="U381" s="123">
        <v>292</v>
      </c>
      <c r="V381" s="123">
        <v>435</v>
      </c>
      <c r="W381" s="123">
        <v>357</v>
      </c>
      <c r="X381" s="123">
        <v>420</v>
      </c>
      <c r="Y381" s="137">
        <v>410</v>
      </c>
      <c r="Z381" s="137">
        <v>335</v>
      </c>
      <c r="AA381" s="137">
        <v>331</v>
      </c>
      <c r="AB381" s="137">
        <v>394</v>
      </c>
      <c r="AC381" s="137">
        <v>572</v>
      </c>
      <c r="AD381" s="137">
        <v>280</v>
      </c>
      <c r="AE381" s="137">
        <v>82</v>
      </c>
      <c r="AF381" s="137">
        <v>7</v>
      </c>
      <c r="AG381" s="137" t="s">
        <v>631</v>
      </c>
      <c r="AH381" s="137" t="s">
        <v>631</v>
      </c>
      <c r="AI381" s="137" t="s">
        <v>631</v>
      </c>
      <c r="AJ381" s="137" t="s">
        <v>631</v>
      </c>
      <c r="AK381" s="137" t="s">
        <v>631</v>
      </c>
      <c r="AL381" s="137" t="s">
        <v>631</v>
      </c>
      <c r="AM381" s="137" t="s">
        <v>631</v>
      </c>
      <c r="AN381" s="137">
        <v>0</v>
      </c>
      <c r="AO381" s="137">
        <v>0</v>
      </c>
      <c r="AP381" s="137">
        <v>0</v>
      </c>
    </row>
    <row r="382" spans="1:42" ht="18" hidden="1" customHeight="1">
      <c r="A382" s="136" t="s">
        <v>1320</v>
      </c>
      <c r="B382" s="136" t="s">
        <v>1321</v>
      </c>
      <c r="C382" s="137">
        <v>220</v>
      </c>
      <c r="D382" s="137">
        <v>211</v>
      </c>
      <c r="E382" s="137">
        <v>184</v>
      </c>
      <c r="F382" s="137">
        <v>162</v>
      </c>
      <c r="G382" s="137">
        <v>145</v>
      </c>
      <c r="H382" s="137">
        <v>138</v>
      </c>
      <c r="I382" s="137">
        <v>125</v>
      </c>
      <c r="J382" s="137">
        <v>114</v>
      </c>
      <c r="K382" s="137">
        <v>102</v>
      </c>
      <c r="L382" s="137">
        <v>93</v>
      </c>
      <c r="M382" s="137">
        <v>88</v>
      </c>
      <c r="N382" s="137">
        <v>82</v>
      </c>
      <c r="O382" s="137">
        <v>72</v>
      </c>
      <c r="P382" s="137">
        <v>62</v>
      </c>
      <c r="Q382" s="137">
        <v>52</v>
      </c>
      <c r="R382" s="137">
        <v>48</v>
      </c>
      <c r="S382" s="137">
        <v>38</v>
      </c>
      <c r="T382" s="137">
        <v>33</v>
      </c>
      <c r="U382" s="137">
        <v>30</v>
      </c>
      <c r="V382" s="137">
        <v>28</v>
      </c>
      <c r="W382" s="137">
        <v>27</v>
      </c>
      <c r="X382" s="137">
        <v>19</v>
      </c>
      <c r="Y382" s="137">
        <v>17</v>
      </c>
      <c r="Z382" s="137">
        <v>15</v>
      </c>
      <c r="AA382" s="137">
        <v>11</v>
      </c>
      <c r="AB382" s="137">
        <v>9</v>
      </c>
      <c r="AC382" s="137">
        <v>7</v>
      </c>
      <c r="AD382" s="137" t="s">
        <v>631</v>
      </c>
      <c r="AE382" s="137" t="s">
        <v>631</v>
      </c>
      <c r="AF382" s="137" t="s">
        <v>631</v>
      </c>
      <c r="AG382" s="137">
        <v>0</v>
      </c>
      <c r="AH382" s="137">
        <v>0</v>
      </c>
      <c r="AI382" s="137">
        <v>0</v>
      </c>
      <c r="AJ382" s="137">
        <v>0</v>
      </c>
      <c r="AK382" s="137">
        <v>0</v>
      </c>
      <c r="AL382" s="137">
        <v>0</v>
      </c>
      <c r="AM382" s="137">
        <v>0</v>
      </c>
      <c r="AN382" s="137">
        <v>0</v>
      </c>
      <c r="AO382" s="137">
        <v>0</v>
      </c>
      <c r="AP382" s="137">
        <v>0</v>
      </c>
    </row>
    <row r="383" spans="1:42" ht="18" hidden="1" customHeight="1">
      <c r="A383" s="122" t="s">
        <v>1322</v>
      </c>
      <c r="B383" s="136" t="s">
        <v>1323</v>
      </c>
      <c r="C383" s="137">
        <v>336</v>
      </c>
      <c r="D383" s="137">
        <v>383</v>
      </c>
      <c r="E383" s="137">
        <v>435</v>
      </c>
      <c r="F383" s="137">
        <v>413</v>
      </c>
      <c r="G383" s="137">
        <v>428</v>
      </c>
      <c r="H383" s="137">
        <v>340</v>
      </c>
      <c r="I383" s="137">
        <v>342</v>
      </c>
      <c r="J383" s="137">
        <v>295</v>
      </c>
      <c r="K383" s="137">
        <v>267</v>
      </c>
      <c r="L383" s="137">
        <v>271</v>
      </c>
      <c r="M383" s="137">
        <v>441</v>
      </c>
      <c r="N383" s="137">
        <v>588</v>
      </c>
      <c r="O383" s="137">
        <v>564</v>
      </c>
      <c r="P383" s="137">
        <v>619</v>
      </c>
      <c r="Q383" s="137">
        <v>618</v>
      </c>
      <c r="R383" s="137">
        <v>482</v>
      </c>
      <c r="S383" s="137">
        <v>493</v>
      </c>
      <c r="T383" s="137">
        <v>362</v>
      </c>
      <c r="U383" s="137">
        <v>159</v>
      </c>
      <c r="V383" s="137">
        <v>316</v>
      </c>
      <c r="W383" s="137">
        <v>247</v>
      </c>
      <c r="X383" s="137">
        <v>333</v>
      </c>
      <c r="Y383" s="137">
        <v>333</v>
      </c>
      <c r="Z383" s="137">
        <v>274</v>
      </c>
      <c r="AA383" s="137">
        <v>279</v>
      </c>
      <c r="AB383" s="137">
        <v>356</v>
      </c>
      <c r="AC383" s="137">
        <v>542</v>
      </c>
      <c r="AD383" s="137">
        <v>262</v>
      </c>
      <c r="AE383" s="137">
        <v>70</v>
      </c>
      <c r="AF383" s="137" t="s">
        <v>631</v>
      </c>
      <c r="AG383" s="137" t="s">
        <v>631</v>
      </c>
      <c r="AH383" s="137" t="s">
        <v>631</v>
      </c>
      <c r="AI383" s="137" t="s">
        <v>631</v>
      </c>
      <c r="AJ383" s="137" t="s">
        <v>631</v>
      </c>
      <c r="AK383" s="137" t="s">
        <v>631</v>
      </c>
      <c r="AL383" s="137" t="s">
        <v>631</v>
      </c>
      <c r="AM383" s="137">
        <v>0</v>
      </c>
      <c r="AN383" s="137">
        <v>0</v>
      </c>
      <c r="AO383" s="137">
        <v>0</v>
      </c>
      <c r="AP383" s="137">
        <v>0</v>
      </c>
    </row>
    <row r="384" spans="1:42" ht="18" hidden="1" customHeight="1">
      <c r="A384" s="122" t="s">
        <v>1324</v>
      </c>
      <c r="B384" s="136" t="s">
        <v>1325</v>
      </c>
      <c r="C384" s="137">
        <v>157</v>
      </c>
      <c r="D384" s="137">
        <v>133</v>
      </c>
      <c r="E384" s="137">
        <v>119</v>
      </c>
      <c r="F384" s="137">
        <v>93</v>
      </c>
      <c r="G384" s="137">
        <v>93</v>
      </c>
      <c r="H384" s="137">
        <v>93</v>
      </c>
      <c r="I384" s="137">
        <v>88</v>
      </c>
      <c r="J384" s="137">
        <v>81</v>
      </c>
      <c r="K384" s="137">
        <v>72</v>
      </c>
      <c r="L384" s="137">
        <v>72</v>
      </c>
      <c r="M384" s="137">
        <v>68</v>
      </c>
      <c r="N384" s="137">
        <v>56</v>
      </c>
      <c r="O384" s="137">
        <v>53</v>
      </c>
      <c r="P384" s="137">
        <v>47</v>
      </c>
      <c r="Q384" s="137">
        <v>43</v>
      </c>
      <c r="R384" s="137">
        <v>34</v>
      </c>
      <c r="S384" s="137">
        <v>28</v>
      </c>
      <c r="T384" s="137">
        <v>27</v>
      </c>
      <c r="U384" s="137">
        <v>23</v>
      </c>
      <c r="V384" s="137">
        <v>19</v>
      </c>
      <c r="W384" s="137">
        <v>15</v>
      </c>
      <c r="X384" s="137">
        <v>13</v>
      </c>
      <c r="Y384" s="137">
        <v>9</v>
      </c>
      <c r="Z384" s="137">
        <v>6</v>
      </c>
      <c r="AA384" s="137">
        <v>6</v>
      </c>
      <c r="AB384" s="137" t="s">
        <v>631</v>
      </c>
      <c r="AC384" s="137">
        <v>0</v>
      </c>
      <c r="AD384" s="137">
        <v>0</v>
      </c>
      <c r="AE384" s="137">
        <v>0</v>
      </c>
      <c r="AF384" s="137">
        <v>0</v>
      </c>
      <c r="AG384" s="137">
        <v>0</v>
      </c>
      <c r="AH384" s="137">
        <v>0</v>
      </c>
      <c r="AI384" s="137">
        <v>0</v>
      </c>
      <c r="AJ384" s="137">
        <v>0</v>
      </c>
      <c r="AK384" s="137">
        <v>0</v>
      </c>
      <c r="AL384" s="137">
        <v>0</v>
      </c>
      <c r="AM384" s="137">
        <v>0</v>
      </c>
      <c r="AN384" s="137">
        <v>0</v>
      </c>
      <c r="AO384" s="137">
        <v>0</v>
      </c>
      <c r="AP384" s="137">
        <v>0</v>
      </c>
    </row>
    <row r="385" spans="1:42" ht="18" hidden="1" customHeight="1">
      <c r="A385" s="122" t="s">
        <v>1326</v>
      </c>
      <c r="B385" s="136" t="s">
        <v>1327</v>
      </c>
      <c r="C385" s="137">
        <v>143</v>
      </c>
      <c r="D385" s="137">
        <v>122</v>
      </c>
      <c r="E385" s="137">
        <v>106</v>
      </c>
      <c r="F385" s="137">
        <v>89</v>
      </c>
      <c r="G385" s="137">
        <v>87</v>
      </c>
      <c r="H385" s="137">
        <v>76</v>
      </c>
      <c r="I385" s="137">
        <v>78</v>
      </c>
      <c r="J385" s="137">
        <v>72</v>
      </c>
      <c r="K385" s="137">
        <v>63</v>
      </c>
      <c r="L385" s="137">
        <v>66</v>
      </c>
      <c r="M385" s="137">
        <v>60</v>
      </c>
      <c r="N385" s="137">
        <v>54</v>
      </c>
      <c r="O385" s="137">
        <v>40</v>
      </c>
      <c r="P385" s="137">
        <v>29</v>
      </c>
      <c r="Q385" s="137">
        <v>28</v>
      </c>
      <c r="R385" s="137">
        <v>27</v>
      </c>
      <c r="S385" s="137">
        <v>22</v>
      </c>
      <c r="T385" s="137">
        <v>18</v>
      </c>
      <c r="U385" s="137">
        <v>15</v>
      </c>
      <c r="V385" s="137">
        <v>14</v>
      </c>
      <c r="W385" s="137">
        <v>14</v>
      </c>
      <c r="X385" s="137">
        <v>12</v>
      </c>
      <c r="Y385" s="137">
        <v>9</v>
      </c>
      <c r="Z385" s="137">
        <v>7</v>
      </c>
      <c r="AA385" s="137">
        <v>6</v>
      </c>
      <c r="AB385" s="137" t="s">
        <v>631</v>
      </c>
      <c r="AC385" s="137" t="s">
        <v>631</v>
      </c>
      <c r="AD385" s="137" t="s">
        <v>631</v>
      </c>
      <c r="AE385" s="137" t="s">
        <v>631</v>
      </c>
      <c r="AF385" s="137" t="s">
        <v>631</v>
      </c>
      <c r="AG385" s="137" t="s">
        <v>631</v>
      </c>
      <c r="AH385" s="137" t="s">
        <v>631</v>
      </c>
      <c r="AI385" s="137" t="s">
        <v>631</v>
      </c>
      <c r="AJ385" s="137">
        <v>0</v>
      </c>
      <c r="AK385" s="137">
        <v>0</v>
      </c>
      <c r="AL385" s="137">
        <v>0</v>
      </c>
      <c r="AM385" s="137">
        <v>0</v>
      </c>
      <c r="AN385" s="137">
        <v>0</v>
      </c>
      <c r="AO385" s="137">
        <v>0</v>
      </c>
      <c r="AP385" s="137">
        <v>0</v>
      </c>
    </row>
    <row r="386" spans="1:42" ht="18" hidden="1" customHeight="1">
      <c r="A386" s="122" t="s">
        <v>1328</v>
      </c>
      <c r="B386" s="136" t="s">
        <v>1329</v>
      </c>
      <c r="C386" s="137">
        <v>333</v>
      </c>
      <c r="D386" s="137">
        <v>303</v>
      </c>
      <c r="E386" s="137">
        <v>264</v>
      </c>
      <c r="F386" s="137">
        <v>239</v>
      </c>
      <c r="G386" s="137">
        <v>226</v>
      </c>
      <c r="H386" s="137">
        <v>197</v>
      </c>
      <c r="I386" s="137">
        <v>191</v>
      </c>
      <c r="J386" s="137">
        <v>180</v>
      </c>
      <c r="K386" s="137">
        <v>162</v>
      </c>
      <c r="L386" s="137">
        <v>150</v>
      </c>
      <c r="M386" s="137">
        <v>135</v>
      </c>
      <c r="N386" s="137">
        <v>122</v>
      </c>
      <c r="O386" s="137">
        <v>107</v>
      </c>
      <c r="P386" s="137">
        <v>97</v>
      </c>
      <c r="Q386" s="137">
        <v>83</v>
      </c>
      <c r="R386" s="137">
        <v>72</v>
      </c>
      <c r="S386" s="137">
        <v>62</v>
      </c>
      <c r="T386" s="137">
        <v>50</v>
      </c>
      <c r="U386" s="137">
        <v>42</v>
      </c>
      <c r="V386" s="137">
        <v>35</v>
      </c>
      <c r="W386" s="137">
        <v>32</v>
      </c>
      <c r="X386" s="137">
        <v>25</v>
      </c>
      <c r="Y386" s="137">
        <v>24</v>
      </c>
      <c r="Z386" s="137">
        <v>18</v>
      </c>
      <c r="AA386" s="137">
        <v>18</v>
      </c>
      <c r="AB386" s="137">
        <v>16</v>
      </c>
      <c r="AC386" s="137">
        <v>17</v>
      </c>
      <c r="AD386" s="137">
        <v>10</v>
      </c>
      <c r="AE386" s="137">
        <v>7</v>
      </c>
      <c r="AF386" s="137" t="s">
        <v>631</v>
      </c>
      <c r="AG386" s="137" t="s">
        <v>631</v>
      </c>
      <c r="AH386" s="137" t="s">
        <v>631</v>
      </c>
      <c r="AI386" s="137" t="s">
        <v>631</v>
      </c>
      <c r="AJ386" s="137" t="s">
        <v>631</v>
      </c>
      <c r="AK386" s="137" t="s">
        <v>631</v>
      </c>
      <c r="AL386" s="137" t="s">
        <v>631</v>
      </c>
      <c r="AM386" s="137" t="s">
        <v>631</v>
      </c>
      <c r="AN386" s="137">
        <v>0</v>
      </c>
      <c r="AO386" s="137">
        <v>0</v>
      </c>
      <c r="AP386" s="137">
        <v>0</v>
      </c>
    </row>
    <row r="387" spans="1:42" ht="18" hidden="1" customHeight="1">
      <c r="A387" s="122" t="s">
        <v>1330</v>
      </c>
      <c r="B387" s="136" t="s">
        <v>1331</v>
      </c>
      <c r="C387" s="137">
        <v>232</v>
      </c>
      <c r="D387" s="137">
        <v>206</v>
      </c>
      <c r="E387" s="137">
        <v>178</v>
      </c>
      <c r="F387" s="137">
        <v>148</v>
      </c>
      <c r="G387" s="137">
        <v>137</v>
      </c>
      <c r="H387" s="137">
        <v>117</v>
      </c>
      <c r="I387" s="137">
        <v>111</v>
      </c>
      <c r="J387" s="137">
        <v>98</v>
      </c>
      <c r="K387" s="137">
        <v>86</v>
      </c>
      <c r="L387" s="137">
        <v>82</v>
      </c>
      <c r="M387" s="137">
        <v>75</v>
      </c>
      <c r="N387" s="137">
        <v>69</v>
      </c>
      <c r="O387" s="137">
        <v>64</v>
      </c>
      <c r="P387" s="137">
        <v>58</v>
      </c>
      <c r="Q387" s="137">
        <v>51</v>
      </c>
      <c r="R387" s="137">
        <v>38</v>
      </c>
      <c r="S387" s="137">
        <v>33</v>
      </c>
      <c r="T387" s="137">
        <v>27</v>
      </c>
      <c r="U387" s="137">
        <v>23</v>
      </c>
      <c r="V387" s="137">
        <v>23</v>
      </c>
      <c r="W387" s="137">
        <v>22</v>
      </c>
      <c r="X387" s="137">
        <v>18</v>
      </c>
      <c r="Y387" s="137">
        <v>18</v>
      </c>
      <c r="Z387" s="137">
        <v>15</v>
      </c>
      <c r="AA387" s="137">
        <v>11</v>
      </c>
      <c r="AB387" s="137">
        <v>6</v>
      </c>
      <c r="AC387" s="137" t="s">
        <v>631</v>
      </c>
      <c r="AD387" s="137" t="s">
        <v>631</v>
      </c>
      <c r="AE387" s="137" t="s">
        <v>631</v>
      </c>
      <c r="AF387" s="137">
        <v>0</v>
      </c>
      <c r="AG387" s="137">
        <v>0</v>
      </c>
      <c r="AH387" s="137">
        <v>0</v>
      </c>
      <c r="AI387" s="137">
        <v>0</v>
      </c>
      <c r="AJ387" s="137">
        <v>0</v>
      </c>
      <c r="AK387" s="137">
        <v>0</v>
      </c>
      <c r="AL387" s="137">
        <v>0</v>
      </c>
      <c r="AM387" s="137">
        <v>0</v>
      </c>
      <c r="AN387" s="137">
        <v>0</v>
      </c>
      <c r="AO387" s="137">
        <v>0</v>
      </c>
      <c r="AP387" s="137">
        <v>0</v>
      </c>
    </row>
    <row r="388" spans="1:42" ht="18" hidden="1" customHeight="1">
      <c r="A388" s="122"/>
      <c r="B388" s="136" t="s">
        <v>727</v>
      </c>
      <c r="C388" s="137" t="s">
        <v>631</v>
      </c>
      <c r="D388" s="137" t="s">
        <v>631</v>
      </c>
      <c r="E388" s="137">
        <v>0</v>
      </c>
      <c r="F388" s="137">
        <v>0</v>
      </c>
      <c r="G388" s="137">
        <v>0</v>
      </c>
      <c r="H388" s="137">
        <v>0</v>
      </c>
      <c r="I388" s="137">
        <v>0</v>
      </c>
      <c r="J388" s="137">
        <v>0</v>
      </c>
      <c r="K388" s="137">
        <v>0</v>
      </c>
      <c r="L388" s="137">
        <v>0</v>
      </c>
      <c r="M388" s="137">
        <v>0</v>
      </c>
      <c r="N388" s="137">
        <v>0</v>
      </c>
      <c r="O388" s="137">
        <v>0</v>
      </c>
      <c r="P388" s="137">
        <v>0</v>
      </c>
      <c r="Q388" s="137">
        <v>0</v>
      </c>
      <c r="R388" s="137">
        <v>0</v>
      </c>
      <c r="S388" s="137">
        <v>0</v>
      </c>
      <c r="T388" s="137">
        <v>0</v>
      </c>
      <c r="U388" s="137">
        <v>0</v>
      </c>
      <c r="V388" s="137">
        <v>0</v>
      </c>
      <c r="W388" s="137">
        <v>0</v>
      </c>
      <c r="X388" s="137">
        <v>0</v>
      </c>
      <c r="Y388" s="137">
        <v>0</v>
      </c>
      <c r="Z388" s="137">
        <v>0</v>
      </c>
      <c r="AA388" s="137">
        <v>0</v>
      </c>
      <c r="AB388" s="137">
        <v>0</v>
      </c>
      <c r="AC388" s="137">
        <v>0</v>
      </c>
      <c r="AD388" s="137">
        <v>0</v>
      </c>
      <c r="AE388" s="137">
        <v>0</v>
      </c>
      <c r="AF388" s="137">
        <v>0</v>
      </c>
      <c r="AG388" s="137">
        <v>0</v>
      </c>
      <c r="AH388" s="137">
        <v>0</v>
      </c>
      <c r="AI388" s="137">
        <v>0</v>
      </c>
      <c r="AJ388" s="137">
        <v>0</v>
      </c>
      <c r="AK388" s="137">
        <v>0</v>
      </c>
      <c r="AL388" s="137">
        <v>0</v>
      </c>
      <c r="AM388" s="137">
        <v>0</v>
      </c>
      <c r="AN388" s="137">
        <v>0</v>
      </c>
      <c r="AO388" s="137">
        <v>0</v>
      </c>
      <c r="AP388" s="137">
        <v>0</v>
      </c>
    </row>
    <row r="389" spans="1:42" ht="18" hidden="1" customHeight="1">
      <c r="A389" s="122" t="s">
        <v>1332</v>
      </c>
      <c r="B389" s="136" t="s">
        <v>1333</v>
      </c>
      <c r="C389" s="137">
        <v>1051</v>
      </c>
      <c r="D389" s="137">
        <v>894</v>
      </c>
      <c r="E389" s="137">
        <v>756</v>
      </c>
      <c r="F389" s="137">
        <v>651</v>
      </c>
      <c r="G389" s="137">
        <v>618</v>
      </c>
      <c r="H389" s="137">
        <v>555</v>
      </c>
      <c r="I389" s="137">
        <v>526</v>
      </c>
      <c r="J389" s="137">
        <v>491</v>
      </c>
      <c r="K389" s="137">
        <v>435</v>
      </c>
      <c r="L389" s="137">
        <v>400</v>
      </c>
      <c r="M389" s="137">
        <v>360</v>
      </c>
      <c r="N389" s="137">
        <v>331</v>
      </c>
      <c r="O389" s="137">
        <v>309</v>
      </c>
      <c r="P389" s="137">
        <v>280</v>
      </c>
      <c r="Q389" s="137">
        <v>261</v>
      </c>
      <c r="R389" s="137">
        <v>229</v>
      </c>
      <c r="S389" s="137">
        <v>208</v>
      </c>
      <c r="T389" s="137">
        <v>178</v>
      </c>
      <c r="U389" s="137">
        <v>158</v>
      </c>
      <c r="V389" s="137">
        <v>132</v>
      </c>
      <c r="W389" s="137">
        <v>113</v>
      </c>
      <c r="X389" s="137">
        <v>106</v>
      </c>
      <c r="Y389" s="137">
        <v>96</v>
      </c>
      <c r="Z389" s="137">
        <v>70</v>
      </c>
      <c r="AA389" s="137">
        <v>57</v>
      </c>
      <c r="AB389" s="137">
        <v>48</v>
      </c>
      <c r="AC389" s="137">
        <v>35</v>
      </c>
      <c r="AD389" s="137">
        <v>27</v>
      </c>
      <c r="AE389" s="137">
        <v>21</v>
      </c>
      <c r="AF389" s="137">
        <v>14</v>
      </c>
      <c r="AG389" s="137">
        <v>7</v>
      </c>
      <c r="AH389" s="137">
        <v>7</v>
      </c>
      <c r="AI389" s="137">
        <v>5</v>
      </c>
      <c r="AJ389" s="137" t="s">
        <v>631</v>
      </c>
      <c r="AK389" s="137" t="s">
        <v>631</v>
      </c>
      <c r="AL389" s="137" t="s">
        <v>631</v>
      </c>
      <c r="AM389" s="137" t="s">
        <v>631</v>
      </c>
      <c r="AN389" s="137">
        <v>0</v>
      </c>
      <c r="AO389" s="137">
        <v>0</v>
      </c>
      <c r="AP389" s="137">
        <v>0</v>
      </c>
    </row>
    <row r="390" spans="1:42" ht="18" hidden="1" customHeight="1">
      <c r="A390" s="122" t="s">
        <v>1334</v>
      </c>
      <c r="B390" s="136" t="s">
        <v>1335</v>
      </c>
      <c r="C390" s="137">
        <v>264</v>
      </c>
      <c r="D390" s="137">
        <v>219</v>
      </c>
      <c r="E390" s="137">
        <v>188</v>
      </c>
      <c r="F390" s="137">
        <v>159</v>
      </c>
      <c r="G390" s="137">
        <v>154</v>
      </c>
      <c r="H390" s="137">
        <v>144</v>
      </c>
      <c r="I390" s="137">
        <v>133</v>
      </c>
      <c r="J390" s="137">
        <v>121</v>
      </c>
      <c r="K390" s="137">
        <v>100</v>
      </c>
      <c r="L390" s="137">
        <v>89</v>
      </c>
      <c r="M390" s="137">
        <v>85</v>
      </c>
      <c r="N390" s="137">
        <v>79</v>
      </c>
      <c r="O390" s="137">
        <v>69</v>
      </c>
      <c r="P390" s="137">
        <v>63</v>
      </c>
      <c r="Q390" s="137">
        <v>58</v>
      </c>
      <c r="R390" s="137">
        <v>50</v>
      </c>
      <c r="S390" s="137">
        <v>42</v>
      </c>
      <c r="T390" s="137">
        <v>38</v>
      </c>
      <c r="U390" s="137">
        <v>30</v>
      </c>
      <c r="V390" s="137">
        <v>26</v>
      </c>
      <c r="W390" s="137">
        <v>23</v>
      </c>
      <c r="X390" s="137">
        <v>21</v>
      </c>
      <c r="Y390" s="137">
        <v>16</v>
      </c>
      <c r="Z390" s="137">
        <v>10</v>
      </c>
      <c r="AA390" s="137">
        <v>9</v>
      </c>
      <c r="AB390" s="137">
        <v>6</v>
      </c>
      <c r="AC390" s="137" t="s">
        <v>631</v>
      </c>
      <c r="AD390" s="137" t="s">
        <v>631</v>
      </c>
      <c r="AE390" s="137" t="s">
        <v>631</v>
      </c>
      <c r="AF390" s="137" t="s">
        <v>631</v>
      </c>
      <c r="AG390" s="137" t="s">
        <v>631</v>
      </c>
      <c r="AH390" s="137" t="s">
        <v>631</v>
      </c>
      <c r="AI390" s="137" t="s">
        <v>631</v>
      </c>
      <c r="AJ390" s="137">
        <v>0</v>
      </c>
      <c r="AK390" s="137">
        <v>0</v>
      </c>
      <c r="AL390" s="137">
        <v>0</v>
      </c>
      <c r="AM390" s="137">
        <v>0</v>
      </c>
      <c r="AN390" s="137">
        <v>0</v>
      </c>
      <c r="AO390" s="137">
        <v>0</v>
      </c>
      <c r="AP390" s="137">
        <v>0</v>
      </c>
    </row>
    <row r="391" spans="1:42" ht="18" hidden="1" customHeight="1">
      <c r="A391" s="122" t="s">
        <v>1336</v>
      </c>
      <c r="B391" s="136" t="s">
        <v>1337</v>
      </c>
      <c r="C391" s="137">
        <v>221</v>
      </c>
      <c r="D391" s="137">
        <v>192</v>
      </c>
      <c r="E391" s="137">
        <v>168</v>
      </c>
      <c r="F391" s="137">
        <v>143</v>
      </c>
      <c r="G391" s="137">
        <v>136</v>
      </c>
      <c r="H391" s="137">
        <v>124</v>
      </c>
      <c r="I391" s="137">
        <v>123</v>
      </c>
      <c r="J391" s="137">
        <v>118</v>
      </c>
      <c r="K391" s="137">
        <v>106</v>
      </c>
      <c r="L391" s="137">
        <v>94</v>
      </c>
      <c r="M391" s="137">
        <v>75</v>
      </c>
      <c r="N391" s="137">
        <v>65</v>
      </c>
      <c r="O391" s="137">
        <v>57</v>
      </c>
      <c r="P391" s="137">
        <v>54</v>
      </c>
      <c r="Q391" s="137">
        <v>53</v>
      </c>
      <c r="R391" s="137">
        <v>46</v>
      </c>
      <c r="S391" s="137">
        <v>39</v>
      </c>
      <c r="T391" s="137">
        <v>33</v>
      </c>
      <c r="U391" s="137">
        <v>30</v>
      </c>
      <c r="V391" s="137">
        <v>26</v>
      </c>
      <c r="W391" s="137">
        <v>23</v>
      </c>
      <c r="X391" s="137">
        <v>21</v>
      </c>
      <c r="Y391" s="137">
        <v>22</v>
      </c>
      <c r="Z391" s="137">
        <v>15</v>
      </c>
      <c r="AA391" s="137">
        <v>13</v>
      </c>
      <c r="AB391" s="137">
        <v>9</v>
      </c>
      <c r="AC391" s="137">
        <v>8</v>
      </c>
      <c r="AD391" s="137">
        <v>6</v>
      </c>
      <c r="AE391" s="137">
        <v>5</v>
      </c>
      <c r="AF391" s="137" t="s">
        <v>631</v>
      </c>
      <c r="AG391" s="137" t="s">
        <v>631</v>
      </c>
      <c r="AH391" s="137" t="s">
        <v>631</v>
      </c>
      <c r="AI391" s="137" t="s">
        <v>631</v>
      </c>
      <c r="AJ391" s="137" t="s">
        <v>631</v>
      </c>
      <c r="AK391" s="137">
        <v>0</v>
      </c>
      <c r="AL391" s="137">
        <v>0</v>
      </c>
      <c r="AM391" s="137">
        <v>0</v>
      </c>
      <c r="AN391" s="137">
        <v>0</v>
      </c>
      <c r="AO391" s="137">
        <v>0</v>
      </c>
      <c r="AP391" s="137">
        <v>0</v>
      </c>
    </row>
    <row r="392" spans="1:42" ht="18" hidden="1" customHeight="1">
      <c r="A392" s="122" t="s">
        <v>1338</v>
      </c>
      <c r="B392" s="136" t="s">
        <v>1339</v>
      </c>
      <c r="C392" s="137">
        <v>260</v>
      </c>
      <c r="D392" s="137">
        <v>218</v>
      </c>
      <c r="E392" s="137">
        <v>178</v>
      </c>
      <c r="F392" s="137">
        <v>155</v>
      </c>
      <c r="G392" s="137">
        <v>151</v>
      </c>
      <c r="H392" s="137">
        <v>136</v>
      </c>
      <c r="I392" s="137">
        <v>128</v>
      </c>
      <c r="J392" s="137">
        <v>121</v>
      </c>
      <c r="K392" s="137">
        <v>109</v>
      </c>
      <c r="L392" s="137">
        <v>104</v>
      </c>
      <c r="M392" s="137">
        <v>95</v>
      </c>
      <c r="N392" s="137">
        <v>92</v>
      </c>
      <c r="O392" s="137">
        <v>90</v>
      </c>
      <c r="P392" s="137">
        <v>78</v>
      </c>
      <c r="Q392" s="137">
        <v>77</v>
      </c>
      <c r="R392" s="137">
        <v>70</v>
      </c>
      <c r="S392" s="137">
        <v>69</v>
      </c>
      <c r="T392" s="137">
        <v>57</v>
      </c>
      <c r="U392" s="137">
        <v>50</v>
      </c>
      <c r="V392" s="137">
        <v>37</v>
      </c>
      <c r="W392" s="137">
        <v>32</v>
      </c>
      <c r="X392" s="137">
        <v>28</v>
      </c>
      <c r="Y392" s="137">
        <v>27</v>
      </c>
      <c r="Z392" s="137">
        <v>21</v>
      </c>
      <c r="AA392" s="137">
        <v>15</v>
      </c>
      <c r="AB392" s="137">
        <v>14</v>
      </c>
      <c r="AC392" s="137">
        <v>11</v>
      </c>
      <c r="AD392" s="137">
        <v>10</v>
      </c>
      <c r="AE392" s="137">
        <v>7</v>
      </c>
      <c r="AF392" s="137">
        <v>5</v>
      </c>
      <c r="AG392" s="137" t="s">
        <v>631</v>
      </c>
      <c r="AH392" s="137" t="s">
        <v>631</v>
      </c>
      <c r="AI392" s="137" t="s">
        <v>631</v>
      </c>
      <c r="AJ392" s="137">
        <v>0</v>
      </c>
      <c r="AK392" s="137">
        <v>0</v>
      </c>
      <c r="AL392" s="137" t="s">
        <v>631</v>
      </c>
      <c r="AM392" s="137" t="s">
        <v>631</v>
      </c>
      <c r="AN392" s="137">
        <v>0</v>
      </c>
      <c r="AO392" s="137">
        <v>0</v>
      </c>
      <c r="AP392" s="137">
        <v>0</v>
      </c>
    </row>
    <row r="393" spans="1:42" ht="18" hidden="1" customHeight="1">
      <c r="A393" s="122" t="s">
        <v>1340</v>
      </c>
      <c r="B393" s="136" t="s">
        <v>1341</v>
      </c>
      <c r="C393" s="137">
        <v>306</v>
      </c>
      <c r="D393" s="137">
        <v>265</v>
      </c>
      <c r="E393" s="137">
        <v>222</v>
      </c>
      <c r="F393" s="137">
        <v>194</v>
      </c>
      <c r="G393" s="137">
        <v>177</v>
      </c>
      <c r="H393" s="137">
        <v>151</v>
      </c>
      <c r="I393" s="137">
        <v>142</v>
      </c>
      <c r="J393" s="137">
        <v>131</v>
      </c>
      <c r="K393" s="137">
        <v>120</v>
      </c>
      <c r="L393" s="137">
        <v>113</v>
      </c>
      <c r="M393" s="137">
        <v>105</v>
      </c>
      <c r="N393" s="137">
        <v>95</v>
      </c>
      <c r="O393" s="137">
        <v>93</v>
      </c>
      <c r="P393" s="137">
        <v>85</v>
      </c>
      <c r="Q393" s="137">
        <v>73</v>
      </c>
      <c r="R393" s="137">
        <v>63</v>
      </c>
      <c r="S393" s="137">
        <v>58</v>
      </c>
      <c r="T393" s="137">
        <v>50</v>
      </c>
      <c r="U393" s="137">
        <v>48</v>
      </c>
      <c r="V393" s="137">
        <v>43</v>
      </c>
      <c r="W393" s="137">
        <v>35</v>
      </c>
      <c r="X393" s="137">
        <v>36</v>
      </c>
      <c r="Y393" s="137">
        <v>31</v>
      </c>
      <c r="Z393" s="137">
        <v>24</v>
      </c>
      <c r="AA393" s="137">
        <v>20</v>
      </c>
      <c r="AB393" s="137">
        <v>19</v>
      </c>
      <c r="AC393" s="137">
        <v>12</v>
      </c>
      <c r="AD393" s="137">
        <v>7</v>
      </c>
      <c r="AE393" s="137">
        <v>5</v>
      </c>
      <c r="AF393" s="137">
        <v>5</v>
      </c>
      <c r="AG393" s="137" t="s">
        <v>631</v>
      </c>
      <c r="AH393" s="137" t="s">
        <v>631</v>
      </c>
      <c r="AI393" s="137" t="s">
        <v>631</v>
      </c>
      <c r="AJ393" s="137" t="s">
        <v>631</v>
      </c>
      <c r="AK393" s="137" t="s">
        <v>631</v>
      </c>
      <c r="AL393" s="137" t="s">
        <v>631</v>
      </c>
      <c r="AM393" s="137" t="s">
        <v>631</v>
      </c>
      <c r="AN393" s="137">
        <v>0</v>
      </c>
      <c r="AO393" s="137">
        <v>0</v>
      </c>
      <c r="AP393" s="137">
        <v>0</v>
      </c>
    </row>
    <row r="394" spans="1:42" ht="18" hidden="1" customHeight="1">
      <c r="A394" s="122"/>
      <c r="B394" s="136" t="s">
        <v>650</v>
      </c>
      <c r="C394" s="137" t="s">
        <v>631</v>
      </c>
      <c r="D394" s="137" t="s">
        <v>631</v>
      </c>
      <c r="E394" s="137" t="s">
        <v>631</v>
      </c>
      <c r="F394" s="137">
        <v>0</v>
      </c>
      <c r="G394" s="137" t="s">
        <v>631</v>
      </c>
      <c r="H394" s="137">
        <v>0</v>
      </c>
      <c r="I394" s="137">
        <v>0</v>
      </c>
      <c r="J394" s="137">
        <v>0</v>
      </c>
      <c r="K394" s="137">
        <v>0</v>
      </c>
      <c r="L394" s="137">
        <v>0</v>
      </c>
      <c r="M394" s="137">
        <v>0</v>
      </c>
      <c r="N394" s="137">
        <v>0</v>
      </c>
      <c r="O394" s="137">
        <v>0</v>
      </c>
      <c r="P394" s="137">
        <v>0</v>
      </c>
      <c r="Q394" s="137" t="s">
        <v>631</v>
      </c>
      <c r="R394" s="137">
        <v>0</v>
      </c>
      <c r="S394" s="137">
        <v>0</v>
      </c>
      <c r="T394" s="137">
        <v>0</v>
      </c>
      <c r="U394" s="137">
        <v>0</v>
      </c>
      <c r="V394" s="137">
        <v>0</v>
      </c>
      <c r="W394" s="137">
        <v>0</v>
      </c>
      <c r="X394" s="137">
        <v>0</v>
      </c>
      <c r="Y394" s="137">
        <v>0</v>
      </c>
      <c r="Z394" s="137">
        <v>0</v>
      </c>
      <c r="AA394" s="137">
        <v>0</v>
      </c>
      <c r="AB394" s="137">
        <v>0</v>
      </c>
      <c r="AC394" s="137">
        <v>0</v>
      </c>
      <c r="AD394" s="137">
        <v>0</v>
      </c>
      <c r="AE394" s="137">
        <v>0</v>
      </c>
      <c r="AF394" s="137">
        <v>0</v>
      </c>
      <c r="AG394" s="137">
        <v>0</v>
      </c>
      <c r="AH394" s="137">
        <v>0</v>
      </c>
      <c r="AI394" s="137">
        <v>0</v>
      </c>
      <c r="AJ394" s="137">
        <v>0</v>
      </c>
      <c r="AK394" s="137">
        <v>0</v>
      </c>
      <c r="AL394" s="137">
        <v>0</v>
      </c>
      <c r="AM394" s="137">
        <v>0</v>
      </c>
      <c r="AN394" s="137">
        <v>0</v>
      </c>
      <c r="AO394" s="137">
        <v>0</v>
      </c>
      <c r="AP394" s="137">
        <v>0</v>
      </c>
    </row>
    <row r="395" spans="1:42" ht="18" hidden="1" customHeight="1">
      <c r="A395" s="122" t="s">
        <v>1342</v>
      </c>
      <c r="B395" s="136" t="s">
        <v>548</v>
      </c>
      <c r="C395" s="137">
        <v>3412</v>
      </c>
      <c r="D395" s="137">
        <v>2892</v>
      </c>
      <c r="E395" s="137">
        <v>2441</v>
      </c>
      <c r="F395" s="137">
        <v>2131</v>
      </c>
      <c r="G395" s="137">
        <v>2044</v>
      </c>
      <c r="H395" s="137">
        <v>1783</v>
      </c>
      <c r="I395" s="137">
        <v>1721</v>
      </c>
      <c r="J395" s="137">
        <v>1573</v>
      </c>
      <c r="K395" s="137">
        <v>1450</v>
      </c>
      <c r="L395" s="137">
        <v>1377</v>
      </c>
      <c r="M395" s="137">
        <v>1289</v>
      </c>
      <c r="N395" s="137">
        <v>1186</v>
      </c>
      <c r="O395" s="137">
        <v>1069</v>
      </c>
      <c r="P395" s="137">
        <v>929</v>
      </c>
      <c r="Q395" s="137">
        <v>813</v>
      </c>
      <c r="R395" s="137">
        <v>709</v>
      </c>
      <c r="S395" s="137">
        <v>605</v>
      </c>
      <c r="T395" s="137">
        <v>529</v>
      </c>
      <c r="U395" s="137">
        <v>475</v>
      </c>
      <c r="V395" s="137">
        <v>403</v>
      </c>
      <c r="W395" s="137">
        <v>353</v>
      </c>
      <c r="X395" s="137">
        <v>299</v>
      </c>
      <c r="Y395" s="137">
        <v>254</v>
      </c>
      <c r="Z395" s="137">
        <v>195</v>
      </c>
      <c r="AA395" s="137">
        <v>159</v>
      </c>
      <c r="AB395" s="137">
        <v>124</v>
      </c>
      <c r="AC395" s="137">
        <v>107</v>
      </c>
      <c r="AD395" s="137">
        <v>82</v>
      </c>
      <c r="AE395" s="137">
        <v>62</v>
      </c>
      <c r="AF395" s="137">
        <v>29</v>
      </c>
      <c r="AG395" s="137">
        <v>17</v>
      </c>
      <c r="AH395" s="137">
        <v>14</v>
      </c>
      <c r="AI395" s="137">
        <v>8</v>
      </c>
      <c r="AJ395" s="137">
        <v>8</v>
      </c>
      <c r="AK395" s="137">
        <v>8</v>
      </c>
      <c r="AL395" s="137" t="s">
        <v>631</v>
      </c>
      <c r="AM395" s="137" t="s">
        <v>631</v>
      </c>
      <c r="AN395" s="137">
        <v>0</v>
      </c>
      <c r="AO395" s="137">
        <v>0</v>
      </c>
      <c r="AP395" s="137">
        <v>0</v>
      </c>
    </row>
    <row r="396" spans="1:42" ht="18" hidden="1" customHeight="1">
      <c r="A396" s="122" t="s">
        <v>1343</v>
      </c>
      <c r="B396" s="136" t="s">
        <v>1344</v>
      </c>
      <c r="C396" s="137">
        <v>270</v>
      </c>
      <c r="D396" s="137">
        <v>234</v>
      </c>
      <c r="E396" s="137">
        <v>205</v>
      </c>
      <c r="F396" s="137">
        <v>187</v>
      </c>
      <c r="G396" s="137">
        <v>183</v>
      </c>
      <c r="H396" s="137">
        <v>165</v>
      </c>
      <c r="I396" s="137">
        <v>160</v>
      </c>
      <c r="J396" s="137">
        <v>142</v>
      </c>
      <c r="K396" s="137">
        <v>130</v>
      </c>
      <c r="L396" s="137">
        <v>118</v>
      </c>
      <c r="M396" s="137">
        <v>113</v>
      </c>
      <c r="N396" s="137">
        <v>97</v>
      </c>
      <c r="O396" s="137">
        <v>89</v>
      </c>
      <c r="P396" s="137">
        <v>73</v>
      </c>
      <c r="Q396" s="137">
        <v>58</v>
      </c>
      <c r="R396" s="137">
        <v>57</v>
      </c>
      <c r="S396" s="137">
        <v>44</v>
      </c>
      <c r="T396" s="137">
        <v>36</v>
      </c>
      <c r="U396" s="137">
        <v>29</v>
      </c>
      <c r="V396" s="137">
        <v>29</v>
      </c>
      <c r="W396" s="137">
        <v>22</v>
      </c>
      <c r="X396" s="137">
        <v>20</v>
      </c>
      <c r="Y396" s="137">
        <v>16</v>
      </c>
      <c r="Z396" s="137">
        <v>14</v>
      </c>
      <c r="AA396" s="137">
        <v>10</v>
      </c>
      <c r="AB396" s="137">
        <v>9</v>
      </c>
      <c r="AC396" s="137">
        <v>5</v>
      </c>
      <c r="AD396" s="137" t="s">
        <v>631</v>
      </c>
      <c r="AE396" s="137" t="s">
        <v>631</v>
      </c>
      <c r="AF396" s="137" t="s">
        <v>631</v>
      </c>
      <c r="AG396" s="137" t="s">
        <v>631</v>
      </c>
      <c r="AH396" s="137" t="s">
        <v>631</v>
      </c>
      <c r="AI396" s="137">
        <v>0</v>
      </c>
      <c r="AJ396" s="137">
        <v>0</v>
      </c>
      <c r="AK396" s="137">
        <v>0</v>
      </c>
      <c r="AL396" s="137">
        <v>0</v>
      </c>
      <c r="AM396" s="137">
        <v>0</v>
      </c>
      <c r="AN396" s="137">
        <v>0</v>
      </c>
      <c r="AO396" s="137">
        <v>0</v>
      </c>
      <c r="AP396" s="137">
        <v>0</v>
      </c>
    </row>
    <row r="397" spans="1:42" ht="18" hidden="1" customHeight="1">
      <c r="A397" s="122" t="s">
        <v>1345</v>
      </c>
      <c r="B397" s="136" t="s">
        <v>1346</v>
      </c>
      <c r="C397" s="137">
        <v>82</v>
      </c>
      <c r="D397" s="137">
        <v>64</v>
      </c>
      <c r="E397" s="137">
        <v>51</v>
      </c>
      <c r="F397" s="137">
        <v>44</v>
      </c>
      <c r="G397" s="137">
        <v>48</v>
      </c>
      <c r="H397" s="137">
        <v>43</v>
      </c>
      <c r="I397" s="137">
        <v>43</v>
      </c>
      <c r="J397" s="137">
        <v>42</v>
      </c>
      <c r="K397" s="137">
        <v>37</v>
      </c>
      <c r="L397" s="137">
        <v>35</v>
      </c>
      <c r="M397" s="137">
        <v>34</v>
      </c>
      <c r="N397" s="137">
        <v>30</v>
      </c>
      <c r="O397" s="137">
        <v>30</v>
      </c>
      <c r="P397" s="137">
        <v>23</v>
      </c>
      <c r="Q397" s="137">
        <v>22</v>
      </c>
      <c r="R397" s="137">
        <v>21</v>
      </c>
      <c r="S397" s="137">
        <v>20</v>
      </c>
      <c r="T397" s="137">
        <v>21</v>
      </c>
      <c r="U397" s="137">
        <v>19</v>
      </c>
      <c r="V397" s="137">
        <v>18</v>
      </c>
      <c r="W397" s="137">
        <v>17</v>
      </c>
      <c r="X397" s="137">
        <v>15</v>
      </c>
      <c r="Y397" s="137">
        <v>14</v>
      </c>
      <c r="Z397" s="137">
        <v>10</v>
      </c>
      <c r="AA397" s="137">
        <v>11</v>
      </c>
      <c r="AB397" s="137">
        <v>8</v>
      </c>
      <c r="AC397" s="137">
        <v>7</v>
      </c>
      <c r="AD397" s="137">
        <v>5</v>
      </c>
      <c r="AE397" s="137" t="s">
        <v>631</v>
      </c>
      <c r="AF397" s="137" t="s">
        <v>631</v>
      </c>
      <c r="AG397" s="137">
        <v>0</v>
      </c>
      <c r="AH397" s="137">
        <v>0</v>
      </c>
      <c r="AI397" s="137">
        <v>0</v>
      </c>
      <c r="AJ397" s="137">
        <v>0</v>
      </c>
      <c r="AK397" s="137">
        <v>0</v>
      </c>
      <c r="AL397" s="137">
        <v>0</v>
      </c>
      <c r="AM397" s="137">
        <v>0</v>
      </c>
      <c r="AN397" s="137">
        <v>0</v>
      </c>
      <c r="AO397" s="137">
        <v>0</v>
      </c>
      <c r="AP397" s="137">
        <v>0</v>
      </c>
    </row>
    <row r="398" spans="1:42" ht="18" hidden="1" customHeight="1">
      <c r="A398" s="122" t="s">
        <v>1347</v>
      </c>
      <c r="B398" s="136" t="s">
        <v>1348</v>
      </c>
      <c r="C398" s="137">
        <v>123</v>
      </c>
      <c r="D398" s="137">
        <v>104</v>
      </c>
      <c r="E398" s="137">
        <v>79</v>
      </c>
      <c r="F398" s="137">
        <v>71</v>
      </c>
      <c r="G398" s="137">
        <v>70</v>
      </c>
      <c r="H398" s="137">
        <v>59</v>
      </c>
      <c r="I398" s="137">
        <v>55</v>
      </c>
      <c r="J398" s="137">
        <v>53</v>
      </c>
      <c r="K398" s="137">
        <v>50</v>
      </c>
      <c r="L398" s="137">
        <v>48</v>
      </c>
      <c r="M398" s="137">
        <v>45</v>
      </c>
      <c r="N398" s="137">
        <v>44</v>
      </c>
      <c r="O398" s="137">
        <v>44</v>
      </c>
      <c r="P398" s="137">
        <v>40</v>
      </c>
      <c r="Q398" s="137">
        <v>37</v>
      </c>
      <c r="R398" s="137">
        <v>31</v>
      </c>
      <c r="S398" s="137">
        <v>25</v>
      </c>
      <c r="T398" s="137">
        <v>20</v>
      </c>
      <c r="U398" s="137">
        <v>18</v>
      </c>
      <c r="V398" s="137">
        <v>15</v>
      </c>
      <c r="W398" s="137">
        <v>14</v>
      </c>
      <c r="X398" s="137">
        <v>13</v>
      </c>
      <c r="Y398" s="137">
        <v>12</v>
      </c>
      <c r="Z398" s="137">
        <v>8</v>
      </c>
      <c r="AA398" s="137">
        <v>7</v>
      </c>
      <c r="AB398" s="137">
        <v>7</v>
      </c>
      <c r="AC398" s="137" t="s">
        <v>631</v>
      </c>
      <c r="AD398" s="137" t="s">
        <v>631</v>
      </c>
      <c r="AE398" s="137" t="s">
        <v>631</v>
      </c>
      <c r="AF398" s="137" t="s">
        <v>631</v>
      </c>
      <c r="AG398" s="137" t="s">
        <v>631</v>
      </c>
      <c r="AH398" s="137" t="s">
        <v>631</v>
      </c>
      <c r="AI398" s="137" t="s">
        <v>631</v>
      </c>
      <c r="AJ398" s="137" t="s">
        <v>631</v>
      </c>
      <c r="AK398" s="137">
        <v>0</v>
      </c>
      <c r="AL398" s="137">
        <v>0</v>
      </c>
      <c r="AM398" s="137">
        <v>0</v>
      </c>
      <c r="AN398" s="137">
        <v>0</v>
      </c>
      <c r="AO398" s="137">
        <v>0</v>
      </c>
      <c r="AP398" s="137">
        <v>0</v>
      </c>
    </row>
    <row r="399" spans="1:42" ht="18" hidden="1" customHeight="1">
      <c r="A399" s="122" t="s">
        <v>1349</v>
      </c>
      <c r="B399" s="136" t="s">
        <v>1350</v>
      </c>
      <c r="C399" s="137">
        <v>136</v>
      </c>
      <c r="D399" s="137">
        <v>108</v>
      </c>
      <c r="E399" s="137">
        <v>90</v>
      </c>
      <c r="F399" s="137">
        <v>79</v>
      </c>
      <c r="G399" s="137">
        <v>79</v>
      </c>
      <c r="H399" s="137">
        <v>63</v>
      </c>
      <c r="I399" s="137">
        <v>63</v>
      </c>
      <c r="J399" s="137">
        <v>56</v>
      </c>
      <c r="K399" s="137">
        <v>50</v>
      </c>
      <c r="L399" s="137">
        <v>50</v>
      </c>
      <c r="M399" s="137">
        <v>48</v>
      </c>
      <c r="N399" s="137">
        <v>43</v>
      </c>
      <c r="O399" s="137">
        <v>40</v>
      </c>
      <c r="P399" s="137">
        <v>37</v>
      </c>
      <c r="Q399" s="137">
        <v>34</v>
      </c>
      <c r="R399" s="137">
        <v>28</v>
      </c>
      <c r="S399" s="137">
        <v>23</v>
      </c>
      <c r="T399" s="137">
        <v>21</v>
      </c>
      <c r="U399" s="137">
        <v>21</v>
      </c>
      <c r="V399" s="137">
        <v>17</v>
      </c>
      <c r="W399" s="137">
        <v>15</v>
      </c>
      <c r="X399" s="137">
        <v>12</v>
      </c>
      <c r="Y399" s="137">
        <v>10</v>
      </c>
      <c r="Z399" s="137">
        <v>7</v>
      </c>
      <c r="AA399" s="137">
        <v>5</v>
      </c>
      <c r="AB399" s="137" t="s">
        <v>631</v>
      </c>
      <c r="AC399" s="137" t="s">
        <v>631</v>
      </c>
      <c r="AD399" s="137" t="s">
        <v>631</v>
      </c>
      <c r="AE399" s="137" t="s">
        <v>631</v>
      </c>
      <c r="AF399" s="137" t="s">
        <v>631</v>
      </c>
      <c r="AG399" s="137">
        <v>0</v>
      </c>
      <c r="AH399" s="137">
        <v>0</v>
      </c>
      <c r="AI399" s="137">
        <v>0</v>
      </c>
      <c r="AJ399" s="137">
        <v>0</v>
      </c>
      <c r="AK399" s="137">
        <v>0</v>
      </c>
      <c r="AL399" s="137">
        <v>0</v>
      </c>
      <c r="AM399" s="137">
        <v>0</v>
      </c>
      <c r="AN399" s="137">
        <v>0</v>
      </c>
      <c r="AO399" s="137">
        <v>0</v>
      </c>
      <c r="AP399" s="137">
        <v>0</v>
      </c>
    </row>
    <row r="400" spans="1:42" ht="18" hidden="1" customHeight="1">
      <c r="A400" s="122" t="s">
        <v>1351</v>
      </c>
      <c r="B400" s="136" t="s">
        <v>1352</v>
      </c>
      <c r="C400" s="137">
        <v>104</v>
      </c>
      <c r="D400" s="137">
        <v>101</v>
      </c>
      <c r="E400" s="137">
        <v>75</v>
      </c>
      <c r="F400" s="137">
        <v>61</v>
      </c>
      <c r="G400" s="137">
        <v>56</v>
      </c>
      <c r="H400" s="137">
        <v>49</v>
      </c>
      <c r="I400" s="137">
        <v>48</v>
      </c>
      <c r="J400" s="137">
        <v>41</v>
      </c>
      <c r="K400" s="137">
        <v>43</v>
      </c>
      <c r="L400" s="137">
        <v>38</v>
      </c>
      <c r="M400" s="137">
        <v>38</v>
      </c>
      <c r="N400" s="137">
        <v>32</v>
      </c>
      <c r="O400" s="137">
        <v>27</v>
      </c>
      <c r="P400" s="137">
        <v>21</v>
      </c>
      <c r="Q400" s="137">
        <v>16</v>
      </c>
      <c r="R400" s="137">
        <v>13</v>
      </c>
      <c r="S400" s="137">
        <v>13</v>
      </c>
      <c r="T400" s="137">
        <v>12</v>
      </c>
      <c r="U400" s="137">
        <v>13</v>
      </c>
      <c r="V400" s="137">
        <v>11</v>
      </c>
      <c r="W400" s="137">
        <v>11</v>
      </c>
      <c r="X400" s="137">
        <v>11</v>
      </c>
      <c r="Y400" s="137">
        <v>9</v>
      </c>
      <c r="Z400" s="137">
        <v>6</v>
      </c>
      <c r="AA400" s="137" t="s">
        <v>631</v>
      </c>
      <c r="AB400" s="137">
        <v>5</v>
      </c>
      <c r="AC400" s="137">
        <v>5</v>
      </c>
      <c r="AD400" s="137">
        <v>5</v>
      </c>
      <c r="AE400" s="137">
        <v>5</v>
      </c>
      <c r="AF400" s="137" t="s">
        <v>631</v>
      </c>
      <c r="AG400" s="137" t="s">
        <v>631</v>
      </c>
      <c r="AH400" s="137" t="s">
        <v>631</v>
      </c>
      <c r="AI400" s="137" t="s">
        <v>631</v>
      </c>
      <c r="AJ400" s="137" t="s">
        <v>631</v>
      </c>
      <c r="AK400" s="137" t="s">
        <v>631</v>
      </c>
      <c r="AL400" s="137" t="s">
        <v>631</v>
      </c>
      <c r="AM400" s="137">
        <v>0</v>
      </c>
      <c r="AN400" s="137">
        <v>0</v>
      </c>
      <c r="AO400" s="137">
        <v>0</v>
      </c>
      <c r="AP400" s="137">
        <v>0</v>
      </c>
    </row>
    <row r="401" spans="1:42" ht="18" hidden="1" customHeight="1">
      <c r="A401" s="122" t="s">
        <v>1353</v>
      </c>
      <c r="B401" s="136" t="s">
        <v>1354</v>
      </c>
      <c r="C401" s="137">
        <v>191</v>
      </c>
      <c r="D401" s="137">
        <v>161</v>
      </c>
      <c r="E401" s="137">
        <v>128</v>
      </c>
      <c r="F401" s="137">
        <v>99</v>
      </c>
      <c r="G401" s="137">
        <v>83</v>
      </c>
      <c r="H401" s="137">
        <v>78</v>
      </c>
      <c r="I401" s="137">
        <v>74</v>
      </c>
      <c r="J401" s="137">
        <v>66</v>
      </c>
      <c r="K401" s="137">
        <v>65</v>
      </c>
      <c r="L401" s="137">
        <v>64</v>
      </c>
      <c r="M401" s="137">
        <v>58</v>
      </c>
      <c r="N401" s="137">
        <v>53</v>
      </c>
      <c r="O401" s="137">
        <v>46</v>
      </c>
      <c r="P401" s="137">
        <v>40</v>
      </c>
      <c r="Q401" s="137">
        <v>34</v>
      </c>
      <c r="R401" s="137">
        <v>28</v>
      </c>
      <c r="S401" s="137">
        <v>22</v>
      </c>
      <c r="T401" s="137">
        <v>18</v>
      </c>
      <c r="U401" s="137">
        <v>15</v>
      </c>
      <c r="V401" s="137">
        <v>11</v>
      </c>
      <c r="W401" s="137">
        <v>9</v>
      </c>
      <c r="X401" s="137">
        <v>8</v>
      </c>
      <c r="Y401" s="137">
        <v>8</v>
      </c>
      <c r="Z401" s="137">
        <v>8</v>
      </c>
      <c r="AA401" s="137">
        <v>8</v>
      </c>
      <c r="AB401" s="137">
        <v>5</v>
      </c>
      <c r="AC401" s="137">
        <v>5</v>
      </c>
      <c r="AD401" s="137" t="s">
        <v>631</v>
      </c>
      <c r="AE401" s="137" t="s">
        <v>631</v>
      </c>
      <c r="AF401" s="137" t="s">
        <v>631</v>
      </c>
      <c r="AG401" s="137" t="s">
        <v>631</v>
      </c>
      <c r="AH401" s="137">
        <v>0</v>
      </c>
      <c r="AI401" s="137">
        <v>0</v>
      </c>
      <c r="AJ401" s="137">
        <v>0</v>
      </c>
      <c r="AK401" s="137">
        <v>0</v>
      </c>
      <c r="AL401" s="137">
        <v>0</v>
      </c>
      <c r="AM401" s="137">
        <v>0</v>
      </c>
      <c r="AN401" s="137">
        <v>0</v>
      </c>
      <c r="AO401" s="137">
        <v>0</v>
      </c>
      <c r="AP401" s="137">
        <v>0</v>
      </c>
    </row>
    <row r="402" spans="1:42" ht="18" hidden="1" customHeight="1">
      <c r="A402" s="122" t="s">
        <v>1355</v>
      </c>
      <c r="B402" s="136" t="s">
        <v>1356</v>
      </c>
      <c r="C402" s="137">
        <v>121</v>
      </c>
      <c r="D402" s="137">
        <v>109</v>
      </c>
      <c r="E402" s="137">
        <v>90</v>
      </c>
      <c r="F402" s="137">
        <v>72</v>
      </c>
      <c r="G402" s="137">
        <v>78</v>
      </c>
      <c r="H402" s="137">
        <v>72</v>
      </c>
      <c r="I402" s="137">
        <v>69</v>
      </c>
      <c r="J402" s="137">
        <v>62</v>
      </c>
      <c r="K402" s="137">
        <v>59</v>
      </c>
      <c r="L402" s="137">
        <v>58</v>
      </c>
      <c r="M402" s="137">
        <v>57</v>
      </c>
      <c r="N402" s="137">
        <v>55</v>
      </c>
      <c r="O402" s="137">
        <v>45</v>
      </c>
      <c r="P402" s="137">
        <v>38</v>
      </c>
      <c r="Q402" s="137">
        <v>34</v>
      </c>
      <c r="R402" s="137">
        <v>32</v>
      </c>
      <c r="S402" s="137">
        <v>25</v>
      </c>
      <c r="T402" s="137">
        <v>24</v>
      </c>
      <c r="U402" s="137">
        <v>24</v>
      </c>
      <c r="V402" s="137">
        <v>21</v>
      </c>
      <c r="W402" s="137">
        <v>19</v>
      </c>
      <c r="X402" s="137">
        <v>16</v>
      </c>
      <c r="Y402" s="137">
        <v>14</v>
      </c>
      <c r="Z402" s="137">
        <v>12</v>
      </c>
      <c r="AA402" s="137">
        <v>7</v>
      </c>
      <c r="AB402" s="137">
        <v>6</v>
      </c>
      <c r="AC402" s="137">
        <v>5</v>
      </c>
      <c r="AD402" s="137">
        <v>5</v>
      </c>
      <c r="AE402" s="137" t="s">
        <v>631</v>
      </c>
      <c r="AF402" s="137" t="s">
        <v>631</v>
      </c>
      <c r="AG402" s="137">
        <v>0</v>
      </c>
      <c r="AH402" s="137">
        <v>0</v>
      </c>
      <c r="AI402" s="137">
        <v>0</v>
      </c>
      <c r="AJ402" s="137">
        <v>0</v>
      </c>
      <c r="AK402" s="137">
        <v>0</v>
      </c>
      <c r="AL402" s="137">
        <v>0</v>
      </c>
      <c r="AM402" s="137">
        <v>0</v>
      </c>
      <c r="AN402" s="137">
        <v>0</v>
      </c>
      <c r="AO402" s="137">
        <v>0</v>
      </c>
      <c r="AP402" s="137">
        <v>0</v>
      </c>
    </row>
    <row r="403" spans="1:42" ht="18" hidden="1" customHeight="1">
      <c r="A403" s="122" t="s">
        <v>1357</v>
      </c>
      <c r="B403" s="136" t="s">
        <v>1358</v>
      </c>
      <c r="C403" s="137">
        <v>178</v>
      </c>
      <c r="D403" s="137">
        <v>157</v>
      </c>
      <c r="E403" s="137">
        <v>145</v>
      </c>
      <c r="F403" s="137">
        <v>132</v>
      </c>
      <c r="G403" s="137">
        <v>130</v>
      </c>
      <c r="H403" s="137">
        <v>118</v>
      </c>
      <c r="I403" s="137">
        <v>110</v>
      </c>
      <c r="J403" s="137">
        <v>101</v>
      </c>
      <c r="K403" s="137">
        <v>90</v>
      </c>
      <c r="L403" s="137">
        <v>88</v>
      </c>
      <c r="M403" s="137">
        <v>79</v>
      </c>
      <c r="N403" s="137">
        <v>75</v>
      </c>
      <c r="O403" s="137">
        <v>65</v>
      </c>
      <c r="P403" s="137">
        <v>61</v>
      </c>
      <c r="Q403" s="137">
        <v>53</v>
      </c>
      <c r="R403" s="137">
        <v>46</v>
      </c>
      <c r="S403" s="137">
        <v>39</v>
      </c>
      <c r="T403" s="137">
        <v>37</v>
      </c>
      <c r="U403" s="137">
        <v>32</v>
      </c>
      <c r="V403" s="137">
        <v>24</v>
      </c>
      <c r="W403" s="137">
        <v>24</v>
      </c>
      <c r="X403" s="137">
        <v>19</v>
      </c>
      <c r="Y403" s="137">
        <v>18</v>
      </c>
      <c r="Z403" s="137">
        <v>14</v>
      </c>
      <c r="AA403" s="137">
        <v>9</v>
      </c>
      <c r="AB403" s="137">
        <v>5</v>
      </c>
      <c r="AC403" s="137" t="s">
        <v>631</v>
      </c>
      <c r="AD403" s="137" t="s">
        <v>631</v>
      </c>
      <c r="AE403" s="137" t="s">
        <v>631</v>
      </c>
      <c r="AF403" s="137" t="s">
        <v>631</v>
      </c>
      <c r="AG403" s="137" t="s">
        <v>631</v>
      </c>
      <c r="AH403" s="137" t="s">
        <v>631</v>
      </c>
      <c r="AI403" s="137" t="s">
        <v>631</v>
      </c>
      <c r="AJ403" s="137" t="s">
        <v>631</v>
      </c>
      <c r="AK403" s="137" t="s">
        <v>631</v>
      </c>
      <c r="AL403" s="137" t="s">
        <v>631</v>
      </c>
      <c r="AM403" s="137" t="s">
        <v>631</v>
      </c>
      <c r="AN403" s="137">
        <v>0</v>
      </c>
      <c r="AO403" s="137">
        <v>0</v>
      </c>
      <c r="AP403" s="137">
        <v>0</v>
      </c>
    </row>
    <row r="404" spans="1:42" ht="18" hidden="1" customHeight="1">
      <c r="A404" s="122" t="s">
        <v>1359</v>
      </c>
      <c r="B404" s="136" t="s">
        <v>1360</v>
      </c>
      <c r="C404" s="137">
        <v>95</v>
      </c>
      <c r="D404" s="137">
        <v>78</v>
      </c>
      <c r="E404" s="137">
        <v>70</v>
      </c>
      <c r="F404" s="137">
        <v>65</v>
      </c>
      <c r="G404" s="137">
        <v>56</v>
      </c>
      <c r="H404" s="137">
        <v>46</v>
      </c>
      <c r="I404" s="137">
        <v>46</v>
      </c>
      <c r="J404" s="137">
        <v>43</v>
      </c>
      <c r="K404" s="137">
        <v>40</v>
      </c>
      <c r="L404" s="137">
        <v>35</v>
      </c>
      <c r="M404" s="137">
        <v>31</v>
      </c>
      <c r="N404" s="137">
        <v>31</v>
      </c>
      <c r="O404" s="137">
        <v>26</v>
      </c>
      <c r="P404" s="137">
        <v>22</v>
      </c>
      <c r="Q404" s="137">
        <v>20</v>
      </c>
      <c r="R404" s="137">
        <v>19</v>
      </c>
      <c r="S404" s="137">
        <v>16</v>
      </c>
      <c r="T404" s="137">
        <v>15</v>
      </c>
      <c r="U404" s="137">
        <v>13</v>
      </c>
      <c r="V404" s="137">
        <v>9</v>
      </c>
      <c r="W404" s="137">
        <v>7</v>
      </c>
      <c r="X404" s="137" t="s">
        <v>631</v>
      </c>
      <c r="Y404" s="137" t="s">
        <v>631</v>
      </c>
      <c r="Z404" s="137" t="s">
        <v>631</v>
      </c>
      <c r="AA404" s="137" t="s">
        <v>631</v>
      </c>
      <c r="AB404" s="137" t="s">
        <v>631</v>
      </c>
      <c r="AC404" s="137" t="s">
        <v>631</v>
      </c>
      <c r="AD404" s="137" t="s">
        <v>631</v>
      </c>
      <c r="AE404" s="137" t="s">
        <v>631</v>
      </c>
      <c r="AF404" s="137" t="s">
        <v>631</v>
      </c>
      <c r="AG404" s="137" t="s">
        <v>631</v>
      </c>
      <c r="AH404" s="137" t="s">
        <v>631</v>
      </c>
      <c r="AI404" s="137" t="s">
        <v>631</v>
      </c>
      <c r="AJ404" s="137" t="s">
        <v>631</v>
      </c>
      <c r="AK404" s="137" t="s">
        <v>631</v>
      </c>
      <c r="AL404" s="137">
        <v>0</v>
      </c>
      <c r="AM404" s="137">
        <v>0</v>
      </c>
      <c r="AN404" s="137">
        <v>0</v>
      </c>
      <c r="AO404" s="137">
        <v>0</v>
      </c>
      <c r="AP404" s="137">
        <v>0</v>
      </c>
    </row>
    <row r="405" spans="1:42" ht="18" hidden="1" customHeight="1">
      <c r="A405" s="136" t="s">
        <v>1361</v>
      </c>
      <c r="B405" s="136" t="s">
        <v>1362</v>
      </c>
      <c r="C405" s="137">
        <v>144</v>
      </c>
      <c r="D405" s="137">
        <v>120</v>
      </c>
      <c r="E405" s="137">
        <v>100</v>
      </c>
      <c r="F405" s="137">
        <v>91</v>
      </c>
      <c r="G405" s="137">
        <v>95</v>
      </c>
      <c r="H405" s="137">
        <v>82</v>
      </c>
      <c r="I405" s="137">
        <v>77</v>
      </c>
      <c r="J405" s="137">
        <v>68</v>
      </c>
      <c r="K405" s="137">
        <v>65</v>
      </c>
      <c r="L405" s="137">
        <v>64</v>
      </c>
      <c r="M405" s="137">
        <v>64</v>
      </c>
      <c r="N405" s="137">
        <v>64</v>
      </c>
      <c r="O405" s="137">
        <v>59</v>
      </c>
      <c r="P405" s="137">
        <v>53</v>
      </c>
      <c r="Q405" s="137">
        <v>51</v>
      </c>
      <c r="R405" s="137">
        <v>43</v>
      </c>
      <c r="S405" s="137">
        <v>42</v>
      </c>
      <c r="T405" s="137">
        <v>42</v>
      </c>
      <c r="U405" s="137">
        <v>35</v>
      </c>
      <c r="V405" s="137">
        <v>30</v>
      </c>
      <c r="W405" s="137">
        <v>26</v>
      </c>
      <c r="X405" s="137">
        <v>21</v>
      </c>
      <c r="Y405" s="137">
        <v>15</v>
      </c>
      <c r="Z405" s="137">
        <v>14</v>
      </c>
      <c r="AA405" s="137">
        <v>13</v>
      </c>
      <c r="AB405" s="137">
        <v>10</v>
      </c>
      <c r="AC405" s="137">
        <v>10</v>
      </c>
      <c r="AD405" s="137">
        <v>7</v>
      </c>
      <c r="AE405" s="137" t="s">
        <v>631</v>
      </c>
      <c r="AF405" s="137" t="s">
        <v>631</v>
      </c>
      <c r="AG405" s="137" t="s">
        <v>631</v>
      </c>
      <c r="AH405" s="137" t="s">
        <v>631</v>
      </c>
      <c r="AI405" s="137">
        <v>0</v>
      </c>
      <c r="AJ405" s="137" t="s">
        <v>631</v>
      </c>
      <c r="AK405" s="137" t="s">
        <v>631</v>
      </c>
      <c r="AL405" s="137">
        <v>0</v>
      </c>
      <c r="AM405" s="137">
        <v>0</v>
      </c>
      <c r="AN405" s="137">
        <v>0</v>
      </c>
      <c r="AO405" s="137">
        <v>0</v>
      </c>
      <c r="AP405" s="137">
        <v>0</v>
      </c>
    </row>
    <row r="406" spans="1:42" ht="18" hidden="1" customHeight="1">
      <c r="A406" s="122" t="s">
        <v>1363</v>
      </c>
      <c r="B406" s="136" t="s">
        <v>1364</v>
      </c>
      <c r="C406" s="137">
        <v>192</v>
      </c>
      <c r="D406" s="137">
        <v>172</v>
      </c>
      <c r="E406" s="137">
        <v>155</v>
      </c>
      <c r="F406" s="137">
        <v>135</v>
      </c>
      <c r="G406" s="137">
        <v>129</v>
      </c>
      <c r="H406" s="137">
        <v>117</v>
      </c>
      <c r="I406" s="137">
        <v>113</v>
      </c>
      <c r="J406" s="137">
        <v>105</v>
      </c>
      <c r="K406" s="137">
        <v>105</v>
      </c>
      <c r="L406" s="137">
        <v>102</v>
      </c>
      <c r="M406" s="137">
        <v>100</v>
      </c>
      <c r="N406" s="137">
        <v>92</v>
      </c>
      <c r="O406" s="137">
        <v>88</v>
      </c>
      <c r="P406" s="137">
        <v>74</v>
      </c>
      <c r="Q406" s="137">
        <v>71</v>
      </c>
      <c r="R406" s="137">
        <v>64</v>
      </c>
      <c r="S406" s="137">
        <v>58</v>
      </c>
      <c r="T406" s="137">
        <v>49</v>
      </c>
      <c r="U406" s="137">
        <v>44</v>
      </c>
      <c r="V406" s="137">
        <v>33</v>
      </c>
      <c r="W406" s="137">
        <v>32</v>
      </c>
      <c r="X406" s="137">
        <v>31</v>
      </c>
      <c r="Y406" s="137">
        <v>28</v>
      </c>
      <c r="Z406" s="137">
        <v>20</v>
      </c>
      <c r="AA406" s="137">
        <v>17</v>
      </c>
      <c r="AB406" s="137">
        <v>11</v>
      </c>
      <c r="AC406" s="137">
        <v>8</v>
      </c>
      <c r="AD406" s="137">
        <v>5</v>
      </c>
      <c r="AE406" s="137" t="s">
        <v>631</v>
      </c>
      <c r="AF406" s="137" t="s">
        <v>631</v>
      </c>
      <c r="AG406" s="137">
        <v>0</v>
      </c>
      <c r="AH406" s="137">
        <v>0</v>
      </c>
      <c r="AI406" s="137">
        <v>0</v>
      </c>
      <c r="AJ406" s="137">
        <v>0</v>
      </c>
      <c r="AK406" s="137">
        <v>0</v>
      </c>
      <c r="AL406" s="137">
        <v>0</v>
      </c>
      <c r="AM406" s="137">
        <v>0</v>
      </c>
      <c r="AN406" s="137">
        <v>0</v>
      </c>
      <c r="AO406" s="137">
        <v>0</v>
      </c>
      <c r="AP406" s="137">
        <v>0</v>
      </c>
    </row>
    <row r="407" spans="1:42" ht="18" hidden="1" customHeight="1">
      <c r="A407" s="122" t="s">
        <v>1365</v>
      </c>
      <c r="B407" s="136" t="s">
        <v>1366</v>
      </c>
      <c r="C407" s="137">
        <v>258</v>
      </c>
      <c r="D407" s="137">
        <v>211</v>
      </c>
      <c r="E407" s="137">
        <v>181</v>
      </c>
      <c r="F407" s="137">
        <v>165</v>
      </c>
      <c r="G407" s="137">
        <v>150</v>
      </c>
      <c r="H407" s="137">
        <v>131</v>
      </c>
      <c r="I407" s="137">
        <v>131</v>
      </c>
      <c r="J407" s="137">
        <v>114</v>
      </c>
      <c r="K407" s="137">
        <v>102</v>
      </c>
      <c r="L407" s="137">
        <v>97</v>
      </c>
      <c r="M407" s="137">
        <v>94</v>
      </c>
      <c r="N407" s="137">
        <v>92</v>
      </c>
      <c r="O407" s="137">
        <v>85</v>
      </c>
      <c r="P407" s="137">
        <v>79</v>
      </c>
      <c r="Q407" s="137">
        <v>66</v>
      </c>
      <c r="R407" s="137">
        <v>58</v>
      </c>
      <c r="S407" s="137">
        <v>52</v>
      </c>
      <c r="T407" s="137">
        <v>44</v>
      </c>
      <c r="U407" s="137">
        <v>37</v>
      </c>
      <c r="V407" s="137">
        <v>38</v>
      </c>
      <c r="W407" s="137">
        <v>31</v>
      </c>
      <c r="X407" s="137">
        <v>24</v>
      </c>
      <c r="Y407" s="137">
        <v>23</v>
      </c>
      <c r="Z407" s="137">
        <v>18</v>
      </c>
      <c r="AA407" s="137">
        <v>15</v>
      </c>
      <c r="AB407" s="137">
        <v>10</v>
      </c>
      <c r="AC407" s="137">
        <v>8</v>
      </c>
      <c r="AD407" s="137">
        <v>5</v>
      </c>
      <c r="AE407" s="137">
        <v>6</v>
      </c>
      <c r="AF407" s="137" t="s">
        <v>631</v>
      </c>
      <c r="AG407" s="137" t="s">
        <v>631</v>
      </c>
      <c r="AH407" s="137" t="s">
        <v>631</v>
      </c>
      <c r="AI407" s="137" t="s">
        <v>631</v>
      </c>
      <c r="AJ407" s="137" t="s">
        <v>631</v>
      </c>
      <c r="AK407" s="137" t="s">
        <v>631</v>
      </c>
      <c r="AL407" s="137">
        <v>0</v>
      </c>
      <c r="AM407" s="137">
        <v>0</v>
      </c>
      <c r="AN407" s="137">
        <v>0</v>
      </c>
      <c r="AO407" s="137">
        <v>0</v>
      </c>
      <c r="AP407" s="137">
        <v>0</v>
      </c>
    </row>
    <row r="408" spans="1:42" ht="18" hidden="1" customHeight="1">
      <c r="A408" s="122" t="s">
        <v>1367</v>
      </c>
      <c r="B408" s="136" t="s">
        <v>1368</v>
      </c>
      <c r="C408" s="137">
        <v>96</v>
      </c>
      <c r="D408" s="137">
        <v>77</v>
      </c>
      <c r="E408" s="137">
        <v>65</v>
      </c>
      <c r="F408" s="137">
        <v>54</v>
      </c>
      <c r="G408" s="137">
        <v>49</v>
      </c>
      <c r="H408" s="137">
        <v>44</v>
      </c>
      <c r="I408" s="137">
        <v>40</v>
      </c>
      <c r="J408" s="137">
        <v>36</v>
      </c>
      <c r="K408" s="137">
        <v>33</v>
      </c>
      <c r="L408" s="137">
        <v>33</v>
      </c>
      <c r="M408" s="137">
        <v>30</v>
      </c>
      <c r="N408" s="137">
        <v>32</v>
      </c>
      <c r="O408" s="137">
        <v>31</v>
      </c>
      <c r="P408" s="137">
        <v>25</v>
      </c>
      <c r="Q408" s="137">
        <v>21</v>
      </c>
      <c r="R408" s="137">
        <v>17</v>
      </c>
      <c r="S408" s="137">
        <v>16</v>
      </c>
      <c r="T408" s="137">
        <v>15</v>
      </c>
      <c r="U408" s="137">
        <v>15</v>
      </c>
      <c r="V408" s="137">
        <v>14</v>
      </c>
      <c r="W408" s="137">
        <v>13</v>
      </c>
      <c r="X408" s="137">
        <v>11</v>
      </c>
      <c r="Y408" s="137">
        <v>8</v>
      </c>
      <c r="Z408" s="137">
        <v>6</v>
      </c>
      <c r="AA408" s="137">
        <v>5</v>
      </c>
      <c r="AB408" s="137" t="s">
        <v>631</v>
      </c>
      <c r="AC408" s="137" t="s">
        <v>631</v>
      </c>
      <c r="AD408" s="137" t="s">
        <v>631</v>
      </c>
      <c r="AE408" s="137" t="s">
        <v>631</v>
      </c>
      <c r="AF408" s="137">
        <v>0</v>
      </c>
      <c r="AG408" s="137">
        <v>0</v>
      </c>
      <c r="AH408" s="137">
        <v>0</v>
      </c>
      <c r="AI408" s="137">
        <v>0</v>
      </c>
      <c r="AJ408" s="137">
        <v>0</v>
      </c>
      <c r="AK408" s="137">
        <v>0</v>
      </c>
      <c r="AL408" s="137">
        <v>0</v>
      </c>
      <c r="AM408" s="137">
        <v>0</v>
      </c>
      <c r="AN408" s="137">
        <v>0</v>
      </c>
      <c r="AO408" s="137">
        <v>0</v>
      </c>
      <c r="AP408" s="137">
        <v>0</v>
      </c>
    </row>
    <row r="409" spans="1:42" ht="18" hidden="1" customHeight="1">
      <c r="A409" s="122" t="s">
        <v>1369</v>
      </c>
      <c r="B409" s="136" t="s">
        <v>1370</v>
      </c>
      <c r="C409" s="137">
        <v>173</v>
      </c>
      <c r="D409" s="137">
        <v>145</v>
      </c>
      <c r="E409" s="137">
        <v>120</v>
      </c>
      <c r="F409" s="137">
        <v>104</v>
      </c>
      <c r="G409" s="137">
        <v>94</v>
      </c>
      <c r="H409" s="137">
        <v>77</v>
      </c>
      <c r="I409" s="137">
        <v>74</v>
      </c>
      <c r="J409" s="137">
        <v>69</v>
      </c>
      <c r="K409" s="137">
        <v>62</v>
      </c>
      <c r="L409" s="137">
        <v>56</v>
      </c>
      <c r="M409" s="137">
        <v>52</v>
      </c>
      <c r="N409" s="137">
        <v>44</v>
      </c>
      <c r="O409" s="137">
        <v>36</v>
      </c>
      <c r="P409" s="137">
        <v>26</v>
      </c>
      <c r="Q409" s="137">
        <v>25</v>
      </c>
      <c r="R409" s="137">
        <v>24</v>
      </c>
      <c r="S409" s="137">
        <v>20</v>
      </c>
      <c r="T409" s="137">
        <v>16</v>
      </c>
      <c r="U409" s="137">
        <v>17</v>
      </c>
      <c r="V409" s="137">
        <v>17</v>
      </c>
      <c r="W409" s="137">
        <v>17</v>
      </c>
      <c r="X409" s="137">
        <v>14</v>
      </c>
      <c r="Y409" s="137">
        <v>11</v>
      </c>
      <c r="Z409" s="137">
        <v>5</v>
      </c>
      <c r="AA409" s="137" t="s">
        <v>631</v>
      </c>
      <c r="AB409" s="137" t="s">
        <v>631</v>
      </c>
      <c r="AC409" s="137" t="s">
        <v>631</v>
      </c>
      <c r="AD409" s="137" t="s">
        <v>631</v>
      </c>
      <c r="AE409" s="137" t="s">
        <v>631</v>
      </c>
      <c r="AF409" s="137" t="s">
        <v>631</v>
      </c>
      <c r="AG409" s="137" t="s">
        <v>631</v>
      </c>
      <c r="AH409" s="137" t="s">
        <v>631</v>
      </c>
      <c r="AI409" s="137" t="s">
        <v>631</v>
      </c>
      <c r="AJ409" s="137" t="s">
        <v>631</v>
      </c>
      <c r="AK409" s="137" t="s">
        <v>631</v>
      </c>
      <c r="AL409" s="137" t="s">
        <v>631</v>
      </c>
      <c r="AM409" s="137" t="s">
        <v>631</v>
      </c>
      <c r="AN409" s="137">
        <v>0</v>
      </c>
      <c r="AO409" s="137">
        <v>0</v>
      </c>
      <c r="AP409" s="137">
        <v>0</v>
      </c>
    </row>
    <row r="410" spans="1:42" ht="18" hidden="1" customHeight="1">
      <c r="A410" s="122" t="s">
        <v>1371</v>
      </c>
      <c r="B410" s="136" t="s">
        <v>1372</v>
      </c>
      <c r="C410" s="137">
        <v>444</v>
      </c>
      <c r="D410" s="137">
        <v>369</v>
      </c>
      <c r="E410" s="137">
        <v>319</v>
      </c>
      <c r="F410" s="137">
        <v>271</v>
      </c>
      <c r="G410" s="137">
        <v>261</v>
      </c>
      <c r="H410" s="137">
        <v>232</v>
      </c>
      <c r="I410" s="137">
        <v>225</v>
      </c>
      <c r="J410" s="137">
        <v>211</v>
      </c>
      <c r="K410" s="137">
        <v>195</v>
      </c>
      <c r="L410" s="137">
        <v>179</v>
      </c>
      <c r="M410" s="137">
        <v>165</v>
      </c>
      <c r="N410" s="137">
        <v>158</v>
      </c>
      <c r="O410" s="137">
        <v>139</v>
      </c>
      <c r="P410" s="137">
        <v>120</v>
      </c>
      <c r="Q410" s="137">
        <v>102</v>
      </c>
      <c r="R410" s="137">
        <v>86</v>
      </c>
      <c r="S410" s="137">
        <v>69</v>
      </c>
      <c r="T410" s="137">
        <v>58</v>
      </c>
      <c r="U410" s="137">
        <v>45</v>
      </c>
      <c r="V410" s="137">
        <v>37</v>
      </c>
      <c r="W410" s="137">
        <v>28</v>
      </c>
      <c r="X410" s="137">
        <v>24</v>
      </c>
      <c r="Y410" s="137">
        <v>19</v>
      </c>
      <c r="Z410" s="137">
        <v>16</v>
      </c>
      <c r="AA410" s="137">
        <v>15</v>
      </c>
      <c r="AB410" s="137">
        <v>12</v>
      </c>
      <c r="AC410" s="137">
        <v>12</v>
      </c>
      <c r="AD410" s="137">
        <v>11</v>
      </c>
      <c r="AE410" s="137">
        <v>8</v>
      </c>
      <c r="AF410" s="137" t="s">
        <v>631</v>
      </c>
      <c r="AG410" s="137" t="s">
        <v>631</v>
      </c>
      <c r="AH410" s="137" t="s">
        <v>631</v>
      </c>
      <c r="AI410" s="137" t="s">
        <v>631</v>
      </c>
      <c r="AJ410" s="137">
        <v>0</v>
      </c>
      <c r="AK410" s="137">
        <v>0</v>
      </c>
      <c r="AL410" s="137">
        <v>0</v>
      </c>
      <c r="AM410" s="137">
        <v>0</v>
      </c>
      <c r="AN410" s="137">
        <v>0</v>
      </c>
      <c r="AO410" s="137">
        <v>0</v>
      </c>
      <c r="AP410" s="137">
        <v>0</v>
      </c>
    </row>
    <row r="411" spans="1:42" ht="18" hidden="1" customHeight="1">
      <c r="A411" s="122" t="s">
        <v>1373</v>
      </c>
      <c r="B411" s="136" t="s">
        <v>1374</v>
      </c>
      <c r="C411" s="137">
        <v>188</v>
      </c>
      <c r="D411" s="137">
        <v>147</v>
      </c>
      <c r="E411" s="137">
        <v>119</v>
      </c>
      <c r="F411" s="137">
        <v>105</v>
      </c>
      <c r="G411" s="137">
        <v>100</v>
      </c>
      <c r="H411" s="137">
        <v>82</v>
      </c>
      <c r="I411" s="137">
        <v>80</v>
      </c>
      <c r="J411" s="137">
        <v>69</v>
      </c>
      <c r="K411" s="137">
        <v>61</v>
      </c>
      <c r="L411" s="137">
        <v>55</v>
      </c>
      <c r="M411" s="137">
        <v>52</v>
      </c>
      <c r="N411" s="137">
        <v>44</v>
      </c>
      <c r="O411" s="137">
        <v>40</v>
      </c>
      <c r="P411" s="137">
        <v>32</v>
      </c>
      <c r="Q411" s="137">
        <v>28</v>
      </c>
      <c r="R411" s="137">
        <v>22</v>
      </c>
      <c r="S411" s="137">
        <v>21</v>
      </c>
      <c r="T411" s="137">
        <v>20</v>
      </c>
      <c r="U411" s="137">
        <v>18</v>
      </c>
      <c r="V411" s="137">
        <v>13</v>
      </c>
      <c r="W411" s="137">
        <v>11</v>
      </c>
      <c r="X411" s="137">
        <v>9</v>
      </c>
      <c r="Y411" s="137">
        <v>6</v>
      </c>
      <c r="Z411" s="137">
        <v>5</v>
      </c>
      <c r="AA411" s="137" t="s">
        <v>631</v>
      </c>
      <c r="AB411" s="137" t="s">
        <v>631</v>
      </c>
      <c r="AC411" s="137" t="s">
        <v>631</v>
      </c>
      <c r="AD411" s="137" t="s">
        <v>631</v>
      </c>
      <c r="AE411" s="137" t="s">
        <v>631</v>
      </c>
      <c r="AF411" s="137" t="s">
        <v>631</v>
      </c>
      <c r="AG411" s="137" t="s">
        <v>631</v>
      </c>
      <c r="AH411" s="137">
        <v>0</v>
      </c>
      <c r="AI411" s="137">
        <v>0</v>
      </c>
      <c r="AJ411" s="137">
        <v>0</v>
      </c>
      <c r="AK411" s="137">
        <v>0</v>
      </c>
      <c r="AL411" s="137">
        <v>0</v>
      </c>
      <c r="AM411" s="137">
        <v>0</v>
      </c>
      <c r="AN411" s="137">
        <v>0</v>
      </c>
      <c r="AO411" s="137">
        <v>0</v>
      </c>
      <c r="AP411" s="137">
        <v>0</v>
      </c>
    </row>
    <row r="412" spans="1:42" ht="18" hidden="1" customHeight="1">
      <c r="A412" s="136" t="s">
        <v>1375</v>
      </c>
      <c r="B412" s="136" t="s">
        <v>1376</v>
      </c>
      <c r="C412" s="137">
        <v>34</v>
      </c>
      <c r="D412" s="137">
        <v>31</v>
      </c>
      <c r="E412" s="137">
        <v>24</v>
      </c>
      <c r="F412" s="137">
        <v>23</v>
      </c>
      <c r="G412" s="137">
        <v>20</v>
      </c>
      <c r="H412" s="137">
        <v>14</v>
      </c>
      <c r="I412" s="137">
        <v>13</v>
      </c>
      <c r="J412" s="137">
        <v>12</v>
      </c>
      <c r="K412" s="137">
        <v>11</v>
      </c>
      <c r="L412" s="137">
        <v>12</v>
      </c>
      <c r="M412" s="137">
        <v>11</v>
      </c>
      <c r="N412" s="137">
        <v>9</v>
      </c>
      <c r="O412" s="137">
        <v>8</v>
      </c>
      <c r="P412" s="137">
        <v>6</v>
      </c>
      <c r="Q412" s="137">
        <v>5</v>
      </c>
      <c r="R412" s="137" t="s">
        <v>631</v>
      </c>
      <c r="S412" s="137" t="s">
        <v>631</v>
      </c>
      <c r="T412" s="137" t="s">
        <v>631</v>
      </c>
      <c r="U412" s="137" t="s">
        <v>631</v>
      </c>
      <c r="V412" s="137" t="s">
        <v>631</v>
      </c>
      <c r="W412" s="137" t="s">
        <v>631</v>
      </c>
      <c r="X412" s="137" t="s">
        <v>631</v>
      </c>
      <c r="Y412" s="137" t="s">
        <v>631</v>
      </c>
      <c r="Z412" s="137">
        <v>0</v>
      </c>
      <c r="AA412" s="137">
        <v>0</v>
      </c>
      <c r="AB412" s="137">
        <v>0</v>
      </c>
      <c r="AC412" s="137">
        <v>0</v>
      </c>
      <c r="AD412" s="137">
        <v>0</v>
      </c>
      <c r="AE412" s="137" t="s">
        <v>631</v>
      </c>
      <c r="AF412" s="137">
        <v>0</v>
      </c>
      <c r="AG412" s="137">
        <v>0</v>
      </c>
      <c r="AH412" s="137">
        <v>0</v>
      </c>
      <c r="AI412" s="137">
        <v>0</v>
      </c>
      <c r="AJ412" s="137">
        <v>0</v>
      </c>
      <c r="AK412" s="137">
        <v>0</v>
      </c>
      <c r="AL412" s="137">
        <v>0</v>
      </c>
      <c r="AM412" s="137">
        <v>0</v>
      </c>
      <c r="AN412" s="137">
        <v>0</v>
      </c>
      <c r="AO412" s="137">
        <v>0</v>
      </c>
      <c r="AP412" s="137">
        <v>0</v>
      </c>
    </row>
    <row r="413" spans="1:42" ht="18" hidden="1" customHeight="1">
      <c r="A413" s="122" t="s">
        <v>1377</v>
      </c>
      <c r="B413" s="136" t="s">
        <v>1378</v>
      </c>
      <c r="C413" s="137">
        <v>129</v>
      </c>
      <c r="D413" s="137">
        <v>113</v>
      </c>
      <c r="E413" s="137">
        <v>86</v>
      </c>
      <c r="F413" s="137">
        <v>79</v>
      </c>
      <c r="G413" s="137">
        <v>75</v>
      </c>
      <c r="H413" s="137">
        <v>63</v>
      </c>
      <c r="I413" s="137">
        <v>58</v>
      </c>
      <c r="J413" s="137">
        <v>53</v>
      </c>
      <c r="K413" s="137">
        <v>46</v>
      </c>
      <c r="L413" s="137">
        <v>47</v>
      </c>
      <c r="M413" s="137">
        <v>40</v>
      </c>
      <c r="N413" s="137">
        <v>37</v>
      </c>
      <c r="O413" s="137">
        <v>31</v>
      </c>
      <c r="P413" s="137">
        <v>27</v>
      </c>
      <c r="Q413" s="137">
        <v>23</v>
      </c>
      <c r="R413" s="137">
        <v>20</v>
      </c>
      <c r="S413" s="137">
        <v>20</v>
      </c>
      <c r="T413" s="137">
        <v>15</v>
      </c>
      <c r="U413" s="137">
        <v>15</v>
      </c>
      <c r="V413" s="137">
        <v>9</v>
      </c>
      <c r="W413" s="137">
        <v>9</v>
      </c>
      <c r="X413" s="137">
        <v>7</v>
      </c>
      <c r="Y413" s="137">
        <v>7</v>
      </c>
      <c r="Z413" s="137">
        <v>7</v>
      </c>
      <c r="AA413" s="137">
        <v>6</v>
      </c>
      <c r="AB413" s="137">
        <v>6</v>
      </c>
      <c r="AC413" s="137">
        <v>6</v>
      </c>
      <c r="AD413" s="137" t="s">
        <v>631</v>
      </c>
      <c r="AE413" s="137" t="s">
        <v>631</v>
      </c>
      <c r="AF413" s="137" t="s">
        <v>631</v>
      </c>
      <c r="AG413" s="137" t="s">
        <v>631</v>
      </c>
      <c r="AH413" s="137" t="s">
        <v>631</v>
      </c>
      <c r="AI413" s="137">
        <v>0</v>
      </c>
      <c r="AJ413" s="137">
        <v>0</v>
      </c>
      <c r="AK413" s="137">
        <v>0</v>
      </c>
      <c r="AL413" s="137">
        <v>0</v>
      </c>
      <c r="AM413" s="137">
        <v>0</v>
      </c>
      <c r="AN413" s="137">
        <v>0</v>
      </c>
      <c r="AO413" s="137">
        <v>0</v>
      </c>
      <c r="AP413" s="137">
        <v>0</v>
      </c>
    </row>
    <row r="414" spans="1:42" ht="18" hidden="1" customHeight="1">
      <c r="A414" s="122" t="s">
        <v>1379</v>
      </c>
      <c r="B414" s="136" t="s">
        <v>1380</v>
      </c>
      <c r="C414" s="137">
        <v>26</v>
      </c>
      <c r="D414" s="137">
        <v>20</v>
      </c>
      <c r="E414" s="137">
        <v>16</v>
      </c>
      <c r="F414" s="137">
        <v>14</v>
      </c>
      <c r="G414" s="137">
        <v>17</v>
      </c>
      <c r="H414" s="137">
        <v>15</v>
      </c>
      <c r="I414" s="137">
        <v>13</v>
      </c>
      <c r="J414" s="137">
        <v>12</v>
      </c>
      <c r="K414" s="137">
        <v>12</v>
      </c>
      <c r="L414" s="137">
        <v>11</v>
      </c>
      <c r="M414" s="137">
        <v>10</v>
      </c>
      <c r="N414" s="137">
        <v>9</v>
      </c>
      <c r="O414" s="137">
        <v>8</v>
      </c>
      <c r="P414" s="137">
        <v>9</v>
      </c>
      <c r="Q414" s="137">
        <v>9</v>
      </c>
      <c r="R414" s="137">
        <v>8</v>
      </c>
      <c r="S414" s="137">
        <v>6</v>
      </c>
      <c r="T414" s="137" t="s">
        <v>631</v>
      </c>
      <c r="U414" s="137" t="s">
        <v>631</v>
      </c>
      <c r="V414" s="137" t="s">
        <v>631</v>
      </c>
      <c r="W414" s="137" t="s">
        <v>631</v>
      </c>
      <c r="X414" s="137" t="s">
        <v>631</v>
      </c>
      <c r="Y414" s="137" t="s">
        <v>631</v>
      </c>
      <c r="Z414" s="137" t="s">
        <v>631</v>
      </c>
      <c r="AA414" s="137" t="s">
        <v>631</v>
      </c>
      <c r="AB414" s="137" t="s">
        <v>631</v>
      </c>
      <c r="AC414" s="137" t="s">
        <v>631</v>
      </c>
      <c r="AD414" s="137" t="s">
        <v>631</v>
      </c>
      <c r="AE414" s="137" t="s">
        <v>631</v>
      </c>
      <c r="AF414" s="137">
        <v>0</v>
      </c>
      <c r="AG414" s="137">
        <v>0</v>
      </c>
      <c r="AH414" s="137">
        <v>0</v>
      </c>
      <c r="AI414" s="137">
        <v>0</v>
      </c>
      <c r="AJ414" s="137">
        <v>0</v>
      </c>
      <c r="AK414" s="137">
        <v>0</v>
      </c>
      <c r="AL414" s="137">
        <v>0</v>
      </c>
      <c r="AM414" s="137">
        <v>0</v>
      </c>
      <c r="AN414" s="137">
        <v>0</v>
      </c>
      <c r="AO414" s="137">
        <v>0</v>
      </c>
      <c r="AP414" s="137">
        <v>0</v>
      </c>
    </row>
    <row r="415" spans="1:42" ht="18" hidden="1" customHeight="1">
      <c r="A415" s="122" t="s">
        <v>1381</v>
      </c>
      <c r="B415" s="136" t="s">
        <v>1382</v>
      </c>
      <c r="C415" s="137">
        <v>69</v>
      </c>
      <c r="D415" s="137">
        <v>55</v>
      </c>
      <c r="E415" s="137">
        <v>45</v>
      </c>
      <c r="F415" s="137">
        <v>43</v>
      </c>
      <c r="G415" s="137">
        <v>39</v>
      </c>
      <c r="H415" s="137">
        <v>34</v>
      </c>
      <c r="I415" s="137">
        <v>31</v>
      </c>
      <c r="J415" s="137">
        <v>29</v>
      </c>
      <c r="K415" s="137">
        <v>28</v>
      </c>
      <c r="L415" s="137">
        <v>27</v>
      </c>
      <c r="M415" s="137">
        <v>25</v>
      </c>
      <c r="N415" s="137">
        <v>20</v>
      </c>
      <c r="O415" s="137">
        <v>17</v>
      </c>
      <c r="P415" s="137">
        <v>18</v>
      </c>
      <c r="Q415" s="137">
        <v>15</v>
      </c>
      <c r="R415" s="137">
        <v>14</v>
      </c>
      <c r="S415" s="137">
        <v>8</v>
      </c>
      <c r="T415" s="137">
        <v>8</v>
      </c>
      <c r="U415" s="137">
        <v>8</v>
      </c>
      <c r="V415" s="137">
        <v>7</v>
      </c>
      <c r="W415" s="137">
        <v>7</v>
      </c>
      <c r="X415" s="137" t="s">
        <v>631</v>
      </c>
      <c r="Y415" s="137" t="s">
        <v>631</v>
      </c>
      <c r="Z415" s="137" t="s">
        <v>631</v>
      </c>
      <c r="AA415" s="137" t="s">
        <v>631</v>
      </c>
      <c r="AB415" s="137">
        <v>0</v>
      </c>
      <c r="AC415" s="137">
        <v>0</v>
      </c>
      <c r="AD415" s="137">
        <v>0</v>
      </c>
      <c r="AE415" s="137">
        <v>0</v>
      </c>
      <c r="AF415" s="137">
        <v>0</v>
      </c>
      <c r="AG415" s="137">
        <v>0</v>
      </c>
      <c r="AH415" s="137">
        <v>0</v>
      </c>
      <c r="AI415" s="137">
        <v>0</v>
      </c>
      <c r="AJ415" s="137">
        <v>0</v>
      </c>
      <c r="AK415" s="137">
        <v>0</v>
      </c>
      <c r="AL415" s="137">
        <v>0</v>
      </c>
      <c r="AM415" s="137">
        <v>0</v>
      </c>
      <c r="AN415" s="137">
        <v>0</v>
      </c>
      <c r="AO415" s="137">
        <v>0</v>
      </c>
      <c r="AP415" s="137">
        <v>0</v>
      </c>
    </row>
    <row r="416" spans="1:42" ht="18" hidden="1" customHeight="1">
      <c r="A416" s="122" t="s">
        <v>1383</v>
      </c>
      <c r="B416" s="136" t="s">
        <v>1384</v>
      </c>
      <c r="C416" s="137">
        <v>201</v>
      </c>
      <c r="D416" s="137">
        <v>176</v>
      </c>
      <c r="E416" s="137">
        <v>151</v>
      </c>
      <c r="F416" s="137">
        <v>132</v>
      </c>
      <c r="G416" s="137">
        <v>135</v>
      </c>
      <c r="H416" s="137">
        <v>115</v>
      </c>
      <c r="I416" s="137">
        <v>114</v>
      </c>
      <c r="J416" s="137">
        <v>108</v>
      </c>
      <c r="K416" s="137">
        <v>97</v>
      </c>
      <c r="L416" s="137">
        <v>92</v>
      </c>
      <c r="M416" s="137">
        <v>79</v>
      </c>
      <c r="N416" s="137">
        <v>67</v>
      </c>
      <c r="O416" s="137">
        <v>64</v>
      </c>
      <c r="P416" s="137">
        <v>60</v>
      </c>
      <c r="Q416" s="137">
        <v>56</v>
      </c>
      <c r="R416" s="137">
        <v>48</v>
      </c>
      <c r="S416" s="137">
        <v>36</v>
      </c>
      <c r="T416" s="137">
        <v>32</v>
      </c>
      <c r="U416" s="137">
        <v>34</v>
      </c>
      <c r="V416" s="137">
        <v>28</v>
      </c>
      <c r="W416" s="137">
        <v>24</v>
      </c>
      <c r="X416" s="137">
        <v>22</v>
      </c>
      <c r="Y416" s="137">
        <v>18</v>
      </c>
      <c r="Z416" s="137">
        <v>17</v>
      </c>
      <c r="AA416" s="137">
        <v>12</v>
      </c>
      <c r="AB416" s="137">
        <v>9</v>
      </c>
      <c r="AC416" s="137">
        <v>8</v>
      </c>
      <c r="AD416" s="137">
        <v>6</v>
      </c>
      <c r="AE416" s="137">
        <v>5</v>
      </c>
      <c r="AF416" s="137" t="s">
        <v>631</v>
      </c>
      <c r="AG416" s="137" t="s">
        <v>631</v>
      </c>
      <c r="AH416" s="137" t="s">
        <v>631</v>
      </c>
      <c r="AI416" s="137" t="s">
        <v>631</v>
      </c>
      <c r="AJ416" s="137" t="s">
        <v>631</v>
      </c>
      <c r="AK416" s="137" t="s">
        <v>631</v>
      </c>
      <c r="AL416" s="137" t="s">
        <v>631</v>
      </c>
      <c r="AM416" s="137" t="s">
        <v>631</v>
      </c>
      <c r="AN416" s="137">
        <v>0</v>
      </c>
      <c r="AO416" s="137">
        <v>0</v>
      </c>
      <c r="AP416" s="137">
        <v>0</v>
      </c>
    </row>
    <row r="417" spans="1:42" ht="18" hidden="1" customHeight="1">
      <c r="A417" s="122" t="s">
        <v>1385</v>
      </c>
      <c r="B417" s="136" t="s">
        <v>1386</v>
      </c>
      <c r="C417" s="137">
        <v>157</v>
      </c>
      <c r="D417" s="137">
        <v>140</v>
      </c>
      <c r="E417" s="137">
        <v>127</v>
      </c>
      <c r="F417" s="137">
        <v>105</v>
      </c>
      <c r="G417" s="137">
        <v>97</v>
      </c>
      <c r="H417" s="137">
        <v>84</v>
      </c>
      <c r="I417" s="137">
        <v>84</v>
      </c>
      <c r="J417" s="137">
        <v>81</v>
      </c>
      <c r="K417" s="137">
        <v>69</v>
      </c>
      <c r="L417" s="137">
        <v>68</v>
      </c>
      <c r="M417" s="137">
        <v>64</v>
      </c>
      <c r="N417" s="137">
        <v>58</v>
      </c>
      <c r="O417" s="137">
        <v>51</v>
      </c>
      <c r="P417" s="137">
        <v>45</v>
      </c>
      <c r="Q417" s="137">
        <v>33</v>
      </c>
      <c r="R417" s="137">
        <v>25</v>
      </c>
      <c r="S417" s="137">
        <v>25</v>
      </c>
      <c r="T417" s="137">
        <v>20</v>
      </c>
      <c r="U417" s="137">
        <v>17</v>
      </c>
      <c r="V417" s="137">
        <v>18</v>
      </c>
      <c r="W417" s="137">
        <v>13</v>
      </c>
      <c r="X417" s="137">
        <v>11</v>
      </c>
      <c r="Y417" s="137">
        <v>8</v>
      </c>
      <c r="Z417" s="137" t="s">
        <v>631</v>
      </c>
      <c r="AA417" s="137" t="s">
        <v>631</v>
      </c>
      <c r="AB417" s="137" t="s">
        <v>631</v>
      </c>
      <c r="AC417" s="137" t="s">
        <v>631</v>
      </c>
      <c r="AD417" s="137">
        <v>0</v>
      </c>
      <c r="AE417" s="137">
        <v>0</v>
      </c>
      <c r="AF417" s="137">
        <v>0</v>
      </c>
      <c r="AG417" s="137">
        <v>0</v>
      </c>
      <c r="AH417" s="137">
        <v>0</v>
      </c>
      <c r="AI417" s="137">
        <v>0</v>
      </c>
      <c r="AJ417" s="137">
        <v>0</v>
      </c>
      <c r="AK417" s="137" t="s">
        <v>631</v>
      </c>
      <c r="AL417" s="137">
        <v>0</v>
      </c>
      <c r="AM417" s="137">
        <v>0</v>
      </c>
      <c r="AN417" s="137">
        <v>0</v>
      </c>
      <c r="AO417" s="137">
        <v>0</v>
      </c>
      <c r="AP417" s="137">
        <v>0</v>
      </c>
    </row>
    <row r="418" spans="1:42" ht="18" hidden="1" customHeight="1">
      <c r="A418" s="122"/>
      <c r="B418" s="136" t="s">
        <v>650</v>
      </c>
      <c r="C418" s="137" t="s">
        <v>631</v>
      </c>
      <c r="D418" s="137">
        <v>0</v>
      </c>
      <c r="E418" s="137">
        <v>0</v>
      </c>
      <c r="F418" s="137">
        <v>0</v>
      </c>
      <c r="G418" s="137">
        <v>0</v>
      </c>
      <c r="H418" s="137">
        <v>0</v>
      </c>
      <c r="I418" s="137">
        <v>0</v>
      </c>
      <c r="J418" s="137">
        <v>0</v>
      </c>
      <c r="K418" s="137">
        <v>0</v>
      </c>
      <c r="L418" s="137">
        <v>0</v>
      </c>
      <c r="M418" s="137">
        <v>0</v>
      </c>
      <c r="N418" s="137">
        <v>0</v>
      </c>
      <c r="O418" s="137">
        <v>0</v>
      </c>
      <c r="P418" s="137">
        <v>0</v>
      </c>
      <c r="Q418" s="137">
        <v>0</v>
      </c>
      <c r="R418" s="137" t="s">
        <v>631</v>
      </c>
      <c r="S418" s="137" t="s">
        <v>631</v>
      </c>
      <c r="T418" s="137">
        <v>0</v>
      </c>
      <c r="U418" s="137">
        <v>0</v>
      </c>
      <c r="V418" s="137">
        <v>0</v>
      </c>
      <c r="W418" s="137">
        <v>0</v>
      </c>
      <c r="X418" s="137">
        <v>0</v>
      </c>
      <c r="Y418" s="137">
        <v>0</v>
      </c>
      <c r="Z418" s="137">
        <v>0</v>
      </c>
      <c r="AA418" s="137">
        <v>0</v>
      </c>
      <c r="AB418" s="137">
        <v>0</v>
      </c>
      <c r="AC418" s="137">
        <v>0</v>
      </c>
      <c r="AD418" s="137">
        <v>0</v>
      </c>
      <c r="AE418" s="137">
        <v>0</v>
      </c>
      <c r="AF418" s="137">
        <v>0</v>
      </c>
      <c r="AG418" s="137">
        <v>0</v>
      </c>
      <c r="AH418" s="137">
        <v>0</v>
      </c>
      <c r="AI418" s="137">
        <v>0</v>
      </c>
      <c r="AJ418" s="137">
        <v>0</v>
      </c>
      <c r="AK418" s="137">
        <v>0</v>
      </c>
      <c r="AL418" s="137">
        <v>0</v>
      </c>
      <c r="AM418" s="137">
        <v>0</v>
      </c>
      <c r="AN418" s="137">
        <v>0</v>
      </c>
      <c r="AO418" s="137">
        <v>0</v>
      </c>
      <c r="AP418" s="137">
        <v>0</v>
      </c>
    </row>
    <row r="419" spans="1:42" ht="18" hidden="1" customHeight="1">
      <c r="A419" s="122" t="s">
        <v>1387</v>
      </c>
      <c r="B419" s="136" t="s">
        <v>524</v>
      </c>
      <c r="C419" s="137">
        <v>7489</v>
      </c>
      <c r="D419" s="137">
        <v>6483</v>
      </c>
      <c r="E419" s="137">
        <v>5533</v>
      </c>
      <c r="F419" s="137">
        <v>4866</v>
      </c>
      <c r="G419" s="137">
        <v>4474</v>
      </c>
      <c r="H419" s="137">
        <v>3888</v>
      </c>
      <c r="I419" s="137">
        <v>3774</v>
      </c>
      <c r="J419" s="137">
        <v>3501</v>
      </c>
      <c r="K419" s="137">
        <v>3227</v>
      </c>
      <c r="L419" s="137">
        <v>2967</v>
      </c>
      <c r="M419" s="137">
        <v>2736</v>
      </c>
      <c r="N419" s="137">
        <v>2512</v>
      </c>
      <c r="O419" s="137">
        <v>2218</v>
      </c>
      <c r="P419" s="137">
        <v>1936</v>
      </c>
      <c r="Q419" s="137">
        <v>1665</v>
      </c>
      <c r="R419" s="137">
        <v>1432</v>
      </c>
      <c r="S419" s="137">
        <v>1268</v>
      </c>
      <c r="T419" s="137">
        <v>1112</v>
      </c>
      <c r="U419" s="137">
        <v>982</v>
      </c>
      <c r="V419" s="137">
        <v>844</v>
      </c>
      <c r="W419" s="137">
        <v>740</v>
      </c>
      <c r="X419" s="137">
        <v>631</v>
      </c>
      <c r="Y419" s="137">
        <v>512</v>
      </c>
      <c r="Z419" s="137">
        <v>413</v>
      </c>
      <c r="AA419" s="137">
        <v>344</v>
      </c>
      <c r="AB419" s="137">
        <v>262</v>
      </c>
      <c r="AC419" s="137">
        <v>196</v>
      </c>
      <c r="AD419" s="137">
        <v>137</v>
      </c>
      <c r="AE419" s="137">
        <v>98</v>
      </c>
      <c r="AF419" s="137">
        <v>42</v>
      </c>
      <c r="AG419" s="137">
        <v>28</v>
      </c>
      <c r="AH419" s="137">
        <v>25</v>
      </c>
      <c r="AI419" s="137">
        <v>21</v>
      </c>
      <c r="AJ419" s="137">
        <v>19</v>
      </c>
      <c r="AK419" s="137">
        <v>15</v>
      </c>
      <c r="AL419" s="137">
        <v>7</v>
      </c>
      <c r="AM419" s="137">
        <v>5</v>
      </c>
      <c r="AN419" s="137">
        <v>0</v>
      </c>
      <c r="AO419" s="137">
        <v>0</v>
      </c>
      <c r="AP419" s="137">
        <v>0</v>
      </c>
    </row>
    <row r="420" spans="1:42" ht="18" hidden="1" customHeight="1">
      <c r="A420" s="136" t="s">
        <v>1388</v>
      </c>
      <c r="B420" s="136" t="s">
        <v>1389</v>
      </c>
      <c r="C420" s="137">
        <v>320</v>
      </c>
      <c r="D420" s="137">
        <v>275</v>
      </c>
      <c r="E420" s="137">
        <v>228</v>
      </c>
      <c r="F420" s="137">
        <v>204</v>
      </c>
      <c r="G420" s="137">
        <v>184</v>
      </c>
      <c r="H420" s="137">
        <v>169</v>
      </c>
      <c r="I420" s="137">
        <v>168</v>
      </c>
      <c r="J420" s="137">
        <v>152</v>
      </c>
      <c r="K420" s="137">
        <v>142</v>
      </c>
      <c r="L420" s="137">
        <v>142</v>
      </c>
      <c r="M420" s="137">
        <v>135</v>
      </c>
      <c r="N420" s="137">
        <v>122</v>
      </c>
      <c r="O420" s="137">
        <v>106</v>
      </c>
      <c r="P420" s="137">
        <v>99</v>
      </c>
      <c r="Q420" s="137">
        <v>88</v>
      </c>
      <c r="R420" s="137">
        <v>77</v>
      </c>
      <c r="S420" s="137">
        <v>68</v>
      </c>
      <c r="T420" s="137">
        <v>57</v>
      </c>
      <c r="U420" s="137">
        <v>55</v>
      </c>
      <c r="V420" s="137">
        <v>49</v>
      </c>
      <c r="W420" s="137">
        <v>47</v>
      </c>
      <c r="X420" s="137">
        <v>40</v>
      </c>
      <c r="Y420" s="137">
        <v>35</v>
      </c>
      <c r="Z420" s="137">
        <v>32</v>
      </c>
      <c r="AA420" s="137">
        <v>27</v>
      </c>
      <c r="AB420" s="137">
        <v>20</v>
      </c>
      <c r="AC420" s="137">
        <v>15</v>
      </c>
      <c r="AD420" s="137">
        <v>11</v>
      </c>
      <c r="AE420" s="137">
        <v>7</v>
      </c>
      <c r="AF420" s="137" t="s">
        <v>631</v>
      </c>
      <c r="AG420" s="137" t="s">
        <v>631</v>
      </c>
      <c r="AH420" s="137" t="s">
        <v>631</v>
      </c>
      <c r="AI420" s="137" t="s">
        <v>631</v>
      </c>
      <c r="AJ420" s="137" t="s">
        <v>631</v>
      </c>
      <c r="AK420" s="137" t="s">
        <v>631</v>
      </c>
      <c r="AL420" s="137" t="s">
        <v>631</v>
      </c>
      <c r="AM420" s="137" t="s">
        <v>631</v>
      </c>
      <c r="AN420" s="137">
        <v>0</v>
      </c>
      <c r="AO420" s="137">
        <v>0</v>
      </c>
      <c r="AP420" s="137">
        <v>0</v>
      </c>
    </row>
    <row r="421" spans="1:42" ht="18" hidden="1" customHeight="1">
      <c r="A421" s="122" t="s">
        <v>1390</v>
      </c>
      <c r="B421" s="136" t="s">
        <v>1391</v>
      </c>
      <c r="C421" s="137">
        <v>533</v>
      </c>
      <c r="D421" s="137">
        <v>476</v>
      </c>
      <c r="E421" s="137">
        <v>417</v>
      </c>
      <c r="F421" s="137">
        <v>376</v>
      </c>
      <c r="G421" s="137">
        <v>361</v>
      </c>
      <c r="H421" s="137">
        <v>320</v>
      </c>
      <c r="I421" s="137">
        <v>310</v>
      </c>
      <c r="J421" s="137">
        <v>284</v>
      </c>
      <c r="K421" s="137">
        <v>252</v>
      </c>
      <c r="L421" s="137">
        <v>238</v>
      </c>
      <c r="M421" s="137">
        <v>232</v>
      </c>
      <c r="N421" s="137">
        <v>217</v>
      </c>
      <c r="O421" s="137">
        <v>189</v>
      </c>
      <c r="P421" s="137">
        <v>174</v>
      </c>
      <c r="Q421" s="137">
        <v>155</v>
      </c>
      <c r="R421" s="137">
        <v>138</v>
      </c>
      <c r="S421" s="137">
        <v>120</v>
      </c>
      <c r="T421" s="137">
        <v>108</v>
      </c>
      <c r="U421" s="137">
        <v>97</v>
      </c>
      <c r="V421" s="137">
        <v>84</v>
      </c>
      <c r="W421" s="137">
        <v>77</v>
      </c>
      <c r="X421" s="137">
        <v>69</v>
      </c>
      <c r="Y421" s="137">
        <v>57</v>
      </c>
      <c r="Z421" s="137">
        <v>44</v>
      </c>
      <c r="AA421" s="137">
        <v>34</v>
      </c>
      <c r="AB421" s="137">
        <v>27</v>
      </c>
      <c r="AC421" s="137">
        <v>19</v>
      </c>
      <c r="AD421" s="137">
        <v>13</v>
      </c>
      <c r="AE421" s="137">
        <v>8</v>
      </c>
      <c r="AF421" s="137">
        <v>6</v>
      </c>
      <c r="AG421" s="137">
        <v>5</v>
      </c>
      <c r="AH421" s="137" t="s">
        <v>631</v>
      </c>
      <c r="AI421" s="137" t="s">
        <v>631</v>
      </c>
      <c r="AJ421" s="137" t="s">
        <v>631</v>
      </c>
      <c r="AK421" s="137" t="s">
        <v>631</v>
      </c>
      <c r="AL421" s="137">
        <v>0</v>
      </c>
      <c r="AM421" s="137">
        <v>0</v>
      </c>
      <c r="AN421" s="137">
        <v>0</v>
      </c>
      <c r="AO421" s="137">
        <v>0</v>
      </c>
      <c r="AP421" s="137">
        <v>0</v>
      </c>
    </row>
    <row r="422" spans="1:42" ht="18" hidden="1" customHeight="1">
      <c r="A422" s="122" t="s">
        <v>1392</v>
      </c>
      <c r="B422" s="136" t="s">
        <v>1393</v>
      </c>
      <c r="C422" s="137">
        <v>189</v>
      </c>
      <c r="D422" s="137">
        <v>154</v>
      </c>
      <c r="E422" s="137">
        <v>117</v>
      </c>
      <c r="F422" s="137">
        <v>98</v>
      </c>
      <c r="G422" s="137">
        <v>95</v>
      </c>
      <c r="H422" s="137">
        <v>77</v>
      </c>
      <c r="I422" s="137">
        <v>75</v>
      </c>
      <c r="J422" s="137">
        <v>67</v>
      </c>
      <c r="K422" s="137">
        <v>63</v>
      </c>
      <c r="L422" s="137">
        <v>60</v>
      </c>
      <c r="M422" s="137">
        <v>56</v>
      </c>
      <c r="N422" s="137">
        <v>55</v>
      </c>
      <c r="O422" s="137">
        <v>50</v>
      </c>
      <c r="P422" s="137">
        <v>39</v>
      </c>
      <c r="Q422" s="137">
        <v>34</v>
      </c>
      <c r="R422" s="137">
        <v>27</v>
      </c>
      <c r="S422" s="137">
        <v>24</v>
      </c>
      <c r="T422" s="137">
        <v>22</v>
      </c>
      <c r="U422" s="137">
        <v>22</v>
      </c>
      <c r="V422" s="137">
        <v>18</v>
      </c>
      <c r="W422" s="137">
        <v>14</v>
      </c>
      <c r="X422" s="137">
        <v>12</v>
      </c>
      <c r="Y422" s="137">
        <v>11</v>
      </c>
      <c r="Z422" s="137">
        <v>10</v>
      </c>
      <c r="AA422" s="137">
        <v>8</v>
      </c>
      <c r="AB422" s="137">
        <v>6</v>
      </c>
      <c r="AC422" s="137" t="s">
        <v>631</v>
      </c>
      <c r="AD422" s="137" t="s">
        <v>631</v>
      </c>
      <c r="AE422" s="137" t="s">
        <v>631</v>
      </c>
      <c r="AF422" s="137">
        <v>0</v>
      </c>
      <c r="AG422" s="137">
        <v>0</v>
      </c>
      <c r="AH422" s="137">
        <v>0</v>
      </c>
      <c r="AI422" s="137">
        <v>0</v>
      </c>
      <c r="AJ422" s="137">
        <v>0</v>
      </c>
      <c r="AK422" s="137">
        <v>0</v>
      </c>
      <c r="AL422" s="137">
        <v>0</v>
      </c>
      <c r="AM422" s="137">
        <v>0</v>
      </c>
      <c r="AN422" s="137">
        <v>0</v>
      </c>
      <c r="AO422" s="137">
        <v>0</v>
      </c>
      <c r="AP422" s="137">
        <v>0</v>
      </c>
    </row>
    <row r="423" spans="1:42" ht="18" hidden="1" customHeight="1">
      <c r="A423" s="122" t="s">
        <v>1394</v>
      </c>
      <c r="B423" s="136" t="s">
        <v>1395</v>
      </c>
      <c r="C423" s="137">
        <v>150</v>
      </c>
      <c r="D423" s="137">
        <v>133</v>
      </c>
      <c r="E423" s="137">
        <v>118</v>
      </c>
      <c r="F423" s="137">
        <v>112</v>
      </c>
      <c r="G423" s="137">
        <v>101</v>
      </c>
      <c r="H423" s="137">
        <v>86</v>
      </c>
      <c r="I423" s="137">
        <v>83</v>
      </c>
      <c r="J423" s="137">
        <v>82</v>
      </c>
      <c r="K423" s="137">
        <v>79</v>
      </c>
      <c r="L423" s="137">
        <v>71</v>
      </c>
      <c r="M423" s="137">
        <v>66</v>
      </c>
      <c r="N423" s="137">
        <v>61</v>
      </c>
      <c r="O423" s="137">
        <v>59</v>
      </c>
      <c r="P423" s="137">
        <v>54</v>
      </c>
      <c r="Q423" s="137">
        <v>49</v>
      </c>
      <c r="R423" s="137">
        <v>41</v>
      </c>
      <c r="S423" s="137">
        <v>30</v>
      </c>
      <c r="T423" s="137">
        <v>27</v>
      </c>
      <c r="U423" s="137">
        <v>22</v>
      </c>
      <c r="V423" s="137">
        <v>17</v>
      </c>
      <c r="W423" s="137">
        <v>17</v>
      </c>
      <c r="X423" s="137">
        <v>17</v>
      </c>
      <c r="Y423" s="137">
        <v>14</v>
      </c>
      <c r="Z423" s="137">
        <v>12</v>
      </c>
      <c r="AA423" s="137">
        <v>10</v>
      </c>
      <c r="AB423" s="137">
        <v>8</v>
      </c>
      <c r="AC423" s="137">
        <v>5</v>
      </c>
      <c r="AD423" s="137">
        <v>5</v>
      </c>
      <c r="AE423" s="137" t="s">
        <v>631</v>
      </c>
      <c r="AF423" s="137" t="s">
        <v>631</v>
      </c>
      <c r="AG423" s="137">
        <v>0</v>
      </c>
      <c r="AH423" s="137">
        <v>0</v>
      </c>
      <c r="AI423" s="137">
        <v>0</v>
      </c>
      <c r="AJ423" s="137">
        <v>0</v>
      </c>
      <c r="AK423" s="137" t="s">
        <v>631</v>
      </c>
      <c r="AL423" s="137" t="s">
        <v>631</v>
      </c>
      <c r="AM423" s="137">
        <v>0</v>
      </c>
      <c r="AN423" s="137">
        <v>0</v>
      </c>
      <c r="AO423" s="137">
        <v>0</v>
      </c>
      <c r="AP423" s="137">
        <v>0</v>
      </c>
    </row>
    <row r="424" spans="1:42" ht="18" hidden="1" customHeight="1">
      <c r="A424" s="122" t="s">
        <v>1396</v>
      </c>
      <c r="B424" s="136" t="s">
        <v>1397</v>
      </c>
      <c r="C424" s="137">
        <v>860</v>
      </c>
      <c r="D424" s="137">
        <v>760</v>
      </c>
      <c r="E424" s="137">
        <v>641</v>
      </c>
      <c r="F424" s="137">
        <v>578</v>
      </c>
      <c r="G424" s="137">
        <v>509</v>
      </c>
      <c r="H424" s="137">
        <v>438</v>
      </c>
      <c r="I424" s="137">
        <v>429</v>
      </c>
      <c r="J424" s="137">
        <v>385</v>
      </c>
      <c r="K424" s="137">
        <v>341</v>
      </c>
      <c r="L424" s="137">
        <v>309</v>
      </c>
      <c r="M424" s="137">
        <v>269</v>
      </c>
      <c r="N424" s="137">
        <v>245</v>
      </c>
      <c r="O424" s="137">
        <v>219</v>
      </c>
      <c r="P424" s="137">
        <v>193</v>
      </c>
      <c r="Q424" s="137">
        <v>159</v>
      </c>
      <c r="R424" s="137">
        <v>147</v>
      </c>
      <c r="S424" s="137">
        <v>126</v>
      </c>
      <c r="T424" s="137">
        <v>109</v>
      </c>
      <c r="U424" s="137">
        <v>89</v>
      </c>
      <c r="V424" s="137">
        <v>77</v>
      </c>
      <c r="W424" s="137">
        <v>59</v>
      </c>
      <c r="X424" s="137">
        <v>46</v>
      </c>
      <c r="Y424" s="137">
        <v>42</v>
      </c>
      <c r="Z424" s="137">
        <v>34</v>
      </c>
      <c r="AA424" s="137">
        <v>28</v>
      </c>
      <c r="AB424" s="137">
        <v>22</v>
      </c>
      <c r="AC424" s="137">
        <v>14</v>
      </c>
      <c r="AD424" s="137">
        <v>13</v>
      </c>
      <c r="AE424" s="137">
        <v>7</v>
      </c>
      <c r="AF424" s="137" t="s">
        <v>631</v>
      </c>
      <c r="AG424" s="137" t="s">
        <v>631</v>
      </c>
      <c r="AH424" s="137" t="s">
        <v>631</v>
      </c>
      <c r="AI424" s="137" t="s">
        <v>631</v>
      </c>
      <c r="AJ424" s="137" t="s">
        <v>631</v>
      </c>
      <c r="AK424" s="137" t="s">
        <v>631</v>
      </c>
      <c r="AL424" s="137" t="s">
        <v>631</v>
      </c>
      <c r="AM424" s="137" t="s">
        <v>631</v>
      </c>
      <c r="AN424" s="137">
        <v>0</v>
      </c>
      <c r="AO424" s="137">
        <v>0</v>
      </c>
      <c r="AP424" s="137">
        <v>0</v>
      </c>
    </row>
    <row r="425" spans="1:42" ht="18" hidden="1" customHeight="1">
      <c r="A425" s="122" t="s">
        <v>1398</v>
      </c>
      <c r="B425" s="136" t="s">
        <v>1399</v>
      </c>
      <c r="C425" s="137">
        <v>61</v>
      </c>
      <c r="D425" s="137">
        <v>53</v>
      </c>
      <c r="E425" s="137">
        <v>44</v>
      </c>
      <c r="F425" s="137">
        <v>41</v>
      </c>
      <c r="G425" s="137">
        <v>41</v>
      </c>
      <c r="H425" s="137">
        <v>36</v>
      </c>
      <c r="I425" s="137">
        <v>36</v>
      </c>
      <c r="J425" s="137">
        <v>34</v>
      </c>
      <c r="K425" s="137">
        <v>27</v>
      </c>
      <c r="L425" s="137">
        <v>25</v>
      </c>
      <c r="M425" s="137">
        <v>22</v>
      </c>
      <c r="N425" s="137">
        <v>22</v>
      </c>
      <c r="O425" s="137">
        <v>20</v>
      </c>
      <c r="P425" s="137">
        <v>18</v>
      </c>
      <c r="Q425" s="137">
        <v>14</v>
      </c>
      <c r="R425" s="137">
        <v>12</v>
      </c>
      <c r="S425" s="137">
        <v>11</v>
      </c>
      <c r="T425" s="137">
        <v>11</v>
      </c>
      <c r="U425" s="137">
        <v>10</v>
      </c>
      <c r="V425" s="137">
        <v>7</v>
      </c>
      <c r="W425" s="137">
        <v>7</v>
      </c>
      <c r="X425" s="137" t="s">
        <v>631</v>
      </c>
      <c r="Y425" s="137" t="s">
        <v>631</v>
      </c>
      <c r="Z425" s="137" t="s">
        <v>631</v>
      </c>
      <c r="AA425" s="137" t="s">
        <v>631</v>
      </c>
      <c r="AB425" s="137">
        <v>0</v>
      </c>
      <c r="AC425" s="137">
        <v>0</v>
      </c>
      <c r="AD425" s="137">
        <v>0</v>
      </c>
      <c r="AE425" s="137">
        <v>0</v>
      </c>
      <c r="AF425" s="137">
        <v>0</v>
      </c>
      <c r="AG425" s="137">
        <v>0</v>
      </c>
      <c r="AH425" s="137">
        <v>0</v>
      </c>
      <c r="AI425" s="137">
        <v>0</v>
      </c>
      <c r="AJ425" s="137">
        <v>0</v>
      </c>
      <c r="AK425" s="137">
        <v>0</v>
      </c>
      <c r="AL425" s="137">
        <v>0</v>
      </c>
      <c r="AM425" s="137">
        <v>0</v>
      </c>
      <c r="AN425" s="137">
        <v>0</v>
      </c>
      <c r="AO425" s="137">
        <v>0</v>
      </c>
      <c r="AP425" s="137">
        <v>0</v>
      </c>
    </row>
    <row r="426" spans="1:42" ht="18" hidden="1" customHeight="1">
      <c r="A426" s="136" t="s">
        <v>1400</v>
      </c>
      <c r="B426" s="136" t="s">
        <v>1401</v>
      </c>
      <c r="C426" s="137">
        <v>190</v>
      </c>
      <c r="D426" s="137">
        <v>161</v>
      </c>
      <c r="E426" s="137">
        <v>139</v>
      </c>
      <c r="F426" s="137">
        <v>123</v>
      </c>
      <c r="G426" s="137">
        <v>112</v>
      </c>
      <c r="H426" s="137">
        <v>95</v>
      </c>
      <c r="I426" s="137">
        <v>92</v>
      </c>
      <c r="J426" s="137">
        <v>87</v>
      </c>
      <c r="K426" s="137">
        <v>84</v>
      </c>
      <c r="L426" s="137">
        <v>82</v>
      </c>
      <c r="M426" s="137">
        <v>78</v>
      </c>
      <c r="N426" s="137">
        <v>73</v>
      </c>
      <c r="O426" s="137">
        <v>69</v>
      </c>
      <c r="P426" s="137">
        <v>65</v>
      </c>
      <c r="Q426" s="137">
        <v>56</v>
      </c>
      <c r="R426" s="137">
        <v>51</v>
      </c>
      <c r="S426" s="137">
        <v>47</v>
      </c>
      <c r="T426" s="137">
        <v>42</v>
      </c>
      <c r="U426" s="137">
        <v>33</v>
      </c>
      <c r="V426" s="137">
        <v>28</v>
      </c>
      <c r="W426" s="137">
        <v>27</v>
      </c>
      <c r="X426" s="137">
        <v>22</v>
      </c>
      <c r="Y426" s="137">
        <v>21</v>
      </c>
      <c r="Z426" s="137">
        <v>16</v>
      </c>
      <c r="AA426" s="137">
        <v>16</v>
      </c>
      <c r="AB426" s="137">
        <v>12</v>
      </c>
      <c r="AC426" s="137">
        <v>12</v>
      </c>
      <c r="AD426" s="137">
        <v>8</v>
      </c>
      <c r="AE426" s="137">
        <v>7</v>
      </c>
      <c r="AF426" s="137" t="s">
        <v>631</v>
      </c>
      <c r="AG426" s="137" t="s">
        <v>631</v>
      </c>
      <c r="AH426" s="137">
        <v>0</v>
      </c>
      <c r="AI426" s="137">
        <v>0</v>
      </c>
      <c r="AJ426" s="137">
        <v>0</v>
      </c>
      <c r="AK426" s="137">
        <v>0</v>
      </c>
      <c r="AL426" s="137">
        <v>0</v>
      </c>
      <c r="AM426" s="137">
        <v>0</v>
      </c>
      <c r="AN426" s="137">
        <v>0</v>
      </c>
      <c r="AO426" s="137">
        <v>0</v>
      </c>
      <c r="AP426" s="137">
        <v>0</v>
      </c>
    </row>
    <row r="427" spans="1:42" ht="18" hidden="1" customHeight="1">
      <c r="A427" s="136" t="s">
        <v>1402</v>
      </c>
      <c r="B427" s="136" t="s">
        <v>1403</v>
      </c>
      <c r="C427" s="137">
        <v>117</v>
      </c>
      <c r="D427" s="137">
        <v>103</v>
      </c>
      <c r="E427" s="137">
        <v>88</v>
      </c>
      <c r="F427" s="137">
        <v>79</v>
      </c>
      <c r="G427" s="137">
        <v>75</v>
      </c>
      <c r="H427" s="137">
        <v>60</v>
      </c>
      <c r="I427" s="137">
        <v>55</v>
      </c>
      <c r="J427" s="137">
        <v>50</v>
      </c>
      <c r="K427" s="137">
        <v>46</v>
      </c>
      <c r="L427" s="137">
        <v>43</v>
      </c>
      <c r="M427" s="137">
        <v>40</v>
      </c>
      <c r="N427" s="137">
        <v>36</v>
      </c>
      <c r="O427" s="137">
        <v>33</v>
      </c>
      <c r="P427" s="137">
        <v>28</v>
      </c>
      <c r="Q427" s="137">
        <v>21</v>
      </c>
      <c r="R427" s="137">
        <v>15</v>
      </c>
      <c r="S427" s="137">
        <v>15</v>
      </c>
      <c r="T427" s="137">
        <v>14</v>
      </c>
      <c r="U427" s="137">
        <v>14</v>
      </c>
      <c r="V427" s="137">
        <v>12</v>
      </c>
      <c r="W427" s="137">
        <v>10</v>
      </c>
      <c r="X427" s="137">
        <v>10</v>
      </c>
      <c r="Y427" s="137">
        <v>9</v>
      </c>
      <c r="Z427" s="137">
        <v>9</v>
      </c>
      <c r="AA427" s="137">
        <v>7</v>
      </c>
      <c r="AB427" s="137">
        <v>6</v>
      </c>
      <c r="AC427" s="137">
        <v>5</v>
      </c>
      <c r="AD427" s="137" t="s">
        <v>631</v>
      </c>
      <c r="AE427" s="137" t="s">
        <v>631</v>
      </c>
      <c r="AF427" s="137">
        <v>0</v>
      </c>
      <c r="AG427" s="137" t="s">
        <v>631</v>
      </c>
      <c r="AH427" s="137" t="s">
        <v>631</v>
      </c>
      <c r="AI427" s="137" t="s">
        <v>631</v>
      </c>
      <c r="AJ427" s="137" t="s">
        <v>631</v>
      </c>
      <c r="AK427" s="137" t="s">
        <v>631</v>
      </c>
      <c r="AL427" s="137">
        <v>0</v>
      </c>
      <c r="AM427" s="137">
        <v>0</v>
      </c>
      <c r="AN427" s="137">
        <v>0</v>
      </c>
      <c r="AO427" s="137">
        <v>0</v>
      </c>
      <c r="AP427" s="137">
        <v>0</v>
      </c>
    </row>
    <row r="428" spans="1:42" ht="18" hidden="1" customHeight="1">
      <c r="A428" s="122" t="s">
        <v>1404</v>
      </c>
      <c r="B428" s="136" t="s">
        <v>1405</v>
      </c>
      <c r="C428" s="137">
        <v>115</v>
      </c>
      <c r="D428" s="137">
        <v>98</v>
      </c>
      <c r="E428" s="137">
        <v>87</v>
      </c>
      <c r="F428" s="137">
        <v>80</v>
      </c>
      <c r="G428" s="137">
        <v>77</v>
      </c>
      <c r="H428" s="137">
        <v>70</v>
      </c>
      <c r="I428" s="137">
        <v>65</v>
      </c>
      <c r="J428" s="137">
        <v>64</v>
      </c>
      <c r="K428" s="137">
        <v>62</v>
      </c>
      <c r="L428" s="137">
        <v>60</v>
      </c>
      <c r="M428" s="137">
        <v>50</v>
      </c>
      <c r="N428" s="137">
        <v>45</v>
      </c>
      <c r="O428" s="137">
        <v>35</v>
      </c>
      <c r="P428" s="137">
        <v>32</v>
      </c>
      <c r="Q428" s="137">
        <v>28</v>
      </c>
      <c r="R428" s="137">
        <v>22</v>
      </c>
      <c r="S428" s="137">
        <v>19</v>
      </c>
      <c r="T428" s="137">
        <v>19</v>
      </c>
      <c r="U428" s="137">
        <v>15</v>
      </c>
      <c r="V428" s="137">
        <v>12</v>
      </c>
      <c r="W428" s="137">
        <v>8</v>
      </c>
      <c r="X428" s="137">
        <v>7</v>
      </c>
      <c r="Y428" s="137">
        <v>7</v>
      </c>
      <c r="Z428" s="137">
        <v>6</v>
      </c>
      <c r="AA428" s="137">
        <v>5</v>
      </c>
      <c r="AB428" s="137" t="s">
        <v>631</v>
      </c>
      <c r="AC428" s="137" t="s">
        <v>631</v>
      </c>
      <c r="AD428" s="137" t="s">
        <v>631</v>
      </c>
      <c r="AE428" s="137" t="s">
        <v>631</v>
      </c>
      <c r="AF428" s="137">
        <v>0</v>
      </c>
      <c r="AG428" s="137">
        <v>0</v>
      </c>
      <c r="AH428" s="137">
        <v>0</v>
      </c>
      <c r="AI428" s="137">
        <v>0</v>
      </c>
      <c r="AJ428" s="137">
        <v>0</v>
      </c>
      <c r="AK428" s="137">
        <v>0</v>
      </c>
      <c r="AL428" s="137">
        <v>0</v>
      </c>
      <c r="AM428" s="137">
        <v>0</v>
      </c>
      <c r="AN428" s="137">
        <v>0</v>
      </c>
      <c r="AO428" s="137">
        <v>0</v>
      </c>
      <c r="AP428" s="137">
        <v>0</v>
      </c>
    </row>
    <row r="429" spans="1:42" ht="18" hidden="1" customHeight="1">
      <c r="A429" s="122" t="s">
        <v>1406</v>
      </c>
      <c r="B429" s="136" t="s">
        <v>1407</v>
      </c>
      <c r="C429" s="137">
        <v>232</v>
      </c>
      <c r="D429" s="137">
        <v>195</v>
      </c>
      <c r="E429" s="137">
        <v>170</v>
      </c>
      <c r="F429" s="137">
        <v>146</v>
      </c>
      <c r="G429" s="137">
        <v>138</v>
      </c>
      <c r="H429" s="137">
        <v>123</v>
      </c>
      <c r="I429" s="137">
        <v>120</v>
      </c>
      <c r="J429" s="137">
        <v>111</v>
      </c>
      <c r="K429" s="137">
        <v>99</v>
      </c>
      <c r="L429" s="137">
        <v>88</v>
      </c>
      <c r="M429" s="137">
        <v>79</v>
      </c>
      <c r="N429" s="137">
        <v>70</v>
      </c>
      <c r="O429" s="137">
        <v>58</v>
      </c>
      <c r="P429" s="137">
        <v>53</v>
      </c>
      <c r="Q429" s="137">
        <v>48</v>
      </c>
      <c r="R429" s="137">
        <v>35</v>
      </c>
      <c r="S429" s="137">
        <v>31</v>
      </c>
      <c r="T429" s="137">
        <v>25</v>
      </c>
      <c r="U429" s="137">
        <v>20</v>
      </c>
      <c r="V429" s="137">
        <v>16</v>
      </c>
      <c r="W429" s="137">
        <v>14</v>
      </c>
      <c r="X429" s="137">
        <v>13</v>
      </c>
      <c r="Y429" s="137">
        <v>8</v>
      </c>
      <c r="Z429" s="137">
        <v>8</v>
      </c>
      <c r="AA429" s="137">
        <v>6</v>
      </c>
      <c r="AB429" s="137">
        <v>5</v>
      </c>
      <c r="AC429" s="137">
        <v>5</v>
      </c>
      <c r="AD429" s="137" t="s">
        <v>631</v>
      </c>
      <c r="AE429" s="137" t="s">
        <v>631</v>
      </c>
      <c r="AF429" s="137" t="s">
        <v>631</v>
      </c>
      <c r="AG429" s="137">
        <v>0</v>
      </c>
      <c r="AH429" s="137">
        <v>0</v>
      </c>
      <c r="AI429" s="137" t="s">
        <v>631</v>
      </c>
      <c r="AJ429" s="137" t="s">
        <v>631</v>
      </c>
      <c r="AK429" s="137" t="s">
        <v>631</v>
      </c>
      <c r="AL429" s="137">
        <v>0</v>
      </c>
      <c r="AM429" s="137">
        <v>0</v>
      </c>
      <c r="AN429" s="137">
        <v>0</v>
      </c>
      <c r="AO429" s="137">
        <v>0</v>
      </c>
      <c r="AP429" s="137">
        <v>0</v>
      </c>
    </row>
    <row r="430" spans="1:42" ht="18" hidden="1" customHeight="1">
      <c r="A430" s="122" t="s">
        <v>1408</v>
      </c>
      <c r="B430" s="136" t="s">
        <v>1409</v>
      </c>
      <c r="C430" s="137">
        <v>220</v>
      </c>
      <c r="D430" s="137">
        <v>185</v>
      </c>
      <c r="E430" s="137">
        <v>163</v>
      </c>
      <c r="F430" s="137">
        <v>139</v>
      </c>
      <c r="G430" s="137">
        <v>123</v>
      </c>
      <c r="H430" s="137">
        <v>101</v>
      </c>
      <c r="I430" s="137">
        <v>98</v>
      </c>
      <c r="J430" s="137">
        <v>91</v>
      </c>
      <c r="K430" s="137">
        <v>82</v>
      </c>
      <c r="L430" s="137">
        <v>79</v>
      </c>
      <c r="M430" s="137">
        <v>74</v>
      </c>
      <c r="N430" s="137">
        <v>66</v>
      </c>
      <c r="O430" s="137">
        <v>62</v>
      </c>
      <c r="P430" s="137">
        <v>53</v>
      </c>
      <c r="Q430" s="137">
        <v>44</v>
      </c>
      <c r="R430" s="137">
        <v>42</v>
      </c>
      <c r="S430" s="137">
        <v>36</v>
      </c>
      <c r="T430" s="137">
        <v>31</v>
      </c>
      <c r="U430" s="137">
        <v>30</v>
      </c>
      <c r="V430" s="137">
        <v>24</v>
      </c>
      <c r="W430" s="137">
        <v>22</v>
      </c>
      <c r="X430" s="137">
        <v>20</v>
      </c>
      <c r="Y430" s="137">
        <v>17</v>
      </c>
      <c r="Z430" s="137">
        <v>13</v>
      </c>
      <c r="AA430" s="137">
        <v>10</v>
      </c>
      <c r="AB430" s="137">
        <v>8</v>
      </c>
      <c r="AC430" s="137">
        <v>5</v>
      </c>
      <c r="AD430" s="137" t="s">
        <v>631</v>
      </c>
      <c r="AE430" s="137" t="s">
        <v>631</v>
      </c>
      <c r="AF430" s="137">
        <v>0</v>
      </c>
      <c r="AG430" s="137">
        <v>0</v>
      </c>
      <c r="AH430" s="137">
        <v>0</v>
      </c>
      <c r="AI430" s="137">
        <v>0</v>
      </c>
      <c r="AJ430" s="137">
        <v>0</v>
      </c>
      <c r="AK430" s="137">
        <v>0</v>
      </c>
      <c r="AL430" s="137">
        <v>0</v>
      </c>
      <c r="AM430" s="137">
        <v>0</v>
      </c>
      <c r="AN430" s="137">
        <v>0</v>
      </c>
      <c r="AO430" s="137">
        <v>0</v>
      </c>
      <c r="AP430" s="137">
        <v>0</v>
      </c>
    </row>
    <row r="431" spans="1:42" ht="18" hidden="1" customHeight="1">
      <c r="A431" s="122" t="s">
        <v>1410</v>
      </c>
      <c r="B431" s="136" t="s">
        <v>1411</v>
      </c>
      <c r="C431" s="137">
        <v>226</v>
      </c>
      <c r="D431" s="137">
        <v>205</v>
      </c>
      <c r="E431" s="137">
        <v>183</v>
      </c>
      <c r="F431" s="137">
        <v>158</v>
      </c>
      <c r="G431" s="137">
        <v>137</v>
      </c>
      <c r="H431" s="137">
        <v>121</v>
      </c>
      <c r="I431" s="137">
        <v>114</v>
      </c>
      <c r="J431" s="137">
        <v>105</v>
      </c>
      <c r="K431" s="137">
        <v>96</v>
      </c>
      <c r="L431" s="137">
        <v>83</v>
      </c>
      <c r="M431" s="137">
        <v>80</v>
      </c>
      <c r="N431" s="137">
        <v>71</v>
      </c>
      <c r="O431" s="137">
        <v>66</v>
      </c>
      <c r="P431" s="137">
        <v>55</v>
      </c>
      <c r="Q431" s="137">
        <v>51</v>
      </c>
      <c r="R431" s="137">
        <v>41</v>
      </c>
      <c r="S431" s="137">
        <v>37</v>
      </c>
      <c r="T431" s="137">
        <v>31</v>
      </c>
      <c r="U431" s="137">
        <v>28</v>
      </c>
      <c r="V431" s="137">
        <v>27</v>
      </c>
      <c r="W431" s="137">
        <v>23</v>
      </c>
      <c r="X431" s="137">
        <v>19</v>
      </c>
      <c r="Y431" s="137">
        <v>12</v>
      </c>
      <c r="Z431" s="137">
        <v>7</v>
      </c>
      <c r="AA431" s="137">
        <v>7</v>
      </c>
      <c r="AB431" s="137">
        <v>5</v>
      </c>
      <c r="AC431" s="137" t="s">
        <v>631</v>
      </c>
      <c r="AD431" s="137" t="s">
        <v>631</v>
      </c>
      <c r="AE431" s="137" t="s">
        <v>631</v>
      </c>
      <c r="AF431" s="137">
        <v>0</v>
      </c>
      <c r="AG431" s="137">
        <v>0</v>
      </c>
      <c r="AH431" s="137">
        <v>0</v>
      </c>
      <c r="AI431" s="137">
        <v>0</v>
      </c>
      <c r="AJ431" s="137">
        <v>0</v>
      </c>
      <c r="AK431" s="137">
        <v>0</v>
      </c>
      <c r="AL431" s="137">
        <v>0</v>
      </c>
      <c r="AM431" s="137">
        <v>0</v>
      </c>
      <c r="AN431" s="137">
        <v>0</v>
      </c>
      <c r="AO431" s="137">
        <v>0</v>
      </c>
      <c r="AP431" s="137">
        <v>0</v>
      </c>
    </row>
    <row r="432" spans="1:42" ht="18" hidden="1" customHeight="1">
      <c r="A432" s="122" t="s">
        <v>1412</v>
      </c>
      <c r="B432" s="136" t="s">
        <v>1413</v>
      </c>
      <c r="C432" s="137">
        <v>195</v>
      </c>
      <c r="D432" s="137">
        <v>165</v>
      </c>
      <c r="E432" s="137">
        <v>148</v>
      </c>
      <c r="F432" s="137">
        <v>128</v>
      </c>
      <c r="G432" s="137">
        <v>110</v>
      </c>
      <c r="H432" s="137">
        <v>97</v>
      </c>
      <c r="I432" s="137">
        <v>95</v>
      </c>
      <c r="J432" s="137">
        <v>87</v>
      </c>
      <c r="K432" s="137">
        <v>79</v>
      </c>
      <c r="L432" s="137">
        <v>70</v>
      </c>
      <c r="M432" s="137">
        <v>62</v>
      </c>
      <c r="N432" s="137">
        <v>54</v>
      </c>
      <c r="O432" s="137">
        <v>51</v>
      </c>
      <c r="P432" s="137">
        <v>46</v>
      </c>
      <c r="Q432" s="137">
        <v>42</v>
      </c>
      <c r="R432" s="137">
        <v>35</v>
      </c>
      <c r="S432" s="137">
        <v>32</v>
      </c>
      <c r="T432" s="137">
        <v>26</v>
      </c>
      <c r="U432" s="137">
        <v>24</v>
      </c>
      <c r="V432" s="137">
        <v>19</v>
      </c>
      <c r="W432" s="137">
        <v>16</v>
      </c>
      <c r="X432" s="137">
        <v>14</v>
      </c>
      <c r="Y432" s="137">
        <v>11</v>
      </c>
      <c r="Z432" s="137">
        <v>10</v>
      </c>
      <c r="AA432" s="137">
        <v>6</v>
      </c>
      <c r="AB432" s="137">
        <v>5</v>
      </c>
      <c r="AC432" s="137" t="s">
        <v>631</v>
      </c>
      <c r="AD432" s="137" t="s">
        <v>631</v>
      </c>
      <c r="AE432" s="137" t="s">
        <v>631</v>
      </c>
      <c r="AF432" s="137" t="s">
        <v>631</v>
      </c>
      <c r="AG432" s="137" t="s">
        <v>631</v>
      </c>
      <c r="AH432" s="137" t="s">
        <v>631</v>
      </c>
      <c r="AI432" s="137" t="s">
        <v>631</v>
      </c>
      <c r="AJ432" s="137" t="s">
        <v>631</v>
      </c>
      <c r="AK432" s="137" t="s">
        <v>631</v>
      </c>
      <c r="AL432" s="137" t="s">
        <v>631</v>
      </c>
      <c r="AM432" s="137">
        <v>0</v>
      </c>
      <c r="AN432" s="137">
        <v>0</v>
      </c>
      <c r="AO432" s="137">
        <v>0</v>
      </c>
      <c r="AP432" s="137">
        <v>0</v>
      </c>
    </row>
    <row r="433" spans="1:42" ht="18" hidden="1" customHeight="1">
      <c r="A433" s="122" t="s">
        <v>1414</v>
      </c>
      <c r="B433" s="136" t="s">
        <v>1415</v>
      </c>
      <c r="C433" s="137">
        <v>491</v>
      </c>
      <c r="D433" s="137">
        <v>405</v>
      </c>
      <c r="E433" s="137">
        <v>340</v>
      </c>
      <c r="F433" s="137">
        <v>294</v>
      </c>
      <c r="G433" s="137">
        <v>279</v>
      </c>
      <c r="H433" s="137">
        <v>239</v>
      </c>
      <c r="I433" s="137">
        <v>234</v>
      </c>
      <c r="J433" s="137">
        <v>216</v>
      </c>
      <c r="K433" s="137">
        <v>196</v>
      </c>
      <c r="L433" s="137">
        <v>181</v>
      </c>
      <c r="M433" s="137">
        <v>170</v>
      </c>
      <c r="N433" s="137">
        <v>159</v>
      </c>
      <c r="O433" s="137">
        <v>143</v>
      </c>
      <c r="P433" s="137">
        <v>125</v>
      </c>
      <c r="Q433" s="137">
        <v>106</v>
      </c>
      <c r="R433" s="137">
        <v>83</v>
      </c>
      <c r="S433" s="137">
        <v>74</v>
      </c>
      <c r="T433" s="137">
        <v>66</v>
      </c>
      <c r="U433" s="137">
        <v>56</v>
      </c>
      <c r="V433" s="137">
        <v>49</v>
      </c>
      <c r="W433" s="137">
        <v>45</v>
      </c>
      <c r="X433" s="137">
        <v>40</v>
      </c>
      <c r="Y433" s="137">
        <v>33</v>
      </c>
      <c r="Z433" s="137">
        <v>23</v>
      </c>
      <c r="AA433" s="137">
        <v>21</v>
      </c>
      <c r="AB433" s="137">
        <v>13</v>
      </c>
      <c r="AC433" s="137">
        <v>9</v>
      </c>
      <c r="AD433" s="137">
        <v>7</v>
      </c>
      <c r="AE433" s="137">
        <v>5</v>
      </c>
      <c r="AF433" s="137" t="s">
        <v>631</v>
      </c>
      <c r="AG433" s="137" t="s">
        <v>631</v>
      </c>
      <c r="AH433" s="137" t="s">
        <v>631</v>
      </c>
      <c r="AI433" s="137" t="s">
        <v>631</v>
      </c>
      <c r="AJ433" s="137" t="s">
        <v>631</v>
      </c>
      <c r="AK433" s="137">
        <v>0</v>
      </c>
      <c r="AL433" s="137">
        <v>0</v>
      </c>
      <c r="AM433" s="137">
        <v>0</v>
      </c>
      <c r="AN433" s="137">
        <v>0</v>
      </c>
      <c r="AO433" s="137">
        <v>0</v>
      </c>
      <c r="AP433" s="137">
        <v>0</v>
      </c>
    </row>
    <row r="434" spans="1:42" ht="18" hidden="1" customHeight="1">
      <c r="A434" s="122" t="s">
        <v>1416</v>
      </c>
      <c r="B434" s="136" t="s">
        <v>1417</v>
      </c>
      <c r="C434" s="137">
        <v>434</v>
      </c>
      <c r="D434" s="137">
        <v>381</v>
      </c>
      <c r="E434" s="137">
        <v>313</v>
      </c>
      <c r="F434" s="137">
        <v>271</v>
      </c>
      <c r="G434" s="137">
        <v>249</v>
      </c>
      <c r="H434" s="137">
        <v>211</v>
      </c>
      <c r="I434" s="137">
        <v>200</v>
      </c>
      <c r="J434" s="137">
        <v>185</v>
      </c>
      <c r="K434" s="137">
        <v>174</v>
      </c>
      <c r="L434" s="137">
        <v>159</v>
      </c>
      <c r="M434" s="137">
        <v>136</v>
      </c>
      <c r="N434" s="137">
        <v>112</v>
      </c>
      <c r="O434" s="137">
        <v>88</v>
      </c>
      <c r="P434" s="137">
        <v>70</v>
      </c>
      <c r="Q434" s="137">
        <v>50</v>
      </c>
      <c r="R434" s="137">
        <v>43</v>
      </c>
      <c r="S434" s="137">
        <v>33</v>
      </c>
      <c r="T434" s="137">
        <v>30</v>
      </c>
      <c r="U434" s="137">
        <v>29</v>
      </c>
      <c r="V434" s="137">
        <v>25</v>
      </c>
      <c r="W434" s="137">
        <v>24</v>
      </c>
      <c r="X434" s="137">
        <v>21</v>
      </c>
      <c r="Y434" s="137">
        <v>17</v>
      </c>
      <c r="Z434" s="137">
        <v>12</v>
      </c>
      <c r="AA434" s="137">
        <v>12</v>
      </c>
      <c r="AB434" s="137">
        <v>10</v>
      </c>
      <c r="AC434" s="137">
        <v>10</v>
      </c>
      <c r="AD434" s="137">
        <v>9</v>
      </c>
      <c r="AE434" s="137">
        <v>6</v>
      </c>
      <c r="AF434" s="137" t="s">
        <v>631</v>
      </c>
      <c r="AG434" s="137">
        <v>0</v>
      </c>
      <c r="AH434" s="137">
        <v>0</v>
      </c>
      <c r="AI434" s="137">
        <v>0</v>
      </c>
      <c r="AJ434" s="137">
        <v>0</v>
      </c>
      <c r="AK434" s="137">
        <v>0</v>
      </c>
      <c r="AL434" s="137">
        <v>0</v>
      </c>
      <c r="AM434" s="137">
        <v>0</v>
      </c>
      <c r="AN434" s="137">
        <v>0</v>
      </c>
      <c r="AO434" s="137">
        <v>0</v>
      </c>
      <c r="AP434" s="137">
        <v>0</v>
      </c>
    </row>
    <row r="435" spans="1:42" ht="18" hidden="1" customHeight="1">
      <c r="A435" s="122" t="s">
        <v>1418</v>
      </c>
      <c r="B435" s="136" t="s">
        <v>1419</v>
      </c>
      <c r="C435" s="137">
        <v>341</v>
      </c>
      <c r="D435" s="137">
        <v>306</v>
      </c>
      <c r="E435" s="137">
        <v>251</v>
      </c>
      <c r="F435" s="137">
        <v>214</v>
      </c>
      <c r="G435" s="137">
        <v>201</v>
      </c>
      <c r="H435" s="137">
        <v>183</v>
      </c>
      <c r="I435" s="137">
        <v>173</v>
      </c>
      <c r="J435" s="137">
        <v>160</v>
      </c>
      <c r="K435" s="137">
        <v>146</v>
      </c>
      <c r="L435" s="137">
        <v>134</v>
      </c>
      <c r="M435" s="137">
        <v>123</v>
      </c>
      <c r="N435" s="137">
        <v>112</v>
      </c>
      <c r="O435" s="137">
        <v>97</v>
      </c>
      <c r="P435" s="137">
        <v>82</v>
      </c>
      <c r="Q435" s="137">
        <v>74</v>
      </c>
      <c r="R435" s="137">
        <v>64</v>
      </c>
      <c r="S435" s="137">
        <v>58</v>
      </c>
      <c r="T435" s="137">
        <v>50</v>
      </c>
      <c r="U435" s="137">
        <v>46</v>
      </c>
      <c r="V435" s="137">
        <v>39</v>
      </c>
      <c r="W435" s="137">
        <v>37</v>
      </c>
      <c r="X435" s="137">
        <v>26</v>
      </c>
      <c r="Y435" s="137">
        <v>19</v>
      </c>
      <c r="Z435" s="137">
        <v>18</v>
      </c>
      <c r="AA435" s="137">
        <v>13</v>
      </c>
      <c r="AB435" s="137">
        <v>12</v>
      </c>
      <c r="AC435" s="137">
        <v>11</v>
      </c>
      <c r="AD435" s="137">
        <v>9</v>
      </c>
      <c r="AE435" s="137">
        <v>8</v>
      </c>
      <c r="AF435" s="137" t="s">
        <v>631</v>
      </c>
      <c r="AG435" s="137" t="s">
        <v>631</v>
      </c>
      <c r="AH435" s="137" t="s">
        <v>631</v>
      </c>
      <c r="AI435" s="137" t="s">
        <v>631</v>
      </c>
      <c r="AJ435" s="137" t="s">
        <v>631</v>
      </c>
      <c r="AK435" s="137" t="s">
        <v>631</v>
      </c>
      <c r="AL435" s="137">
        <v>0</v>
      </c>
      <c r="AM435" s="137">
        <v>0</v>
      </c>
      <c r="AN435" s="137">
        <v>0</v>
      </c>
      <c r="AO435" s="137">
        <v>0</v>
      </c>
      <c r="AP435" s="137">
        <v>0</v>
      </c>
    </row>
    <row r="436" spans="1:42" ht="18" hidden="1" customHeight="1">
      <c r="A436" s="122" t="s">
        <v>1420</v>
      </c>
      <c r="B436" s="136" t="s">
        <v>1421</v>
      </c>
      <c r="C436" s="137">
        <v>73</v>
      </c>
      <c r="D436" s="137">
        <v>61</v>
      </c>
      <c r="E436" s="137">
        <v>45</v>
      </c>
      <c r="F436" s="137">
        <v>41</v>
      </c>
      <c r="G436" s="137">
        <v>43</v>
      </c>
      <c r="H436" s="137">
        <v>35</v>
      </c>
      <c r="I436" s="137">
        <v>34</v>
      </c>
      <c r="J436" s="137">
        <v>30</v>
      </c>
      <c r="K436" s="137">
        <v>30</v>
      </c>
      <c r="L436" s="137">
        <v>27</v>
      </c>
      <c r="M436" s="137">
        <v>26</v>
      </c>
      <c r="N436" s="137">
        <v>23</v>
      </c>
      <c r="O436" s="137">
        <v>22</v>
      </c>
      <c r="P436" s="137">
        <v>19</v>
      </c>
      <c r="Q436" s="137">
        <v>17</v>
      </c>
      <c r="R436" s="137">
        <v>16</v>
      </c>
      <c r="S436" s="137">
        <v>13</v>
      </c>
      <c r="T436" s="137">
        <v>11</v>
      </c>
      <c r="U436" s="137">
        <v>9</v>
      </c>
      <c r="V436" s="137">
        <v>8</v>
      </c>
      <c r="W436" s="137">
        <v>6</v>
      </c>
      <c r="X436" s="137">
        <v>5</v>
      </c>
      <c r="Y436" s="137" t="s">
        <v>631</v>
      </c>
      <c r="Z436" s="137" t="s">
        <v>631</v>
      </c>
      <c r="AA436" s="137" t="s">
        <v>631</v>
      </c>
      <c r="AB436" s="137">
        <v>0</v>
      </c>
      <c r="AC436" s="137">
        <v>0</v>
      </c>
      <c r="AD436" s="137">
        <v>0</v>
      </c>
      <c r="AE436" s="137">
        <v>0</v>
      </c>
      <c r="AF436" s="137">
        <v>0</v>
      </c>
      <c r="AG436" s="137">
        <v>0</v>
      </c>
      <c r="AH436" s="137">
        <v>0</v>
      </c>
      <c r="AI436" s="137">
        <v>0</v>
      </c>
      <c r="AJ436" s="137">
        <v>0</v>
      </c>
      <c r="AK436" s="137">
        <v>0</v>
      </c>
      <c r="AL436" s="137">
        <v>0</v>
      </c>
      <c r="AM436" s="137">
        <v>0</v>
      </c>
      <c r="AN436" s="137">
        <v>0</v>
      </c>
      <c r="AO436" s="137">
        <v>0</v>
      </c>
      <c r="AP436" s="137">
        <v>0</v>
      </c>
    </row>
    <row r="437" spans="1:42" ht="18" hidden="1" customHeight="1">
      <c r="A437" s="122" t="s">
        <v>1422</v>
      </c>
      <c r="B437" s="136" t="s">
        <v>1423</v>
      </c>
      <c r="C437" s="137">
        <v>164</v>
      </c>
      <c r="D437" s="137">
        <v>134</v>
      </c>
      <c r="E437" s="137">
        <v>122</v>
      </c>
      <c r="F437" s="137">
        <v>104</v>
      </c>
      <c r="G437" s="137">
        <v>94</v>
      </c>
      <c r="H437" s="137">
        <v>83</v>
      </c>
      <c r="I437" s="137">
        <v>79</v>
      </c>
      <c r="J437" s="137">
        <v>77</v>
      </c>
      <c r="K437" s="137">
        <v>76</v>
      </c>
      <c r="L437" s="137">
        <v>67</v>
      </c>
      <c r="M437" s="137">
        <v>61</v>
      </c>
      <c r="N437" s="137">
        <v>53</v>
      </c>
      <c r="O437" s="137">
        <v>39</v>
      </c>
      <c r="P437" s="137">
        <v>34</v>
      </c>
      <c r="Q437" s="137">
        <v>32</v>
      </c>
      <c r="R437" s="137">
        <v>28</v>
      </c>
      <c r="S437" s="137">
        <v>29</v>
      </c>
      <c r="T437" s="137">
        <v>24</v>
      </c>
      <c r="U437" s="137">
        <v>21</v>
      </c>
      <c r="V437" s="137">
        <v>18</v>
      </c>
      <c r="W437" s="137">
        <v>15</v>
      </c>
      <c r="X437" s="137">
        <v>11</v>
      </c>
      <c r="Y437" s="137">
        <v>11</v>
      </c>
      <c r="Z437" s="137">
        <v>7</v>
      </c>
      <c r="AA437" s="137">
        <v>7</v>
      </c>
      <c r="AB437" s="137">
        <v>6</v>
      </c>
      <c r="AC437" s="137" t="s">
        <v>631</v>
      </c>
      <c r="AD437" s="137" t="s">
        <v>631</v>
      </c>
      <c r="AE437" s="137" t="s">
        <v>631</v>
      </c>
      <c r="AF437" s="137" t="s">
        <v>631</v>
      </c>
      <c r="AG437" s="137" t="s">
        <v>631</v>
      </c>
      <c r="AH437" s="137" t="s">
        <v>631</v>
      </c>
      <c r="AI437" s="137" t="s">
        <v>631</v>
      </c>
      <c r="AJ437" s="137">
        <v>0</v>
      </c>
      <c r="AK437" s="137">
        <v>0</v>
      </c>
      <c r="AL437" s="137">
        <v>0</v>
      </c>
      <c r="AM437" s="137">
        <v>0</v>
      </c>
      <c r="AN437" s="137">
        <v>0</v>
      </c>
      <c r="AO437" s="137">
        <v>0</v>
      </c>
      <c r="AP437" s="137">
        <v>0</v>
      </c>
    </row>
    <row r="438" spans="1:42" ht="18" hidden="1" customHeight="1">
      <c r="A438" s="122" t="s">
        <v>1424</v>
      </c>
      <c r="B438" s="136" t="s">
        <v>1425</v>
      </c>
      <c r="C438" s="137">
        <v>122</v>
      </c>
      <c r="D438" s="137">
        <v>114</v>
      </c>
      <c r="E438" s="137">
        <v>92</v>
      </c>
      <c r="F438" s="137">
        <v>81</v>
      </c>
      <c r="G438" s="137">
        <v>75</v>
      </c>
      <c r="H438" s="137">
        <v>59</v>
      </c>
      <c r="I438" s="137">
        <v>58</v>
      </c>
      <c r="J438" s="137">
        <v>57</v>
      </c>
      <c r="K438" s="137">
        <v>52</v>
      </c>
      <c r="L438" s="137">
        <v>45</v>
      </c>
      <c r="M438" s="137">
        <v>46</v>
      </c>
      <c r="N438" s="137">
        <v>42</v>
      </c>
      <c r="O438" s="137">
        <v>33</v>
      </c>
      <c r="P438" s="137">
        <v>32</v>
      </c>
      <c r="Q438" s="137">
        <v>23</v>
      </c>
      <c r="R438" s="137">
        <v>20</v>
      </c>
      <c r="S438" s="137">
        <v>19</v>
      </c>
      <c r="T438" s="137">
        <v>16</v>
      </c>
      <c r="U438" s="137">
        <v>13</v>
      </c>
      <c r="V438" s="137">
        <v>12</v>
      </c>
      <c r="W438" s="137">
        <v>10</v>
      </c>
      <c r="X438" s="137">
        <v>7</v>
      </c>
      <c r="Y438" s="137">
        <v>5</v>
      </c>
      <c r="Z438" s="137" t="s">
        <v>631</v>
      </c>
      <c r="AA438" s="137" t="s">
        <v>631</v>
      </c>
      <c r="AB438" s="137" t="s">
        <v>631</v>
      </c>
      <c r="AC438" s="137" t="s">
        <v>631</v>
      </c>
      <c r="AD438" s="137" t="s">
        <v>631</v>
      </c>
      <c r="AE438" s="137" t="s">
        <v>631</v>
      </c>
      <c r="AF438" s="137" t="s">
        <v>631</v>
      </c>
      <c r="AG438" s="137" t="s">
        <v>631</v>
      </c>
      <c r="AH438" s="137" t="s">
        <v>631</v>
      </c>
      <c r="AI438" s="137" t="s">
        <v>631</v>
      </c>
      <c r="AJ438" s="137" t="s">
        <v>631</v>
      </c>
      <c r="AK438" s="137" t="s">
        <v>631</v>
      </c>
      <c r="AL438" s="137">
        <v>0</v>
      </c>
      <c r="AM438" s="137">
        <v>0</v>
      </c>
      <c r="AN438" s="137">
        <v>0</v>
      </c>
      <c r="AO438" s="137">
        <v>0</v>
      </c>
      <c r="AP438" s="137">
        <v>0</v>
      </c>
    </row>
    <row r="439" spans="1:42" ht="18" hidden="1" customHeight="1">
      <c r="A439" s="122" t="s">
        <v>1426</v>
      </c>
      <c r="B439" s="136" t="s">
        <v>1427</v>
      </c>
      <c r="C439" s="137">
        <v>31</v>
      </c>
      <c r="D439" s="137">
        <v>26</v>
      </c>
      <c r="E439" s="137">
        <v>23</v>
      </c>
      <c r="F439" s="137">
        <v>22</v>
      </c>
      <c r="G439" s="137">
        <v>22</v>
      </c>
      <c r="H439" s="137">
        <v>14</v>
      </c>
      <c r="I439" s="137">
        <v>14</v>
      </c>
      <c r="J439" s="137">
        <v>12</v>
      </c>
      <c r="K439" s="137">
        <v>12</v>
      </c>
      <c r="L439" s="137">
        <v>12</v>
      </c>
      <c r="M439" s="137">
        <v>11</v>
      </c>
      <c r="N439" s="137">
        <v>9</v>
      </c>
      <c r="O439" s="137">
        <v>9</v>
      </c>
      <c r="P439" s="137">
        <v>8</v>
      </c>
      <c r="Q439" s="137">
        <v>9</v>
      </c>
      <c r="R439" s="137">
        <v>7</v>
      </c>
      <c r="S439" s="137">
        <v>7</v>
      </c>
      <c r="T439" s="137">
        <v>7</v>
      </c>
      <c r="U439" s="137">
        <v>6</v>
      </c>
      <c r="V439" s="137">
        <v>6</v>
      </c>
      <c r="W439" s="137">
        <v>6</v>
      </c>
      <c r="X439" s="137">
        <v>5</v>
      </c>
      <c r="Y439" s="137">
        <v>5</v>
      </c>
      <c r="Z439" s="137">
        <v>5</v>
      </c>
      <c r="AA439" s="137" t="s">
        <v>631</v>
      </c>
      <c r="AB439" s="137" t="s">
        <v>631</v>
      </c>
      <c r="AC439" s="137" t="s">
        <v>631</v>
      </c>
      <c r="AD439" s="137" t="s">
        <v>631</v>
      </c>
      <c r="AE439" s="137" t="s">
        <v>631</v>
      </c>
      <c r="AF439" s="137">
        <v>0</v>
      </c>
      <c r="AG439" s="137">
        <v>0</v>
      </c>
      <c r="AH439" s="137">
        <v>0</v>
      </c>
      <c r="AI439" s="137">
        <v>0</v>
      </c>
      <c r="AJ439" s="137">
        <v>0</v>
      </c>
      <c r="AK439" s="137">
        <v>0</v>
      </c>
      <c r="AL439" s="137">
        <v>0</v>
      </c>
      <c r="AM439" s="137">
        <v>0</v>
      </c>
      <c r="AN439" s="137">
        <v>0</v>
      </c>
      <c r="AO439" s="137">
        <v>0</v>
      </c>
      <c r="AP439" s="137">
        <v>0</v>
      </c>
    </row>
    <row r="440" spans="1:42" ht="18" hidden="1" customHeight="1">
      <c r="A440" s="122" t="s">
        <v>1428</v>
      </c>
      <c r="B440" s="136" t="s">
        <v>1429</v>
      </c>
      <c r="C440" s="137">
        <v>132</v>
      </c>
      <c r="D440" s="137">
        <v>112</v>
      </c>
      <c r="E440" s="137">
        <v>99</v>
      </c>
      <c r="F440" s="137">
        <v>85</v>
      </c>
      <c r="G440" s="137">
        <v>83</v>
      </c>
      <c r="H440" s="137">
        <v>80</v>
      </c>
      <c r="I440" s="137">
        <v>81</v>
      </c>
      <c r="J440" s="137">
        <v>71</v>
      </c>
      <c r="K440" s="137">
        <v>67</v>
      </c>
      <c r="L440" s="137">
        <v>59</v>
      </c>
      <c r="M440" s="137">
        <v>58</v>
      </c>
      <c r="N440" s="137">
        <v>56</v>
      </c>
      <c r="O440" s="137">
        <v>53</v>
      </c>
      <c r="P440" s="137">
        <v>46</v>
      </c>
      <c r="Q440" s="137">
        <v>39</v>
      </c>
      <c r="R440" s="137">
        <v>32</v>
      </c>
      <c r="S440" s="137">
        <v>30</v>
      </c>
      <c r="T440" s="137">
        <v>27</v>
      </c>
      <c r="U440" s="137">
        <v>26</v>
      </c>
      <c r="V440" s="137">
        <v>23</v>
      </c>
      <c r="W440" s="137">
        <v>20</v>
      </c>
      <c r="X440" s="137">
        <v>19</v>
      </c>
      <c r="Y440" s="137">
        <v>16</v>
      </c>
      <c r="Z440" s="137">
        <v>12</v>
      </c>
      <c r="AA440" s="137">
        <v>12</v>
      </c>
      <c r="AB440" s="137">
        <v>9</v>
      </c>
      <c r="AC440" s="137">
        <v>8</v>
      </c>
      <c r="AD440" s="137">
        <v>5</v>
      </c>
      <c r="AE440" s="137">
        <v>5</v>
      </c>
      <c r="AF440" s="137" t="s">
        <v>631</v>
      </c>
      <c r="AG440" s="137" t="s">
        <v>631</v>
      </c>
      <c r="AH440" s="137" t="s">
        <v>631</v>
      </c>
      <c r="AI440" s="137" t="s">
        <v>631</v>
      </c>
      <c r="AJ440" s="137" t="s">
        <v>631</v>
      </c>
      <c r="AK440" s="137" t="s">
        <v>631</v>
      </c>
      <c r="AL440" s="137" t="s">
        <v>631</v>
      </c>
      <c r="AM440" s="137" t="s">
        <v>631</v>
      </c>
      <c r="AN440" s="137">
        <v>0</v>
      </c>
      <c r="AO440" s="137">
        <v>0</v>
      </c>
      <c r="AP440" s="137">
        <v>0</v>
      </c>
    </row>
    <row r="441" spans="1:42" ht="18" hidden="1" customHeight="1">
      <c r="A441" s="122" t="s">
        <v>1430</v>
      </c>
      <c r="B441" s="136" t="s">
        <v>1431</v>
      </c>
      <c r="C441" s="137">
        <v>347</v>
      </c>
      <c r="D441" s="137">
        <v>290</v>
      </c>
      <c r="E441" s="137">
        <v>249</v>
      </c>
      <c r="F441" s="137">
        <v>205</v>
      </c>
      <c r="G441" s="137">
        <v>183</v>
      </c>
      <c r="H441" s="137">
        <v>147</v>
      </c>
      <c r="I441" s="137">
        <v>139</v>
      </c>
      <c r="J441" s="137">
        <v>134</v>
      </c>
      <c r="K441" s="137">
        <v>136</v>
      </c>
      <c r="L441" s="137">
        <v>124</v>
      </c>
      <c r="M441" s="137">
        <v>113</v>
      </c>
      <c r="N441" s="137">
        <v>99</v>
      </c>
      <c r="O441" s="137">
        <v>87</v>
      </c>
      <c r="P441" s="137">
        <v>73</v>
      </c>
      <c r="Q441" s="137">
        <v>56</v>
      </c>
      <c r="R441" s="137">
        <v>48</v>
      </c>
      <c r="S441" s="137">
        <v>44</v>
      </c>
      <c r="T441" s="137">
        <v>39</v>
      </c>
      <c r="U441" s="137">
        <v>39</v>
      </c>
      <c r="V441" s="137">
        <v>33</v>
      </c>
      <c r="W441" s="137">
        <v>30</v>
      </c>
      <c r="X441" s="137">
        <v>22</v>
      </c>
      <c r="Y441" s="137">
        <v>21</v>
      </c>
      <c r="Z441" s="137">
        <v>15</v>
      </c>
      <c r="AA441" s="137">
        <v>14</v>
      </c>
      <c r="AB441" s="137">
        <v>12</v>
      </c>
      <c r="AC441" s="137">
        <v>9</v>
      </c>
      <c r="AD441" s="137" t="s">
        <v>631</v>
      </c>
      <c r="AE441" s="137" t="s">
        <v>631</v>
      </c>
      <c r="AF441" s="137" t="s">
        <v>631</v>
      </c>
      <c r="AG441" s="137" t="s">
        <v>631</v>
      </c>
      <c r="AH441" s="137" t="s">
        <v>631</v>
      </c>
      <c r="AI441" s="137" t="s">
        <v>631</v>
      </c>
      <c r="AJ441" s="137" t="s">
        <v>631</v>
      </c>
      <c r="AK441" s="137" t="s">
        <v>631</v>
      </c>
      <c r="AL441" s="137">
        <v>0</v>
      </c>
      <c r="AM441" s="137">
        <v>0</v>
      </c>
      <c r="AN441" s="137">
        <v>0</v>
      </c>
      <c r="AO441" s="137">
        <v>0</v>
      </c>
      <c r="AP441" s="137">
        <v>0</v>
      </c>
    </row>
    <row r="442" spans="1:42" ht="18" hidden="1" customHeight="1">
      <c r="A442" s="122" t="s">
        <v>1432</v>
      </c>
      <c r="B442" s="136" t="s">
        <v>1433</v>
      </c>
      <c r="C442" s="137">
        <v>53</v>
      </c>
      <c r="D442" s="137">
        <v>49</v>
      </c>
      <c r="E442" s="137">
        <v>43</v>
      </c>
      <c r="F442" s="137">
        <v>39</v>
      </c>
      <c r="G442" s="137">
        <v>41</v>
      </c>
      <c r="H442" s="137">
        <v>36</v>
      </c>
      <c r="I442" s="137">
        <v>36</v>
      </c>
      <c r="J442" s="137">
        <v>33</v>
      </c>
      <c r="K442" s="137">
        <v>31</v>
      </c>
      <c r="L442" s="137">
        <v>27</v>
      </c>
      <c r="M442" s="137">
        <v>27</v>
      </c>
      <c r="N442" s="137">
        <v>24</v>
      </c>
      <c r="O442" s="137">
        <v>22</v>
      </c>
      <c r="P442" s="137">
        <v>20</v>
      </c>
      <c r="Q442" s="137">
        <v>18</v>
      </c>
      <c r="R442" s="137">
        <v>15</v>
      </c>
      <c r="S442" s="137">
        <v>15</v>
      </c>
      <c r="T442" s="137">
        <v>14</v>
      </c>
      <c r="U442" s="137">
        <v>12</v>
      </c>
      <c r="V442" s="137">
        <v>12</v>
      </c>
      <c r="W442" s="137">
        <v>8</v>
      </c>
      <c r="X442" s="137">
        <v>6</v>
      </c>
      <c r="Y442" s="137">
        <v>5</v>
      </c>
      <c r="Z442" s="137" t="s">
        <v>631</v>
      </c>
      <c r="AA442" s="137" t="s">
        <v>631</v>
      </c>
      <c r="AB442" s="137" t="s">
        <v>631</v>
      </c>
      <c r="AC442" s="137" t="s">
        <v>631</v>
      </c>
      <c r="AD442" s="137" t="s">
        <v>631</v>
      </c>
      <c r="AE442" s="137" t="s">
        <v>631</v>
      </c>
      <c r="AF442" s="137">
        <v>0</v>
      </c>
      <c r="AG442" s="137">
        <v>0</v>
      </c>
      <c r="AH442" s="137">
        <v>0</v>
      </c>
      <c r="AI442" s="137">
        <v>0</v>
      </c>
      <c r="AJ442" s="137">
        <v>0</v>
      </c>
      <c r="AK442" s="137">
        <v>0</v>
      </c>
      <c r="AL442" s="137">
        <v>0</v>
      </c>
      <c r="AM442" s="137">
        <v>0</v>
      </c>
      <c r="AN442" s="137">
        <v>0</v>
      </c>
      <c r="AO442" s="137">
        <v>0</v>
      </c>
      <c r="AP442" s="137">
        <v>0</v>
      </c>
    </row>
    <row r="443" spans="1:42" ht="18" hidden="1" customHeight="1">
      <c r="A443" s="122" t="s">
        <v>1434</v>
      </c>
      <c r="B443" s="136" t="s">
        <v>1435</v>
      </c>
      <c r="C443" s="137">
        <v>316</v>
      </c>
      <c r="D443" s="137">
        <v>281</v>
      </c>
      <c r="E443" s="137">
        <v>241</v>
      </c>
      <c r="F443" s="137">
        <v>217</v>
      </c>
      <c r="G443" s="137">
        <v>192</v>
      </c>
      <c r="H443" s="137">
        <v>179</v>
      </c>
      <c r="I443" s="137">
        <v>179</v>
      </c>
      <c r="J443" s="137">
        <v>171</v>
      </c>
      <c r="K443" s="137">
        <v>152</v>
      </c>
      <c r="L443" s="137">
        <v>142</v>
      </c>
      <c r="M443" s="137">
        <v>132</v>
      </c>
      <c r="N443" s="137">
        <v>120</v>
      </c>
      <c r="O443" s="137">
        <v>112</v>
      </c>
      <c r="P443" s="137">
        <v>93</v>
      </c>
      <c r="Q443" s="137">
        <v>76</v>
      </c>
      <c r="R443" s="137">
        <v>69</v>
      </c>
      <c r="S443" s="137">
        <v>62</v>
      </c>
      <c r="T443" s="137">
        <v>51</v>
      </c>
      <c r="U443" s="137">
        <v>41</v>
      </c>
      <c r="V443" s="137">
        <v>31</v>
      </c>
      <c r="W443" s="137">
        <v>30</v>
      </c>
      <c r="X443" s="137">
        <v>27</v>
      </c>
      <c r="Y443" s="137">
        <v>20</v>
      </c>
      <c r="Z443" s="137">
        <v>19</v>
      </c>
      <c r="AA443" s="137">
        <v>12</v>
      </c>
      <c r="AB443" s="137">
        <v>11</v>
      </c>
      <c r="AC443" s="137">
        <v>9</v>
      </c>
      <c r="AD443" s="137" t="s">
        <v>631</v>
      </c>
      <c r="AE443" s="137" t="s">
        <v>631</v>
      </c>
      <c r="AF443" s="137" t="s">
        <v>631</v>
      </c>
      <c r="AG443" s="137" t="s">
        <v>631</v>
      </c>
      <c r="AH443" s="137" t="s">
        <v>631</v>
      </c>
      <c r="AI443" s="137" t="s">
        <v>631</v>
      </c>
      <c r="AJ443" s="137" t="s">
        <v>631</v>
      </c>
      <c r="AK443" s="137">
        <v>0</v>
      </c>
      <c r="AL443" s="137">
        <v>0</v>
      </c>
      <c r="AM443" s="137">
        <v>0</v>
      </c>
      <c r="AN443" s="137">
        <v>0</v>
      </c>
      <c r="AO443" s="137">
        <v>0</v>
      </c>
      <c r="AP443" s="137">
        <v>0</v>
      </c>
    </row>
    <row r="444" spans="1:42" ht="18" hidden="1" customHeight="1">
      <c r="A444" s="122" t="s">
        <v>1436</v>
      </c>
      <c r="B444" s="136" t="s">
        <v>1437</v>
      </c>
      <c r="C444" s="137">
        <v>211</v>
      </c>
      <c r="D444" s="137">
        <v>182</v>
      </c>
      <c r="E444" s="137">
        <v>153</v>
      </c>
      <c r="F444" s="137">
        <v>129</v>
      </c>
      <c r="G444" s="137">
        <v>108</v>
      </c>
      <c r="H444" s="137">
        <v>98</v>
      </c>
      <c r="I444" s="137">
        <v>95</v>
      </c>
      <c r="J444" s="137">
        <v>91</v>
      </c>
      <c r="K444" s="137">
        <v>79</v>
      </c>
      <c r="L444" s="137">
        <v>74</v>
      </c>
      <c r="M444" s="137">
        <v>67</v>
      </c>
      <c r="N444" s="137">
        <v>66</v>
      </c>
      <c r="O444" s="137">
        <v>60</v>
      </c>
      <c r="P444" s="137">
        <v>55</v>
      </c>
      <c r="Q444" s="137">
        <v>46</v>
      </c>
      <c r="R444" s="137">
        <v>44</v>
      </c>
      <c r="S444" s="137">
        <v>40</v>
      </c>
      <c r="T444" s="137">
        <v>34</v>
      </c>
      <c r="U444" s="137">
        <v>28</v>
      </c>
      <c r="V444" s="137">
        <v>26</v>
      </c>
      <c r="W444" s="137">
        <v>21</v>
      </c>
      <c r="X444" s="137">
        <v>15</v>
      </c>
      <c r="Y444" s="137">
        <v>11</v>
      </c>
      <c r="Z444" s="137">
        <v>9</v>
      </c>
      <c r="AA444" s="137">
        <v>7</v>
      </c>
      <c r="AB444" s="137">
        <v>6</v>
      </c>
      <c r="AC444" s="137" t="s">
        <v>631</v>
      </c>
      <c r="AD444" s="137" t="s">
        <v>631</v>
      </c>
      <c r="AE444" s="137">
        <v>0</v>
      </c>
      <c r="AF444" s="137" t="s">
        <v>631</v>
      </c>
      <c r="AG444" s="137" t="s">
        <v>631</v>
      </c>
      <c r="AH444" s="137" t="s">
        <v>631</v>
      </c>
      <c r="AI444" s="137" t="s">
        <v>631</v>
      </c>
      <c r="AJ444" s="137" t="s">
        <v>631</v>
      </c>
      <c r="AK444" s="137" t="s">
        <v>631</v>
      </c>
      <c r="AL444" s="137">
        <v>0</v>
      </c>
      <c r="AM444" s="137">
        <v>0</v>
      </c>
      <c r="AN444" s="137">
        <v>0</v>
      </c>
      <c r="AO444" s="137">
        <v>0</v>
      </c>
      <c r="AP444" s="137">
        <v>0</v>
      </c>
    </row>
    <row r="445" spans="1:42" ht="18" hidden="1" customHeight="1">
      <c r="A445" s="122" t="s">
        <v>1438</v>
      </c>
      <c r="B445" s="136" t="s">
        <v>1439</v>
      </c>
      <c r="C445" s="137">
        <v>207</v>
      </c>
      <c r="D445" s="137">
        <v>186</v>
      </c>
      <c r="E445" s="137">
        <v>169</v>
      </c>
      <c r="F445" s="137">
        <v>147</v>
      </c>
      <c r="G445" s="137">
        <v>146</v>
      </c>
      <c r="H445" s="137">
        <v>122</v>
      </c>
      <c r="I445" s="137">
        <v>115</v>
      </c>
      <c r="J445" s="137">
        <v>109</v>
      </c>
      <c r="K445" s="137">
        <v>101</v>
      </c>
      <c r="L445" s="137">
        <v>93</v>
      </c>
      <c r="M445" s="137">
        <v>83</v>
      </c>
      <c r="N445" s="137">
        <v>78</v>
      </c>
      <c r="O445" s="137">
        <v>67</v>
      </c>
      <c r="P445" s="137">
        <v>57</v>
      </c>
      <c r="Q445" s="137">
        <v>52</v>
      </c>
      <c r="R445" s="137">
        <v>44</v>
      </c>
      <c r="S445" s="137">
        <v>39</v>
      </c>
      <c r="T445" s="137">
        <v>33</v>
      </c>
      <c r="U445" s="137">
        <v>34</v>
      </c>
      <c r="V445" s="137">
        <v>30</v>
      </c>
      <c r="W445" s="137">
        <v>24</v>
      </c>
      <c r="X445" s="137">
        <v>23</v>
      </c>
      <c r="Y445" s="137">
        <v>17</v>
      </c>
      <c r="Z445" s="137">
        <v>15</v>
      </c>
      <c r="AA445" s="137">
        <v>12</v>
      </c>
      <c r="AB445" s="137">
        <v>11</v>
      </c>
      <c r="AC445" s="137">
        <v>8</v>
      </c>
      <c r="AD445" s="137">
        <v>7</v>
      </c>
      <c r="AE445" s="137">
        <v>6</v>
      </c>
      <c r="AF445" s="137" t="s">
        <v>631</v>
      </c>
      <c r="AG445" s="137" t="s">
        <v>631</v>
      </c>
      <c r="AH445" s="137" t="s">
        <v>631</v>
      </c>
      <c r="AI445" s="137" t="s">
        <v>631</v>
      </c>
      <c r="AJ445" s="137" t="s">
        <v>631</v>
      </c>
      <c r="AK445" s="137" t="s">
        <v>631</v>
      </c>
      <c r="AL445" s="137" t="s">
        <v>631</v>
      </c>
      <c r="AM445" s="137" t="s">
        <v>631</v>
      </c>
      <c r="AN445" s="137">
        <v>0</v>
      </c>
      <c r="AO445" s="137">
        <v>0</v>
      </c>
      <c r="AP445" s="137">
        <v>0</v>
      </c>
    </row>
    <row r="446" spans="1:42" ht="18" hidden="1" customHeight="1">
      <c r="A446" s="122" t="s">
        <v>1440</v>
      </c>
      <c r="B446" s="136" t="s">
        <v>1441</v>
      </c>
      <c r="C446" s="137">
        <v>42</v>
      </c>
      <c r="D446" s="137">
        <v>38</v>
      </c>
      <c r="E446" s="137">
        <v>34</v>
      </c>
      <c r="F446" s="137">
        <v>29</v>
      </c>
      <c r="G446" s="137">
        <v>27</v>
      </c>
      <c r="H446" s="137">
        <v>25</v>
      </c>
      <c r="I446" s="137">
        <v>25</v>
      </c>
      <c r="J446" s="137">
        <v>25</v>
      </c>
      <c r="K446" s="137">
        <v>25</v>
      </c>
      <c r="L446" s="137">
        <v>23</v>
      </c>
      <c r="M446" s="137">
        <v>23</v>
      </c>
      <c r="N446" s="137">
        <v>22</v>
      </c>
      <c r="O446" s="137">
        <v>20</v>
      </c>
      <c r="P446" s="137">
        <v>20</v>
      </c>
      <c r="Q446" s="137">
        <v>19</v>
      </c>
      <c r="R446" s="137">
        <v>15</v>
      </c>
      <c r="S446" s="137">
        <v>13</v>
      </c>
      <c r="T446" s="137">
        <v>12</v>
      </c>
      <c r="U446" s="137">
        <v>10</v>
      </c>
      <c r="V446" s="137">
        <v>9</v>
      </c>
      <c r="W446" s="137">
        <v>8</v>
      </c>
      <c r="X446" s="137">
        <v>8</v>
      </c>
      <c r="Y446" s="137">
        <v>8</v>
      </c>
      <c r="Z446" s="137">
        <v>7</v>
      </c>
      <c r="AA446" s="137">
        <v>7</v>
      </c>
      <c r="AB446" s="137">
        <v>5</v>
      </c>
      <c r="AC446" s="137" t="s">
        <v>631</v>
      </c>
      <c r="AD446" s="137" t="s">
        <v>631</v>
      </c>
      <c r="AE446" s="137" t="s">
        <v>631</v>
      </c>
      <c r="AF446" s="137">
        <v>0</v>
      </c>
      <c r="AG446" s="137">
        <v>0</v>
      </c>
      <c r="AH446" s="137">
        <v>0</v>
      </c>
      <c r="AI446" s="137">
        <v>0</v>
      </c>
      <c r="AJ446" s="137">
        <v>0</v>
      </c>
      <c r="AK446" s="137">
        <v>0</v>
      </c>
      <c r="AL446" s="137">
        <v>0</v>
      </c>
      <c r="AM446" s="137">
        <v>0</v>
      </c>
      <c r="AN446" s="137">
        <v>0</v>
      </c>
      <c r="AO446" s="137">
        <v>0</v>
      </c>
      <c r="AP446" s="137">
        <v>0</v>
      </c>
    </row>
    <row r="447" spans="1:42" ht="18" hidden="1" customHeight="1">
      <c r="A447" s="122" t="s">
        <v>1442</v>
      </c>
      <c r="B447" s="136" t="s">
        <v>1443</v>
      </c>
      <c r="C447" s="137">
        <v>125</v>
      </c>
      <c r="D447" s="137">
        <v>116</v>
      </c>
      <c r="E447" s="137">
        <v>107</v>
      </c>
      <c r="F447" s="137">
        <v>94</v>
      </c>
      <c r="G447" s="137">
        <v>78</v>
      </c>
      <c r="H447" s="137">
        <v>70</v>
      </c>
      <c r="I447" s="137">
        <v>68</v>
      </c>
      <c r="J447" s="137">
        <v>61</v>
      </c>
      <c r="K447" s="137">
        <v>56</v>
      </c>
      <c r="L447" s="137">
        <v>50</v>
      </c>
      <c r="M447" s="137">
        <v>44</v>
      </c>
      <c r="N447" s="137">
        <v>48</v>
      </c>
      <c r="O447" s="137">
        <v>45</v>
      </c>
      <c r="P447" s="137">
        <v>42</v>
      </c>
      <c r="Q447" s="137">
        <v>36</v>
      </c>
      <c r="R447" s="137">
        <v>33</v>
      </c>
      <c r="S447" s="137">
        <v>29</v>
      </c>
      <c r="T447" s="137">
        <v>26</v>
      </c>
      <c r="U447" s="137">
        <v>23</v>
      </c>
      <c r="V447" s="137">
        <v>20</v>
      </c>
      <c r="W447" s="137">
        <v>18</v>
      </c>
      <c r="X447" s="137">
        <v>18</v>
      </c>
      <c r="Y447" s="137">
        <v>15</v>
      </c>
      <c r="Z447" s="137">
        <v>10</v>
      </c>
      <c r="AA447" s="137">
        <v>8</v>
      </c>
      <c r="AB447" s="137" t="s">
        <v>631</v>
      </c>
      <c r="AC447" s="137" t="s">
        <v>631</v>
      </c>
      <c r="AD447" s="137" t="s">
        <v>631</v>
      </c>
      <c r="AE447" s="137" t="s">
        <v>631</v>
      </c>
      <c r="AF447" s="137" t="s">
        <v>631</v>
      </c>
      <c r="AG447" s="137" t="s">
        <v>631</v>
      </c>
      <c r="AH447" s="137" t="s">
        <v>631</v>
      </c>
      <c r="AI447" s="137" t="s">
        <v>631</v>
      </c>
      <c r="AJ447" s="137" t="s">
        <v>631</v>
      </c>
      <c r="AK447" s="137" t="s">
        <v>631</v>
      </c>
      <c r="AL447" s="137" t="s">
        <v>631</v>
      </c>
      <c r="AM447" s="137" t="s">
        <v>631</v>
      </c>
      <c r="AN447" s="137">
        <v>0</v>
      </c>
      <c r="AO447" s="137">
        <v>0</v>
      </c>
      <c r="AP447" s="137">
        <v>0</v>
      </c>
    </row>
    <row r="448" spans="1:42" ht="18" hidden="1" customHeight="1">
      <c r="A448" s="122" t="s">
        <v>1444</v>
      </c>
      <c r="B448" s="136" t="s">
        <v>1445</v>
      </c>
      <c r="C448" s="137">
        <v>419</v>
      </c>
      <c r="D448" s="137">
        <v>351</v>
      </c>
      <c r="E448" s="137">
        <v>294</v>
      </c>
      <c r="F448" s="137">
        <v>255</v>
      </c>
      <c r="G448" s="137">
        <v>246</v>
      </c>
      <c r="H448" s="137">
        <v>209</v>
      </c>
      <c r="I448" s="137">
        <v>206</v>
      </c>
      <c r="J448" s="137">
        <v>196</v>
      </c>
      <c r="K448" s="137">
        <v>187</v>
      </c>
      <c r="L448" s="137">
        <v>168</v>
      </c>
      <c r="M448" s="137">
        <v>162</v>
      </c>
      <c r="N448" s="137">
        <v>157</v>
      </c>
      <c r="O448" s="137">
        <v>137</v>
      </c>
      <c r="P448" s="137">
        <v>110</v>
      </c>
      <c r="Q448" s="137">
        <v>96</v>
      </c>
      <c r="R448" s="137">
        <v>80</v>
      </c>
      <c r="S448" s="137">
        <v>79</v>
      </c>
      <c r="T448" s="137">
        <v>68</v>
      </c>
      <c r="U448" s="137">
        <v>60</v>
      </c>
      <c r="V448" s="137">
        <v>51</v>
      </c>
      <c r="W448" s="137">
        <v>43</v>
      </c>
      <c r="X448" s="137">
        <v>36</v>
      </c>
      <c r="Y448" s="137">
        <v>27</v>
      </c>
      <c r="Z448" s="137">
        <v>21</v>
      </c>
      <c r="AA448" s="137">
        <v>19</v>
      </c>
      <c r="AB448" s="137">
        <v>10</v>
      </c>
      <c r="AC448" s="137">
        <v>8</v>
      </c>
      <c r="AD448" s="137" t="s">
        <v>631</v>
      </c>
      <c r="AE448" s="137" t="s">
        <v>631</v>
      </c>
      <c r="AF448" s="137">
        <v>0</v>
      </c>
      <c r="AG448" s="137">
        <v>0</v>
      </c>
      <c r="AH448" s="137">
        <v>0</v>
      </c>
      <c r="AI448" s="137">
        <v>0</v>
      </c>
      <c r="AJ448" s="137">
        <v>0</v>
      </c>
      <c r="AK448" s="137">
        <v>0</v>
      </c>
      <c r="AL448" s="137">
        <v>0</v>
      </c>
      <c r="AM448" s="137">
        <v>0</v>
      </c>
      <c r="AN448" s="137">
        <v>0</v>
      </c>
      <c r="AO448" s="137">
        <v>0</v>
      </c>
      <c r="AP448" s="137">
        <v>0</v>
      </c>
    </row>
    <row r="449" spans="1:42" ht="18" hidden="1" customHeight="1">
      <c r="A449" s="122" t="s">
        <v>1446</v>
      </c>
      <c r="B449" s="136" t="s">
        <v>1447</v>
      </c>
      <c r="C449" s="137">
        <v>200</v>
      </c>
      <c r="D449" s="137">
        <v>177</v>
      </c>
      <c r="E449" s="137">
        <v>158</v>
      </c>
      <c r="F449" s="137">
        <v>146</v>
      </c>
      <c r="G449" s="137">
        <v>132</v>
      </c>
      <c r="H449" s="137">
        <v>118</v>
      </c>
      <c r="I449" s="137">
        <v>113</v>
      </c>
      <c r="J449" s="137">
        <v>104</v>
      </c>
      <c r="K449" s="137">
        <v>96</v>
      </c>
      <c r="L449" s="137">
        <v>83</v>
      </c>
      <c r="M449" s="137">
        <v>75</v>
      </c>
      <c r="N449" s="137">
        <v>70</v>
      </c>
      <c r="O449" s="137">
        <v>61</v>
      </c>
      <c r="P449" s="137">
        <v>53</v>
      </c>
      <c r="Q449" s="137">
        <v>44</v>
      </c>
      <c r="R449" s="137">
        <v>40</v>
      </c>
      <c r="S449" s="137">
        <v>32</v>
      </c>
      <c r="T449" s="137">
        <v>28</v>
      </c>
      <c r="U449" s="137">
        <v>27</v>
      </c>
      <c r="V449" s="137">
        <v>24</v>
      </c>
      <c r="W449" s="137">
        <v>22</v>
      </c>
      <c r="X449" s="137">
        <v>22</v>
      </c>
      <c r="Y449" s="137">
        <v>16</v>
      </c>
      <c r="Z449" s="137">
        <v>13</v>
      </c>
      <c r="AA449" s="137">
        <v>11</v>
      </c>
      <c r="AB449" s="137">
        <v>9</v>
      </c>
      <c r="AC449" s="137">
        <v>5</v>
      </c>
      <c r="AD449" s="137" t="s">
        <v>631</v>
      </c>
      <c r="AE449" s="137" t="s">
        <v>631</v>
      </c>
      <c r="AF449" s="137" t="s">
        <v>631</v>
      </c>
      <c r="AG449" s="137" t="s">
        <v>631</v>
      </c>
      <c r="AH449" s="137" t="s">
        <v>631</v>
      </c>
      <c r="AI449" s="137" t="s">
        <v>631</v>
      </c>
      <c r="AJ449" s="137" t="s">
        <v>631</v>
      </c>
      <c r="AK449" s="137" t="s">
        <v>631</v>
      </c>
      <c r="AL449" s="137">
        <v>0</v>
      </c>
      <c r="AM449" s="137">
        <v>0</v>
      </c>
      <c r="AN449" s="137">
        <v>0</v>
      </c>
      <c r="AO449" s="137">
        <v>0</v>
      </c>
      <c r="AP449" s="137">
        <v>0</v>
      </c>
    </row>
    <row r="450" spans="1:42" ht="18" hidden="1" customHeight="1">
      <c r="A450" s="122" t="s">
        <v>1448</v>
      </c>
      <c r="B450" s="136" t="s">
        <v>1449</v>
      </c>
      <c r="C450" s="137">
        <v>69</v>
      </c>
      <c r="D450" s="137">
        <v>54</v>
      </c>
      <c r="E450" s="137">
        <v>44</v>
      </c>
      <c r="F450" s="137">
        <v>46</v>
      </c>
      <c r="G450" s="137">
        <v>41</v>
      </c>
      <c r="H450" s="137">
        <v>34</v>
      </c>
      <c r="I450" s="137">
        <v>31</v>
      </c>
      <c r="J450" s="137">
        <v>29</v>
      </c>
      <c r="K450" s="137">
        <v>28</v>
      </c>
      <c r="L450" s="137">
        <v>30</v>
      </c>
      <c r="M450" s="137">
        <v>29</v>
      </c>
      <c r="N450" s="137">
        <v>27</v>
      </c>
      <c r="O450" s="137">
        <v>22</v>
      </c>
      <c r="P450" s="137">
        <v>18</v>
      </c>
      <c r="Q450" s="137">
        <v>17</v>
      </c>
      <c r="R450" s="137">
        <v>13</v>
      </c>
      <c r="S450" s="137">
        <v>11</v>
      </c>
      <c r="T450" s="137">
        <v>11</v>
      </c>
      <c r="U450" s="137">
        <v>9</v>
      </c>
      <c r="V450" s="137">
        <v>6</v>
      </c>
      <c r="W450" s="137" t="s">
        <v>631</v>
      </c>
      <c r="X450" s="137" t="s">
        <v>631</v>
      </c>
      <c r="Y450" s="137" t="s">
        <v>631</v>
      </c>
      <c r="Z450" s="137" t="s">
        <v>631</v>
      </c>
      <c r="AA450" s="137" t="s">
        <v>631</v>
      </c>
      <c r="AB450" s="137" t="s">
        <v>631</v>
      </c>
      <c r="AC450" s="137">
        <v>0</v>
      </c>
      <c r="AD450" s="137">
        <v>0</v>
      </c>
      <c r="AE450" s="137">
        <v>0</v>
      </c>
      <c r="AF450" s="137">
        <v>0</v>
      </c>
      <c r="AG450" s="137">
        <v>0</v>
      </c>
      <c r="AH450" s="137">
        <v>0</v>
      </c>
      <c r="AI450" s="137">
        <v>0</v>
      </c>
      <c r="AJ450" s="137">
        <v>0</v>
      </c>
      <c r="AK450" s="137">
        <v>0</v>
      </c>
      <c r="AL450" s="137">
        <v>0</v>
      </c>
      <c r="AM450" s="137">
        <v>0</v>
      </c>
      <c r="AN450" s="137">
        <v>0</v>
      </c>
      <c r="AO450" s="137">
        <v>0</v>
      </c>
      <c r="AP450" s="137">
        <v>0</v>
      </c>
    </row>
    <row r="451" spans="1:42" ht="18" hidden="1" customHeight="1">
      <c r="A451" s="122" t="s">
        <v>1450</v>
      </c>
      <c r="B451" s="136" t="s">
        <v>1451</v>
      </c>
      <c r="C451" s="137">
        <v>304</v>
      </c>
      <c r="D451" s="137">
        <v>257</v>
      </c>
      <c r="E451" s="137">
        <v>213</v>
      </c>
      <c r="F451" s="137">
        <v>185</v>
      </c>
      <c r="G451" s="137">
        <v>171</v>
      </c>
      <c r="H451" s="137">
        <v>152</v>
      </c>
      <c r="I451" s="137">
        <v>153</v>
      </c>
      <c r="J451" s="137">
        <v>140</v>
      </c>
      <c r="K451" s="137">
        <v>130</v>
      </c>
      <c r="L451" s="137">
        <v>118</v>
      </c>
      <c r="M451" s="137">
        <v>106</v>
      </c>
      <c r="N451" s="137">
        <v>97</v>
      </c>
      <c r="O451" s="137">
        <v>83</v>
      </c>
      <c r="P451" s="137">
        <v>69</v>
      </c>
      <c r="Q451" s="137">
        <v>65</v>
      </c>
      <c r="R451" s="137">
        <v>54</v>
      </c>
      <c r="S451" s="137">
        <v>45</v>
      </c>
      <c r="T451" s="137">
        <v>43</v>
      </c>
      <c r="U451" s="137">
        <v>34</v>
      </c>
      <c r="V451" s="137">
        <v>32</v>
      </c>
      <c r="W451" s="137">
        <v>28</v>
      </c>
      <c r="X451" s="137">
        <v>24</v>
      </c>
      <c r="Y451" s="137">
        <v>15</v>
      </c>
      <c r="Z451" s="137">
        <v>11</v>
      </c>
      <c r="AA451" s="137">
        <v>9</v>
      </c>
      <c r="AB451" s="137">
        <v>5</v>
      </c>
      <c r="AC451" s="137" t="s">
        <v>631</v>
      </c>
      <c r="AD451" s="137" t="s">
        <v>631</v>
      </c>
      <c r="AE451" s="137" t="s">
        <v>631</v>
      </c>
      <c r="AF451" s="137">
        <v>0</v>
      </c>
      <c r="AG451" s="137">
        <v>0</v>
      </c>
      <c r="AH451" s="137">
        <v>0</v>
      </c>
      <c r="AI451" s="137">
        <v>0</v>
      </c>
      <c r="AJ451" s="137">
        <v>0</v>
      </c>
      <c r="AK451" s="137">
        <v>0</v>
      </c>
      <c r="AL451" s="137">
        <v>0</v>
      </c>
      <c r="AM451" s="137">
        <v>0</v>
      </c>
      <c r="AN451" s="137">
        <v>0</v>
      </c>
      <c r="AO451" s="137">
        <v>0</v>
      </c>
      <c r="AP451" s="137">
        <v>0</v>
      </c>
    </row>
    <row r="452" spans="1:42" ht="18" hidden="1" customHeight="1">
      <c r="A452" s="122"/>
      <c r="B452" s="136" t="s">
        <v>650</v>
      </c>
      <c r="C452" s="137">
        <v>0</v>
      </c>
      <c r="D452" s="137">
        <v>0</v>
      </c>
      <c r="E452" s="137">
        <v>0</v>
      </c>
      <c r="F452" s="137">
        <v>0</v>
      </c>
      <c r="G452" s="137">
        <v>0</v>
      </c>
      <c r="H452" s="137" t="s">
        <v>631</v>
      </c>
      <c r="I452" s="137" t="s">
        <v>631</v>
      </c>
      <c r="J452" s="137" t="s">
        <v>631</v>
      </c>
      <c r="K452" s="137" t="s">
        <v>631</v>
      </c>
      <c r="L452" s="137" t="s">
        <v>631</v>
      </c>
      <c r="M452" s="137" t="s">
        <v>631</v>
      </c>
      <c r="N452" s="137" t="s">
        <v>631</v>
      </c>
      <c r="O452" s="137" t="s">
        <v>631</v>
      </c>
      <c r="P452" s="137" t="s">
        <v>631</v>
      </c>
      <c r="Q452" s="137" t="s">
        <v>631</v>
      </c>
      <c r="R452" s="137" t="s">
        <v>631</v>
      </c>
      <c r="S452" s="137">
        <v>0</v>
      </c>
      <c r="T452" s="137">
        <v>0</v>
      </c>
      <c r="U452" s="137">
        <v>0</v>
      </c>
      <c r="V452" s="137">
        <v>0</v>
      </c>
      <c r="W452" s="137">
        <v>0</v>
      </c>
      <c r="X452" s="137">
        <v>0</v>
      </c>
      <c r="Y452" s="137">
        <v>0</v>
      </c>
      <c r="Z452" s="137">
        <v>0</v>
      </c>
      <c r="AA452" s="137">
        <v>0</v>
      </c>
      <c r="AB452" s="137">
        <v>0</v>
      </c>
      <c r="AC452" s="137">
        <v>0</v>
      </c>
      <c r="AD452" s="137">
        <v>0</v>
      </c>
      <c r="AE452" s="137">
        <v>0</v>
      </c>
      <c r="AF452" s="137">
        <v>0</v>
      </c>
      <c r="AG452" s="137">
        <v>0</v>
      </c>
      <c r="AH452" s="137">
        <v>0</v>
      </c>
      <c r="AI452" s="137">
        <v>0</v>
      </c>
      <c r="AJ452" s="137">
        <v>0</v>
      </c>
      <c r="AK452" s="137">
        <v>0</v>
      </c>
      <c r="AL452" s="137">
        <v>0</v>
      </c>
      <c r="AM452" s="137">
        <v>0</v>
      </c>
      <c r="AN452" s="137">
        <v>0</v>
      </c>
      <c r="AO452" s="137">
        <v>0</v>
      </c>
      <c r="AP452" s="137">
        <v>0</v>
      </c>
    </row>
    <row r="453" spans="1:42" ht="18" hidden="1" customHeight="1">
      <c r="A453" s="136" t="s">
        <v>1452</v>
      </c>
      <c r="B453" s="136" t="s">
        <v>563</v>
      </c>
      <c r="C453" s="137">
        <v>1190</v>
      </c>
      <c r="D453" s="137">
        <v>1008</v>
      </c>
      <c r="E453" s="137">
        <v>848</v>
      </c>
      <c r="F453" s="137">
        <v>745</v>
      </c>
      <c r="G453" s="137">
        <v>701</v>
      </c>
      <c r="H453" s="137">
        <v>607</v>
      </c>
      <c r="I453" s="137">
        <v>570</v>
      </c>
      <c r="J453" s="137">
        <v>512</v>
      </c>
      <c r="K453" s="137">
        <v>469</v>
      </c>
      <c r="L453" s="137">
        <v>450</v>
      </c>
      <c r="M453" s="137">
        <v>433</v>
      </c>
      <c r="N453" s="137">
        <v>401</v>
      </c>
      <c r="O453" s="137">
        <v>367</v>
      </c>
      <c r="P453" s="137">
        <v>329</v>
      </c>
      <c r="Q453" s="137">
        <v>279</v>
      </c>
      <c r="R453" s="137">
        <v>237</v>
      </c>
      <c r="S453" s="137">
        <v>215</v>
      </c>
      <c r="T453" s="137">
        <v>189</v>
      </c>
      <c r="U453" s="137">
        <v>167</v>
      </c>
      <c r="V453" s="137">
        <v>138</v>
      </c>
      <c r="W453" s="137">
        <v>115</v>
      </c>
      <c r="X453" s="137">
        <v>91</v>
      </c>
      <c r="Y453" s="137">
        <v>68</v>
      </c>
      <c r="Z453" s="137">
        <v>61</v>
      </c>
      <c r="AA453" s="137">
        <v>53</v>
      </c>
      <c r="AB453" s="137">
        <v>46</v>
      </c>
      <c r="AC453" s="137">
        <v>33</v>
      </c>
      <c r="AD453" s="137">
        <v>22</v>
      </c>
      <c r="AE453" s="137">
        <v>19</v>
      </c>
      <c r="AF453" s="137">
        <v>11</v>
      </c>
      <c r="AG453" s="137">
        <v>8</v>
      </c>
      <c r="AH453" s="137">
        <v>8</v>
      </c>
      <c r="AI453" s="137">
        <v>8</v>
      </c>
      <c r="AJ453" s="137">
        <v>9</v>
      </c>
      <c r="AK453" s="137">
        <v>9</v>
      </c>
      <c r="AL453" s="137" t="s">
        <v>631</v>
      </c>
      <c r="AM453" s="137" t="s">
        <v>631</v>
      </c>
      <c r="AN453" s="137">
        <v>0</v>
      </c>
      <c r="AO453" s="137">
        <v>0</v>
      </c>
      <c r="AP453" s="137">
        <v>0</v>
      </c>
    </row>
    <row r="454" spans="1:42" ht="18" hidden="1" customHeight="1">
      <c r="A454" s="122" t="s">
        <v>1453</v>
      </c>
      <c r="B454" s="136" t="s">
        <v>1454</v>
      </c>
      <c r="C454" s="137">
        <v>97</v>
      </c>
      <c r="D454" s="137">
        <v>82</v>
      </c>
      <c r="E454" s="137">
        <v>73</v>
      </c>
      <c r="F454" s="137">
        <v>65</v>
      </c>
      <c r="G454" s="137">
        <v>63</v>
      </c>
      <c r="H454" s="137">
        <v>56</v>
      </c>
      <c r="I454" s="137">
        <v>55</v>
      </c>
      <c r="J454" s="137">
        <v>51</v>
      </c>
      <c r="K454" s="137">
        <v>48</v>
      </c>
      <c r="L454" s="137">
        <v>49</v>
      </c>
      <c r="M454" s="137">
        <v>45</v>
      </c>
      <c r="N454" s="137">
        <v>39</v>
      </c>
      <c r="O454" s="137">
        <v>35</v>
      </c>
      <c r="P454" s="137">
        <v>34</v>
      </c>
      <c r="Q454" s="137">
        <v>26</v>
      </c>
      <c r="R454" s="137">
        <v>21</v>
      </c>
      <c r="S454" s="137">
        <v>21</v>
      </c>
      <c r="T454" s="137">
        <v>20</v>
      </c>
      <c r="U454" s="137">
        <v>20</v>
      </c>
      <c r="V454" s="137">
        <v>17</v>
      </c>
      <c r="W454" s="137">
        <v>16</v>
      </c>
      <c r="X454" s="137">
        <v>13</v>
      </c>
      <c r="Y454" s="137">
        <v>9</v>
      </c>
      <c r="Z454" s="137">
        <v>8</v>
      </c>
      <c r="AA454" s="137">
        <v>6</v>
      </c>
      <c r="AB454" s="137">
        <v>6</v>
      </c>
      <c r="AC454" s="137" t="s">
        <v>631</v>
      </c>
      <c r="AD454" s="137" t="s">
        <v>631</v>
      </c>
      <c r="AE454" s="137" t="s">
        <v>631</v>
      </c>
      <c r="AF454" s="137" t="s">
        <v>631</v>
      </c>
      <c r="AG454" s="137" t="s">
        <v>631</v>
      </c>
      <c r="AH454" s="137" t="s">
        <v>631</v>
      </c>
      <c r="AI454" s="137" t="s">
        <v>631</v>
      </c>
      <c r="AJ454" s="137" t="s">
        <v>631</v>
      </c>
      <c r="AK454" s="137" t="s">
        <v>631</v>
      </c>
      <c r="AL454" s="137" t="s">
        <v>631</v>
      </c>
      <c r="AM454" s="137" t="s">
        <v>631</v>
      </c>
      <c r="AN454" s="137">
        <v>0</v>
      </c>
      <c r="AO454" s="137">
        <v>0</v>
      </c>
      <c r="AP454" s="137">
        <v>0</v>
      </c>
    </row>
    <row r="455" spans="1:42" ht="18" hidden="1" customHeight="1">
      <c r="A455" s="122" t="s">
        <v>1455</v>
      </c>
      <c r="B455" s="136" t="s">
        <v>1456</v>
      </c>
      <c r="C455" s="137">
        <v>171</v>
      </c>
      <c r="D455" s="137">
        <v>147</v>
      </c>
      <c r="E455" s="137">
        <v>125</v>
      </c>
      <c r="F455" s="137">
        <v>115</v>
      </c>
      <c r="G455" s="137">
        <v>113</v>
      </c>
      <c r="H455" s="137">
        <v>95</v>
      </c>
      <c r="I455" s="137">
        <v>90</v>
      </c>
      <c r="J455" s="137">
        <v>77</v>
      </c>
      <c r="K455" s="137">
        <v>70</v>
      </c>
      <c r="L455" s="137">
        <v>63</v>
      </c>
      <c r="M455" s="137">
        <v>61</v>
      </c>
      <c r="N455" s="137">
        <v>59</v>
      </c>
      <c r="O455" s="137">
        <v>56</v>
      </c>
      <c r="P455" s="137">
        <v>45</v>
      </c>
      <c r="Q455" s="137">
        <v>35</v>
      </c>
      <c r="R455" s="137">
        <v>32</v>
      </c>
      <c r="S455" s="137">
        <v>27</v>
      </c>
      <c r="T455" s="137">
        <v>25</v>
      </c>
      <c r="U455" s="137">
        <v>23</v>
      </c>
      <c r="V455" s="137">
        <v>16</v>
      </c>
      <c r="W455" s="137">
        <v>12</v>
      </c>
      <c r="X455" s="137">
        <v>6</v>
      </c>
      <c r="Y455" s="137">
        <v>5</v>
      </c>
      <c r="Z455" s="137">
        <v>5</v>
      </c>
      <c r="AA455" s="137">
        <v>5</v>
      </c>
      <c r="AB455" s="137" t="s">
        <v>631</v>
      </c>
      <c r="AC455" s="137" t="s">
        <v>631</v>
      </c>
      <c r="AD455" s="137">
        <v>0</v>
      </c>
      <c r="AE455" s="137">
        <v>0</v>
      </c>
      <c r="AF455" s="137">
        <v>0</v>
      </c>
      <c r="AG455" s="137">
        <v>0</v>
      </c>
      <c r="AH455" s="137">
        <v>0</v>
      </c>
      <c r="AI455" s="137">
        <v>0</v>
      </c>
      <c r="AJ455" s="137">
        <v>0</v>
      </c>
      <c r="AK455" s="137">
        <v>0</v>
      </c>
      <c r="AL455" s="137">
        <v>0</v>
      </c>
      <c r="AM455" s="137">
        <v>0</v>
      </c>
      <c r="AN455" s="137">
        <v>0</v>
      </c>
      <c r="AO455" s="137">
        <v>0</v>
      </c>
      <c r="AP455" s="137">
        <v>0</v>
      </c>
    </row>
    <row r="456" spans="1:42" ht="18" hidden="1" customHeight="1">
      <c r="A456" s="122" t="s">
        <v>1457</v>
      </c>
      <c r="B456" s="136" t="s">
        <v>1458</v>
      </c>
      <c r="C456" s="137">
        <v>116</v>
      </c>
      <c r="D456" s="137">
        <v>97</v>
      </c>
      <c r="E456" s="137">
        <v>81</v>
      </c>
      <c r="F456" s="137">
        <v>68</v>
      </c>
      <c r="G456" s="137">
        <v>60</v>
      </c>
      <c r="H456" s="137">
        <v>51</v>
      </c>
      <c r="I456" s="137">
        <v>51</v>
      </c>
      <c r="J456" s="137">
        <v>49</v>
      </c>
      <c r="K456" s="137">
        <v>43</v>
      </c>
      <c r="L456" s="137">
        <v>38</v>
      </c>
      <c r="M456" s="137">
        <v>35</v>
      </c>
      <c r="N456" s="137">
        <v>33</v>
      </c>
      <c r="O456" s="137">
        <v>27</v>
      </c>
      <c r="P456" s="137">
        <v>25</v>
      </c>
      <c r="Q456" s="137">
        <v>25</v>
      </c>
      <c r="R456" s="137">
        <v>22</v>
      </c>
      <c r="S456" s="137">
        <v>20</v>
      </c>
      <c r="T456" s="137">
        <v>17</v>
      </c>
      <c r="U456" s="137">
        <v>15</v>
      </c>
      <c r="V456" s="137">
        <v>12</v>
      </c>
      <c r="W456" s="137">
        <v>11</v>
      </c>
      <c r="X456" s="137">
        <v>10</v>
      </c>
      <c r="Y456" s="137">
        <v>8</v>
      </c>
      <c r="Z456" s="137">
        <v>7</v>
      </c>
      <c r="AA456" s="137">
        <v>6</v>
      </c>
      <c r="AB456" s="137" t="s">
        <v>631</v>
      </c>
      <c r="AC456" s="137" t="s">
        <v>631</v>
      </c>
      <c r="AD456" s="137" t="s">
        <v>631</v>
      </c>
      <c r="AE456" s="137" t="s">
        <v>631</v>
      </c>
      <c r="AF456" s="137" t="s">
        <v>631</v>
      </c>
      <c r="AG456" s="137">
        <v>0</v>
      </c>
      <c r="AH456" s="137">
        <v>0</v>
      </c>
      <c r="AI456" s="137">
        <v>0</v>
      </c>
      <c r="AJ456" s="137">
        <v>0</v>
      </c>
      <c r="AK456" s="137">
        <v>0</v>
      </c>
      <c r="AL456" s="137">
        <v>0</v>
      </c>
      <c r="AM456" s="137">
        <v>0</v>
      </c>
      <c r="AN456" s="137">
        <v>0</v>
      </c>
      <c r="AO456" s="137">
        <v>0</v>
      </c>
      <c r="AP456" s="137">
        <v>0</v>
      </c>
    </row>
    <row r="457" spans="1:42" ht="18" hidden="1" customHeight="1">
      <c r="A457" s="122" t="s">
        <v>1459</v>
      </c>
      <c r="B457" s="136" t="s">
        <v>1460</v>
      </c>
      <c r="C457" s="137">
        <v>219</v>
      </c>
      <c r="D457" s="137">
        <v>185</v>
      </c>
      <c r="E457" s="137">
        <v>149</v>
      </c>
      <c r="F457" s="137">
        <v>128</v>
      </c>
      <c r="G457" s="137">
        <v>119</v>
      </c>
      <c r="H457" s="137">
        <v>102</v>
      </c>
      <c r="I457" s="137">
        <v>97</v>
      </c>
      <c r="J457" s="137">
        <v>82</v>
      </c>
      <c r="K457" s="137">
        <v>69</v>
      </c>
      <c r="L457" s="137">
        <v>69</v>
      </c>
      <c r="M457" s="137">
        <v>68</v>
      </c>
      <c r="N457" s="137">
        <v>60</v>
      </c>
      <c r="O457" s="137">
        <v>56</v>
      </c>
      <c r="P457" s="137">
        <v>49</v>
      </c>
      <c r="Q457" s="137">
        <v>43</v>
      </c>
      <c r="R457" s="137">
        <v>35</v>
      </c>
      <c r="S457" s="137">
        <v>30</v>
      </c>
      <c r="T457" s="137">
        <v>25</v>
      </c>
      <c r="U457" s="137">
        <v>23</v>
      </c>
      <c r="V457" s="137">
        <v>17</v>
      </c>
      <c r="W457" s="137">
        <v>12</v>
      </c>
      <c r="X457" s="137">
        <v>10</v>
      </c>
      <c r="Y457" s="137">
        <v>8</v>
      </c>
      <c r="Z457" s="137">
        <v>8</v>
      </c>
      <c r="AA457" s="137">
        <v>8</v>
      </c>
      <c r="AB457" s="137">
        <v>8</v>
      </c>
      <c r="AC457" s="137">
        <v>5</v>
      </c>
      <c r="AD457" s="137" t="s">
        <v>631</v>
      </c>
      <c r="AE457" s="137" t="s">
        <v>631</v>
      </c>
      <c r="AF457" s="137" t="s">
        <v>631</v>
      </c>
      <c r="AG457" s="137" t="s">
        <v>631</v>
      </c>
      <c r="AH457" s="137" t="s">
        <v>631</v>
      </c>
      <c r="AI457" s="137" t="s">
        <v>631</v>
      </c>
      <c r="AJ457" s="137" t="s">
        <v>631</v>
      </c>
      <c r="AK457" s="137" t="s">
        <v>631</v>
      </c>
      <c r="AL457" s="137" t="s">
        <v>631</v>
      </c>
      <c r="AM457" s="137" t="s">
        <v>631</v>
      </c>
      <c r="AN457" s="137">
        <v>0</v>
      </c>
      <c r="AO457" s="137">
        <v>0</v>
      </c>
      <c r="AP457" s="137">
        <v>0</v>
      </c>
    </row>
    <row r="458" spans="1:42" ht="18" hidden="1" customHeight="1">
      <c r="A458" s="122" t="s">
        <v>1461</v>
      </c>
      <c r="B458" s="136" t="s">
        <v>1462</v>
      </c>
      <c r="C458" s="137">
        <v>80</v>
      </c>
      <c r="D458" s="137">
        <v>63</v>
      </c>
      <c r="E458" s="137">
        <v>62</v>
      </c>
      <c r="F458" s="137">
        <v>58</v>
      </c>
      <c r="G458" s="137">
        <v>57</v>
      </c>
      <c r="H458" s="137">
        <v>49</v>
      </c>
      <c r="I458" s="137">
        <v>41</v>
      </c>
      <c r="J458" s="137">
        <v>40</v>
      </c>
      <c r="K458" s="137">
        <v>43</v>
      </c>
      <c r="L458" s="137">
        <v>43</v>
      </c>
      <c r="M458" s="137">
        <v>40</v>
      </c>
      <c r="N458" s="137">
        <v>38</v>
      </c>
      <c r="O458" s="137">
        <v>36</v>
      </c>
      <c r="P458" s="137">
        <v>31</v>
      </c>
      <c r="Q458" s="137">
        <v>30</v>
      </c>
      <c r="R458" s="137">
        <v>26</v>
      </c>
      <c r="S458" s="137">
        <v>22</v>
      </c>
      <c r="T458" s="137">
        <v>21</v>
      </c>
      <c r="U458" s="137">
        <v>16</v>
      </c>
      <c r="V458" s="137">
        <v>16</v>
      </c>
      <c r="W458" s="137">
        <v>13</v>
      </c>
      <c r="X458" s="137">
        <v>12</v>
      </c>
      <c r="Y458" s="137">
        <v>7</v>
      </c>
      <c r="Z458" s="137">
        <v>6</v>
      </c>
      <c r="AA458" s="137">
        <v>5</v>
      </c>
      <c r="AB458" s="137">
        <v>5</v>
      </c>
      <c r="AC458" s="137" t="s">
        <v>631</v>
      </c>
      <c r="AD458" s="137" t="s">
        <v>631</v>
      </c>
      <c r="AE458" s="137" t="s">
        <v>631</v>
      </c>
      <c r="AF458" s="137" t="s">
        <v>631</v>
      </c>
      <c r="AG458" s="137" t="s">
        <v>631</v>
      </c>
      <c r="AH458" s="137" t="s">
        <v>631</v>
      </c>
      <c r="AI458" s="137" t="s">
        <v>631</v>
      </c>
      <c r="AJ458" s="137" t="s">
        <v>631</v>
      </c>
      <c r="AK458" s="137" t="s">
        <v>631</v>
      </c>
      <c r="AL458" s="137" t="s">
        <v>631</v>
      </c>
      <c r="AM458" s="137" t="s">
        <v>631</v>
      </c>
      <c r="AN458" s="137">
        <v>0</v>
      </c>
      <c r="AO458" s="137">
        <v>0</v>
      </c>
      <c r="AP458" s="137">
        <v>0</v>
      </c>
    </row>
    <row r="459" spans="1:42" ht="18" hidden="1" customHeight="1">
      <c r="A459" s="122" t="s">
        <v>1463</v>
      </c>
      <c r="B459" s="136" t="s">
        <v>1464</v>
      </c>
      <c r="C459" s="137">
        <v>76</v>
      </c>
      <c r="D459" s="137">
        <v>70</v>
      </c>
      <c r="E459" s="137">
        <v>66</v>
      </c>
      <c r="F459" s="137">
        <v>56</v>
      </c>
      <c r="G459" s="137">
        <v>53</v>
      </c>
      <c r="H459" s="137">
        <v>47</v>
      </c>
      <c r="I459" s="137">
        <v>48</v>
      </c>
      <c r="J459" s="137">
        <v>43</v>
      </c>
      <c r="K459" s="137">
        <v>38</v>
      </c>
      <c r="L459" s="137">
        <v>37</v>
      </c>
      <c r="M459" s="137">
        <v>35</v>
      </c>
      <c r="N459" s="137">
        <v>35</v>
      </c>
      <c r="O459" s="137">
        <v>32</v>
      </c>
      <c r="P459" s="137">
        <v>30</v>
      </c>
      <c r="Q459" s="137">
        <v>26</v>
      </c>
      <c r="R459" s="137">
        <v>22</v>
      </c>
      <c r="S459" s="137">
        <v>17</v>
      </c>
      <c r="T459" s="137">
        <v>14</v>
      </c>
      <c r="U459" s="137">
        <v>13</v>
      </c>
      <c r="V459" s="137">
        <v>12</v>
      </c>
      <c r="W459" s="137">
        <v>13</v>
      </c>
      <c r="X459" s="137">
        <v>12</v>
      </c>
      <c r="Y459" s="137">
        <v>10</v>
      </c>
      <c r="Z459" s="137">
        <v>11</v>
      </c>
      <c r="AA459" s="137">
        <v>9</v>
      </c>
      <c r="AB459" s="137">
        <v>9</v>
      </c>
      <c r="AC459" s="137">
        <v>7</v>
      </c>
      <c r="AD459" s="137">
        <v>5</v>
      </c>
      <c r="AE459" s="137" t="s">
        <v>631</v>
      </c>
      <c r="AF459" s="137" t="s">
        <v>631</v>
      </c>
      <c r="AG459" s="137">
        <v>0</v>
      </c>
      <c r="AH459" s="137">
        <v>0</v>
      </c>
      <c r="AI459" s="137">
        <v>0</v>
      </c>
      <c r="AJ459" s="137" t="s">
        <v>631</v>
      </c>
      <c r="AK459" s="137" t="s">
        <v>631</v>
      </c>
      <c r="AL459" s="137">
        <v>0</v>
      </c>
      <c r="AM459" s="137">
        <v>0</v>
      </c>
      <c r="AN459" s="137">
        <v>0</v>
      </c>
      <c r="AO459" s="137">
        <v>0</v>
      </c>
      <c r="AP459" s="137">
        <v>0</v>
      </c>
    </row>
    <row r="460" spans="1:42" ht="18" hidden="1" customHeight="1">
      <c r="A460" s="122" t="s">
        <v>1465</v>
      </c>
      <c r="B460" s="136" t="s">
        <v>1466</v>
      </c>
      <c r="C460" s="137">
        <v>55</v>
      </c>
      <c r="D460" s="137">
        <v>41</v>
      </c>
      <c r="E460" s="137">
        <v>40</v>
      </c>
      <c r="F460" s="137">
        <v>32</v>
      </c>
      <c r="G460" s="137">
        <v>29</v>
      </c>
      <c r="H460" s="137">
        <v>19</v>
      </c>
      <c r="I460" s="137">
        <v>15</v>
      </c>
      <c r="J460" s="137">
        <v>14</v>
      </c>
      <c r="K460" s="137">
        <v>15</v>
      </c>
      <c r="L460" s="137">
        <v>16</v>
      </c>
      <c r="M460" s="137">
        <v>15</v>
      </c>
      <c r="N460" s="137">
        <v>13</v>
      </c>
      <c r="O460" s="137">
        <v>13</v>
      </c>
      <c r="P460" s="137">
        <v>14</v>
      </c>
      <c r="Q460" s="137">
        <v>9</v>
      </c>
      <c r="R460" s="137">
        <v>7</v>
      </c>
      <c r="S460" s="137">
        <v>6</v>
      </c>
      <c r="T460" s="137">
        <v>5</v>
      </c>
      <c r="U460" s="137" t="s">
        <v>631</v>
      </c>
      <c r="V460" s="137" t="s">
        <v>631</v>
      </c>
      <c r="W460" s="137" t="s">
        <v>631</v>
      </c>
      <c r="X460" s="137" t="s">
        <v>631</v>
      </c>
      <c r="Y460" s="137" t="s">
        <v>631</v>
      </c>
      <c r="Z460" s="137" t="s">
        <v>631</v>
      </c>
      <c r="AA460" s="137" t="s">
        <v>631</v>
      </c>
      <c r="AB460" s="137" t="s">
        <v>631</v>
      </c>
      <c r="AC460" s="137" t="s">
        <v>631</v>
      </c>
      <c r="AD460" s="137" t="s">
        <v>631</v>
      </c>
      <c r="AE460" s="137" t="s">
        <v>631</v>
      </c>
      <c r="AF460" s="137">
        <v>0</v>
      </c>
      <c r="AG460" s="137" t="s">
        <v>631</v>
      </c>
      <c r="AH460" s="137" t="s">
        <v>631</v>
      </c>
      <c r="AI460" s="137" t="s">
        <v>631</v>
      </c>
      <c r="AJ460" s="137" t="s">
        <v>631</v>
      </c>
      <c r="AK460" s="137" t="s">
        <v>631</v>
      </c>
      <c r="AL460" s="137">
        <v>0</v>
      </c>
      <c r="AM460" s="137">
        <v>0</v>
      </c>
      <c r="AN460" s="137">
        <v>0</v>
      </c>
      <c r="AO460" s="137">
        <v>0</v>
      </c>
      <c r="AP460" s="137">
        <v>0</v>
      </c>
    </row>
    <row r="461" spans="1:42" ht="18" hidden="1" customHeight="1">
      <c r="A461" s="122" t="s">
        <v>1467</v>
      </c>
      <c r="B461" s="136" t="s">
        <v>1468</v>
      </c>
      <c r="C461" s="137">
        <v>174</v>
      </c>
      <c r="D461" s="137">
        <v>143</v>
      </c>
      <c r="E461" s="137">
        <v>104</v>
      </c>
      <c r="F461" s="137">
        <v>98</v>
      </c>
      <c r="G461" s="137">
        <v>91</v>
      </c>
      <c r="H461" s="137">
        <v>82</v>
      </c>
      <c r="I461" s="137">
        <v>73</v>
      </c>
      <c r="J461" s="137">
        <v>69</v>
      </c>
      <c r="K461" s="137">
        <v>60</v>
      </c>
      <c r="L461" s="137">
        <v>58</v>
      </c>
      <c r="M461" s="137">
        <v>60</v>
      </c>
      <c r="N461" s="137">
        <v>53</v>
      </c>
      <c r="O461" s="137">
        <v>49</v>
      </c>
      <c r="P461" s="137">
        <v>40</v>
      </c>
      <c r="Q461" s="137">
        <v>35</v>
      </c>
      <c r="R461" s="137">
        <v>30</v>
      </c>
      <c r="S461" s="137">
        <v>30</v>
      </c>
      <c r="T461" s="137">
        <v>26</v>
      </c>
      <c r="U461" s="137">
        <v>22</v>
      </c>
      <c r="V461" s="137">
        <v>21</v>
      </c>
      <c r="W461" s="137">
        <v>17</v>
      </c>
      <c r="X461" s="137">
        <v>15</v>
      </c>
      <c r="Y461" s="137">
        <v>12</v>
      </c>
      <c r="Z461" s="137">
        <v>8</v>
      </c>
      <c r="AA461" s="137">
        <v>7</v>
      </c>
      <c r="AB461" s="137">
        <v>5</v>
      </c>
      <c r="AC461" s="137" t="s">
        <v>631</v>
      </c>
      <c r="AD461" s="137" t="s">
        <v>631</v>
      </c>
      <c r="AE461" s="137" t="s">
        <v>631</v>
      </c>
      <c r="AF461" s="137">
        <v>0</v>
      </c>
      <c r="AG461" s="137">
        <v>0</v>
      </c>
      <c r="AH461" s="137">
        <v>0</v>
      </c>
      <c r="AI461" s="137">
        <v>0</v>
      </c>
      <c r="AJ461" s="137">
        <v>0</v>
      </c>
      <c r="AK461" s="137">
        <v>0</v>
      </c>
      <c r="AL461" s="137">
        <v>0</v>
      </c>
      <c r="AM461" s="137">
        <v>0</v>
      </c>
      <c r="AN461" s="137">
        <v>0</v>
      </c>
      <c r="AO461" s="137">
        <v>0</v>
      </c>
      <c r="AP461" s="137">
        <v>0</v>
      </c>
    </row>
    <row r="462" spans="1:42" ht="18" hidden="1" customHeight="1">
      <c r="A462" s="122" t="s">
        <v>1469</v>
      </c>
      <c r="B462" s="136" t="s">
        <v>1470</v>
      </c>
      <c r="C462" s="137">
        <v>73</v>
      </c>
      <c r="D462" s="137">
        <v>64</v>
      </c>
      <c r="E462" s="137">
        <v>57</v>
      </c>
      <c r="F462" s="137">
        <v>51</v>
      </c>
      <c r="G462" s="137">
        <v>49</v>
      </c>
      <c r="H462" s="137">
        <v>42</v>
      </c>
      <c r="I462" s="137">
        <v>46</v>
      </c>
      <c r="J462" s="137">
        <v>40</v>
      </c>
      <c r="K462" s="137">
        <v>38</v>
      </c>
      <c r="L462" s="137">
        <v>36</v>
      </c>
      <c r="M462" s="137">
        <v>34</v>
      </c>
      <c r="N462" s="137">
        <v>32</v>
      </c>
      <c r="O462" s="137">
        <v>30</v>
      </c>
      <c r="P462" s="137">
        <v>25</v>
      </c>
      <c r="Q462" s="137">
        <v>21</v>
      </c>
      <c r="R462" s="137">
        <v>15</v>
      </c>
      <c r="S462" s="137">
        <v>16</v>
      </c>
      <c r="T462" s="137">
        <v>10</v>
      </c>
      <c r="U462" s="137">
        <v>10</v>
      </c>
      <c r="V462" s="137">
        <v>6</v>
      </c>
      <c r="W462" s="137">
        <v>5</v>
      </c>
      <c r="X462" s="137">
        <v>5</v>
      </c>
      <c r="Y462" s="137" t="s">
        <v>631</v>
      </c>
      <c r="Z462" s="137" t="s">
        <v>631</v>
      </c>
      <c r="AA462" s="137" t="s">
        <v>631</v>
      </c>
      <c r="AB462" s="137" t="s">
        <v>631</v>
      </c>
      <c r="AC462" s="137" t="s">
        <v>631</v>
      </c>
      <c r="AD462" s="137" t="s">
        <v>631</v>
      </c>
      <c r="AE462" s="137" t="s">
        <v>631</v>
      </c>
      <c r="AF462" s="137" t="s">
        <v>631</v>
      </c>
      <c r="AG462" s="137" t="s">
        <v>631</v>
      </c>
      <c r="AH462" s="137" t="s">
        <v>631</v>
      </c>
      <c r="AI462" s="137" t="s">
        <v>631</v>
      </c>
      <c r="AJ462" s="137" t="s">
        <v>631</v>
      </c>
      <c r="AK462" s="137" t="s">
        <v>631</v>
      </c>
      <c r="AL462" s="137" t="s">
        <v>631</v>
      </c>
      <c r="AM462" s="137" t="s">
        <v>631</v>
      </c>
      <c r="AN462" s="137">
        <v>0</v>
      </c>
      <c r="AO462" s="137">
        <v>0</v>
      </c>
      <c r="AP462" s="137">
        <v>0</v>
      </c>
    </row>
    <row r="463" spans="1:42" ht="18" hidden="1" customHeight="1">
      <c r="A463" s="122" t="s">
        <v>1471</v>
      </c>
      <c r="B463" s="136" t="s">
        <v>1472</v>
      </c>
      <c r="C463" s="137">
        <v>42</v>
      </c>
      <c r="D463" s="137">
        <v>39</v>
      </c>
      <c r="E463" s="137">
        <v>28</v>
      </c>
      <c r="F463" s="137">
        <v>23</v>
      </c>
      <c r="G463" s="137">
        <v>22</v>
      </c>
      <c r="H463" s="137">
        <v>20</v>
      </c>
      <c r="I463" s="137">
        <v>22</v>
      </c>
      <c r="J463" s="137">
        <v>20</v>
      </c>
      <c r="K463" s="137">
        <v>19</v>
      </c>
      <c r="L463" s="137">
        <v>19</v>
      </c>
      <c r="M463" s="137">
        <v>19</v>
      </c>
      <c r="N463" s="137">
        <v>20</v>
      </c>
      <c r="O463" s="137">
        <v>16</v>
      </c>
      <c r="P463" s="137">
        <v>16</v>
      </c>
      <c r="Q463" s="137">
        <v>14</v>
      </c>
      <c r="R463" s="137">
        <v>11</v>
      </c>
      <c r="S463" s="137">
        <v>10</v>
      </c>
      <c r="T463" s="137">
        <v>10</v>
      </c>
      <c r="U463" s="137">
        <v>10</v>
      </c>
      <c r="V463" s="137">
        <v>10</v>
      </c>
      <c r="W463" s="137">
        <v>9</v>
      </c>
      <c r="X463" s="137" t="s">
        <v>631</v>
      </c>
      <c r="Y463" s="137" t="s">
        <v>631</v>
      </c>
      <c r="Z463" s="137" t="s">
        <v>631</v>
      </c>
      <c r="AA463" s="137" t="s">
        <v>631</v>
      </c>
      <c r="AB463" s="137" t="s">
        <v>631</v>
      </c>
      <c r="AC463" s="137" t="s">
        <v>631</v>
      </c>
      <c r="AD463" s="137" t="s">
        <v>631</v>
      </c>
      <c r="AE463" s="137" t="s">
        <v>631</v>
      </c>
      <c r="AF463" s="137" t="s">
        <v>631</v>
      </c>
      <c r="AG463" s="137" t="s">
        <v>631</v>
      </c>
      <c r="AH463" s="137" t="s">
        <v>631</v>
      </c>
      <c r="AI463" s="137" t="s">
        <v>631</v>
      </c>
      <c r="AJ463" s="137" t="s">
        <v>631</v>
      </c>
      <c r="AK463" s="137" t="s">
        <v>631</v>
      </c>
      <c r="AL463" s="137">
        <v>0</v>
      </c>
      <c r="AM463" s="137">
        <v>0</v>
      </c>
      <c r="AN463" s="137">
        <v>0</v>
      </c>
      <c r="AO463" s="137">
        <v>0</v>
      </c>
      <c r="AP463" s="137">
        <v>0</v>
      </c>
    </row>
    <row r="464" spans="1:42" ht="18" hidden="1" customHeight="1">
      <c r="A464" s="122" t="s">
        <v>1473</v>
      </c>
      <c r="B464" s="136" t="s">
        <v>1474</v>
      </c>
      <c r="C464" s="137">
        <v>87</v>
      </c>
      <c r="D464" s="137">
        <v>77</v>
      </c>
      <c r="E464" s="137">
        <v>63</v>
      </c>
      <c r="F464" s="137">
        <v>51</v>
      </c>
      <c r="G464" s="137">
        <v>44</v>
      </c>
      <c r="H464" s="137">
        <v>35</v>
      </c>
      <c r="I464" s="137">
        <v>32</v>
      </c>
      <c r="J464" s="137">
        <v>27</v>
      </c>
      <c r="K464" s="137">
        <v>26</v>
      </c>
      <c r="L464" s="137">
        <v>22</v>
      </c>
      <c r="M464" s="137">
        <v>21</v>
      </c>
      <c r="N464" s="137">
        <v>19</v>
      </c>
      <c r="O464" s="137">
        <v>17</v>
      </c>
      <c r="P464" s="137">
        <v>16</v>
      </c>
      <c r="Q464" s="137">
        <v>13</v>
      </c>
      <c r="R464" s="137">
        <v>14</v>
      </c>
      <c r="S464" s="137">
        <v>14</v>
      </c>
      <c r="T464" s="137">
        <v>14</v>
      </c>
      <c r="U464" s="137">
        <v>11</v>
      </c>
      <c r="V464" s="137">
        <v>8</v>
      </c>
      <c r="W464" s="137">
        <v>6</v>
      </c>
      <c r="X464" s="137" t="s">
        <v>631</v>
      </c>
      <c r="Y464" s="137" t="s">
        <v>631</v>
      </c>
      <c r="Z464" s="137" t="s">
        <v>631</v>
      </c>
      <c r="AA464" s="137" t="s">
        <v>631</v>
      </c>
      <c r="AB464" s="137" t="s">
        <v>631</v>
      </c>
      <c r="AC464" s="137" t="s">
        <v>631</v>
      </c>
      <c r="AD464" s="137" t="s">
        <v>631</v>
      </c>
      <c r="AE464" s="137">
        <v>0</v>
      </c>
      <c r="AF464" s="137">
        <v>0</v>
      </c>
      <c r="AG464" s="137">
        <v>0</v>
      </c>
      <c r="AH464" s="137">
        <v>0</v>
      </c>
      <c r="AI464" s="137">
        <v>0</v>
      </c>
      <c r="AJ464" s="137">
        <v>0</v>
      </c>
      <c r="AK464" s="137">
        <v>0</v>
      </c>
      <c r="AL464" s="137">
        <v>0</v>
      </c>
      <c r="AM464" s="137">
        <v>0</v>
      </c>
      <c r="AN464" s="137">
        <v>0</v>
      </c>
      <c r="AO464" s="137">
        <v>0</v>
      </c>
      <c r="AP464" s="137">
        <v>0</v>
      </c>
    </row>
    <row r="465" spans="1:42" ht="18" hidden="1" customHeight="1">
      <c r="A465" s="122"/>
      <c r="B465" s="136" t="s">
        <v>650</v>
      </c>
      <c r="C465" s="137">
        <v>0</v>
      </c>
      <c r="D465" s="137">
        <v>0</v>
      </c>
      <c r="E465" s="137">
        <v>0</v>
      </c>
      <c r="F465" s="137">
        <v>0</v>
      </c>
      <c r="G465" s="137" t="s">
        <v>631</v>
      </c>
      <c r="H465" s="137">
        <v>9</v>
      </c>
      <c r="I465" s="137">
        <v>0</v>
      </c>
      <c r="J465" s="137">
        <v>0</v>
      </c>
      <c r="K465" s="137">
        <v>0</v>
      </c>
      <c r="L465" s="137">
        <v>0</v>
      </c>
      <c r="M465" s="137">
        <v>0</v>
      </c>
      <c r="N465" s="137">
        <v>0</v>
      </c>
      <c r="O465" s="137">
        <v>0</v>
      </c>
      <c r="P465" s="137" t="s">
        <v>631</v>
      </c>
      <c r="Q465" s="137" t="s">
        <v>631</v>
      </c>
      <c r="R465" s="137" t="s">
        <v>631</v>
      </c>
      <c r="S465" s="137" t="s">
        <v>631</v>
      </c>
      <c r="T465" s="137" t="s">
        <v>631</v>
      </c>
      <c r="U465" s="137" t="s">
        <v>631</v>
      </c>
      <c r="V465" s="137" t="s">
        <v>631</v>
      </c>
      <c r="W465" s="137">
        <v>0</v>
      </c>
      <c r="X465" s="137">
        <v>0</v>
      </c>
      <c r="Y465" s="137">
        <v>0</v>
      </c>
      <c r="Z465" s="137">
        <v>0</v>
      </c>
      <c r="AA465" s="137">
        <v>0</v>
      </c>
      <c r="AB465" s="137">
        <v>0</v>
      </c>
      <c r="AC465" s="137">
        <v>0</v>
      </c>
      <c r="AD465" s="137">
        <v>0</v>
      </c>
      <c r="AE465" s="137">
        <v>0</v>
      </c>
      <c r="AF465" s="137">
        <v>0</v>
      </c>
      <c r="AG465" s="137">
        <v>0</v>
      </c>
      <c r="AH465" s="137">
        <v>0</v>
      </c>
      <c r="AI465" s="137">
        <v>0</v>
      </c>
      <c r="AJ465" s="137">
        <v>0</v>
      </c>
      <c r="AK465" s="137">
        <v>0</v>
      </c>
      <c r="AL465" s="137">
        <v>0</v>
      </c>
      <c r="AM465" s="137">
        <v>0</v>
      </c>
      <c r="AN465" s="137">
        <v>0</v>
      </c>
      <c r="AO465" s="137">
        <v>0</v>
      </c>
      <c r="AP465" s="137">
        <v>0</v>
      </c>
    </row>
    <row r="466" spans="1:42" ht="18" hidden="1" customHeight="1">
      <c r="A466" s="138"/>
      <c r="B466" s="139" t="s">
        <v>1476</v>
      </c>
      <c r="C466" s="140" t="s">
        <v>631</v>
      </c>
      <c r="D466" s="140" t="s">
        <v>631</v>
      </c>
      <c r="E466" s="140" t="s">
        <v>631</v>
      </c>
      <c r="F466" s="140" t="s">
        <v>631</v>
      </c>
      <c r="G466" s="140" t="s">
        <v>631</v>
      </c>
      <c r="H466" s="140">
        <v>0</v>
      </c>
      <c r="I466" s="140">
        <v>0</v>
      </c>
      <c r="J466" s="140">
        <v>0</v>
      </c>
      <c r="K466" s="140">
        <v>0</v>
      </c>
      <c r="L466" s="140">
        <v>0</v>
      </c>
      <c r="M466" s="140">
        <v>0</v>
      </c>
      <c r="N466" s="140">
        <v>0</v>
      </c>
      <c r="O466" s="140">
        <v>0</v>
      </c>
      <c r="P466" s="140">
        <v>0</v>
      </c>
      <c r="Q466" s="140" t="s">
        <v>631</v>
      </c>
      <c r="R466" s="140">
        <v>0</v>
      </c>
      <c r="S466" s="140">
        <v>0</v>
      </c>
      <c r="T466" s="140">
        <v>0</v>
      </c>
      <c r="U466" s="140">
        <v>0</v>
      </c>
      <c r="V466" s="140">
        <v>0</v>
      </c>
      <c r="W466" s="140">
        <v>0</v>
      </c>
      <c r="X466" s="140">
        <v>0</v>
      </c>
      <c r="Y466" s="140">
        <v>0</v>
      </c>
      <c r="Z466" s="140">
        <v>0</v>
      </c>
      <c r="AA466" s="140">
        <v>0</v>
      </c>
      <c r="AB466" s="140">
        <v>0</v>
      </c>
      <c r="AC466" s="140">
        <v>0</v>
      </c>
      <c r="AD466" s="140">
        <v>0</v>
      </c>
      <c r="AE466" s="140">
        <v>0</v>
      </c>
      <c r="AF466" s="140">
        <v>0</v>
      </c>
      <c r="AG466" s="140">
        <v>0</v>
      </c>
      <c r="AH466" s="140">
        <v>0</v>
      </c>
      <c r="AI466" s="140">
        <v>0</v>
      </c>
      <c r="AJ466" s="140">
        <v>0</v>
      </c>
      <c r="AK466" s="140">
        <v>0</v>
      </c>
      <c r="AL466" s="140">
        <v>0</v>
      </c>
      <c r="AM466" s="140">
        <v>0</v>
      </c>
      <c r="AN466" s="140">
        <v>0</v>
      </c>
      <c r="AO466" s="140">
        <v>0</v>
      </c>
      <c r="AP466" s="140">
        <v>0</v>
      </c>
    </row>
    <row r="467" spans="1:42" ht="15.75" customHeight="1">
      <c r="A467" s="156"/>
      <c r="B467" s="122"/>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5"/>
      <c r="AP467" s="15"/>
    </row>
    <row r="468" spans="1:42" ht="15.75" customHeight="1">
      <c r="A468" s="144" t="s">
        <v>1477</v>
      </c>
      <c r="B468" s="142"/>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37"/>
      <c r="Y468" s="137"/>
      <c r="Z468" s="137"/>
      <c r="AA468" s="137"/>
      <c r="AB468" s="137"/>
      <c r="AC468" s="137"/>
      <c r="AD468" s="137"/>
      <c r="AE468" s="137"/>
      <c r="AF468" s="137"/>
      <c r="AG468" s="137"/>
      <c r="AH468" s="137"/>
      <c r="AI468" s="137"/>
      <c r="AJ468" s="137"/>
      <c r="AK468" s="137"/>
      <c r="AL468" s="137"/>
      <c r="AM468" s="137"/>
      <c r="AN468" s="137"/>
      <c r="AO468" s="15"/>
      <c r="AP468" s="15"/>
    </row>
    <row r="469" spans="1:42" ht="33.75" customHeight="1">
      <c r="A469" s="286" t="s">
        <v>1478</v>
      </c>
      <c r="B469" s="284"/>
      <c r="C469" s="284"/>
      <c r="D469" s="284"/>
      <c r="E469" s="284"/>
      <c r="F469" s="284"/>
      <c r="G469" s="284"/>
      <c r="H469" s="284"/>
      <c r="I469" s="284"/>
      <c r="J469" s="284"/>
      <c r="K469" s="284"/>
      <c r="L469" s="284"/>
      <c r="M469" s="284"/>
      <c r="N469" s="284"/>
      <c r="O469" s="284"/>
      <c r="P469" s="284"/>
      <c r="Q469" s="285"/>
      <c r="R469" s="145"/>
      <c r="S469" s="145"/>
      <c r="T469" s="145"/>
      <c r="U469" s="145"/>
      <c r="V469" s="145"/>
      <c r="W469" s="145"/>
      <c r="X469" s="137"/>
      <c r="Y469" s="137"/>
      <c r="Z469" s="137"/>
      <c r="AA469" s="137"/>
      <c r="AB469" s="137"/>
      <c r="AC469" s="137"/>
      <c r="AD469" s="137"/>
      <c r="AE469" s="137"/>
      <c r="AF469" s="137"/>
      <c r="AG469" s="137"/>
      <c r="AH469" s="137"/>
      <c r="AI469" s="137"/>
      <c r="AJ469" s="137"/>
      <c r="AK469" s="137"/>
      <c r="AL469" s="137"/>
      <c r="AM469" s="137"/>
      <c r="AN469" s="137"/>
      <c r="AO469" s="15"/>
      <c r="AP469" s="15"/>
    </row>
    <row r="470" spans="1:42" ht="46.5" customHeight="1">
      <c r="A470" s="286" t="s">
        <v>1572</v>
      </c>
      <c r="B470" s="284"/>
      <c r="C470" s="284"/>
      <c r="D470" s="284"/>
      <c r="E470" s="284"/>
      <c r="F470" s="284"/>
      <c r="G470" s="284"/>
      <c r="H470" s="284"/>
      <c r="I470" s="284"/>
      <c r="J470" s="284"/>
      <c r="K470" s="284"/>
      <c r="L470" s="284"/>
      <c r="M470" s="284"/>
      <c r="N470" s="284"/>
      <c r="O470" s="284"/>
      <c r="P470" s="284"/>
      <c r="Q470" s="285"/>
      <c r="R470" s="146"/>
      <c r="S470" s="146"/>
      <c r="T470" s="146"/>
      <c r="U470" s="146"/>
      <c r="V470" s="146"/>
      <c r="W470" s="146"/>
      <c r="X470" s="147"/>
      <c r="Y470" s="147"/>
      <c r="Z470" s="147"/>
      <c r="AA470" s="147"/>
      <c r="AB470" s="148"/>
      <c r="AC470" s="147"/>
      <c r="AD470" s="147"/>
      <c r="AE470" s="147"/>
      <c r="AF470" s="147"/>
      <c r="AG470" s="147"/>
      <c r="AH470" s="147"/>
      <c r="AI470" s="147"/>
      <c r="AJ470" s="147"/>
      <c r="AK470" s="147"/>
      <c r="AL470" s="147"/>
      <c r="AM470" s="123"/>
      <c r="AN470" s="123"/>
      <c r="AO470" s="122"/>
      <c r="AP470" s="122"/>
    </row>
    <row r="471" spans="1:42" ht="18" customHeight="1">
      <c r="A471" s="286" t="s">
        <v>1480</v>
      </c>
      <c r="B471" s="284"/>
      <c r="C471" s="284"/>
      <c r="D471" s="284"/>
      <c r="E471" s="284"/>
      <c r="F471" s="284"/>
      <c r="G471" s="284"/>
      <c r="H471" s="284"/>
      <c r="I471" s="284"/>
      <c r="J471" s="284"/>
      <c r="K471" s="284"/>
      <c r="L471" s="284"/>
      <c r="M471" s="284"/>
      <c r="N471" s="284"/>
      <c r="O471" s="284"/>
      <c r="P471" s="284"/>
      <c r="Q471" s="285"/>
      <c r="R471" s="146"/>
      <c r="S471" s="146"/>
      <c r="T471" s="146"/>
      <c r="U471" s="146"/>
      <c r="V471" s="146"/>
      <c r="W471" s="146"/>
      <c r="X471" s="147"/>
      <c r="Y471" s="147"/>
      <c r="Z471" s="147"/>
      <c r="AA471" s="147"/>
      <c r="AB471" s="148"/>
      <c r="AC471" s="147"/>
      <c r="AD471" s="147"/>
      <c r="AE471" s="147"/>
      <c r="AF471" s="147"/>
      <c r="AG471" s="147"/>
      <c r="AH471" s="147"/>
      <c r="AI471" s="147"/>
      <c r="AJ471" s="147"/>
      <c r="AK471" s="147"/>
      <c r="AL471" s="147"/>
      <c r="AM471" s="123"/>
      <c r="AN471" s="123"/>
      <c r="AO471" s="122"/>
      <c r="AP471" s="122"/>
    </row>
    <row r="472" spans="1:42" ht="13.5" customHeight="1">
      <c r="A472" s="142" t="s">
        <v>1481</v>
      </c>
      <c r="B472" s="149"/>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47"/>
      <c r="Y472" s="147"/>
      <c r="Z472" s="147"/>
      <c r="AA472" s="147"/>
      <c r="AB472" s="147"/>
      <c r="AC472" s="147"/>
      <c r="AD472" s="147"/>
      <c r="AE472" s="147"/>
      <c r="AF472" s="147"/>
      <c r="AG472" s="147"/>
      <c r="AH472" s="147"/>
      <c r="AI472" s="123"/>
      <c r="AJ472" s="123"/>
      <c r="AK472" s="123"/>
      <c r="AL472" s="123"/>
      <c r="AM472" s="123"/>
      <c r="AN472" s="123"/>
      <c r="AO472" s="122"/>
      <c r="AP472" s="122"/>
    </row>
    <row r="473" spans="1:42" ht="13.5" customHeight="1">
      <c r="A473" s="15"/>
      <c r="B473" s="15"/>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51"/>
      <c r="AP473" s="151"/>
    </row>
    <row r="474" spans="1:42" ht="13.5" customHeight="1">
      <c r="A474" s="122" t="s">
        <v>1482</v>
      </c>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51"/>
      <c r="AP474" s="151"/>
    </row>
    <row r="475" spans="1:42" ht="13.5" customHeight="1">
      <c r="A475" s="152" t="s">
        <v>1573</v>
      </c>
      <c r="B475" s="122"/>
      <c r="C475" s="123"/>
      <c r="D475" s="123"/>
      <c r="E475" s="123"/>
      <c r="F475" s="123"/>
      <c r="G475" s="123"/>
      <c r="H475" s="123"/>
      <c r="I475" s="123"/>
      <c r="J475" s="123"/>
      <c r="K475" s="123"/>
      <c r="L475" s="123"/>
      <c r="M475" s="123"/>
      <c r="N475" s="123"/>
      <c r="O475" s="15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51"/>
      <c r="AP475" s="151"/>
    </row>
    <row r="476" spans="1:42" ht="13.5" customHeight="1">
      <c r="A476" s="152" t="s">
        <v>1574</v>
      </c>
      <c r="B476" s="154"/>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51"/>
      <c r="AP476" s="151"/>
    </row>
    <row r="477" spans="1:42" ht="13.5" customHeight="1">
      <c r="A477" s="122"/>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2"/>
      <c r="AP477" s="122"/>
    </row>
    <row r="478" spans="1:42" ht="13.5" customHeight="1">
      <c r="A478" s="122" t="s">
        <v>1485</v>
      </c>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2"/>
      <c r="AP478" s="122"/>
    </row>
    <row r="479" spans="1:42" ht="13.5" customHeight="1">
      <c r="A479" s="136" t="s">
        <v>1575</v>
      </c>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2"/>
      <c r="AP479" s="122"/>
    </row>
    <row r="480" spans="1:42" ht="13.5" customHeight="1">
      <c r="A480" s="136" t="s">
        <v>1576</v>
      </c>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2"/>
      <c r="AP480" s="122"/>
    </row>
    <row r="481" spans="1:42" ht="13.5" customHeight="1">
      <c r="A481" s="122"/>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2"/>
      <c r="AP481" s="122"/>
    </row>
    <row r="482" spans="1:42" ht="13.5" customHeight="1">
      <c r="A482" s="122"/>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2"/>
      <c r="AP482" s="122"/>
    </row>
    <row r="483" spans="1:42" ht="13.5" customHeight="1">
      <c r="A483" s="122"/>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2"/>
      <c r="AP483" s="122"/>
    </row>
    <row r="484" spans="1:42" ht="13.5" customHeight="1">
      <c r="A484" s="122"/>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2"/>
      <c r="AP484" s="122"/>
    </row>
    <row r="485" spans="1:42" ht="13.5" customHeight="1">
      <c r="A485" s="122"/>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2"/>
      <c r="AP485" s="122"/>
    </row>
    <row r="486" spans="1:42" ht="13.5" customHeight="1">
      <c r="A486" s="122"/>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2"/>
      <c r="AP486" s="122"/>
    </row>
    <row r="487" spans="1:42" ht="13.5" customHeight="1">
      <c r="A487" s="122"/>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2"/>
      <c r="AP487" s="122"/>
    </row>
    <row r="488" spans="1:42" ht="13.5" customHeight="1">
      <c r="A488" s="122"/>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2"/>
      <c r="AP488" s="122"/>
    </row>
    <row r="489" spans="1:42" ht="13.5" customHeight="1">
      <c r="A489" s="122"/>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2"/>
      <c r="AP489" s="122"/>
    </row>
    <row r="490" spans="1:42" ht="13.5" customHeight="1">
      <c r="A490" s="122"/>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2"/>
      <c r="AP490" s="122"/>
    </row>
    <row r="491" spans="1:42" ht="13.5" customHeight="1">
      <c r="A491" s="122"/>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2"/>
      <c r="AP491" s="122"/>
    </row>
    <row r="492" spans="1:42" ht="13.5" customHeight="1">
      <c r="A492" s="122"/>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2"/>
      <c r="AP492" s="122"/>
    </row>
    <row r="493" spans="1:42" ht="13.5" customHeight="1">
      <c r="A493" s="122"/>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2"/>
      <c r="AP493" s="122"/>
    </row>
    <row r="494" spans="1:42" ht="13.5" customHeight="1">
      <c r="A494" s="122"/>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2"/>
      <c r="AP494" s="122"/>
    </row>
    <row r="495" spans="1:42" ht="13.5" customHeight="1">
      <c r="A495" s="122"/>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2"/>
      <c r="AP495" s="122"/>
    </row>
    <row r="496" spans="1:42" ht="13.5" customHeight="1">
      <c r="A496" s="122"/>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2"/>
      <c r="AP496" s="122"/>
    </row>
    <row r="497" spans="1:42" ht="13.5" customHeight="1">
      <c r="A497" s="122"/>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2"/>
      <c r="AP497" s="122"/>
    </row>
    <row r="498" spans="1:42" ht="13.5" customHeight="1">
      <c r="A498" s="122"/>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2"/>
      <c r="AP498" s="122"/>
    </row>
    <row r="499" spans="1:42" ht="13.5" customHeight="1">
      <c r="A499" s="122"/>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2"/>
      <c r="AP499" s="122"/>
    </row>
    <row r="500" spans="1:42" ht="13.5" customHeight="1">
      <c r="A500" s="122"/>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2"/>
      <c r="AP500" s="122"/>
    </row>
    <row r="501" spans="1:42" ht="13.5" customHeight="1">
      <c r="A501" s="122"/>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2"/>
      <c r="AP501" s="122"/>
    </row>
    <row r="502" spans="1:42" ht="13.5" customHeight="1">
      <c r="A502" s="122"/>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2"/>
      <c r="AP502" s="122"/>
    </row>
    <row r="503" spans="1:42" ht="13.5" customHeight="1">
      <c r="A503" s="122"/>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2"/>
      <c r="AP503" s="122"/>
    </row>
    <row r="504" spans="1:42" ht="13.5" customHeight="1">
      <c r="A504" s="122"/>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2"/>
      <c r="AP504" s="122"/>
    </row>
    <row r="505" spans="1:42" ht="13.5" customHeight="1">
      <c r="A505" s="122"/>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2"/>
      <c r="AP505" s="122"/>
    </row>
    <row r="506" spans="1:42" ht="13.5" customHeight="1">
      <c r="A506" s="122"/>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2"/>
      <c r="AP506" s="122"/>
    </row>
    <row r="507" spans="1:42" ht="13.5" customHeight="1">
      <c r="A507" s="122"/>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2"/>
      <c r="AP507" s="122"/>
    </row>
    <row r="508" spans="1:42" ht="13.5" customHeight="1">
      <c r="A508" s="122"/>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2"/>
      <c r="AP508" s="122"/>
    </row>
    <row r="509" spans="1:42" ht="13.5" customHeight="1">
      <c r="A509" s="122"/>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2"/>
      <c r="AP509" s="122"/>
    </row>
    <row r="510" spans="1:42" ht="13.5" customHeight="1">
      <c r="A510" s="122"/>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2"/>
      <c r="AP510" s="122"/>
    </row>
    <row r="511" spans="1:42" ht="13.5" customHeight="1">
      <c r="A511" s="122"/>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2"/>
      <c r="AP511" s="122"/>
    </row>
    <row r="512" spans="1:42" ht="13.5" customHeight="1">
      <c r="A512" s="122"/>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2"/>
      <c r="AP512" s="122"/>
    </row>
    <row r="513" spans="1:42" ht="13.5" customHeight="1">
      <c r="A513" s="122"/>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2"/>
      <c r="AP513" s="122"/>
    </row>
    <row r="514" spans="1:42" ht="13.5" customHeight="1">
      <c r="A514" s="122"/>
      <c r="B514" s="122"/>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2"/>
      <c r="AP514" s="122"/>
    </row>
    <row r="515" spans="1:42" ht="13.5" customHeight="1">
      <c r="A515" s="122"/>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2"/>
      <c r="AP515" s="122"/>
    </row>
    <row r="516" spans="1:42" ht="13.5" customHeight="1">
      <c r="A516" s="122"/>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2"/>
      <c r="AP516" s="122"/>
    </row>
    <row r="517" spans="1:42" ht="13.5" customHeight="1">
      <c r="A517" s="122"/>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2"/>
      <c r="AP517" s="122"/>
    </row>
    <row r="518" spans="1:42" ht="13.5" customHeight="1">
      <c r="A518" s="122"/>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2"/>
      <c r="AP518" s="122"/>
    </row>
    <row r="519" spans="1:42" ht="13.5" customHeight="1">
      <c r="A519" s="122"/>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2"/>
      <c r="AP519" s="122"/>
    </row>
    <row r="520" spans="1:42" ht="13.5" customHeight="1">
      <c r="A520" s="122"/>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2"/>
      <c r="AP520" s="122"/>
    </row>
    <row r="521" spans="1:42" ht="13.5" customHeight="1">
      <c r="A521" s="122"/>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2"/>
      <c r="AP521" s="122"/>
    </row>
    <row r="522" spans="1:42" ht="13.5" customHeight="1">
      <c r="A522" s="122"/>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2"/>
      <c r="AP522" s="122"/>
    </row>
    <row r="523" spans="1:42" ht="13.5" customHeight="1">
      <c r="A523" s="122"/>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2"/>
      <c r="AP523" s="122"/>
    </row>
    <row r="524" spans="1:42" ht="13.5" customHeight="1">
      <c r="A524" s="122"/>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2"/>
      <c r="AP524" s="122"/>
    </row>
    <row r="525" spans="1:42" ht="13.5" customHeight="1">
      <c r="A525" s="122"/>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2"/>
      <c r="AP525" s="122"/>
    </row>
    <row r="526" spans="1:42" ht="13.5" customHeight="1">
      <c r="A526" s="122"/>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2"/>
      <c r="AP526" s="122"/>
    </row>
    <row r="527" spans="1:42" ht="13.5" customHeight="1">
      <c r="A527" s="122"/>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2"/>
      <c r="AP527" s="122"/>
    </row>
    <row r="528" spans="1:42" ht="13.5" customHeight="1">
      <c r="A528" s="122"/>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2"/>
      <c r="AP528" s="122"/>
    </row>
    <row r="529" spans="1:42" ht="13.5" customHeight="1">
      <c r="A529" s="122"/>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2"/>
      <c r="AP529" s="122"/>
    </row>
    <row r="530" spans="1:42" ht="13.5" customHeight="1">
      <c r="A530" s="122"/>
      <c r="B530" s="122"/>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2"/>
      <c r="AP530" s="122"/>
    </row>
    <row r="531" spans="1:42" ht="13.5" customHeight="1">
      <c r="A531" s="122"/>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2"/>
      <c r="AP531" s="122"/>
    </row>
    <row r="532" spans="1:42" ht="13.5" customHeight="1">
      <c r="A532" s="122"/>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2"/>
      <c r="AP532" s="122"/>
    </row>
    <row r="533" spans="1:42" ht="13.5" customHeight="1">
      <c r="A533" s="122"/>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2"/>
      <c r="AP533" s="122"/>
    </row>
    <row r="534" spans="1:42" ht="13.5" customHeight="1">
      <c r="A534" s="122"/>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2"/>
      <c r="AP534" s="122"/>
    </row>
    <row r="535" spans="1:42" ht="13.5" customHeight="1">
      <c r="A535" s="122"/>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2"/>
      <c r="AP535" s="122"/>
    </row>
    <row r="536" spans="1:42" ht="13.5" customHeight="1">
      <c r="A536" s="122"/>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2"/>
      <c r="AP536" s="122"/>
    </row>
    <row r="537" spans="1:42" ht="13.5" customHeight="1">
      <c r="A537" s="122"/>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2"/>
      <c r="AP537" s="122"/>
    </row>
    <row r="538" spans="1:42" ht="13.5" customHeight="1">
      <c r="A538" s="122"/>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2"/>
      <c r="AP538" s="122"/>
    </row>
    <row r="539" spans="1:42" ht="13.5" customHeight="1">
      <c r="A539" s="122"/>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2"/>
      <c r="AP539" s="122"/>
    </row>
    <row r="540" spans="1:42" ht="13.5" customHeight="1">
      <c r="A540" s="122"/>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2"/>
      <c r="AP540" s="122"/>
    </row>
    <row r="541" spans="1:42" ht="13.5" customHeight="1">
      <c r="A541" s="122"/>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2"/>
      <c r="AP541" s="122"/>
    </row>
    <row r="542" spans="1:42" ht="13.5" customHeight="1">
      <c r="A542" s="122"/>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2"/>
      <c r="AP542" s="122"/>
    </row>
    <row r="543" spans="1:42" ht="13.5" customHeight="1">
      <c r="A543" s="122"/>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2"/>
      <c r="AP543" s="122"/>
    </row>
    <row r="544" spans="1:42" ht="13.5" customHeight="1">
      <c r="A544" s="122"/>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2"/>
      <c r="AP544" s="122"/>
    </row>
    <row r="545" spans="1:42" ht="13.5" customHeight="1">
      <c r="A545" s="122"/>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2"/>
      <c r="AP545" s="122"/>
    </row>
    <row r="546" spans="1:42" ht="13.5" customHeight="1">
      <c r="A546" s="122"/>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2"/>
      <c r="AP546" s="122"/>
    </row>
    <row r="547" spans="1:42" ht="13.5" customHeight="1">
      <c r="A547" s="122"/>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2"/>
      <c r="AP547" s="122"/>
    </row>
    <row r="548" spans="1:42" ht="13.5" customHeight="1">
      <c r="A548" s="122"/>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2"/>
      <c r="AP548" s="122"/>
    </row>
    <row r="549" spans="1:42" ht="13.5" customHeight="1">
      <c r="A549" s="122"/>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2"/>
      <c r="AP549" s="122"/>
    </row>
    <row r="550" spans="1:42" ht="13.5" customHeight="1">
      <c r="A550" s="122"/>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2"/>
      <c r="AP550" s="122"/>
    </row>
    <row r="551" spans="1:42" ht="13.5" customHeight="1">
      <c r="A551" s="122"/>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2"/>
      <c r="AP551" s="122"/>
    </row>
    <row r="552" spans="1:42" ht="13.5" customHeight="1">
      <c r="A552" s="122"/>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2"/>
      <c r="AP552" s="122"/>
    </row>
    <row r="553" spans="1:42" ht="13.5" customHeight="1">
      <c r="A553" s="122"/>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2"/>
      <c r="AP553" s="122"/>
    </row>
    <row r="554" spans="1:42" ht="13.5" customHeight="1">
      <c r="A554" s="122"/>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2"/>
      <c r="AP554" s="122"/>
    </row>
    <row r="555" spans="1:42" ht="13.5" customHeight="1">
      <c r="A555" s="122"/>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2"/>
      <c r="AP555" s="122"/>
    </row>
    <row r="556" spans="1:42" ht="13.5" customHeight="1">
      <c r="A556" s="122"/>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2"/>
      <c r="AP556" s="122"/>
    </row>
    <row r="557" spans="1:42" ht="13.5" customHeight="1">
      <c r="A557" s="122"/>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2"/>
      <c r="AP557" s="122"/>
    </row>
    <row r="558" spans="1:42" ht="13.5" customHeight="1">
      <c r="A558" s="122"/>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2"/>
      <c r="AP558" s="122"/>
    </row>
    <row r="559" spans="1:42" ht="13.5" customHeight="1">
      <c r="A559" s="122"/>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2"/>
      <c r="AP559" s="122"/>
    </row>
    <row r="560" spans="1:42" ht="13.5" customHeight="1">
      <c r="A560" s="122"/>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2"/>
      <c r="AP560" s="122"/>
    </row>
    <row r="561" spans="1:42" ht="13.5" customHeight="1">
      <c r="A561" s="122"/>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2"/>
      <c r="AP561" s="122"/>
    </row>
    <row r="562" spans="1:42" ht="13.5" customHeight="1">
      <c r="A562" s="122"/>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2"/>
      <c r="AP562" s="122"/>
    </row>
    <row r="563" spans="1:42" ht="13.5" customHeight="1">
      <c r="A563" s="122"/>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2"/>
      <c r="AP563" s="122"/>
    </row>
    <row r="564" spans="1:42" ht="13.5" customHeight="1">
      <c r="A564" s="122"/>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2"/>
      <c r="AP564" s="122"/>
    </row>
    <row r="565" spans="1:42" ht="13.5" customHeight="1">
      <c r="A565" s="122"/>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2"/>
      <c r="AP565" s="122"/>
    </row>
    <row r="566" spans="1:42" ht="13.5" customHeight="1">
      <c r="A566" s="122"/>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2"/>
      <c r="AP566" s="122"/>
    </row>
    <row r="567" spans="1:42" ht="13.5" customHeight="1">
      <c r="A567" s="122"/>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2"/>
      <c r="AP567" s="122"/>
    </row>
    <row r="568" spans="1:42" ht="13.5" customHeight="1">
      <c r="A568" s="122"/>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2"/>
      <c r="AP568" s="122"/>
    </row>
    <row r="569" spans="1:42" ht="13.5" customHeight="1">
      <c r="A569" s="122"/>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2"/>
      <c r="AP569" s="122"/>
    </row>
    <row r="570" spans="1:42" ht="13.5" customHeight="1">
      <c r="A570" s="122"/>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2"/>
      <c r="AP570" s="122"/>
    </row>
    <row r="571" spans="1:42" ht="13.5" customHeight="1">
      <c r="A571" s="122"/>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2"/>
      <c r="AP571" s="122"/>
    </row>
    <row r="572" spans="1:42" ht="13.5" customHeight="1">
      <c r="A572" s="122"/>
      <c r="B572" s="122"/>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2"/>
      <c r="AP572" s="122"/>
    </row>
    <row r="573" spans="1:42" ht="13.5" customHeight="1">
      <c r="A573" s="122"/>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2"/>
      <c r="AP573" s="122"/>
    </row>
    <row r="574" spans="1:42" ht="13.5" customHeight="1">
      <c r="A574" s="122"/>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2"/>
      <c r="AP574" s="122"/>
    </row>
    <row r="575" spans="1:42" ht="13.5" customHeight="1">
      <c r="A575" s="122"/>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2"/>
      <c r="AP575" s="122"/>
    </row>
    <row r="576" spans="1:42" ht="13.5" customHeight="1">
      <c r="A576" s="122"/>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2"/>
      <c r="AP576" s="122"/>
    </row>
    <row r="577" spans="1:42" ht="13.5" customHeight="1">
      <c r="A577" s="122"/>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2"/>
      <c r="AP577" s="122"/>
    </row>
    <row r="578" spans="1:42" ht="13.5" customHeight="1">
      <c r="A578" s="122"/>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2"/>
      <c r="AP578" s="122"/>
    </row>
    <row r="579" spans="1:42" ht="13.5" customHeight="1">
      <c r="A579" s="122"/>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2"/>
      <c r="AP579" s="122"/>
    </row>
    <row r="580" spans="1:42" ht="13.5" customHeight="1">
      <c r="A580" s="122"/>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2"/>
      <c r="AP580" s="122"/>
    </row>
    <row r="581" spans="1:42" ht="13.5" customHeight="1">
      <c r="A581" s="122"/>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2"/>
      <c r="AP581" s="122"/>
    </row>
    <row r="582" spans="1:42" ht="13.5" customHeight="1">
      <c r="A582" s="122"/>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2"/>
      <c r="AP582" s="122"/>
    </row>
    <row r="583" spans="1:42" ht="13.5" customHeight="1">
      <c r="A583" s="122"/>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2"/>
      <c r="AP583" s="122"/>
    </row>
    <row r="584" spans="1:42" ht="13.5" customHeight="1">
      <c r="A584" s="122"/>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2"/>
      <c r="AP584" s="122"/>
    </row>
    <row r="585" spans="1:42" ht="13.5" customHeight="1">
      <c r="A585" s="122"/>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2"/>
      <c r="AP585" s="122"/>
    </row>
    <row r="586" spans="1:42" ht="13.5" customHeight="1">
      <c r="A586" s="122"/>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2"/>
      <c r="AP586" s="122"/>
    </row>
    <row r="587" spans="1:42" ht="13.5" customHeight="1">
      <c r="A587" s="122"/>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2"/>
      <c r="AP587" s="122"/>
    </row>
    <row r="588" spans="1:42" ht="13.5" customHeight="1">
      <c r="A588" s="122"/>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2"/>
      <c r="AP588" s="122"/>
    </row>
    <row r="589" spans="1:42" ht="13.5" customHeight="1">
      <c r="A589" s="122"/>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2"/>
      <c r="AP589" s="122"/>
    </row>
    <row r="590" spans="1:42" ht="13.5" customHeight="1">
      <c r="A590" s="122"/>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2"/>
      <c r="AP590" s="122"/>
    </row>
    <row r="591" spans="1:42" ht="13.5" customHeight="1">
      <c r="A591" s="122"/>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2"/>
      <c r="AP591" s="122"/>
    </row>
    <row r="592" spans="1:42" ht="13.5" customHeight="1">
      <c r="A592" s="122"/>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2"/>
      <c r="AP592" s="122"/>
    </row>
    <row r="593" spans="1:42" ht="13.5" customHeight="1">
      <c r="A593" s="122"/>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2"/>
      <c r="AP593" s="122"/>
    </row>
    <row r="594" spans="1:42" ht="13.5" customHeight="1">
      <c r="A594" s="122"/>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2"/>
      <c r="AP594" s="122"/>
    </row>
    <row r="595" spans="1:42" ht="13.5" customHeight="1">
      <c r="A595" s="122"/>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2"/>
      <c r="AP595" s="122"/>
    </row>
    <row r="596" spans="1:42" ht="13.5" customHeight="1">
      <c r="A596" s="122"/>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2"/>
      <c r="AP596" s="122"/>
    </row>
    <row r="597" spans="1:42" ht="13.5" customHeight="1">
      <c r="A597" s="122"/>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2"/>
      <c r="AP597" s="122"/>
    </row>
    <row r="598" spans="1:42" ht="13.5" customHeight="1">
      <c r="A598" s="122"/>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2"/>
      <c r="AP598" s="122"/>
    </row>
    <row r="599" spans="1:42" ht="13.5" customHeight="1">
      <c r="A599" s="122"/>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2"/>
      <c r="AP599" s="122"/>
    </row>
    <row r="600" spans="1:42" ht="13.5" customHeight="1">
      <c r="A600" s="122"/>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2"/>
      <c r="AP600" s="122"/>
    </row>
    <row r="601" spans="1:42" ht="13.5" customHeight="1">
      <c r="A601" s="122"/>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2"/>
      <c r="AP601" s="122"/>
    </row>
    <row r="602" spans="1:42" ht="13.5" customHeight="1">
      <c r="A602" s="122"/>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2"/>
      <c r="AP602" s="122"/>
    </row>
    <row r="603" spans="1:42" ht="13.5" customHeight="1">
      <c r="A603" s="122"/>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2"/>
      <c r="AP603" s="122"/>
    </row>
    <row r="604" spans="1:42" ht="13.5" customHeight="1">
      <c r="A604" s="122"/>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2"/>
      <c r="AP604" s="122"/>
    </row>
    <row r="605" spans="1:42" ht="13.5" customHeight="1">
      <c r="A605" s="122"/>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2"/>
      <c r="AP605" s="122"/>
    </row>
    <row r="606" spans="1:42" ht="13.5" customHeight="1">
      <c r="A606" s="122"/>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2"/>
      <c r="AP606" s="122"/>
    </row>
    <row r="607" spans="1:42" ht="13.5" customHeight="1">
      <c r="A607" s="122"/>
      <c r="B607" s="122"/>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2"/>
      <c r="AP607" s="122"/>
    </row>
    <row r="608" spans="1:42" ht="13.5" customHeight="1">
      <c r="A608" s="122"/>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2"/>
      <c r="AP608" s="122"/>
    </row>
    <row r="609" spans="1:42" ht="13.5" customHeight="1">
      <c r="A609" s="122"/>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2"/>
      <c r="AP609" s="122"/>
    </row>
    <row r="610" spans="1:42" ht="13.5" customHeight="1">
      <c r="A610" s="122"/>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2"/>
      <c r="AP610" s="122"/>
    </row>
    <row r="611" spans="1:42" ht="13.5" customHeight="1">
      <c r="A611" s="122"/>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2"/>
      <c r="AP611" s="122"/>
    </row>
    <row r="612" spans="1:42" ht="13.5" customHeight="1">
      <c r="A612" s="122"/>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2"/>
      <c r="AP612" s="122"/>
    </row>
    <row r="613" spans="1:42" ht="13.5" customHeight="1">
      <c r="A613" s="122"/>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2"/>
      <c r="AP613" s="122"/>
    </row>
    <row r="614" spans="1:42" ht="13.5" customHeight="1">
      <c r="A614" s="122"/>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2"/>
      <c r="AP614" s="122"/>
    </row>
    <row r="615" spans="1:42" ht="13.5" customHeight="1">
      <c r="A615" s="122"/>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2"/>
      <c r="AP615" s="122"/>
    </row>
    <row r="616" spans="1:42" ht="13.5" customHeight="1">
      <c r="A616" s="122"/>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2"/>
      <c r="AP616" s="122"/>
    </row>
    <row r="617" spans="1:42" ht="13.5" customHeight="1">
      <c r="A617" s="122"/>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2"/>
      <c r="AP617" s="122"/>
    </row>
    <row r="618" spans="1:42" ht="13.5" customHeight="1">
      <c r="A618" s="122"/>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2"/>
      <c r="AP618" s="122"/>
    </row>
    <row r="619" spans="1:42" ht="13.5" customHeight="1">
      <c r="A619" s="122"/>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2"/>
      <c r="AP619" s="122"/>
    </row>
    <row r="620" spans="1:42" ht="13.5" customHeight="1">
      <c r="A620" s="122"/>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2"/>
      <c r="AP620" s="122"/>
    </row>
    <row r="621" spans="1:42" ht="13.5" customHeight="1">
      <c r="A621" s="122"/>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2"/>
      <c r="AP621" s="122"/>
    </row>
    <row r="622" spans="1:42" ht="13.5" customHeight="1">
      <c r="A622" s="122"/>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2"/>
      <c r="AP622" s="122"/>
    </row>
    <row r="623" spans="1:42" ht="13.5" customHeight="1">
      <c r="A623" s="122"/>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2"/>
      <c r="AP623" s="122"/>
    </row>
    <row r="624" spans="1:42" ht="13.5" customHeight="1">
      <c r="A624" s="122"/>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2"/>
      <c r="AP624" s="122"/>
    </row>
    <row r="625" spans="1:42" ht="13.5" customHeight="1">
      <c r="A625" s="122"/>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2"/>
      <c r="AP625" s="122"/>
    </row>
    <row r="626" spans="1:42" ht="13.5" customHeight="1">
      <c r="A626" s="122"/>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2"/>
      <c r="AP626" s="122"/>
    </row>
    <row r="627" spans="1:42" ht="13.5" customHeight="1">
      <c r="A627" s="122"/>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2"/>
      <c r="AP627" s="122"/>
    </row>
    <row r="628" spans="1:42" ht="13.5" customHeight="1">
      <c r="A628" s="122"/>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2"/>
      <c r="AP628" s="122"/>
    </row>
    <row r="629" spans="1:42" ht="13.5" customHeight="1">
      <c r="A629" s="122"/>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2"/>
      <c r="AP629" s="122"/>
    </row>
    <row r="630" spans="1:42" ht="13.5" customHeight="1">
      <c r="A630" s="122"/>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2"/>
      <c r="AP630" s="122"/>
    </row>
    <row r="631" spans="1:42" ht="13.5" customHeight="1">
      <c r="A631" s="122"/>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2"/>
      <c r="AP631" s="122"/>
    </row>
    <row r="632" spans="1:42" ht="13.5" customHeight="1">
      <c r="A632" s="122"/>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2"/>
      <c r="AP632" s="122"/>
    </row>
    <row r="633" spans="1:42" ht="13.5" customHeight="1">
      <c r="A633" s="122"/>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2"/>
      <c r="AP633" s="122"/>
    </row>
    <row r="634" spans="1:42" ht="13.5" customHeight="1">
      <c r="A634" s="122"/>
      <c r="B634" s="122"/>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2"/>
      <c r="AP634" s="122"/>
    </row>
    <row r="635" spans="1:42" ht="13.5" customHeight="1">
      <c r="A635" s="122"/>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2"/>
      <c r="AP635" s="122"/>
    </row>
    <row r="636" spans="1:42" ht="13.5" customHeight="1">
      <c r="A636" s="122"/>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2"/>
      <c r="AP636" s="122"/>
    </row>
    <row r="637" spans="1:42" ht="13.5" customHeight="1">
      <c r="A637" s="122"/>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2"/>
      <c r="AP637" s="122"/>
    </row>
    <row r="638" spans="1:42" ht="13.5" customHeight="1">
      <c r="A638" s="122"/>
      <c r="B638" s="122"/>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2"/>
      <c r="AP638" s="122"/>
    </row>
    <row r="639" spans="1:42" ht="13.5" customHeight="1">
      <c r="A639" s="122"/>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2"/>
      <c r="AP639" s="122"/>
    </row>
    <row r="640" spans="1:42" ht="13.5" customHeight="1">
      <c r="A640" s="122"/>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2"/>
      <c r="AP640" s="122"/>
    </row>
    <row r="641" spans="1:42" ht="13.5" customHeight="1">
      <c r="A641" s="122"/>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2"/>
      <c r="AP641" s="122"/>
    </row>
    <row r="642" spans="1:42" ht="13.5" customHeight="1">
      <c r="A642" s="122"/>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2"/>
      <c r="AP642" s="122"/>
    </row>
    <row r="643" spans="1:42" ht="13.5" customHeight="1">
      <c r="A643" s="122"/>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2"/>
      <c r="AP643" s="122"/>
    </row>
    <row r="644" spans="1:42" ht="13.5" customHeight="1">
      <c r="A644" s="122"/>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2"/>
      <c r="AP644" s="122"/>
    </row>
    <row r="645" spans="1:42" ht="13.5" customHeight="1">
      <c r="A645" s="122"/>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2"/>
      <c r="AP645" s="122"/>
    </row>
    <row r="646" spans="1:42" ht="13.5" customHeight="1">
      <c r="A646" s="122"/>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2"/>
      <c r="AP646" s="122"/>
    </row>
    <row r="647" spans="1:42" ht="13.5" customHeight="1">
      <c r="A647" s="122"/>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2"/>
      <c r="AP647" s="122"/>
    </row>
    <row r="648" spans="1:42" ht="13.5" customHeight="1">
      <c r="A648" s="122"/>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2"/>
      <c r="AP648" s="122"/>
    </row>
    <row r="649" spans="1:42" ht="13.5" customHeight="1">
      <c r="A649" s="122"/>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2"/>
      <c r="AP649" s="122"/>
    </row>
    <row r="650" spans="1:42" ht="13.5" customHeight="1">
      <c r="A650" s="122"/>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2"/>
      <c r="AP650" s="122"/>
    </row>
    <row r="651" spans="1:42" ht="13.5" customHeight="1">
      <c r="A651" s="122"/>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2"/>
      <c r="AP651" s="122"/>
    </row>
    <row r="652" spans="1:42" ht="13.5" customHeight="1">
      <c r="A652" s="122"/>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2"/>
      <c r="AP652" s="122"/>
    </row>
    <row r="653" spans="1:42" ht="13.5" customHeight="1">
      <c r="A653" s="122"/>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2"/>
      <c r="AP653" s="122"/>
    </row>
    <row r="654" spans="1:42" ht="13.5" customHeight="1">
      <c r="A654" s="122"/>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2"/>
      <c r="AP654" s="122"/>
    </row>
    <row r="655" spans="1:42" ht="13.5" customHeight="1">
      <c r="A655" s="122"/>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2"/>
      <c r="AP655" s="122"/>
    </row>
    <row r="656" spans="1:42" ht="13.5" customHeight="1">
      <c r="A656" s="122"/>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2"/>
      <c r="AP656" s="122"/>
    </row>
    <row r="657" spans="1:42" ht="13.5" customHeight="1">
      <c r="A657" s="122"/>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2"/>
      <c r="AP657" s="122"/>
    </row>
    <row r="658" spans="1:42" ht="13.5" customHeight="1">
      <c r="A658" s="122"/>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2"/>
      <c r="AP658" s="122"/>
    </row>
    <row r="659" spans="1:42" ht="13.5" customHeight="1">
      <c r="A659" s="122"/>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2"/>
      <c r="AP659" s="122"/>
    </row>
    <row r="660" spans="1:42" ht="13.5" customHeight="1">
      <c r="A660" s="122"/>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2"/>
      <c r="AP660" s="122"/>
    </row>
    <row r="661" spans="1:42" ht="13.5" customHeight="1">
      <c r="A661" s="122"/>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2"/>
      <c r="AP661" s="122"/>
    </row>
    <row r="662" spans="1:42" ht="13.5" customHeight="1">
      <c r="A662" s="122"/>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2"/>
      <c r="AP662" s="122"/>
    </row>
    <row r="663" spans="1:42" ht="13.5" customHeight="1">
      <c r="A663" s="122"/>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2"/>
      <c r="AP663" s="122"/>
    </row>
    <row r="664" spans="1:42" ht="13.5" customHeight="1">
      <c r="A664" s="122"/>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2"/>
      <c r="AP664" s="122"/>
    </row>
    <row r="665" spans="1:42" ht="13.5" customHeight="1">
      <c r="A665" s="122"/>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2"/>
      <c r="AP665" s="122"/>
    </row>
    <row r="666" spans="1:42" ht="13.5" customHeight="1">
      <c r="A666" s="122"/>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2"/>
      <c r="AP666" s="122"/>
    </row>
    <row r="667" spans="1:42" ht="13.5" customHeight="1">
      <c r="A667" s="122"/>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2"/>
      <c r="AP667" s="122"/>
    </row>
    <row r="668" spans="1:42" ht="13.5" customHeight="1">
      <c r="A668" s="122"/>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2"/>
      <c r="AP668" s="122"/>
    </row>
    <row r="669" spans="1:42" ht="13.5" customHeight="1">
      <c r="A669" s="122"/>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2"/>
      <c r="AP669" s="122"/>
    </row>
    <row r="670" spans="1:42" ht="13.5" customHeight="1">
      <c r="A670" s="122"/>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2"/>
      <c r="AP670" s="122"/>
    </row>
    <row r="671" spans="1:42" ht="13.5" customHeight="1">
      <c r="A671" s="122"/>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2"/>
      <c r="AP671" s="122"/>
    </row>
    <row r="672" spans="1:42" ht="13.5" customHeight="1">
      <c r="A672" s="122"/>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2"/>
      <c r="AP672" s="122"/>
    </row>
    <row r="673" spans="1:42" ht="13.5" customHeight="1">
      <c r="A673" s="122"/>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2"/>
      <c r="AP673" s="122"/>
    </row>
    <row r="674" spans="1:42" ht="13.5" customHeight="1">
      <c r="A674" s="122"/>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2"/>
      <c r="AP674" s="122"/>
    </row>
    <row r="675" spans="1:42" ht="13.5" customHeight="1">
      <c r="A675" s="122"/>
      <c r="B675" s="122"/>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2"/>
      <c r="AP675" s="122"/>
    </row>
    <row r="676" spans="1:42" ht="13.5" customHeight="1">
      <c r="A676" s="122"/>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2"/>
      <c r="AP676" s="122"/>
    </row>
    <row r="677" spans="1:42" ht="13.5" customHeight="1">
      <c r="A677" s="122"/>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2"/>
      <c r="AP677" s="122"/>
    </row>
    <row r="678" spans="1:42" ht="13.5" customHeight="1">
      <c r="A678" s="122"/>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2"/>
      <c r="AP678" s="122"/>
    </row>
    <row r="679" spans="1:42" ht="13.5" customHeight="1">
      <c r="A679" s="122"/>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2"/>
      <c r="AP679" s="122"/>
    </row>
    <row r="680" spans="1:42" ht="13.5" customHeight="1">
      <c r="A680" s="122"/>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2"/>
      <c r="AP680" s="122"/>
    </row>
    <row r="681" spans="1:42" ht="13.5" customHeight="1">
      <c r="A681" s="122"/>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2"/>
      <c r="AP681" s="122"/>
    </row>
    <row r="682" spans="1:42" ht="13.5" customHeight="1">
      <c r="A682" s="122"/>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2"/>
      <c r="AP682" s="122"/>
    </row>
    <row r="683" spans="1:42" ht="13.5" customHeight="1">
      <c r="A683" s="122"/>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2"/>
      <c r="AP683" s="122"/>
    </row>
    <row r="684" spans="1:42" ht="13.5" customHeight="1">
      <c r="A684" s="122"/>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2"/>
      <c r="AP684" s="122"/>
    </row>
    <row r="685" spans="1:42" ht="13.5" customHeight="1">
      <c r="A685" s="122"/>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2"/>
      <c r="AP685" s="122"/>
    </row>
    <row r="686" spans="1:42" ht="13.5" customHeight="1">
      <c r="A686" s="122"/>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2"/>
      <c r="AP686" s="122"/>
    </row>
    <row r="687" spans="1:42" ht="13.5" customHeight="1">
      <c r="A687" s="122"/>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2"/>
      <c r="AP687" s="122"/>
    </row>
    <row r="688" spans="1:42" ht="13.5" customHeight="1">
      <c r="A688" s="122"/>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2"/>
      <c r="AP688" s="122"/>
    </row>
    <row r="689" spans="1:42" ht="13.5" customHeight="1">
      <c r="A689" s="122"/>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2"/>
      <c r="AP689" s="122"/>
    </row>
    <row r="690" spans="1:42" ht="13.5" customHeight="1">
      <c r="A690" s="122"/>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2"/>
      <c r="AP690" s="122"/>
    </row>
    <row r="691" spans="1:42" ht="13.5" customHeight="1">
      <c r="A691" s="122"/>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2"/>
      <c r="AP691" s="122"/>
    </row>
    <row r="692" spans="1:42" ht="13.5" customHeight="1">
      <c r="A692" s="122"/>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2"/>
      <c r="AP692" s="122"/>
    </row>
    <row r="693" spans="1:42" ht="13.5" customHeight="1">
      <c r="A693" s="122"/>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2"/>
      <c r="AP693" s="122"/>
    </row>
    <row r="694" spans="1:42" ht="13.5" customHeight="1">
      <c r="A694" s="122"/>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2"/>
      <c r="AP694" s="122"/>
    </row>
    <row r="695" spans="1:42" ht="13.5" customHeight="1">
      <c r="A695" s="122"/>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2"/>
      <c r="AP695" s="122"/>
    </row>
    <row r="696" spans="1:42" ht="13.5" customHeight="1">
      <c r="A696" s="122"/>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2"/>
      <c r="AP696" s="122"/>
    </row>
    <row r="697" spans="1:42" ht="13.5" customHeight="1">
      <c r="A697" s="122"/>
      <c r="B697" s="122"/>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2"/>
      <c r="AP697" s="122"/>
    </row>
    <row r="698" spans="1:42" ht="13.5" customHeight="1">
      <c r="A698" s="122"/>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2"/>
      <c r="AP698" s="122"/>
    </row>
    <row r="699" spans="1:42" ht="13.5" customHeight="1">
      <c r="A699" s="122"/>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2"/>
      <c r="AP699" s="122"/>
    </row>
    <row r="700" spans="1:42" ht="13.5" customHeight="1">
      <c r="A700" s="122"/>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2"/>
      <c r="AP700" s="122"/>
    </row>
    <row r="701" spans="1:42" ht="13.5" customHeight="1">
      <c r="A701" s="122"/>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2"/>
      <c r="AP701" s="122"/>
    </row>
    <row r="702" spans="1:42" ht="13.5" customHeight="1">
      <c r="A702" s="122"/>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2"/>
      <c r="AP702" s="122"/>
    </row>
    <row r="703" spans="1:42" ht="13.5" customHeight="1">
      <c r="A703" s="122"/>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2"/>
      <c r="AP703" s="122"/>
    </row>
    <row r="704" spans="1:42" ht="13.5" customHeight="1">
      <c r="A704" s="122"/>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2"/>
      <c r="AP704" s="122"/>
    </row>
    <row r="705" spans="1:42" ht="13.5" customHeight="1">
      <c r="A705" s="122"/>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2"/>
      <c r="AP705" s="122"/>
    </row>
    <row r="706" spans="1:42" ht="13.5" customHeight="1">
      <c r="A706" s="122"/>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2"/>
      <c r="AP706" s="122"/>
    </row>
    <row r="707" spans="1:42" ht="13.5" customHeight="1">
      <c r="A707" s="122"/>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2"/>
      <c r="AP707" s="122"/>
    </row>
    <row r="708" spans="1:42" ht="13.5" customHeight="1">
      <c r="A708" s="122"/>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2"/>
      <c r="AP708" s="122"/>
    </row>
    <row r="709" spans="1:42" ht="13.5" customHeight="1">
      <c r="A709" s="122"/>
      <c r="B709" s="122"/>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2"/>
      <c r="AP709" s="122"/>
    </row>
    <row r="710" spans="1:42" ht="13.5" customHeight="1">
      <c r="A710" s="122"/>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2"/>
      <c r="AP710" s="122"/>
    </row>
    <row r="711" spans="1:42" ht="13.5" customHeight="1">
      <c r="A711" s="122"/>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2"/>
      <c r="AP711" s="122"/>
    </row>
    <row r="712" spans="1:42" ht="13.5" customHeight="1">
      <c r="A712" s="122"/>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2"/>
      <c r="AP712" s="122"/>
    </row>
    <row r="713" spans="1:42" ht="13.5" customHeight="1">
      <c r="A713" s="122"/>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2"/>
      <c r="AP713" s="122"/>
    </row>
    <row r="714" spans="1:42" ht="13.5" customHeight="1">
      <c r="A714" s="122"/>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2"/>
      <c r="AP714" s="122"/>
    </row>
    <row r="715" spans="1:42" ht="13.5" customHeight="1">
      <c r="A715" s="122"/>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2"/>
      <c r="AP715" s="122"/>
    </row>
    <row r="716" spans="1:42" ht="13.5" customHeight="1">
      <c r="A716" s="122"/>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2"/>
      <c r="AP716" s="122"/>
    </row>
    <row r="717" spans="1:42" ht="13.5" customHeight="1">
      <c r="A717" s="122"/>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2"/>
      <c r="AP717" s="122"/>
    </row>
    <row r="718" spans="1:42" ht="13.5" customHeight="1">
      <c r="A718" s="122"/>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2"/>
      <c r="AP718" s="122"/>
    </row>
    <row r="719" spans="1:42" ht="13.5" customHeight="1">
      <c r="A719" s="122"/>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2"/>
      <c r="AP719" s="122"/>
    </row>
    <row r="720" spans="1:42" ht="13.5" customHeight="1">
      <c r="A720" s="122"/>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2"/>
      <c r="AP720" s="122"/>
    </row>
    <row r="721" spans="1:42" ht="13.5" customHeight="1">
      <c r="A721" s="122"/>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2"/>
      <c r="AP721" s="122"/>
    </row>
    <row r="722" spans="1:42" ht="13.5" customHeight="1">
      <c r="A722" s="122"/>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2"/>
      <c r="AP722" s="122"/>
    </row>
    <row r="723" spans="1:42" ht="13.5" customHeight="1">
      <c r="A723" s="122"/>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2"/>
      <c r="AP723" s="122"/>
    </row>
    <row r="724" spans="1:42" ht="13.5" customHeight="1">
      <c r="A724" s="122"/>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2"/>
      <c r="AP724" s="122"/>
    </row>
    <row r="725" spans="1:42" ht="13.5" customHeight="1">
      <c r="A725" s="122"/>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2"/>
      <c r="AP725" s="122"/>
    </row>
    <row r="726" spans="1:42" ht="13.5" customHeight="1">
      <c r="A726" s="122"/>
      <c r="B726" s="122"/>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2"/>
      <c r="AP726" s="122"/>
    </row>
    <row r="727" spans="1:42" ht="13.5" customHeight="1">
      <c r="A727" s="122"/>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2"/>
      <c r="AP727" s="122"/>
    </row>
    <row r="728" spans="1:42" ht="13.5" customHeight="1">
      <c r="A728" s="122"/>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2"/>
      <c r="AP728" s="122"/>
    </row>
    <row r="729" spans="1:42" ht="13.5" customHeight="1">
      <c r="A729" s="122"/>
      <c r="B729" s="122"/>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2"/>
      <c r="AP729" s="122"/>
    </row>
    <row r="730" spans="1:42" ht="13.5" customHeight="1">
      <c r="A730" s="122"/>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2"/>
      <c r="AP730" s="122"/>
    </row>
    <row r="731" spans="1:42" ht="13.5" customHeight="1">
      <c r="A731" s="122"/>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2"/>
      <c r="AP731" s="122"/>
    </row>
    <row r="732" spans="1:42" ht="13.5" customHeight="1">
      <c r="A732" s="122"/>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2"/>
      <c r="AP732" s="122"/>
    </row>
    <row r="733" spans="1:42" ht="13.5" customHeight="1">
      <c r="A733" s="122"/>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2"/>
      <c r="AP733" s="122"/>
    </row>
    <row r="734" spans="1:42" ht="13.5" customHeight="1">
      <c r="A734" s="122"/>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2"/>
      <c r="AP734" s="122"/>
    </row>
    <row r="735" spans="1:42" ht="13.5" customHeight="1">
      <c r="A735" s="122"/>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2"/>
      <c r="AP735" s="122"/>
    </row>
    <row r="736" spans="1:42" ht="13.5" customHeight="1">
      <c r="A736" s="122"/>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2"/>
      <c r="AP736" s="122"/>
    </row>
    <row r="737" spans="1:42" ht="13.5" customHeight="1">
      <c r="A737" s="122"/>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2"/>
      <c r="AP737" s="122"/>
    </row>
    <row r="738" spans="1:42" ht="13.5" customHeight="1">
      <c r="A738" s="122"/>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2"/>
      <c r="AP738" s="122"/>
    </row>
    <row r="739" spans="1:42" ht="13.5" customHeight="1">
      <c r="A739" s="122"/>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2"/>
      <c r="AP739" s="122"/>
    </row>
    <row r="740" spans="1:42" ht="13.5" customHeight="1">
      <c r="A740" s="122"/>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2"/>
      <c r="AP740" s="122"/>
    </row>
    <row r="741" spans="1:42" ht="13.5" customHeight="1">
      <c r="A741" s="122"/>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2"/>
      <c r="AP741" s="122"/>
    </row>
    <row r="742" spans="1:42" ht="13.5" customHeight="1">
      <c r="A742" s="122"/>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2"/>
      <c r="AP742" s="122"/>
    </row>
    <row r="743" spans="1:42" ht="13.5" customHeight="1">
      <c r="A743" s="122"/>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2"/>
      <c r="AP743" s="122"/>
    </row>
    <row r="744" spans="1:42" ht="13.5" customHeight="1">
      <c r="A744" s="122"/>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2"/>
      <c r="AP744" s="122"/>
    </row>
    <row r="745" spans="1:42" ht="13.5" customHeight="1">
      <c r="A745" s="122"/>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2"/>
      <c r="AP745" s="122"/>
    </row>
    <row r="746" spans="1:42" ht="13.5" customHeight="1">
      <c r="A746" s="122"/>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2"/>
      <c r="AP746" s="122"/>
    </row>
    <row r="747" spans="1:42" ht="13.5" customHeight="1">
      <c r="A747" s="122"/>
      <c r="B747" s="122"/>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2"/>
      <c r="AP747" s="122"/>
    </row>
    <row r="748" spans="1:42" ht="13.5" customHeight="1">
      <c r="A748" s="122"/>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2"/>
      <c r="AP748" s="122"/>
    </row>
    <row r="749" spans="1:42" ht="13.5" customHeight="1">
      <c r="A749" s="122"/>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2"/>
      <c r="AP749" s="122"/>
    </row>
    <row r="750" spans="1:42" ht="13.5" customHeight="1">
      <c r="A750" s="122"/>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2"/>
      <c r="AP750" s="122"/>
    </row>
    <row r="751" spans="1:42" ht="13.5" customHeight="1">
      <c r="A751" s="122"/>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2"/>
      <c r="AP751" s="122"/>
    </row>
    <row r="752" spans="1:42" ht="13.5" customHeight="1">
      <c r="A752" s="122"/>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2"/>
      <c r="AP752" s="122"/>
    </row>
    <row r="753" spans="1:42" ht="13.5" customHeight="1">
      <c r="A753" s="122"/>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2"/>
      <c r="AP753" s="122"/>
    </row>
    <row r="754" spans="1:42" ht="13.5" customHeight="1">
      <c r="A754" s="122"/>
      <c r="B754" s="122"/>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2"/>
      <c r="AP754" s="122"/>
    </row>
    <row r="755" spans="1:42" ht="13.5" customHeight="1">
      <c r="A755" s="122"/>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2"/>
      <c r="AP755" s="122"/>
    </row>
    <row r="756" spans="1:42" ht="13.5" customHeight="1">
      <c r="A756" s="122"/>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2"/>
      <c r="AP756" s="122"/>
    </row>
    <row r="757" spans="1:42" ht="13.5" customHeight="1">
      <c r="A757" s="122"/>
      <c r="B757" s="122"/>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2"/>
      <c r="AP757" s="122"/>
    </row>
    <row r="758" spans="1:42" ht="13.5" customHeight="1">
      <c r="A758" s="122"/>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2"/>
      <c r="AP758" s="122"/>
    </row>
    <row r="759" spans="1:42" ht="13.5" customHeight="1">
      <c r="A759" s="122"/>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2"/>
      <c r="AP759" s="122"/>
    </row>
    <row r="760" spans="1:42" ht="13.5" customHeight="1">
      <c r="A760" s="122"/>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2"/>
      <c r="AP760" s="122"/>
    </row>
    <row r="761" spans="1:42" ht="13.5" customHeight="1">
      <c r="A761" s="122"/>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2"/>
      <c r="AP761" s="122"/>
    </row>
    <row r="762" spans="1:42" ht="13.5" customHeight="1">
      <c r="A762" s="122"/>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2"/>
      <c r="AP762" s="122"/>
    </row>
    <row r="763" spans="1:42" ht="13.5" customHeight="1">
      <c r="A763" s="122"/>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2"/>
      <c r="AP763" s="122"/>
    </row>
    <row r="764" spans="1:42" ht="13.5" customHeight="1">
      <c r="A764" s="122"/>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2"/>
      <c r="AP764" s="122"/>
    </row>
    <row r="765" spans="1:42" ht="13.5" customHeight="1">
      <c r="A765" s="122"/>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2"/>
      <c r="AP765" s="122"/>
    </row>
    <row r="766" spans="1:42" ht="13.5" customHeight="1">
      <c r="A766" s="122"/>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2"/>
      <c r="AP766" s="122"/>
    </row>
    <row r="767" spans="1:42" ht="13.5" customHeight="1">
      <c r="A767" s="122"/>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2"/>
      <c r="AP767" s="122"/>
    </row>
    <row r="768" spans="1:42" ht="13.5" customHeight="1">
      <c r="A768" s="122"/>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2"/>
      <c r="AP768" s="122"/>
    </row>
    <row r="769" spans="1:42" ht="13.5" customHeight="1">
      <c r="A769" s="122"/>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2"/>
      <c r="AP769" s="122"/>
    </row>
    <row r="770" spans="1:42" ht="13.5" customHeight="1">
      <c r="A770" s="122"/>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2"/>
      <c r="AP770" s="122"/>
    </row>
    <row r="771" spans="1:42" ht="13.5" customHeight="1">
      <c r="A771" s="122"/>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2"/>
      <c r="AP771" s="122"/>
    </row>
    <row r="772" spans="1:42" ht="13.5" customHeight="1">
      <c r="A772" s="122"/>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2"/>
      <c r="AP772" s="122"/>
    </row>
    <row r="773" spans="1:42" ht="13.5" customHeight="1">
      <c r="A773" s="122"/>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2"/>
      <c r="AP773" s="122"/>
    </row>
    <row r="774" spans="1:42" ht="13.5" customHeight="1">
      <c r="A774" s="122"/>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2"/>
      <c r="AP774" s="122"/>
    </row>
    <row r="775" spans="1:42" ht="13.5" customHeight="1">
      <c r="A775" s="122"/>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2"/>
      <c r="AP775" s="122"/>
    </row>
    <row r="776" spans="1:42" ht="13.5" customHeight="1">
      <c r="A776" s="122"/>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2"/>
      <c r="AP776" s="122"/>
    </row>
    <row r="777" spans="1:42" ht="13.5" customHeight="1">
      <c r="A777" s="122"/>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2"/>
      <c r="AP777" s="122"/>
    </row>
    <row r="778" spans="1:42" ht="13.5" customHeight="1">
      <c r="A778" s="122"/>
      <c r="B778" s="122"/>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2"/>
      <c r="AP778" s="122"/>
    </row>
    <row r="779" spans="1:42" ht="13.5" customHeight="1">
      <c r="A779" s="122"/>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2"/>
      <c r="AP779" s="122"/>
    </row>
    <row r="780" spans="1:42" ht="13.5" customHeight="1">
      <c r="A780" s="122"/>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2"/>
      <c r="AP780" s="122"/>
    </row>
    <row r="781" spans="1:42" ht="13.5" customHeight="1">
      <c r="A781" s="122"/>
      <c r="B781" s="122"/>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2"/>
      <c r="AP781" s="122"/>
    </row>
    <row r="782" spans="1:42" ht="13.5" customHeight="1">
      <c r="A782" s="122"/>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2"/>
      <c r="AP782" s="122"/>
    </row>
    <row r="783" spans="1:42" ht="13.5" customHeight="1">
      <c r="A783" s="122"/>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2"/>
      <c r="AP783" s="122"/>
    </row>
    <row r="784" spans="1:42" ht="13.5" customHeight="1">
      <c r="A784" s="122"/>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2"/>
      <c r="AP784" s="122"/>
    </row>
    <row r="785" spans="1:42" ht="13.5" customHeight="1">
      <c r="A785" s="122"/>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2"/>
      <c r="AP785" s="122"/>
    </row>
    <row r="786" spans="1:42" ht="13.5" customHeight="1">
      <c r="A786" s="122"/>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2"/>
      <c r="AP786" s="122"/>
    </row>
    <row r="787" spans="1:42" ht="13.5" customHeight="1">
      <c r="A787" s="122"/>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2"/>
      <c r="AP787" s="122"/>
    </row>
    <row r="788" spans="1:42" ht="13.5" customHeight="1">
      <c r="A788" s="122"/>
      <c r="B788" s="122"/>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2"/>
      <c r="AP788" s="122"/>
    </row>
    <row r="789" spans="1:42" ht="13.5" customHeight="1">
      <c r="A789" s="122"/>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2"/>
      <c r="AP789" s="122"/>
    </row>
    <row r="790" spans="1:42" ht="13.5" customHeight="1">
      <c r="A790" s="122"/>
      <c r="B790" s="122"/>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2"/>
      <c r="AP790" s="122"/>
    </row>
    <row r="791" spans="1:42" ht="13.5" customHeight="1">
      <c r="A791" s="122"/>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2"/>
      <c r="AP791" s="122"/>
    </row>
    <row r="792" spans="1:42" ht="13.5" customHeight="1">
      <c r="A792" s="122"/>
      <c r="B792" s="122"/>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2"/>
      <c r="AP792" s="122"/>
    </row>
    <row r="793" spans="1:42" ht="13.5" customHeight="1">
      <c r="A793" s="122"/>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2"/>
      <c r="AP793" s="122"/>
    </row>
    <row r="794" spans="1:42" ht="13.5" customHeight="1">
      <c r="A794" s="122"/>
      <c r="B794" s="122"/>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2"/>
      <c r="AP794" s="122"/>
    </row>
    <row r="795" spans="1:42" ht="13.5" customHeight="1">
      <c r="A795" s="122"/>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2"/>
      <c r="AP795" s="122"/>
    </row>
    <row r="796" spans="1:42" ht="13.5" customHeight="1">
      <c r="A796" s="122"/>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2"/>
      <c r="AP796" s="122"/>
    </row>
    <row r="797" spans="1:42" ht="13.5" customHeight="1">
      <c r="A797" s="122"/>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2"/>
      <c r="AP797" s="122"/>
    </row>
    <row r="798" spans="1:42" ht="13.5" customHeight="1">
      <c r="A798" s="122"/>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2"/>
      <c r="AP798" s="122"/>
    </row>
    <row r="799" spans="1:42" ht="13.5" customHeight="1">
      <c r="A799" s="122"/>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2"/>
      <c r="AP799" s="122"/>
    </row>
    <row r="800" spans="1:42" ht="13.5" customHeight="1">
      <c r="A800" s="122"/>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2"/>
      <c r="AP800" s="122"/>
    </row>
    <row r="801" spans="1:42" ht="13.5" customHeight="1">
      <c r="A801" s="122"/>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2"/>
      <c r="AP801" s="122"/>
    </row>
    <row r="802" spans="1:42" ht="13.5" customHeight="1">
      <c r="A802" s="122"/>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2"/>
      <c r="AP802" s="122"/>
    </row>
    <row r="803" spans="1:42" ht="13.5" customHeight="1">
      <c r="A803" s="122"/>
      <c r="B803" s="122"/>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2"/>
      <c r="AP803" s="122"/>
    </row>
    <row r="804" spans="1:42" ht="13.5" customHeight="1">
      <c r="A804" s="122"/>
      <c r="B804" s="122"/>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2"/>
      <c r="AP804" s="122"/>
    </row>
    <row r="805" spans="1:42" ht="13.5" customHeight="1">
      <c r="A805" s="122"/>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2"/>
      <c r="AP805" s="122"/>
    </row>
    <row r="806" spans="1:42" ht="13.5" customHeight="1">
      <c r="A806" s="122"/>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2"/>
      <c r="AP806" s="122"/>
    </row>
    <row r="807" spans="1:42" ht="13.5" customHeight="1">
      <c r="A807" s="122"/>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2"/>
      <c r="AP807" s="122"/>
    </row>
    <row r="808" spans="1:42" ht="13.5" customHeight="1">
      <c r="A808" s="122"/>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2"/>
      <c r="AP808" s="122"/>
    </row>
    <row r="809" spans="1:42" ht="13.5" customHeight="1">
      <c r="A809" s="122"/>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2"/>
      <c r="AP809" s="122"/>
    </row>
    <row r="810" spans="1:42" ht="13.5" customHeight="1">
      <c r="A810" s="122"/>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2"/>
      <c r="AP810" s="122"/>
    </row>
    <row r="811" spans="1:42" ht="13.5" customHeight="1">
      <c r="A811" s="122"/>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2"/>
      <c r="AP811" s="122"/>
    </row>
    <row r="812" spans="1:42" ht="13.5" customHeight="1">
      <c r="A812" s="122"/>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2"/>
      <c r="AP812" s="122"/>
    </row>
    <row r="813" spans="1:42" ht="13.5" customHeight="1">
      <c r="A813" s="122"/>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2"/>
      <c r="AP813" s="122"/>
    </row>
    <row r="814" spans="1:42" ht="13.5" customHeight="1">
      <c r="A814" s="122"/>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2"/>
      <c r="AP814" s="122"/>
    </row>
    <row r="815" spans="1:42" ht="13.5" customHeight="1">
      <c r="A815" s="122"/>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2"/>
      <c r="AP815" s="122"/>
    </row>
    <row r="816" spans="1:42" ht="13.5" customHeight="1">
      <c r="A816" s="122"/>
      <c r="B816" s="122"/>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2"/>
      <c r="AP816" s="122"/>
    </row>
    <row r="817" spans="1:42" ht="13.5" customHeight="1">
      <c r="A817" s="122"/>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2"/>
      <c r="AP817" s="122"/>
    </row>
    <row r="818" spans="1:42" ht="13.5" customHeight="1">
      <c r="A818" s="122"/>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2"/>
      <c r="AP818" s="122"/>
    </row>
    <row r="819" spans="1:42" ht="13.5" customHeight="1">
      <c r="A819" s="122"/>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2"/>
      <c r="AP819" s="122"/>
    </row>
    <row r="820" spans="1:42" ht="13.5" customHeight="1">
      <c r="A820" s="122"/>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2"/>
      <c r="AP820" s="122"/>
    </row>
    <row r="821" spans="1:42" ht="13.5" customHeight="1">
      <c r="A821" s="122"/>
      <c r="B821" s="122"/>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2"/>
      <c r="AP821" s="122"/>
    </row>
    <row r="822" spans="1:42" ht="13.5" customHeight="1">
      <c r="A822" s="122"/>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2"/>
      <c r="AP822" s="122"/>
    </row>
    <row r="823" spans="1:42" ht="13.5" customHeight="1">
      <c r="A823" s="122"/>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2"/>
      <c r="AP823" s="122"/>
    </row>
    <row r="824" spans="1:42" ht="13.5" customHeight="1">
      <c r="A824" s="122"/>
      <c r="B824" s="122"/>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2"/>
      <c r="AP824" s="122"/>
    </row>
    <row r="825" spans="1:42" ht="13.5" customHeight="1">
      <c r="A825" s="122"/>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2"/>
      <c r="AP825" s="122"/>
    </row>
    <row r="826" spans="1:42" ht="13.5" customHeight="1">
      <c r="A826" s="122"/>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2"/>
      <c r="AP826" s="122"/>
    </row>
    <row r="827" spans="1:42" ht="13.5" customHeight="1">
      <c r="A827" s="122"/>
      <c r="B827" s="122"/>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2"/>
      <c r="AP827" s="122"/>
    </row>
    <row r="828" spans="1:42" ht="13.5" customHeight="1">
      <c r="A828" s="122"/>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2"/>
      <c r="AP828" s="122"/>
    </row>
    <row r="829" spans="1:42" ht="13.5" customHeight="1">
      <c r="A829" s="122"/>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2"/>
      <c r="AP829" s="122"/>
    </row>
    <row r="830" spans="1:42" ht="13.5" customHeight="1">
      <c r="A830" s="122"/>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2"/>
      <c r="AP830" s="122"/>
    </row>
    <row r="831" spans="1:42" ht="13.5" customHeight="1">
      <c r="A831" s="122"/>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2"/>
      <c r="AP831" s="122"/>
    </row>
    <row r="832" spans="1:42" ht="13.5" customHeight="1">
      <c r="A832" s="122"/>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2"/>
      <c r="AP832" s="122"/>
    </row>
    <row r="833" spans="1:42" ht="13.5" customHeight="1">
      <c r="A833" s="122"/>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2"/>
      <c r="AP833" s="122"/>
    </row>
    <row r="834" spans="1:42" ht="13.5" customHeight="1">
      <c r="A834" s="122"/>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2"/>
      <c r="AP834" s="122"/>
    </row>
    <row r="835" spans="1:42" ht="13.5" customHeight="1">
      <c r="A835" s="122"/>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2"/>
      <c r="AP835" s="122"/>
    </row>
    <row r="836" spans="1:42" ht="13.5" customHeight="1">
      <c r="A836" s="122"/>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2"/>
      <c r="AP836" s="122"/>
    </row>
    <row r="837" spans="1:42" ht="13.5" customHeight="1">
      <c r="A837" s="122"/>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2"/>
      <c r="AP837" s="122"/>
    </row>
    <row r="838" spans="1:42" ht="13.5" customHeight="1">
      <c r="A838" s="122"/>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2"/>
      <c r="AP838" s="122"/>
    </row>
    <row r="839" spans="1:42" ht="13.5" customHeight="1">
      <c r="A839" s="122"/>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2"/>
      <c r="AP839" s="122"/>
    </row>
    <row r="840" spans="1:42" ht="13.5" customHeight="1">
      <c r="A840" s="122"/>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2"/>
      <c r="AP840" s="122"/>
    </row>
    <row r="841" spans="1:42" ht="13.5" customHeight="1">
      <c r="A841" s="122"/>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2"/>
      <c r="AP841" s="122"/>
    </row>
    <row r="842" spans="1:42" ht="13.5" customHeight="1">
      <c r="A842" s="122"/>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2"/>
      <c r="AP842" s="122"/>
    </row>
    <row r="843" spans="1:42" ht="13.5" customHeight="1">
      <c r="A843" s="122"/>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2"/>
      <c r="AP843" s="122"/>
    </row>
    <row r="844" spans="1:42" ht="13.5" customHeight="1">
      <c r="A844" s="122"/>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2"/>
      <c r="AP844" s="122"/>
    </row>
    <row r="845" spans="1:42" ht="13.5" customHeight="1">
      <c r="A845" s="122"/>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2"/>
      <c r="AP845" s="122"/>
    </row>
    <row r="846" spans="1:42" ht="13.5" customHeight="1">
      <c r="A846" s="122"/>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2"/>
      <c r="AP846" s="122"/>
    </row>
    <row r="847" spans="1:42" ht="13.5" customHeight="1">
      <c r="A847" s="122"/>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2"/>
      <c r="AP847" s="122"/>
    </row>
    <row r="848" spans="1:42" ht="13.5" customHeight="1">
      <c r="A848" s="122"/>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2"/>
      <c r="AP848" s="122"/>
    </row>
    <row r="849" spans="1:42" ht="13.5" customHeight="1">
      <c r="A849" s="122"/>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2"/>
      <c r="AP849" s="122"/>
    </row>
    <row r="850" spans="1:42" ht="13.5" customHeight="1">
      <c r="A850" s="122"/>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2"/>
      <c r="AP850" s="122"/>
    </row>
    <row r="851" spans="1:42" ht="13.5" customHeight="1">
      <c r="A851" s="122"/>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2"/>
      <c r="AP851" s="122"/>
    </row>
    <row r="852" spans="1:42" ht="13.5" customHeight="1">
      <c r="A852" s="122"/>
      <c r="B852" s="122"/>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2"/>
      <c r="AP852" s="122"/>
    </row>
    <row r="853" spans="1:42" ht="13.5" customHeight="1">
      <c r="A853" s="122"/>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2"/>
      <c r="AP853" s="122"/>
    </row>
    <row r="854" spans="1:42" ht="13.5" customHeight="1">
      <c r="A854" s="122"/>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2"/>
      <c r="AP854" s="122"/>
    </row>
    <row r="855" spans="1:42" ht="13.5" customHeight="1">
      <c r="A855" s="122"/>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2"/>
      <c r="AP855" s="122"/>
    </row>
    <row r="856" spans="1:42" ht="13.5" customHeight="1">
      <c r="A856" s="122"/>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2"/>
      <c r="AP856" s="122"/>
    </row>
    <row r="857" spans="1:42" ht="13.5" customHeight="1">
      <c r="A857" s="122"/>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2"/>
      <c r="AP857" s="122"/>
    </row>
    <row r="858" spans="1:42" ht="13.5" customHeight="1">
      <c r="A858" s="122"/>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2"/>
      <c r="AP858" s="122"/>
    </row>
    <row r="859" spans="1:42" ht="13.5" customHeight="1">
      <c r="A859" s="122"/>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2"/>
      <c r="AP859" s="122"/>
    </row>
    <row r="860" spans="1:42" ht="13.5" customHeight="1">
      <c r="A860" s="122"/>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2"/>
      <c r="AP860" s="122"/>
    </row>
    <row r="861" spans="1:42" ht="13.5" customHeight="1">
      <c r="A861" s="122"/>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2"/>
      <c r="AP861" s="122"/>
    </row>
    <row r="862" spans="1:42" ht="13.5" customHeight="1">
      <c r="A862" s="122"/>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2"/>
      <c r="AP862" s="122"/>
    </row>
    <row r="863" spans="1:42" ht="13.5" customHeight="1">
      <c r="A863" s="122"/>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2"/>
      <c r="AP863" s="122"/>
    </row>
    <row r="864" spans="1:42" ht="13.5" customHeight="1">
      <c r="A864" s="122"/>
      <c r="B864" s="122"/>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2"/>
      <c r="AP864" s="122"/>
    </row>
    <row r="865" spans="1:42" ht="13.5" customHeight="1">
      <c r="A865" s="122"/>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2"/>
      <c r="AP865" s="122"/>
    </row>
    <row r="866" spans="1:42" ht="13.5" customHeight="1">
      <c r="A866" s="122"/>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2"/>
      <c r="AP866" s="122"/>
    </row>
    <row r="867" spans="1:42" ht="13.5" customHeight="1">
      <c r="A867" s="122"/>
      <c r="B867" s="122"/>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2"/>
      <c r="AP867" s="122"/>
    </row>
    <row r="868" spans="1:42" ht="13.5" customHeight="1">
      <c r="A868" s="122"/>
      <c r="B868" s="122"/>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2"/>
      <c r="AP868" s="122"/>
    </row>
    <row r="869" spans="1:42" ht="13.5" customHeight="1">
      <c r="A869" s="122"/>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2"/>
      <c r="AP869" s="122"/>
    </row>
    <row r="870" spans="1:42" ht="13.5" customHeight="1">
      <c r="A870" s="122"/>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2"/>
      <c r="AP870" s="122"/>
    </row>
    <row r="871" spans="1:42" ht="13.5" customHeight="1">
      <c r="A871" s="122"/>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2"/>
      <c r="AP871" s="122"/>
    </row>
    <row r="872" spans="1:42" ht="13.5" customHeight="1">
      <c r="A872" s="122"/>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2"/>
      <c r="AP872" s="122"/>
    </row>
    <row r="873" spans="1:42" ht="13.5" customHeight="1">
      <c r="A873" s="122"/>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2"/>
      <c r="AP873" s="122"/>
    </row>
    <row r="874" spans="1:42" ht="13.5" customHeight="1">
      <c r="A874" s="122"/>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2"/>
      <c r="AP874" s="122"/>
    </row>
    <row r="875" spans="1:42" ht="13.5" customHeight="1">
      <c r="A875" s="122"/>
      <c r="B875" s="122"/>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2"/>
      <c r="AP875" s="122"/>
    </row>
    <row r="876" spans="1:42" ht="13.5" customHeight="1">
      <c r="A876" s="122"/>
      <c r="B876" s="122"/>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2"/>
      <c r="AP876" s="122"/>
    </row>
    <row r="877" spans="1:42" ht="13.5" customHeight="1">
      <c r="A877" s="122"/>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2"/>
      <c r="AP877" s="122"/>
    </row>
    <row r="878" spans="1:42" ht="13.5" customHeight="1">
      <c r="A878" s="122"/>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2"/>
      <c r="AP878" s="122"/>
    </row>
    <row r="879" spans="1:42" ht="13.5" customHeight="1">
      <c r="A879" s="122"/>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2"/>
      <c r="AP879" s="122"/>
    </row>
    <row r="880" spans="1:42" ht="13.5" customHeight="1">
      <c r="A880" s="122"/>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2"/>
      <c r="AP880" s="122"/>
    </row>
    <row r="881" spans="1:42" ht="13.5" customHeight="1">
      <c r="A881" s="122"/>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2"/>
      <c r="AP881" s="122"/>
    </row>
    <row r="882" spans="1:42" ht="13.5" customHeight="1">
      <c r="A882" s="122"/>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2"/>
      <c r="AP882" s="122"/>
    </row>
    <row r="883" spans="1:42" ht="13.5" customHeight="1">
      <c r="A883" s="122"/>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2"/>
      <c r="AP883" s="122"/>
    </row>
    <row r="884" spans="1:42" ht="13.5" customHeight="1">
      <c r="A884" s="122"/>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2"/>
      <c r="AP884" s="122"/>
    </row>
    <row r="885" spans="1:42" ht="13.5" customHeight="1">
      <c r="A885" s="122"/>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2"/>
      <c r="AP885" s="122"/>
    </row>
    <row r="886" spans="1:42" ht="13.5" customHeight="1">
      <c r="A886" s="122"/>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2"/>
      <c r="AP886" s="122"/>
    </row>
    <row r="887" spans="1:42" ht="13.5" customHeight="1">
      <c r="A887" s="122"/>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2"/>
      <c r="AP887" s="122"/>
    </row>
    <row r="888" spans="1:42" ht="13.5" customHeight="1">
      <c r="A888" s="122"/>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2"/>
      <c r="AP888" s="122"/>
    </row>
    <row r="889" spans="1:42" ht="13.5" customHeight="1">
      <c r="A889" s="122"/>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2"/>
      <c r="AP889" s="122"/>
    </row>
    <row r="890" spans="1:42" ht="13.5" customHeight="1">
      <c r="A890" s="122"/>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2"/>
      <c r="AP890" s="122"/>
    </row>
    <row r="891" spans="1:42" ht="13.5" customHeight="1">
      <c r="A891" s="122"/>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2"/>
      <c r="AP891" s="122"/>
    </row>
    <row r="892" spans="1:42" ht="13.5" customHeight="1">
      <c r="A892" s="122"/>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2"/>
      <c r="AP892" s="122"/>
    </row>
    <row r="893" spans="1:42" ht="13.5" customHeight="1">
      <c r="A893" s="122"/>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2"/>
      <c r="AP893" s="122"/>
    </row>
    <row r="894" spans="1:42" ht="13.5" customHeight="1">
      <c r="A894" s="122"/>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2"/>
      <c r="AP894" s="122"/>
    </row>
    <row r="895" spans="1:42" ht="13.5" customHeight="1">
      <c r="A895" s="122"/>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2"/>
      <c r="AP895" s="122"/>
    </row>
    <row r="896" spans="1:42" ht="13.5" customHeight="1">
      <c r="A896" s="122"/>
      <c r="B896" s="122"/>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2"/>
      <c r="AP896" s="122"/>
    </row>
    <row r="897" spans="1:42" ht="13.5" customHeight="1">
      <c r="A897" s="122"/>
      <c r="B897" s="122"/>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2"/>
      <c r="AP897" s="122"/>
    </row>
    <row r="898" spans="1:42" ht="13.5" customHeight="1">
      <c r="A898" s="122"/>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2"/>
      <c r="AP898" s="122"/>
    </row>
    <row r="899" spans="1:42" ht="13.5" customHeight="1">
      <c r="A899" s="122"/>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2"/>
      <c r="AP899" s="122"/>
    </row>
    <row r="900" spans="1:42" ht="13.5" customHeight="1">
      <c r="A900" s="122"/>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2"/>
      <c r="AP900" s="122"/>
    </row>
    <row r="901" spans="1:42" ht="13.5" customHeight="1">
      <c r="A901" s="122"/>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2"/>
      <c r="AP901" s="122"/>
    </row>
    <row r="902" spans="1:42" ht="13.5" customHeight="1">
      <c r="A902" s="122"/>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2"/>
      <c r="AP902" s="122"/>
    </row>
    <row r="903" spans="1:42" ht="13.5" customHeight="1">
      <c r="A903" s="122"/>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2"/>
      <c r="AP903" s="122"/>
    </row>
    <row r="904" spans="1:42" ht="13.5" customHeight="1">
      <c r="A904" s="122"/>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2"/>
      <c r="AP904" s="122"/>
    </row>
    <row r="905" spans="1:42" ht="13.5" customHeight="1">
      <c r="A905" s="122"/>
      <c r="B905" s="122"/>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2"/>
      <c r="AP905" s="122"/>
    </row>
    <row r="906" spans="1:42" ht="13.5" customHeight="1">
      <c r="A906" s="122"/>
      <c r="B906" s="122"/>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2"/>
      <c r="AP906" s="122"/>
    </row>
    <row r="907" spans="1:42" ht="13.5" customHeight="1">
      <c r="A907" s="122"/>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2"/>
      <c r="AP907" s="122"/>
    </row>
    <row r="908" spans="1:42" ht="13.5" customHeight="1">
      <c r="A908" s="122"/>
      <c r="B908" s="122"/>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2"/>
      <c r="AP908" s="122"/>
    </row>
    <row r="909" spans="1:42" ht="13.5" customHeight="1">
      <c r="A909" s="122"/>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2"/>
      <c r="AP909" s="122"/>
    </row>
    <row r="910" spans="1:42" ht="13.5" customHeight="1">
      <c r="A910" s="122"/>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2"/>
      <c r="AP910" s="122"/>
    </row>
    <row r="911" spans="1:42" ht="13.5" customHeight="1">
      <c r="A911" s="122"/>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2"/>
      <c r="AP911" s="122"/>
    </row>
    <row r="912" spans="1:42" ht="13.5" customHeight="1">
      <c r="A912" s="122"/>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2"/>
      <c r="AP912" s="122"/>
    </row>
    <row r="913" spans="1:42" ht="13.5" customHeight="1">
      <c r="A913" s="122"/>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2"/>
      <c r="AP913" s="122"/>
    </row>
    <row r="914" spans="1:42" ht="13.5" customHeight="1">
      <c r="A914" s="122"/>
      <c r="B914" s="122"/>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2"/>
      <c r="AP914" s="122"/>
    </row>
    <row r="915" spans="1:42" ht="13.5" customHeight="1">
      <c r="A915" s="122"/>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2"/>
      <c r="AP915" s="122"/>
    </row>
    <row r="916" spans="1:42" ht="13.5" customHeight="1">
      <c r="A916" s="122"/>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2"/>
      <c r="AP916" s="122"/>
    </row>
    <row r="917" spans="1:42" ht="13.5" customHeight="1">
      <c r="A917" s="122"/>
      <c r="B917" s="122"/>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2"/>
      <c r="AP917" s="122"/>
    </row>
    <row r="918" spans="1:42" ht="13.5" customHeight="1">
      <c r="A918" s="122"/>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2"/>
      <c r="AP918" s="122"/>
    </row>
    <row r="919" spans="1:42" ht="13.5" customHeight="1">
      <c r="A919" s="122"/>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2"/>
      <c r="AP919" s="122"/>
    </row>
    <row r="920" spans="1:42" ht="13.5" customHeight="1">
      <c r="A920" s="122"/>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2"/>
      <c r="AP920" s="122"/>
    </row>
    <row r="921" spans="1:42" ht="13.5" customHeight="1">
      <c r="A921" s="122"/>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2"/>
      <c r="AP921" s="122"/>
    </row>
    <row r="922" spans="1:42" ht="13.5" customHeight="1">
      <c r="A922" s="122"/>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2"/>
      <c r="AP922" s="122"/>
    </row>
    <row r="923" spans="1:42" ht="13.5" customHeight="1">
      <c r="A923" s="122"/>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2"/>
      <c r="AP923" s="122"/>
    </row>
    <row r="924" spans="1:42" ht="13.5" customHeight="1">
      <c r="A924" s="122"/>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2"/>
      <c r="AP924" s="122"/>
    </row>
    <row r="925" spans="1:42" ht="13.5" customHeight="1">
      <c r="A925" s="122"/>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2"/>
      <c r="AP925" s="122"/>
    </row>
    <row r="926" spans="1:42" ht="13.5" customHeight="1">
      <c r="A926" s="122"/>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2"/>
      <c r="AP926" s="122"/>
    </row>
    <row r="927" spans="1:42" ht="13.5" customHeight="1">
      <c r="A927" s="122"/>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2"/>
      <c r="AP927" s="122"/>
    </row>
    <row r="928" spans="1:42" ht="13.5" customHeight="1">
      <c r="A928" s="122"/>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2"/>
      <c r="AP928" s="122"/>
    </row>
    <row r="929" spans="1:42" ht="13.5" customHeight="1">
      <c r="A929" s="122"/>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2"/>
      <c r="AP929" s="122"/>
    </row>
    <row r="930" spans="1:42" ht="13.5" customHeight="1">
      <c r="A930" s="122"/>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2"/>
      <c r="AP930" s="122"/>
    </row>
    <row r="931" spans="1:42" ht="13.5" customHeight="1">
      <c r="A931" s="122"/>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2"/>
      <c r="AP931" s="122"/>
    </row>
    <row r="932" spans="1:42" ht="13.5" customHeight="1">
      <c r="A932" s="122"/>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2"/>
      <c r="AP932" s="122"/>
    </row>
    <row r="933" spans="1:42" ht="13.5" customHeight="1">
      <c r="A933" s="122"/>
      <c r="B933" s="122"/>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2"/>
      <c r="AP933" s="122"/>
    </row>
    <row r="934" spans="1:42" ht="13.5" customHeight="1">
      <c r="A934" s="122"/>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2"/>
      <c r="AP934" s="122"/>
    </row>
    <row r="935" spans="1:42" ht="13.5" customHeight="1">
      <c r="A935" s="122"/>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2"/>
      <c r="AP935" s="122"/>
    </row>
    <row r="936" spans="1:42" ht="13.5" customHeight="1">
      <c r="A936" s="122"/>
      <c r="B936" s="122"/>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2"/>
      <c r="AP936" s="122"/>
    </row>
    <row r="937" spans="1:42" ht="13.5" customHeight="1">
      <c r="A937" s="122"/>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2"/>
      <c r="AP937" s="122"/>
    </row>
    <row r="938" spans="1:42" ht="13.5" customHeight="1">
      <c r="A938" s="122"/>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2"/>
      <c r="AP938" s="122"/>
    </row>
    <row r="939" spans="1:42" ht="13.5" customHeight="1">
      <c r="A939" s="122"/>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2"/>
      <c r="AP939" s="122"/>
    </row>
    <row r="940" spans="1:42" ht="13.5" customHeight="1">
      <c r="A940" s="122"/>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2"/>
      <c r="AP940" s="122"/>
    </row>
    <row r="941" spans="1:42" ht="13.5" customHeight="1">
      <c r="A941" s="122"/>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2"/>
      <c r="AP941" s="122"/>
    </row>
    <row r="942" spans="1:42" ht="13.5" customHeight="1">
      <c r="A942" s="122"/>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2"/>
      <c r="AP942" s="122"/>
    </row>
    <row r="943" spans="1:42" ht="13.5" customHeight="1">
      <c r="A943" s="122"/>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2"/>
      <c r="AP943" s="122"/>
    </row>
    <row r="944" spans="1:42" ht="13.5" customHeight="1">
      <c r="A944" s="122"/>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2"/>
      <c r="AP944" s="122"/>
    </row>
    <row r="945" spans="1:42" ht="13.5" customHeight="1">
      <c r="A945" s="122"/>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2"/>
      <c r="AP945" s="122"/>
    </row>
    <row r="946" spans="1:42" ht="13.5" customHeight="1">
      <c r="A946" s="122"/>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2"/>
      <c r="AP946" s="122"/>
    </row>
    <row r="947" spans="1:42" ht="13.5" customHeight="1">
      <c r="A947" s="122"/>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2"/>
      <c r="AP947" s="122"/>
    </row>
    <row r="948" spans="1:42" ht="13.5" customHeight="1">
      <c r="A948" s="122"/>
      <c r="B948" s="122"/>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2"/>
      <c r="AP948" s="122"/>
    </row>
    <row r="949" spans="1:42" ht="13.5" customHeight="1">
      <c r="A949" s="122"/>
      <c r="B949" s="122"/>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2"/>
      <c r="AP949" s="122"/>
    </row>
    <row r="950" spans="1:42" ht="13.5" customHeight="1">
      <c r="A950" s="122"/>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2"/>
      <c r="AP950" s="122"/>
    </row>
    <row r="951" spans="1:42" ht="13.5" customHeight="1">
      <c r="A951" s="122"/>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2"/>
      <c r="AP951" s="122"/>
    </row>
    <row r="952" spans="1:42" ht="13.5" customHeight="1">
      <c r="A952" s="122"/>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2"/>
      <c r="AP952" s="122"/>
    </row>
    <row r="953" spans="1:42" ht="13.5" customHeight="1">
      <c r="A953" s="122"/>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2"/>
      <c r="AP953" s="122"/>
    </row>
    <row r="954" spans="1:42" ht="13.5" customHeight="1">
      <c r="A954" s="122"/>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2"/>
      <c r="AP954" s="122"/>
    </row>
    <row r="955" spans="1:42" ht="13.5" customHeight="1">
      <c r="A955" s="122"/>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2"/>
      <c r="AP955" s="122"/>
    </row>
    <row r="956" spans="1:42" ht="13.5" customHeight="1">
      <c r="A956" s="122"/>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2"/>
      <c r="AP956" s="122"/>
    </row>
    <row r="957" spans="1:42" ht="13.5" customHeight="1">
      <c r="A957" s="122"/>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2"/>
      <c r="AP957" s="122"/>
    </row>
    <row r="958" spans="1:42" ht="13.5" customHeight="1">
      <c r="A958" s="122"/>
      <c r="B958" s="122"/>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2"/>
      <c r="AP958" s="122"/>
    </row>
    <row r="959" spans="1:42" ht="13.5" customHeight="1">
      <c r="A959" s="122"/>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2"/>
      <c r="AP959" s="122"/>
    </row>
    <row r="960" spans="1:42" ht="13.5" customHeight="1">
      <c r="A960" s="122"/>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2"/>
      <c r="AP960" s="122"/>
    </row>
    <row r="961" spans="1:42" ht="13.5" customHeight="1">
      <c r="A961" s="122"/>
      <c r="B961" s="122"/>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2"/>
      <c r="AP961" s="122"/>
    </row>
    <row r="962" spans="1:42" ht="13.5" customHeight="1">
      <c r="A962" s="122"/>
      <c r="B962" s="122"/>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2"/>
      <c r="AP962" s="122"/>
    </row>
    <row r="963" spans="1:42" ht="13.5" customHeight="1">
      <c r="A963" s="122"/>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2"/>
      <c r="AP963" s="122"/>
    </row>
    <row r="964" spans="1:42" ht="13.5" customHeight="1">
      <c r="A964" s="122"/>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2"/>
      <c r="AP964" s="122"/>
    </row>
    <row r="965" spans="1:42" ht="13.5" customHeight="1">
      <c r="A965" s="122"/>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2"/>
      <c r="AP965" s="122"/>
    </row>
    <row r="966" spans="1:42" ht="13.5" customHeight="1">
      <c r="A966" s="122"/>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2"/>
      <c r="AP966" s="122"/>
    </row>
    <row r="967" spans="1:42" ht="13.5" customHeight="1">
      <c r="A967" s="122"/>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2"/>
      <c r="AP967" s="122"/>
    </row>
    <row r="968" spans="1:42" ht="13.5" customHeight="1">
      <c r="A968" s="122"/>
      <c r="B968" s="122"/>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2"/>
      <c r="AP968" s="122"/>
    </row>
    <row r="969" spans="1:42" ht="13.5" customHeight="1">
      <c r="A969" s="122"/>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2"/>
      <c r="AP969" s="122"/>
    </row>
    <row r="970" spans="1:42" ht="13.5" customHeight="1">
      <c r="A970" s="122"/>
      <c r="B970" s="122"/>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2"/>
      <c r="AP970" s="122"/>
    </row>
    <row r="971" spans="1:42" ht="13.5" customHeight="1">
      <c r="A971" s="122"/>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2"/>
      <c r="AP971" s="122"/>
    </row>
    <row r="972" spans="1:42" ht="13.5" customHeight="1">
      <c r="A972" s="122"/>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2"/>
      <c r="AP972" s="122"/>
    </row>
    <row r="973" spans="1:42" ht="13.5" customHeight="1">
      <c r="A973" s="122"/>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2"/>
      <c r="AP973" s="122"/>
    </row>
    <row r="974" spans="1:42" ht="13.5" customHeight="1">
      <c r="A974" s="122"/>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2"/>
      <c r="AP974" s="122"/>
    </row>
    <row r="975" spans="1:42" ht="13.5" customHeight="1">
      <c r="A975" s="122"/>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2"/>
      <c r="AP975" s="122"/>
    </row>
    <row r="976" spans="1:42" ht="13.5" customHeight="1">
      <c r="A976" s="122"/>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2"/>
      <c r="AP976" s="122"/>
    </row>
    <row r="977" spans="1:42" ht="13.5" customHeight="1">
      <c r="A977" s="122"/>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2"/>
      <c r="AP977" s="122"/>
    </row>
    <row r="978" spans="1:42" ht="13.5" customHeight="1">
      <c r="A978" s="122"/>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2"/>
      <c r="AP978" s="122"/>
    </row>
    <row r="979" spans="1:42" ht="13.5" customHeight="1">
      <c r="A979" s="122"/>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2"/>
      <c r="AP979" s="122"/>
    </row>
    <row r="980" spans="1:42" ht="13.5" customHeight="1">
      <c r="A980" s="122"/>
      <c r="B980" s="122"/>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2"/>
      <c r="AP980" s="122"/>
    </row>
    <row r="981" spans="1:42" ht="13.5" customHeight="1">
      <c r="A981" s="122"/>
      <c r="B981" s="122"/>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2"/>
      <c r="AP981" s="122"/>
    </row>
    <row r="982" spans="1:42" ht="13.5" customHeight="1">
      <c r="A982" s="122"/>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2"/>
      <c r="AP982" s="122"/>
    </row>
    <row r="983" spans="1:42" ht="13.5" customHeight="1">
      <c r="A983" s="122"/>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2"/>
      <c r="AP983" s="122"/>
    </row>
    <row r="984" spans="1:42" ht="13.5" customHeight="1">
      <c r="A984" s="122"/>
      <c r="B984" s="122"/>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2"/>
      <c r="AP984" s="122"/>
    </row>
    <row r="985" spans="1:42" ht="13.5" customHeight="1">
      <c r="A985" s="122"/>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2"/>
      <c r="AP985" s="122"/>
    </row>
    <row r="986" spans="1:42" ht="13.5" customHeight="1">
      <c r="A986" s="122"/>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2"/>
      <c r="AP986" s="122"/>
    </row>
    <row r="987" spans="1:42" ht="13.5" customHeight="1">
      <c r="A987" s="122"/>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2"/>
      <c r="AP987" s="122"/>
    </row>
    <row r="988" spans="1:42" ht="13.5" customHeight="1">
      <c r="A988" s="122"/>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2"/>
      <c r="AP988" s="122"/>
    </row>
    <row r="989" spans="1:42" ht="13.5" customHeight="1">
      <c r="A989" s="122"/>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2"/>
      <c r="AP989" s="122"/>
    </row>
    <row r="990" spans="1:42" ht="13.5" customHeight="1">
      <c r="A990" s="122"/>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2"/>
      <c r="AP990" s="122"/>
    </row>
    <row r="991" spans="1:42" ht="13.5" customHeight="1">
      <c r="A991" s="122"/>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2"/>
      <c r="AP991" s="122"/>
    </row>
    <row r="992" spans="1:42" ht="13.5" customHeight="1">
      <c r="A992" s="122"/>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2"/>
      <c r="AP992" s="122"/>
    </row>
    <row r="993" spans="1:42" ht="13.5" customHeight="1">
      <c r="A993" s="122"/>
      <c r="B993" s="122"/>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2"/>
      <c r="AP993" s="122"/>
    </row>
    <row r="994" spans="1:42" ht="13.5" customHeight="1">
      <c r="A994" s="122"/>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2"/>
      <c r="AP994" s="122"/>
    </row>
    <row r="995" spans="1:42" ht="13.5" customHeight="1">
      <c r="A995" s="122"/>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2"/>
      <c r="AP995" s="122"/>
    </row>
    <row r="996" spans="1:42" ht="13.5" customHeight="1">
      <c r="A996" s="122"/>
      <c r="B996" s="122"/>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2"/>
      <c r="AP996" s="122"/>
    </row>
    <row r="997" spans="1:42" ht="13.5" customHeight="1">
      <c r="A997" s="122"/>
      <c r="B997" s="122"/>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2"/>
      <c r="AP997" s="122"/>
    </row>
    <row r="998" spans="1:42" ht="13.5" customHeight="1">
      <c r="A998" s="122"/>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2"/>
      <c r="AP998" s="122"/>
    </row>
    <row r="999" spans="1:42" ht="13.5" customHeight="1">
      <c r="A999" s="122"/>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2"/>
      <c r="AP999" s="122"/>
    </row>
    <row r="1000" spans="1:42" ht="13.5" customHeight="1">
      <c r="A1000" s="122"/>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2"/>
      <c r="AP1000" s="122"/>
    </row>
  </sheetData>
  <autoFilter ref="A7:AP466" xr:uid="{00000000-0009-0000-0000-000011000000}">
    <filterColumn colId="1">
      <filters>
        <filter val="Birmingham"/>
      </filters>
    </filterColumn>
  </autoFilter>
  <mergeCells count="4">
    <mergeCell ref="A2:I2"/>
    <mergeCell ref="A469:Q469"/>
    <mergeCell ref="A470:Q470"/>
    <mergeCell ref="A471:Q471"/>
  </mergeCells>
  <hyperlinks>
    <hyperlink ref="A2" r:id="rId1" xr:uid="{00000000-0004-0000-1100-000000000000}"/>
    <hyperlink ref="A475" r:id="rId2" xr:uid="{00000000-0004-0000-1100-000001000000}"/>
    <hyperlink ref="A476" r:id="rId3" xr:uid="{00000000-0004-0000-1100-000002000000}"/>
  </hyperlinks>
  <pageMargins left="0.74803149606299213" right="0.74803149606299213" top="0.59055118110236204" bottom="0.59055118110236204" header="0" footer="0"/>
  <pageSetup scale="3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P1000"/>
  <sheetViews>
    <sheetView workbookViewId="0"/>
  </sheetViews>
  <sheetFormatPr defaultColWidth="14.42578125" defaultRowHeight="15" customHeight="1"/>
  <cols>
    <col min="1" max="1" width="24.5703125" customWidth="1"/>
    <col min="2" max="2" width="44.7109375" customWidth="1"/>
    <col min="3" max="40" width="10.42578125" customWidth="1"/>
    <col min="41" max="42" width="10.5703125" customWidth="1"/>
  </cols>
  <sheetData>
    <row r="1" spans="1:42" ht="13.5" customHeight="1">
      <c r="A1" s="121" t="s">
        <v>574</v>
      </c>
      <c r="B1" s="12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2"/>
      <c r="AP1" s="122"/>
    </row>
    <row r="2" spans="1:42" ht="15" customHeight="1">
      <c r="A2" s="283" t="s">
        <v>1577</v>
      </c>
      <c r="B2" s="284"/>
      <c r="C2" s="284"/>
      <c r="D2" s="284"/>
      <c r="E2" s="284"/>
      <c r="F2" s="284"/>
      <c r="G2" s="284"/>
      <c r="H2" s="284"/>
      <c r="I2" s="285"/>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3"/>
      <c r="AO2" s="122"/>
      <c r="AP2" s="122"/>
    </row>
    <row r="3" spans="1:42" ht="13.5" customHeight="1">
      <c r="A3" s="122"/>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2"/>
      <c r="AP3" s="122"/>
    </row>
    <row r="4" spans="1:42" ht="13.5" customHeight="1">
      <c r="A4" s="5" t="s">
        <v>1578</v>
      </c>
      <c r="B4" s="122"/>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2"/>
      <c r="AP4" s="122"/>
    </row>
    <row r="5" spans="1:42" ht="13.5" customHeight="1">
      <c r="A5" s="126" t="s">
        <v>1579</v>
      </c>
      <c r="B5" s="122"/>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2"/>
      <c r="AP5" s="122"/>
    </row>
    <row r="6" spans="1:42" ht="13.5" customHeight="1">
      <c r="A6" s="138" t="s">
        <v>1569</v>
      </c>
      <c r="B6" s="127"/>
      <c r="C6" s="128"/>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8"/>
      <c r="AO6" s="127"/>
      <c r="AP6" s="127"/>
    </row>
    <row r="7" spans="1:42" ht="21.75" customHeight="1">
      <c r="A7" s="127" t="s">
        <v>578</v>
      </c>
      <c r="B7" s="130" t="s">
        <v>1580</v>
      </c>
      <c r="C7" s="131" t="s">
        <v>1571</v>
      </c>
      <c r="D7" s="131" t="s">
        <v>494</v>
      </c>
      <c r="E7" s="131" t="s">
        <v>580</v>
      </c>
      <c r="F7" s="131" t="s">
        <v>581</v>
      </c>
      <c r="G7" s="131" t="s">
        <v>582</v>
      </c>
      <c r="H7" s="131" t="s">
        <v>495</v>
      </c>
      <c r="I7" s="131" t="s">
        <v>583</v>
      </c>
      <c r="J7" s="131" t="s">
        <v>584</v>
      </c>
      <c r="K7" s="131" t="s">
        <v>585</v>
      </c>
      <c r="L7" s="131" t="s">
        <v>496</v>
      </c>
      <c r="M7" s="131" t="s">
        <v>586</v>
      </c>
      <c r="N7" s="131" t="s">
        <v>587</v>
      </c>
      <c r="O7" s="131" t="s">
        <v>588</v>
      </c>
      <c r="P7" s="131" t="s">
        <v>589</v>
      </c>
      <c r="Q7" s="131" t="s">
        <v>590</v>
      </c>
      <c r="R7" s="131" t="s">
        <v>591</v>
      </c>
      <c r="S7" s="131" t="s">
        <v>592</v>
      </c>
      <c r="T7" s="131" t="s">
        <v>593</v>
      </c>
      <c r="U7" s="131" t="s">
        <v>594</v>
      </c>
      <c r="V7" s="131" t="s">
        <v>595</v>
      </c>
      <c r="W7" s="131" t="s">
        <v>596</v>
      </c>
      <c r="X7" s="131" t="s">
        <v>597</v>
      </c>
      <c r="Y7" s="131" t="s">
        <v>598</v>
      </c>
      <c r="Z7" s="131" t="s">
        <v>599</v>
      </c>
      <c r="AA7" s="131" t="s">
        <v>600</v>
      </c>
      <c r="AB7" s="131" t="s">
        <v>601</v>
      </c>
      <c r="AC7" s="131" t="s">
        <v>602</v>
      </c>
      <c r="AD7" s="131" t="s">
        <v>603</v>
      </c>
      <c r="AE7" s="131" t="s">
        <v>604</v>
      </c>
      <c r="AF7" s="131" t="s">
        <v>605</v>
      </c>
      <c r="AG7" s="131" t="s">
        <v>606</v>
      </c>
      <c r="AH7" s="131" t="s">
        <v>607</v>
      </c>
      <c r="AI7" s="131" t="s">
        <v>608</v>
      </c>
      <c r="AJ7" s="131" t="s">
        <v>609</v>
      </c>
      <c r="AK7" s="131" t="s">
        <v>610</v>
      </c>
      <c r="AL7" s="132" t="s">
        <v>611</v>
      </c>
      <c r="AM7" s="131" t="s">
        <v>612</v>
      </c>
      <c r="AN7" s="132" t="s">
        <v>613</v>
      </c>
      <c r="AO7" s="131" t="s">
        <v>614</v>
      </c>
      <c r="AP7" s="132" t="s">
        <v>615</v>
      </c>
    </row>
    <row r="8" spans="1:42" ht="18" customHeight="1">
      <c r="A8" s="133" t="s">
        <v>616</v>
      </c>
      <c r="B8" s="134" t="s">
        <v>617</v>
      </c>
      <c r="C8" s="135">
        <v>146555</v>
      </c>
      <c r="D8" s="135">
        <v>123348</v>
      </c>
      <c r="E8" s="135">
        <v>106045</v>
      </c>
      <c r="F8" s="135">
        <v>96409</v>
      </c>
      <c r="G8" s="135">
        <v>85982</v>
      </c>
      <c r="H8" s="135">
        <v>73636</v>
      </c>
      <c r="I8" s="135">
        <v>70148</v>
      </c>
      <c r="J8" s="135">
        <v>62198</v>
      </c>
      <c r="K8" s="135">
        <v>56392</v>
      </c>
      <c r="L8" s="135">
        <v>49106</v>
      </c>
      <c r="M8" s="135">
        <v>45472</v>
      </c>
      <c r="N8" s="135">
        <v>42588</v>
      </c>
      <c r="O8" s="135">
        <v>39803</v>
      </c>
      <c r="P8" s="135">
        <v>36789</v>
      </c>
      <c r="Q8" s="135">
        <v>34353</v>
      </c>
      <c r="R8" s="135">
        <v>31882</v>
      </c>
      <c r="S8" s="135">
        <v>29754</v>
      </c>
      <c r="T8" s="135">
        <v>26844</v>
      </c>
      <c r="U8" s="135">
        <v>24719</v>
      </c>
      <c r="V8" s="135">
        <v>21912</v>
      </c>
      <c r="W8" s="135">
        <v>20663</v>
      </c>
      <c r="X8" s="135">
        <v>18744</v>
      </c>
      <c r="Y8" s="135">
        <v>17074</v>
      </c>
      <c r="Z8" s="135">
        <v>15204</v>
      </c>
      <c r="AA8" s="135">
        <v>13306</v>
      </c>
      <c r="AB8" s="135">
        <v>11603</v>
      </c>
      <c r="AC8" s="135">
        <v>9901</v>
      </c>
      <c r="AD8" s="135">
        <v>8377</v>
      </c>
      <c r="AE8" s="135">
        <v>7065</v>
      </c>
      <c r="AF8" s="135">
        <v>5666</v>
      </c>
      <c r="AG8" s="135">
        <v>4923</v>
      </c>
      <c r="AH8" s="135">
        <v>4271</v>
      </c>
      <c r="AI8" s="135">
        <v>3898</v>
      </c>
      <c r="AJ8" s="135">
        <v>3534</v>
      </c>
      <c r="AK8" s="135">
        <v>3320</v>
      </c>
      <c r="AL8" s="135">
        <v>3224</v>
      </c>
      <c r="AM8" s="135">
        <v>3192</v>
      </c>
      <c r="AN8" s="135">
        <v>3201</v>
      </c>
      <c r="AO8" s="135">
        <v>3136</v>
      </c>
      <c r="AP8" s="135">
        <v>3154</v>
      </c>
    </row>
    <row r="9" spans="1:42" ht="18" customHeight="1">
      <c r="A9" s="136" t="s">
        <v>618</v>
      </c>
      <c r="B9" s="122" t="s">
        <v>619</v>
      </c>
      <c r="C9" s="137">
        <v>144668</v>
      </c>
      <c r="D9" s="137">
        <v>121697</v>
      </c>
      <c r="E9" s="137">
        <v>104607</v>
      </c>
      <c r="F9" s="137">
        <v>95081</v>
      </c>
      <c r="G9" s="137">
        <v>84763</v>
      </c>
      <c r="H9" s="137">
        <v>72489</v>
      </c>
      <c r="I9" s="137">
        <v>69016</v>
      </c>
      <c r="J9" s="137">
        <v>61162</v>
      </c>
      <c r="K9" s="137">
        <v>55399</v>
      </c>
      <c r="L9" s="137">
        <v>48160</v>
      </c>
      <c r="M9" s="137">
        <v>44558</v>
      </c>
      <c r="N9" s="137">
        <v>41700</v>
      </c>
      <c r="O9" s="137">
        <v>38957</v>
      </c>
      <c r="P9" s="137">
        <v>35987</v>
      </c>
      <c r="Q9" s="137">
        <v>33601</v>
      </c>
      <c r="R9" s="137">
        <v>31184</v>
      </c>
      <c r="S9" s="137">
        <v>29130</v>
      </c>
      <c r="T9" s="137">
        <v>26264</v>
      </c>
      <c r="U9" s="137">
        <v>24162</v>
      </c>
      <c r="V9" s="137">
        <v>21412</v>
      </c>
      <c r="W9" s="137">
        <v>20170</v>
      </c>
      <c r="X9" s="137">
        <v>18288</v>
      </c>
      <c r="Y9" s="137">
        <v>16646</v>
      </c>
      <c r="Z9" s="137">
        <v>14812</v>
      </c>
      <c r="AA9" s="137">
        <v>12957</v>
      </c>
      <c r="AB9" s="137">
        <v>11301</v>
      </c>
      <c r="AC9" s="137">
        <v>9637</v>
      </c>
      <c r="AD9" s="137">
        <v>8151</v>
      </c>
      <c r="AE9" s="137">
        <v>6875</v>
      </c>
      <c r="AF9" s="137">
        <v>5520</v>
      </c>
      <c r="AG9" s="137">
        <v>4766</v>
      </c>
      <c r="AH9" s="137">
        <v>4135</v>
      </c>
      <c r="AI9" s="137">
        <v>3784</v>
      </c>
      <c r="AJ9" s="137">
        <v>3435</v>
      </c>
      <c r="AK9" s="137">
        <v>3236</v>
      </c>
      <c r="AL9" s="137">
        <v>3131</v>
      </c>
      <c r="AM9" s="137">
        <v>3111</v>
      </c>
      <c r="AN9" s="137">
        <v>3125</v>
      </c>
      <c r="AO9" s="137">
        <v>3067</v>
      </c>
      <c r="AP9" s="137">
        <v>3084</v>
      </c>
    </row>
    <row r="10" spans="1:42" ht="18" customHeight="1">
      <c r="A10" s="136" t="s">
        <v>620</v>
      </c>
      <c r="B10" s="122" t="s">
        <v>516</v>
      </c>
      <c r="C10" s="137">
        <v>127794</v>
      </c>
      <c r="D10" s="137">
        <v>107610</v>
      </c>
      <c r="E10" s="137">
        <v>92449</v>
      </c>
      <c r="F10" s="137">
        <v>84144</v>
      </c>
      <c r="G10" s="137">
        <v>75076</v>
      </c>
      <c r="H10" s="137">
        <v>64187</v>
      </c>
      <c r="I10" s="137">
        <v>61009</v>
      </c>
      <c r="J10" s="137">
        <v>54105</v>
      </c>
      <c r="K10" s="137">
        <v>49067</v>
      </c>
      <c r="L10" s="137">
        <v>42551</v>
      </c>
      <c r="M10" s="137">
        <v>39276</v>
      </c>
      <c r="N10" s="137">
        <v>36792</v>
      </c>
      <c r="O10" s="137">
        <v>34333</v>
      </c>
      <c r="P10" s="137">
        <v>31798</v>
      </c>
      <c r="Q10" s="137">
        <v>29667</v>
      </c>
      <c r="R10" s="137">
        <v>27576</v>
      </c>
      <c r="S10" s="137">
        <v>25758</v>
      </c>
      <c r="T10" s="137">
        <v>23284</v>
      </c>
      <c r="U10" s="137">
        <v>21449</v>
      </c>
      <c r="V10" s="137">
        <v>18999</v>
      </c>
      <c r="W10" s="137">
        <v>17924</v>
      </c>
      <c r="X10" s="137">
        <v>16300</v>
      </c>
      <c r="Y10" s="137">
        <v>14818</v>
      </c>
      <c r="Z10" s="137">
        <v>13213</v>
      </c>
      <c r="AA10" s="137">
        <v>11589</v>
      </c>
      <c r="AB10" s="137">
        <v>10108</v>
      </c>
      <c r="AC10" s="137">
        <v>8628</v>
      </c>
      <c r="AD10" s="137">
        <v>7321</v>
      </c>
      <c r="AE10" s="137">
        <v>6227</v>
      </c>
      <c r="AF10" s="137">
        <v>5049</v>
      </c>
      <c r="AG10" s="137">
        <v>4372</v>
      </c>
      <c r="AH10" s="137">
        <v>3810</v>
      </c>
      <c r="AI10" s="137">
        <v>3487</v>
      </c>
      <c r="AJ10" s="137">
        <v>3192</v>
      </c>
      <c r="AK10" s="137">
        <v>3032</v>
      </c>
      <c r="AL10" s="137">
        <v>2947</v>
      </c>
      <c r="AM10" s="137">
        <v>2921</v>
      </c>
      <c r="AN10" s="137">
        <v>2932</v>
      </c>
      <c r="AO10" s="137">
        <v>2879</v>
      </c>
      <c r="AP10" s="137">
        <v>2899</v>
      </c>
    </row>
    <row r="11" spans="1:42" ht="18" customHeight="1">
      <c r="A11" s="136" t="s">
        <v>621</v>
      </c>
      <c r="B11" s="122" t="s">
        <v>622</v>
      </c>
      <c r="C11" s="137">
        <v>3998</v>
      </c>
      <c r="D11" s="137">
        <v>3301</v>
      </c>
      <c r="E11" s="137">
        <v>2800</v>
      </c>
      <c r="F11" s="137">
        <v>2525</v>
      </c>
      <c r="G11" s="137">
        <v>2287</v>
      </c>
      <c r="H11" s="137">
        <v>2023</v>
      </c>
      <c r="I11" s="137">
        <v>1990</v>
      </c>
      <c r="J11" s="137">
        <v>1787</v>
      </c>
      <c r="K11" s="137">
        <v>1678</v>
      </c>
      <c r="L11" s="137">
        <v>1557</v>
      </c>
      <c r="M11" s="137">
        <v>1505</v>
      </c>
      <c r="N11" s="137">
        <v>1498</v>
      </c>
      <c r="O11" s="137">
        <v>1454</v>
      </c>
      <c r="P11" s="137">
        <v>1415</v>
      </c>
      <c r="Q11" s="137">
        <v>1405</v>
      </c>
      <c r="R11" s="137">
        <v>1386</v>
      </c>
      <c r="S11" s="137">
        <v>1363</v>
      </c>
      <c r="T11" s="137">
        <v>1301</v>
      </c>
      <c r="U11" s="137">
        <v>1251</v>
      </c>
      <c r="V11" s="137">
        <v>1199</v>
      </c>
      <c r="W11" s="137">
        <v>1209</v>
      </c>
      <c r="X11" s="137">
        <v>1188</v>
      </c>
      <c r="Y11" s="137">
        <v>1112</v>
      </c>
      <c r="Z11" s="137">
        <v>1033</v>
      </c>
      <c r="AA11" s="137">
        <v>945</v>
      </c>
      <c r="AB11" s="137">
        <v>830</v>
      </c>
      <c r="AC11" s="137">
        <v>698</v>
      </c>
      <c r="AD11" s="137">
        <v>547</v>
      </c>
      <c r="AE11" s="137">
        <v>388</v>
      </c>
      <c r="AF11" s="137">
        <v>239</v>
      </c>
      <c r="AG11" s="137">
        <v>165</v>
      </c>
      <c r="AH11" s="137">
        <v>110</v>
      </c>
      <c r="AI11" s="137">
        <v>88</v>
      </c>
      <c r="AJ11" s="137">
        <v>71</v>
      </c>
      <c r="AK11" s="137">
        <v>65</v>
      </c>
      <c r="AL11" s="137">
        <v>70</v>
      </c>
      <c r="AM11" s="137">
        <v>70</v>
      </c>
      <c r="AN11" s="137">
        <v>73</v>
      </c>
      <c r="AO11" s="137">
        <v>71</v>
      </c>
      <c r="AP11" s="137">
        <v>70</v>
      </c>
    </row>
    <row r="12" spans="1:42" ht="18" customHeight="1">
      <c r="A12" s="136" t="s">
        <v>623</v>
      </c>
      <c r="B12" s="122" t="s">
        <v>624</v>
      </c>
      <c r="C12" s="137">
        <v>885</v>
      </c>
      <c r="D12" s="137">
        <v>698</v>
      </c>
      <c r="E12" s="137">
        <v>578</v>
      </c>
      <c r="F12" s="137">
        <v>520</v>
      </c>
      <c r="G12" s="137">
        <v>464</v>
      </c>
      <c r="H12" s="137">
        <v>402</v>
      </c>
      <c r="I12" s="137">
        <v>392</v>
      </c>
      <c r="J12" s="137">
        <v>354</v>
      </c>
      <c r="K12" s="137">
        <v>326</v>
      </c>
      <c r="L12" s="137">
        <v>294</v>
      </c>
      <c r="M12" s="137">
        <v>294</v>
      </c>
      <c r="N12" s="137">
        <v>294</v>
      </c>
      <c r="O12" s="137">
        <v>288</v>
      </c>
      <c r="P12" s="137">
        <v>286</v>
      </c>
      <c r="Q12" s="137">
        <v>275</v>
      </c>
      <c r="R12" s="137">
        <v>270</v>
      </c>
      <c r="S12" s="137">
        <v>271</v>
      </c>
      <c r="T12" s="137">
        <v>276</v>
      </c>
      <c r="U12" s="137">
        <v>274</v>
      </c>
      <c r="V12" s="137">
        <v>264</v>
      </c>
      <c r="W12" s="137">
        <v>272</v>
      </c>
      <c r="X12" s="137">
        <v>269</v>
      </c>
      <c r="Y12" s="137">
        <v>255</v>
      </c>
      <c r="Z12" s="137">
        <v>238</v>
      </c>
      <c r="AA12" s="137">
        <v>227</v>
      </c>
      <c r="AB12" s="137">
        <v>184</v>
      </c>
      <c r="AC12" s="137">
        <v>152</v>
      </c>
      <c r="AD12" s="137">
        <v>121</v>
      </c>
      <c r="AE12" s="137">
        <v>82</v>
      </c>
      <c r="AF12" s="137">
        <v>43</v>
      </c>
      <c r="AG12" s="137">
        <v>28</v>
      </c>
      <c r="AH12" s="137">
        <v>25</v>
      </c>
      <c r="AI12" s="137">
        <v>22</v>
      </c>
      <c r="AJ12" s="137">
        <v>16</v>
      </c>
      <c r="AK12" s="137">
        <v>13</v>
      </c>
      <c r="AL12" s="137">
        <v>17</v>
      </c>
      <c r="AM12" s="137">
        <v>16</v>
      </c>
      <c r="AN12" s="137">
        <v>17</v>
      </c>
      <c r="AO12" s="137">
        <v>16</v>
      </c>
      <c r="AP12" s="137">
        <v>15</v>
      </c>
    </row>
    <row r="13" spans="1:42" ht="18" customHeight="1">
      <c r="A13" s="136" t="s">
        <v>625</v>
      </c>
      <c r="B13" s="122" t="s">
        <v>626</v>
      </c>
      <c r="C13" s="137">
        <v>155</v>
      </c>
      <c r="D13" s="137">
        <v>127</v>
      </c>
      <c r="E13" s="137">
        <v>110</v>
      </c>
      <c r="F13" s="137">
        <v>97</v>
      </c>
      <c r="G13" s="137">
        <v>87</v>
      </c>
      <c r="H13" s="137">
        <v>69</v>
      </c>
      <c r="I13" s="137">
        <v>60</v>
      </c>
      <c r="J13" s="137">
        <v>60</v>
      </c>
      <c r="K13" s="137">
        <v>57</v>
      </c>
      <c r="L13" s="137">
        <v>44</v>
      </c>
      <c r="M13" s="137">
        <v>43</v>
      </c>
      <c r="N13" s="137">
        <v>44</v>
      </c>
      <c r="O13" s="137">
        <v>45</v>
      </c>
      <c r="P13" s="137">
        <v>42</v>
      </c>
      <c r="Q13" s="137">
        <v>39</v>
      </c>
      <c r="R13" s="137">
        <v>40</v>
      </c>
      <c r="S13" s="137">
        <v>37</v>
      </c>
      <c r="T13" s="137">
        <v>37</v>
      </c>
      <c r="U13" s="137">
        <v>36</v>
      </c>
      <c r="V13" s="137">
        <v>32</v>
      </c>
      <c r="W13" s="137">
        <v>27</v>
      </c>
      <c r="X13" s="137">
        <v>19</v>
      </c>
      <c r="Y13" s="137">
        <v>18</v>
      </c>
      <c r="Z13" s="137">
        <v>16</v>
      </c>
      <c r="AA13" s="137">
        <v>14</v>
      </c>
      <c r="AB13" s="137">
        <v>12</v>
      </c>
      <c r="AC13" s="137">
        <v>11</v>
      </c>
      <c r="AD13" s="137">
        <v>10</v>
      </c>
      <c r="AE13" s="137">
        <v>10</v>
      </c>
      <c r="AF13" s="137">
        <v>8</v>
      </c>
      <c r="AG13" s="137">
        <v>6</v>
      </c>
      <c r="AH13" s="137">
        <v>5</v>
      </c>
      <c r="AI13" s="137">
        <v>5</v>
      </c>
      <c r="AJ13" s="137" t="s">
        <v>631</v>
      </c>
      <c r="AK13" s="137" t="s">
        <v>631</v>
      </c>
      <c r="AL13" s="137" t="s">
        <v>631</v>
      </c>
      <c r="AM13" s="137" t="s">
        <v>631</v>
      </c>
      <c r="AN13" s="137" t="s">
        <v>631</v>
      </c>
      <c r="AO13" s="137" t="s">
        <v>631</v>
      </c>
      <c r="AP13" s="137" t="s">
        <v>631</v>
      </c>
    </row>
    <row r="14" spans="1:42" ht="18" customHeight="1">
      <c r="A14" s="136" t="s">
        <v>627</v>
      </c>
      <c r="B14" s="122" t="s">
        <v>628</v>
      </c>
      <c r="C14" s="137">
        <v>91</v>
      </c>
      <c r="D14" s="137">
        <v>80</v>
      </c>
      <c r="E14" s="137">
        <v>70</v>
      </c>
      <c r="F14" s="137">
        <v>61</v>
      </c>
      <c r="G14" s="137">
        <v>58</v>
      </c>
      <c r="H14" s="137">
        <v>51</v>
      </c>
      <c r="I14" s="137">
        <v>47</v>
      </c>
      <c r="J14" s="137">
        <v>38</v>
      </c>
      <c r="K14" s="137">
        <v>36</v>
      </c>
      <c r="L14" s="137">
        <v>32</v>
      </c>
      <c r="M14" s="137">
        <v>31</v>
      </c>
      <c r="N14" s="137">
        <v>30</v>
      </c>
      <c r="O14" s="137">
        <v>26</v>
      </c>
      <c r="P14" s="137">
        <v>25</v>
      </c>
      <c r="Q14" s="137">
        <v>27</v>
      </c>
      <c r="R14" s="137">
        <v>26</v>
      </c>
      <c r="S14" s="137">
        <v>24</v>
      </c>
      <c r="T14" s="137">
        <v>19</v>
      </c>
      <c r="U14" s="137">
        <v>20</v>
      </c>
      <c r="V14" s="137">
        <v>18</v>
      </c>
      <c r="W14" s="137">
        <v>15</v>
      </c>
      <c r="X14" s="137">
        <v>15</v>
      </c>
      <c r="Y14" s="137">
        <v>12</v>
      </c>
      <c r="Z14" s="137">
        <v>12</v>
      </c>
      <c r="AA14" s="137">
        <v>12</v>
      </c>
      <c r="AB14" s="137">
        <v>10</v>
      </c>
      <c r="AC14" s="137">
        <v>8</v>
      </c>
      <c r="AD14" s="137">
        <v>7</v>
      </c>
      <c r="AE14" s="137">
        <v>7</v>
      </c>
      <c r="AF14" s="137" t="s">
        <v>631</v>
      </c>
      <c r="AG14" s="137" t="s">
        <v>631</v>
      </c>
      <c r="AH14" s="137" t="s">
        <v>631</v>
      </c>
      <c r="AI14" s="137" t="s">
        <v>631</v>
      </c>
      <c r="AJ14" s="137" t="s">
        <v>631</v>
      </c>
      <c r="AK14" s="137" t="s">
        <v>631</v>
      </c>
      <c r="AL14" s="137" t="s">
        <v>631</v>
      </c>
      <c r="AM14" s="137" t="s">
        <v>631</v>
      </c>
      <c r="AN14" s="137" t="s">
        <v>631</v>
      </c>
      <c r="AO14" s="137" t="s">
        <v>631</v>
      </c>
      <c r="AP14" s="137" t="s">
        <v>631</v>
      </c>
    </row>
    <row r="15" spans="1:42" ht="18" customHeight="1">
      <c r="A15" s="136" t="s">
        <v>629</v>
      </c>
      <c r="B15" s="122" t="s">
        <v>630</v>
      </c>
      <c r="C15" s="137">
        <v>80</v>
      </c>
      <c r="D15" s="137">
        <v>60</v>
      </c>
      <c r="E15" s="137">
        <v>49</v>
      </c>
      <c r="F15" s="137">
        <v>43</v>
      </c>
      <c r="G15" s="137">
        <v>31</v>
      </c>
      <c r="H15" s="137">
        <v>25</v>
      </c>
      <c r="I15" s="137">
        <v>26</v>
      </c>
      <c r="J15" s="137">
        <v>25</v>
      </c>
      <c r="K15" s="137">
        <v>23</v>
      </c>
      <c r="L15" s="137">
        <v>20</v>
      </c>
      <c r="M15" s="137">
        <v>20</v>
      </c>
      <c r="N15" s="137">
        <v>19</v>
      </c>
      <c r="O15" s="137">
        <v>14</v>
      </c>
      <c r="P15" s="137">
        <v>14</v>
      </c>
      <c r="Q15" s="137">
        <v>13</v>
      </c>
      <c r="R15" s="137">
        <v>15</v>
      </c>
      <c r="S15" s="137">
        <v>13</v>
      </c>
      <c r="T15" s="137">
        <v>14</v>
      </c>
      <c r="U15" s="137">
        <v>13</v>
      </c>
      <c r="V15" s="137">
        <v>11</v>
      </c>
      <c r="W15" s="137">
        <v>11</v>
      </c>
      <c r="X15" s="137">
        <v>12</v>
      </c>
      <c r="Y15" s="137">
        <v>10</v>
      </c>
      <c r="Z15" s="137">
        <v>11</v>
      </c>
      <c r="AA15" s="137">
        <v>7</v>
      </c>
      <c r="AB15" s="137">
        <v>8</v>
      </c>
      <c r="AC15" s="137">
        <v>6</v>
      </c>
      <c r="AD15" s="137" t="s">
        <v>631</v>
      </c>
      <c r="AE15" s="137" t="s">
        <v>631</v>
      </c>
      <c r="AF15" s="137" t="s">
        <v>631</v>
      </c>
      <c r="AG15" s="137" t="s">
        <v>631</v>
      </c>
      <c r="AH15" s="137">
        <v>0</v>
      </c>
      <c r="AI15" s="137">
        <v>0</v>
      </c>
      <c r="AJ15" s="137">
        <v>0</v>
      </c>
      <c r="AK15" s="137">
        <v>0</v>
      </c>
      <c r="AL15" s="137">
        <v>0</v>
      </c>
      <c r="AM15" s="137">
        <v>0</v>
      </c>
      <c r="AN15" s="137">
        <v>0</v>
      </c>
      <c r="AO15" s="137">
        <v>0</v>
      </c>
      <c r="AP15" s="137">
        <v>0</v>
      </c>
    </row>
    <row r="16" spans="1:42" ht="18" customHeight="1">
      <c r="A16" s="136" t="s">
        <v>632</v>
      </c>
      <c r="B16" s="122" t="s">
        <v>633</v>
      </c>
      <c r="C16" s="137">
        <v>873</v>
      </c>
      <c r="D16" s="137">
        <v>757</v>
      </c>
      <c r="E16" s="137">
        <v>650</v>
      </c>
      <c r="F16" s="137">
        <v>600</v>
      </c>
      <c r="G16" s="137">
        <v>554</v>
      </c>
      <c r="H16" s="137">
        <v>488</v>
      </c>
      <c r="I16" s="137">
        <v>492</v>
      </c>
      <c r="J16" s="137">
        <v>418</v>
      </c>
      <c r="K16" s="137">
        <v>385</v>
      </c>
      <c r="L16" s="137">
        <v>374</v>
      </c>
      <c r="M16" s="137">
        <v>347</v>
      </c>
      <c r="N16" s="137">
        <v>346</v>
      </c>
      <c r="O16" s="137">
        <v>342</v>
      </c>
      <c r="P16" s="137">
        <v>334</v>
      </c>
      <c r="Q16" s="137">
        <v>330</v>
      </c>
      <c r="R16" s="137">
        <v>316</v>
      </c>
      <c r="S16" s="137">
        <v>295</v>
      </c>
      <c r="T16" s="137">
        <v>268</v>
      </c>
      <c r="U16" s="137">
        <v>251</v>
      </c>
      <c r="V16" s="137">
        <v>241</v>
      </c>
      <c r="W16" s="137">
        <v>229</v>
      </c>
      <c r="X16" s="137">
        <v>223</v>
      </c>
      <c r="Y16" s="137">
        <v>210</v>
      </c>
      <c r="Z16" s="137">
        <v>188</v>
      </c>
      <c r="AA16" s="137">
        <v>178</v>
      </c>
      <c r="AB16" s="137">
        <v>163</v>
      </c>
      <c r="AC16" s="137">
        <v>140</v>
      </c>
      <c r="AD16" s="137">
        <v>112</v>
      </c>
      <c r="AE16" s="137">
        <v>83</v>
      </c>
      <c r="AF16" s="137">
        <v>54</v>
      </c>
      <c r="AG16" s="137">
        <v>41</v>
      </c>
      <c r="AH16" s="137">
        <v>24</v>
      </c>
      <c r="AI16" s="137">
        <v>19</v>
      </c>
      <c r="AJ16" s="137">
        <v>17</v>
      </c>
      <c r="AK16" s="137">
        <v>16</v>
      </c>
      <c r="AL16" s="137">
        <v>16</v>
      </c>
      <c r="AM16" s="137">
        <v>16</v>
      </c>
      <c r="AN16" s="137">
        <v>14</v>
      </c>
      <c r="AO16" s="137">
        <v>15</v>
      </c>
      <c r="AP16" s="137">
        <v>13</v>
      </c>
    </row>
    <row r="17" spans="1:42" ht="18" customHeight="1">
      <c r="A17" s="136" t="s">
        <v>634</v>
      </c>
      <c r="B17" s="122" t="s">
        <v>635</v>
      </c>
      <c r="C17" s="137">
        <v>139</v>
      </c>
      <c r="D17" s="137">
        <v>107</v>
      </c>
      <c r="E17" s="137">
        <v>90</v>
      </c>
      <c r="F17" s="137">
        <v>78</v>
      </c>
      <c r="G17" s="137">
        <v>68</v>
      </c>
      <c r="H17" s="137">
        <v>61</v>
      </c>
      <c r="I17" s="137">
        <v>55</v>
      </c>
      <c r="J17" s="137">
        <v>47</v>
      </c>
      <c r="K17" s="137">
        <v>46</v>
      </c>
      <c r="L17" s="137">
        <v>41</v>
      </c>
      <c r="M17" s="137">
        <v>37</v>
      </c>
      <c r="N17" s="137">
        <v>37</v>
      </c>
      <c r="O17" s="137">
        <v>35</v>
      </c>
      <c r="P17" s="137">
        <v>35</v>
      </c>
      <c r="Q17" s="137">
        <v>34</v>
      </c>
      <c r="R17" s="137">
        <v>35</v>
      </c>
      <c r="S17" s="137">
        <v>39</v>
      </c>
      <c r="T17" s="137">
        <v>25</v>
      </c>
      <c r="U17" s="137">
        <v>23</v>
      </c>
      <c r="V17" s="137">
        <v>22</v>
      </c>
      <c r="W17" s="137">
        <v>21</v>
      </c>
      <c r="X17" s="137">
        <v>22</v>
      </c>
      <c r="Y17" s="137">
        <v>22</v>
      </c>
      <c r="Z17" s="137">
        <v>21</v>
      </c>
      <c r="AA17" s="137">
        <v>18</v>
      </c>
      <c r="AB17" s="137">
        <v>18</v>
      </c>
      <c r="AC17" s="137">
        <v>14</v>
      </c>
      <c r="AD17" s="137">
        <v>9</v>
      </c>
      <c r="AE17" s="137">
        <v>6</v>
      </c>
      <c r="AF17" s="137">
        <v>5</v>
      </c>
      <c r="AG17" s="137" t="s">
        <v>631</v>
      </c>
      <c r="AH17" s="137" t="s">
        <v>631</v>
      </c>
      <c r="AI17" s="137" t="s">
        <v>631</v>
      </c>
      <c r="AJ17" s="137" t="s">
        <v>631</v>
      </c>
      <c r="AK17" s="137" t="s">
        <v>631</v>
      </c>
      <c r="AL17" s="137" t="s">
        <v>631</v>
      </c>
      <c r="AM17" s="137" t="s">
        <v>631</v>
      </c>
      <c r="AN17" s="137" t="s">
        <v>631</v>
      </c>
      <c r="AO17" s="137" t="s">
        <v>631</v>
      </c>
      <c r="AP17" s="137" t="s">
        <v>631</v>
      </c>
    </row>
    <row r="18" spans="1:42" ht="18" customHeight="1">
      <c r="A18" s="136" t="s">
        <v>636</v>
      </c>
      <c r="B18" s="136" t="s">
        <v>637</v>
      </c>
      <c r="C18" s="137">
        <v>250</v>
      </c>
      <c r="D18" s="137">
        <v>185</v>
      </c>
      <c r="E18" s="137">
        <v>172</v>
      </c>
      <c r="F18" s="137">
        <v>146</v>
      </c>
      <c r="G18" s="137">
        <v>125</v>
      </c>
      <c r="H18" s="137">
        <v>97</v>
      </c>
      <c r="I18" s="137">
        <v>96</v>
      </c>
      <c r="J18" s="137">
        <v>91</v>
      </c>
      <c r="K18" s="137">
        <v>84</v>
      </c>
      <c r="L18" s="137">
        <v>80</v>
      </c>
      <c r="M18" s="137">
        <v>73</v>
      </c>
      <c r="N18" s="137">
        <v>66</v>
      </c>
      <c r="O18" s="137">
        <v>65</v>
      </c>
      <c r="P18" s="137">
        <v>63</v>
      </c>
      <c r="Q18" s="137">
        <v>63</v>
      </c>
      <c r="R18" s="137">
        <v>62</v>
      </c>
      <c r="S18" s="137">
        <v>60</v>
      </c>
      <c r="T18" s="137">
        <v>55</v>
      </c>
      <c r="U18" s="137">
        <v>54</v>
      </c>
      <c r="V18" s="137">
        <v>48</v>
      </c>
      <c r="W18" s="137">
        <v>51</v>
      </c>
      <c r="X18" s="137">
        <v>51</v>
      </c>
      <c r="Y18" s="137">
        <v>41</v>
      </c>
      <c r="Z18" s="137">
        <v>36</v>
      </c>
      <c r="AA18" s="137">
        <v>32</v>
      </c>
      <c r="AB18" s="137">
        <v>25</v>
      </c>
      <c r="AC18" s="137">
        <v>20</v>
      </c>
      <c r="AD18" s="137">
        <v>18</v>
      </c>
      <c r="AE18" s="137">
        <v>11</v>
      </c>
      <c r="AF18" s="137">
        <v>7</v>
      </c>
      <c r="AG18" s="137">
        <v>6</v>
      </c>
      <c r="AH18" s="137" t="s">
        <v>631</v>
      </c>
      <c r="AI18" s="137">
        <v>0</v>
      </c>
      <c r="AJ18" s="137">
        <v>0</v>
      </c>
      <c r="AK18" s="137">
        <v>0</v>
      </c>
      <c r="AL18" s="137">
        <v>0</v>
      </c>
      <c r="AM18" s="137">
        <v>0</v>
      </c>
      <c r="AN18" s="137" t="s">
        <v>631</v>
      </c>
      <c r="AO18" s="137" t="s">
        <v>631</v>
      </c>
      <c r="AP18" s="137" t="s">
        <v>631</v>
      </c>
    </row>
    <row r="19" spans="1:42" ht="18" customHeight="1">
      <c r="A19" s="136" t="s">
        <v>638</v>
      </c>
      <c r="B19" s="136" t="s">
        <v>639</v>
      </c>
      <c r="C19" s="137">
        <v>1521</v>
      </c>
      <c r="D19" s="137">
        <v>1285</v>
      </c>
      <c r="E19" s="137">
        <v>1080</v>
      </c>
      <c r="F19" s="137">
        <v>979</v>
      </c>
      <c r="G19" s="137">
        <v>898</v>
      </c>
      <c r="H19" s="137">
        <v>828</v>
      </c>
      <c r="I19" s="137">
        <v>820</v>
      </c>
      <c r="J19" s="137">
        <v>752</v>
      </c>
      <c r="K19" s="137">
        <v>720</v>
      </c>
      <c r="L19" s="137">
        <v>671</v>
      </c>
      <c r="M19" s="137">
        <v>659</v>
      </c>
      <c r="N19" s="137">
        <v>661</v>
      </c>
      <c r="O19" s="137">
        <v>638</v>
      </c>
      <c r="P19" s="137">
        <v>615</v>
      </c>
      <c r="Q19" s="137">
        <v>623</v>
      </c>
      <c r="R19" s="137">
        <v>621</v>
      </c>
      <c r="S19" s="137">
        <v>623</v>
      </c>
      <c r="T19" s="137">
        <v>606</v>
      </c>
      <c r="U19" s="137">
        <v>579</v>
      </c>
      <c r="V19" s="137">
        <v>562</v>
      </c>
      <c r="W19" s="137">
        <v>582</v>
      </c>
      <c r="X19" s="137">
        <v>576</v>
      </c>
      <c r="Y19" s="137">
        <v>543</v>
      </c>
      <c r="Z19" s="137">
        <v>510</v>
      </c>
      <c r="AA19" s="137">
        <v>456</v>
      </c>
      <c r="AB19" s="137">
        <v>409</v>
      </c>
      <c r="AC19" s="137">
        <v>346</v>
      </c>
      <c r="AD19" s="137">
        <v>265</v>
      </c>
      <c r="AE19" s="137">
        <v>184</v>
      </c>
      <c r="AF19" s="137">
        <v>115</v>
      </c>
      <c r="AG19" s="137">
        <v>74</v>
      </c>
      <c r="AH19" s="137">
        <v>47</v>
      </c>
      <c r="AI19" s="137">
        <v>36</v>
      </c>
      <c r="AJ19" s="137">
        <v>31</v>
      </c>
      <c r="AK19" s="137">
        <v>28</v>
      </c>
      <c r="AL19" s="137">
        <v>29</v>
      </c>
      <c r="AM19" s="137">
        <v>29</v>
      </c>
      <c r="AN19" s="137">
        <v>32</v>
      </c>
      <c r="AO19" s="137">
        <v>31</v>
      </c>
      <c r="AP19" s="137">
        <v>32</v>
      </c>
    </row>
    <row r="20" spans="1:42" ht="18" customHeight="1">
      <c r="A20" s="136" t="s">
        <v>640</v>
      </c>
      <c r="B20" s="136" t="s">
        <v>641</v>
      </c>
      <c r="C20" s="137">
        <v>275</v>
      </c>
      <c r="D20" s="137">
        <v>226</v>
      </c>
      <c r="E20" s="137">
        <v>191</v>
      </c>
      <c r="F20" s="137">
        <v>171</v>
      </c>
      <c r="G20" s="137">
        <v>168</v>
      </c>
      <c r="H20" s="137">
        <v>155</v>
      </c>
      <c r="I20" s="137">
        <v>150</v>
      </c>
      <c r="J20" s="137">
        <v>145</v>
      </c>
      <c r="K20" s="137">
        <v>144</v>
      </c>
      <c r="L20" s="137">
        <v>132</v>
      </c>
      <c r="M20" s="137">
        <v>125</v>
      </c>
      <c r="N20" s="137">
        <v>121</v>
      </c>
      <c r="O20" s="137">
        <v>117</v>
      </c>
      <c r="P20" s="137">
        <v>112</v>
      </c>
      <c r="Q20" s="137">
        <v>110</v>
      </c>
      <c r="R20" s="137">
        <v>111</v>
      </c>
      <c r="S20" s="137">
        <v>117</v>
      </c>
      <c r="T20" s="137">
        <v>115</v>
      </c>
      <c r="U20" s="137">
        <v>111</v>
      </c>
      <c r="V20" s="137">
        <v>104</v>
      </c>
      <c r="W20" s="137">
        <v>108</v>
      </c>
      <c r="X20" s="137">
        <v>105</v>
      </c>
      <c r="Y20" s="137">
        <v>97</v>
      </c>
      <c r="Z20" s="137">
        <v>92</v>
      </c>
      <c r="AA20" s="137">
        <v>82</v>
      </c>
      <c r="AB20" s="137">
        <v>64</v>
      </c>
      <c r="AC20" s="137">
        <v>56</v>
      </c>
      <c r="AD20" s="137">
        <v>45</v>
      </c>
      <c r="AE20" s="137">
        <v>21</v>
      </c>
      <c r="AF20" s="137">
        <v>17</v>
      </c>
      <c r="AG20" s="137">
        <v>10</v>
      </c>
      <c r="AH20" s="137">
        <v>7</v>
      </c>
      <c r="AI20" s="137">
        <v>7</v>
      </c>
      <c r="AJ20" s="137">
        <v>7</v>
      </c>
      <c r="AK20" s="137">
        <v>6</v>
      </c>
      <c r="AL20" s="137">
        <v>5</v>
      </c>
      <c r="AM20" s="137">
        <v>6</v>
      </c>
      <c r="AN20" s="137">
        <v>6</v>
      </c>
      <c r="AO20" s="137">
        <v>5</v>
      </c>
      <c r="AP20" s="137">
        <v>7</v>
      </c>
    </row>
    <row r="21" spans="1:42" ht="18" customHeight="1">
      <c r="A21" s="136" t="s">
        <v>642</v>
      </c>
      <c r="B21" s="136" t="s">
        <v>643</v>
      </c>
      <c r="C21" s="137">
        <v>408</v>
      </c>
      <c r="D21" s="137">
        <v>347</v>
      </c>
      <c r="E21" s="137">
        <v>288</v>
      </c>
      <c r="F21" s="137">
        <v>267</v>
      </c>
      <c r="G21" s="137">
        <v>235</v>
      </c>
      <c r="H21" s="137">
        <v>212</v>
      </c>
      <c r="I21" s="137">
        <v>204</v>
      </c>
      <c r="J21" s="137">
        <v>192</v>
      </c>
      <c r="K21" s="137">
        <v>176</v>
      </c>
      <c r="L21" s="137">
        <v>155</v>
      </c>
      <c r="M21" s="137">
        <v>145</v>
      </c>
      <c r="N21" s="137">
        <v>137</v>
      </c>
      <c r="O21" s="137">
        <v>127</v>
      </c>
      <c r="P21" s="137">
        <v>118</v>
      </c>
      <c r="Q21" s="137">
        <v>123</v>
      </c>
      <c r="R21" s="137">
        <v>122</v>
      </c>
      <c r="S21" s="137">
        <v>123</v>
      </c>
      <c r="T21" s="137">
        <v>113</v>
      </c>
      <c r="U21" s="137">
        <v>98</v>
      </c>
      <c r="V21" s="137">
        <v>90</v>
      </c>
      <c r="W21" s="137">
        <v>99</v>
      </c>
      <c r="X21" s="137">
        <v>97</v>
      </c>
      <c r="Y21" s="137">
        <v>92</v>
      </c>
      <c r="Z21" s="137">
        <v>81</v>
      </c>
      <c r="AA21" s="137">
        <v>73</v>
      </c>
      <c r="AB21" s="137">
        <v>73</v>
      </c>
      <c r="AC21" s="137">
        <v>65</v>
      </c>
      <c r="AD21" s="137">
        <v>50</v>
      </c>
      <c r="AE21" s="137">
        <v>42</v>
      </c>
      <c r="AF21" s="137">
        <v>28</v>
      </c>
      <c r="AG21" s="137">
        <v>20</v>
      </c>
      <c r="AH21" s="137">
        <v>13</v>
      </c>
      <c r="AI21" s="137">
        <v>7</v>
      </c>
      <c r="AJ21" s="137">
        <v>8</v>
      </c>
      <c r="AK21" s="137">
        <v>5</v>
      </c>
      <c r="AL21" s="137">
        <v>7</v>
      </c>
      <c r="AM21" s="137">
        <v>5</v>
      </c>
      <c r="AN21" s="137">
        <v>5</v>
      </c>
      <c r="AO21" s="137">
        <v>5</v>
      </c>
      <c r="AP21" s="137">
        <v>5</v>
      </c>
    </row>
    <row r="22" spans="1:42" ht="18" customHeight="1">
      <c r="A22" s="136" t="s">
        <v>644</v>
      </c>
      <c r="B22" s="136" t="s">
        <v>645</v>
      </c>
      <c r="C22" s="137">
        <v>327</v>
      </c>
      <c r="D22" s="137">
        <v>268</v>
      </c>
      <c r="E22" s="137">
        <v>224</v>
      </c>
      <c r="F22" s="137">
        <v>196</v>
      </c>
      <c r="G22" s="137">
        <v>175</v>
      </c>
      <c r="H22" s="137">
        <v>150</v>
      </c>
      <c r="I22" s="137">
        <v>151</v>
      </c>
      <c r="J22" s="137">
        <v>138</v>
      </c>
      <c r="K22" s="137">
        <v>133</v>
      </c>
      <c r="L22" s="137">
        <v>126</v>
      </c>
      <c r="M22" s="137">
        <v>128</v>
      </c>
      <c r="N22" s="137">
        <v>137</v>
      </c>
      <c r="O22" s="137">
        <v>130</v>
      </c>
      <c r="P22" s="137">
        <v>126</v>
      </c>
      <c r="Q22" s="137">
        <v>127</v>
      </c>
      <c r="R22" s="137">
        <v>123</v>
      </c>
      <c r="S22" s="137">
        <v>119</v>
      </c>
      <c r="T22" s="137">
        <v>108</v>
      </c>
      <c r="U22" s="137">
        <v>108</v>
      </c>
      <c r="V22" s="137">
        <v>107</v>
      </c>
      <c r="W22" s="137">
        <v>104</v>
      </c>
      <c r="X22" s="137">
        <v>99</v>
      </c>
      <c r="Y22" s="137">
        <v>92</v>
      </c>
      <c r="Z22" s="137">
        <v>85</v>
      </c>
      <c r="AA22" s="137">
        <v>74</v>
      </c>
      <c r="AB22" s="137">
        <v>64</v>
      </c>
      <c r="AC22" s="137">
        <v>50</v>
      </c>
      <c r="AD22" s="137">
        <v>37</v>
      </c>
      <c r="AE22" s="137">
        <v>29</v>
      </c>
      <c r="AF22" s="137">
        <v>15</v>
      </c>
      <c r="AG22" s="137">
        <v>8</v>
      </c>
      <c r="AH22" s="137">
        <v>5</v>
      </c>
      <c r="AI22" s="137" t="s">
        <v>631</v>
      </c>
      <c r="AJ22" s="137" t="s">
        <v>631</v>
      </c>
      <c r="AK22" s="137" t="s">
        <v>631</v>
      </c>
      <c r="AL22" s="137" t="s">
        <v>631</v>
      </c>
      <c r="AM22" s="137" t="s">
        <v>631</v>
      </c>
      <c r="AN22" s="137" t="s">
        <v>631</v>
      </c>
      <c r="AO22" s="137" t="s">
        <v>631</v>
      </c>
      <c r="AP22" s="137" t="s">
        <v>631</v>
      </c>
    </row>
    <row r="23" spans="1:42" ht="18" customHeight="1">
      <c r="A23" s="136" t="s">
        <v>646</v>
      </c>
      <c r="B23" s="136" t="s">
        <v>647</v>
      </c>
      <c r="C23" s="137">
        <v>183</v>
      </c>
      <c r="D23" s="137">
        <v>153</v>
      </c>
      <c r="E23" s="137">
        <v>132</v>
      </c>
      <c r="F23" s="137">
        <v>123</v>
      </c>
      <c r="G23" s="137">
        <v>104</v>
      </c>
      <c r="H23" s="137">
        <v>95</v>
      </c>
      <c r="I23" s="137">
        <v>95</v>
      </c>
      <c r="J23" s="137">
        <v>86</v>
      </c>
      <c r="K23" s="137">
        <v>85</v>
      </c>
      <c r="L23" s="137">
        <v>84</v>
      </c>
      <c r="M23" s="137">
        <v>86</v>
      </c>
      <c r="N23" s="137">
        <v>81</v>
      </c>
      <c r="O23" s="137">
        <v>80</v>
      </c>
      <c r="P23" s="137">
        <v>83</v>
      </c>
      <c r="Q23" s="137">
        <v>84</v>
      </c>
      <c r="R23" s="137">
        <v>83</v>
      </c>
      <c r="S23" s="137">
        <v>82</v>
      </c>
      <c r="T23" s="137">
        <v>77</v>
      </c>
      <c r="U23" s="137">
        <v>76</v>
      </c>
      <c r="V23" s="137">
        <v>76</v>
      </c>
      <c r="W23" s="137">
        <v>78</v>
      </c>
      <c r="X23" s="137">
        <v>78</v>
      </c>
      <c r="Y23" s="137">
        <v>73</v>
      </c>
      <c r="Z23" s="137">
        <v>70</v>
      </c>
      <c r="AA23" s="137">
        <v>71</v>
      </c>
      <c r="AB23" s="137">
        <v>76</v>
      </c>
      <c r="AC23" s="137">
        <v>68</v>
      </c>
      <c r="AD23" s="137">
        <v>56</v>
      </c>
      <c r="AE23" s="137">
        <v>44</v>
      </c>
      <c r="AF23" s="137">
        <v>34</v>
      </c>
      <c r="AG23" s="137">
        <v>21</v>
      </c>
      <c r="AH23" s="137">
        <v>8</v>
      </c>
      <c r="AI23" s="137">
        <v>5</v>
      </c>
      <c r="AJ23" s="137">
        <v>6</v>
      </c>
      <c r="AK23" s="137">
        <v>6</v>
      </c>
      <c r="AL23" s="137">
        <v>6</v>
      </c>
      <c r="AM23" s="137">
        <v>6</v>
      </c>
      <c r="AN23" s="137">
        <v>8</v>
      </c>
      <c r="AO23" s="137">
        <v>7</v>
      </c>
      <c r="AP23" s="137">
        <v>7</v>
      </c>
    </row>
    <row r="24" spans="1:42" ht="18" customHeight="1">
      <c r="A24" s="136" t="s">
        <v>648</v>
      </c>
      <c r="B24" s="136" t="s">
        <v>649</v>
      </c>
      <c r="C24" s="137">
        <v>328</v>
      </c>
      <c r="D24" s="137">
        <v>291</v>
      </c>
      <c r="E24" s="137">
        <v>245</v>
      </c>
      <c r="F24" s="137">
        <v>222</v>
      </c>
      <c r="G24" s="137">
        <v>216</v>
      </c>
      <c r="H24" s="137">
        <v>216</v>
      </c>
      <c r="I24" s="137">
        <v>220</v>
      </c>
      <c r="J24" s="137">
        <v>191</v>
      </c>
      <c r="K24" s="137">
        <v>182</v>
      </c>
      <c r="L24" s="137">
        <v>174</v>
      </c>
      <c r="M24" s="137">
        <v>175</v>
      </c>
      <c r="N24" s="137">
        <v>185</v>
      </c>
      <c r="O24" s="137">
        <v>184</v>
      </c>
      <c r="P24" s="137">
        <v>176</v>
      </c>
      <c r="Q24" s="137">
        <v>179</v>
      </c>
      <c r="R24" s="137">
        <v>182</v>
      </c>
      <c r="S24" s="137">
        <v>182</v>
      </c>
      <c r="T24" s="137">
        <v>193</v>
      </c>
      <c r="U24" s="137">
        <v>186</v>
      </c>
      <c r="V24" s="137">
        <v>185</v>
      </c>
      <c r="W24" s="137">
        <v>193</v>
      </c>
      <c r="X24" s="137">
        <v>197</v>
      </c>
      <c r="Y24" s="137">
        <v>189</v>
      </c>
      <c r="Z24" s="137">
        <v>182</v>
      </c>
      <c r="AA24" s="137">
        <v>156</v>
      </c>
      <c r="AB24" s="137">
        <v>132</v>
      </c>
      <c r="AC24" s="137">
        <v>107</v>
      </c>
      <c r="AD24" s="137">
        <v>77</v>
      </c>
      <c r="AE24" s="137">
        <v>48</v>
      </c>
      <c r="AF24" s="137">
        <v>21</v>
      </c>
      <c r="AG24" s="137">
        <v>15</v>
      </c>
      <c r="AH24" s="137">
        <v>14</v>
      </c>
      <c r="AI24" s="137">
        <v>14</v>
      </c>
      <c r="AJ24" s="137">
        <v>9</v>
      </c>
      <c r="AK24" s="137">
        <v>9</v>
      </c>
      <c r="AL24" s="137">
        <v>9</v>
      </c>
      <c r="AM24" s="137">
        <v>10</v>
      </c>
      <c r="AN24" s="137">
        <v>9</v>
      </c>
      <c r="AO24" s="137">
        <v>10</v>
      </c>
      <c r="AP24" s="137">
        <v>10</v>
      </c>
    </row>
    <row r="25" spans="1:42" ht="18" customHeight="1">
      <c r="A25" s="136"/>
      <c r="B25" s="136" t="s">
        <v>650</v>
      </c>
      <c r="C25" s="137" t="s">
        <v>631</v>
      </c>
      <c r="D25" s="137" t="s">
        <v>631</v>
      </c>
      <c r="E25" s="137" t="s">
        <v>631</v>
      </c>
      <c r="F25" s="137" t="s">
        <v>631</v>
      </c>
      <c r="G25" s="137" t="s">
        <v>631</v>
      </c>
      <c r="H25" s="137" t="s">
        <v>631</v>
      </c>
      <c r="I25" s="137" t="s">
        <v>631</v>
      </c>
      <c r="J25" s="137" t="s">
        <v>631</v>
      </c>
      <c r="K25" s="137" t="s">
        <v>631</v>
      </c>
      <c r="L25" s="137" t="s">
        <v>631</v>
      </c>
      <c r="M25" s="137" t="s">
        <v>631</v>
      </c>
      <c r="N25" s="137" t="s">
        <v>631</v>
      </c>
      <c r="O25" s="137" t="s">
        <v>631</v>
      </c>
      <c r="P25" s="137" t="s">
        <v>631</v>
      </c>
      <c r="Q25" s="137" t="s">
        <v>631</v>
      </c>
      <c r="R25" s="137" t="s">
        <v>631</v>
      </c>
      <c r="S25" s="137" t="s">
        <v>631</v>
      </c>
      <c r="T25" s="137" t="s">
        <v>631</v>
      </c>
      <c r="U25" s="137" t="s">
        <v>631</v>
      </c>
      <c r="V25" s="137" t="s">
        <v>631</v>
      </c>
      <c r="W25" s="137" t="s">
        <v>631</v>
      </c>
      <c r="X25" s="137" t="s">
        <v>631</v>
      </c>
      <c r="Y25" s="137" t="s">
        <v>631</v>
      </c>
      <c r="Z25" s="137" t="s">
        <v>631</v>
      </c>
      <c r="AA25" s="137" t="s">
        <v>631</v>
      </c>
      <c r="AB25" s="137" t="s">
        <v>631</v>
      </c>
      <c r="AC25" s="137" t="s">
        <v>631</v>
      </c>
      <c r="AD25" s="137" t="s">
        <v>631</v>
      </c>
      <c r="AE25" s="137" t="s">
        <v>631</v>
      </c>
      <c r="AF25" s="137" t="s">
        <v>631</v>
      </c>
      <c r="AG25" s="137" t="s">
        <v>631</v>
      </c>
      <c r="AH25" s="137" t="s">
        <v>631</v>
      </c>
      <c r="AI25" s="137" t="s">
        <v>631</v>
      </c>
      <c r="AJ25" s="137" t="s">
        <v>631</v>
      </c>
      <c r="AK25" s="137" t="s">
        <v>631</v>
      </c>
      <c r="AL25" s="137" t="s">
        <v>631</v>
      </c>
      <c r="AM25" s="137" t="s">
        <v>631</v>
      </c>
      <c r="AN25" s="137" t="s">
        <v>631</v>
      </c>
      <c r="AO25" s="137" t="s">
        <v>631</v>
      </c>
      <c r="AP25" s="137" t="s">
        <v>631</v>
      </c>
    </row>
    <row r="26" spans="1:42" ht="18" customHeight="1">
      <c r="A26" s="136" t="s">
        <v>651</v>
      </c>
      <c r="B26" s="136" t="s">
        <v>652</v>
      </c>
      <c r="C26" s="137">
        <v>11469</v>
      </c>
      <c r="D26" s="137">
        <v>9478</v>
      </c>
      <c r="E26" s="137">
        <v>8109</v>
      </c>
      <c r="F26" s="137">
        <v>7344</v>
      </c>
      <c r="G26" s="137">
        <v>6647</v>
      </c>
      <c r="H26" s="137">
        <v>5696</v>
      </c>
      <c r="I26" s="137">
        <v>5426</v>
      </c>
      <c r="J26" s="137">
        <v>4835</v>
      </c>
      <c r="K26" s="137">
        <v>4363</v>
      </c>
      <c r="L26" s="137">
        <v>3892</v>
      </c>
      <c r="M26" s="137">
        <v>3677</v>
      </c>
      <c r="N26" s="137">
        <v>3538</v>
      </c>
      <c r="O26" s="137">
        <v>3389</v>
      </c>
      <c r="P26" s="137">
        <v>3196</v>
      </c>
      <c r="Q26" s="137">
        <v>3021</v>
      </c>
      <c r="R26" s="137">
        <v>2832</v>
      </c>
      <c r="S26" s="137">
        <v>2716</v>
      </c>
      <c r="T26" s="137">
        <v>2501</v>
      </c>
      <c r="U26" s="137">
        <v>2324</v>
      </c>
      <c r="V26" s="137">
        <v>2044</v>
      </c>
      <c r="W26" s="137">
        <v>1910</v>
      </c>
      <c r="X26" s="137">
        <v>1768</v>
      </c>
      <c r="Y26" s="137">
        <v>1594</v>
      </c>
      <c r="Z26" s="137">
        <v>1405</v>
      </c>
      <c r="AA26" s="137">
        <v>1230</v>
      </c>
      <c r="AB26" s="137">
        <v>1031</v>
      </c>
      <c r="AC26" s="137">
        <v>826</v>
      </c>
      <c r="AD26" s="137">
        <v>689</v>
      </c>
      <c r="AE26" s="137">
        <v>566</v>
      </c>
      <c r="AF26" s="137">
        <v>457</v>
      </c>
      <c r="AG26" s="137">
        <v>381</v>
      </c>
      <c r="AH26" s="137">
        <v>312</v>
      </c>
      <c r="AI26" s="137">
        <v>298</v>
      </c>
      <c r="AJ26" s="137">
        <v>261</v>
      </c>
      <c r="AK26" s="137">
        <v>238</v>
      </c>
      <c r="AL26" s="137">
        <v>236</v>
      </c>
      <c r="AM26" s="137">
        <v>236</v>
      </c>
      <c r="AN26" s="137">
        <v>233</v>
      </c>
      <c r="AO26" s="137">
        <v>216</v>
      </c>
      <c r="AP26" s="137">
        <v>213</v>
      </c>
    </row>
    <row r="27" spans="1:42" ht="18" customHeight="1">
      <c r="A27" s="136" t="s">
        <v>653</v>
      </c>
      <c r="B27" s="136" t="s">
        <v>654</v>
      </c>
      <c r="C27" s="137">
        <v>151</v>
      </c>
      <c r="D27" s="137">
        <v>126</v>
      </c>
      <c r="E27" s="137">
        <v>104</v>
      </c>
      <c r="F27" s="137">
        <v>88</v>
      </c>
      <c r="G27" s="137">
        <v>80</v>
      </c>
      <c r="H27" s="137">
        <v>62</v>
      </c>
      <c r="I27" s="137">
        <v>60</v>
      </c>
      <c r="J27" s="137">
        <v>54</v>
      </c>
      <c r="K27" s="137">
        <v>51</v>
      </c>
      <c r="L27" s="137">
        <v>46</v>
      </c>
      <c r="M27" s="137">
        <v>46</v>
      </c>
      <c r="N27" s="137">
        <v>46</v>
      </c>
      <c r="O27" s="137">
        <v>48</v>
      </c>
      <c r="P27" s="137">
        <v>48</v>
      </c>
      <c r="Q27" s="137">
        <v>49</v>
      </c>
      <c r="R27" s="137">
        <v>45</v>
      </c>
      <c r="S27" s="137">
        <v>39</v>
      </c>
      <c r="T27" s="137">
        <v>38</v>
      </c>
      <c r="U27" s="137">
        <v>35</v>
      </c>
      <c r="V27" s="137">
        <v>27</v>
      </c>
      <c r="W27" s="137">
        <v>24</v>
      </c>
      <c r="X27" s="137">
        <v>20</v>
      </c>
      <c r="Y27" s="137">
        <v>18</v>
      </c>
      <c r="Z27" s="137">
        <v>17</v>
      </c>
      <c r="AA27" s="137">
        <v>17</v>
      </c>
      <c r="AB27" s="137">
        <v>15</v>
      </c>
      <c r="AC27" s="137">
        <v>12</v>
      </c>
      <c r="AD27" s="137">
        <v>10</v>
      </c>
      <c r="AE27" s="137">
        <v>10</v>
      </c>
      <c r="AF27" s="137">
        <v>10</v>
      </c>
      <c r="AG27" s="137">
        <v>8</v>
      </c>
      <c r="AH27" s="137">
        <v>8</v>
      </c>
      <c r="AI27" s="137">
        <v>9</v>
      </c>
      <c r="AJ27" s="137">
        <v>5</v>
      </c>
      <c r="AK27" s="137" t="s">
        <v>631</v>
      </c>
      <c r="AL27" s="137" t="s">
        <v>631</v>
      </c>
      <c r="AM27" s="137" t="s">
        <v>631</v>
      </c>
      <c r="AN27" s="137" t="s">
        <v>631</v>
      </c>
      <c r="AO27" s="137" t="s">
        <v>631</v>
      </c>
      <c r="AP27" s="137" t="s">
        <v>631</v>
      </c>
    </row>
    <row r="28" spans="1:42" ht="18" customHeight="1">
      <c r="A28" s="136" t="s">
        <v>655</v>
      </c>
      <c r="B28" s="136" t="s">
        <v>656</v>
      </c>
      <c r="C28" s="137">
        <v>139</v>
      </c>
      <c r="D28" s="137">
        <v>131</v>
      </c>
      <c r="E28" s="137">
        <v>117</v>
      </c>
      <c r="F28" s="137">
        <v>123</v>
      </c>
      <c r="G28" s="137">
        <v>121</v>
      </c>
      <c r="H28" s="137">
        <v>117</v>
      </c>
      <c r="I28" s="137">
        <v>114</v>
      </c>
      <c r="J28" s="137">
        <v>113</v>
      </c>
      <c r="K28" s="137">
        <v>98</v>
      </c>
      <c r="L28" s="137">
        <v>95</v>
      </c>
      <c r="M28" s="137">
        <v>93</v>
      </c>
      <c r="N28" s="137">
        <v>99</v>
      </c>
      <c r="O28" s="137">
        <v>97</v>
      </c>
      <c r="P28" s="137">
        <v>84</v>
      </c>
      <c r="Q28" s="137">
        <v>80</v>
      </c>
      <c r="R28" s="137">
        <v>79</v>
      </c>
      <c r="S28" s="137">
        <v>81</v>
      </c>
      <c r="T28" s="137">
        <v>76</v>
      </c>
      <c r="U28" s="137">
        <v>68</v>
      </c>
      <c r="V28" s="137">
        <v>58</v>
      </c>
      <c r="W28" s="137">
        <v>47</v>
      </c>
      <c r="X28" s="137">
        <v>41</v>
      </c>
      <c r="Y28" s="137">
        <v>41</v>
      </c>
      <c r="Z28" s="137">
        <v>29</v>
      </c>
      <c r="AA28" s="137">
        <v>24</v>
      </c>
      <c r="AB28" s="137">
        <v>18</v>
      </c>
      <c r="AC28" s="137">
        <v>10</v>
      </c>
      <c r="AD28" s="137">
        <v>5</v>
      </c>
      <c r="AE28" s="137" t="s">
        <v>631</v>
      </c>
      <c r="AF28" s="137" t="s">
        <v>631</v>
      </c>
      <c r="AG28" s="137" t="s">
        <v>631</v>
      </c>
      <c r="AH28" s="137" t="s">
        <v>631</v>
      </c>
      <c r="AI28" s="137">
        <v>5</v>
      </c>
      <c r="AJ28" s="137" t="s">
        <v>631</v>
      </c>
      <c r="AK28" s="137" t="s">
        <v>631</v>
      </c>
      <c r="AL28" s="137" t="s">
        <v>631</v>
      </c>
      <c r="AM28" s="137" t="s">
        <v>631</v>
      </c>
      <c r="AN28" s="137" t="s">
        <v>631</v>
      </c>
      <c r="AO28" s="137" t="s">
        <v>631</v>
      </c>
      <c r="AP28" s="137" t="s">
        <v>631</v>
      </c>
    </row>
    <row r="29" spans="1:42" ht="18" customHeight="1">
      <c r="A29" s="136" t="s">
        <v>657</v>
      </c>
      <c r="B29" s="136" t="s">
        <v>658</v>
      </c>
      <c r="C29" s="137">
        <v>1341</v>
      </c>
      <c r="D29" s="137">
        <v>1109</v>
      </c>
      <c r="E29" s="137">
        <v>927</v>
      </c>
      <c r="F29" s="137">
        <v>840</v>
      </c>
      <c r="G29" s="137">
        <v>755</v>
      </c>
      <c r="H29" s="137">
        <v>643</v>
      </c>
      <c r="I29" s="137">
        <v>607</v>
      </c>
      <c r="J29" s="137">
        <v>554</v>
      </c>
      <c r="K29" s="137">
        <v>495</v>
      </c>
      <c r="L29" s="137">
        <v>435</v>
      </c>
      <c r="M29" s="137">
        <v>412</v>
      </c>
      <c r="N29" s="137">
        <v>400</v>
      </c>
      <c r="O29" s="137">
        <v>364</v>
      </c>
      <c r="P29" s="137">
        <v>333</v>
      </c>
      <c r="Q29" s="137">
        <v>303</v>
      </c>
      <c r="R29" s="137">
        <v>288</v>
      </c>
      <c r="S29" s="137">
        <v>277</v>
      </c>
      <c r="T29" s="137">
        <v>244</v>
      </c>
      <c r="U29" s="137">
        <v>219</v>
      </c>
      <c r="V29" s="137">
        <v>187</v>
      </c>
      <c r="W29" s="137">
        <v>163</v>
      </c>
      <c r="X29" s="137">
        <v>143</v>
      </c>
      <c r="Y29" s="137">
        <v>115</v>
      </c>
      <c r="Z29" s="137">
        <v>99</v>
      </c>
      <c r="AA29" s="137">
        <v>87</v>
      </c>
      <c r="AB29" s="137">
        <v>73</v>
      </c>
      <c r="AC29" s="137">
        <v>62</v>
      </c>
      <c r="AD29" s="137">
        <v>51</v>
      </c>
      <c r="AE29" s="137">
        <v>47</v>
      </c>
      <c r="AF29" s="137">
        <v>35</v>
      </c>
      <c r="AG29" s="137">
        <v>29</v>
      </c>
      <c r="AH29" s="137">
        <v>25</v>
      </c>
      <c r="AI29" s="137">
        <v>22</v>
      </c>
      <c r="AJ29" s="137">
        <v>23</v>
      </c>
      <c r="AK29" s="137">
        <v>19</v>
      </c>
      <c r="AL29" s="137">
        <v>22</v>
      </c>
      <c r="AM29" s="137">
        <v>22</v>
      </c>
      <c r="AN29" s="137">
        <v>20</v>
      </c>
      <c r="AO29" s="137">
        <v>20</v>
      </c>
      <c r="AP29" s="137">
        <v>17</v>
      </c>
    </row>
    <row r="30" spans="1:42" ht="18" customHeight="1">
      <c r="A30" s="136" t="s">
        <v>659</v>
      </c>
      <c r="B30" s="136" t="s">
        <v>660</v>
      </c>
      <c r="C30" s="137">
        <v>947</v>
      </c>
      <c r="D30" s="137">
        <v>779</v>
      </c>
      <c r="E30" s="137">
        <v>651</v>
      </c>
      <c r="F30" s="137">
        <v>592</v>
      </c>
      <c r="G30" s="137">
        <v>547</v>
      </c>
      <c r="H30" s="137">
        <v>485</v>
      </c>
      <c r="I30" s="137">
        <v>454</v>
      </c>
      <c r="J30" s="137">
        <v>396</v>
      </c>
      <c r="K30" s="137">
        <v>357</v>
      </c>
      <c r="L30" s="137">
        <v>314</v>
      </c>
      <c r="M30" s="137">
        <v>300</v>
      </c>
      <c r="N30" s="137">
        <v>291</v>
      </c>
      <c r="O30" s="137">
        <v>283</v>
      </c>
      <c r="P30" s="137">
        <v>265</v>
      </c>
      <c r="Q30" s="137">
        <v>243</v>
      </c>
      <c r="R30" s="137">
        <v>225</v>
      </c>
      <c r="S30" s="137">
        <v>219</v>
      </c>
      <c r="T30" s="137">
        <v>199</v>
      </c>
      <c r="U30" s="137">
        <v>188</v>
      </c>
      <c r="V30" s="137">
        <v>159</v>
      </c>
      <c r="W30" s="137">
        <v>152</v>
      </c>
      <c r="X30" s="137">
        <v>141</v>
      </c>
      <c r="Y30" s="137">
        <v>120</v>
      </c>
      <c r="Z30" s="137">
        <v>95</v>
      </c>
      <c r="AA30" s="137">
        <v>85</v>
      </c>
      <c r="AB30" s="137">
        <v>67</v>
      </c>
      <c r="AC30" s="137">
        <v>52</v>
      </c>
      <c r="AD30" s="137">
        <v>41</v>
      </c>
      <c r="AE30" s="137">
        <v>36</v>
      </c>
      <c r="AF30" s="137">
        <v>31</v>
      </c>
      <c r="AG30" s="137">
        <v>23</v>
      </c>
      <c r="AH30" s="137">
        <v>19</v>
      </c>
      <c r="AI30" s="137">
        <v>17</v>
      </c>
      <c r="AJ30" s="137">
        <v>18</v>
      </c>
      <c r="AK30" s="137">
        <v>14</v>
      </c>
      <c r="AL30" s="137">
        <v>15</v>
      </c>
      <c r="AM30" s="137">
        <v>15</v>
      </c>
      <c r="AN30" s="137">
        <v>15</v>
      </c>
      <c r="AO30" s="137">
        <v>16</v>
      </c>
      <c r="AP30" s="137">
        <v>15</v>
      </c>
    </row>
    <row r="31" spans="1:42" ht="18" customHeight="1">
      <c r="A31" s="136" t="s">
        <v>661</v>
      </c>
      <c r="B31" s="136" t="s">
        <v>662</v>
      </c>
      <c r="C31" s="137">
        <v>154</v>
      </c>
      <c r="D31" s="137">
        <v>132</v>
      </c>
      <c r="E31" s="137">
        <v>115</v>
      </c>
      <c r="F31" s="137">
        <v>106</v>
      </c>
      <c r="G31" s="137">
        <v>102</v>
      </c>
      <c r="H31" s="137">
        <v>87</v>
      </c>
      <c r="I31" s="137">
        <v>84</v>
      </c>
      <c r="J31" s="137">
        <v>71</v>
      </c>
      <c r="K31" s="137">
        <v>62</v>
      </c>
      <c r="L31" s="137">
        <v>55</v>
      </c>
      <c r="M31" s="137">
        <v>56</v>
      </c>
      <c r="N31" s="137">
        <v>53</v>
      </c>
      <c r="O31" s="137">
        <v>49</v>
      </c>
      <c r="P31" s="137">
        <v>46</v>
      </c>
      <c r="Q31" s="137">
        <v>48</v>
      </c>
      <c r="R31" s="137">
        <v>38</v>
      </c>
      <c r="S31" s="137">
        <v>39</v>
      </c>
      <c r="T31" s="137">
        <v>41</v>
      </c>
      <c r="U31" s="137">
        <v>39</v>
      </c>
      <c r="V31" s="137">
        <v>37</v>
      </c>
      <c r="W31" s="137">
        <v>31</v>
      </c>
      <c r="X31" s="137">
        <v>24</v>
      </c>
      <c r="Y31" s="137">
        <v>24</v>
      </c>
      <c r="Z31" s="137">
        <v>20</v>
      </c>
      <c r="AA31" s="137">
        <v>20</v>
      </c>
      <c r="AB31" s="137">
        <v>19</v>
      </c>
      <c r="AC31" s="137">
        <v>15</v>
      </c>
      <c r="AD31" s="137">
        <v>14</v>
      </c>
      <c r="AE31" s="137">
        <v>13</v>
      </c>
      <c r="AF31" s="137">
        <v>9</v>
      </c>
      <c r="AG31" s="137" t="s">
        <v>631</v>
      </c>
      <c r="AH31" s="137" t="s">
        <v>631</v>
      </c>
      <c r="AI31" s="137" t="s">
        <v>631</v>
      </c>
      <c r="AJ31" s="137" t="s">
        <v>631</v>
      </c>
      <c r="AK31" s="137" t="s">
        <v>631</v>
      </c>
      <c r="AL31" s="137" t="s">
        <v>631</v>
      </c>
      <c r="AM31" s="137" t="s">
        <v>631</v>
      </c>
      <c r="AN31" s="137" t="s">
        <v>631</v>
      </c>
      <c r="AO31" s="137" t="s">
        <v>631</v>
      </c>
      <c r="AP31" s="137" t="s">
        <v>631</v>
      </c>
    </row>
    <row r="32" spans="1:42" ht="18" customHeight="1">
      <c r="A32" s="136" t="s">
        <v>663</v>
      </c>
      <c r="B32" s="136" t="s">
        <v>664</v>
      </c>
      <c r="C32" s="137">
        <v>481</v>
      </c>
      <c r="D32" s="137">
        <v>384</v>
      </c>
      <c r="E32" s="137">
        <v>312</v>
      </c>
      <c r="F32" s="137">
        <v>293</v>
      </c>
      <c r="G32" s="137">
        <v>269</v>
      </c>
      <c r="H32" s="137">
        <v>228</v>
      </c>
      <c r="I32" s="137">
        <v>225</v>
      </c>
      <c r="J32" s="137">
        <v>210</v>
      </c>
      <c r="K32" s="137">
        <v>189</v>
      </c>
      <c r="L32" s="137">
        <v>170</v>
      </c>
      <c r="M32" s="137">
        <v>159</v>
      </c>
      <c r="N32" s="137">
        <v>150</v>
      </c>
      <c r="O32" s="137">
        <v>145</v>
      </c>
      <c r="P32" s="137">
        <v>136</v>
      </c>
      <c r="Q32" s="137">
        <v>127</v>
      </c>
      <c r="R32" s="137">
        <v>123</v>
      </c>
      <c r="S32" s="137">
        <v>117</v>
      </c>
      <c r="T32" s="137">
        <v>99</v>
      </c>
      <c r="U32" s="137">
        <v>92</v>
      </c>
      <c r="V32" s="137">
        <v>82</v>
      </c>
      <c r="W32" s="137">
        <v>81</v>
      </c>
      <c r="X32" s="137">
        <v>76</v>
      </c>
      <c r="Y32" s="137">
        <v>68</v>
      </c>
      <c r="Z32" s="137">
        <v>62</v>
      </c>
      <c r="AA32" s="137">
        <v>49</v>
      </c>
      <c r="AB32" s="137">
        <v>37</v>
      </c>
      <c r="AC32" s="137">
        <v>29</v>
      </c>
      <c r="AD32" s="137">
        <v>22</v>
      </c>
      <c r="AE32" s="137">
        <v>15</v>
      </c>
      <c r="AF32" s="137">
        <v>13</v>
      </c>
      <c r="AG32" s="137">
        <v>12</v>
      </c>
      <c r="AH32" s="137">
        <v>8</v>
      </c>
      <c r="AI32" s="137">
        <v>8</v>
      </c>
      <c r="AJ32" s="137" t="s">
        <v>631</v>
      </c>
      <c r="AK32" s="137" t="s">
        <v>631</v>
      </c>
      <c r="AL32" s="137" t="s">
        <v>631</v>
      </c>
      <c r="AM32" s="137" t="s">
        <v>631</v>
      </c>
      <c r="AN32" s="137" t="s">
        <v>631</v>
      </c>
      <c r="AO32" s="137" t="s">
        <v>631</v>
      </c>
      <c r="AP32" s="137" t="s">
        <v>631</v>
      </c>
    </row>
    <row r="33" spans="1:42" ht="18" customHeight="1">
      <c r="A33" s="136" t="s">
        <v>665</v>
      </c>
      <c r="B33" s="136" t="s">
        <v>666</v>
      </c>
      <c r="C33" s="137">
        <v>837</v>
      </c>
      <c r="D33" s="137">
        <v>707</v>
      </c>
      <c r="E33" s="137">
        <v>584</v>
      </c>
      <c r="F33" s="137">
        <v>521</v>
      </c>
      <c r="G33" s="137">
        <v>459</v>
      </c>
      <c r="H33" s="137">
        <v>396</v>
      </c>
      <c r="I33" s="137">
        <v>385</v>
      </c>
      <c r="J33" s="137">
        <v>340</v>
      </c>
      <c r="K33" s="137">
        <v>307</v>
      </c>
      <c r="L33" s="137">
        <v>274</v>
      </c>
      <c r="M33" s="137">
        <v>248</v>
      </c>
      <c r="N33" s="137">
        <v>232</v>
      </c>
      <c r="O33" s="137">
        <v>226</v>
      </c>
      <c r="P33" s="137">
        <v>218</v>
      </c>
      <c r="Q33" s="137">
        <v>203</v>
      </c>
      <c r="R33" s="137">
        <v>195</v>
      </c>
      <c r="S33" s="137">
        <v>178</v>
      </c>
      <c r="T33" s="137">
        <v>162</v>
      </c>
      <c r="U33" s="137">
        <v>169</v>
      </c>
      <c r="V33" s="137">
        <v>152</v>
      </c>
      <c r="W33" s="137">
        <v>142</v>
      </c>
      <c r="X33" s="137">
        <v>139</v>
      </c>
      <c r="Y33" s="137">
        <v>127</v>
      </c>
      <c r="Z33" s="137">
        <v>114</v>
      </c>
      <c r="AA33" s="137">
        <v>96</v>
      </c>
      <c r="AB33" s="137">
        <v>77</v>
      </c>
      <c r="AC33" s="137">
        <v>62</v>
      </c>
      <c r="AD33" s="137">
        <v>51</v>
      </c>
      <c r="AE33" s="137">
        <v>33</v>
      </c>
      <c r="AF33" s="137">
        <v>31</v>
      </c>
      <c r="AG33" s="137">
        <v>23</v>
      </c>
      <c r="AH33" s="137">
        <v>17</v>
      </c>
      <c r="AI33" s="137">
        <v>11</v>
      </c>
      <c r="AJ33" s="137">
        <v>10</v>
      </c>
      <c r="AK33" s="137">
        <v>9</v>
      </c>
      <c r="AL33" s="137">
        <v>9</v>
      </c>
      <c r="AM33" s="137">
        <v>7</v>
      </c>
      <c r="AN33" s="137">
        <v>8</v>
      </c>
      <c r="AO33" s="137">
        <v>8</v>
      </c>
      <c r="AP33" s="137">
        <v>9</v>
      </c>
    </row>
    <row r="34" spans="1:42" ht="18" customHeight="1">
      <c r="A34" s="136" t="s">
        <v>667</v>
      </c>
      <c r="B34" s="136" t="s">
        <v>668</v>
      </c>
      <c r="C34" s="137">
        <v>155</v>
      </c>
      <c r="D34" s="137">
        <v>123</v>
      </c>
      <c r="E34" s="137">
        <v>100</v>
      </c>
      <c r="F34" s="137">
        <v>87</v>
      </c>
      <c r="G34" s="137">
        <v>71</v>
      </c>
      <c r="H34" s="137">
        <v>60</v>
      </c>
      <c r="I34" s="137">
        <v>54</v>
      </c>
      <c r="J34" s="137">
        <v>47</v>
      </c>
      <c r="K34" s="137">
        <v>45</v>
      </c>
      <c r="L34" s="137">
        <v>39</v>
      </c>
      <c r="M34" s="137">
        <v>37</v>
      </c>
      <c r="N34" s="137">
        <v>36</v>
      </c>
      <c r="O34" s="137">
        <v>37</v>
      </c>
      <c r="P34" s="137">
        <v>34</v>
      </c>
      <c r="Q34" s="137">
        <v>32</v>
      </c>
      <c r="R34" s="137">
        <v>34</v>
      </c>
      <c r="S34" s="137">
        <v>37</v>
      </c>
      <c r="T34" s="137">
        <v>35</v>
      </c>
      <c r="U34" s="137">
        <v>38</v>
      </c>
      <c r="V34" s="137">
        <v>37</v>
      </c>
      <c r="W34" s="137">
        <v>35</v>
      </c>
      <c r="X34" s="137">
        <v>33</v>
      </c>
      <c r="Y34" s="137">
        <v>33</v>
      </c>
      <c r="Z34" s="137">
        <v>30</v>
      </c>
      <c r="AA34" s="137">
        <v>25</v>
      </c>
      <c r="AB34" s="137">
        <v>20</v>
      </c>
      <c r="AC34" s="137">
        <v>18</v>
      </c>
      <c r="AD34" s="137">
        <v>14</v>
      </c>
      <c r="AE34" s="137">
        <v>7</v>
      </c>
      <c r="AF34" s="137">
        <v>7</v>
      </c>
      <c r="AG34" s="137">
        <v>5</v>
      </c>
      <c r="AH34" s="137" t="s">
        <v>631</v>
      </c>
      <c r="AI34" s="137" t="s">
        <v>631</v>
      </c>
      <c r="AJ34" s="137" t="s">
        <v>631</v>
      </c>
      <c r="AK34" s="137" t="s">
        <v>631</v>
      </c>
      <c r="AL34" s="137" t="s">
        <v>631</v>
      </c>
      <c r="AM34" s="137" t="s">
        <v>631</v>
      </c>
      <c r="AN34" s="137" t="s">
        <v>631</v>
      </c>
      <c r="AO34" s="137" t="s">
        <v>631</v>
      </c>
      <c r="AP34" s="137" t="s">
        <v>631</v>
      </c>
    </row>
    <row r="35" spans="1:42" ht="18" customHeight="1">
      <c r="A35" s="136" t="s">
        <v>669</v>
      </c>
      <c r="B35" s="136" t="s">
        <v>670</v>
      </c>
      <c r="C35" s="137">
        <v>59</v>
      </c>
      <c r="D35" s="137">
        <v>54</v>
      </c>
      <c r="E35" s="137">
        <v>43</v>
      </c>
      <c r="F35" s="137">
        <v>38</v>
      </c>
      <c r="G35" s="137">
        <v>38</v>
      </c>
      <c r="H35" s="137">
        <v>35</v>
      </c>
      <c r="I35" s="137">
        <v>33</v>
      </c>
      <c r="J35" s="137">
        <v>26</v>
      </c>
      <c r="K35" s="137">
        <v>22</v>
      </c>
      <c r="L35" s="137">
        <v>19</v>
      </c>
      <c r="M35" s="137">
        <v>18</v>
      </c>
      <c r="N35" s="137">
        <v>20</v>
      </c>
      <c r="O35" s="137">
        <v>22</v>
      </c>
      <c r="P35" s="137">
        <v>23</v>
      </c>
      <c r="Q35" s="137">
        <v>21</v>
      </c>
      <c r="R35" s="137">
        <v>21</v>
      </c>
      <c r="S35" s="137">
        <v>18</v>
      </c>
      <c r="T35" s="137">
        <v>15</v>
      </c>
      <c r="U35" s="137">
        <v>17</v>
      </c>
      <c r="V35" s="137">
        <v>13</v>
      </c>
      <c r="W35" s="137">
        <v>14</v>
      </c>
      <c r="X35" s="137">
        <v>15</v>
      </c>
      <c r="Y35" s="137">
        <v>13</v>
      </c>
      <c r="Z35" s="137">
        <v>13</v>
      </c>
      <c r="AA35" s="137">
        <v>12</v>
      </c>
      <c r="AB35" s="137">
        <v>9</v>
      </c>
      <c r="AC35" s="137" t="s">
        <v>631</v>
      </c>
      <c r="AD35" s="137" t="s">
        <v>631</v>
      </c>
      <c r="AE35" s="137" t="s">
        <v>631</v>
      </c>
      <c r="AF35" s="137">
        <v>0</v>
      </c>
      <c r="AG35" s="137">
        <v>0</v>
      </c>
      <c r="AH35" s="137">
        <v>0</v>
      </c>
      <c r="AI35" s="137">
        <v>0</v>
      </c>
      <c r="AJ35" s="137">
        <v>0</v>
      </c>
      <c r="AK35" s="137">
        <v>0</v>
      </c>
      <c r="AL35" s="137">
        <v>0</v>
      </c>
      <c r="AM35" s="137">
        <v>0</v>
      </c>
      <c r="AN35" s="137">
        <v>0</v>
      </c>
      <c r="AO35" s="137">
        <v>0</v>
      </c>
      <c r="AP35" s="137">
        <v>0</v>
      </c>
    </row>
    <row r="36" spans="1:42" ht="18" customHeight="1">
      <c r="A36" s="136" t="s">
        <v>671</v>
      </c>
      <c r="B36" s="136" t="s">
        <v>672</v>
      </c>
      <c r="C36" s="137">
        <v>138</v>
      </c>
      <c r="D36" s="137">
        <v>111</v>
      </c>
      <c r="E36" s="137">
        <v>83</v>
      </c>
      <c r="F36" s="137">
        <v>74</v>
      </c>
      <c r="G36" s="137">
        <v>68</v>
      </c>
      <c r="H36" s="137">
        <v>64</v>
      </c>
      <c r="I36" s="137">
        <v>63</v>
      </c>
      <c r="J36" s="137">
        <v>58</v>
      </c>
      <c r="K36" s="137">
        <v>54</v>
      </c>
      <c r="L36" s="137">
        <v>47</v>
      </c>
      <c r="M36" s="137">
        <v>44</v>
      </c>
      <c r="N36" s="137">
        <v>41</v>
      </c>
      <c r="O36" s="137">
        <v>39</v>
      </c>
      <c r="P36" s="137">
        <v>41</v>
      </c>
      <c r="Q36" s="137">
        <v>38</v>
      </c>
      <c r="R36" s="137">
        <v>33</v>
      </c>
      <c r="S36" s="137">
        <v>29</v>
      </c>
      <c r="T36" s="137">
        <v>24</v>
      </c>
      <c r="U36" s="137">
        <v>22</v>
      </c>
      <c r="V36" s="137">
        <v>17</v>
      </c>
      <c r="W36" s="137">
        <v>17</v>
      </c>
      <c r="X36" s="137">
        <v>15</v>
      </c>
      <c r="Y36" s="137">
        <v>14</v>
      </c>
      <c r="Z36" s="137">
        <v>14</v>
      </c>
      <c r="AA36" s="137">
        <v>11</v>
      </c>
      <c r="AB36" s="137">
        <v>7</v>
      </c>
      <c r="AC36" s="137">
        <v>5</v>
      </c>
      <c r="AD36" s="137" t="s">
        <v>631</v>
      </c>
      <c r="AE36" s="137" t="s">
        <v>631</v>
      </c>
      <c r="AF36" s="137" t="s">
        <v>631</v>
      </c>
      <c r="AG36" s="137" t="s">
        <v>631</v>
      </c>
      <c r="AH36" s="137" t="s">
        <v>631</v>
      </c>
      <c r="AI36" s="137">
        <v>0</v>
      </c>
      <c r="AJ36" s="137">
        <v>0</v>
      </c>
      <c r="AK36" s="137" t="s">
        <v>631</v>
      </c>
      <c r="AL36" s="137" t="s">
        <v>631</v>
      </c>
      <c r="AM36" s="137">
        <v>0</v>
      </c>
      <c r="AN36" s="137">
        <v>0</v>
      </c>
      <c r="AO36" s="137">
        <v>0</v>
      </c>
      <c r="AP36" s="137">
        <v>0</v>
      </c>
    </row>
    <row r="37" spans="1:42" ht="18" customHeight="1">
      <c r="A37" s="136" t="s">
        <v>673</v>
      </c>
      <c r="B37" s="136" t="s">
        <v>674</v>
      </c>
      <c r="C37" s="137">
        <v>78</v>
      </c>
      <c r="D37" s="137">
        <v>62</v>
      </c>
      <c r="E37" s="137">
        <v>52</v>
      </c>
      <c r="F37" s="137">
        <v>50</v>
      </c>
      <c r="G37" s="137">
        <v>43</v>
      </c>
      <c r="H37" s="137">
        <v>39</v>
      </c>
      <c r="I37" s="137">
        <v>40</v>
      </c>
      <c r="J37" s="137">
        <v>35</v>
      </c>
      <c r="K37" s="137">
        <v>36</v>
      </c>
      <c r="L37" s="137">
        <v>32</v>
      </c>
      <c r="M37" s="137">
        <v>30</v>
      </c>
      <c r="N37" s="137">
        <v>33</v>
      </c>
      <c r="O37" s="137">
        <v>35</v>
      </c>
      <c r="P37" s="137">
        <v>36</v>
      </c>
      <c r="Q37" s="137">
        <v>33</v>
      </c>
      <c r="R37" s="137">
        <v>34</v>
      </c>
      <c r="S37" s="137">
        <v>33</v>
      </c>
      <c r="T37" s="137">
        <v>29</v>
      </c>
      <c r="U37" s="137">
        <v>31</v>
      </c>
      <c r="V37" s="137">
        <v>27</v>
      </c>
      <c r="W37" s="137">
        <v>27</v>
      </c>
      <c r="X37" s="137">
        <v>30</v>
      </c>
      <c r="Y37" s="137">
        <v>24</v>
      </c>
      <c r="Z37" s="137">
        <v>20</v>
      </c>
      <c r="AA37" s="137">
        <v>18</v>
      </c>
      <c r="AB37" s="137">
        <v>16</v>
      </c>
      <c r="AC37" s="137">
        <v>12</v>
      </c>
      <c r="AD37" s="137">
        <v>12</v>
      </c>
      <c r="AE37" s="137">
        <v>8</v>
      </c>
      <c r="AF37" s="137">
        <v>7</v>
      </c>
      <c r="AG37" s="137">
        <v>5</v>
      </c>
      <c r="AH37" s="137" t="s">
        <v>631</v>
      </c>
      <c r="AI37" s="137" t="s">
        <v>631</v>
      </c>
      <c r="AJ37" s="137" t="s">
        <v>631</v>
      </c>
      <c r="AK37" s="137" t="s">
        <v>631</v>
      </c>
      <c r="AL37" s="137" t="s">
        <v>631</v>
      </c>
      <c r="AM37" s="137" t="s">
        <v>631</v>
      </c>
      <c r="AN37" s="137" t="s">
        <v>631</v>
      </c>
      <c r="AO37" s="137" t="s">
        <v>631</v>
      </c>
      <c r="AP37" s="137" t="s">
        <v>631</v>
      </c>
    </row>
    <row r="38" spans="1:42" ht="18" customHeight="1">
      <c r="A38" s="136" t="s">
        <v>675</v>
      </c>
      <c r="B38" s="136" t="s">
        <v>676</v>
      </c>
      <c r="C38" s="137">
        <v>110</v>
      </c>
      <c r="D38" s="137">
        <v>97</v>
      </c>
      <c r="E38" s="137">
        <v>78</v>
      </c>
      <c r="F38" s="137">
        <v>72</v>
      </c>
      <c r="G38" s="137">
        <v>62</v>
      </c>
      <c r="H38" s="137">
        <v>49</v>
      </c>
      <c r="I38" s="137">
        <v>46</v>
      </c>
      <c r="J38" s="137">
        <v>40</v>
      </c>
      <c r="K38" s="137">
        <v>32</v>
      </c>
      <c r="L38" s="137">
        <v>31</v>
      </c>
      <c r="M38" s="137">
        <v>28</v>
      </c>
      <c r="N38" s="137">
        <v>24</v>
      </c>
      <c r="O38" s="137">
        <v>23</v>
      </c>
      <c r="P38" s="137">
        <v>20</v>
      </c>
      <c r="Q38" s="137">
        <v>18</v>
      </c>
      <c r="R38" s="137">
        <v>18</v>
      </c>
      <c r="S38" s="137">
        <v>17</v>
      </c>
      <c r="T38" s="137">
        <v>14</v>
      </c>
      <c r="U38" s="137">
        <v>15</v>
      </c>
      <c r="V38" s="137">
        <v>16</v>
      </c>
      <c r="W38" s="137">
        <v>14</v>
      </c>
      <c r="X38" s="137">
        <v>12</v>
      </c>
      <c r="Y38" s="137">
        <v>11</v>
      </c>
      <c r="Z38" s="137">
        <v>11</v>
      </c>
      <c r="AA38" s="137">
        <v>6</v>
      </c>
      <c r="AB38" s="137">
        <v>5</v>
      </c>
      <c r="AC38" s="137" t="s">
        <v>631</v>
      </c>
      <c r="AD38" s="137" t="s">
        <v>631</v>
      </c>
      <c r="AE38" s="137" t="s">
        <v>631</v>
      </c>
      <c r="AF38" s="137" t="s">
        <v>631</v>
      </c>
      <c r="AG38" s="137" t="s">
        <v>631</v>
      </c>
      <c r="AH38" s="137" t="s">
        <v>631</v>
      </c>
      <c r="AI38" s="137" t="s">
        <v>631</v>
      </c>
      <c r="AJ38" s="137" t="s">
        <v>631</v>
      </c>
      <c r="AK38" s="137" t="s">
        <v>631</v>
      </c>
      <c r="AL38" s="137" t="s">
        <v>631</v>
      </c>
      <c r="AM38" s="137" t="s">
        <v>631</v>
      </c>
      <c r="AN38" s="137" t="s">
        <v>631</v>
      </c>
      <c r="AO38" s="137" t="s">
        <v>631</v>
      </c>
      <c r="AP38" s="137" t="s">
        <v>631</v>
      </c>
    </row>
    <row r="39" spans="1:42" ht="18" customHeight="1">
      <c r="A39" s="136" t="s">
        <v>677</v>
      </c>
      <c r="B39" s="136" t="s">
        <v>678</v>
      </c>
      <c r="C39" s="137">
        <v>297</v>
      </c>
      <c r="D39" s="137">
        <v>260</v>
      </c>
      <c r="E39" s="137">
        <v>228</v>
      </c>
      <c r="F39" s="137">
        <v>200</v>
      </c>
      <c r="G39" s="137">
        <v>177</v>
      </c>
      <c r="H39" s="137">
        <v>149</v>
      </c>
      <c r="I39" s="137">
        <v>149</v>
      </c>
      <c r="J39" s="137">
        <v>134</v>
      </c>
      <c r="K39" s="137">
        <v>118</v>
      </c>
      <c r="L39" s="137">
        <v>106</v>
      </c>
      <c r="M39" s="137">
        <v>91</v>
      </c>
      <c r="N39" s="137">
        <v>78</v>
      </c>
      <c r="O39" s="137">
        <v>70</v>
      </c>
      <c r="P39" s="137">
        <v>64</v>
      </c>
      <c r="Q39" s="137">
        <v>61</v>
      </c>
      <c r="R39" s="137">
        <v>55</v>
      </c>
      <c r="S39" s="137">
        <v>44</v>
      </c>
      <c r="T39" s="137">
        <v>45</v>
      </c>
      <c r="U39" s="137">
        <v>46</v>
      </c>
      <c r="V39" s="137">
        <v>42</v>
      </c>
      <c r="W39" s="137">
        <v>35</v>
      </c>
      <c r="X39" s="137">
        <v>34</v>
      </c>
      <c r="Y39" s="137">
        <v>32</v>
      </c>
      <c r="Z39" s="137">
        <v>26</v>
      </c>
      <c r="AA39" s="137">
        <v>24</v>
      </c>
      <c r="AB39" s="137">
        <v>20</v>
      </c>
      <c r="AC39" s="137">
        <v>19</v>
      </c>
      <c r="AD39" s="137">
        <v>13</v>
      </c>
      <c r="AE39" s="137">
        <v>8</v>
      </c>
      <c r="AF39" s="137">
        <v>9</v>
      </c>
      <c r="AG39" s="137">
        <v>7</v>
      </c>
      <c r="AH39" s="137">
        <v>5</v>
      </c>
      <c r="AI39" s="137" t="s">
        <v>631</v>
      </c>
      <c r="AJ39" s="137" t="s">
        <v>631</v>
      </c>
      <c r="AK39" s="137" t="s">
        <v>631</v>
      </c>
      <c r="AL39" s="137" t="s">
        <v>631</v>
      </c>
      <c r="AM39" s="137" t="s">
        <v>631</v>
      </c>
      <c r="AN39" s="137" t="s">
        <v>631</v>
      </c>
      <c r="AO39" s="137" t="s">
        <v>631</v>
      </c>
      <c r="AP39" s="137" t="s">
        <v>631</v>
      </c>
    </row>
    <row r="40" spans="1:42" ht="18" customHeight="1">
      <c r="A40" s="136" t="s">
        <v>679</v>
      </c>
      <c r="B40" s="136" t="s">
        <v>680</v>
      </c>
      <c r="C40" s="137">
        <v>3540</v>
      </c>
      <c r="D40" s="137">
        <v>2893</v>
      </c>
      <c r="E40" s="137">
        <v>2521</v>
      </c>
      <c r="F40" s="137">
        <v>2275</v>
      </c>
      <c r="G40" s="137">
        <v>2065</v>
      </c>
      <c r="H40" s="137">
        <v>1741</v>
      </c>
      <c r="I40" s="137">
        <v>1662</v>
      </c>
      <c r="J40" s="137">
        <v>1452</v>
      </c>
      <c r="K40" s="137">
        <v>1314</v>
      </c>
      <c r="L40" s="137">
        <v>1163</v>
      </c>
      <c r="M40" s="137">
        <v>1092</v>
      </c>
      <c r="N40" s="137">
        <v>1052</v>
      </c>
      <c r="O40" s="137">
        <v>1003</v>
      </c>
      <c r="P40" s="137">
        <v>945</v>
      </c>
      <c r="Q40" s="137">
        <v>905</v>
      </c>
      <c r="R40" s="137">
        <v>851</v>
      </c>
      <c r="S40" s="137">
        <v>843</v>
      </c>
      <c r="T40" s="137">
        <v>782</v>
      </c>
      <c r="U40" s="137">
        <v>721</v>
      </c>
      <c r="V40" s="137">
        <v>643</v>
      </c>
      <c r="W40" s="137">
        <v>611</v>
      </c>
      <c r="X40" s="137">
        <v>573</v>
      </c>
      <c r="Y40" s="137">
        <v>524</v>
      </c>
      <c r="Z40" s="137">
        <v>468</v>
      </c>
      <c r="AA40" s="137">
        <v>411</v>
      </c>
      <c r="AB40" s="137">
        <v>340</v>
      </c>
      <c r="AC40" s="137">
        <v>289</v>
      </c>
      <c r="AD40" s="137">
        <v>249</v>
      </c>
      <c r="AE40" s="137">
        <v>209</v>
      </c>
      <c r="AF40" s="137">
        <v>166</v>
      </c>
      <c r="AG40" s="137">
        <v>140</v>
      </c>
      <c r="AH40" s="137">
        <v>107</v>
      </c>
      <c r="AI40" s="137">
        <v>102</v>
      </c>
      <c r="AJ40" s="137">
        <v>93</v>
      </c>
      <c r="AK40" s="137">
        <v>88</v>
      </c>
      <c r="AL40" s="137">
        <v>84</v>
      </c>
      <c r="AM40" s="137">
        <v>88</v>
      </c>
      <c r="AN40" s="137">
        <v>87</v>
      </c>
      <c r="AO40" s="137">
        <v>78</v>
      </c>
      <c r="AP40" s="137">
        <v>78</v>
      </c>
    </row>
    <row r="41" spans="1:42" ht="18" customHeight="1">
      <c r="A41" s="136" t="s">
        <v>681</v>
      </c>
      <c r="B41" s="136" t="s">
        <v>682</v>
      </c>
      <c r="C41" s="137">
        <v>321</v>
      </c>
      <c r="D41" s="137">
        <v>248</v>
      </c>
      <c r="E41" s="137">
        <v>216</v>
      </c>
      <c r="F41" s="137">
        <v>187</v>
      </c>
      <c r="G41" s="137">
        <v>173</v>
      </c>
      <c r="H41" s="137">
        <v>141</v>
      </c>
      <c r="I41" s="137">
        <v>129</v>
      </c>
      <c r="J41" s="137">
        <v>102</v>
      </c>
      <c r="K41" s="137">
        <v>91</v>
      </c>
      <c r="L41" s="137">
        <v>87</v>
      </c>
      <c r="M41" s="137">
        <v>87</v>
      </c>
      <c r="N41" s="137">
        <v>81</v>
      </c>
      <c r="O41" s="137">
        <v>76</v>
      </c>
      <c r="P41" s="137">
        <v>72</v>
      </c>
      <c r="Q41" s="137">
        <v>66</v>
      </c>
      <c r="R41" s="137">
        <v>70</v>
      </c>
      <c r="S41" s="137">
        <v>74</v>
      </c>
      <c r="T41" s="137">
        <v>71</v>
      </c>
      <c r="U41" s="137">
        <v>71</v>
      </c>
      <c r="V41" s="137">
        <v>63</v>
      </c>
      <c r="W41" s="137">
        <v>58</v>
      </c>
      <c r="X41" s="137">
        <v>53</v>
      </c>
      <c r="Y41" s="137">
        <v>52</v>
      </c>
      <c r="Z41" s="137">
        <v>47</v>
      </c>
      <c r="AA41" s="137">
        <v>36</v>
      </c>
      <c r="AB41" s="137">
        <v>29</v>
      </c>
      <c r="AC41" s="137">
        <v>26</v>
      </c>
      <c r="AD41" s="137">
        <v>24</v>
      </c>
      <c r="AE41" s="137">
        <v>23</v>
      </c>
      <c r="AF41" s="137">
        <v>18</v>
      </c>
      <c r="AG41" s="137">
        <v>14</v>
      </c>
      <c r="AH41" s="137">
        <v>10</v>
      </c>
      <c r="AI41" s="137">
        <v>9</v>
      </c>
      <c r="AJ41" s="137">
        <v>7</v>
      </c>
      <c r="AK41" s="137">
        <v>5</v>
      </c>
      <c r="AL41" s="137" t="s">
        <v>631</v>
      </c>
      <c r="AM41" s="137">
        <v>5</v>
      </c>
      <c r="AN41" s="137">
        <v>5</v>
      </c>
      <c r="AO41" s="137" t="s">
        <v>631</v>
      </c>
      <c r="AP41" s="137" t="s">
        <v>631</v>
      </c>
    </row>
    <row r="42" spans="1:42" ht="18" customHeight="1">
      <c r="A42" s="136" t="s">
        <v>683</v>
      </c>
      <c r="B42" s="136" t="s">
        <v>684</v>
      </c>
      <c r="C42" s="137">
        <v>307</v>
      </c>
      <c r="D42" s="137">
        <v>253</v>
      </c>
      <c r="E42" s="137">
        <v>214</v>
      </c>
      <c r="F42" s="137">
        <v>201</v>
      </c>
      <c r="G42" s="137">
        <v>185</v>
      </c>
      <c r="H42" s="137">
        <v>164</v>
      </c>
      <c r="I42" s="137">
        <v>143</v>
      </c>
      <c r="J42" s="137">
        <v>132</v>
      </c>
      <c r="K42" s="137">
        <v>117</v>
      </c>
      <c r="L42" s="137">
        <v>100</v>
      </c>
      <c r="M42" s="137">
        <v>94</v>
      </c>
      <c r="N42" s="137">
        <v>97</v>
      </c>
      <c r="O42" s="137">
        <v>92</v>
      </c>
      <c r="P42" s="137">
        <v>82</v>
      </c>
      <c r="Q42" s="137">
        <v>78</v>
      </c>
      <c r="R42" s="137">
        <v>75</v>
      </c>
      <c r="S42" s="137">
        <v>71</v>
      </c>
      <c r="T42" s="137">
        <v>69</v>
      </c>
      <c r="U42" s="137">
        <v>63</v>
      </c>
      <c r="V42" s="137">
        <v>51</v>
      </c>
      <c r="W42" s="137">
        <v>47</v>
      </c>
      <c r="X42" s="137">
        <v>43</v>
      </c>
      <c r="Y42" s="137">
        <v>41</v>
      </c>
      <c r="Z42" s="137">
        <v>33</v>
      </c>
      <c r="AA42" s="137">
        <v>27</v>
      </c>
      <c r="AB42" s="137">
        <v>15</v>
      </c>
      <c r="AC42" s="137">
        <v>17</v>
      </c>
      <c r="AD42" s="137">
        <v>15</v>
      </c>
      <c r="AE42" s="137">
        <v>11</v>
      </c>
      <c r="AF42" s="137">
        <v>9</v>
      </c>
      <c r="AG42" s="137">
        <v>6</v>
      </c>
      <c r="AH42" s="137" t="s">
        <v>631</v>
      </c>
      <c r="AI42" s="137" t="s">
        <v>631</v>
      </c>
      <c r="AJ42" s="137" t="s">
        <v>631</v>
      </c>
      <c r="AK42" s="137" t="s">
        <v>631</v>
      </c>
      <c r="AL42" s="137" t="s">
        <v>631</v>
      </c>
      <c r="AM42" s="137">
        <v>5</v>
      </c>
      <c r="AN42" s="137" t="s">
        <v>631</v>
      </c>
      <c r="AO42" s="137" t="s">
        <v>631</v>
      </c>
      <c r="AP42" s="137" t="s">
        <v>631</v>
      </c>
    </row>
    <row r="43" spans="1:42" ht="18" customHeight="1">
      <c r="A43" s="136" t="s">
        <v>685</v>
      </c>
      <c r="B43" s="136" t="s">
        <v>686</v>
      </c>
      <c r="C43" s="137">
        <v>410</v>
      </c>
      <c r="D43" s="137">
        <v>343</v>
      </c>
      <c r="E43" s="137">
        <v>299</v>
      </c>
      <c r="F43" s="137">
        <v>281</v>
      </c>
      <c r="G43" s="137">
        <v>256</v>
      </c>
      <c r="H43" s="137">
        <v>213</v>
      </c>
      <c r="I43" s="137">
        <v>208</v>
      </c>
      <c r="J43" s="137">
        <v>182</v>
      </c>
      <c r="K43" s="137">
        <v>173</v>
      </c>
      <c r="L43" s="137">
        <v>150</v>
      </c>
      <c r="M43" s="137">
        <v>137</v>
      </c>
      <c r="N43" s="137">
        <v>127</v>
      </c>
      <c r="O43" s="137">
        <v>115</v>
      </c>
      <c r="P43" s="137">
        <v>111</v>
      </c>
      <c r="Q43" s="137">
        <v>110</v>
      </c>
      <c r="R43" s="137">
        <v>101</v>
      </c>
      <c r="S43" s="137">
        <v>100</v>
      </c>
      <c r="T43" s="137">
        <v>94</v>
      </c>
      <c r="U43" s="137">
        <v>87</v>
      </c>
      <c r="V43" s="137">
        <v>81</v>
      </c>
      <c r="W43" s="137">
        <v>80</v>
      </c>
      <c r="X43" s="137">
        <v>75</v>
      </c>
      <c r="Y43" s="137">
        <v>62</v>
      </c>
      <c r="Z43" s="137">
        <v>58</v>
      </c>
      <c r="AA43" s="137">
        <v>52</v>
      </c>
      <c r="AB43" s="137">
        <v>47</v>
      </c>
      <c r="AC43" s="137">
        <v>43</v>
      </c>
      <c r="AD43" s="137">
        <v>32</v>
      </c>
      <c r="AE43" s="137">
        <v>31</v>
      </c>
      <c r="AF43" s="137">
        <v>27</v>
      </c>
      <c r="AG43" s="137">
        <v>25</v>
      </c>
      <c r="AH43" s="137">
        <v>16</v>
      </c>
      <c r="AI43" s="137">
        <v>16</v>
      </c>
      <c r="AJ43" s="137">
        <v>16</v>
      </c>
      <c r="AK43" s="137">
        <v>13</v>
      </c>
      <c r="AL43" s="137">
        <v>12</v>
      </c>
      <c r="AM43" s="137">
        <v>13</v>
      </c>
      <c r="AN43" s="137">
        <v>8</v>
      </c>
      <c r="AO43" s="137">
        <v>10</v>
      </c>
      <c r="AP43" s="137">
        <v>10</v>
      </c>
    </row>
    <row r="44" spans="1:42" ht="18" customHeight="1">
      <c r="A44" s="136" t="s">
        <v>687</v>
      </c>
      <c r="B44" s="136" t="s">
        <v>688</v>
      </c>
      <c r="C44" s="137">
        <v>209</v>
      </c>
      <c r="D44" s="137">
        <v>168</v>
      </c>
      <c r="E44" s="137">
        <v>148</v>
      </c>
      <c r="F44" s="137">
        <v>129</v>
      </c>
      <c r="G44" s="137">
        <v>118</v>
      </c>
      <c r="H44" s="137">
        <v>95</v>
      </c>
      <c r="I44" s="137">
        <v>88</v>
      </c>
      <c r="J44" s="137">
        <v>75</v>
      </c>
      <c r="K44" s="137">
        <v>65</v>
      </c>
      <c r="L44" s="137">
        <v>57</v>
      </c>
      <c r="M44" s="137">
        <v>49</v>
      </c>
      <c r="N44" s="137">
        <v>47</v>
      </c>
      <c r="O44" s="137">
        <v>52</v>
      </c>
      <c r="P44" s="137">
        <v>49</v>
      </c>
      <c r="Q44" s="137">
        <v>49</v>
      </c>
      <c r="R44" s="137">
        <v>51</v>
      </c>
      <c r="S44" s="137">
        <v>47</v>
      </c>
      <c r="T44" s="137">
        <v>48</v>
      </c>
      <c r="U44" s="137">
        <v>49</v>
      </c>
      <c r="V44" s="137">
        <v>49</v>
      </c>
      <c r="W44" s="137">
        <v>47</v>
      </c>
      <c r="X44" s="137">
        <v>51</v>
      </c>
      <c r="Y44" s="137">
        <v>46</v>
      </c>
      <c r="Z44" s="137">
        <v>42</v>
      </c>
      <c r="AA44" s="137">
        <v>39</v>
      </c>
      <c r="AB44" s="137">
        <v>29</v>
      </c>
      <c r="AC44" s="137">
        <v>26</v>
      </c>
      <c r="AD44" s="137">
        <v>21</v>
      </c>
      <c r="AE44" s="137">
        <v>17</v>
      </c>
      <c r="AF44" s="137">
        <v>16</v>
      </c>
      <c r="AG44" s="137">
        <v>14</v>
      </c>
      <c r="AH44" s="137">
        <v>9</v>
      </c>
      <c r="AI44" s="137">
        <v>9</v>
      </c>
      <c r="AJ44" s="137">
        <v>10</v>
      </c>
      <c r="AK44" s="137">
        <v>11</v>
      </c>
      <c r="AL44" s="137">
        <v>10</v>
      </c>
      <c r="AM44" s="137">
        <v>7</v>
      </c>
      <c r="AN44" s="137">
        <v>8</v>
      </c>
      <c r="AO44" s="137">
        <v>7</v>
      </c>
      <c r="AP44" s="137">
        <v>7</v>
      </c>
    </row>
    <row r="45" spans="1:42" ht="18" customHeight="1">
      <c r="A45" s="136" t="s">
        <v>689</v>
      </c>
      <c r="B45" s="136" t="s">
        <v>690</v>
      </c>
      <c r="C45" s="137">
        <v>241</v>
      </c>
      <c r="D45" s="137">
        <v>195</v>
      </c>
      <c r="E45" s="137">
        <v>166</v>
      </c>
      <c r="F45" s="137">
        <v>148</v>
      </c>
      <c r="G45" s="137">
        <v>135</v>
      </c>
      <c r="H45" s="137">
        <v>116</v>
      </c>
      <c r="I45" s="137">
        <v>113</v>
      </c>
      <c r="J45" s="137">
        <v>109</v>
      </c>
      <c r="K45" s="137">
        <v>98</v>
      </c>
      <c r="L45" s="137">
        <v>87</v>
      </c>
      <c r="M45" s="137">
        <v>84</v>
      </c>
      <c r="N45" s="137">
        <v>80</v>
      </c>
      <c r="O45" s="137">
        <v>81</v>
      </c>
      <c r="P45" s="137">
        <v>74</v>
      </c>
      <c r="Q45" s="137">
        <v>73</v>
      </c>
      <c r="R45" s="137">
        <v>70</v>
      </c>
      <c r="S45" s="137">
        <v>74</v>
      </c>
      <c r="T45" s="137">
        <v>68</v>
      </c>
      <c r="U45" s="137">
        <v>61</v>
      </c>
      <c r="V45" s="137">
        <v>56</v>
      </c>
      <c r="W45" s="137">
        <v>56</v>
      </c>
      <c r="X45" s="137">
        <v>53</v>
      </c>
      <c r="Y45" s="137">
        <v>44</v>
      </c>
      <c r="Z45" s="137">
        <v>39</v>
      </c>
      <c r="AA45" s="137">
        <v>39</v>
      </c>
      <c r="AB45" s="137">
        <v>35</v>
      </c>
      <c r="AC45" s="137">
        <v>28</v>
      </c>
      <c r="AD45" s="137">
        <v>25</v>
      </c>
      <c r="AE45" s="137">
        <v>21</v>
      </c>
      <c r="AF45" s="137">
        <v>18</v>
      </c>
      <c r="AG45" s="137">
        <v>14</v>
      </c>
      <c r="AH45" s="137">
        <v>10</v>
      </c>
      <c r="AI45" s="137">
        <v>5</v>
      </c>
      <c r="AJ45" s="137">
        <v>7</v>
      </c>
      <c r="AK45" s="137">
        <v>7</v>
      </c>
      <c r="AL45" s="137">
        <v>5</v>
      </c>
      <c r="AM45" s="137">
        <v>6</v>
      </c>
      <c r="AN45" s="137">
        <v>6</v>
      </c>
      <c r="AO45" s="137">
        <v>6</v>
      </c>
      <c r="AP45" s="137">
        <v>6</v>
      </c>
    </row>
    <row r="46" spans="1:42" ht="18" customHeight="1">
      <c r="A46" s="136" t="s">
        <v>691</v>
      </c>
      <c r="B46" s="136" t="s">
        <v>692</v>
      </c>
      <c r="C46" s="137">
        <v>241</v>
      </c>
      <c r="D46" s="137">
        <v>200</v>
      </c>
      <c r="E46" s="137">
        <v>180</v>
      </c>
      <c r="F46" s="137">
        <v>159</v>
      </c>
      <c r="G46" s="137">
        <v>148</v>
      </c>
      <c r="H46" s="137">
        <v>121</v>
      </c>
      <c r="I46" s="137">
        <v>114</v>
      </c>
      <c r="J46" s="137">
        <v>102</v>
      </c>
      <c r="K46" s="137">
        <v>97</v>
      </c>
      <c r="L46" s="137">
        <v>87</v>
      </c>
      <c r="M46" s="137">
        <v>84</v>
      </c>
      <c r="N46" s="137">
        <v>78</v>
      </c>
      <c r="O46" s="137">
        <v>74</v>
      </c>
      <c r="P46" s="137">
        <v>70</v>
      </c>
      <c r="Q46" s="137">
        <v>65</v>
      </c>
      <c r="R46" s="137">
        <v>56</v>
      </c>
      <c r="S46" s="137">
        <v>57</v>
      </c>
      <c r="T46" s="137">
        <v>53</v>
      </c>
      <c r="U46" s="137">
        <v>51</v>
      </c>
      <c r="V46" s="137">
        <v>41</v>
      </c>
      <c r="W46" s="137">
        <v>40</v>
      </c>
      <c r="X46" s="137">
        <v>36</v>
      </c>
      <c r="Y46" s="137">
        <v>34</v>
      </c>
      <c r="Z46" s="137">
        <v>32</v>
      </c>
      <c r="AA46" s="137">
        <v>31</v>
      </c>
      <c r="AB46" s="137">
        <v>30</v>
      </c>
      <c r="AC46" s="137">
        <v>21</v>
      </c>
      <c r="AD46" s="137">
        <v>22</v>
      </c>
      <c r="AE46" s="137">
        <v>16</v>
      </c>
      <c r="AF46" s="137">
        <v>9</v>
      </c>
      <c r="AG46" s="137">
        <v>8</v>
      </c>
      <c r="AH46" s="137">
        <v>8</v>
      </c>
      <c r="AI46" s="137">
        <v>6</v>
      </c>
      <c r="AJ46" s="137">
        <v>8</v>
      </c>
      <c r="AK46" s="137">
        <v>7</v>
      </c>
      <c r="AL46" s="137">
        <v>7</v>
      </c>
      <c r="AM46" s="137">
        <v>8</v>
      </c>
      <c r="AN46" s="137">
        <v>10</v>
      </c>
      <c r="AO46" s="137">
        <v>8</v>
      </c>
      <c r="AP46" s="137">
        <v>5</v>
      </c>
    </row>
    <row r="47" spans="1:42" ht="18" customHeight="1">
      <c r="A47" s="136" t="s">
        <v>693</v>
      </c>
      <c r="B47" s="136" t="s">
        <v>694</v>
      </c>
      <c r="C47" s="137">
        <v>617</v>
      </c>
      <c r="D47" s="137">
        <v>517</v>
      </c>
      <c r="E47" s="137">
        <v>439</v>
      </c>
      <c r="F47" s="137">
        <v>405</v>
      </c>
      <c r="G47" s="137">
        <v>363</v>
      </c>
      <c r="H47" s="137">
        <v>305</v>
      </c>
      <c r="I47" s="137">
        <v>300</v>
      </c>
      <c r="J47" s="137">
        <v>264</v>
      </c>
      <c r="K47" s="137">
        <v>239</v>
      </c>
      <c r="L47" s="137">
        <v>212</v>
      </c>
      <c r="M47" s="137">
        <v>198</v>
      </c>
      <c r="N47" s="137">
        <v>191</v>
      </c>
      <c r="O47" s="137">
        <v>176</v>
      </c>
      <c r="P47" s="137">
        <v>168</v>
      </c>
      <c r="Q47" s="137">
        <v>160</v>
      </c>
      <c r="R47" s="137">
        <v>141</v>
      </c>
      <c r="S47" s="137">
        <v>137</v>
      </c>
      <c r="T47" s="137">
        <v>115</v>
      </c>
      <c r="U47" s="137">
        <v>97</v>
      </c>
      <c r="V47" s="137">
        <v>89</v>
      </c>
      <c r="W47" s="137">
        <v>89</v>
      </c>
      <c r="X47" s="137">
        <v>82</v>
      </c>
      <c r="Y47" s="137">
        <v>78</v>
      </c>
      <c r="Z47" s="137">
        <v>72</v>
      </c>
      <c r="AA47" s="137">
        <v>66</v>
      </c>
      <c r="AB47" s="137">
        <v>58</v>
      </c>
      <c r="AC47" s="137">
        <v>53</v>
      </c>
      <c r="AD47" s="137">
        <v>45</v>
      </c>
      <c r="AE47" s="137">
        <v>36</v>
      </c>
      <c r="AF47" s="137">
        <v>27</v>
      </c>
      <c r="AG47" s="137">
        <v>24</v>
      </c>
      <c r="AH47" s="137">
        <v>22</v>
      </c>
      <c r="AI47" s="137">
        <v>24</v>
      </c>
      <c r="AJ47" s="137">
        <v>18</v>
      </c>
      <c r="AK47" s="137">
        <v>19</v>
      </c>
      <c r="AL47" s="137">
        <v>20</v>
      </c>
      <c r="AM47" s="137">
        <v>21</v>
      </c>
      <c r="AN47" s="137">
        <v>19</v>
      </c>
      <c r="AO47" s="137">
        <v>18</v>
      </c>
      <c r="AP47" s="137">
        <v>18</v>
      </c>
    </row>
    <row r="48" spans="1:42" ht="18" customHeight="1">
      <c r="A48" s="136" t="s">
        <v>695</v>
      </c>
      <c r="B48" s="136" t="s">
        <v>696</v>
      </c>
      <c r="C48" s="137">
        <v>228</v>
      </c>
      <c r="D48" s="137">
        <v>174</v>
      </c>
      <c r="E48" s="137">
        <v>157</v>
      </c>
      <c r="F48" s="137">
        <v>133</v>
      </c>
      <c r="G48" s="137">
        <v>125</v>
      </c>
      <c r="H48" s="137">
        <v>104</v>
      </c>
      <c r="I48" s="137">
        <v>101</v>
      </c>
      <c r="J48" s="137">
        <v>88</v>
      </c>
      <c r="K48" s="137">
        <v>80</v>
      </c>
      <c r="L48" s="137">
        <v>73</v>
      </c>
      <c r="M48" s="137">
        <v>70</v>
      </c>
      <c r="N48" s="137">
        <v>63</v>
      </c>
      <c r="O48" s="137">
        <v>60</v>
      </c>
      <c r="P48" s="137">
        <v>54</v>
      </c>
      <c r="Q48" s="137">
        <v>51</v>
      </c>
      <c r="R48" s="137">
        <v>51</v>
      </c>
      <c r="S48" s="137">
        <v>53</v>
      </c>
      <c r="T48" s="137">
        <v>49</v>
      </c>
      <c r="U48" s="137">
        <v>43</v>
      </c>
      <c r="V48" s="137">
        <v>42</v>
      </c>
      <c r="W48" s="137">
        <v>39</v>
      </c>
      <c r="X48" s="137">
        <v>40</v>
      </c>
      <c r="Y48" s="137">
        <v>38</v>
      </c>
      <c r="Z48" s="137">
        <v>32</v>
      </c>
      <c r="AA48" s="137">
        <v>30</v>
      </c>
      <c r="AB48" s="137">
        <v>23</v>
      </c>
      <c r="AC48" s="137">
        <v>17</v>
      </c>
      <c r="AD48" s="137">
        <v>15</v>
      </c>
      <c r="AE48" s="137">
        <v>8</v>
      </c>
      <c r="AF48" s="137">
        <v>7</v>
      </c>
      <c r="AG48" s="137" t="s">
        <v>631</v>
      </c>
      <c r="AH48" s="137" t="s">
        <v>631</v>
      </c>
      <c r="AI48" s="137" t="s">
        <v>631</v>
      </c>
      <c r="AJ48" s="137" t="s">
        <v>631</v>
      </c>
      <c r="AK48" s="137" t="s">
        <v>631</v>
      </c>
      <c r="AL48" s="137">
        <v>5</v>
      </c>
      <c r="AM48" s="137">
        <v>5</v>
      </c>
      <c r="AN48" s="137">
        <v>9</v>
      </c>
      <c r="AO48" s="137">
        <v>5</v>
      </c>
      <c r="AP48" s="137" t="s">
        <v>631</v>
      </c>
    </row>
    <row r="49" spans="1:42" ht="18" customHeight="1">
      <c r="A49" s="136" t="s">
        <v>697</v>
      </c>
      <c r="B49" s="136" t="s">
        <v>698</v>
      </c>
      <c r="C49" s="137">
        <v>577</v>
      </c>
      <c r="D49" s="137">
        <v>476</v>
      </c>
      <c r="E49" s="137">
        <v>421</v>
      </c>
      <c r="F49" s="137">
        <v>377</v>
      </c>
      <c r="G49" s="137">
        <v>332</v>
      </c>
      <c r="H49" s="137">
        <v>288</v>
      </c>
      <c r="I49" s="137">
        <v>279</v>
      </c>
      <c r="J49" s="137">
        <v>240</v>
      </c>
      <c r="K49" s="137">
        <v>216</v>
      </c>
      <c r="L49" s="137">
        <v>183</v>
      </c>
      <c r="M49" s="137">
        <v>167</v>
      </c>
      <c r="N49" s="137">
        <v>158</v>
      </c>
      <c r="O49" s="137">
        <v>147</v>
      </c>
      <c r="P49" s="137">
        <v>139</v>
      </c>
      <c r="Q49" s="137">
        <v>127</v>
      </c>
      <c r="R49" s="137">
        <v>122</v>
      </c>
      <c r="S49" s="137">
        <v>118</v>
      </c>
      <c r="T49" s="137">
        <v>106</v>
      </c>
      <c r="U49" s="137">
        <v>101</v>
      </c>
      <c r="V49" s="137">
        <v>86</v>
      </c>
      <c r="W49" s="137">
        <v>76</v>
      </c>
      <c r="X49" s="137">
        <v>62</v>
      </c>
      <c r="Y49" s="137">
        <v>58</v>
      </c>
      <c r="Z49" s="137">
        <v>47</v>
      </c>
      <c r="AA49" s="137">
        <v>38</v>
      </c>
      <c r="AB49" s="137">
        <v>30</v>
      </c>
      <c r="AC49" s="137">
        <v>21</v>
      </c>
      <c r="AD49" s="137">
        <v>16</v>
      </c>
      <c r="AE49" s="137">
        <v>15</v>
      </c>
      <c r="AF49" s="137">
        <v>12</v>
      </c>
      <c r="AG49" s="137">
        <v>10</v>
      </c>
      <c r="AH49" s="137">
        <v>7</v>
      </c>
      <c r="AI49" s="137">
        <v>8</v>
      </c>
      <c r="AJ49" s="137">
        <v>7</v>
      </c>
      <c r="AK49" s="137">
        <v>5</v>
      </c>
      <c r="AL49" s="137" t="s">
        <v>631</v>
      </c>
      <c r="AM49" s="137" t="s">
        <v>631</v>
      </c>
      <c r="AN49" s="137" t="s">
        <v>631</v>
      </c>
      <c r="AO49" s="137" t="s">
        <v>631</v>
      </c>
      <c r="AP49" s="137">
        <v>6</v>
      </c>
    </row>
    <row r="50" spans="1:42" ht="18" customHeight="1">
      <c r="A50" s="136" t="s">
        <v>699</v>
      </c>
      <c r="B50" s="136" t="s">
        <v>700</v>
      </c>
      <c r="C50" s="137">
        <v>389</v>
      </c>
      <c r="D50" s="137">
        <v>319</v>
      </c>
      <c r="E50" s="137">
        <v>281</v>
      </c>
      <c r="F50" s="137">
        <v>255</v>
      </c>
      <c r="G50" s="137">
        <v>230</v>
      </c>
      <c r="H50" s="137">
        <v>194</v>
      </c>
      <c r="I50" s="137">
        <v>187</v>
      </c>
      <c r="J50" s="137">
        <v>158</v>
      </c>
      <c r="K50" s="137">
        <v>138</v>
      </c>
      <c r="L50" s="137">
        <v>127</v>
      </c>
      <c r="M50" s="137">
        <v>122</v>
      </c>
      <c r="N50" s="137">
        <v>130</v>
      </c>
      <c r="O50" s="137">
        <v>130</v>
      </c>
      <c r="P50" s="137">
        <v>126</v>
      </c>
      <c r="Q50" s="137">
        <v>126</v>
      </c>
      <c r="R50" s="137">
        <v>114</v>
      </c>
      <c r="S50" s="137">
        <v>112</v>
      </c>
      <c r="T50" s="137">
        <v>109</v>
      </c>
      <c r="U50" s="137">
        <v>98</v>
      </c>
      <c r="V50" s="137">
        <v>85</v>
      </c>
      <c r="W50" s="137">
        <v>79</v>
      </c>
      <c r="X50" s="137">
        <v>78</v>
      </c>
      <c r="Y50" s="137">
        <v>71</v>
      </c>
      <c r="Z50" s="137">
        <v>66</v>
      </c>
      <c r="AA50" s="137">
        <v>53</v>
      </c>
      <c r="AB50" s="137">
        <v>44</v>
      </c>
      <c r="AC50" s="137">
        <v>37</v>
      </c>
      <c r="AD50" s="137">
        <v>34</v>
      </c>
      <c r="AE50" s="137">
        <v>31</v>
      </c>
      <c r="AF50" s="137">
        <v>23</v>
      </c>
      <c r="AG50" s="137">
        <v>21</v>
      </c>
      <c r="AH50" s="137">
        <v>17</v>
      </c>
      <c r="AI50" s="137">
        <v>19</v>
      </c>
      <c r="AJ50" s="137">
        <v>12</v>
      </c>
      <c r="AK50" s="137">
        <v>13</v>
      </c>
      <c r="AL50" s="137">
        <v>14</v>
      </c>
      <c r="AM50" s="137">
        <v>15</v>
      </c>
      <c r="AN50" s="137">
        <v>16</v>
      </c>
      <c r="AO50" s="137">
        <v>15</v>
      </c>
      <c r="AP50" s="137">
        <v>16</v>
      </c>
    </row>
    <row r="51" spans="1:42" ht="18" customHeight="1">
      <c r="A51" s="136" t="s">
        <v>701</v>
      </c>
      <c r="B51" s="136" t="s">
        <v>702</v>
      </c>
      <c r="C51" s="137">
        <v>2258</v>
      </c>
      <c r="D51" s="137">
        <v>1876</v>
      </c>
      <c r="E51" s="137">
        <v>1615</v>
      </c>
      <c r="F51" s="137">
        <v>1466</v>
      </c>
      <c r="G51" s="137">
        <v>1301</v>
      </c>
      <c r="H51" s="137">
        <v>1143</v>
      </c>
      <c r="I51" s="137">
        <v>1089</v>
      </c>
      <c r="J51" s="137">
        <v>976</v>
      </c>
      <c r="K51" s="137">
        <v>888</v>
      </c>
      <c r="L51" s="137">
        <v>781</v>
      </c>
      <c r="M51" s="137">
        <v>739</v>
      </c>
      <c r="N51" s="137">
        <v>715</v>
      </c>
      <c r="O51" s="137">
        <v>688</v>
      </c>
      <c r="P51" s="137">
        <v>651</v>
      </c>
      <c r="Q51" s="137">
        <v>625</v>
      </c>
      <c r="R51" s="137">
        <v>587</v>
      </c>
      <c r="S51" s="137">
        <v>556</v>
      </c>
      <c r="T51" s="137">
        <v>509</v>
      </c>
      <c r="U51" s="137">
        <v>476</v>
      </c>
      <c r="V51" s="137">
        <v>422</v>
      </c>
      <c r="W51" s="137">
        <v>396</v>
      </c>
      <c r="X51" s="137">
        <v>363</v>
      </c>
      <c r="Y51" s="137">
        <v>334</v>
      </c>
      <c r="Z51" s="137">
        <v>304</v>
      </c>
      <c r="AA51" s="137">
        <v>267</v>
      </c>
      <c r="AB51" s="137">
        <v>235</v>
      </c>
      <c r="AC51" s="137">
        <v>175</v>
      </c>
      <c r="AD51" s="137">
        <v>150</v>
      </c>
      <c r="AE51" s="137">
        <v>123</v>
      </c>
      <c r="AF51" s="137">
        <v>96</v>
      </c>
      <c r="AG51" s="137">
        <v>76</v>
      </c>
      <c r="AH51" s="137">
        <v>65</v>
      </c>
      <c r="AI51" s="137">
        <v>66</v>
      </c>
      <c r="AJ51" s="137">
        <v>51</v>
      </c>
      <c r="AK51" s="137">
        <v>56</v>
      </c>
      <c r="AL51" s="137">
        <v>55</v>
      </c>
      <c r="AM51" s="137">
        <v>57</v>
      </c>
      <c r="AN51" s="137">
        <v>58</v>
      </c>
      <c r="AO51" s="137">
        <v>51</v>
      </c>
      <c r="AP51" s="137">
        <v>52</v>
      </c>
    </row>
    <row r="52" spans="1:42" ht="18" customHeight="1">
      <c r="A52" s="136" t="s">
        <v>703</v>
      </c>
      <c r="B52" s="136" t="s">
        <v>704</v>
      </c>
      <c r="C52" s="137">
        <v>81</v>
      </c>
      <c r="D52" s="137">
        <v>66</v>
      </c>
      <c r="E52" s="137">
        <v>46</v>
      </c>
      <c r="F52" s="137">
        <v>42</v>
      </c>
      <c r="G52" s="137">
        <v>38</v>
      </c>
      <c r="H52" s="137">
        <v>34</v>
      </c>
      <c r="I52" s="137">
        <v>30</v>
      </c>
      <c r="J52" s="137">
        <v>26</v>
      </c>
      <c r="K52" s="137">
        <v>26</v>
      </c>
      <c r="L52" s="137">
        <v>21</v>
      </c>
      <c r="M52" s="137">
        <v>21</v>
      </c>
      <c r="N52" s="137">
        <v>20</v>
      </c>
      <c r="O52" s="137">
        <v>20</v>
      </c>
      <c r="P52" s="137">
        <v>18</v>
      </c>
      <c r="Q52" s="137">
        <v>20</v>
      </c>
      <c r="R52" s="137">
        <v>22</v>
      </c>
      <c r="S52" s="137">
        <v>19</v>
      </c>
      <c r="T52" s="137">
        <v>19</v>
      </c>
      <c r="U52" s="137">
        <v>16</v>
      </c>
      <c r="V52" s="137">
        <v>14</v>
      </c>
      <c r="W52" s="137">
        <v>14</v>
      </c>
      <c r="X52" s="137">
        <v>14</v>
      </c>
      <c r="Y52" s="137">
        <v>12</v>
      </c>
      <c r="Z52" s="137">
        <v>11</v>
      </c>
      <c r="AA52" s="137">
        <v>10</v>
      </c>
      <c r="AB52" s="137">
        <v>12</v>
      </c>
      <c r="AC52" s="137">
        <v>12</v>
      </c>
      <c r="AD52" s="137">
        <v>10</v>
      </c>
      <c r="AE52" s="137">
        <v>8</v>
      </c>
      <c r="AF52" s="137">
        <v>6</v>
      </c>
      <c r="AG52" s="137" t="s">
        <v>631</v>
      </c>
      <c r="AH52" s="137" t="s">
        <v>631</v>
      </c>
      <c r="AI52" s="137" t="s">
        <v>631</v>
      </c>
      <c r="AJ52" s="137" t="s">
        <v>631</v>
      </c>
      <c r="AK52" s="137" t="s">
        <v>631</v>
      </c>
      <c r="AL52" s="137" t="s">
        <v>631</v>
      </c>
      <c r="AM52" s="137" t="s">
        <v>631</v>
      </c>
      <c r="AN52" s="137" t="s">
        <v>631</v>
      </c>
      <c r="AO52" s="137" t="s">
        <v>631</v>
      </c>
      <c r="AP52" s="137" t="s">
        <v>631</v>
      </c>
    </row>
    <row r="53" spans="1:42" ht="18" customHeight="1">
      <c r="A53" s="136" t="s">
        <v>705</v>
      </c>
      <c r="B53" s="136" t="s">
        <v>706</v>
      </c>
      <c r="C53" s="137">
        <v>314</v>
      </c>
      <c r="D53" s="137">
        <v>262</v>
      </c>
      <c r="E53" s="137">
        <v>232</v>
      </c>
      <c r="F53" s="137">
        <v>211</v>
      </c>
      <c r="G53" s="137">
        <v>188</v>
      </c>
      <c r="H53" s="137">
        <v>172</v>
      </c>
      <c r="I53" s="137">
        <v>159</v>
      </c>
      <c r="J53" s="137">
        <v>141</v>
      </c>
      <c r="K53" s="137">
        <v>127</v>
      </c>
      <c r="L53" s="137">
        <v>116</v>
      </c>
      <c r="M53" s="137">
        <v>113</v>
      </c>
      <c r="N53" s="137">
        <v>114</v>
      </c>
      <c r="O53" s="137">
        <v>119</v>
      </c>
      <c r="P53" s="137">
        <v>120</v>
      </c>
      <c r="Q53" s="137">
        <v>112</v>
      </c>
      <c r="R53" s="137">
        <v>106</v>
      </c>
      <c r="S53" s="137">
        <v>101</v>
      </c>
      <c r="T53" s="137">
        <v>87</v>
      </c>
      <c r="U53" s="137">
        <v>83</v>
      </c>
      <c r="V53" s="137">
        <v>74</v>
      </c>
      <c r="W53" s="137">
        <v>69</v>
      </c>
      <c r="X53" s="137">
        <v>60</v>
      </c>
      <c r="Y53" s="137">
        <v>53</v>
      </c>
      <c r="Z53" s="137">
        <v>44</v>
      </c>
      <c r="AA53" s="137">
        <v>36</v>
      </c>
      <c r="AB53" s="137">
        <v>32</v>
      </c>
      <c r="AC53" s="137">
        <v>25</v>
      </c>
      <c r="AD53" s="137">
        <v>24</v>
      </c>
      <c r="AE53" s="137">
        <v>17</v>
      </c>
      <c r="AF53" s="137">
        <v>12</v>
      </c>
      <c r="AG53" s="137">
        <v>11</v>
      </c>
      <c r="AH53" s="137">
        <v>10</v>
      </c>
      <c r="AI53" s="137">
        <v>10</v>
      </c>
      <c r="AJ53" s="137">
        <v>7</v>
      </c>
      <c r="AK53" s="137">
        <v>8</v>
      </c>
      <c r="AL53" s="137" t="s">
        <v>631</v>
      </c>
      <c r="AM53" s="137">
        <v>5</v>
      </c>
      <c r="AN53" s="137" t="s">
        <v>631</v>
      </c>
      <c r="AO53" s="137" t="s">
        <v>631</v>
      </c>
      <c r="AP53" s="137" t="s">
        <v>631</v>
      </c>
    </row>
    <row r="54" spans="1:42" ht="18" customHeight="1">
      <c r="A54" s="136" t="s">
        <v>707</v>
      </c>
      <c r="B54" s="136" t="s">
        <v>708</v>
      </c>
      <c r="C54" s="137">
        <v>201</v>
      </c>
      <c r="D54" s="137">
        <v>164</v>
      </c>
      <c r="E54" s="137">
        <v>133</v>
      </c>
      <c r="F54" s="137">
        <v>118</v>
      </c>
      <c r="G54" s="137">
        <v>105</v>
      </c>
      <c r="H54" s="137">
        <v>99</v>
      </c>
      <c r="I54" s="137">
        <v>95</v>
      </c>
      <c r="J54" s="137">
        <v>88</v>
      </c>
      <c r="K54" s="137">
        <v>81</v>
      </c>
      <c r="L54" s="137">
        <v>78</v>
      </c>
      <c r="M54" s="137">
        <v>71</v>
      </c>
      <c r="N54" s="137">
        <v>66</v>
      </c>
      <c r="O54" s="137">
        <v>62</v>
      </c>
      <c r="P54" s="137">
        <v>60</v>
      </c>
      <c r="Q54" s="137">
        <v>57</v>
      </c>
      <c r="R54" s="137">
        <v>55</v>
      </c>
      <c r="S54" s="137">
        <v>52</v>
      </c>
      <c r="T54" s="137">
        <v>47</v>
      </c>
      <c r="U54" s="137">
        <v>44</v>
      </c>
      <c r="V54" s="137">
        <v>36</v>
      </c>
      <c r="W54" s="137">
        <v>32</v>
      </c>
      <c r="X54" s="137">
        <v>29</v>
      </c>
      <c r="Y54" s="137">
        <v>25</v>
      </c>
      <c r="Z54" s="137">
        <v>23</v>
      </c>
      <c r="AA54" s="137">
        <v>16</v>
      </c>
      <c r="AB54" s="137">
        <v>12</v>
      </c>
      <c r="AC54" s="137">
        <v>7</v>
      </c>
      <c r="AD54" s="137">
        <v>7</v>
      </c>
      <c r="AE54" s="137">
        <v>5</v>
      </c>
      <c r="AF54" s="137" t="s">
        <v>631</v>
      </c>
      <c r="AG54" s="137" t="s">
        <v>631</v>
      </c>
      <c r="AH54" s="137" t="s">
        <v>631</v>
      </c>
      <c r="AI54" s="137" t="s">
        <v>631</v>
      </c>
      <c r="AJ54" s="137" t="s">
        <v>631</v>
      </c>
      <c r="AK54" s="137" t="s">
        <v>631</v>
      </c>
      <c r="AL54" s="137" t="s">
        <v>631</v>
      </c>
      <c r="AM54" s="137" t="s">
        <v>631</v>
      </c>
      <c r="AN54" s="137" t="s">
        <v>631</v>
      </c>
      <c r="AO54" s="137" t="s">
        <v>631</v>
      </c>
      <c r="AP54" s="137" t="s">
        <v>631</v>
      </c>
    </row>
    <row r="55" spans="1:42" ht="18" customHeight="1">
      <c r="A55" s="136" t="s">
        <v>709</v>
      </c>
      <c r="B55" s="136" t="s">
        <v>710</v>
      </c>
      <c r="C55" s="137">
        <v>61</v>
      </c>
      <c r="D55" s="137">
        <v>53</v>
      </c>
      <c r="E55" s="137">
        <v>48</v>
      </c>
      <c r="F55" s="137">
        <v>45</v>
      </c>
      <c r="G55" s="137">
        <v>38</v>
      </c>
      <c r="H55" s="137">
        <v>31</v>
      </c>
      <c r="I55" s="137">
        <v>31</v>
      </c>
      <c r="J55" s="137">
        <v>26</v>
      </c>
      <c r="K55" s="137">
        <v>24</v>
      </c>
      <c r="L55" s="137">
        <v>21</v>
      </c>
      <c r="M55" s="137">
        <v>20</v>
      </c>
      <c r="N55" s="137">
        <v>19</v>
      </c>
      <c r="O55" s="137">
        <v>18</v>
      </c>
      <c r="P55" s="137">
        <v>17</v>
      </c>
      <c r="Q55" s="137">
        <v>16</v>
      </c>
      <c r="R55" s="137">
        <v>18</v>
      </c>
      <c r="S55" s="137">
        <v>18</v>
      </c>
      <c r="T55" s="137">
        <v>20</v>
      </c>
      <c r="U55" s="137">
        <v>19</v>
      </c>
      <c r="V55" s="137">
        <v>16</v>
      </c>
      <c r="W55" s="137">
        <v>15</v>
      </c>
      <c r="X55" s="137">
        <v>13</v>
      </c>
      <c r="Y55" s="137">
        <v>16</v>
      </c>
      <c r="Z55" s="137">
        <v>16</v>
      </c>
      <c r="AA55" s="137">
        <v>16</v>
      </c>
      <c r="AB55" s="137">
        <v>13</v>
      </c>
      <c r="AC55" s="137">
        <v>8</v>
      </c>
      <c r="AD55" s="137">
        <v>8</v>
      </c>
      <c r="AE55" s="137">
        <v>8</v>
      </c>
      <c r="AF55" s="137">
        <v>7</v>
      </c>
      <c r="AG55" s="137">
        <v>5</v>
      </c>
      <c r="AH55" s="137">
        <v>5</v>
      </c>
      <c r="AI55" s="137" t="s">
        <v>631</v>
      </c>
      <c r="AJ55" s="137" t="s">
        <v>631</v>
      </c>
      <c r="AK55" s="137" t="s">
        <v>631</v>
      </c>
      <c r="AL55" s="137" t="s">
        <v>631</v>
      </c>
      <c r="AM55" s="137" t="s">
        <v>631</v>
      </c>
      <c r="AN55" s="137" t="s">
        <v>631</v>
      </c>
      <c r="AO55" s="137" t="s">
        <v>631</v>
      </c>
      <c r="AP55" s="137" t="s">
        <v>631</v>
      </c>
    </row>
    <row r="56" spans="1:42" ht="18" customHeight="1">
      <c r="A56" s="136" t="s">
        <v>711</v>
      </c>
      <c r="B56" s="136" t="s">
        <v>712</v>
      </c>
      <c r="C56" s="137">
        <v>252</v>
      </c>
      <c r="D56" s="137">
        <v>208</v>
      </c>
      <c r="E56" s="137">
        <v>180</v>
      </c>
      <c r="F56" s="137">
        <v>157</v>
      </c>
      <c r="G56" s="137">
        <v>144</v>
      </c>
      <c r="H56" s="137">
        <v>115</v>
      </c>
      <c r="I56" s="137">
        <v>109</v>
      </c>
      <c r="J56" s="137">
        <v>97</v>
      </c>
      <c r="K56" s="137">
        <v>96</v>
      </c>
      <c r="L56" s="137">
        <v>86</v>
      </c>
      <c r="M56" s="137">
        <v>76</v>
      </c>
      <c r="N56" s="137">
        <v>69</v>
      </c>
      <c r="O56" s="137">
        <v>54</v>
      </c>
      <c r="P56" s="137">
        <v>44</v>
      </c>
      <c r="Q56" s="137">
        <v>40</v>
      </c>
      <c r="R56" s="137">
        <v>38</v>
      </c>
      <c r="S56" s="137">
        <v>38</v>
      </c>
      <c r="T56" s="137">
        <v>39</v>
      </c>
      <c r="U56" s="137">
        <v>44</v>
      </c>
      <c r="V56" s="137">
        <v>45</v>
      </c>
      <c r="W56" s="137">
        <v>46</v>
      </c>
      <c r="X56" s="137">
        <v>45</v>
      </c>
      <c r="Y56" s="137">
        <v>44</v>
      </c>
      <c r="Z56" s="137">
        <v>40</v>
      </c>
      <c r="AA56" s="137">
        <v>37</v>
      </c>
      <c r="AB56" s="137">
        <v>34</v>
      </c>
      <c r="AC56" s="137">
        <v>22</v>
      </c>
      <c r="AD56" s="137">
        <v>13</v>
      </c>
      <c r="AE56" s="137">
        <v>9</v>
      </c>
      <c r="AF56" s="137">
        <v>11</v>
      </c>
      <c r="AG56" s="137">
        <v>9</v>
      </c>
      <c r="AH56" s="137">
        <v>7</v>
      </c>
      <c r="AI56" s="137">
        <v>10</v>
      </c>
      <c r="AJ56" s="137">
        <v>9</v>
      </c>
      <c r="AK56" s="137">
        <v>10</v>
      </c>
      <c r="AL56" s="137">
        <v>10</v>
      </c>
      <c r="AM56" s="137">
        <v>10</v>
      </c>
      <c r="AN56" s="137">
        <v>9</v>
      </c>
      <c r="AO56" s="137">
        <v>7</v>
      </c>
      <c r="AP56" s="137">
        <v>9</v>
      </c>
    </row>
    <row r="57" spans="1:42" ht="18" customHeight="1">
      <c r="A57" s="136" t="s">
        <v>713</v>
      </c>
      <c r="B57" s="136" t="s">
        <v>714</v>
      </c>
      <c r="C57" s="137">
        <v>101</v>
      </c>
      <c r="D57" s="137">
        <v>83</v>
      </c>
      <c r="E57" s="137">
        <v>67</v>
      </c>
      <c r="F57" s="137">
        <v>62</v>
      </c>
      <c r="G57" s="137">
        <v>54</v>
      </c>
      <c r="H57" s="137">
        <v>46</v>
      </c>
      <c r="I57" s="137">
        <v>46</v>
      </c>
      <c r="J57" s="137">
        <v>36</v>
      </c>
      <c r="K57" s="137">
        <v>33</v>
      </c>
      <c r="L57" s="137">
        <v>30</v>
      </c>
      <c r="M57" s="137">
        <v>33</v>
      </c>
      <c r="N57" s="137">
        <v>31</v>
      </c>
      <c r="O57" s="137">
        <v>30</v>
      </c>
      <c r="P57" s="137">
        <v>29</v>
      </c>
      <c r="Q57" s="137">
        <v>28</v>
      </c>
      <c r="R57" s="137">
        <v>26</v>
      </c>
      <c r="S57" s="137">
        <v>27</v>
      </c>
      <c r="T57" s="137">
        <v>23</v>
      </c>
      <c r="U57" s="137">
        <v>24</v>
      </c>
      <c r="V57" s="137">
        <v>22</v>
      </c>
      <c r="W57" s="137">
        <v>25</v>
      </c>
      <c r="X57" s="137">
        <v>25</v>
      </c>
      <c r="Y57" s="137">
        <v>24</v>
      </c>
      <c r="Z57" s="137">
        <v>22</v>
      </c>
      <c r="AA57" s="137">
        <v>19</v>
      </c>
      <c r="AB57" s="137">
        <v>16</v>
      </c>
      <c r="AC57" s="137">
        <v>13</v>
      </c>
      <c r="AD57" s="137">
        <v>13</v>
      </c>
      <c r="AE57" s="137">
        <v>12</v>
      </c>
      <c r="AF57" s="137">
        <v>8</v>
      </c>
      <c r="AG57" s="137">
        <v>6</v>
      </c>
      <c r="AH57" s="137">
        <v>5</v>
      </c>
      <c r="AI57" s="137">
        <v>7</v>
      </c>
      <c r="AJ57" s="137">
        <v>5</v>
      </c>
      <c r="AK57" s="137">
        <v>5</v>
      </c>
      <c r="AL57" s="137">
        <v>6</v>
      </c>
      <c r="AM57" s="137">
        <v>5</v>
      </c>
      <c r="AN57" s="137" t="s">
        <v>631</v>
      </c>
      <c r="AO57" s="137" t="s">
        <v>631</v>
      </c>
      <c r="AP57" s="137" t="s">
        <v>631</v>
      </c>
    </row>
    <row r="58" spans="1:42" ht="18" customHeight="1">
      <c r="A58" s="136" t="s">
        <v>715</v>
      </c>
      <c r="B58" s="136" t="s">
        <v>716</v>
      </c>
      <c r="C58" s="137">
        <v>190</v>
      </c>
      <c r="D58" s="137">
        <v>150</v>
      </c>
      <c r="E58" s="137">
        <v>137</v>
      </c>
      <c r="F58" s="137">
        <v>131</v>
      </c>
      <c r="G58" s="137">
        <v>122</v>
      </c>
      <c r="H58" s="137">
        <v>112</v>
      </c>
      <c r="I58" s="137">
        <v>107</v>
      </c>
      <c r="J58" s="137">
        <v>95</v>
      </c>
      <c r="K58" s="137">
        <v>79</v>
      </c>
      <c r="L58" s="137">
        <v>66</v>
      </c>
      <c r="M58" s="137">
        <v>59</v>
      </c>
      <c r="N58" s="137">
        <v>58</v>
      </c>
      <c r="O58" s="137">
        <v>58</v>
      </c>
      <c r="P58" s="137">
        <v>51</v>
      </c>
      <c r="Q58" s="137">
        <v>50</v>
      </c>
      <c r="R58" s="137">
        <v>43</v>
      </c>
      <c r="S58" s="137">
        <v>38</v>
      </c>
      <c r="T58" s="137">
        <v>34</v>
      </c>
      <c r="U58" s="137">
        <v>27</v>
      </c>
      <c r="V58" s="137">
        <v>23</v>
      </c>
      <c r="W58" s="137">
        <v>19</v>
      </c>
      <c r="X58" s="137">
        <v>19</v>
      </c>
      <c r="Y58" s="137">
        <v>18</v>
      </c>
      <c r="Z58" s="137">
        <v>16</v>
      </c>
      <c r="AA58" s="137">
        <v>15</v>
      </c>
      <c r="AB58" s="137">
        <v>12</v>
      </c>
      <c r="AC58" s="137">
        <v>8</v>
      </c>
      <c r="AD58" s="137" t="s">
        <v>631</v>
      </c>
      <c r="AE58" s="137" t="s">
        <v>631</v>
      </c>
      <c r="AF58" s="137" t="s">
        <v>631</v>
      </c>
      <c r="AG58" s="137" t="s">
        <v>631</v>
      </c>
      <c r="AH58" s="137" t="s">
        <v>631</v>
      </c>
      <c r="AI58" s="137" t="s">
        <v>631</v>
      </c>
      <c r="AJ58" s="137" t="s">
        <v>631</v>
      </c>
      <c r="AK58" s="137" t="s">
        <v>631</v>
      </c>
      <c r="AL58" s="137">
        <v>8</v>
      </c>
      <c r="AM58" s="137">
        <v>11</v>
      </c>
      <c r="AN58" s="137">
        <v>10</v>
      </c>
      <c r="AO58" s="137">
        <v>8</v>
      </c>
      <c r="AP58" s="137" t="s">
        <v>631</v>
      </c>
    </row>
    <row r="59" spans="1:42" ht="18" customHeight="1">
      <c r="A59" s="136" t="s">
        <v>717</v>
      </c>
      <c r="B59" s="136" t="s">
        <v>718</v>
      </c>
      <c r="C59" s="137">
        <v>220</v>
      </c>
      <c r="D59" s="137">
        <v>174</v>
      </c>
      <c r="E59" s="137">
        <v>158</v>
      </c>
      <c r="F59" s="137">
        <v>145</v>
      </c>
      <c r="G59" s="137">
        <v>127</v>
      </c>
      <c r="H59" s="137">
        <v>114</v>
      </c>
      <c r="I59" s="137">
        <v>104</v>
      </c>
      <c r="J59" s="137">
        <v>97</v>
      </c>
      <c r="K59" s="137">
        <v>84</v>
      </c>
      <c r="L59" s="137">
        <v>67</v>
      </c>
      <c r="M59" s="137">
        <v>59</v>
      </c>
      <c r="N59" s="137">
        <v>59</v>
      </c>
      <c r="O59" s="137">
        <v>50</v>
      </c>
      <c r="P59" s="137">
        <v>45</v>
      </c>
      <c r="Q59" s="137">
        <v>40</v>
      </c>
      <c r="R59" s="137">
        <v>40</v>
      </c>
      <c r="S59" s="137">
        <v>37</v>
      </c>
      <c r="T59" s="137">
        <v>37</v>
      </c>
      <c r="U59" s="137">
        <v>34</v>
      </c>
      <c r="V59" s="137">
        <v>30</v>
      </c>
      <c r="W59" s="137">
        <v>26</v>
      </c>
      <c r="X59" s="137">
        <v>24</v>
      </c>
      <c r="Y59" s="137">
        <v>21</v>
      </c>
      <c r="Z59" s="137">
        <v>17</v>
      </c>
      <c r="AA59" s="137">
        <v>15</v>
      </c>
      <c r="AB59" s="137">
        <v>13</v>
      </c>
      <c r="AC59" s="137">
        <v>10</v>
      </c>
      <c r="AD59" s="137">
        <v>9</v>
      </c>
      <c r="AE59" s="137">
        <v>8</v>
      </c>
      <c r="AF59" s="137">
        <v>6</v>
      </c>
      <c r="AG59" s="137">
        <v>5</v>
      </c>
      <c r="AH59" s="137" t="s">
        <v>631</v>
      </c>
      <c r="AI59" s="137" t="s">
        <v>631</v>
      </c>
      <c r="AJ59" s="137" t="s">
        <v>631</v>
      </c>
      <c r="AK59" s="137" t="s">
        <v>631</v>
      </c>
      <c r="AL59" s="137" t="s">
        <v>631</v>
      </c>
      <c r="AM59" s="137" t="s">
        <v>631</v>
      </c>
      <c r="AN59" s="137" t="s">
        <v>631</v>
      </c>
      <c r="AO59" s="137" t="s">
        <v>631</v>
      </c>
      <c r="AP59" s="137" t="s">
        <v>631</v>
      </c>
    </row>
    <row r="60" spans="1:42" ht="18" customHeight="1">
      <c r="A60" s="136" t="s">
        <v>719</v>
      </c>
      <c r="B60" s="136" t="s">
        <v>720</v>
      </c>
      <c r="C60" s="137">
        <v>153</v>
      </c>
      <c r="D60" s="137">
        <v>126</v>
      </c>
      <c r="E60" s="137">
        <v>110</v>
      </c>
      <c r="F60" s="137">
        <v>100</v>
      </c>
      <c r="G60" s="137">
        <v>85</v>
      </c>
      <c r="H60" s="137">
        <v>73</v>
      </c>
      <c r="I60" s="137">
        <v>71</v>
      </c>
      <c r="J60" s="137">
        <v>60</v>
      </c>
      <c r="K60" s="137">
        <v>52</v>
      </c>
      <c r="L60" s="137">
        <v>50</v>
      </c>
      <c r="M60" s="137">
        <v>46</v>
      </c>
      <c r="N60" s="137">
        <v>43</v>
      </c>
      <c r="O60" s="137">
        <v>44</v>
      </c>
      <c r="P60" s="137">
        <v>44</v>
      </c>
      <c r="Q60" s="137">
        <v>43</v>
      </c>
      <c r="R60" s="137">
        <v>40</v>
      </c>
      <c r="S60" s="137">
        <v>41</v>
      </c>
      <c r="T60" s="137">
        <v>34</v>
      </c>
      <c r="U60" s="137">
        <v>32</v>
      </c>
      <c r="V60" s="137">
        <v>27</v>
      </c>
      <c r="W60" s="137">
        <v>24</v>
      </c>
      <c r="X60" s="137">
        <v>23</v>
      </c>
      <c r="Y60" s="137">
        <v>20</v>
      </c>
      <c r="Z60" s="137">
        <v>20</v>
      </c>
      <c r="AA60" s="137">
        <v>18</v>
      </c>
      <c r="AB60" s="137">
        <v>17</v>
      </c>
      <c r="AC60" s="137">
        <v>13</v>
      </c>
      <c r="AD60" s="137">
        <v>14</v>
      </c>
      <c r="AE60" s="137">
        <v>13</v>
      </c>
      <c r="AF60" s="137">
        <v>10</v>
      </c>
      <c r="AG60" s="137">
        <v>6</v>
      </c>
      <c r="AH60" s="137">
        <v>6</v>
      </c>
      <c r="AI60" s="137" t="s">
        <v>631</v>
      </c>
      <c r="AJ60" s="137" t="s">
        <v>631</v>
      </c>
      <c r="AK60" s="137" t="s">
        <v>631</v>
      </c>
      <c r="AL60" s="137" t="s">
        <v>631</v>
      </c>
      <c r="AM60" s="137" t="s">
        <v>631</v>
      </c>
      <c r="AN60" s="137" t="s">
        <v>631</v>
      </c>
      <c r="AO60" s="137">
        <v>0</v>
      </c>
      <c r="AP60" s="137">
        <v>0</v>
      </c>
    </row>
    <row r="61" spans="1:42" ht="18" customHeight="1">
      <c r="A61" s="136" t="s">
        <v>721</v>
      </c>
      <c r="B61" s="136" t="s">
        <v>722</v>
      </c>
      <c r="C61" s="137">
        <v>218</v>
      </c>
      <c r="D61" s="137">
        <v>200</v>
      </c>
      <c r="E61" s="137">
        <v>173</v>
      </c>
      <c r="F61" s="137">
        <v>158</v>
      </c>
      <c r="G61" s="137">
        <v>143</v>
      </c>
      <c r="H61" s="137">
        <v>122</v>
      </c>
      <c r="I61" s="137">
        <v>123</v>
      </c>
      <c r="J61" s="137">
        <v>106</v>
      </c>
      <c r="K61" s="137">
        <v>99</v>
      </c>
      <c r="L61" s="137">
        <v>88</v>
      </c>
      <c r="M61" s="137">
        <v>89</v>
      </c>
      <c r="N61" s="137">
        <v>92</v>
      </c>
      <c r="O61" s="137">
        <v>93</v>
      </c>
      <c r="P61" s="137">
        <v>88</v>
      </c>
      <c r="Q61" s="137">
        <v>92</v>
      </c>
      <c r="R61" s="137">
        <v>83</v>
      </c>
      <c r="S61" s="137">
        <v>77</v>
      </c>
      <c r="T61" s="137">
        <v>68</v>
      </c>
      <c r="U61" s="137">
        <v>61</v>
      </c>
      <c r="V61" s="137">
        <v>54</v>
      </c>
      <c r="W61" s="137">
        <v>51</v>
      </c>
      <c r="X61" s="137">
        <v>44</v>
      </c>
      <c r="Y61" s="137">
        <v>40</v>
      </c>
      <c r="Z61" s="137">
        <v>37</v>
      </c>
      <c r="AA61" s="137">
        <v>33</v>
      </c>
      <c r="AB61" s="137">
        <v>28</v>
      </c>
      <c r="AC61" s="137">
        <v>21</v>
      </c>
      <c r="AD61" s="137">
        <v>18</v>
      </c>
      <c r="AE61" s="137">
        <v>15</v>
      </c>
      <c r="AF61" s="137">
        <v>7</v>
      </c>
      <c r="AG61" s="137">
        <v>5</v>
      </c>
      <c r="AH61" s="137" t="s">
        <v>631</v>
      </c>
      <c r="AI61" s="137" t="s">
        <v>631</v>
      </c>
      <c r="AJ61" s="137" t="s">
        <v>631</v>
      </c>
      <c r="AK61" s="137" t="s">
        <v>631</v>
      </c>
      <c r="AL61" s="137" t="s">
        <v>631</v>
      </c>
      <c r="AM61" s="137" t="s">
        <v>631</v>
      </c>
      <c r="AN61" s="137" t="s">
        <v>631</v>
      </c>
      <c r="AO61" s="137" t="s">
        <v>631</v>
      </c>
      <c r="AP61" s="137">
        <v>5</v>
      </c>
    </row>
    <row r="62" spans="1:42" ht="18" customHeight="1">
      <c r="A62" s="136" t="s">
        <v>723</v>
      </c>
      <c r="B62" s="136" t="s">
        <v>724</v>
      </c>
      <c r="C62" s="137">
        <v>235</v>
      </c>
      <c r="D62" s="137">
        <v>195</v>
      </c>
      <c r="E62" s="137">
        <v>169</v>
      </c>
      <c r="F62" s="137">
        <v>150</v>
      </c>
      <c r="G62" s="137">
        <v>129</v>
      </c>
      <c r="H62" s="137">
        <v>116</v>
      </c>
      <c r="I62" s="137">
        <v>110</v>
      </c>
      <c r="J62" s="137">
        <v>104</v>
      </c>
      <c r="K62" s="137">
        <v>92</v>
      </c>
      <c r="L62" s="137">
        <v>81</v>
      </c>
      <c r="M62" s="137">
        <v>80</v>
      </c>
      <c r="N62" s="137">
        <v>79</v>
      </c>
      <c r="O62" s="137">
        <v>78</v>
      </c>
      <c r="P62" s="137">
        <v>76</v>
      </c>
      <c r="Q62" s="137">
        <v>69</v>
      </c>
      <c r="R62" s="137">
        <v>61</v>
      </c>
      <c r="S62" s="137">
        <v>57</v>
      </c>
      <c r="T62" s="137">
        <v>51</v>
      </c>
      <c r="U62" s="137">
        <v>41</v>
      </c>
      <c r="V62" s="137">
        <v>32</v>
      </c>
      <c r="W62" s="137">
        <v>31</v>
      </c>
      <c r="X62" s="137">
        <v>30</v>
      </c>
      <c r="Y62" s="137">
        <v>27</v>
      </c>
      <c r="Z62" s="137">
        <v>24</v>
      </c>
      <c r="AA62" s="137">
        <v>23</v>
      </c>
      <c r="AB62" s="137">
        <v>19</v>
      </c>
      <c r="AC62" s="137">
        <v>17</v>
      </c>
      <c r="AD62" s="137">
        <v>14</v>
      </c>
      <c r="AE62" s="137">
        <v>14</v>
      </c>
      <c r="AF62" s="137">
        <v>14</v>
      </c>
      <c r="AG62" s="137">
        <v>14</v>
      </c>
      <c r="AH62" s="137">
        <v>11</v>
      </c>
      <c r="AI62" s="137">
        <v>9</v>
      </c>
      <c r="AJ62" s="137">
        <v>8</v>
      </c>
      <c r="AK62" s="137">
        <v>9</v>
      </c>
      <c r="AL62" s="137">
        <v>7</v>
      </c>
      <c r="AM62" s="137">
        <v>7</v>
      </c>
      <c r="AN62" s="137">
        <v>9</v>
      </c>
      <c r="AO62" s="137">
        <v>8</v>
      </c>
      <c r="AP62" s="137">
        <v>8</v>
      </c>
    </row>
    <row r="63" spans="1:42" ht="18" customHeight="1">
      <c r="A63" s="136" t="s">
        <v>725</v>
      </c>
      <c r="B63" s="136" t="s">
        <v>726</v>
      </c>
      <c r="C63" s="137">
        <v>231</v>
      </c>
      <c r="D63" s="137">
        <v>195</v>
      </c>
      <c r="E63" s="137">
        <v>162</v>
      </c>
      <c r="F63" s="137">
        <v>147</v>
      </c>
      <c r="G63" s="137">
        <v>128</v>
      </c>
      <c r="H63" s="137">
        <v>109</v>
      </c>
      <c r="I63" s="137">
        <v>104</v>
      </c>
      <c r="J63" s="137">
        <v>100</v>
      </c>
      <c r="K63" s="137">
        <v>95</v>
      </c>
      <c r="L63" s="137">
        <v>77</v>
      </c>
      <c r="M63" s="137">
        <v>72</v>
      </c>
      <c r="N63" s="137">
        <v>65</v>
      </c>
      <c r="O63" s="137">
        <v>62</v>
      </c>
      <c r="P63" s="137">
        <v>59</v>
      </c>
      <c r="Q63" s="137">
        <v>58</v>
      </c>
      <c r="R63" s="137">
        <v>55</v>
      </c>
      <c r="S63" s="137">
        <v>51</v>
      </c>
      <c r="T63" s="137">
        <v>50</v>
      </c>
      <c r="U63" s="137">
        <v>51</v>
      </c>
      <c r="V63" s="137">
        <v>49</v>
      </c>
      <c r="W63" s="137">
        <v>44</v>
      </c>
      <c r="X63" s="137">
        <v>37</v>
      </c>
      <c r="Y63" s="137">
        <v>34</v>
      </c>
      <c r="Z63" s="137">
        <v>34</v>
      </c>
      <c r="AA63" s="137">
        <v>29</v>
      </c>
      <c r="AB63" s="137">
        <v>27</v>
      </c>
      <c r="AC63" s="137">
        <v>19</v>
      </c>
      <c r="AD63" s="137">
        <v>16</v>
      </c>
      <c r="AE63" s="137">
        <v>11</v>
      </c>
      <c r="AF63" s="137">
        <v>7</v>
      </c>
      <c r="AG63" s="137">
        <v>7</v>
      </c>
      <c r="AH63" s="137">
        <v>8</v>
      </c>
      <c r="AI63" s="137">
        <v>9</v>
      </c>
      <c r="AJ63" s="137">
        <v>6</v>
      </c>
      <c r="AK63" s="137">
        <v>6</v>
      </c>
      <c r="AL63" s="137">
        <v>7</v>
      </c>
      <c r="AM63" s="137">
        <v>8</v>
      </c>
      <c r="AN63" s="137">
        <v>8</v>
      </c>
      <c r="AO63" s="137">
        <v>8</v>
      </c>
      <c r="AP63" s="137">
        <v>10</v>
      </c>
    </row>
    <row r="64" spans="1:42" ht="18" customHeight="1">
      <c r="A64" s="136"/>
      <c r="B64" s="136" t="s">
        <v>727</v>
      </c>
      <c r="C64" s="137" t="s">
        <v>631</v>
      </c>
      <c r="D64" s="137">
        <v>0</v>
      </c>
      <c r="E64" s="137">
        <v>0</v>
      </c>
      <c r="F64" s="137">
        <v>0</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row>
    <row r="65" spans="1:42" ht="18" customHeight="1">
      <c r="A65" s="136" t="s">
        <v>728</v>
      </c>
      <c r="B65" s="136" t="s">
        <v>729</v>
      </c>
      <c r="C65" s="137">
        <v>1618</v>
      </c>
      <c r="D65" s="137">
        <v>1338</v>
      </c>
      <c r="E65" s="137">
        <v>1161</v>
      </c>
      <c r="F65" s="137">
        <v>1038</v>
      </c>
      <c r="G65" s="137">
        <v>945</v>
      </c>
      <c r="H65" s="137">
        <v>792</v>
      </c>
      <c r="I65" s="137">
        <v>744</v>
      </c>
      <c r="J65" s="137">
        <v>667</v>
      </c>
      <c r="K65" s="137">
        <v>600</v>
      </c>
      <c r="L65" s="137">
        <v>557</v>
      </c>
      <c r="M65" s="137">
        <v>530</v>
      </c>
      <c r="N65" s="137">
        <v>498</v>
      </c>
      <c r="O65" s="137">
        <v>484</v>
      </c>
      <c r="P65" s="137">
        <v>469</v>
      </c>
      <c r="Q65" s="137">
        <v>437</v>
      </c>
      <c r="R65" s="137">
        <v>400</v>
      </c>
      <c r="S65" s="137">
        <v>366</v>
      </c>
      <c r="T65" s="137">
        <v>350</v>
      </c>
      <c r="U65" s="137">
        <v>316</v>
      </c>
      <c r="V65" s="137">
        <v>276</v>
      </c>
      <c r="W65" s="137">
        <v>262</v>
      </c>
      <c r="X65" s="137">
        <v>247</v>
      </c>
      <c r="Y65" s="137">
        <v>222</v>
      </c>
      <c r="Z65" s="137">
        <v>196</v>
      </c>
      <c r="AA65" s="137">
        <v>173</v>
      </c>
      <c r="AB65" s="137">
        <v>149</v>
      </c>
      <c r="AC65" s="137">
        <v>119</v>
      </c>
      <c r="AD65" s="137">
        <v>95</v>
      </c>
      <c r="AE65" s="137">
        <v>76</v>
      </c>
      <c r="AF65" s="137">
        <v>62</v>
      </c>
      <c r="AG65" s="137">
        <v>61</v>
      </c>
      <c r="AH65" s="137">
        <v>55</v>
      </c>
      <c r="AI65" s="137">
        <v>53</v>
      </c>
      <c r="AJ65" s="137">
        <v>48</v>
      </c>
      <c r="AK65" s="137">
        <v>40</v>
      </c>
      <c r="AL65" s="137">
        <v>39</v>
      </c>
      <c r="AM65" s="137">
        <v>36</v>
      </c>
      <c r="AN65" s="137">
        <v>37</v>
      </c>
      <c r="AO65" s="137">
        <v>35</v>
      </c>
      <c r="AP65" s="137">
        <v>35</v>
      </c>
    </row>
    <row r="66" spans="1:42" ht="18" customHeight="1">
      <c r="A66" s="136" t="s">
        <v>730</v>
      </c>
      <c r="B66" s="136" t="s">
        <v>731</v>
      </c>
      <c r="C66" s="137">
        <v>121</v>
      </c>
      <c r="D66" s="137">
        <v>99</v>
      </c>
      <c r="E66" s="137">
        <v>87</v>
      </c>
      <c r="F66" s="137">
        <v>73</v>
      </c>
      <c r="G66" s="137">
        <v>64</v>
      </c>
      <c r="H66" s="137">
        <v>55</v>
      </c>
      <c r="I66" s="137">
        <v>56</v>
      </c>
      <c r="J66" s="137">
        <v>52</v>
      </c>
      <c r="K66" s="137">
        <v>45</v>
      </c>
      <c r="L66" s="137">
        <v>43</v>
      </c>
      <c r="M66" s="137">
        <v>39</v>
      </c>
      <c r="N66" s="137">
        <v>38</v>
      </c>
      <c r="O66" s="137">
        <v>42</v>
      </c>
      <c r="P66" s="137">
        <v>44</v>
      </c>
      <c r="Q66" s="137">
        <v>44</v>
      </c>
      <c r="R66" s="137">
        <v>41</v>
      </c>
      <c r="S66" s="137">
        <v>38</v>
      </c>
      <c r="T66" s="137">
        <v>38</v>
      </c>
      <c r="U66" s="137">
        <v>36</v>
      </c>
      <c r="V66" s="137">
        <v>33</v>
      </c>
      <c r="W66" s="137">
        <v>30</v>
      </c>
      <c r="X66" s="137">
        <v>27</v>
      </c>
      <c r="Y66" s="137">
        <v>23</v>
      </c>
      <c r="Z66" s="137">
        <v>21</v>
      </c>
      <c r="AA66" s="137">
        <v>19</v>
      </c>
      <c r="AB66" s="137">
        <v>19</v>
      </c>
      <c r="AC66" s="137">
        <v>15</v>
      </c>
      <c r="AD66" s="137">
        <v>11</v>
      </c>
      <c r="AE66" s="137">
        <v>7</v>
      </c>
      <c r="AF66" s="137" t="s">
        <v>631</v>
      </c>
      <c r="AG66" s="137" t="s">
        <v>631</v>
      </c>
      <c r="AH66" s="137" t="s">
        <v>631</v>
      </c>
      <c r="AI66" s="137" t="s">
        <v>631</v>
      </c>
      <c r="AJ66" s="137" t="s">
        <v>631</v>
      </c>
      <c r="AK66" s="137" t="s">
        <v>631</v>
      </c>
      <c r="AL66" s="137">
        <v>0</v>
      </c>
      <c r="AM66" s="137">
        <v>0</v>
      </c>
      <c r="AN66" s="137">
        <v>0</v>
      </c>
      <c r="AO66" s="137">
        <v>0</v>
      </c>
      <c r="AP66" s="137">
        <v>0</v>
      </c>
    </row>
    <row r="67" spans="1:42" ht="18" customHeight="1">
      <c r="A67" s="136" t="s">
        <v>732</v>
      </c>
      <c r="B67" s="136" t="s">
        <v>733</v>
      </c>
      <c r="C67" s="137">
        <v>387</v>
      </c>
      <c r="D67" s="137">
        <v>315</v>
      </c>
      <c r="E67" s="137">
        <v>273</v>
      </c>
      <c r="F67" s="137">
        <v>251</v>
      </c>
      <c r="G67" s="137">
        <v>231</v>
      </c>
      <c r="H67" s="137">
        <v>183</v>
      </c>
      <c r="I67" s="137">
        <v>166</v>
      </c>
      <c r="J67" s="137">
        <v>150</v>
      </c>
      <c r="K67" s="137">
        <v>127</v>
      </c>
      <c r="L67" s="137">
        <v>125</v>
      </c>
      <c r="M67" s="137">
        <v>119</v>
      </c>
      <c r="N67" s="137">
        <v>111</v>
      </c>
      <c r="O67" s="137">
        <v>109</v>
      </c>
      <c r="P67" s="137">
        <v>103</v>
      </c>
      <c r="Q67" s="137">
        <v>97</v>
      </c>
      <c r="R67" s="137">
        <v>89</v>
      </c>
      <c r="S67" s="137">
        <v>80</v>
      </c>
      <c r="T67" s="137">
        <v>73</v>
      </c>
      <c r="U67" s="137">
        <v>66</v>
      </c>
      <c r="V67" s="137">
        <v>56</v>
      </c>
      <c r="W67" s="137">
        <v>53</v>
      </c>
      <c r="X67" s="137">
        <v>52</v>
      </c>
      <c r="Y67" s="137">
        <v>46</v>
      </c>
      <c r="Z67" s="137">
        <v>42</v>
      </c>
      <c r="AA67" s="137">
        <v>37</v>
      </c>
      <c r="AB67" s="137">
        <v>33</v>
      </c>
      <c r="AC67" s="137">
        <v>24</v>
      </c>
      <c r="AD67" s="137">
        <v>21</v>
      </c>
      <c r="AE67" s="137">
        <v>16</v>
      </c>
      <c r="AF67" s="137">
        <v>16</v>
      </c>
      <c r="AG67" s="137">
        <v>18</v>
      </c>
      <c r="AH67" s="137">
        <v>18</v>
      </c>
      <c r="AI67" s="137">
        <v>17</v>
      </c>
      <c r="AJ67" s="137">
        <v>17</v>
      </c>
      <c r="AK67" s="137">
        <v>15</v>
      </c>
      <c r="AL67" s="137">
        <v>16</v>
      </c>
      <c r="AM67" s="137">
        <v>13</v>
      </c>
      <c r="AN67" s="137">
        <v>14</v>
      </c>
      <c r="AO67" s="137">
        <v>13</v>
      </c>
      <c r="AP67" s="137">
        <v>12</v>
      </c>
    </row>
    <row r="68" spans="1:42" ht="18" customHeight="1">
      <c r="A68" s="136" t="s">
        <v>734</v>
      </c>
      <c r="B68" s="136" t="s">
        <v>735</v>
      </c>
      <c r="C68" s="137">
        <v>391</v>
      </c>
      <c r="D68" s="137">
        <v>330</v>
      </c>
      <c r="E68" s="137">
        <v>286</v>
      </c>
      <c r="F68" s="137">
        <v>257</v>
      </c>
      <c r="G68" s="137">
        <v>237</v>
      </c>
      <c r="H68" s="137">
        <v>210</v>
      </c>
      <c r="I68" s="137">
        <v>193</v>
      </c>
      <c r="J68" s="137">
        <v>163</v>
      </c>
      <c r="K68" s="137">
        <v>153</v>
      </c>
      <c r="L68" s="137">
        <v>134</v>
      </c>
      <c r="M68" s="137">
        <v>129</v>
      </c>
      <c r="N68" s="137">
        <v>123</v>
      </c>
      <c r="O68" s="137">
        <v>116</v>
      </c>
      <c r="P68" s="137">
        <v>111</v>
      </c>
      <c r="Q68" s="137">
        <v>98</v>
      </c>
      <c r="R68" s="137">
        <v>92</v>
      </c>
      <c r="S68" s="137">
        <v>85</v>
      </c>
      <c r="T68" s="137">
        <v>81</v>
      </c>
      <c r="U68" s="137">
        <v>67</v>
      </c>
      <c r="V68" s="137">
        <v>59</v>
      </c>
      <c r="W68" s="137">
        <v>54</v>
      </c>
      <c r="X68" s="137">
        <v>51</v>
      </c>
      <c r="Y68" s="137">
        <v>44</v>
      </c>
      <c r="Z68" s="137">
        <v>41</v>
      </c>
      <c r="AA68" s="137">
        <v>34</v>
      </c>
      <c r="AB68" s="137">
        <v>29</v>
      </c>
      <c r="AC68" s="137">
        <v>26</v>
      </c>
      <c r="AD68" s="137">
        <v>25</v>
      </c>
      <c r="AE68" s="137">
        <v>23</v>
      </c>
      <c r="AF68" s="137">
        <v>19</v>
      </c>
      <c r="AG68" s="137">
        <v>19</v>
      </c>
      <c r="AH68" s="137">
        <v>18</v>
      </c>
      <c r="AI68" s="137">
        <v>16</v>
      </c>
      <c r="AJ68" s="137">
        <v>13</v>
      </c>
      <c r="AK68" s="137">
        <v>10</v>
      </c>
      <c r="AL68" s="137">
        <v>10</v>
      </c>
      <c r="AM68" s="137">
        <v>9</v>
      </c>
      <c r="AN68" s="137">
        <v>9</v>
      </c>
      <c r="AO68" s="137">
        <v>11</v>
      </c>
      <c r="AP68" s="137">
        <v>11</v>
      </c>
    </row>
    <row r="69" spans="1:42" ht="18" customHeight="1">
      <c r="A69" s="136" t="s">
        <v>736</v>
      </c>
      <c r="B69" s="136" t="s">
        <v>737</v>
      </c>
      <c r="C69" s="137">
        <v>208</v>
      </c>
      <c r="D69" s="137">
        <v>170</v>
      </c>
      <c r="E69" s="137">
        <v>144</v>
      </c>
      <c r="F69" s="137">
        <v>127</v>
      </c>
      <c r="G69" s="137">
        <v>111</v>
      </c>
      <c r="H69" s="137">
        <v>97</v>
      </c>
      <c r="I69" s="137">
        <v>92</v>
      </c>
      <c r="J69" s="137">
        <v>80</v>
      </c>
      <c r="K69" s="137">
        <v>71</v>
      </c>
      <c r="L69" s="137">
        <v>64</v>
      </c>
      <c r="M69" s="137">
        <v>62</v>
      </c>
      <c r="N69" s="137">
        <v>57</v>
      </c>
      <c r="O69" s="137">
        <v>56</v>
      </c>
      <c r="P69" s="137">
        <v>55</v>
      </c>
      <c r="Q69" s="137">
        <v>52</v>
      </c>
      <c r="R69" s="137">
        <v>51</v>
      </c>
      <c r="S69" s="137">
        <v>49</v>
      </c>
      <c r="T69" s="137">
        <v>49</v>
      </c>
      <c r="U69" s="137">
        <v>50</v>
      </c>
      <c r="V69" s="137">
        <v>43</v>
      </c>
      <c r="W69" s="137">
        <v>41</v>
      </c>
      <c r="X69" s="137">
        <v>40</v>
      </c>
      <c r="Y69" s="137">
        <v>39</v>
      </c>
      <c r="Z69" s="137">
        <v>34</v>
      </c>
      <c r="AA69" s="137">
        <v>31</v>
      </c>
      <c r="AB69" s="137">
        <v>26</v>
      </c>
      <c r="AC69" s="137">
        <v>16</v>
      </c>
      <c r="AD69" s="137">
        <v>13</v>
      </c>
      <c r="AE69" s="137">
        <v>9</v>
      </c>
      <c r="AF69" s="137">
        <v>6</v>
      </c>
      <c r="AG69" s="137">
        <v>6</v>
      </c>
      <c r="AH69" s="137">
        <v>6</v>
      </c>
      <c r="AI69" s="137">
        <v>6</v>
      </c>
      <c r="AJ69" s="137">
        <v>6</v>
      </c>
      <c r="AK69" s="137">
        <v>5</v>
      </c>
      <c r="AL69" s="137">
        <v>5</v>
      </c>
      <c r="AM69" s="137">
        <v>6</v>
      </c>
      <c r="AN69" s="137">
        <v>5</v>
      </c>
      <c r="AO69" s="137" t="s">
        <v>631</v>
      </c>
      <c r="AP69" s="137" t="s">
        <v>631</v>
      </c>
    </row>
    <row r="70" spans="1:42" ht="18" customHeight="1">
      <c r="A70" s="136" t="s">
        <v>738</v>
      </c>
      <c r="B70" s="136" t="s">
        <v>739</v>
      </c>
      <c r="C70" s="137">
        <v>511</v>
      </c>
      <c r="D70" s="137">
        <v>424</v>
      </c>
      <c r="E70" s="137">
        <v>371</v>
      </c>
      <c r="F70" s="137">
        <v>330</v>
      </c>
      <c r="G70" s="137">
        <v>302</v>
      </c>
      <c r="H70" s="137">
        <v>247</v>
      </c>
      <c r="I70" s="137">
        <v>237</v>
      </c>
      <c r="J70" s="137">
        <v>222</v>
      </c>
      <c r="K70" s="137">
        <v>204</v>
      </c>
      <c r="L70" s="137">
        <v>191</v>
      </c>
      <c r="M70" s="137">
        <v>181</v>
      </c>
      <c r="N70" s="137">
        <v>169</v>
      </c>
      <c r="O70" s="137">
        <v>161</v>
      </c>
      <c r="P70" s="137">
        <v>156</v>
      </c>
      <c r="Q70" s="137">
        <v>146</v>
      </c>
      <c r="R70" s="137">
        <v>127</v>
      </c>
      <c r="S70" s="137">
        <v>114</v>
      </c>
      <c r="T70" s="137">
        <v>109</v>
      </c>
      <c r="U70" s="137">
        <v>97</v>
      </c>
      <c r="V70" s="137">
        <v>85</v>
      </c>
      <c r="W70" s="137">
        <v>84</v>
      </c>
      <c r="X70" s="137">
        <v>77</v>
      </c>
      <c r="Y70" s="137">
        <v>70</v>
      </c>
      <c r="Z70" s="137">
        <v>58</v>
      </c>
      <c r="AA70" s="137">
        <v>52</v>
      </c>
      <c r="AB70" s="137">
        <v>42</v>
      </c>
      <c r="AC70" s="137">
        <v>38</v>
      </c>
      <c r="AD70" s="137">
        <v>25</v>
      </c>
      <c r="AE70" s="137">
        <v>21</v>
      </c>
      <c r="AF70" s="137">
        <v>18</v>
      </c>
      <c r="AG70" s="137">
        <v>15</v>
      </c>
      <c r="AH70" s="137">
        <v>11</v>
      </c>
      <c r="AI70" s="137">
        <v>11</v>
      </c>
      <c r="AJ70" s="137">
        <v>10</v>
      </c>
      <c r="AK70" s="137">
        <v>9</v>
      </c>
      <c r="AL70" s="137">
        <v>8</v>
      </c>
      <c r="AM70" s="137">
        <v>8</v>
      </c>
      <c r="AN70" s="137">
        <v>9</v>
      </c>
      <c r="AO70" s="137">
        <v>9</v>
      </c>
      <c r="AP70" s="137">
        <v>9</v>
      </c>
    </row>
    <row r="71" spans="1:42" ht="18" customHeight="1">
      <c r="A71" s="136"/>
      <c r="B71" s="136" t="s">
        <v>650</v>
      </c>
      <c r="C71" s="137" t="s">
        <v>631</v>
      </c>
      <c r="D71" s="137" t="s">
        <v>631</v>
      </c>
      <c r="E71" s="137" t="s">
        <v>631</v>
      </c>
      <c r="F71" s="137" t="s">
        <v>631</v>
      </c>
      <c r="G71" s="137" t="s">
        <v>631</v>
      </c>
      <c r="H71" s="137" t="s">
        <v>631</v>
      </c>
      <c r="I71" s="137" t="s">
        <v>631</v>
      </c>
      <c r="J71" s="137" t="s">
        <v>631</v>
      </c>
      <c r="K71" s="137" t="s">
        <v>631</v>
      </c>
      <c r="L71" s="137" t="s">
        <v>631</v>
      </c>
      <c r="M71" s="137" t="s">
        <v>631</v>
      </c>
      <c r="N71" s="137" t="s">
        <v>631</v>
      </c>
      <c r="O71" s="137" t="s">
        <v>631</v>
      </c>
      <c r="P71" s="137" t="s">
        <v>631</v>
      </c>
      <c r="Q71" s="137" t="s">
        <v>631</v>
      </c>
      <c r="R71" s="137" t="s">
        <v>631</v>
      </c>
      <c r="S71" s="137" t="s">
        <v>631</v>
      </c>
      <c r="T71" s="137" t="s">
        <v>631</v>
      </c>
      <c r="U71" s="137" t="s">
        <v>631</v>
      </c>
      <c r="V71" s="137" t="s">
        <v>631</v>
      </c>
      <c r="W71" s="137" t="s">
        <v>631</v>
      </c>
      <c r="X71" s="137" t="s">
        <v>631</v>
      </c>
      <c r="Y71" s="137" t="s">
        <v>631</v>
      </c>
      <c r="Z71" s="137" t="s">
        <v>631</v>
      </c>
      <c r="AA71" s="137" t="s">
        <v>631</v>
      </c>
      <c r="AB71" s="137" t="s">
        <v>631</v>
      </c>
      <c r="AC71" s="137" t="s">
        <v>631</v>
      </c>
      <c r="AD71" s="137" t="s">
        <v>631</v>
      </c>
      <c r="AE71" s="137" t="s">
        <v>631</v>
      </c>
      <c r="AF71" s="137" t="s">
        <v>631</v>
      </c>
      <c r="AG71" s="137" t="s">
        <v>631</v>
      </c>
      <c r="AH71" s="137" t="s">
        <v>631</v>
      </c>
      <c r="AI71" s="137" t="s">
        <v>631</v>
      </c>
      <c r="AJ71" s="137" t="s">
        <v>631</v>
      </c>
      <c r="AK71" s="137" t="s">
        <v>631</v>
      </c>
      <c r="AL71" s="137" t="s">
        <v>631</v>
      </c>
      <c r="AM71" s="137" t="s">
        <v>631</v>
      </c>
      <c r="AN71" s="137" t="s">
        <v>631</v>
      </c>
      <c r="AO71" s="137" t="s">
        <v>631</v>
      </c>
      <c r="AP71" s="137" t="s">
        <v>631</v>
      </c>
    </row>
    <row r="72" spans="1:42" ht="18" customHeight="1">
      <c r="A72" s="136" t="s">
        <v>740</v>
      </c>
      <c r="B72" s="136" t="s">
        <v>741</v>
      </c>
      <c r="C72" s="137">
        <v>8544</v>
      </c>
      <c r="D72" s="137">
        <v>7157</v>
      </c>
      <c r="E72" s="137">
        <v>5967</v>
      </c>
      <c r="F72" s="137">
        <v>5358</v>
      </c>
      <c r="G72" s="137">
        <v>4714</v>
      </c>
      <c r="H72" s="137">
        <v>4056</v>
      </c>
      <c r="I72" s="137">
        <v>3940</v>
      </c>
      <c r="J72" s="137">
        <v>3359</v>
      </c>
      <c r="K72" s="137">
        <v>3026</v>
      </c>
      <c r="L72" s="137">
        <v>2640</v>
      </c>
      <c r="M72" s="137">
        <v>2377</v>
      </c>
      <c r="N72" s="137">
        <v>2228</v>
      </c>
      <c r="O72" s="137">
        <v>2072</v>
      </c>
      <c r="P72" s="137">
        <v>1925</v>
      </c>
      <c r="Q72" s="137">
        <v>1786</v>
      </c>
      <c r="R72" s="137">
        <v>1702</v>
      </c>
      <c r="S72" s="137">
        <v>1587</v>
      </c>
      <c r="T72" s="137">
        <v>1426</v>
      </c>
      <c r="U72" s="137">
        <v>1323</v>
      </c>
      <c r="V72" s="137">
        <v>1177</v>
      </c>
      <c r="W72" s="137">
        <v>1135</v>
      </c>
      <c r="X72" s="137">
        <v>1015</v>
      </c>
      <c r="Y72" s="137">
        <v>921</v>
      </c>
      <c r="Z72" s="137">
        <v>822</v>
      </c>
      <c r="AA72" s="137">
        <v>708</v>
      </c>
      <c r="AB72" s="137">
        <v>607</v>
      </c>
      <c r="AC72" s="137">
        <v>495</v>
      </c>
      <c r="AD72" s="137">
        <v>389</v>
      </c>
      <c r="AE72" s="137">
        <v>328</v>
      </c>
      <c r="AF72" s="137">
        <v>260</v>
      </c>
      <c r="AG72" s="137">
        <v>221</v>
      </c>
      <c r="AH72" s="137">
        <v>189</v>
      </c>
      <c r="AI72" s="137">
        <v>175</v>
      </c>
      <c r="AJ72" s="137">
        <v>151</v>
      </c>
      <c r="AK72" s="137">
        <v>147</v>
      </c>
      <c r="AL72" s="137">
        <v>139</v>
      </c>
      <c r="AM72" s="137">
        <v>141</v>
      </c>
      <c r="AN72" s="137">
        <v>141</v>
      </c>
      <c r="AO72" s="137">
        <v>132</v>
      </c>
      <c r="AP72" s="137">
        <v>136</v>
      </c>
    </row>
    <row r="73" spans="1:42" ht="18" customHeight="1">
      <c r="A73" s="136" t="s">
        <v>742</v>
      </c>
      <c r="B73" s="136" t="s">
        <v>743</v>
      </c>
      <c r="C73" s="137">
        <v>569</v>
      </c>
      <c r="D73" s="137">
        <v>468</v>
      </c>
      <c r="E73" s="137">
        <v>380</v>
      </c>
      <c r="F73" s="137">
        <v>346</v>
      </c>
      <c r="G73" s="137">
        <v>303</v>
      </c>
      <c r="H73" s="137">
        <v>245</v>
      </c>
      <c r="I73" s="137">
        <v>232</v>
      </c>
      <c r="J73" s="137">
        <v>206</v>
      </c>
      <c r="K73" s="137">
        <v>189</v>
      </c>
      <c r="L73" s="137">
        <v>170</v>
      </c>
      <c r="M73" s="137">
        <v>160</v>
      </c>
      <c r="N73" s="137">
        <v>148</v>
      </c>
      <c r="O73" s="137">
        <v>129</v>
      </c>
      <c r="P73" s="137">
        <v>109</v>
      </c>
      <c r="Q73" s="137">
        <v>105</v>
      </c>
      <c r="R73" s="137">
        <v>102</v>
      </c>
      <c r="S73" s="137">
        <v>102</v>
      </c>
      <c r="T73" s="137">
        <v>90</v>
      </c>
      <c r="U73" s="137">
        <v>84</v>
      </c>
      <c r="V73" s="137">
        <v>75</v>
      </c>
      <c r="W73" s="137">
        <v>74</v>
      </c>
      <c r="X73" s="137">
        <v>62</v>
      </c>
      <c r="Y73" s="137">
        <v>57</v>
      </c>
      <c r="Z73" s="137">
        <v>55</v>
      </c>
      <c r="AA73" s="137">
        <v>49</v>
      </c>
      <c r="AB73" s="137">
        <v>43</v>
      </c>
      <c r="AC73" s="137">
        <v>42</v>
      </c>
      <c r="AD73" s="137">
        <v>35</v>
      </c>
      <c r="AE73" s="137">
        <v>29</v>
      </c>
      <c r="AF73" s="137">
        <v>25</v>
      </c>
      <c r="AG73" s="137">
        <v>19</v>
      </c>
      <c r="AH73" s="137">
        <v>16</v>
      </c>
      <c r="AI73" s="137">
        <v>13</v>
      </c>
      <c r="AJ73" s="137">
        <v>11</v>
      </c>
      <c r="AK73" s="137">
        <v>10</v>
      </c>
      <c r="AL73" s="137">
        <v>7</v>
      </c>
      <c r="AM73" s="137">
        <v>9</v>
      </c>
      <c r="AN73" s="137">
        <v>8</v>
      </c>
      <c r="AO73" s="137">
        <v>8</v>
      </c>
      <c r="AP73" s="137">
        <v>8</v>
      </c>
    </row>
    <row r="74" spans="1:42" ht="18" customHeight="1">
      <c r="A74" s="136" t="s">
        <v>744</v>
      </c>
      <c r="B74" s="136" t="s">
        <v>745</v>
      </c>
      <c r="C74" s="137">
        <v>130</v>
      </c>
      <c r="D74" s="137">
        <v>111</v>
      </c>
      <c r="E74" s="137">
        <v>95</v>
      </c>
      <c r="F74" s="137">
        <v>91</v>
      </c>
      <c r="G74" s="137">
        <v>80</v>
      </c>
      <c r="H74" s="137">
        <v>76</v>
      </c>
      <c r="I74" s="137">
        <v>63</v>
      </c>
      <c r="J74" s="137">
        <v>56</v>
      </c>
      <c r="K74" s="137">
        <v>53</v>
      </c>
      <c r="L74" s="137">
        <v>48</v>
      </c>
      <c r="M74" s="137">
        <v>43</v>
      </c>
      <c r="N74" s="137">
        <v>43</v>
      </c>
      <c r="O74" s="137">
        <v>44</v>
      </c>
      <c r="P74" s="137">
        <v>42</v>
      </c>
      <c r="Q74" s="137">
        <v>41</v>
      </c>
      <c r="R74" s="137">
        <v>38</v>
      </c>
      <c r="S74" s="137">
        <v>38</v>
      </c>
      <c r="T74" s="137">
        <v>34</v>
      </c>
      <c r="U74" s="137">
        <v>31</v>
      </c>
      <c r="V74" s="137">
        <v>27</v>
      </c>
      <c r="W74" s="137">
        <v>27</v>
      </c>
      <c r="X74" s="137">
        <v>27</v>
      </c>
      <c r="Y74" s="137">
        <v>22</v>
      </c>
      <c r="Z74" s="137">
        <v>22</v>
      </c>
      <c r="AA74" s="137">
        <v>21</v>
      </c>
      <c r="AB74" s="137">
        <v>19</v>
      </c>
      <c r="AC74" s="137">
        <v>20</v>
      </c>
      <c r="AD74" s="137">
        <v>10</v>
      </c>
      <c r="AE74" s="137">
        <v>7</v>
      </c>
      <c r="AF74" s="137">
        <v>9</v>
      </c>
      <c r="AG74" s="137">
        <v>9</v>
      </c>
      <c r="AH74" s="137">
        <v>9</v>
      </c>
      <c r="AI74" s="137">
        <v>9</v>
      </c>
      <c r="AJ74" s="137">
        <v>6</v>
      </c>
      <c r="AK74" s="137" t="s">
        <v>631</v>
      </c>
      <c r="AL74" s="137">
        <v>5</v>
      </c>
      <c r="AM74" s="137" t="s">
        <v>631</v>
      </c>
      <c r="AN74" s="137" t="s">
        <v>631</v>
      </c>
      <c r="AO74" s="137" t="s">
        <v>631</v>
      </c>
      <c r="AP74" s="137" t="s">
        <v>631</v>
      </c>
    </row>
    <row r="75" spans="1:42" ht="18" customHeight="1">
      <c r="A75" s="136" t="s">
        <v>746</v>
      </c>
      <c r="B75" s="136" t="s">
        <v>747</v>
      </c>
      <c r="C75" s="137">
        <v>163</v>
      </c>
      <c r="D75" s="137">
        <v>117</v>
      </c>
      <c r="E75" s="137">
        <v>96</v>
      </c>
      <c r="F75" s="137">
        <v>80</v>
      </c>
      <c r="G75" s="137">
        <v>67</v>
      </c>
      <c r="H75" s="137">
        <v>56</v>
      </c>
      <c r="I75" s="137">
        <v>55</v>
      </c>
      <c r="J75" s="137">
        <v>46</v>
      </c>
      <c r="K75" s="137">
        <v>46</v>
      </c>
      <c r="L75" s="137">
        <v>48</v>
      </c>
      <c r="M75" s="137">
        <v>45</v>
      </c>
      <c r="N75" s="137">
        <v>42</v>
      </c>
      <c r="O75" s="137">
        <v>40</v>
      </c>
      <c r="P75" s="137">
        <v>35</v>
      </c>
      <c r="Q75" s="137">
        <v>34</v>
      </c>
      <c r="R75" s="137">
        <v>31</v>
      </c>
      <c r="S75" s="137">
        <v>23</v>
      </c>
      <c r="T75" s="137">
        <v>17</v>
      </c>
      <c r="U75" s="137">
        <v>16</v>
      </c>
      <c r="V75" s="137">
        <v>13</v>
      </c>
      <c r="W75" s="137">
        <v>13</v>
      </c>
      <c r="X75" s="137">
        <v>10</v>
      </c>
      <c r="Y75" s="137">
        <v>10</v>
      </c>
      <c r="Z75" s="137">
        <v>9</v>
      </c>
      <c r="AA75" s="137">
        <v>8</v>
      </c>
      <c r="AB75" s="137">
        <v>7</v>
      </c>
      <c r="AC75" s="137">
        <v>7</v>
      </c>
      <c r="AD75" s="137">
        <v>5</v>
      </c>
      <c r="AE75" s="137">
        <v>6</v>
      </c>
      <c r="AF75" s="137" t="s">
        <v>631</v>
      </c>
      <c r="AG75" s="137">
        <v>5</v>
      </c>
      <c r="AH75" s="137">
        <v>5</v>
      </c>
      <c r="AI75" s="137">
        <v>6</v>
      </c>
      <c r="AJ75" s="137">
        <v>6</v>
      </c>
      <c r="AK75" s="137">
        <v>9</v>
      </c>
      <c r="AL75" s="137">
        <v>8</v>
      </c>
      <c r="AM75" s="137">
        <v>7</v>
      </c>
      <c r="AN75" s="137">
        <v>8</v>
      </c>
      <c r="AO75" s="137">
        <v>6</v>
      </c>
      <c r="AP75" s="137">
        <v>6</v>
      </c>
    </row>
    <row r="76" spans="1:42" ht="18" customHeight="1">
      <c r="A76" s="136" t="s">
        <v>748</v>
      </c>
      <c r="B76" s="136" t="s">
        <v>749</v>
      </c>
      <c r="C76" s="137">
        <v>203</v>
      </c>
      <c r="D76" s="137">
        <v>174</v>
      </c>
      <c r="E76" s="137">
        <v>140</v>
      </c>
      <c r="F76" s="137">
        <v>114</v>
      </c>
      <c r="G76" s="137">
        <v>98</v>
      </c>
      <c r="H76" s="137">
        <v>84</v>
      </c>
      <c r="I76" s="137">
        <v>76</v>
      </c>
      <c r="J76" s="137">
        <v>71</v>
      </c>
      <c r="K76" s="137">
        <v>68</v>
      </c>
      <c r="L76" s="137">
        <v>56</v>
      </c>
      <c r="M76" s="137">
        <v>50</v>
      </c>
      <c r="N76" s="137">
        <v>50</v>
      </c>
      <c r="O76" s="137">
        <v>51</v>
      </c>
      <c r="P76" s="137">
        <v>49</v>
      </c>
      <c r="Q76" s="137">
        <v>45</v>
      </c>
      <c r="R76" s="137">
        <v>45</v>
      </c>
      <c r="S76" s="137">
        <v>42</v>
      </c>
      <c r="T76" s="137">
        <v>35</v>
      </c>
      <c r="U76" s="137">
        <v>32</v>
      </c>
      <c r="V76" s="137">
        <v>30</v>
      </c>
      <c r="W76" s="137">
        <v>25</v>
      </c>
      <c r="X76" s="137">
        <v>21</v>
      </c>
      <c r="Y76" s="137">
        <v>19</v>
      </c>
      <c r="Z76" s="137">
        <v>17</v>
      </c>
      <c r="AA76" s="137">
        <v>19</v>
      </c>
      <c r="AB76" s="137">
        <v>18</v>
      </c>
      <c r="AC76" s="137">
        <v>18</v>
      </c>
      <c r="AD76" s="137">
        <v>13</v>
      </c>
      <c r="AE76" s="137">
        <v>12</v>
      </c>
      <c r="AF76" s="137">
        <v>9</v>
      </c>
      <c r="AG76" s="137">
        <v>7</v>
      </c>
      <c r="AH76" s="137">
        <v>6</v>
      </c>
      <c r="AI76" s="137">
        <v>5</v>
      </c>
      <c r="AJ76" s="137">
        <v>5</v>
      </c>
      <c r="AK76" s="137" t="s">
        <v>631</v>
      </c>
      <c r="AL76" s="137" t="s">
        <v>631</v>
      </c>
      <c r="AM76" s="137" t="s">
        <v>631</v>
      </c>
      <c r="AN76" s="137" t="s">
        <v>631</v>
      </c>
      <c r="AO76" s="137">
        <v>5</v>
      </c>
      <c r="AP76" s="137">
        <v>6</v>
      </c>
    </row>
    <row r="77" spans="1:42" ht="18" customHeight="1">
      <c r="A77" s="136" t="s">
        <v>750</v>
      </c>
      <c r="B77" s="136" t="s">
        <v>751</v>
      </c>
      <c r="C77" s="137">
        <v>373</v>
      </c>
      <c r="D77" s="137">
        <v>295</v>
      </c>
      <c r="E77" s="137">
        <v>236</v>
      </c>
      <c r="F77" s="137">
        <v>222</v>
      </c>
      <c r="G77" s="137">
        <v>189</v>
      </c>
      <c r="H77" s="137">
        <v>162</v>
      </c>
      <c r="I77" s="137">
        <v>150</v>
      </c>
      <c r="J77" s="137">
        <v>138</v>
      </c>
      <c r="K77" s="137">
        <v>119</v>
      </c>
      <c r="L77" s="137">
        <v>100</v>
      </c>
      <c r="M77" s="137">
        <v>99</v>
      </c>
      <c r="N77" s="137">
        <v>98</v>
      </c>
      <c r="O77" s="137">
        <v>94</v>
      </c>
      <c r="P77" s="137">
        <v>91</v>
      </c>
      <c r="Q77" s="137">
        <v>85</v>
      </c>
      <c r="R77" s="137">
        <v>75</v>
      </c>
      <c r="S77" s="137">
        <v>69</v>
      </c>
      <c r="T77" s="137">
        <v>60</v>
      </c>
      <c r="U77" s="137">
        <v>54</v>
      </c>
      <c r="V77" s="137">
        <v>52</v>
      </c>
      <c r="W77" s="137">
        <v>47</v>
      </c>
      <c r="X77" s="137">
        <v>40</v>
      </c>
      <c r="Y77" s="137">
        <v>37</v>
      </c>
      <c r="Z77" s="137">
        <v>37</v>
      </c>
      <c r="AA77" s="137">
        <v>31</v>
      </c>
      <c r="AB77" s="137">
        <v>26</v>
      </c>
      <c r="AC77" s="137">
        <v>19</v>
      </c>
      <c r="AD77" s="137">
        <v>14</v>
      </c>
      <c r="AE77" s="137">
        <v>14</v>
      </c>
      <c r="AF77" s="137">
        <v>11</v>
      </c>
      <c r="AG77" s="137">
        <v>7</v>
      </c>
      <c r="AH77" s="137">
        <v>5</v>
      </c>
      <c r="AI77" s="137" t="s">
        <v>631</v>
      </c>
      <c r="AJ77" s="137">
        <v>5</v>
      </c>
      <c r="AK77" s="137">
        <v>5</v>
      </c>
      <c r="AL77" s="137" t="s">
        <v>631</v>
      </c>
      <c r="AM77" s="137">
        <v>5</v>
      </c>
      <c r="AN77" s="137">
        <v>5</v>
      </c>
      <c r="AO77" s="137" t="s">
        <v>631</v>
      </c>
      <c r="AP77" s="137" t="s">
        <v>631</v>
      </c>
    </row>
    <row r="78" spans="1:42" ht="18" customHeight="1">
      <c r="A78" s="136" t="s">
        <v>752</v>
      </c>
      <c r="B78" s="136" t="s">
        <v>753</v>
      </c>
      <c r="C78" s="137">
        <v>1572</v>
      </c>
      <c r="D78" s="137">
        <v>1306</v>
      </c>
      <c r="E78" s="137">
        <v>1085</v>
      </c>
      <c r="F78" s="137">
        <v>970</v>
      </c>
      <c r="G78" s="137">
        <v>848</v>
      </c>
      <c r="H78" s="137">
        <v>720</v>
      </c>
      <c r="I78" s="137">
        <v>669</v>
      </c>
      <c r="J78" s="137">
        <v>589</v>
      </c>
      <c r="K78" s="137">
        <v>511</v>
      </c>
      <c r="L78" s="137">
        <v>446</v>
      </c>
      <c r="M78" s="137">
        <v>390</v>
      </c>
      <c r="N78" s="137">
        <v>369</v>
      </c>
      <c r="O78" s="137">
        <v>337</v>
      </c>
      <c r="P78" s="137">
        <v>317</v>
      </c>
      <c r="Q78" s="137">
        <v>285</v>
      </c>
      <c r="R78" s="137">
        <v>258</v>
      </c>
      <c r="S78" s="137">
        <v>232</v>
      </c>
      <c r="T78" s="137">
        <v>214</v>
      </c>
      <c r="U78" s="137">
        <v>190</v>
      </c>
      <c r="V78" s="137">
        <v>163</v>
      </c>
      <c r="W78" s="137">
        <v>154</v>
      </c>
      <c r="X78" s="137">
        <v>136</v>
      </c>
      <c r="Y78" s="137">
        <v>128</v>
      </c>
      <c r="Z78" s="137">
        <v>99</v>
      </c>
      <c r="AA78" s="137">
        <v>84</v>
      </c>
      <c r="AB78" s="137">
        <v>76</v>
      </c>
      <c r="AC78" s="137">
        <v>64</v>
      </c>
      <c r="AD78" s="137">
        <v>58</v>
      </c>
      <c r="AE78" s="137">
        <v>55</v>
      </c>
      <c r="AF78" s="137">
        <v>49</v>
      </c>
      <c r="AG78" s="137">
        <v>41</v>
      </c>
      <c r="AH78" s="137">
        <v>36</v>
      </c>
      <c r="AI78" s="137">
        <v>36</v>
      </c>
      <c r="AJ78" s="137">
        <v>29</v>
      </c>
      <c r="AK78" s="137">
        <v>27</v>
      </c>
      <c r="AL78" s="137">
        <v>25</v>
      </c>
      <c r="AM78" s="137">
        <v>24</v>
      </c>
      <c r="AN78" s="137">
        <v>25</v>
      </c>
      <c r="AO78" s="137">
        <v>28</v>
      </c>
      <c r="AP78" s="137">
        <v>27</v>
      </c>
    </row>
    <row r="79" spans="1:42" ht="18" customHeight="1">
      <c r="A79" s="136" t="s">
        <v>754</v>
      </c>
      <c r="B79" s="136" t="s">
        <v>755</v>
      </c>
      <c r="C79" s="137">
        <v>156</v>
      </c>
      <c r="D79" s="137">
        <v>139</v>
      </c>
      <c r="E79" s="137">
        <v>117</v>
      </c>
      <c r="F79" s="137">
        <v>108</v>
      </c>
      <c r="G79" s="137">
        <v>94</v>
      </c>
      <c r="H79" s="137">
        <v>76</v>
      </c>
      <c r="I79" s="137">
        <v>70</v>
      </c>
      <c r="J79" s="137">
        <v>64</v>
      </c>
      <c r="K79" s="137">
        <v>51</v>
      </c>
      <c r="L79" s="137">
        <v>43</v>
      </c>
      <c r="M79" s="137">
        <v>36</v>
      </c>
      <c r="N79" s="137">
        <v>35</v>
      </c>
      <c r="O79" s="137">
        <v>32</v>
      </c>
      <c r="P79" s="137">
        <v>31</v>
      </c>
      <c r="Q79" s="137">
        <v>28</v>
      </c>
      <c r="R79" s="137">
        <v>27</v>
      </c>
      <c r="S79" s="137">
        <v>23</v>
      </c>
      <c r="T79" s="137">
        <v>23</v>
      </c>
      <c r="U79" s="137">
        <v>21</v>
      </c>
      <c r="V79" s="137">
        <v>18</v>
      </c>
      <c r="W79" s="137">
        <v>18</v>
      </c>
      <c r="X79" s="137">
        <v>15</v>
      </c>
      <c r="Y79" s="137">
        <v>14</v>
      </c>
      <c r="Z79" s="137">
        <v>9</v>
      </c>
      <c r="AA79" s="137">
        <v>8</v>
      </c>
      <c r="AB79" s="137">
        <v>8</v>
      </c>
      <c r="AC79" s="137">
        <v>5</v>
      </c>
      <c r="AD79" s="137" t="s">
        <v>631</v>
      </c>
      <c r="AE79" s="137" t="s">
        <v>631</v>
      </c>
      <c r="AF79" s="137" t="s">
        <v>631</v>
      </c>
      <c r="AG79" s="137" t="s">
        <v>631</v>
      </c>
      <c r="AH79" s="137" t="s">
        <v>631</v>
      </c>
      <c r="AI79" s="137" t="s">
        <v>631</v>
      </c>
      <c r="AJ79" s="137" t="s">
        <v>631</v>
      </c>
      <c r="AK79" s="137" t="s">
        <v>631</v>
      </c>
      <c r="AL79" s="137" t="s">
        <v>631</v>
      </c>
      <c r="AM79" s="137" t="s">
        <v>631</v>
      </c>
      <c r="AN79" s="137" t="s">
        <v>631</v>
      </c>
      <c r="AO79" s="137" t="s">
        <v>631</v>
      </c>
      <c r="AP79" s="137" t="s">
        <v>631</v>
      </c>
    </row>
    <row r="80" spans="1:42" ht="18" customHeight="1">
      <c r="A80" s="136" t="s">
        <v>756</v>
      </c>
      <c r="B80" s="136" t="s">
        <v>757</v>
      </c>
      <c r="C80" s="137">
        <v>249</v>
      </c>
      <c r="D80" s="137">
        <v>212</v>
      </c>
      <c r="E80" s="137">
        <v>173</v>
      </c>
      <c r="F80" s="137">
        <v>154</v>
      </c>
      <c r="G80" s="137">
        <v>132</v>
      </c>
      <c r="H80" s="137">
        <v>114</v>
      </c>
      <c r="I80" s="137">
        <v>106</v>
      </c>
      <c r="J80" s="137">
        <v>94</v>
      </c>
      <c r="K80" s="137">
        <v>81</v>
      </c>
      <c r="L80" s="137">
        <v>73</v>
      </c>
      <c r="M80" s="137">
        <v>65</v>
      </c>
      <c r="N80" s="137">
        <v>68</v>
      </c>
      <c r="O80" s="137">
        <v>63</v>
      </c>
      <c r="P80" s="137">
        <v>60</v>
      </c>
      <c r="Q80" s="137">
        <v>55</v>
      </c>
      <c r="R80" s="137">
        <v>45</v>
      </c>
      <c r="S80" s="137">
        <v>48</v>
      </c>
      <c r="T80" s="137">
        <v>44</v>
      </c>
      <c r="U80" s="137">
        <v>38</v>
      </c>
      <c r="V80" s="137">
        <v>33</v>
      </c>
      <c r="W80" s="137">
        <v>29</v>
      </c>
      <c r="X80" s="137">
        <v>25</v>
      </c>
      <c r="Y80" s="137">
        <v>25</v>
      </c>
      <c r="Z80" s="137">
        <v>20</v>
      </c>
      <c r="AA80" s="137">
        <v>17</v>
      </c>
      <c r="AB80" s="137">
        <v>13</v>
      </c>
      <c r="AC80" s="137">
        <v>9</v>
      </c>
      <c r="AD80" s="137">
        <v>8</v>
      </c>
      <c r="AE80" s="137">
        <v>9</v>
      </c>
      <c r="AF80" s="137">
        <v>8</v>
      </c>
      <c r="AG80" s="137">
        <v>7</v>
      </c>
      <c r="AH80" s="137">
        <v>5</v>
      </c>
      <c r="AI80" s="137">
        <v>6</v>
      </c>
      <c r="AJ80" s="137">
        <v>6</v>
      </c>
      <c r="AK80" s="137">
        <v>5</v>
      </c>
      <c r="AL80" s="137" t="s">
        <v>631</v>
      </c>
      <c r="AM80" s="137" t="s">
        <v>631</v>
      </c>
      <c r="AN80" s="137" t="s">
        <v>631</v>
      </c>
      <c r="AO80" s="137" t="s">
        <v>631</v>
      </c>
      <c r="AP80" s="137" t="s">
        <v>631</v>
      </c>
    </row>
    <row r="81" spans="1:42" ht="18" customHeight="1">
      <c r="A81" s="136" t="s">
        <v>758</v>
      </c>
      <c r="B81" s="136" t="s">
        <v>759</v>
      </c>
      <c r="C81" s="137">
        <v>538</v>
      </c>
      <c r="D81" s="137">
        <v>443</v>
      </c>
      <c r="E81" s="137">
        <v>365</v>
      </c>
      <c r="F81" s="137">
        <v>325</v>
      </c>
      <c r="G81" s="137">
        <v>286</v>
      </c>
      <c r="H81" s="137">
        <v>240</v>
      </c>
      <c r="I81" s="137">
        <v>220</v>
      </c>
      <c r="J81" s="137">
        <v>184</v>
      </c>
      <c r="K81" s="137">
        <v>158</v>
      </c>
      <c r="L81" s="137">
        <v>137</v>
      </c>
      <c r="M81" s="137">
        <v>113</v>
      </c>
      <c r="N81" s="137">
        <v>100</v>
      </c>
      <c r="O81" s="137">
        <v>92</v>
      </c>
      <c r="P81" s="137">
        <v>87</v>
      </c>
      <c r="Q81" s="137">
        <v>79</v>
      </c>
      <c r="R81" s="137">
        <v>76</v>
      </c>
      <c r="S81" s="137">
        <v>68</v>
      </c>
      <c r="T81" s="137">
        <v>56</v>
      </c>
      <c r="U81" s="137">
        <v>47</v>
      </c>
      <c r="V81" s="137">
        <v>36</v>
      </c>
      <c r="W81" s="137">
        <v>36</v>
      </c>
      <c r="X81" s="137">
        <v>31</v>
      </c>
      <c r="Y81" s="137">
        <v>32</v>
      </c>
      <c r="Z81" s="137">
        <v>21</v>
      </c>
      <c r="AA81" s="137">
        <v>18</v>
      </c>
      <c r="AB81" s="137">
        <v>17</v>
      </c>
      <c r="AC81" s="137">
        <v>14</v>
      </c>
      <c r="AD81" s="137">
        <v>12</v>
      </c>
      <c r="AE81" s="137">
        <v>11</v>
      </c>
      <c r="AF81" s="137">
        <v>9</v>
      </c>
      <c r="AG81" s="137">
        <v>7</v>
      </c>
      <c r="AH81" s="137">
        <v>5</v>
      </c>
      <c r="AI81" s="137">
        <v>5</v>
      </c>
      <c r="AJ81" s="137" t="s">
        <v>631</v>
      </c>
      <c r="AK81" s="137" t="s">
        <v>631</v>
      </c>
      <c r="AL81" s="137" t="s">
        <v>631</v>
      </c>
      <c r="AM81" s="137" t="s">
        <v>631</v>
      </c>
      <c r="AN81" s="137">
        <v>6</v>
      </c>
      <c r="AO81" s="137">
        <v>7</v>
      </c>
      <c r="AP81" s="137">
        <v>6</v>
      </c>
    </row>
    <row r="82" spans="1:42" ht="18" customHeight="1">
      <c r="A82" s="136" t="s">
        <v>760</v>
      </c>
      <c r="B82" s="136" t="s">
        <v>761</v>
      </c>
      <c r="C82" s="137">
        <v>95</v>
      </c>
      <c r="D82" s="137">
        <v>75</v>
      </c>
      <c r="E82" s="137">
        <v>65</v>
      </c>
      <c r="F82" s="137">
        <v>51</v>
      </c>
      <c r="G82" s="137">
        <v>44</v>
      </c>
      <c r="H82" s="137">
        <v>40</v>
      </c>
      <c r="I82" s="137">
        <v>39</v>
      </c>
      <c r="J82" s="137">
        <v>39</v>
      </c>
      <c r="K82" s="137">
        <v>36</v>
      </c>
      <c r="L82" s="137">
        <v>29</v>
      </c>
      <c r="M82" s="137">
        <v>25</v>
      </c>
      <c r="N82" s="137">
        <v>23</v>
      </c>
      <c r="O82" s="137">
        <v>21</v>
      </c>
      <c r="P82" s="137">
        <v>20</v>
      </c>
      <c r="Q82" s="137">
        <v>19</v>
      </c>
      <c r="R82" s="137">
        <v>18</v>
      </c>
      <c r="S82" s="137">
        <v>14</v>
      </c>
      <c r="T82" s="137">
        <v>16</v>
      </c>
      <c r="U82" s="137">
        <v>11</v>
      </c>
      <c r="V82" s="137">
        <v>10</v>
      </c>
      <c r="W82" s="137">
        <v>10</v>
      </c>
      <c r="X82" s="137">
        <v>13</v>
      </c>
      <c r="Y82" s="137">
        <v>11</v>
      </c>
      <c r="Z82" s="137">
        <v>11</v>
      </c>
      <c r="AA82" s="137">
        <v>9</v>
      </c>
      <c r="AB82" s="137">
        <v>9</v>
      </c>
      <c r="AC82" s="137">
        <v>10</v>
      </c>
      <c r="AD82" s="137">
        <v>10</v>
      </c>
      <c r="AE82" s="137">
        <v>8</v>
      </c>
      <c r="AF82" s="137">
        <v>6</v>
      </c>
      <c r="AG82" s="137">
        <v>6</v>
      </c>
      <c r="AH82" s="137">
        <v>6</v>
      </c>
      <c r="AI82" s="137">
        <v>5</v>
      </c>
      <c r="AJ82" s="137">
        <v>5</v>
      </c>
      <c r="AK82" s="137" t="s">
        <v>631</v>
      </c>
      <c r="AL82" s="137" t="s">
        <v>631</v>
      </c>
      <c r="AM82" s="137" t="s">
        <v>631</v>
      </c>
      <c r="AN82" s="137" t="s">
        <v>631</v>
      </c>
      <c r="AO82" s="137" t="s">
        <v>631</v>
      </c>
      <c r="AP82" s="137" t="s">
        <v>631</v>
      </c>
    </row>
    <row r="83" spans="1:42" ht="18" customHeight="1">
      <c r="A83" s="136" t="s">
        <v>762</v>
      </c>
      <c r="B83" s="136" t="s">
        <v>763</v>
      </c>
      <c r="C83" s="137">
        <v>158</v>
      </c>
      <c r="D83" s="137">
        <v>130</v>
      </c>
      <c r="E83" s="137">
        <v>103</v>
      </c>
      <c r="F83" s="137">
        <v>96</v>
      </c>
      <c r="G83" s="137">
        <v>84</v>
      </c>
      <c r="H83" s="137">
        <v>74</v>
      </c>
      <c r="I83" s="137">
        <v>67</v>
      </c>
      <c r="J83" s="137">
        <v>61</v>
      </c>
      <c r="K83" s="137">
        <v>56</v>
      </c>
      <c r="L83" s="137">
        <v>49</v>
      </c>
      <c r="M83" s="137">
        <v>46</v>
      </c>
      <c r="N83" s="137">
        <v>44</v>
      </c>
      <c r="O83" s="137">
        <v>40</v>
      </c>
      <c r="P83" s="137">
        <v>38</v>
      </c>
      <c r="Q83" s="137">
        <v>34</v>
      </c>
      <c r="R83" s="137">
        <v>34</v>
      </c>
      <c r="S83" s="137">
        <v>27</v>
      </c>
      <c r="T83" s="137">
        <v>27</v>
      </c>
      <c r="U83" s="137">
        <v>28</v>
      </c>
      <c r="V83" s="137">
        <v>25</v>
      </c>
      <c r="W83" s="137">
        <v>22</v>
      </c>
      <c r="X83" s="137">
        <v>16</v>
      </c>
      <c r="Y83" s="137">
        <v>15</v>
      </c>
      <c r="Z83" s="137">
        <v>13</v>
      </c>
      <c r="AA83" s="137">
        <v>10</v>
      </c>
      <c r="AB83" s="137">
        <v>11</v>
      </c>
      <c r="AC83" s="137">
        <v>9</v>
      </c>
      <c r="AD83" s="137">
        <v>9</v>
      </c>
      <c r="AE83" s="137">
        <v>9</v>
      </c>
      <c r="AF83" s="137">
        <v>10</v>
      </c>
      <c r="AG83" s="137">
        <v>7</v>
      </c>
      <c r="AH83" s="137">
        <v>6</v>
      </c>
      <c r="AI83" s="137">
        <v>6</v>
      </c>
      <c r="AJ83" s="137">
        <v>5</v>
      </c>
      <c r="AK83" s="137">
        <v>6</v>
      </c>
      <c r="AL83" s="137">
        <v>6</v>
      </c>
      <c r="AM83" s="137">
        <v>5</v>
      </c>
      <c r="AN83" s="137">
        <v>6</v>
      </c>
      <c r="AO83" s="137">
        <v>7</v>
      </c>
      <c r="AP83" s="137">
        <v>7</v>
      </c>
    </row>
    <row r="84" spans="1:42" ht="18" customHeight="1">
      <c r="A84" s="136" t="s">
        <v>764</v>
      </c>
      <c r="B84" s="136" t="s">
        <v>765</v>
      </c>
      <c r="C84" s="137">
        <v>146</v>
      </c>
      <c r="D84" s="137">
        <v>121</v>
      </c>
      <c r="E84" s="137">
        <v>99</v>
      </c>
      <c r="F84" s="137">
        <v>89</v>
      </c>
      <c r="G84" s="137">
        <v>74</v>
      </c>
      <c r="H84" s="137">
        <v>58</v>
      </c>
      <c r="I84" s="137">
        <v>53</v>
      </c>
      <c r="J84" s="137">
        <v>46</v>
      </c>
      <c r="K84" s="137">
        <v>43</v>
      </c>
      <c r="L84" s="137">
        <v>39</v>
      </c>
      <c r="M84" s="137">
        <v>36</v>
      </c>
      <c r="N84" s="137">
        <v>32</v>
      </c>
      <c r="O84" s="137">
        <v>30</v>
      </c>
      <c r="P84" s="137">
        <v>26</v>
      </c>
      <c r="Q84" s="137">
        <v>22</v>
      </c>
      <c r="R84" s="137">
        <v>19</v>
      </c>
      <c r="S84" s="137">
        <v>17</v>
      </c>
      <c r="T84" s="137">
        <v>17</v>
      </c>
      <c r="U84" s="137">
        <v>15</v>
      </c>
      <c r="V84" s="137">
        <v>16</v>
      </c>
      <c r="W84" s="137">
        <v>15</v>
      </c>
      <c r="X84" s="137">
        <v>12</v>
      </c>
      <c r="Y84" s="137">
        <v>9</v>
      </c>
      <c r="Z84" s="137">
        <v>9</v>
      </c>
      <c r="AA84" s="137">
        <v>9</v>
      </c>
      <c r="AB84" s="137">
        <v>6</v>
      </c>
      <c r="AC84" s="137">
        <v>7</v>
      </c>
      <c r="AD84" s="137">
        <v>7</v>
      </c>
      <c r="AE84" s="137">
        <v>6</v>
      </c>
      <c r="AF84" s="137">
        <v>5</v>
      </c>
      <c r="AG84" s="137">
        <v>5</v>
      </c>
      <c r="AH84" s="137">
        <v>5</v>
      </c>
      <c r="AI84" s="137">
        <v>5</v>
      </c>
      <c r="AJ84" s="137" t="s">
        <v>631</v>
      </c>
      <c r="AK84" s="137" t="s">
        <v>631</v>
      </c>
      <c r="AL84" s="137">
        <v>5</v>
      </c>
      <c r="AM84" s="137">
        <v>7</v>
      </c>
      <c r="AN84" s="137">
        <v>6</v>
      </c>
      <c r="AO84" s="137">
        <v>5</v>
      </c>
      <c r="AP84" s="137">
        <v>5</v>
      </c>
    </row>
    <row r="85" spans="1:42" ht="18" customHeight="1">
      <c r="A85" s="136" t="s">
        <v>766</v>
      </c>
      <c r="B85" s="136" t="s">
        <v>767</v>
      </c>
      <c r="C85" s="137">
        <v>228</v>
      </c>
      <c r="D85" s="137">
        <v>186</v>
      </c>
      <c r="E85" s="137">
        <v>163</v>
      </c>
      <c r="F85" s="137">
        <v>147</v>
      </c>
      <c r="G85" s="137">
        <v>134</v>
      </c>
      <c r="H85" s="137">
        <v>118</v>
      </c>
      <c r="I85" s="137">
        <v>114</v>
      </c>
      <c r="J85" s="137">
        <v>101</v>
      </c>
      <c r="K85" s="137">
        <v>86</v>
      </c>
      <c r="L85" s="137">
        <v>76</v>
      </c>
      <c r="M85" s="137">
        <v>69</v>
      </c>
      <c r="N85" s="137">
        <v>67</v>
      </c>
      <c r="O85" s="137">
        <v>59</v>
      </c>
      <c r="P85" s="137">
        <v>55</v>
      </c>
      <c r="Q85" s="137">
        <v>48</v>
      </c>
      <c r="R85" s="137">
        <v>39</v>
      </c>
      <c r="S85" s="137">
        <v>35</v>
      </c>
      <c r="T85" s="137">
        <v>31</v>
      </c>
      <c r="U85" s="137">
        <v>30</v>
      </c>
      <c r="V85" s="137">
        <v>25</v>
      </c>
      <c r="W85" s="137">
        <v>24</v>
      </c>
      <c r="X85" s="137">
        <v>24</v>
      </c>
      <c r="Y85" s="137">
        <v>22</v>
      </c>
      <c r="Z85" s="137">
        <v>16</v>
      </c>
      <c r="AA85" s="137">
        <v>13</v>
      </c>
      <c r="AB85" s="137">
        <v>12</v>
      </c>
      <c r="AC85" s="137">
        <v>10</v>
      </c>
      <c r="AD85" s="137">
        <v>9</v>
      </c>
      <c r="AE85" s="137">
        <v>8</v>
      </c>
      <c r="AF85" s="137">
        <v>7</v>
      </c>
      <c r="AG85" s="137">
        <v>6</v>
      </c>
      <c r="AH85" s="137">
        <v>5</v>
      </c>
      <c r="AI85" s="137">
        <v>5</v>
      </c>
      <c r="AJ85" s="137" t="s">
        <v>631</v>
      </c>
      <c r="AK85" s="137" t="s">
        <v>631</v>
      </c>
      <c r="AL85" s="137" t="s">
        <v>631</v>
      </c>
      <c r="AM85" s="137">
        <v>0</v>
      </c>
      <c r="AN85" s="137">
        <v>0</v>
      </c>
      <c r="AO85" s="137" t="s">
        <v>631</v>
      </c>
      <c r="AP85" s="137" t="s">
        <v>631</v>
      </c>
    </row>
    <row r="86" spans="1:42" ht="18" customHeight="1">
      <c r="A86" s="136"/>
      <c r="B86" s="136" t="s">
        <v>727</v>
      </c>
      <c r="C86" s="137" t="s">
        <v>631</v>
      </c>
      <c r="D86" s="137">
        <v>0</v>
      </c>
      <c r="E86" s="137">
        <v>0</v>
      </c>
      <c r="F86" s="137">
        <v>0</v>
      </c>
      <c r="G86" s="137">
        <v>0</v>
      </c>
      <c r="H86" s="137">
        <v>0</v>
      </c>
      <c r="I86" s="137">
        <v>0</v>
      </c>
      <c r="J86" s="137">
        <v>0</v>
      </c>
      <c r="K86" s="137">
        <v>0</v>
      </c>
      <c r="L86" s="137">
        <v>0</v>
      </c>
      <c r="M86" s="137">
        <v>0</v>
      </c>
      <c r="N86" s="137">
        <v>0</v>
      </c>
      <c r="O86" s="137">
        <v>0</v>
      </c>
      <c r="P86" s="137">
        <v>0</v>
      </c>
      <c r="Q86" s="137">
        <v>0</v>
      </c>
      <c r="R86" s="137">
        <v>0</v>
      </c>
      <c r="S86" s="137">
        <v>0</v>
      </c>
      <c r="T86" s="137">
        <v>0</v>
      </c>
      <c r="U86" s="137">
        <v>0</v>
      </c>
      <c r="V86" s="137">
        <v>0</v>
      </c>
      <c r="W86" s="137">
        <v>0</v>
      </c>
      <c r="X86" s="137">
        <v>0</v>
      </c>
      <c r="Y86" s="137">
        <v>0</v>
      </c>
      <c r="Z86" s="137">
        <v>0</v>
      </c>
      <c r="AA86" s="137">
        <v>0</v>
      </c>
      <c r="AB86" s="137">
        <v>0</v>
      </c>
      <c r="AC86" s="137">
        <v>0</v>
      </c>
      <c r="AD86" s="137">
        <v>0</v>
      </c>
      <c r="AE86" s="137">
        <v>0</v>
      </c>
      <c r="AF86" s="137">
        <v>0</v>
      </c>
      <c r="AG86" s="137">
        <v>0</v>
      </c>
      <c r="AH86" s="137">
        <v>0</v>
      </c>
      <c r="AI86" s="137">
        <v>0</v>
      </c>
      <c r="AJ86" s="137">
        <v>0</v>
      </c>
      <c r="AK86" s="137">
        <v>0</v>
      </c>
      <c r="AL86" s="137">
        <v>0</v>
      </c>
      <c r="AM86" s="137">
        <v>0</v>
      </c>
      <c r="AN86" s="137">
        <v>0</v>
      </c>
      <c r="AO86" s="137">
        <v>0</v>
      </c>
      <c r="AP86" s="137">
        <v>0</v>
      </c>
    </row>
    <row r="87" spans="1:42" ht="18" customHeight="1">
      <c r="A87" s="136" t="s">
        <v>768</v>
      </c>
      <c r="B87" s="136" t="s">
        <v>769</v>
      </c>
      <c r="C87" s="137">
        <v>2084</v>
      </c>
      <c r="D87" s="137">
        <v>1788</v>
      </c>
      <c r="E87" s="137">
        <v>1577</v>
      </c>
      <c r="F87" s="137">
        <v>1444</v>
      </c>
      <c r="G87" s="137">
        <v>1273</v>
      </c>
      <c r="H87" s="137">
        <v>1076</v>
      </c>
      <c r="I87" s="137">
        <v>1044</v>
      </c>
      <c r="J87" s="137">
        <v>900</v>
      </c>
      <c r="K87" s="137">
        <v>824</v>
      </c>
      <c r="L87" s="137">
        <v>684</v>
      </c>
      <c r="M87" s="137">
        <v>568</v>
      </c>
      <c r="N87" s="137">
        <v>508</v>
      </c>
      <c r="O87" s="137">
        <v>486</v>
      </c>
      <c r="P87" s="137">
        <v>442</v>
      </c>
      <c r="Q87" s="137">
        <v>413</v>
      </c>
      <c r="R87" s="137">
        <v>394</v>
      </c>
      <c r="S87" s="137">
        <v>368</v>
      </c>
      <c r="T87" s="137">
        <v>339</v>
      </c>
      <c r="U87" s="137">
        <v>329</v>
      </c>
      <c r="V87" s="137">
        <v>288</v>
      </c>
      <c r="W87" s="137">
        <v>279</v>
      </c>
      <c r="X87" s="137">
        <v>253</v>
      </c>
      <c r="Y87" s="137">
        <v>233</v>
      </c>
      <c r="Z87" s="137">
        <v>213</v>
      </c>
      <c r="AA87" s="137">
        <v>181</v>
      </c>
      <c r="AB87" s="137">
        <v>150</v>
      </c>
      <c r="AC87" s="137">
        <v>115</v>
      </c>
      <c r="AD87" s="137">
        <v>88</v>
      </c>
      <c r="AE87" s="137">
        <v>66</v>
      </c>
      <c r="AF87" s="137">
        <v>55</v>
      </c>
      <c r="AG87" s="137">
        <v>52</v>
      </c>
      <c r="AH87" s="137">
        <v>43</v>
      </c>
      <c r="AI87" s="137">
        <v>36</v>
      </c>
      <c r="AJ87" s="137">
        <v>33</v>
      </c>
      <c r="AK87" s="137">
        <v>31</v>
      </c>
      <c r="AL87" s="137">
        <v>29</v>
      </c>
      <c r="AM87" s="137">
        <v>32</v>
      </c>
      <c r="AN87" s="137">
        <v>30</v>
      </c>
      <c r="AO87" s="137">
        <v>25</v>
      </c>
      <c r="AP87" s="137">
        <v>30</v>
      </c>
    </row>
    <row r="88" spans="1:42" ht="18" customHeight="1">
      <c r="A88" s="136" t="s">
        <v>770</v>
      </c>
      <c r="B88" s="136" t="s">
        <v>771</v>
      </c>
      <c r="C88" s="137">
        <v>360</v>
      </c>
      <c r="D88" s="137">
        <v>291</v>
      </c>
      <c r="E88" s="137">
        <v>253</v>
      </c>
      <c r="F88" s="137">
        <v>228</v>
      </c>
      <c r="G88" s="137">
        <v>198</v>
      </c>
      <c r="H88" s="137">
        <v>174</v>
      </c>
      <c r="I88" s="137">
        <v>162</v>
      </c>
      <c r="J88" s="137">
        <v>141</v>
      </c>
      <c r="K88" s="137">
        <v>130</v>
      </c>
      <c r="L88" s="137">
        <v>109</v>
      </c>
      <c r="M88" s="137">
        <v>101</v>
      </c>
      <c r="N88" s="137">
        <v>101</v>
      </c>
      <c r="O88" s="137">
        <v>101</v>
      </c>
      <c r="P88" s="137">
        <v>84</v>
      </c>
      <c r="Q88" s="137">
        <v>75</v>
      </c>
      <c r="R88" s="137">
        <v>72</v>
      </c>
      <c r="S88" s="137">
        <v>68</v>
      </c>
      <c r="T88" s="137">
        <v>62</v>
      </c>
      <c r="U88" s="137">
        <v>60</v>
      </c>
      <c r="V88" s="137">
        <v>50</v>
      </c>
      <c r="W88" s="137">
        <v>51</v>
      </c>
      <c r="X88" s="137">
        <v>48</v>
      </c>
      <c r="Y88" s="137">
        <v>48</v>
      </c>
      <c r="Z88" s="137">
        <v>43</v>
      </c>
      <c r="AA88" s="137">
        <v>36</v>
      </c>
      <c r="AB88" s="137">
        <v>32</v>
      </c>
      <c r="AC88" s="137">
        <v>29</v>
      </c>
      <c r="AD88" s="137">
        <v>17</v>
      </c>
      <c r="AE88" s="137">
        <v>13</v>
      </c>
      <c r="AF88" s="137">
        <v>9</v>
      </c>
      <c r="AG88" s="137">
        <v>8</v>
      </c>
      <c r="AH88" s="137">
        <v>5</v>
      </c>
      <c r="AI88" s="137">
        <v>5</v>
      </c>
      <c r="AJ88" s="137">
        <v>7</v>
      </c>
      <c r="AK88" s="137">
        <v>6</v>
      </c>
      <c r="AL88" s="137">
        <v>6</v>
      </c>
      <c r="AM88" s="137">
        <v>8</v>
      </c>
      <c r="AN88" s="137">
        <v>8</v>
      </c>
      <c r="AO88" s="137" t="s">
        <v>631</v>
      </c>
      <c r="AP88" s="137">
        <v>5</v>
      </c>
    </row>
    <row r="89" spans="1:42" ht="18" customHeight="1">
      <c r="A89" s="136" t="s">
        <v>772</v>
      </c>
      <c r="B89" s="136" t="s">
        <v>773</v>
      </c>
      <c r="C89" s="137">
        <v>473</v>
      </c>
      <c r="D89" s="137">
        <v>449</v>
      </c>
      <c r="E89" s="137">
        <v>415</v>
      </c>
      <c r="F89" s="137">
        <v>404</v>
      </c>
      <c r="G89" s="137">
        <v>359</v>
      </c>
      <c r="H89" s="137">
        <v>300</v>
      </c>
      <c r="I89" s="137">
        <v>308</v>
      </c>
      <c r="J89" s="137">
        <v>252</v>
      </c>
      <c r="K89" s="137">
        <v>227</v>
      </c>
      <c r="L89" s="137">
        <v>183</v>
      </c>
      <c r="M89" s="137">
        <v>97</v>
      </c>
      <c r="N89" s="137">
        <v>71</v>
      </c>
      <c r="O89" s="137">
        <v>67</v>
      </c>
      <c r="P89" s="137">
        <v>63</v>
      </c>
      <c r="Q89" s="137">
        <v>61</v>
      </c>
      <c r="R89" s="137">
        <v>57</v>
      </c>
      <c r="S89" s="137">
        <v>52</v>
      </c>
      <c r="T89" s="137">
        <v>51</v>
      </c>
      <c r="U89" s="137">
        <v>49</v>
      </c>
      <c r="V89" s="137">
        <v>49</v>
      </c>
      <c r="W89" s="137">
        <v>44</v>
      </c>
      <c r="X89" s="137">
        <v>40</v>
      </c>
      <c r="Y89" s="137">
        <v>36</v>
      </c>
      <c r="Z89" s="137">
        <v>35</v>
      </c>
      <c r="AA89" s="137">
        <v>31</v>
      </c>
      <c r="AB89" s="137">
        <v>28</v>
      </c>
      <c r="AC89" s="137">
        <v>23</v>
      </c>
      <c r="AD89" s="137">
        <v>17</v>
      </c>
      <c r="AE89" s="137">
        <v>14</v>
      </c>
      <c r="AF89" s="137">
        <v>12</v>
      </c>
      <c r="AG89" s="137">
        <v>12</v>
      </c>
      <c r="AH89" s="137">
        <v>10</v>
      </c>
      <c r="AI89" s="137">
        <v>7</v>
      </c>
      <c r="AJ89" s="137">
        <v>7</v>
      </c>
      <c r="AK89" s="137">
        <v>6</v>
      </c>
      <c r="AL89" s="137">
        <v>9</v>
      </c>
      <c r="AM89" s="137">
        <v>9</v>
      </c>
      <c r="AN89" s="137">
        <v>9</v>
      </c>
      <c r="AO89" s="137">
        <v>10</v>
      </c>
      <c r="AP89" s="137">
        <v>10</v>
      </c>
    </row>
    <row r="90" spans="1:42" ht="18" customHeight="1">
      <c r="A90" s="136" t="s">
        <v>774</v>
      </c>
      <c r="B90" s="136" t="s">
        <v>775</v>
      </c>
      <c r="C90" s="137">
        <v>333</v>
      </c>
      <c r="D90" s="137">
        <v>272</v>
      </c>
      <c r="E90" s="137">
        <v>234</v>
      </c>
      <c r="F90" s="137">
        <v>197</v>
      </c>
      <c r="G90" s="137">
        <v>187</v>
      </c>
      <c r="H90" s="137">
        <v>151</v>
      </c>
      <c r="I90" s="137">
        <v>141</v>
      </c>
      <c r="J90" s="137">
        <v>129</v>
      </c>
      <c r="K90" s="137">
        <v>119</v>
      </c>
      <c r="L90" s="137">
        <v>100</v>
      </c>
      <c r="M90" s="137">
        <v>104</v>
      </c>
      <c r="N90" s="137">
        <v>91</v>
      </c>
      <c r="O90" s="137">
        <v>89</v>
      </c>
      <c r="P90" s="137">
        <v>88</v>
      </c>
      <c r="Q90" s="137">
        <v>85</v>
      </c>
      <c r="R90" s="137">
        <v>83</v>
      </c>
      <c r="S90" s="137">
        <v>73</v>
      </c>
      <c r="T90" s="137">
        <v>71</v>
      </c>
      <c r="U90" s="137">
        <v>71</v>
      </c>
      <c r="V90" s="137">
        <v>61</v>
      </c>
      <c r="W90" s="137">
        <v>62</v>
      </c>
      <c r="X90" s="137">
        <v>58</v>
      </c>
      <c r="Y90" s="137">
        <v>53</v>
      </c>
      <c r="Z90" s="137">
        <v>47</v>
      </c>
      <c r="AA90" s="137">
        <v>34</v>
      </c>
      <c r="AB90" s="137">
        <v>25</v>
      </c>
      <c r="AC90" s="137">
        <v>17</v>
      </c>
      <c r="AD90" s="137">
        <v>15</v>
      </c>
      <c r="AE90" s="137">
        <v>10</v>
      </c>
      <c r="AF90" s="137">
        <v>10</v>
      </c>
      <c r="AG90" s="137">
        <v>9</v>
      </c>
      <c r="AH90" s="137">
        <v>9</v>
      </c>
      <c r="AI90" s="137">
        <v>8</v>
      </c>
      <c r="AJ90" s="137">
        <v>8</v>
      </c>
      <c r="AK90" s="137">
        <v>8</v>
      </c>
      <c r="AL90" s="137">
        <v>5</v>
      </c>
      <c r="AM90" s="137">
        <v>6</v>
      </c>
      <c r="AN90" s="137">
        <v>6</v>
      </c>
      <c r="AO90" s="137" t="s">
        <v>631</v>
      </c>
      <c r="AP90" s="137" t="s">
        <v>631</v>
      </c>
    </row>
    <row r="91" spans="1:42" ht="18" customHeight="1">
      <c r="A91" s="136" t="s">
        <v>776</v>
      </c>
      <c r="B91" s="136" t="s">
        <v>777</v>
      </c>
      <c r="C91" s="137">
        <v>918</v>
      </c>
      <c r="D91" s="137">
        <v>776</v>
      </c>
      <c r="E91" s="137">
        <v>675</v>
      </c>
      <c r="F91" s="137">
        <v>615</v>
      </c>
      <c r="G91" s="137">
        <v>529</v>
      </c>
      <c r="H91" s="137">
        <v>451</v>
      </c>
      <c r="I91" s="137">
        <v>433</v>
      </c>
      <c r="J91" s="137">
        <v>378</v>
      </c>
      <c r="K91" s="137">
        <v>348</v>
      </c>
      <c r="L91" s="137">
        <v>292</v>
      </c>
      <c r="M91" s="137">
        <v>266</v>
      </c>
      <c r="N91" s="137">
        <v>245</v>
      </c>
      <c r="O91" s="137">
        <v>229</v>
      </c>
      <c r="P91" s="137">
        <v>207</v>
      </c>
      <c r="Q91" s="137">
        <v>192</v>
      </c>
      <c r="R91" s="137">
        <v>182</v>
      </c>
      <c r="S91" s="137">
        <v>175</v>
      </c>
      <c r="T91" s="137">
        <v>155</v>
      </c>
      <c r="U91" s="137">
        <v>149</v>
      </c>
      <c r="V91" s="137">
        <v>128</v>
      </c>
      <c r="W91" s="137">
        <v>122</v>
      </c>
      <c r="X91" s="137">
        <v>107</v>
      </c>
      <c r="Y91" s="137">
        <v>96</v>
      </c>
      <c r="Z91" s="137">
        <v>88</v>
      </c>
      <c r="AA91" s="137">
        <v>80</v>
      </c>
      <c r="AB91" s="137">
        <v>65</v>
      </c>
      <c r="AC91" s="137">
        <v>46</v>
      </c>
      <c r="AD91" s="137">
        <v>39</v>
      </c>
      <c r="AE91" s="137">
        <v>29</v>
      </c>
      <c r="AF91" s="137">
        <v>24</v>
      </c>
      <c r="AG91" s="137">
        <v>23</v>
      </c>
      <c r="AH91" s="137">
        <v>19</v>
      </c>
      <c r="AI91" s="137">
        <v>16</v>
      </c>
      <c r="AJ91" s="137">
        <v>11</v>
      </c>
      <c r="AK91" s="137">
        <v>11</v>
      </c>
      <c r="AL91" s="137">
        <v>9</v>
      </c>
      <c r="AM91" s="137">
        <v>9</v>
      </c>
      <c r="AN91" s="137">
        <v>7</v>
      </c>
      <c r="AO91" s="137">
        <v>8</v>
      </c>
      <c r="AP91" s="137">
        <v>12</v>
      </c>
    </row>
    <row r="92" spans="1:42" ht="18" customHeight="1">
      <c r="A92" s="136" t="s">
        <v>778</v>
      </c>
      <c r="B92" s="136" t="s">
        <v>779</v>
      </c>
      <c r="C92" s="137">
        <v>3448</v>
      </c>
      <c r="D92" s="137">
        <v>2895</v>
      </c>
      <c r="E92" s="137">
        <v>2355</v>
      </c>
      <c r="F92" s="137">
        <v>2090</v>
      </c>
      <c r="G92" s="137">
        <v>1855</v>
      </c>
      <c r="H92" s="137">
        <v>1636</v>
      </c>
      <c r="I92" s="137">
        <v>1651</v>
      </c>
      <c r="J92" s="137">
        <v>1353</v>
      </c>
      <c r="K92" s="137">
        <v>1216</v>
      </c>
      <c r="L92" s="137">
        <v>1088</v>
      </c>
      <c r="M92" s="137">
        <v>1022</v>
      </c>
      <c r="N92" s="137">
        <v>970</v>
      </c>
      <c r="O92" s="137">
        <v>891</v>
      </c>
      <c r="P92" s="137">
        <v>840</v>
      </c>
      <c r="Q92" s="137">
        <v>777</v>
      </c>
      <c r="R92" s="137">
        <v>758</v>
      </c>
      <c r="S92" s="137">
        <v>712</v>
      </c>
      <c r="T92" s="137">
        <v>637</v>
      </c>
      <c r="U92" s="137">
        <v>587</v>
      </c>
      <c r="V92" s="137">
        <v>529</v>
      </c>
      <c r="W92" s="137">
        <v>516</v>
      </c>
      <c r="X92" s="137">
        <v>466</v>
      </c>
      <c r="Y92" s="137">
        <v>415</v>
      </c>
      <c r="Z92" s="137">
        <v>370</v>
      </c>
      <c r="AA92" s="137">
        <v>315</v>
      </c>
      <c r="AB92" s="137">
        <v>268</v>
      </c>
      <c r="AC92" s="137">
        <v>210</v>
      </c>
      <c r="AD92" s="137">
        <v>166</v>
      </c>
      <c r="AE92" s="137">
        <v>139</v>
      </c>
      <c r="AF92" s="137">
        <v>98</v>
      </c>
      <c r="AG92" s="137">
        <v>81</v>
      </c>
      <c r="AH92" s="137">
        <v>69</v>
      </c>
      <c r="AI92" s="137">
        <v>66</v>
      </c>
      <c r="AJ92" s="137">
        <v>56</v>
      </c>
      <c r="AK92" s="137">
        <v>58</v>
      </c>
      <c r="AL92" s="137">
        <v>58</v>
      </c>
      <c r="AM92" s="137">
        <v>57</v>
      </c>
      <c r="AN92" s="137">
        <v>57</v>
      </c>
      <c r="AO92" s="137">
        <v>53</v>
      </c>
      <c r="AP92" s="137">
        <v>52</v>
      </c>
    </row>
    <row r="93" spans="1:42" ht="18" customHeight="1">
      <c r="A93" s="136" t="s">
        <v>780</v>
      </c>
      <c r="B93" s="136" t="s">
        <v>781</v>
      </c>
      <c r="C93" s="137">
        <v>664</v>
      </c>
      <c r="D93" s="137">
        <v>606</v>
      </c>
      <c r="E93" s="137">
        <v>429</v>
      </c>
      <c r="F93" s="137">
        <v>376</v>
      </c>
      <c r="G93" s="137">
        <v>331</v>
      </c>
      <c r="H93" s="137">
        <v>311</v>
      </c>
      <c r="I93" s="137">
        <v>390</v>
      </c>
      <c r="J93" s="137">
        <v>235</v>
      </c>
      <c r="K93" s="137">
        <v>208</v>
      </c>
      <c r="L93" s="137">
        <v>182</v>
      </c>
      <c r="M93" s="137">
        <v>171</v>
      </c>
      <c r="N93" s="137">
        <v>168</v>
      </c>
      <c r="O93" s="137">
        <v>154</v>
      </c>
      <c r="P93" s="137">
        <v>148</v>
      </c>
      <c r="Q93" s="137">
        <v>143</v>
      </c>
      <c r="R93" s="137">
        <v>138</v>
      </c>
      <c r="S93" s="137">
        <v>133</v>
      </c>
      <c r="T93" s="137">
        <v>118</v>
      </c>
      <c r="U93" s="137">
        <v>105</v>
      </c>
      <c r="V93" s="137">
        <v>93</v>
      </c>
      <c r="W93" s="137">
        <v>93</v>
      </c>
      <c r="X93" s="137">
        <v>77</v>
      </c>
      <c r="Y93" s="137">
        <v>69</v>
      </c>
      <c r="Z93" s="137">
        <v>69</v>
      </c>
      <c r="AA93" s="137">
        <v>57</v>
      </c>
      <c r="AB93" s="137">
        <v>45</v>
      </c>
      <c r="AC93" s="137">
        <v>33</v>
      </c>
      <c r="AD93" s="137">
        <v>25</v>
      </c>
      <c r="AE93" s="137">
        <v>22</v>
      </c>
      <c r="AF93" s="137">
        <v>14</v>
      </c>
      <c r="AG93" s="137">
        <v>12</v>
      </c>
      <c r="AH93" s="137">
        <v>10</v>
      </c>
      <c r="AI93" s="137">
        <v>10</v>
      </c>
      <c r="AJ93" s="137">
        <v>7</v>
      </c>
      <c r="AK93" s="137">
        <v>6</v>
      </c>
      <c r="AL93" s="137">
        <v>8</v>
      </c>
      <c r="AM93" s="137">
        <v>8</v>
      </c>
      <c r="AN93" s="137">
        <v>8</v>
      </c>
      <c r="AO93" s="137">
        <v>7</v>
      </c>
      <c r="AP93" s="137">
        <v>7</v>
      </c>
    </row>
    <row r="94" spans="1:42" ht="18" customHeight="1">
      <c r="A94" s="136" t="s">
        <v>782</v>
      </c>
      <c r="B94" s="136" t="s">
        <v>783</v>
      </c>
      <c r="C94" s="137">
        <v>321</v>
      </c>
      <c r="D94" s="137">
        <v>249</v>
      </c>
      <c r="E94" s="137">
        <v>208</v>
      </c>
      <c r="F94" s="137">
        <v>184</v>
      </c>
      <c r="G94" s="137">
        <v>168</v>
      </c>
      <c r="H94" s="137">
        <v>161</v>
      </c>
      <c r="I94" s="137">
        <v>152</v>
      </c>
      <c r="J94" s="137">
        <v>146</v>
      </c>
      <c r="K94" s="137">
        <v>129</v>
      </c>
      <c r="L94" s="137">
        <v>116</v>
      </c>
      <c r="M94" s="137">
        <v>109</v>
      </c>
      <c r="N94" s="137">
        <v>109</v>
      </c>
      <c r="O94" s="137">
        <v>103</v>
      </c>
      <c r="P94" s="137">
        <v>99</v>
      </c>
      <c r="Q94" s="137">
        <v>89</v>
      </c>
      <c r="R94" s="137">
        <v>87</v>
      </c>
      <c r="S94" s="137">
        <v>85</v>
      </c>
      <c r="T94" s="137">
        <v>75</v>
      </c>
      <c r="U94" s="137">
        <v>74</v>
      </c>
      <c r="V94" s="137">
        <v>63</v>
      </c>
      <c r="W94" s="137">
        <v>64</v>
      </c>
      <c r="X94" s="137">
        <v>58</v>
      </c>
      <c r="Y94" s="137">
        <v>53</v>
      </c>
      <c r="Z94" s="137">
        <v>46</v>
      </c>
      <c r="AA94" s="137">
        <v>36</v>
      </c>
      <c r="AB94" s="137">
        <v>28</v>
      </c>
      <c r="AC94" s="137">
        <v>23</v>
      </c>
      <c r="AD94" s="137">
        <v>17</v>
      </c>
      <c r="AE94" s="137">
        <v>17</v>
      </c>
      <c r="AF94" s="137">
        <v>11</v>
      </c>
      <c r="AG94" s="137">
        <v>11</v>
      </c>
      <c r="AH94" s="137">
        <v>5</v>
      </c>
      <c r="AI94" s="137" t="s">
        <v>631</v>
      </c>
      <c r="AJ94" s="137" t="s">
        <v>631</v>
      </c>
      <c r="AK94" s="137" t="s">
        <v>631</v>
      </c>
      <c r="AL94" s="137" t="s">
        <v>631</v>
      </c>
      <c r="AM94" s="137" t="s">
        <v>631</v>
      </c>
      <c r="AN94" s="137">
        <v>0</v>
      </c>
      <c r="AO94" s="137" t="s">
        <v>631</v>
      </c>
      <c r="AP94" s="137" t="s">
        <v>631</v>
      </c>
    </row>
    <row r="95" spans="1:42" ht="18" customHeight="1">
      <c r="A95" s="136" t="s">
        <v>784</v>
      </c>
      <c r="B95" s="136" t="s">
        <v>785</v>
      </c>
      <c r="C95" s="137">
        <v>647</v>
      </c>
      <c r="D95" s="137">
        <v>539</v>
      </c>
      <c r="E95" s="137">
        <v>469</v>
      </c>
      <c r="F95" s="137">
        <v>402</v>
      </c>
      <c r="G95" s="137">
        <v>358</v>
      </c>
      <c r="H95" s="137">
        <v>306</v>
      </c>
      <c r="I95" s="137">
        <v>293</v>
      </c>
      <c r="J95" s="137">
        <v>257</v>
      </c>
      <c r="K95" s="137">
        <v>223</v>
      </c>
      <c r="L95" s="137">
        <v>199</v>
      </c>
      <c r="M95" s="137">
        <v>181</v>
      </c>
      <c r="N95" s="137">
        <v>168</v>
      </c>
      <c r="O95" s="137">
        <v>153</v>
      </c>
      <c r="P95" s="137">
        <v>149</v>
      </c>
      <c r="Q95" s="137">
        <v>145</v>
      </c>
      <c r="R95" s="137">
        <v>142</v>
      </c>
      <c r="S95" s="137">
        <v>133</v>
      </c>
      <c r="T95" s="137">
        <v>126</v>
      </c>
      <c r="U95" s="137">
        <v>118</v>
      </c>
      <c r="V95" s="137">
        <v>109</v>
      </c>
      <c r="W95" s="137">
        <v>104</v>
      </c>
      <c r="X95" s="137">
        <v>89</v>
      </c>
      <c r="Y95" s="137">
        <v>78</v>
      </c>
      <c r="Z95" s="137">
        <v>67</v>
      </c>
      <c r="AA95" s="137">
        <v>59</v>
      </c>
      <c r="AB95" s="137">
        <v>52</v>
      </c>
      <c r="AC95" s="137">
        <v>49</v>
      </c>
      <c r="AD95" s="137">
        <v>45</v>
      </c>
      <c r="AE95" s="137">
        <v>33</v>
      </c>
      <c r="AF95" s="137">
        <v>24</v>
      </c>
      <c r="AG95" s="137">
        <v>16</v>
      </c>
      <c r="AH95" s="137">
        <v>18</v>
      </c>
      <c r="AI95" s="137">
        <v>17</v>
      </c>
      <c r="AJ95" s="137">
        <v>14</v>
      </c>
      <c r="AK95" s="137">
        <v>16</v>
      </c>
      <c r="AL95" s="137">
        <v>15</v>
      </c>
      <c r="AM95" s="137">
        <v>13</v>
      </c>
      <c r="AN95" s="137">
        <v>14</v>
      </c>
      <c r="AO95" s="137">
        <v>11</v>
      </c>
      <c r="AP95" s="137">
        <v>10</v>
      </c>
    </row>
    <row r="96" spans="1:42" ht="18" customHeight="1">
      <c r="A96" s="136" t="s">
        <v>786</v>
      </c>
      <c r="B96" s="136" t="s">
        <v>787</v>
      </c>
      <c r="C96" s="137">
        <v>1359</v>
      </c>
      <c r="D96" s="137">
        <v>1134</v>
      </c>
      <c r="E96" s="137">
        <v>949</v>
      </c>
      <c r="F96" s="137">
        <v>867</v>
      </c>
      <c r="G96" s="137">
        <v>765</v>
      </c>
      <c r="H96" s="137">
        <v>673</v>
      </c>
      <c r="I96" s="137">
        <v>649</v>
      </c>
      <c r="J96" s="137">
        <v>577</v>
      </c>
      <c r="K96" s="137">
        <v>530</v>
      </c>
      <c r="L96" s="137">
        <v>480</v>
      </c>
      <c r="M96" s="137">
        <v>459</v>
      </c>
      <c r="N96" s="137">
        <v>435</v>
      </c>
      <c r="O96" s="137">
        <v>400</v>
      </c>
      <c r="P96" s="137">
        <v>367</v>
      </c>
      <c r="Q96" s="137">
        <v>331</v>
      </c>
      <c r="R96" s="137">
        <v>319</v>
      </c>
      <c r="S96" s="137">
        <v>289</v>
      </c>
      <c r="T96" s="137">
        <v>250</v>
      </c>
      <c r="U96" s="137">
        <v>228</v>
      </c>
      <c r="V96" s="137">
        <v>211</v>
      </c>
      <c r="W96" s="137">
        <v>207</v>
      </c>
      <c r="X96" s="137">
        <v>198</v>
      </c>
      <c r="Y96" s="137">
        <v>171</v>
      </c>
      <c r="Z96" s="137">
        <v>147</v>
      </c>
      <c r="AA96" s="137">
        <v>127</v>
      </c>
      <c r="AB96" s="137">
        <v>110</v>
      </c>
      <c r="AC96" s="137">
        <v>79</v>
      </c>
      <c r="AD96" s="137">
        <v>58</v>
      </c>
      <c r="AE96" s="137">
        <v>52</v>
      </c>
      <c r="AF96" s="137">
        <v>40</v>
      </c>
      <c r="AG96" s="137">
        <v>36</v>
      </c>
      <c r="AH96" s="137">
        <v>32</v>
      </c>
      <c r="AI96" s="137">
        <v>31</v>
      </c>
      <c r="AJ96" s="137">
        <v>26</v>
      </c>
      <c r="AK96" s="137">
        <v>28</v>
      </c>
      <c r="AL96" s="137">
        <v>26</v>
      </c>
      <c r="AM96" s="137">
        <v>27</v>
      </c>
      <c r="AN96" s="137">
        <v>28</v>
      </c>
      <c r="AO96" s="137">
        <v>28</v>
      </c>
      <c r="AP96" s="137">
        <v>28</v>
      </c>
    </row>
    <row r="97" spans="1:42" ht="18" customHeight="1">
      <c r="A97" s="136" t="s">
        <v>788</v>
      </c>
      <c r="B97" s="136" t="s">
        <v>789</v>
      </c>
      <c r="C97" s="137">
        <v>457</v>
      </c>
      <c r="D97" s="137">
        <v>367</v>
      </c>
      <c r="E97" s="137">
        <v>300</v>
      </c>
      <c r="F97" s="137">
        <v>261</v>
      </c>
      <c r="G97" s="137">
        <v>233</v>
      </c>
      <c r="H97" s="137">
        <v>185</v>
      </c>
      <c r="I97" s="137">
        <v>167</v>
      </c>
      <c r="J97" s="137">
        <v>138</v>
      </c>
      <c r="K97" s="137">
        <v>126</v>
      </c>
      <c r="L97" s="137">
        <v>111</v>
      </c>
      <c r="M97" s="137">
        <v>102</v>
      </c>
      <c r="N97" s="137">
        <v>90</v>
      </c>
      <c r="O97" s="137">
        <v>81</v>
      </c>
      <c r="P97" s="137">
        <v>77</v>
      </c>
      <c r="Q97" s="137">
        <v>69</v>
      </c>
      <c r="R97" s="137">
        <v>72</v>
      </c>
      <c r="S97" s="137">
        <v>72</v>
      </c>
      <c r="T97" s="137">
        <v>68</v>
      </c>
      <c r="U97" s="137">
        <v>62</v>
      </c>
      <c r="V97" s="137">
        <v>53</v>
      </c>
      <c r="W97" s="137">
        <v>48</v>
      </c>
      <c r="X97" s="137">
        <v>44</v>
      </c>
      <c r="Y97" s="137">
        <v>44</v>
      </c>
      <c r="Z97" s="137">
        <v>41</v>
      </c>
      <c r="AA97" s="137">
        <v>36</v>
      </c>
      <c r="AB97" s="137">
        <v>33</v>
      </c>
      <c r="AC97" s="137">
        <v>26</v>
      </c>
      <c r="AD97" s="137">
        <v>21</v>
      </c>
      <c r="AE97" s="137">
        <v>15</v>
      </c>
      <c r="AF97" s="137">
        <v>9</v>
      </c>
      <c r="AG97" s="137">
        <v>6</v>
      </c>
      <c r="AH97" s="137" t="s">
        <v>631</v>
      </c>
      <c r="AI97" s="137">
        <v>5</v>
      </c>
      <c r="AJ97" s="137">
        <v>7</v>
      </c>
      <c r="AK97" s="137">
        <v>7</v>
      </c>
      <c r="AL97" s="137">
        <v>8</v>
      </c>
      <c r="AM97" s="137">
        <v>8</v>
      </c>
      <c r="AN97" s="137">
        <v>7</v>
      </c>
      <c r="AO97" s="137">
        <v>6</v>
      </c>
      <c r="AP97" s="137">
        <v>6</v>
      </c>
    </row>
    <row r="98" spans="1:42" ht="18" customHeight="1">
      <c r="A98" s="136"/>
      <c r="B98" s="136" t="s">
        <v>650</v>
      </c>
      <c r="C98" s="137" t="s">
        <v>631</v>
      </c>
      <c r="D98" s="137" t="s">
        <v>631</v>
      </c>
      <c r="E98" s="137" t="s">
        <v>631</v>
      </c>
      <c r="F98" s="137" t="s">
        <v>631</v>
      </c>
      <c r="G98" s="137" t="s">
        <v>631</v>
      </c>
      <c r="H98" s="137" t="s">
        <v>631</v>
      </c>
      <c r="I98" s="137">
        <v>0</v>
      </c>
      <c r="J98" s="137">
        <v>0</v>
      </c>
      <c r="K98" s="137">
        <v>0</v>
      </c>
      <c r="L98" s="137">
        <v>0</v>
      </c>
      <c r="M98" s="137">
        <v>0</v>
      </c>
      <c r="N98" s="137">
        <v>0</v>
      </c>
      <c r="O98" s="137">
        <v>0</v>
      </c>
      <c r="P98" s="137">
        <v>0</v>
      </c>
      <c r="Q98" s="137" t="s">
        <v>631</v>
      </c>
      <c r="R98" s="137" t="s">
        <v>631</v>
      </c>
      <c r="S98" s="137" t="s">
        <v>631</v>
      </c>
      <c r="T98" s="137">
        <v>0</v>
      </c>
      <c r="U98" s="137">
        <v>0</v>
      </c>
      <c r="V98" s="137">
        <v>0</v>
      </c>
      <c r="W98" s="137">
        <v>0</v>
      </c>
      <c r="X98" s="137">
        <v>0</v>
      </c>
      <c r="Y98" s="137">
        <v>0</v>
      </c>
      <c r="Z98" s="137">
        <v>0</v>
      </c>
      <c r="AA98" s="137">
        <v>0</v>
      </c>
      <c r="AB98" s="137">
        <v>0</v>
      </c>
      <c r="AC98" s="137">
        <v>0</v>
      </c>
      <c r="AD98" s="137">
        <v>0</v>
      </c>
      <c r="AE98" s="137">
        <v>0</v>
      </c>
      <c r="AF98" s="137">
        <v>0</v>
      </c>
      <c r="AG98" s="137">
        <v>0</v>
      </c>
      <c r="AH98" s="137">
        <v>0</v>
      </c>
      <c r="AI98" s="137">
        <v>0</v>
      </c>
      <c r="AJ98" s="137">
        <v>0</v>
      </c>
      <c r="AK98" s="137">
        <v>0</v>
      </c>
      <c r="AL98" s="137">
        <v>0</v>
      </c>
      <c r="AM98" s="137">
        <v>0</v>
      </c>
      <c r="AN98" s="137">
        <v>0</v>
      </c>
      <c r="AO98" s="137">
        <v>0</v>
      </c>
      <c r="AP98" s="137">
        <v>0</v>
      </c>
    </row>
    <row r="99" spans="1:42" ht="18" customHeight="1">
      <c r="A99" s="136" t="s">
        <v>790</v>
      </c>
      <c r="B99" s="136" t="s">
        <v>791</v>
      </c>
      <c r="C99" s="137">
        <v>9309</v>
      </c>
      <c r="D99" s="137">
        <v>7705</v>
      </c>
      <c r="E99" s="137">
        <v>6522</v>
      </c>
      <c r="F99" s="137">
        <v>5868</v>
      </c>
      <c r="G99" s="137">
        <v>5265</v>
      </c>
      <c r="H99" s="137">
        <v>4554</v>
      </c>
      <c r="I99" s="137">
        <v>4273</v>
      </c>
      <c r="J99" s="137">
        <v>3793</v>
      </c>
      <c r="K99" s="137">
        <v>3482</v>
      </c>
      <c r="L99" s="137">
        <v>3004</v>
      </c>
      <c r="M99" s="137">
        <v>2787</v>
      </c>
      <c r="N99" s="137">
        <v>2619</v>
      </c>
      <c r="O99" s="137">
        <v>2433</v>
      </c>
      <c r="P99" s="137">
        <v>2242</v>
      </c>
      <c r="Q99" s="137">
        <v>2110</v>
      </c>
      <c r="R99" s="137">
        <v>1959</v>
      </c>
      <c r="S99" s="137">
        <v>1827</v>
      </c>
      <c r="T99" s="137">
        <v>1685</v>
      </c>
      <c r="U99" s="137">
        <v>1570</v>
      </c>
      <c r="V99" s="137">
        <v>1405</v>
      </c>
      <c r="W99" s="137">
        <v>1311</v>
      </c>
      <c r="X99" s="137">
        <v>1202</v>
      </c>
      <c r="Y99" s="137">
        <v>1081</v>
      </c>
      <c r="Z99" s="137">
        <v>968</v>
      </c>
      <c r="AA99" s="137">
        <v>842</v>
      </c>
      <c r="AB99" s="137">
        <v>709</v>
      </c>
      <c r="AC99" s="137">
        <v>572</v>
      </c>
      <c r="AD99" s="137">
        <v>480</v>
      </c>
      <c r="AE99" s="137">
        <v>409</v>
      </c>
      <c r="AF99" s="137">
        <v>314</v>
      </c>
      <c r="AG99" s="137">
        <v>263</v>
      </c>
      <c r="AH99" s="137">
        <v>203</v>
      </c>
      <c r="AI99" s="137">
        <v>190</v>
      </c>
      <c r="AJ99" s="137">
        <v>168</v>
      </c>
      <c r="AK99" s="137">
        <v>156</v>
      </c>
      <c r="AL99" s="137">
        <v>154</v>
      </c>
      <c r="AM99" s="137">
        <v>148</v>
      </c>
      <c r="AN99" s="137">
        <v>152</v>
      </c>
      <c r="AO99" s="137">
        <v>147</v>
      </c>
      <c r="AP99" s="137">
        <v>149</v>
      </c>
    </row>
    <row r="100" spans="1:42" ht="18" customHeight="1">
      <c r="A100" s="136" t="s">
        <v>792</v>
      </c>
      <c r="B100" s="136" t="s">
        <v>793</v>
      </c>
      <c r="C100" s="137">
        <v>345</v>
      </c>
      <c r="D100" s="137">
        <v>282</v>
      </c>
      <c r="E100" s="137">
        <v>244</v>
      </c>
      <c r="F100" s="137">
        <v>222</v>
      </c>
      <c r="G100" s="137">
        <v>200</v>
      </c>
      <c r="H100" s="137">
        <v>186</v>
      </c>
      <c r="I100" s="137">
        <v>182</v>
      </c>
      <c r="J100" s="137">
        <v>162</v>
      </c>
      <c r="K100" s="137">
        <v>156</v>
      </c>
      <c r="L100" s="137">
        <v>133</v>
      </c>
      <c r="M100" s="137">
        <v>125</v>
      </c>
      <c r="N100" s="137">
        <v>114</v>
      </c>
      <c r="O100" s="137">
        <v>105</v>
      </c>
      <c r="P100" s="137">
        <v>102</v>
      </c>
      <c r="Q100" s="137">
        <v>106</v>
      </c>
      <c r="R100" s="137">
        <v>99</v>
      </c>
      <c r="S100" s="137">
        <v>95</v>
      </c>
      <c r="T100" s="137">
        <v>90</v>
      </c>
      <c r="U100" s="137">
        <v>90</v>
      </c>
      <c r="V100" s="137">
        <v>82</v>
      </c>
      <c r="W100" s="137">
        <v>70</v>
      </c>
      <c r="X100" s="137">
        <v>61</v>
      </c>
      <c r="Y100" s="137">
        <v>52</v>
      </c>
      <c r="Z100" s="137">
        <v>44</v>
      </c>
      <c r="AA100" s="137">
        <v>37</v>
      </c>
      <c r="AB100" s="137">
        <v>31</v>
      </c>
      <c r="AC100" s="137">
        <v>22</v>
      </c>
      <c r="AD100" s="137">
        <v>19</v>
      </c>
      <c r="AE100" s="137">
        <v>14</v>
      </c>
      <c r="AF100" s="137">
        <v>12</v>
      </c>
      <c r="AG100" s="137">
        <v>9</v>
      </c>
      <c r="AH100" s="137">
        <v>5</v>
      </c>
      <c r="AI100" s="137" t="s">
        <v>631</v>
      </c>
      <c r="AJ100" s="137" t="s">
        <v>631</v>
      </c>
      <c r="AK100" s="137" t="s">
        <v>631</v>
      </c>
      <c r="AL100" s="137" t="s">
        <v>631</v>
      </c>
      <c r="AM100" s="137" t="s">
        <v>631</v>
      </c>
      <c r="AN100" s="137" t="s">
        <v>631</v>
      </c>
      <c r="AO100" s="137" t="s">
        <v>631</v>
      </c>
      <c r="AP100" s="137" t="s">
        <v>631</v>
      </c>
    </row>
    <row r="101" spans="1:42" ht="18" customHeight="1">
      <c r="A101" s="136" t="s">
        <v>794</v>
      </c>
      <c r="B101" s="136" t="s">
        <v>795</v>
      </c>
      <c r="C101" s="137">
        <v>238</v>
      </c>
      <c r="D101" s="137">
        <v>200</v>
      </c>
      <c r="E101" s="137">
        <v>175</v>
      </c>
      <c r="F101" s="137">
        <v>155</v>
      </c>
      <c r="G101" s="137">
        <v>154</v>
      </c>
      <c r="H101" s="137">
        <v>139</v>
      </c>
      <c r="I101" s="137">
        <v>130</v>
      </c>
      <c r="J101" s="137">
        <v>114</v>
      </c>
      <c r="K101" s="137">
        <v>104</v>
      </c>
      <c r="L101" s="137">
        <v>82</v>
      </c>
      <c r="M101" s="137">
        <v>75</v>
      </c>
      <c r="N101" s="137">
        <v>70</v>
      </c>
      <c r="O101" s="137">
        <v>70</v>
      </c>
      <c r="P101" s="137">
        <v>67</v>
      </c>
      <c r="Q101" s="137">
        <v>60</v>
      </c>
      <c r="R101" s="137">
        <v>56</v>
      </c>
      <c r="S101" s="137">
        <v>54</v>
      </c>
      <c r="T101" s="137">
        <v>56</v>
      </c>
      <c r="U101" s="137">
        <v>51</v>
      </c>
      <c r="V101" s="137">
        <v>49</v>
      </c>
      <c r="W101" s="137">
        <v>43</v>
      </c>
      <c r="X101" s="137">
        <v>42</v>
      </c>
      <c r="Y101" s="137">
        <v>41</v>
      </c>
      <c r="Z101" s="137">
        <v>32</v>
      </c>
      <c r="AA101" s="137">
        <v>31</v>
      </c>
      <c r="AB101" s="137">
        <v>25</v>
      </c>
      <c r="AC101" s="137">
        <v>15</v>
      </c>
      <c r="AD101" s="137">
        <v>10</v>
      </c>
      <c r="AE101" s="137">
        <v>8</v>
      </c>
      <c r="AF101" s="137">
        <v>6</v>
      </c>
      <c r="AG101" s="137" t="s">
        <v>631</v>
      </c>
      <c r="AH101" s="137" t="s">
        <v>631</v>
      </c>
      <c r="AI101" s="137">
        <v>5</v>
      </c>
      <c r="AJ101" s="137">
        <v>5</v>
      </c>
      <c r="AK101" s="137" t="s">
        <v>631</v>
      </c>
      <c r="AL101" s="137" t="s">
        <v>631</v>
      </c>
      <c r="AM101" s="137" t="s">
        <v>631</v>
      </c>
      <c r="AN101" s="137" t="s">
        <v>631</v>
      </c>
      <c r="AO101" s="137" t="s">
        <v>631</v>
      </c>
      <c r="AP101" s="137" t="s">
        <v>631</v>
      </c>
    </row>
    <row r="102" spans="1:42" ht="18" customHeight="1">
      <c r="A102" s="136" t="s">
        <v>796</v>
      </c>
      <c r="B102" s="136" t="s">
        <v>797</v>
      </c>
      <c r="C102" s="137">
        <v>322</v>
      </c>
      <c r="D102" s="137">
        <v>286</v>
      </c>
      <c r="E102" s="137">
        <v>250</v>
      </c>
      <c r="F102" s="137">
        <v>227</v>
      </c>
      <c r="G102" s="137">
        <v>202</v>
      </c>
      <c r="H102" s="137">
        <v>185</v>
      </c>
      <c r="I102" s="137">
        <v>179</v>
      </c>
      <c r="J102" s="137">
        <v>163</v>
      </c>
      <c r="K102" s="137">
        <v>148</v>
      </c>
      <c r="L102" s="137">
        <v>134</v>
      </c>
      <c r="M102" s="137">
        <v>128</v>
      </c>
      <c r="N102" s="137">
        <v>117</v>
      </c>
      <c r="O102" s="137">
        <v>106</v>
      </c>
      <c r="P102" s="137">
        <v>108</v>
      </c>
      <c r="Q102" s="137">
        <v>106</v>
      </c>
      <c r="R102" s="137">
        <v>104</v>
      </c>
      <c r="S102" s="137">
        <v>96</v>
      </c>
      <c r="T102" s="137">
        <v>84</v>
      </c>
      <c r="U102" s="137">
        <v>68</v>
      </c>
      <c r="V102" s="137">
        <v>66</v>
      </c>
      <c r="W102" s="137">
        <v>63</v>
      </c>
      <c r="X102" s="137">
        <v>57</v>
      </c>
      <c r="Y102" s="137">
        <v>48</v>
      </c>
      <c r="Z102" s="137">
        <v>42</v>
      </c>
      <c r="AA102" s="137">
        <v>38</v>
      </c>
      <c r="AB102" s="137">
        <v>36</v>
      </c>
      <c r="AC102" s="137">
        <v>30</v>
      </c>
      <c r="AD102" s="137">
        <v>24</v>
      </c>
      <c r="AE102" s="137">
        <v>19</v>
      </c>
      <c r="AF102" s="137">
        <v>20</v>
      </c>
      <c r="AG102" s="137">
        <v>19</v>
      </c>
      <c r="AH102" s="137">
        <v>17</v>
      </c>
      <c r="AI102" s="137">
        <v>16</v>
      </c>
      <c r="AJ102" s="137">
        <v>15</v>
      </c>
      <c r="AK102" s="137">
        <v>13</v>
      </c>
      <c r="AL102" s="137">
        <v>14</v>
      </c>
      <c r="AM102" s="137">
        <v>13</v>
      </c>
      <c r="AN102" s="137">
        <v>14</v>
      </c>
      <c r="AO102" s="137">
        <v>13</v>
      </c>
      <c r="AP102" s="137">
        <v>12</v>
      </c>
    </row>
    <row r="103" spans="1:42" ht="18" customHeight="1">
      <c r="A103" s="136" t="s">
        <v>798</v>
      </c>
      <c r="B103" s="136" t="s">
        <v>799</v>
      </c>
      <c r="C103" s="137">
        <v>152</v>
      </c>
      <c r="D103" s="137">
        <v>127</v>
      </c>
      <c r="E103" s="137">
        <v>109</v>
      </c>
      <c r="F103" s="137">
        <v>98</v>
      </c>
      <c r="G103" s="137">
        <v>86</v>
      </c>
      <c r="H103" s="137">
        <v>65</v>
      </c>
      <c r="I103" s="137">
        <v>62</v>
      </c>
      <c r="J103" s="137">
        <v>53</v>
      </c>
      <c r="K103" s="137">
        <v>50</v>
      </c>
      <c r="L103" s="137">
        <v>42</v>
      </c>
      <c r="M103" s="137">
        <v>39</v>
      </c>
      <c r="N103" s="137">
        <v>35</v>
      </c>
      <c r="O103" s="137">
        <v>33</v>
      </c>
      <c r="P103" s="137">
        <v>28</v>
      </c>
      <c r="Q103" s="137">
        <v>25</v>
      </c>
      <c r="R103" s="137">
        <v>22</v>
      </c>
      <c r="S103" s="137">
        <v>23</v>
      </c>
      <c r="T103" s="137">
        <v>18</v>
      </c>
      <c r="U103" s="137">
        <v>14</v>
      </c>
      <c r="V103" s="137">
        <v>12</v>
      </c>
      <c r="W103" s="137">
        <v>13</v>
      </c>
      <c r="X103" s="137">
        <v>12</v>
      </c>
      <c r="Y103" s="137">
        <v>10</v>
      </c>
      <c r="Z103" s="137">
        <v>7</v>
      </c>
      <c r="AA103" s="137">
        <v>6</v>
      </c>
      <c r="AB103" s="137">
        <v>6</v>
      </c>
      <c r="AC103" s="137">
        <v>6</v>
      </c>
      <c r="AD103" s="137" t="s">
        <v>631</v>
      </c>
      <c r="AE103" s="137" t="s">
        <v>631</v>
      </c>
      <c r="AF103" s="137" t="s">
        <v>631</v>
      </c>
      <c r="AG103" s="137">
        <v>0</v>
      </c>
      <c r="AH103" s="137">
        <v>0</v>
      </c>
      <c r="AI103" s="137">
        <v>0</v>
      </c>
      <c r="AJ103" s="137">
        <v>0</v>
      </c>
      <c r="AK103" s="137" t="s">
        <v>631</v>
      </c>
      <c r="AL103" s="137" t="s">
        <v>631</v>
      </c>
      <c r="AM103" s="137" t="s">
        <v>631</v>
      </c>
      <c r="AN103" s="137" t="s">
        <v>631</v>
      </c>
      <c r="AO103" s="137" t="s">
        <v>631</v>
      </c>
      <c r="AP103" s="137" t="s">
        <v>631</v>
      </c>
    </row>
    <row r="104" spans="1:42" ht="18" customHeight="1">
      <c r="A104" s="136" t="s">
        <v>800</v>
      </c>
      <c r="B104" s="136" t="s">
        <v>801</v>
      </c>
      <c r="C104" s="137">
        <v>1746</v>
      </c>
      <c r="D104" s="137">
        <v>1455</v>
      </c>
      <c r="E104" s="137">
        <v>1251</v>
      </c>
      <c r="F104" s="137">
        <v>1127</v>
      </c>
      <c r="G104" s="137">
        <v>1009</v>
      </c>
      <c r="H104" s="137">
        <v>845</v>
      </c>
      <c r="I104" s="137">
        <v>785</v>
      </c>
      <c r="J104" s="137">
        <v>689</v>
      </c>
      <c r="K104" s="137">
        <v>613</v>
      </c>
      <c r="L104" s="137">
        <v>509</v>
      </c>
      <c r="M104" s="137">
        <v>467</v>
      </c>
      <c r="N104" s="137">
        <v>449</v>
      </c>
      <c r="O104" s="137">
        <v>409</v>
      </c>
      <c r="P104" s="137">
        <v>377</v>
      </c>
      <c r="Q104" s="137">
        <v>354</v>
      </c>
      <c r="R104" s="137">
        <v>335</v>
      </c>
      <c r="S104" s="137">
        <v>308</v>
      </c>
      <c r="T104" s="137">
        <v>289</v>
      </c>
      <c r="U104" s="137">
        <v>264</v>
      </c>
      <c r="V104" s="137">
        <v>238</v>
      </c>
      <c r="W104" s="137">
        <v>222</v>
      </c>
      <c r="X104" s="137">
        <v>200</v>
      </c>
      <c r="Y104" s="137">
        <v>175</v>
      </c>
      <c r="Z104" s="137">
        <v>160</v>
      </c>
      <c r="AA104" s="137">
        <v>145</v>
      </c>
      <c r="AB104" s="137">
        <v>117</v>
      </c>
      <c r="AC104" s="137">
        <v>91</v>
      </c>
      <c r="AD104" s="137">
        <v>77</v>
      </c>
      <c r="AE104" s="137">
        <v>66</v>
      </c>
      <c r="AF104" s="137">
        <v>56</v>
      </c>
      <c r="AG104" s="137">
        <v>42</v>
      </c>
      <c r="AH104" s="137">
        <v>31</v>
      </c>
      <c r="AI104" s="137">
        <v>30</v>
      </c>
      <c r="AJ104" s="137">
        <v>29</v>
      </c>
      <c r="AK104" s="137">
        <v>27</v>
      </c>
      <c r="AL104" s="137">
        <v>27</v>
      </c>
      <c r="AM104" s="137">
        <v>27</v>
      </c>
      <c r="AN104" s="137">
        <v>28</v>
      </c>
      <c r="AO104" s="137">
        <v>28</v>
      </c>
      <c r="AP104" s="137">
        <v>29</v>
      </c>
    </row>
    <row r="105" spans="1:42" ht="18" customHeight="1">
      <c r="A105" s="136" t="s">
        <v>802</v>
      </c>
      <c r="B105" s="136" t="s">
        <v>803</v>
      </c>
      <c r="C105" s="137">
        <v>287</v>
      </c>
      <c r="D105" s="137">
        <v>247</v>
      </c>
      <c r="E105" s="137">
        <v>209</v>
      </c>
      <c r="F105" s="137">
        <v>191</v>
      </c>
      <c r="G105" s="137">
        <v>177</v>
      </c>
      <c r="H105" s="137">
        <v>134</v>
      </c>
      <c r="I105" s="137">
        <v>132</v>
      </c>
      <c r="J105" s="137">
        <v>111</v>
      </c>
      <c r="K105" s="137">
        <v>100</v>
      </c>
      <c r="L105" s="137">
        <v>88</v>
      </c>
      <c r="M105" s="137">
        <v>75</v>
      </c>
      <c r="N105" s="137">
        <v>79</v>
      </c>
      <c r="O105" s="137">
        <v>72</v>
      </c>
      <c r="P105" s="137">
        <v>63</v>
      </c>
      <c r="Q105" s="137">
        <v>61</v>
      </c>
      <c r="R105" s="137">
        <v>57</v>
      </c>
      <c r="S105" s="137">
        <v>50</v>
      </c>
      <c r="T105" s="137">
        <v>46</v>
      </c>
      <c r="U105" s="137">
        <v>42</v>
      </c>
      <c r="V105" s="137">
        <v>38</v>
      </c>
      <c r="W105" s="137">
        <v>37</v>
      </c>
      <c r="X105" s="137">
        <v>34</v>
      </c>
      <c r="Y105" s="137">
        <v>27</v>
      </c>
      <c r="Z105" s="137">
        <v>25</v>
      </c>
      <c r="AA105" s="137">
        <v>24</v>
      </c>
      <c r="AB105" s="137">
        <v>19</v>
      </c>
      <c r="AC105" s="137">
        <v>13</v>
      </c>
      <c r="AD105" s="137">
        <v>12</v>
      </c>
      <c r="AE105" s="137">
        <v>7</v>
      </c>
      <c r="AF105" s="137">
        <v>8</v>
      </c>
      <c r="AG105" s="137">
        <v>6</v>
      </c>
      <c r="AH105" s="137" t="s">
        <v>631</v>
      </c>
      <c r="AI105" s="137" t="s">
        <v>631</v>
      </c>
      <c r="AJ105" s="137" t="s">
        <v>631</v>
      </c>
      <c r="AK105" s="137" t="s">
        <v>631</v>
      </c>
      <c r="AL105" s="137" t="s">
        <v>631</v>
      </c>
      <c r="AM105" s="137" t="s">
        <v>631</v>
      </c>
      <c r="AN105" s="137" t="s">
        <v>631</v>
      </c>
      <c r="AO105" s="137" t="s">
        <v>631</v>
      </c>
      <c r="AP105" s="137" t="s">
        <v>631</v>
      </c>
    </row>
    <row r="106" spans="1:42" ht="18" customHeight="1">
      <c r="A106" s="136" t="s">
        <v>804</v>
      </c>
      <c r="B106" s="136" t="s">
        <v>805</v>
      </c>
      <c r="C106" s="137">
        <v>121</v>
      </c>
      <c r="D106" s="137">
        <v>93</v>
      </c>
      <c r="E106" s="137">
        <v>75</v>
      </c>
      <c r="F106" s="137">
        <v>64</v>
      </c>
      <c r="G106" s="137">
        <v>56</v>
      </c>
      <c r="H106" s="137">
        <v>39</v>
      </c>
      <c r="I106" s="137">
        <v>36</v>
      </c>
      <c r="J106" s="137">
        <v>32</v>
      </c>
      <c r="K106" s="137">
        <v>28</v>
      </c>
      <c r="L106" s="137">
        <v>26</v>
      </c>
      <c r="M106" s="137">
        <v>25</v>
      </c>
      <c r="N106" s="137">
        <v>22</v>
      </c>
      <c r="O106" s="137">
        <v>21</v>
      </c>
      <c r="P106" s="137">
        <v>21</v>
      </c>
      <c r="Q106" s="137">
        <v>18</v>
      </c>
      <c r="R106" s="137">
        <v>16</v>
      </c>
      <c r="S106" s="137">
        <v>14</v>
      </c>
      <c r="T106" s="137">
        <v>15</v>
      </c>
      <c r="U106" s="137">
        <v>14</v>
      </c>
      <c r="V106" s="137">
        <v>10</v>
      </c>
      <c r="W106" s="137">
        <v>10</v>
      </c>
      <c r="X106" s="137">
        <v>8</v>
      </c>
      <c r="Y106" s="137">
        <v>10</v>
      </c>
      <c r="Z106" s="137">
        <v>9</v>
      </c>
      <c r="AA106" s="137">
        <v>7</v>
      </c>
      <c r="AB106" s="137" t="s">
        <v>631</v>
      </c>
      <c r="AC106" s="137" t="s">
        <v>631</v>
      </c>
      <c r="AD106" s="137" t="s">
        <v>631</v>
      </c>
      <c r="AE106" s="137" t="s">
        <v>631</v>
      </c>
      <c r="AF106" s="137" t="s">
        <v>631</v>
      </c>
      <c r="AG106" s="137" t="s">
        <v>631</v>
      </c>
      <c r="AH106" s="137" t="s">
        <v>631</v>
      </c>
      <c r="AI106" s="137" t="s">
        <v>631</v>
      </c>
      <c r="AJ106" s="137" t="s">
        <v>631</v>
      </c>
      <c r="AK106" s="137" t="s">
        <v>631</v>
      </c>
      <c r="AL106" s="137" t="s">
        <v>631</v>
      </c>
      <c r="AM106" s="137" t="s">
        <v>631</v>
      </c>
      <c r="AN106" s="137" t="s">
        <v>631</v>
      </c>
      <c r="AO106" s="137" t="s">
        <v>631</v>
      </c>
      <c r="AP106" s="137" t="s">
        <v>631</v>
      </c>
    </row>
    <row r="107" spans="1:42" ht="18" customHeight="1">
      <c r="A107" s="136" t="s">
        <v>806</v>
      </c>
      <c r="B107" s="136" t="s">
        <v>807</v>
      </c>
      <c r="C107" s="137">
        <v>130</v>
      </c>
      <c r="D107" s="137">
        <v>113</v>
      </c>
      <c r="E107" s="137">
        <v>100</v>
      </c>
      <c r="F107" s="137">
        <v>88</v>
      </c>
      <c r="G107" s="137">
        <v>78</v>
      </c>
      <c r="H107" s="137">
        <v>61</v>
      </c>
      <c r="I107" s="137">
        <v>55</v>
      </c>
      <c r="J107" s="137">
        <v>54</v>
      </c>
      <c r="K107" s="137">
        <v>56</v>
      </c>
      <c r="L107" s="137">
        <v>37</v>
      </c>
      <c r="M107" s="137">
        <v>37</v>
      </c>
      <c r="N107" s="137">
        <v>32</v>
      </c>
      <c r="O107" s="137">
        <v>29</v>
      </c>
      <c r="P107" s="137">
        <v>28</v>
      </c>
      <c r="Q107" s="137">
        <v>25</v>
      </c>
      <c r="R107" s="137">
        <v>28</v>
      </c>
      <c r="S107" s="137">
        <v>26</v>
      </c>
      <c r="T107" s="137">
        <v>27</v>
      </c>
      <c r="U107" s="137">
        <v>27</v>
      </c>
      <c r="V107" s="137">
        <v>27</v>
      </c>
      <c r="W107" s="137">
        <v>26</v>
      </c>
      <c r="X107" s="137">
        <v>21</v>
      </c>
      <c r="Y107" s="137">
        <v>17</v>
      </c>
      <c r="Z107" s="137">
        <v>17</v>
      </c>
      <c r="AA107" s="137">
        <v>15</v>
      </c>
      <c r="AB107" s="137">
        <v>13</v>
      </c>
      <c r="AC107" s="137">
        <v>13</v>
      </c>
      <c r="AD107" s="137">
        <v>12</v>
      </c>
      <c r="AE107" s="137">
        <v>9</v>
      </c>
      <c r="AF107" s="137">
        <v>7</v>
      </c>
      <c r="AG107" s="137" t="s">
        <v>631</v>
      </c>
      <c r="AH107" s="137" t="s">
        <v>631</v>
      </c>
      <c r="AI107" s="137" t="s">
        <v>631</v>
      </c>
      <c r="AJ107" s="137" t="s">
        <v>631</v>
      </c>
      <c r="AK107" s="137" t="s">
        <v>631</v>
      </c>
      <c r="AL107" s="137" t="s">
        <v>631</v>
      </c>
      <c r="AM107" s="137" t="s">
        <v>631</v>
      </c>
      <c r="AN107" s="137" t="s">
        <v>631</v>
      </c>
      <c r="AO107" s="137" t="s">
        <v>631</v>
      </c>
      <c r="AP107" s="137" t="s">
        <v>631</v>
      </c>
    </row>
    <row r="108" spans="1:42" ht="18" customHeight="1">
      <c r="A108" s="136" t="s">
        <v>808</v>
      </c>
      <c r="B108" s="136" t="s">
        <v>809</v>
      </c>
      <c r="C108" s="137">
        <v>269</v>
      </c>
      <c r="D108" s="137">
        <v>236</v>
      </c>
      <c r="E108" s="137">
        <v>202</v>
      </c>
      <c r="F108" s="137">
        <v>185</v>
      </c>
      <c r="G108" s="137">
        <v>165</v>
      </c>
      <c r="H108" s="137">
        <v>143</v>
      </c>
      <c r="I108" s="137">
        <v>126</v>
      </c>
      <c r="J108" s="137">
        <v>112</v>
      </c>
      <c r="K108" s="137">
        <v>90</v>
      </c>
      <c r="L108" s="137">
        <v>70</v>
      </c>
      <c r="M108" s="137">
        <v>65</v>
      </c>
      <c r="N108" s="137">
        <v>56</v>
      </c>
      <c r="O108" s="137">
        <v>50</v>
      </c>
      <c r="P108" s="137">
        <v>47</v>
      </c>
      <c r="Q108" s="137">
        <v>41</v>
      </c>
      <c r="R108" s="137">
        <v>39</v>
      </c>
      <c r="S108" s="137">
        <v>36</v>
      </c>
      <c r="T108" s="137">
        <v>33</v>
      </c>
      <c r="U108" s="137">
        <v>32</v>
      </c>
      <c r="V108" s="137">
        <v>30</v>
      </c>
      <c r="W108" s="137">
        <v>26</v>
      </c>
      <c r="X108" s="137">
        <v>25</v>
      </c>
      <c r="Y108" s="137">
        <v>22</v>
      </c>
      <c r="Z108" s="137">
        <v>22</v>
      </c>
      <c r="AA108" s="137">
        <v>19</v>
      </c>
      <c r="AB108" s="137">
        <v>16</v>
      </c>
      <c r="AC108" s="137">
        <v>14</v>
      </c>
      <c r="AD108" s="137">
        <v>13</v>
      </c>
      <c r="AE108" s="137">
        <v>12</v>
      </c>
      <c r="AF108" s="137">
        <v>9</v>
      </c>
      <c r="AG108" s="137">
        <v>5</v>
      </c>
      <c r="AH108" s="137" t="s">
        <v>631</v>
      </c>
      <c r="AI108" s="137" t="s">
        <v>631</v>
      </c>
      <c r="AJ108" s="137">
        <v>5</v>
      </c>
      <c r="AK108" s="137" t="s">
        <v>631</v>
      </c>
      <c r="AL108" s="137" t="s">
        <v>631</v>
      </c>
      <c r="AM108" s="137" t="s">
        <v>631</v>
      </c>
      <c r="AN108" s="137">
        <v>5</v>
      </c>
      <c r="AO108" s="137">
        <v>5</v>
      </c>
      <c r="AP108" s="137">
        <v>6</v>
      </c>
    </row>
    <row r="109" spans="1:42" ht="18" customHeight="1">
      <c r="A109" s="136" t="s">
        <v>810</v>
      </c>
      <c r="B109" s="136" t="s">
        <v>811</v>
      </c>
      <c r="C109" s="137">
        <v>219</v>
      </c>
      <c r="D109" s="137">
        <v>184</v>
      </c>
      <c r="E109" s="137">
        <v>166</v>
      </c>
      <c r="F109" s="137">
        <v>145</v>
      </c>
      <c r="G109" s="137">
        <v>131</v>
      </c>
      <c r="H109" s="137">
        <v>113</v>
      </c>
      <c r="I109" s="137">
        <v>106</v>
      </c>
      <c r="J109" s="137">
        <v>98</v>
      </c>
      <c r="K109" s="137">
        <v>92</v>
      </c>
      <c r="L109" s="137">
        <v>79</v>
      </c>
      <c r="M109" s="137">
        <v>81</v>
      </c>
      <c r="N109" s="137">
        <v>81</v>
      </c>
      <c r="O109" s="137">
        <v>81</v>
      </c>
      <c r="P109" s="137">
        <v>75</v>
      </c>
      <c r="Q109" s="137">
        <v>76</v>
      </c>
      <c r="R109" s="137">
        <v>69</v>
      </c>
      <c r="S109" s="137">
        <v>68</v>
      </c>
      <c r="T109" s="137">
        <v>61</v>
      </c>
      <c r="U109" s="137">
        <v>55</v>
      </c>
      <c r="V109" s="137">
        <v>49</v>
      </c>
      <c r="W109" s="137">
        <v>42</v>
      </c>
      <c r="X109" s="137">
        <v>36</v>
      </c>
      <c r="Y109" s="137">
        <v>32</v>
      </c>
      <c r="Z109" s="137">
        <v>28</v>
      </c>
      <c r="AA109" s="137">
        <v>29</v>
      </c>
      <c r="AB109" s="137">
        <v>21</v>
      </c>
      <c r="AC109" s="137">
        <v>16</v>
      </c>
      <c r="AD109" s="137">
        <v>15</v>
      </c>
      <c r="AE109" s="137">
        <v>14</v>
      </c>
      <c r="AF109" s="137">
        <v>11</v>
      </c>
      <c r="AG109" s="137">
        <v>9</v>
      </c>
      <c r="AH109" s="137">
        <v>6</v>
      </c>
      <c r="AI109" s="137">
        <v>7</v>
      </c>
      <c r="AJ109" s="137">
        <v>7</v>
      </c>
      <c r="AK109" s="137">
        <v>9</v>
      </c>
      <c r="AL109" s="137">
        <v>9</v>
      </c>
      <c r="AM109" s="137">
        <v>9</v>
      </c>
      <c r="AN109" s="137">
        <v>8</v>
      </c>
      <c r="AO109" s="137">
        <v>7</v>
      </c>
      <c r="AP109" s="137">
        <v>7</v>
      </c>
    </row>
    <row r="110" spans="1:42" ht="18" customHeight="1">
      <c r="A110" s="136" t="s">
        <v>812</v>
      </c>
      <c r="B110" s="136" t="s">
        <v>813</v>
      </c>
      <c r="C110" s="137">
        <v>248</v>
      </c>
      <c r="D110" s="137">
        <v>203</v>
      </c>
      <c r="E110" s="137">
        <v>169</v>
      </c>
      <c r="F110" s="137">
        <v>161</v>
      </c>
      <c r="G110" s="137">
        <v>140</v>
      </c>
      <c r="H110" s="137">
        <v>118</v>
      </c>
      <c r="I110" s="137">
        <v>107</v>
      </c>
      <c r="J110" s="137">
        <v>92</v>
      </c>
      <c r="K110" s="137">
        <v>76</v>
      </c>
      <c r="L110" s="137">
        <v>66</v>
      </c>
      <c r="M110" s="137">
        <v>56</v>
      </c>
      <c r="N110" s="137">
        <v>57</v>
      </c>
      <c r="O110" s="137">
        <v>49</v>
      </c>
      <c r="P110" s="137">
        <v>45</v>
      </c>
      <c r="Q110" s="137">
        <v>41</v>
      </c>
      <c r="R110" s="137">
        <v>36</v>
      </c>
      <c r="S110" s="137">
        <v>35</v>
      </c>
      <c r="T110" s="137">
        <v>33</v>
      </c>
      <c r="U110" s="137">
        <v>29</v>
      </c>
      <c r="V110" s="137">
        <v>25</v>
      </c>
      <c r="W110" s="137">
        <v>24</v>
      </c>
      <c r="X110" s="137">
        <v>22</v>
      </c>
      <c r="Y110" s="137">
        <v>18</v>
      </c>
      <c r="Z110" s="137">
        <v>16</v>
      </c>
      <c r="AA110" s="137">
        <v>12</v>
      </c>
      <c r="AB110" s="137">
        <v>11</v>
      </c>
      <c r="AC110" s="137">
        <v>9</v>
      </c>
      <c r="AD110" s="137">
        <v>6</v>
      </c>
      <c r="AE110" s="137">
        <v>7</v>
      </c>
      <c r="AF110" s="137">
        <v>6</v>
      </c>
      <c r="AG110" s="137">
        <v>6</v>
      </c>
      <c r="AH110" s="137">
        <v>6</v>
      </c>
      <c r="AI110" s="137">
        <v>6</v>
      </c>
      <c r="AJ110" s="137">
        <v>6</v>
      </c>
      <c r="AK110" s="137" t="s">
        <v>631</v>
      </c>
      <c r="AL110" s="137" t="s">
        <v>631</v>
      </c>
      <c r="AM110" s="137" t="s">
        <v>631</v>
      </c>
      <c r="AN110" s="137" t="s">
        <v>631</v>
      </c>
      <c r="AO110" s="137" t="s">
        <v>631</v>
      </c>
      <c r="AP110" s="137" t="s">
        <v>631</v>
      </c>
    </row>
    <row r="111" spans="1:42" ht="18" customHeight="1">
      <c r="A111" s="136" t="s">
        <v>814</v>
      </c>
      <c r="B111" s="136" t="s">
        <v>815</v>
      </c>
      <c r="C111" s="137">
        <v>222</v>
      </c>
      <c r="D111" s="137">
        <v>185</v>
      </c>
      <c r="E111" s="137">
        <v>158</v>
      </c>
      <c r="F111" s="137">
        <v>131</v>
      </c>
      <c r="G111" s="137">
        <v>117</v>
      </c>
      <c r="H111" s="137">
        <v>108</v>
      </c>
      <c r="I111" s="137">
        <v>104</v>
      </c>
      <c r="J111" s="137">
        <v>88</v>
      </c>
      <c r="K111" s="137">
        <v>80</v>
      </c>
      <c r="L111" s="137">
        <v>65</v>
      </c>
      <c r="M111" s="137">
        <v>57</v>
      </c>
      <c r="N111" s="137">
        <v>50</v>
      </c>
      <c r="O111" s="137">
        <v>40</v>
      </c>
      <c r="P111" s="137">
        <v>36</v>
      </c>
      <c r="Q111" s="137">
        <v>33</v>
      </c>
      <c r="R111" s="137">
        <v>33</v>
      </c>
      <c r="S111" s="137">
        <v>29</v>
      </c>
      <c r="T111" s="137">
        <v>26</v>
      </c>
      <c r="U111" s="137">
        <v>23</v>
      </c>
      <c r="V111" s="137">
        <v>21</v>
      </c>
      <c r="W111" s="137">
        <v>19</v>
      </c>
      <c r="X111" s="137">
        <v>18</v>
      </c>
      <c r="Y111" s="137">
        <v>18</v>
      </c>
      <c r="Z111" s="137">
        <v>15</v>
      </c>
      <c r="AA111" s="137">
        <v>13</v>
      </c>
      <c r="AB111" s="137">
        <v>11</v>
      </c>
      <c r="AC111" s="137">
        <v>7</v>
      </c>
      <c r="AD111" s="137">
        <v>6</v>
      </c>
      <c r="AE111" s="137">
        <v>5</v>
      </c>
      <c r="AF111" s="137" t="s">
        <v>631</v>
      </c>
      <c r="AG111" s="137" t="s">
        <v>631</v>
      </c>
      <c r="AH111" s="137" t="s">
        <v>631</v>
      </c>
      <c r="AI111" s="137" t="s">
        <v>631</v>
      </c>
      <c r="AJ111" s="137" t="s">
        <v>631</v>
      </c>
      <c r="AK111" s="137" t="s">
        <v>631</v>
      </c>
      <c r="AL111" s="137" t="s">
        <v>631</v>
      </c>
      <c r="AM111" s="137" t="s">
        <v>631</v>
      </c>
      <c r="AN111" s="137" t="s">
        <v>631</v>
      </c>
      <c r="AO111" s="137" t="s">
        <v>631</v>
      </c>
      <c r="AP111" s="137" t="s">
        <v>631</v>
      </c>
    </row>
    <row r="112" spans="1:42" ht="18" customHeight="1">
      <c r="A112" s="136" t="s">
        <v>816</v>
      </c>
      <c r="B112" s="136" t="s">
        <v>817</v>
      </c>
      <c r="C112" s="137">
        <v>250</v>
      </c>
      <c r="D112" s="137">
        <v>194</v>
      </c>
      <c r="E112" s="137">
        <v>172</v>
      </c>
      <c r="F112" s="137">
        <v>162</v>
      </c>
      <c r="G112" s="137">
        <v>145</v>
      </c>
      <c r="H112" s="137">
        <v>129</v>
      </c>
      <c r="I112" s="137">
        <v>119</v>
      </c>
      <c r="J112" s="137">
        <v>102</v>
      </c>
      <c r="K112" s="137">
        <v>91</v>
      </c>
      <c r="L112" s="137">
        <v>78</v>
      </c>
      <c r="M112" s="137">
        <v>71</v>
      </c>
      <c r="N112" s="137">
        <v>72</v>
      </c>
      <c r="O112" s="137">
        <v>67</v>
      </c>
      <c r="P112" s="137">
        <v>62</v>
      </c>
      <c r="Q112" s="137">
        <v>59</v>
      </c>
      <c r="R112" s="137">
        <v>57</v>
      </c>
      <c r="S112" s="137">
        <v>50</v>
      </c>
      <c r="T112" s="137">
        <v>48</v>
      </c>
      <c r="U112" s="137">
        <v>42</v>
      </c>
      <c r="V112" s="137">
        <v>38</v>
      </c>
      <c r="W112" s="137">
        <v>38</v>
      </c>
      <c r="X112" s="137">
        <v>36</v>
      </c>
      <c r="Y112" s="137">
        <v>31</v>
      </c>
      <c r="Z112" s="137">
        <v>28</v>
      </c>
      <c r="AA112" s="137">
        <v>26</v>
      </c>
      <c r="AB112" s="137">
        <v>22</v>
      </c>
      <c r="AC112" s="137">
        <v>16</v>
      </c>
      <c r="AD112" s="137">
        <v>10</v>
      </c>
      <c r="AE112" s="137">
        <v>9</v>
      </c>
      <c r="AF112" s="137">
        <v>9</v>
      </c>
      <c r="AG112" s="137">
        <v>8</v>
      </c>
      <c r="AH112" s="137">
        <v>5</v>
      </c>
      <c r="AI112" s="137">
        <v>5</v>
      </c>
      <c r="AJ112" s="137" t="s">
        <v>631</v>
      </c>
      <c r="AK112" s="137" t="s">
        <v>631</v>
      </c>
      <c r="AL112" s="137" t="s">
        <v>631</v>
      </c>
      <c r="AM112" s="137" t="s">
        <v>631</v>
      </c>
      <c r="AN112" s="137" t="s">
        <v>631</v>
      </c>
      <c r="AO112" s="137" t="s">
        <v>631</v>
      </c>
      <c r="AP112" s="137" t="s">
        <v>631</v>
      </c>
    </row>
    <row r="113" spans="1:42" ht="18" customHeight="1">
      <c r="A113" s="136" t="s">
        <v>818</v>
      </c>
      <c r="B113" s="136" t="s">
        <v>819</v>
      </c>
      <c r="C113" s="137">
        <v>1634</v>
      </c>
      <c r="D113" s="137">
        <v>1347</v>
      </c>
      <c r="E113" s="137">
        <v>1124</v>
      </c>
      <c r="F113" s="137">
        <v>1023</v>
      </c>
      <c r="G113" s="137">
        <v>921</v>
      </c>
      <c r="H113" s="137">
        <v>799</v>
      </c>
      <c r="I113" s="137">
        <v>734</v>
      </c>
      <c r="J113" s="137">
        <v>667</v>
      </c>
      <c r="K113" s="137">
        <v>599</v>
      </c>
      <c r="L113" s="137">
        <v>525</v>
      </c>
      <c r="M113" s="137">
        <v>478</v>
      </c>
      <c r="N113" s="137">
        <v>447</v>
      </c>
      <c r="O113" s="137">
        <v>414</v>
      </c>
      <c r="P113" s="137">
        <v>376</v>
      </c>
      <c r="Q113" s="137">
        <v>341</v>
      </c>
      <c r="R113" s="137">
        <v>319</v>
      </c>
      <c r="S113" s="137">
        <v>299</v>
      </c>
      <c r="T113" s="137">
        <v>271</v>
      </c>
      <c r="U113" s="137">
        <v>264</v>
      </c>
      <c r="V113" s="137">
        <v>233</v>
      </c>
      <c r="W113" s="137">
        <v>216</v>
      </c>
      <c r="X113" s="137">
        <v>201</v>
      </c>
      <c r="Y113" s="137">
        <v>195</v>
      </c>
      <c r="Z113" s="137">
        <v>172</v>
      </c>
      <c r="AA113" s="137">
        <v>139</v>
      </c>
      <c r="AB113" s="137">
        <v>126</v>
      </c>
      <c r="AC113" s="137">
        <v>104</v>
      </c>
      <c r="AD113" s="137">
        <v>91</v>
      </c>
      <c r="AE113" s="137">
        <v>77</v>
      </c>
      <c r="AF113" s="137">
        <v>64</v>
      </c>
      <c r="AG113" s="137">
        <v>55</v>
      </c>
      <c r="AH113" s="137">
        <v>47</v>
      </c>
      <c r="AI113" s="137">
        <v>44</v>
      </c>
      <c r="AJ113" s="137">
        <v>35</v>
      </c>
      <c r="AK113" s="137">
        <v>32</v>
      </c>
      <c r="AL113" s="137">
        <v>32</v>
      </c>
      <c r="AM113" s="137">
        <v>30</v>
      </c>
      <c r="AN113" s="137">
        <v>29</v>
      </c>
      <c r="AO113" s="137">
        <v>28</v>
      </c>
      <c r="AP113" s="137">
        <v>26</v>
      </c>
    </row>
    <row r="114" spans="1:42" ht="18" customHeight="1">
      <c r="A114" s="136" t="s">
        <v>820</v>
      </c>
      <c r="B114" s="136" t="s">
        <v>821</v>
      </c>
      <c r="C114" s="137">
        <v>207</v>
      </c>
      <c r="D114" s="137">
        <v>171</v>
      </c>
      <c r="E114" s="137">
        <v>145</v>
      </c>
      <c r="F114" s="137">
        <v>137</v>
      </c>
      <c r="G114" s="137">
        <v>121</v>
      </c>
      <c r="H114" s="137">
        <v>102</v>
      </c>
      <c r="I114" s="137">
        <v>93</v>
      </c>
      <c r="J114" s="137">
        <v>80</v>
      </c>
      <c r="K114" s="137">
        <v>74</v>
      </c>
      <c r="L114" s="137">
        <v>65</v>
      </c>
      <c r="M114" s="137">
        <v>55</v>
      </c>
      <c r="N114" s="137">
        <v>51</v>
      </c>
      <c r="O114" s="137">
        <v>51</v>
      </c>
      <c r="P114" s="137">
        <v>44</v>
      </c>
      <c r="Q114" s="137">
        <v>46</v>
      </c>
      <c r="R114" s="137">
        <v>41</v>
      </c>
      <c r="S114" s="137">
        <v>43</v>
      </c>
      <c r="T114" s="137">
        <v>41</v>
      </c>
      <c r="U114" s="137">
        <v>35</v>
      </c>
      <c r="V114" s="137">
        <v>32</v>
      </c>
      <c r="W114" s="137">
        <v>32</v>
      </c>
      <c r="X114" s="137">
        <v>33</v>
      </c>
      <c r="Y114" s="137">
        <v>32</v>
      </c>
      <c r="Z114" s="137">
        <v>33</v>
      </c>
      <c r="AA114" s="137">
        <v>25</v>
      </c>
      <c r="AB114" s="137">
        <v>24</v>
      </c>
      <c r="AC114" s="137">
        <v>19</v>
      </c>
      <c r="AD114" s="137">
        <v>16</v>
      </c>
      <c r="AE114" s="137">
        <v>15</v>
      </c>
      <c r="AF114" s="137">
        <v>11</v>
      </c>
      <c r="AG114" s="137">
        <v>10</v>
      </c>
      <c r="AH114" s="137">
        <v>10</v>
      </c>
      <c r="AI114" s="137">
        <v>8</v>
      </c>
      <c r="AJ114" s="137">
        <v>6</v>
      </c>
      <c r="AK114" s="137">
        <v>6</v>
      </c>
      <c r="AL114" s="137">
        <v>6</v>
      </c>
      <c r="AM114" s="137">
        <v>5</v>
      </c>
      <c r="AN114" s="137">
        <v>5</v>
      </c>
      <c r="AO114" s="137" t="s">
        <v>631</v>
      </c>
      <c r="AP114" s="137" t="s">
        <v>631</v>
      </c>
    </row>
    <row r="115" spans="1:42" ht="18" customHeight="1">
      <c r="A115" s="136" t="s">
        <v>822</v>
      </c>
      <c r="B115" s="136" t="s">
        <v>823</v>
      </c>
      <c r="C115" s="137">
        <v>421</v>
      </c>
      <c r="D115" s="137">
        <v>356</v>
      </c>
      <c r="E115" s="137">
        <v>296</v>
      </c>
      <c r="F115" s="137">
        <v>269</v>
      </c>
      <c r="G115" s="137">
        <v>245</v>
      </c>
      <c r="H115" s="137">
        <v>208</v>
      </c>
      <c r="I115" s="137">
        <v>189</v>
      </c>
      <c r="J115" s="137">
        <v>172</v>
      </c>
      <c r="K115" s="137">
        <v>155</v>
      </c>
      <c r="L115" s="137">
        <v>137</v>
      </c>
      <c r="M115" s="137">
        <v>134</v>
      </c>
      <c r="N115" s="137">
        <v>126</v>
      </c>
      <c r="O115" s="137">
        <v>116</v>
      </c>
      <c r="P115" s="137">
        <v>110</v>
      </c>
      <c r="Q115" s="137">
        <v>98</v>
      </c>
      <c r="R115" s="137">
        <v>100</v>
      </c>
      <c r="S115" s="137">
        <v>90</v>
      </c>
      <c r="T115" s="137">
        <v>72</v>
      </c>
      <c r="U115" s="137">
        <v>75</v>
      </c>
      <c r="V115" s="137">
        <v>63</v>
      </c>
      <c r="W115" s="137">
        <v>58</v>
      </c>
      <c r="X115" s="137">
        <v>56</v>
      </c>
      <c r="Y115" s="137">
        <v>56</v>
      </c>
      <c r="Z115" s="137">
        <v>44</v>
      </c>
      <c r="AA115" s="137">
        <v>34</v>
      </c>
      <c r="AB115" s="137">
        <v>33</v>
      </c>
      <c r="AC115" s="137">
        <v>26</v>
      </c>
      <c r="AD115" s="137">
        <v>27</v>
      </c>
      <c r="AE115" s="137">
        <v>21</v>
      </c>
      <c r="AF115" s="137">
        <v>17</v>
      </c>
      <c r="AG115" s="137">
        <v>16</v>
      </c>
      <c r="AH115" s="137">
        <v>13</v>
      </c>
      <c r="AI115" s="137">
        <v>13</v>
      </c>
      <c r="AJ115" s="137">
        <v>11</v>
      </c>
      <c r="AK115" s="137">
        <v>9</v>
      </c>
      <c r="AL115" s="137">
        <v>9</v>
      </c>
      <c r="AM115" s="137">
        <v>10</v>
      </c>
      <c r="AN115" s="137">
        <v>8</v>
      </c>
      <c r="AO115" s="137">
        <v>9</v>
      </c>
      <c r="AP115" s="137">
        <v>10</v>
      </c>
    </row>
    <row r="116" spans="1:42" ht="18" customHeight="1">
      <c r="A116" s="136" t="s">
        <v>824</v>
      </c>
      <c r="B116" s="136" t="s">
        <v>825</v>
      </c>
      <c r="C116" s="137">
        <v>298</v>
      </c>
      <c r="D116" s="137">
        <v>249</v>
      </c>
      <c r="E116" s="137">
        <v>221</v>
      </c>
      <c r="F116" s="137">
        <v>202</v>
      </c>
      <c r="G116" s="137">
        <v>187</v>
      </c>
      <c r="H116" s="137">
        <v>169</v>
      </c>
      <c r="I116" s="137">
        <v>144</v>
      </c>
      <c r="J116" s="137">
        <v>131</v>
      </c>
      <c r="K116" s="137">
        <v>118</v>
      </c>
      <c r="L116" s="137">
        <v>103</v>
      </c>
      <c r="M116" s="137">
        <v>88</v>
      </c>
      <c r="N116" s="137">
        <v>77</v>
      </c>
      <c r="O116" s="137">
        <v>66</v>
      </c>
      <c r="P116" s="137">
        <v>68</v>
      </c>
      <c r="Q116" s="137">
        <v>59</v>
      </c>
      <c r="R116" s="137">
        <v>50</v>
      </c>
      <c r="S116" s="137">
        <v>45</v>
      </c>
      <c r="T116" s="137">
        <v>40</v>
      </c>
      <c r="U116" s="137">
        <v>37</v>
      </c>
      <c r="V116" s="137">
        <v>32</v>
      </c>
      <c r="W116" s="137">
        <v>32</v>
      </c>
      <c r="X116" s="137">
        <v>31</v>
      </c>
      <c r="Y116" s="137">
        <v>31</v>
      </c>
      <c r="Z116" s="137">
        <v>27</v>
      </c>
      <c r="AA116" s="137">
        <v>23</v>
      </c>
      <c r="AB116" s="137">
        <v>22</v>
      </c>
      <c r="AC116" s="137">
        <v>19</v>
      </c>
      <c r="AD116" s="137">
        <v>15</v>
      </c>
      <c r="AE116" s="137">
        <v>9</v>
      </c>
      <c r="AF116" s="137">
        <v>9</v>
      </c>
      <c r="AG116" s="137">
        <v>7</v>
      </c>
      <c r="AH116" s="137">
        <v>5</v>
      </c>
      <c r="AI116" s="137">
        <v>5</v>
      </c>
      <c r="AJ116" s="137" t="s">
        <v>631</v>
      </c>
      <c r="AK116" s="137" t="s">
        <v>631</v>
      </c>
      <c r="AL116" s="137" t="s">
        <v>631</v>
      </c>
      <c r="AM116" s="137" t="s">
        <v>631</v>
      </c>
      <c r="AN116" s="137" t="s">
        <v>631</v>
      </c>
      <c r="AO116" s="137" t="s">
        <v>631</v>
      </c>
      <c r="AP116" s="137" t="s">
        <v>631</v>
      </c>
    </row>
    <row r="117" spans="1:42" ht="18" customHeight="1">
      <c r="A117" s="136" t="s">
        <v>826</v>
      </c>
      <c r="B117" s="136" t="s">
        <v>827</v>
      </c>
      <c r="C117" s="137">
        <v>257</v>
      </c>
      <c r="D117" s="137">
        <v>211</v>
      </c>
      <c r="E117" s="137">
        <v>181</v>
      </c>
      <c r="F117" s="137">
        <v>160</v>
      </c>
      <c r="G117" s="137">
        <v>146</v>
      </c>
      <c r="H117" s="137">
        <v>124</v>
      </c>
      <c r="I117" s="137">
        <v>114</v>
      </c>
      <c r="J117" s="137">
        <v>100</v>
      </c>
      <c r="K117" s="137">
        <v>94</v>
      </c>
      <c r="L117" s="137">
        <v>81</v>
      </c>
      <c r="M117" s="137">
        <v>72</v>
      </c>
      <c r="N117" s="137">
        <v>67</v>
      </c>
      <c r="O117" s="137">
        <v>60</v>
      </c>
      <c r="P117" s="137">
        <v>51</v>
      </c>
      <c r="Q117" s="137">
        <v>45</v>
      </c>
      <c r="R117" s="137">
        <v>41</v>
      </c>
      <c r="S117" s="137">
        <v>41</v>
      </c>
      <c r="T117" s="137">
        <v>47</v>
      </c>
      <c r="U117" s="137">
        <v>44</v>
      </c>
      <c r="V117" s="137">
        <v>40</v>
      </c>
      <c r="W117" s="137">
        <v>33</v>
      </c>
      <c r="X117" s="137">
        <v>28</v>
      </c>
      <c r="Y117" s="137">
        <v>29</v>
      </c>
      <c r="Z117" s="137">
        <v>26</v>
      </c>
      <c r="AA117" s="137">
        <v>22</v>
      </c>
      <c r="AB117" s="137">
        <v>18</v>
      </c>
      <c r="AC117" s="137">
        <v>15</v>
      </c>
      <c r="AD117" s="137">
        <v>13</v>
      </c>
      <c r="AE117" s="137">
        <v>13</v>
      </c>
      <c r="AF117" s="137">
        <v>12</v>
      </c>
      <c r="AG117" s="137">
        <v>8</v>
      </c>
      <c r="AH117" s="137">
        <v>6</v>
      </c>
      <c r="AI117" s="137" t="s">
        <v>631</v>
      </c>
      <c r="AJ117" s="137">
        <v>5</v>
      </c>
      <c r="AK117" s="137" t="s">
        <v>631</v>
      </c>
      <c r="AL117" s="137" t="s">
        <v>631</v>
      </c>
      <c r="AM117" s="137" t="s">
        <v>631</v>
      </c>
      <c r="AN117" s="137">
        <v>5</v>
      </c>
      <c r="AO117" s="137">
        <v>5</v>
      </c>
      <c r="AP117" s="137">
        <v>5</v>
      </c>
    </row>
    <row r="118" spans="1:42" ht="18" customHeight="1">
      <c r="A118" s="136" t="s">
        <v>828</v>
      </c>
      <c r="B118" s="136" t="s">
        <v>829</v>
      </c>
      <c r="C118" s="137">
        <v>131</v>
      </c>
      <c r="D118" s="137">
        <v>100</v>
      </c>
      <c r="E118" s="137">
        <v>73</v>
      </c>
      <c r="F118" s="137">
        <v>63</v>
      </c>
      <c r="G118" s="137">
        <v>53</v>
      </c>
      <c r="H118" s="137">
        <v>47</v>
      </c>
      <c r="I118" s="137">
        <v>44</v>
      </c>
      <c r="J118" s="137">
        <v>45</v>
      </c>
      <c r="K118" s="137">
        <v>39</v>
      </c>
      <c r="L118" s="137">
        <v>36</v>
      </c>
      <c r="M118" s="137">
        <v>33</v>
      </c>
      <c r="N118" s="137">
        <v>30</v>
      </c>
      <c r="O118" s="137">
        <v>32</v>
      </c>
      <c r="P118" s="137">
        <v>29</v>
      </c>
      <c r="Q118" s="137">
        <v>25</v>
      </c>
      <c r="R118" s="137">
        <v>23</v>
      </c>
      <c r="S118" s="137">
        <v>21</v>
      </c>
      <c r="T118" s="137">
        <v>20</v>
      </c>
      <c r="U118" s="137">
        <v>18</v>
      </c>
      <c r="V118" s="137">
        <v>17</v>
      </c>
      <c r="W118" s="137">
        <v>17</v>
      </c>
      <c r="X118" s="137">
        <v>12</v>
      </c>
      <c r="Y118" s="137">
        <v>10</v>
      </c>
      <c r="Z118" s="137">
        <v>7</v>
      </c>
      <c r="AA118" s="137">
        <v>5</v>
      </c>
      <c r="AB118" s="137">
        <v>5</v>
      </c>
      <c r="AC118" s="137" t="s">
        <v>631</v>
      </c>
      <c r="AD118" s="137" t="s">
        <v>631</v>
      </c>
      <c r="AE118" s="137" t="s">
        <v>631</v>
      </c>
      <c r="AF118" s="137" t="s">
        <v>631</v>
      </c>
      <c r="AG118" s="137" t="s">
        <v>631</v>
      </c>
      <c r="AH118" s="137" t="s">
        <v>631</v>
      </c>
      <c r="AI118" s="137">
        <v>5</v>
      </c>
      <c r="AJ118" s="137" t="s">
        <v>631</v>
      </c>
      <c r="AK118" s="137" t="s">
        <v>631</v>
      </c>
      <c r="AL118" s="137" t="s">
        <v>631</v>
      </c>
      <c r="AM118" s="137" t="s">
        <v>631</v>
      </c>
      <c r="AN118" s="137" t="s">
        <v>631</v>
      </c>
      <c r="AO118" s="137" t="s">
        <v>631</v>
      </c>
      <c r="AP118" s="137" t="s">
        <v>631</v>
      </c>
    </row>
    <row r="119" spans="1:42" ht="18" customHeight="1">
      <c r="A119" s="136" t="s">
        <v>830</v>
      </c>
      <c r="B119" s="136" t="s">
        <v>831</v>
      </c>
      <c r="C119" s="137">
        <v>223</v>
      </c>
      <c r="D119" s="137">
        <v>179</v>
      </c>
      <c r="E119" s="137">
        <v>141</v>
      </c>
      <c r="F119" s="137">
        <v>131</v>
      </c>
      <c r="G119" s="137">
        <v>118</v>
      </c>
      <c r="H119" s="137">
        <v>106</v>
      </c>
      <c r="I119" s="137">
        <v>108</v>
      </c>
      <c r="J119" s="137">
        <v>97</v>
      </c>
      <c r="K119" s="137">
        <v>79</v>
      </c>
      <c r="L119" s="137">
        <v>66</v>
      </c>
      <c r="M119" s="137">
        <v>60</v>
      </c>
      <c r="N119" s="137">
        <v>60</v>
      </c>
      <c r="O119" s="137">
        <v>56</v>
      </c>
      <c r="P119" s="137">
        <v>49</v>
      </c>
      <c r="Q119" s="137">
        <v>45</v>
      </c>
      <c r="R119" s="137">
        <v>43</v>
      </c>
      <c r="S119" s="137">
        <v>38</v>
      </c>
      <c r="T119" s="137">
        <v>32</v>
      </c>
      <c r="U119" s="137">
        <v>35</v>
      </c>
      <c r="V119" s="137">
        <v>30</v>
      </c>
      <c r="W119" s="137">
        <v>28</v>
      </c>
      <c r="X119" s="137">
        <v>24</v>
      </c>
      <c r="Y119" s="137">
        <v>22</v>
      </c>
      <c r="Z119" s="137">
        <v>22</v>
      </c>
      <c r="AA119" s="137">
        <v>18</v>
      </c>
      <c r="AB119" s="137">
        <v>12</v>
      </c>
      <c r="AC119" s="137">
        <v>11</v>
      </c>
      <c r="AD119" s="137">
        <v>7</v>
      </c>
      <c r="AE119" s="137">
        <v>7</v>
      </c>
      <c r="AF119" s="137">
        <v>6</v>
      </c>
      <c r="AG119" s="137" t="s">
        <v>631</v>
      </c>
      <c r="AH119" s="137" t="s">
        <v>631</v>
      </c>
      <c r="AI119" s="137" t="s">
        <v>631</v>
      </c>
      <c r="AJ119" s="137" t="s">
        <v>631</v>
      </c>
      <c r="AK119" s="137" t="s">
        <v>631</v>
      </c>
      <c r="AL119" s="137" t="s">
        <v>631</v>
      </c>
      <c r="AM119" s="137" t="s">
        <v>631</v>
      </c>
      <c r="AN119" s="137" t="s">
        <v>631</v>
      </c>
      <c r="AO119" s="137" t="s">
        <v>631</v>
      </c>
      <c r="AP119" s="137" t="s">
        <v>631</v>
      </c>
    </row>
    <row r="120" spans="1:42" ht="18" customHeight="1">
      <c r="A120" s="136" t="s">
        <v>832</v>
      </c>
      <c r="B120" s="136" t="s">
        <v>833</v>
      </c>
      <c r="C120" s="137">
        <v>91</v>
      </c>
      <c r="D120" s="137">
        <v>76</v>
      </c>
      <c r="E120" s="137">
        <v>62</v>
      </c>
      <c r="F120" s="137">
        <v>56</v>
      </c>
      <c r="G120" s="137">
        <v>46</v>
      </c>
      <c r="H120" s="137">
        <v>38</v>
      </c>
      <c r="I120" s="137">
        <v>37</v>
      </c>
      <c r="J120" s="137">
        <v>37</v>
      </c>
      <c r="K120" s="137">
        <v>35</v>
      </c>
      <c r="L120" s="137">
        <v>32</v>
      </c>
      <c r="M120" s="137">
        <v>31</v>
      </c>
      <c r="N120" s="137">
        <v>31</v>
      </c>
      <c r="O120" s="137">
        <v>28</v>
      </c>
      <c r="P120" s="137">
        <v>20</v>
      </c>
      <c r="Q120" s="137">
        <v>18</v>
      </c>
      <c r="R120" s="137">
        <v>16</v>
      </c>
      <c r="S120" s="137">
        <v>16</v>
      </c>
      <c r="T120" s="137">
        <v>14</v>
      </c>
      <c r="U120" s="137">
        <v>15</v>
      </c>
      <c r="V120" s="137">
        <v>14</v>
      </c>
      <c r="W120" s="137">
        <v>11</v>
      </c>
      <c r="X120" s="137">
        <v>12</v>
      </c>
      <c r="Y120" s="137">
        <v>10</v>
      </c>
      <c r="Z120" s="137">
        <v>8</v>
      </c>
      <c r="AA120" s="137">
        <v>7</v>
      </c>
      <c r="AB120" s="137">
        <v>7</v>
      </c>
      <c r="AC120" s="137">
        <v>5</v>
      </c>
      <c r="AD120" s="137" t="s">
        <v>631</v>
      </c>
      <c r="AE120" s="137" t="s">
        <v>631</v>
      </c>
      <c r="AF120" s="137" t="s">
        <v>631</v>
      </c>
      <c r="AG120" s="137" t="s">
        <v>631</v>
      </c>
      <c r="AH120" s="137" t="s">
        <v>631</v>
      </c>
      <c r="AI120" s="137">
        <v>0</v>
      </c>
      <c r="AJ120" s="137">
        <v>0</v>
      </c>
      <c r="AK120" s="137">
        <v>0</v>
      </c>
      <c r="AL120" s="137">
        <v>0</v>
      </c>
      <c r="AM120" s="137" t="s">
        <v>631</v>
      </c>
      <c r="AN120" s="137" t="s">
        <v>631</v>
      </c>
      <c r="AO120" s="137">
        <v>0</v>
      </c>
      <c r="AP120" s="137">
        <v>0</v>
      </c>
    </row>
    <row r="121" spans="1:42" ht="18" customHeight="1">
      <c r="A121" s="136"/>
      <c r="B121" s="136" t="s">
        <v>727</v>
      </c>
      <c r="C121" s="137">
        <v>6</v>
      </c>
      <c r="D121" s="137">
        <v>5</v>
      </c>
      <c r="E121" s="137">
        <v>5</v>
      </c>
      <c r="F121" s="137">
        <v>5</v>
      </c>
      <c r="G121" s="137">
        <v>5</v>
      </c>
      <c r="H121" s="137">
        <v>5</v>
      </c>
      <c r="I121" s="137">
        <v>5</v>
      </c>
      <c r="J121" s="137">
        <v>5</v>
      </c>
      <c r="K121" s="137">
        <v>5</v>
      </c>
      <c r="L121" s="137">
        <v>5</v>
      </c>
      <c r="M121" s="137">
        <v>5</v>
      </c>
      <c r="N121" s="137">
        <v>5</v>
      </c>
      <c r="O121" s="137">
        <v>5</v>
      </c>
      <c r="P121" s="137">
        <v>5</v>
      </c>
      <c r="Q121" s="137">
        <v>5</v>
      </c>
      <c r="R121" s="137">
        <v>5</v>
      </c>
      <c r="S121" s="137">
        <v>5</v>
      </c>
      <c r="T121" s="137">
        <v>5</v>
      </c>
      <c r="U121" s="137">
        <v>5</v>
      </c>
      <c r="V121" s="137">
        <v>5</v>
      </c>
      <c r="W121" s="137">
        <v>5</v>
      </c>
      <c r="X121" s="137">
        <v>5</v>
      </c>
      <c r="Y121" s="137">
        <v>5</v>
      </c>
      <c r="Z121" s="137">
        <v>5</v>
      </c>
      <c r="AA121" s="137">
        <v>5</v>
      </c>
      <c r="AB121" s="137">
        <v>5</v>
      </c>
      <c r="AC121" s="137">
        <v>5</v>
      </c>
      <c r="AD121" s="137">
        <v>5</v>
      </c>
      <c r="AE121" s="137">
        <v>5</v>
      </c>
      <c r="AF121" s="137">
        <v>5</v>
      </c>
      <c r="AG121" s="137">
        <v>5</v>
      </c>
      <c r="AH121" s="137">
        <v>5</v>
      </c>
      <c r="AI121" s="137">
        <v>5</v>
      </c>
      <c r="AJ121" s="137">
        <v>5</v>
      </c>
      <c r="AK121" s="137">
        <v>5</v>
      </c>
      <c r="AL121" s="137">
        <v>5</v>
      </c>
      <c r="AM121" s="137">
        <v>5</v>
      </c>
      <c r="AN121" s="137">
        <v>5</v>
      </c>
      <c r="AO121" s="137">
        <v>5</v>
      </c>
      <c r="AP121" s="137">
        <v>5</v>
      </c>
    </row>
    <row r="122" spans="1:42" ht="18" customHeight="1">
      <c r="A122" s="136" t="s">
        <v>834</v>
      </c>
      <c r="B122" s="136" t="s">
        <v>835</v>
      </c>
      <c r="C122" s="137">
        <v>1412</v>
      </c>
      <c r="D122" s="137">
        <v>1164</v>
      </c>
      <c r="E122" s="137">
        <v>961</v>
      </c>
      <c r="F122" s="137">
        <v>841</v>
      </c>
      <c r="G122" s="137">
        <v>745</v>
      </c>
      <c r="H122" s="137">
        <v>632</v>
      </c>
      <c r="I122" s="137">
        <v>587</v>
      </c>
      <c r="J122" s="137">
        <v>495</v>
      </c>
      <c r="K122" s="137">
        <v>467</v>
      </c>
      <c r="L122" s="137">
        <v>405</v>
      </c>
      <c r="M122" s="137">
        <v>364</v>
      </c>
      <c r="N122" s="137">
        <v>346</v>
      </c>
      <c r="O122" s="137">
        <v>324</v>
      </c>
      <c r="P122" s="137">
        <v>305</v>
      </c>
      <c r="Q122" s="137">
        <v>286</v>
      </c>
      <c r="R122" s="137">
        <v>265</v>
      </c>
      <c r="S122" s="137">
        <v>240</v>
      </c>
      <c r="T122" s="137">
        <v>226</v>
      </c>
      <c r="U122" s="137">
        <v>211</v>
      </c>
      <c r="V122" s="137">
        <v>184</v>
      </c>
      <c r="W122" s="137">
        <v>181</v>
      </c>
      <c r="X122" s="137">
        <v>166</v>
      </c>
      <c r="Y122" s="137">
        <v>155</v>
      </c>
      <c r="Z122" s="137">
        <v>138</v>
      </c>
      <c r="AA122" s="137">
        <v>128</v>
      </c>
      <c r="AB122" s="137">
        <v>105</v>
      </c>
      <c r="AC122" s="137">
        <v>92</v>
      </c>
      <c r="AD122" s="137">
        <v>85</v>
      </c>
      <c r="AE122" s="137">
        <v>87</v>
      </c>
      <c r="AF122" s="137">
        <v>62</v>
      </c>
      <c r="AG122" s="137">
        <v>56</v>
      </c>
      <c r="AH122" s="137">
        <v>44</v>
      </c>
      <c r="AI122" s="137">
        <v>41</v>
      </c>
      <c r="AJ122" s="137">
        <v>34</v>
      </c>
      <c r="AK122" s="137">
        <v>31</v>
      </c>
      <c r="AL122" s="137">
        <v>32</v>
      </c>
      <c r="AM122" s="137">
        <v>30</v>
      </c>
      <c r="AN122" s="137">
        <v>33</v>
      </c>
      <c r="AO122" s="137">
        <v>33</v>
      </c>
      <c r="AP122" s="137">
        <v>34</v>
      </c>
    </row>
    <row r="123" spans="1:42" ht="18" customHeight="1">
      <c r="A123" s="136" t="s">
        <v>836</v>
      </c>
      <c r="B123" s="136" t="s">
        <v>837</v>
      </c>
      <c r="C123" s="137">
        <v>68</v>
      </c>
      <c r="D123" s="137">
        <v>52</v>
      </c>
      <c r="E123" s="137">
        <v>50</v>
      </c>
      <c r="F123" s="137">
        <v>41</v>
      </c>
      <c r="G123" s="137">
        <v>31</v>
      </c>
      <c r="H123" s="137">
        <v>21</v>
      </c>
      <c r="I123" s="137">
        <v>18</v>
      </c>
      <c r="J123" s="137">
        <v>16</v>
      </c>
      <c r="K123" s="137">
        <v>17</v>
      </c>
      <c r="L123" s="137">
        <v>14</v>
      </c>
      <c r="M123" s="137">
        <v>12</v>
      </c>
      <c r="N123" s="137">
        <v>11</v>
      </c>
      <c r="O123" s="137">
        <v>13</v>
      </c>
      <c r="P123" s="137">
        <v>13</v>
      </c>
      <c r="Q123" s="137">
        <v>13</v>
      </c>
      <c r="R123" s="137">
        <v>13</v>
      </c>
      <c r="S123" s="137">
        <v>14</v>
      </c>
      <c r="T123" s="137">
        <v>18</v>
      </c>
      <c r="U123" s="137">
        <v>13</v>
      </c>
      <c r="V123" s="137">
        <v>12</v>
      </c>
      <c r="W123" s="137">
        <v>12</v>
      </c>
      <c r="X123" s="137">
        <v>13</v>
      </c>
      <c r="Y123" s="137">
        <v>12</v>
      </c>
      <c r="Z123" s="137">
        <v>12</v>
      </c>
      <c r="AA123" s="137">
        <v>11</v>
      </c>
      <c r="AB123" s="137">
        <v>10</v>
      </c>
      <c r="AC123" s="137">
        <v>9</v>
      </c>
      <c r="AD123" s="137">
        <v>8</v>
      </c>
      <c r="AE123" s="137">
        <v>8</v>
      </c>
      <c r="AF123" s="137">
        <v>5</v>
      </c>
      <c r="AG123" s="137" t="s">
        <v>631</v>
      </c>
      <c r="AH123" s="137">
        <v>0</v>
      </c>
      <c r="AI123" s="137">
        <v>0</v>
      </c>
      <c r="AJ123" s="137" t="s">
        <v>631</v>
      </c>
      <c r="AK123" s="137" t="s">
        <v>631</v>
      </c>
      <c r="AL123" s="137" t="s">
        <v>631</v>
      </c>
      <c r="AM123" s="137" t="s">
        <v>631</v>
      </c>
      <c r="AN123" s="137" t="s">
        <v>631</v>
      </c>
      <c r="AO123" s="137" t="s">
        <v>631</v>
      </c>
      <c r="AP123" s="137" t="s">
        <v>631</v>
      </c>
    </row>
    <row r="124" spans="1:42" ht="18" customHeight="1">
      <c r="A124" s="136" t="s">
        <v>838</v>
      </c>
      <c r="B124" s="136" t="s">
        <v>839</v>
      </c>
      <c r="C124" s="137">
        <v>235</v>
      </c>
      <c r="D124" s="137">
        <v>185</v>
      </c>
      <c r="E124" s="137">
        <v>146</v>
      </c>
      <c r="F124" s="137">
        <v>131</v>
      </c>
      <c r="G124" s="137">
        <v>117</v>
      </c>
      <c r="H124" s="137">
        <v>98</v>
      </c>
      <c r="I124" s="137">
        <v>92</v>
      </c>
      <c r="J124" s="137">
        <v>83</v>
      </c>
      <c r="K124" s="137">
        <v>77</v>
      </c>
      <c r="L124" s="137">
        <v>69</v>
      </c>
      <c r="M124" s="137">
        <v>66</v>
      </c>
      <c r="N124" s="137">
        <v>67</v>
      </c>
      <c r="O124" s="137">
        <v>69</v>
      </c>
      <c r="P124" s="137">
        <v>62</v>
      </c>
      <c r="Q124" s="137">
        <v>60</v>
      </c>
      <c r="R124" s="137">
        <v>58</v>
      </c>
      <c r="S124" s="137">
        <v>51</v>
      </c>
      <c r="T124" s="137">
        <v>47</v>
      </c>
      <c r="U124" s="137">
        <v>45</v>
      </c>
      <c r="V124" s="137">
        <v>41</v>
      </c>
      <c r="W124" s="137">
        <v>42</v>
      </c>
      <c r="X124" s="137">
        <v>36</v>
      </c>
      <c r="Y124" s="137">
        <v>31</v>
      </c>
      <c r="Z124" s="137">
        <v>28</v>
      </c>
      <c r="AA124" s="137">
        <v>30</v>
      </c>
      <c r="AB124" s="137">
        <v>24</v>
      </c>
      <c r="AC124" s="137">
        <v>26</v>
      </c>
      <c r="AD124" s="137">
        <v>23</v>
      </c>
      <c r="AE124" s="137">
        <v>24</v>
      </c>
      <c r="AF124" s="137">
        <v>17</v>
      </c>
      <c r="AG124" s="137">
        <v>16</v>
      </c>
      <c r="AH124" s="137">
        <v>13</v>
      </c>
      <c r="AI124" s="137">
        <v>12</v>
      </c>
      <c r="AJ124" s="137">
        <v>12</v>
      </c>
      <c r="AK124" s="137">
        <v>8</v>
      </c>
      <c r="AL124" s="137">
        <v>9</v>
      </c>
      <c r="AM124" s="137">
        <v>9</v>
      </c>
      <c r="AN124" s="137">
        <v>9</v>
      </c>
      <c r="AO124" s="137">
        <v>10</v>
      </c>
      <c r="AP124" s="137">
        <v>10</v>
      </c>
    </row>
    <row r="125" spans="1:42" ht="18" customHeight="1">
      <c r="A125" s="136" t="s">
        <v>840</v>
      </c>
      <c r="B125" s="136" t="s">
        <v>841</v>
      </c>
      <c r="C125" s="137">
        <v>101</v>
      </c>
      <c r="D125" s="137">
        <v>76</v>
      </c>
      <c r="E125" s="137">
        <v>63</v>
      </c>
      <c r="F125" s="137">
        <v>55</v>
      </c>
      <c r="G125" s="137">
        <v>51</v>
      </c>
      <c r="H125" s="137">
        <v>45</v>
      </c>
      <c r="I125" s="137">
        <v>43</v>
      </c>
      <c r="J125" s="137">
        <v>35</v>
      </c>
      <c r="K125" s="137">
        <v>32</v>
      </c>
      <c r="L125" s="137">
        <v>28</v>
      </c>
      <c r="M125" s="137">
        <v>22</v>
      </c>
      <c r="N125" s="137">
        <v>22</v>
      </c>
      <c r="O125" s="137">
        <v>25</v>
      </c>
      <c r="P125" s="137">
        <v>23</v>
      </c>
      <c r="Q125" s="137">
        <v>21</v>
      </c>
      <c r="R125" s="137">
        <v>21</v>
      </c>
      <c r="S125" s="137">
        <v>21</v>
      </c>
      <c r="T125" s="137">
        <v>18</v>
      </c>
      <c r="U125" s="137">
        <v>16</v>
      </c>
      <c r="V125" s="137">
        <v>12</v>
      </c>
      <c r="W125" s="137">
        <v>15</v>
      </c>
      <c r="X125" s="137">
        <v>13</v>
      </c>
      <c r="Y125" s="137">
        <v>13</v>
      </c>
      <c r="Z125" s="137">
        <v>10</v>
      </c>
      <c r="AA125" s="137">
        <v>9</v>
      </c>
      <c r="AB125" s="137">
        <v>7</v>
      </c>
      <c r="AC125" s="137">
        <v>5</v>
      </c>
      <c r="AD125" s="137">
        <v>6</v>
      </c>
      <c r="AE125" s="137">
        <v>5</v>
      </c>
      <c r="AF125" s="137" t="s">
        <v>631</v>
      </c>
      <c r="AG125" s="137" t="s">
        <v>631</v>
      </c>
      <c r="AH125" s="137" t="s">
        <v>631</v>
      </c>
      <c r="AI125" s="137" t="s">
        <v>631</v>
      </c>
      <c r="AJ125" s="137" t="s">
        <v>631</v>
      </c>
      <c r="AK125" s="137" t="s">
        <v>631</v>
      </c>
      <c r="AL125" s="137" t="s">
        <v>631</v>
      </c>
      <c r="AM125" s="137" t="s">
        <v>631</v>
      </c>
      <c r="AN125" s="137" t="s">
        <v>631</v>
      </c>
      <c r="AO125" s="137" t="s">
        <v>631</v>
      </c>
      <c r="AP125" s="137" t="s">
        <v>631</v>
      </c>
    </row>
    <row r="126" spans="1:42" ht="18" customHeight="1">
      <c r="A126" s="136" t="s">
        <v>842</v>
      </c>
      <c r="B126" s="136" t="s">
        <v>843</v>
      </c>
      <c r="C126" s="137">
        <v>285</v>
      </c>
      <c r="D126" s="137">
        <v>242</v>
      </c>
      <c r="E126" s="137">
        <v>197</v>
      </c>
      <c r="F126" s="137">
        <v>161</v>
      </c>
      <c r="G126" s="137">
        <v>145</v>
      </c>
      <c r="H126" s="137">
        <v>123</v>
      </c>
      <c r="I126" s="137">
        <v>112</v>
      </c>
      <c r="J126" s="137">
        <v>87</v>
      </c>
      <c r="K126" s="137">
        <v>85</v>
      </c>
      <c r="L126" s="137">
        <v>72</v>
      </c>
      <c r="M126" s="137">
        <v>63</v>
      </c>
      <c r="N126" s="137">
        <v>63</v>
      </c>
      <c r="O126" s="137">
        <v>53</v>
      </c>
      <c r="P126" s="137">
        <v>54</v>
      </c>
      <c r="Q126" s="137">
        <v>51</v>
      </c>
      <c r="R126" s="137">
        <v>49</v>
      </c>
      <c r="S126" s="137">
        <v>40</v>
      </c>
      <c r="T126" s="137">
        <v>33</v>
      </c>
      <c r="U126" s="137">
        <v>34</v>
      </c>
      <c r="V126" s="137">
        <v>33</v>
      </c>
      <c r="W126" s="137">
        <v>32</v>
      </c>
      <c r="X126" s="137">
        <v>32</v>
      </c>
      <c r="Y126" s="137">
        <v>30</v>
      </c>
      <c r="Z126" s="137">
        <v>26</v>
      </c>
      <c r="AA126" s="137">
        <v>23</v>
      </c>
      <c r="AB126" s="137">
        <v>21</v>
      </c>
      <c r="AC126" s="137">
        <v>19</v>
      </c>
      <c r="AD126" s="137">
        <v>17</v>
      </c>
      <c r="AE126" s="137">
        <v>17</v>
      </c>
      <c r="AF126" s="137">
        <v>10</v>
      </c>
      <c r="AG126" s="137">
        <v>8</v>
      </c>
      <c r="AH126" s="137">
        <v>8</v>
      </c>
      <c r="AI126" s="137">
        <v>5</v>
      </c>
      <c r="AJ126" s="137" t="s">
        <v>631</v>
      </c>
      <c r="AK126" s="137" t="s">
        <v>631</v>
      </c>
      <c r="AL126" s="137" t="s">
        <v>631</v>
      </c>
      <c r="AM126" s="137" t="s">
        <v>631</v>
      </c>
      <c r="AN126" s="137" t="s">
        <v>631</v>
      </c>
      <c r="AO126" s="137" t="s">
        <v>631</v>
      </c>
      <c r="AP126" s="137" t="s">
        <v>631</v>
      </c>
    </row>
    <row r="127" spans="1:42" ht="18" customHeight="1">
      <c r="A127" s="136" t="s">
        <v>844</v>
      </c>
      <c r="B127" s="136" t="s">
        <v>845</v>
      </c>
      <c r="C127" s="137">
        <v>179</v>
      </c>
      <c r="D127" s="137">
        <v>155</v>
      </c>
      <c r="E127" s="137">
        <v>129</v>
      </c>
      <c r="F127" s="137">
        <v>108</v>
      </c>
      <c r="G127" s="137">
        <v>89</v>
      </c>
      <c r="H127" s="137">
        <v>75</v>
      </c>
      <c r="I127" s="137">
        <v>70</v>
      </c>
      <c r="J127" s="137">
        <v>58</v>
      </c>
      <c r="K127" s="137">
        <v>55</v>
      </c>
      <c r="L127" s="137">
        <v>45</v>
      </c>
      <c r="M127" s="137">
        <v>38</v>
      </c>
      <c r="N127" s="137">
        <v>34</v>
      </c>
      <c r="O127" s="137">
        <v>26</v>
      </c>
      <c r="P127" s="137">
        <v>25</v>
      </c>
      <c r="Q127" s="137">
        <v>23</v>
      </c>
      <c r="R127" s="137">
        <v>19</v>
      </c>
      <c r="S127" s="137">
        <v>18</v>
      </c>
      <c r="T127" s="137">
        <v>17</v>
      </c>
      <c r="U127" s="137">
        <v>19</v>
      </c>
      <c r="V127" s="137">
        <v>19</v>
      </c>
      <c r="W127" s="137">
        <v>17</v>
      </c>
      <c r="X127" s="137">
        <v>16</v>
      </c>
      <c r="Y127" s="137">
        <v>14</v>
      </c>
      <c r="Z127" s="137">
        <v>13</v>
      </c>
      <c r="AA127" s="137">
        <v>13</v>
      </c>
      <c r="AB127" s="137">
        <v>11</v>
      </c>
      <c r="AC127" s="137">
        <v>8</v>
      </c>
      <c r="AD127" s="137">
        <v>6</v>
      </c>
      <c r="AE127" s="137">
        <v>7</v>
      </c>
      <c r="AF127" s="137">
        <v>5</v>
      </c>
      <c r="AG127" s="137">
        <v>7</v>
      </c>
      <c r="AH127" s="137">
        <v>7</v>
      </c>
      <c r="AI127" s="137">
        <v>6</v>
      </c>
      <c r="AJ127" s="137">
        <v>5</v>
      </c>
      <c r="AK127" s="137">
        <v>6</v>
      </c>
      <c r="AL127" s="137" t="s">
        <v>631</v>
      </c>
      <c r="AM127" s="137" t="s">
        <v>631</v>
      </c>
      <c r="AN127" s="137" t="s">
        <v>631</v>
      </c>
      <c r="AO127" s="137" t="s">
        <v>631</v>
      </c>
      <c r="AP127" s="137" t="s">
        <v>631</v>
      </c>
    </row>
    <row r="128" spans="1:42" ht="18" customHeight="1">
      <c r="A128" s="136" t="s">
        <v>846</v>
      </c>
      <c r="B128" s="136" t="s">
        <v>847</v>
      </c>
      <c r="C128" s="137">
        <v>312</v>
      </c>
      <c r="D128" s="137">
        <v>266</v>
      </c>
      <c r="E128" s="137">
        <v>221</v>
      </c>
      <c r="F128" s="137">
        <v>205</v>
      </c>
      <c r="G128" s="137">
        <v>181</v>
      </c>
      <c r="H128" s="137">
        <v>158</v>
      </c>
      <c r="I128" s="137">
        <v>144</v>
      </c>
      <c r="J128" s="137">
        <v>126</v>
      </c>
      <c r="K128" s="137">
        <v>117</v>
      </c>
      <c r="L128" s="137">
        <v>105</v>
      </c>
      <c r="M128" s="137">
        <v>94</v>
      </c>
      <c r="N128" s="137">
        <v>88</v>
      </c>
      <c r="O128" s="137">
        <v>81</v>
      </c>
      <c r="P128" s="137">
        <v>79</v>
      </c>
      <c r="Q128" s="137">
        <v>71</v>
      </c>
      <c r="R128" s="137">
        <v>64</v>
      </c>
      <c r="S128" s="137">
        <v>62</v>
      </c>
      <c r="T128" s="137">
        <v>59</v>
      </c>
      <c r="U128" s="137">
        <v>53</v>
      </c>
      <c r="V128" s="137">
        <v>44</v>
      </c>
      <c r="W128" s="137">
        <v>46</v>
      </c>
      <c r="X128" s="137">
        <v>40</v>
      </c>
      <c r="Y128" s="137">
        <v>37</v>
      </c>
      <c r="Z128" s="137">
        <v>33</v>
      </c>
      <c r="AA128" s="137">
        <v>29</v>
      </c>
      <c r="AB128" s="137">
        <v>21</v>
      </c>
      <c r="AC128" s="137">
        <v>15</v>
      </c>
      <c r="AD128" s="137">
        <v>12</v>
      </c>
      <c r="AE128" s="137">
        <v>13</v>
      </c>
      <c r="AF128" s="137">
        <v>10</v>
      </c>
      <c r="AG128" s="137">
        <v>9</v>
      </c>
      <c r="AH128" s="137">
        <v>7</v>
      </c>
      <c r="AI128" s="137">
        <v>8</v>
      </c>
      <c r="AJ128" s="137">
        <v>5</v>
      </c>
      <c r="AK128" s="137">
        <v>5</v>
      </c>
      <c r="AL128" s="137">
        <v>5</v>
      </c>
      <c r="AM128" s="137" t="s">
        <v>631</v>
      </c>
      <c r="AN128" s="137">
        <v>5</v>
      </c>
      <c r="AO128" s="137">
        <v>5</v>
      </c>
      <c r="AP128" s="137" t="s">
        <v>631</v>
      </c>
    </row>
    <row r="129" spans="1:42" ht="18" customHeight="1">
      <c r="A129" s="136" t="s">
        <v>848</v>
      </c>
      <c r="B129" s="136" t="s">
        <v>849</v>
      </c>
      <c r="C129" s="137">
        <v>232</v>
      </c>
      <c r="D129" s="137">
        <v>187</v>
      </c>
      <c r="E129" s="137">
        <v>154</v>
      </c>
      <c r="F129" s="137">
        <v>139</v>
      </c>
      <c r="G129" s="137">
        <v>130</v>
      </c>
      <c r="H129" s="137">
        <v>111</v>
      </c>
      <c r="I129" s="137">
        <v>107</v>
      </c>
      <c r="J129" s="137">
        <v>89</v>
      </c>
      <c r="K129" s="137">
        <v>83</v>
      </c>
      <c r="L129" s="137">
        <v>71</v>
      </c>
      <c r="M129" s="137">
        <v>68</v>
      </c>
      <c r="N129" s="137">
        <v>60</v>
      </c>
      <c r="O129" s="137">
        <v>56</v>
      </c>
      <c r="P129" s="137">
        <v>48</v>
      </c>
      <c r="Q129" s="137">
        <v>46</v>
      </c>
      <c r="R129" s="137">
        <v>40</v>
      </c>
      <c r="S129" s="137">
        <v>33</v>
      </c>
      <c r="T129" s="137">
        <v>33</v>
      </c>
      <c r="U129" s="137">
        <v>31</v>
      </c>
      <c r="V129" s="137">
        <v>23</v>
      </c>
      <c r="W129" s="137">
        <v>17</v>
      </c>
      <c r="X129" s="137">
        <v>16</v>
      </c>
      <c r="Y129" s="137">
        <v>18</v>
      </c>
      <c r="Z129" s="137">
        <v>16</v>
      </c>
      <c r="AA129" s="137">
        <v>13</v>
      </c>
      <c r="AB129" s="137">
        <v>11</v>
      </c>
      <c r="AC129" s="137">
        <v>10</v>
      </c>
      <c r="AD129" s="137">
        <v>13</v>
      </c>
      <c r="AE129" s="137">
        <v>13</v>
      </c>
      <c r="AF129" s="137">
        <v>11</v>
      </c>
      <c r="AG129" s="137">
        <v>9</v>
      </c>
      <c r="AH129" s="137">
        <v>7</v>
      </c>
      <c r="AI129" s="137">
        <v>8</v>
      </c>
      <c r="AJ129" s="137">
        <v>7</v>
      </c>
      <c r="AK129" s="137">
        <v>5</v>
      </c>
      <c r="AL129" s="137">
        <v>6</v>
      </c>
      <c r="AM129" s="137">
        <v>7</v>
      </c>
      <c r="AN129" s="137">
        <v>8</v>
      </c>
      <c r="AO129" s="137">
        <v>8</v>
      </c>
      <c r="AP129" s="137">
        <v>9</v>
      </c>
    </row>
    <row r="130" spans="1:42" ht="18" customHeight="1">
      <c r="A130" s="136"/>
      <c r="B130" s="136" t="s">
        <v>727</v>
      </c>
      <c r="C130" s="137">
        <v>0</v>
      </c>
      <c r="D130" s="137" t="s">
        <v>631</v>
      </c>
      <c r="E130" s="137" t="s">
        <v>631</v>
      </c>
      <c r="F130" s="137" t="s">
        <v>631</v>
      </c>
      <c r="G130" s="137" t="s">
        <v>631</v>
      </c>
      <c r="H130" s="137" t="s">
        <v>631</v>
      </c>
      <c r="I130" s="137" t="s">
        <v>631</v>
      </c>
      <c r="J130" s="137" t="s">
        <v>631</v>
      </c>
      <c r="K130" s="137" t="s">
        <v>631</v>
      </c>
      <c r="L130" s="137" t="s">
        <v>631</v>
      </c>
      <c r="M130" s="137" t="s">
        <v>631</v>
      </c>
      <c r="N130" s="137" t="s">
        <v>631</v>
      </c>
      <c r="O130" s="137" t="s">
        <v>631</v>
      </c>
      <c r="P130" s="137" t="s">
        <v>631</v>
      </c>
      <c r="Q130" s="137" t="s">
        <v>631</v>
      </c>
      <c r="R130" s="137" t="s">
        <v>631</v>
      </c>
      <c r="S130" s="137" t="s">
        <v>631</v>
      </c>
      <c r="T130" s="137" t="s">
        <v>631</v>
      </c>
      <c r="U130" s="137">
        <v>0</v>
      </c>
      <c r="V130" s="137">
        <v>0</v>
      </c>
      <c r="W130" s="137">
        <v>0</v>
      </c>
      <c r="X130" s="137">
        <v>0</v>
      </c>
      <c r="Y130" s="137">
        <v>0</v>
      </c>
      <c r="Z130" s="137">
        <v>0</v>
      </c>
      <c r="AA130" s="137">
        <v>0</v>
      </c>
      <c r="AB130" s="137">
        <v>0</v>
      </c>
      <c r="AC130" s="137">
        <v>0</v>
      </c>
      <c r="AD130" s="137">
        <v>0</v>
      </c>
      <c r="AE130" s="137">
        <v>0</v>
      </c>
      <c r="AF130" s="137">
        <v>0</v>
      </c>
      <c r="AG130" s="137">
        <v>0</v>
      </c>
      <c r="AH130" s="137">
        <v>0</v>
      </c>
      <c r="AI130" s="137">
        <v>0</v>
      </c>
      <c r="AJ130" s="137">
        <v>0</v>
      </c>
      <c r="AK130" s="137">
        <v>0</v>
      </c>
      <c r="AL130" s="137">
        <v>0</v>
      </c>
      <c r="AM130" s="137">
        <v>0</v>
      </c>
      <c r="AN130" s="137">
        <v>0</v>
      </c>
      <c r="AO130" s="137">
        <v>0</v>
      </c>
      <c r="AP130" s="137">
        <v>0</v>
      </c>
    </row>
    <row r="131" spans="1:42" ht="18" customHeight="1">
      <c r="A131" s="136" t="s">
        <v>850</v>
      </c>
      <c r="B131" s="136" t="s">
        <v>851</v>
      </c>
      <c r="C131" s="137">
        <v>1691</v>
      </c>
      <c r="D131" s="137">
        <v>1385</v>
      </c>
      <c r="E131" s="137">
        <v>1161</v>
      </c>
      <c r="F131" s="137">
        <v>1044</v>
      </c>
      <c r="G131" s="137">
        <v>933</v>
      </c>
      <c r="H131" s="137">
        <v>833</v>
      </c>
      <c r="I131" s="137">
        <v>780</v>
      </c>
      <c r="J131" s="137">
        <v>698</v>
      </c>
      <c r="K131" s="137">
        <v>652</v>
      </c>
      <c r="L131" s="137">
        <v>580</v>
      </c>
      <c r="M131" s="137">
        <v>555</v>
      </c>
      <c r="N131" s="137">
        <v>504</v>
      </c>
      <c r="O131" s="137">
        <v>474</v>
      </c>
      <c r="P131" s="137">
        <v>420</v>
      </c>
      <c r="Q131" s="137">
        <v>392</v>
      </c>
      <c r="R131" s="137">
        <v>357</v>
      </c>
      <c r="S131" s="137">
        <v>330</v>
      </c>
      <c r="T131" s="137">
        <v>296</v>
      </c>
      <c r="U131" s="137">
        <v>273</v>
      </c>
      <c r="V131" s="137">
        <v>249</v>
      </c>
      <c r="W131" s="137">
        <v>240</v>
      </c>
      <c r="X131" s="137">
        <v>224</v>
      </c>
      <c r="Y131" s="137">
        <v>198</v>
      </c>
      <c r="Z131" s="137">
        <v>181</v>
      </c>
      <c r="AA131" s="137">
        <v>154</v>
      </c>
      <c r="AB131" s="137">
        <v>128</v>
      </c>
      <c r="AC131" s="137">
        <v>109</v>
      </c>
      <c r="AD131" s="137">
        <v>94</v>
      </c>
      <c r="AE131" s="137">
        <v>74</v>
      </c>
      <c r="AF131" s="137">
        <v>50</v>
      </c>
      <c r="AG131" s="137">
        <v>38</v>
      </c>
      <c r="AH131" s="137">
        <v>26</v>
      </c>
      <c r="AI131" s="137">
        <v>24</v>
      </c>
      <c r="AJ131" s="137">
        <v>21</v>
      </c>
      <c r="AK131" s="137">
        <v>20</v>
      </c>
      <c r="AL131" s="137">
        <v>18</v>
      </c>
      <c r="AM131" s="137">
        <v>17</v>
      </c>
      <c r="AN131" s="137">
        <v>17</v>
      </c>
      <c r="AO131" s="137">
        <v>16</v>
      </c>
      <c r="AP131" s="137">
        <v>17</v>
      </c>
    </row>
    <row r="132" spans="1:42" ht="18" customHeight="1">
      <c r="A132" s="136" t="s">
        <v>852</v>
      </c>
      <c r="B132" s="136" t="s">
        <v>853</v>
      </c>
      <c r="C132" s="137">
        <v>90</v>
      </c>
      <c r="D132" s="137">
        <v>68</v>
      </c>
      <c r="E132" s="137">
        <v>56</v>
      </c>
      <c r="F132" s="137">
        <v>43</v>
      </c>
      <c r="G132" s="137">
        <v>38</v>
      </c>
      <c r="H132" s="137">
        <v>30</v>
      </c>
      <c r="I132" s="137">
        <v>25</v>
      </c>
      <c r="J132" s="137">
        <v>24</v>
      </c>
      <c r="K132" s="137">
        <v>25</v>
      </c>
      <c r="L132" s="137">
        <v>24</v>
      </c>
      <c r="M132" s="137">
        <v>23</v>
      </c>
      <c r="N132" s="137">
        <v>23</v>
      </c>
      <c r="O132" s="137">
        <v>21</v>
      </c>
      <c r="P132" s="137">
        <v>16</v>
      </c>
      <c r="Q132" s="137">
        <v>14</v>
      </c>
      <c r="R132" s="137">
        <v>14</v>
      </c>
      <c r="S132" s="137">
        <v>14</v>
      </c>
      <c r="T132" s="137">
        <v>15</v>
      </c>
      <c r="U132" s="137">
        <v>14</v>
      </c>
      <c r="V132" s="137">
        <v>14</v>
      </c>
      <c r="W132" s="137">
        <v>13</v>
      </c>
      <c r="X132" s="137">
        <v>12</v>
      </c>
      <c r="Y132" s="137">
        <v>9</v>
      </c>
      <c r="Z132" s="137">
        <v>10</v>
      </c>
      <c r="AA132" s="137">
        <v>8</v>
      </c>
      <c r="AB132" s="137">
        <v>7</v>
      </c>
      <c r="AC132" s="137">
        <v>7</v>
      </c>
      <c r="AD132" s="137">
        <v>7</v>
      </c>
      <c r="AE132" s="137">
        <v>8</v>
      </c>
      <c r="AF132" s="137">
        <v>7</v>
      </c>
      <c r="AG132" s="137">
        <v>6</v>
      </c>
      <c r="AH132" s="137" t="s">
        <v>631</v>
      </c>
      <c r="AI132" s="137" t="s">
        <v>631</v>
      </c>
      <c r="AJ132" s="137" t="s">
        <v>631</v>
      </c>
      <c r="AK132" s="137" t="s">
        <v>631</v>
      </c>
      <c r="AL132" s="137">
        <v>0</v>
      </c>
      <c r="AM132" s="137">
        <v>0</v>
      </c>
      <c r="AN132" s="137" t="s">
        <v>631</v>
      </c>
      <c r="AO132" s="137" t="s">
        <v>631</v>
      </c>
      <c r="AP132" s="137">
        <v>0</v>
      </c>
    </row>
    <row r="133" spans="1:42" ht="18" customHeight="1">
      <c r="A133" s="136" t="s">
        <v>854</v>
      </c>
      <c r="B133" s="136" t="s">
        <v>855</v>
      </c>
      <c r="C133" s="137">
        <v>319</v>
      </c>
      <c r="D133" s="137">
        <v>249</v>
      </c>
      <c r="E133" s="137">
        <v>201</v>
      </c>
      <c r="F133" s="137">
        <v>187</v>
      </c>
      <c r="G133" s="137">
        <v>153</v>
      </c>
      <c r="H133" s="137">
        <v>141</v>
      </c>
      <c r="I133" s="137">
        <v>123</v>
      </c>
      <c r="J133" s="137">
        <v>111</v>
      </c>
      <c r="K133" s="137">
        <v>93</v>
      </c>
      <c r="L133" s="137">
        <v>86</v>
      </c>
      <c r="M133" s="137">
        <v>78</v>
      </c>
      <c r="N133" s="137">
        <v>68</v>
      </c>
      <c r="O133" s="137">
        <v>63</v>
      </c>
      <c r="P133" s="137">
        <v>49</v>
      </c>
      <c r="Q133" s="137">
        <v>50</v>
      </c>
      <c r="R133" s="137">
        <v>48</v>
      </c>
      <c r="S133" s="137">
        <v>47</v>
      </c>
      <c r="T133" s="137">
        <v>36</v>
      </c>
      <c r="U133" s="137">
        <v>35</v>
      </c>
      <c r="V133" s="137">
        <v>35</v>
      </c>
      <c r="W133" s="137">
        <v>34</v>
      </c>
      <c r="X133" s="137">
        <v>30</v>
      </c>
      <c r="Y133" s="137">
        <v>29</v>
      </c>
      <c r="Z133" s="137">
        <v>23</v>
      </c>
      <c r="AA133" s="137">
        <v>19</v>
      </c>
      <c r="AB133" s="137">
        <v>16</v>
      </c>
      <c r="AC133" s="137">
        <v>13</v>
      </c>
      <c r="AD133" s="137">
        <v>9</v>
      </c>
      <c r="AE133" s="137">
        <v>7</v>
      </c>
      <c r="AF133" s="137">
        <v>6</v>
      </c>
      <c r="AG133" s="137" t="s">
        <v>631</v>
      </c>
      <c r="AH133" s="137" t="s">
        <v>631</v>
      </c>
      <c r="AI133" s="137" t="s">
        <v>631</v>
      </c>
      <c r="AJ133" s="137" t="s">
        <v>631</v>
      </c>
      <c r="AK133" s="137" t="s">
        <v>631</v>
      </c>
      <c r="AL133" s="137" t="s">
        <v>631</v>
      </c>
      <c r="AM133" s="137" t="s">
        <v>631</v>
      </c>
      <c r="AN133" s="137">
        <v>5</v>
      </c>
      <c r="AO133" s="137">
        <v>5</v>
      </c>
      <c r="AP133" s="137" t="s">
        <v>631</v>
      </c>
    </row>
    <row r="134" spans="1:42" ht="18" customHeight="1">
      <c r="A134" s="136" t="s">
        <v>856</v>
      </c>
      <c r="B134" s="136" t="s">
        <v>857</v>
      </c>
      <c r="C134" s="137">
        <v>250</v>
      </c>
      <c r="D134" s="137">
        <v>205</v>
      </c>
      <c r="E134" s="137">
        <v>177</v>
      </c>
      <c r="F134" s="137">
        <v>164</v>
      </c>
      <c r="G134" s="137">
        <v>144</v>
      </c>
      <c r="H134" s="137">
        <v>120</v>
      </c>
      <c r="I134" s="137">
        <v>112</v>
      </c>
      <c r="J134" s="137">
        <v>102</v>
      </c>
      <c r="K134" s="137">
        <v>98</v>
      </c>
      <c r="L134" s="137">
        <v>84</v>
      </c>
      <c r="M134" s="137">
        <v>79</v>
      </c>
      <c r="N134" s="137">
        <v>78</v>
      </c>
      <c r="O134" s="137">
        <v>71</v>
      </c>
      <c r="P134" s="137">
        <v>62</v>
      </c>
      <c r="Q134" s="137">
        <v>49</v>
      </c>
      <c r="R134" s="137">
        <v>42</v>
      </c>
      <c r="S134" s="137">
        <v>39</v>
      </c>
      <c r="T134" s="137">
        <v>36</v>
      </c>
      <c r="U134" s="137">
        <v>36</v>
      </c>
      <c r="V134" s="137">
        <v>29</v>
      </c>
      <c r="W134" s="137">
        <v>30</v>
      </c>
      <c r="X134" s="137">
        <v>31</v>
      </c>
      <c r="Y134" s="137">
        <v>27</v>
      </c>
      <c r="Z134" s="137">
        <v>25</v>
      </c>
      <c r="AA134" s="137">
        <v>20</v>
      </c>
      <c r="AB134" s="137">
        <v>16</v>
      </c>
      <c r="AC134" s="137">
        <v>12</v>
      </c>
      <c r="AD134" s="137">
        <v>10</v>
      </c>
      <c r="AE134" s="137">
        <v>6</v>
      </c>
      <c r="AF134" s="137" t="s">
        <v>631</v>
      </c>
      <c r="AG134" s="137" t="s">
        <v>631</v>
      </c>
      <c r="AH134" s="137" t="s">
        <v>631</v>
      </c>
      <c r="AI134" s="137" t="s">
        <v>631</v>
      </c>
      <c r="AJ134" s="137" t="s">
        <v>631</v>
      </c>
      <c r="AK134" s="137" t="s">
        <v>631</v>
      </c>
      <c r="AL134" s="137" t="s">
        <v>631</v>
      </c>
      <c r="AM134" s="137" t="s">
        <v>631</v>
      </c>
      <c r="AN134" s="137" t="s">
        <v>631</v>
      </c>
      <c r="AO134" s="137" t="s">
        <v>631</v>
      </c>
      <c r="AP134" s="137" t="s">
        <v>631</v>
      </c>
    </row>
    <row r="135" spans="1:42" ht="18" customHeight="1">
      <c r="A135" s="136" t="s">
        <v>858</v>
      </c>
      <c r="B135" s="136" t="s">
        <v>859</v>
      </c>
      <c r="C135" s="137">
        <v>185</v>
      </c>
      <c r="D135" s="137">
        <v>149</v>
      </c>
      <c r="E135" s="137">
        <v>121</v>
      </c>
      <c r="F135" s="137">
        <v>108</v>
      </c>
      <c r="G135" s="137">
        <v>101</v>
      </c>
      <c r="H135" s="137">
        <v>91</v>
      </c>
      <c r="I135" s="137">
        <v>89</v>
      </c>
      <c r="J135" s="137">
        <v>84</v>
      </c>
      <c r="K135" s="137">
        <v>76</v>
      </c>
      <c r="L135" s="137">
        <v>67</v>
      </c>
      <c r="M135" s="137">
        <v>67</v>
      </c>
      <c r="N135" s="137">
        <v>58</v>
      </c>
      <c r="O135" s="137">
        <v>53</v>
      </c>
      <c r="P135" s="137">
        <v>49</v>
      </c>
      <c r="Q135" s="137">
        <v>52</v>
      </c>
      <c r="R135" s="137">
        <v>50</v>
      </c>
      <c r="S135" s="137">
        <v>43</v>
      </c>
      <c r="T135" s="137">
        <v>38</v>
      </c>
      <c r="U135" s="137">
        <v>34</v>
      </c>
      <c r="V135" s="137">
        <v>28</v>
      </c>
      <c r="W135" s="137">
        <v>27</v>
      </c>
      <c r="X135" s="137">
        <v>27</v>
      </c>
      <c r="Y135" s="137">
        <v>25</v>
      </c>
      <c r="Z135" s="137">
        <v>21</v>
      </c>
      <c r="AA135" s="137">
        <v>18</v>
      </c>
      <c r="AB135" s="137">
        <v>12</v>
      </c>
      <c r="AC135" s="137">
        <v>11</v>
      </c>
      <c r="AD135" s="137">
        <v>10</v>
      </c>
      <c r="AE135" s="137">
        <v>8</v>
      </c>
      <c r="AF135" s="137" t="s">
        <v>631</v>
      </c>
      <c r="AG135" s="137" t="s">
        <v>631</v>
      </c>
      <c r="AH135" s="137" t="s">
        <v>631</v>
      </c>
      <c r="AI135" s="137" t="s">
        <v>631</v>
      </c>
      <c r="AJ135" s="137" t="s">
        <v>631</v>
      </c>
      <c r="AK135" s="137" t="s">
        <v>631</v>
      </c>
      <c r="AL135" s="137" t="s">
        <v>631</v>
      </c>
      <c r="AM135" s="137" t="s">
        <v>631</v>
      </c>
      <c r="AN135" s="137" t="s">
        <v>631</v>
      </c>
      <c r="AO135" s="137" t="s">
        <v>631</v>
      </c>
      <c r="AP135" s="137" t="s">
        <v>631</v>
      </c>
    </row>
    <row r="136" spans="1:42" ht="18" customHeight="1">
      <c r="A136" s="136" t="s">
        <v>860</v>
      </c>
      <c r="B136" s="136" t="s">
        <v>861</v>
      </c>
      <c r="C136" s="137">
        <v>313</v>
      </c>
      <c r="D136" s="137">
        <v>265</v>
      </c>
      <c r="E136" s="137">
        <v>231</v>
      </c>
      <c r="F136" s="137">
        <v>212</v>
      </c>
      <c r="G136" s="137">
        <v>199</v>
      </c>
      <c r="H136" s="137">
        <v>185</v>
      </c>
      <c r="I136" s="137">
        <v>177</v>
      </c>
      <c r="J136" s="137">
        <v>158</v>
      </c>
      <c r="K136" s="137">
        <v>152</v>
      </c>
      <c r="L136" s="137">
        <v>129</v>
      </c>
      <c r="M136" s="137">
        <v>132</v>
      </c>
      <c r="N136" s="137">
        <v>119</v>
      </c>
      <c r="O136" s="137">
        <v>121</v>
      </c>
      <c r="P136" s="137">
        <v>111</v>
      </c>
      <c r="Q136" s="137">
        <v>104</v>
      </c>
      <c r="R136" s="137">
        <v>97</v>
      </c>
      <c r="S136" s="137">
        <v>90</v>
      </c>
      <c r="T136" s="137">
        <v>81</v>
      </c>
      <c r="U136" s="137">
        <v>77</v>
      </c>
      <c r="V136" s="137">
        <v>76</v>
      </c>
      <c r="W136" s="137">
        <v>69</v>
      </c>
      <c r="X136" s="137">
        <v>63</v>
      </c>
      <c r="Y136" s="137">
        <v>53</v>
      </c>
      <c r="Z136" s="137">
        <v>53</v>
      </c>
      <c r="AA136" s="137">
        <v>45</v>
      </c>
      <c r="AB136" s="137">
        <v>40</v>
      </c>
      <c r="AC136" s="137">
        <v>34</v>
      </c>
      <c r="AD136" s="137">
        <v>29</v>
      </c>
      <c r="AE136" s="137">
        <v>27</v>
      </c>
      <c r="AF136" s="137">
        <v>18</v>
      </c>
      <c r="AG136" s="137">
        <v>14</v>
      </c>
      <c r="AH136" s="137">
        <v>9</v>
      </c>
      <c r="AI136" s="137">
        <v>7</v>
      </c>
      <c r="AJ136" s="137">
        <v>5</v>
      </c>
      <c r="AK136" s="137">
        <v>5</v>
      </c>
      <c r="AL136" s="137">
        <v>5</v>
      </c>
      <c r="AM136" s="137">
        <v>6</v>
      </c>
      <c r="AN136" s="137">
        <v>6</v>
      </c>
      <c r="AO136" s="137">
        <v>5</v>
      </c>
      <c r="AP136" s="137">
        <v>5</v>
      </c>
    </row>
    <row r="137" spans="1:42" ht="18" customHeight="1">
      <c r="A137" s="136" t="s">
        <v>862</v>
      </c>
      <c r="B137" s="136" t="s">
        <v>863</v>
      </c>
      <c r="C137" s="137">
        <v>399</v>
      </c>
      <c r="D137" s="137">
        <v>340</v>
      </c>
      <c r="E137" s="137">
        <v>284</v>
      </c>
      <c r="F137" s="137">
        <v>256</v>
      </c>
      <c r="G137" s="137">
        <v>236</v>
      </c>
      <c r="H137" s="137">
        <v>214</v>
      </c>
      <c r="I137" s="137">
        <v>207</v>
      </c>
      <c r="J137" s="137">
        <v>179</v>
      </c>
      <c r="K137" s="137">
        <v>170</v>
      </c>
      <c r="L137" s="137">
        <v>152</v>
      </c>
      <c r="M137" s="137">
        <v>138</v>
      </c>
      <c r="N137" s="137">
        <v>127</v>
      </c>
      <c r="O137" s="137">
        <v>117</v>
      </c>
      <c r="P137" s="137">
        <v>103</v>
      </c>
      <c r="Q137" s="137">
        <v>97</v>
      </c>
      <c r="R137" s="137">
        <v>77</v>
      </c>
      <c r="S137" s="137">
        <v>71</v>
      </c>
      <c r="T137" s="137">
        <v>66</v>
      </c>
      <c r="U137" s="137">
        <v>56</v>
      </c>
      <c r="V137" s="137">
        <v>48</v>
      </c>
      <c r="W137" s="137">
        <v>47</v>
      </c>
      <c r="X137" s="137">
        <v>42</v>
      </c>
      <c r="Y137" s="137">
        <v>36</v>
      </c>
      <c r="Z137" s="137">
        <v>33</v>
      </c>
      <c r="AA137" s="137">
        <v>32</v>
      </c>
      <c r="AB137" s="137">
        <v>26</v>
      </c>
      <c r="AC137" s="137">
        <v>22</v>
      </c>
      <c r="AD137" s="137">
        <v>18</v>
      </c>
      <c r="AE137" s="137">
        <v>11</v>
      </c>
      <c r="AF137" s="137">
        <v>9</v>
      </c>
      <c r="AG137" s="137">
        <v>7</v>
      </c>
      <c r="AH137" s="137">
        <v>5</v>
      </c>
      <c r="AI137" s="137" t="s">
        <v>631</v>
      </c>
      <c r="AJ137" s="137" t="s">
        <v>631</v>
      </c>
      <c r="AK137" s="137" t="s">
        <v>631</v>
      </c>
      <c r="AL137" s="137" t="s">
        <v>631</v>
      </c>
      <c r="AM137" s="137" t="s">
        <v>631</v>
      </c>
      <c r="AN137" s="137" t="s">
        <v>631</v>
      </c>
      <c r="AO137" s="137" t="s">
        <v>631</v>
      </c>
      <c r="AP137" s="137" t="s">
        <v>631</v>
      </c>
    </row>
    <row r="138" spans="1:42" ht="18" customHeight="1">
      <c r="A138" s="136" t="s">
        <v>864</v>
      </c>
      <c r="B138" s="136" t="s">
        <v>865</v>
      </c>
      <c r="C138" s="137">
        <v>134</v>
      </c>
      <c r="D138" s="137">
        <v>108</v>
      </c>
      <c r="E138" s="137">
        <v>90</v>
      </c>
      <c r="F138" s="137">
        <v>73</v>
      </c>
      <c r="G138" s="137">
        <v>62</v>
      </c>
      <c r="H138" s="137">
        <v>52</v>
      </c>
      <c r="I138" s="137">
        <v>47</v>
      </c>
      <c r="J138" s="137">
        <v>40</v>
      </c>
      <c r="K138" s="137">
        <v>38</v>
      </c>
      <c r="L138" s="137">
        <v>38</v>
      </c>
      <c r="M138" s="137">
        <v>38</v>
      </c>
      <c r="N138" s="137">
        <v>31</v>
      </c>
      <c r="O138" s="137">
        <v>28</v>
      </c>
      <c r="P138" s="137">
        <v>30</v>
      </c>
      <c r="Q138" s="137">
        <v>26</v>
      </c>
      <c r="R138" s="137">
        <v>29</v>
      </c>
      <c r="S138" s="137">
        <v>26</v>
      </c>
      <c r="T138" s="137">
        <v>24</v>
      </c>
      <c r="U138" s="137">
        <v>21</v>
      </c>
      <c r="V138" s="137">
        <v>19</v>
      </c>
      <c r="W138" s="137">
        <v>20</v>
      </c>
      <c r="X138" s="137">
        <v>19</v>
      </c>
      <c r="Y138" s="137">
        <v>19</v>
      </c>
      <c r="Z138" s="137">
        <v>16</v>
      </c>
      <c r="AA138" s="137">
        <v>12</v>
      </c>
      <c r="AB138" s="137">
        <v>11</v>
      </c>
      <c r="AC138" s="137">
        <v>10</v>
      </c>
      <c r="AD138" s="137">
        <v>11</v>
      </c>
      <c r="AE138" s="137">
        <v>7</v>
      </c>
      <c r="AF138" s="137" t="s">
        <v>631</v>
      </c>
      <c r="AG138" s="137" t="s">
        <v>631</v>
      </c>
      <c r="AH138" s="137" t="s">
        <v>631</v>
      </c>
      <c r="AI138" s="137" t="s">
        <v>631</v>
      </c>
      <c r="AJ138" s="137" t="s">
        <v>631</v>
      </c>
      <c r="AK138" s="137" t="s">
        <v>631</v>
      </c>
      <c r="AL138" s="137" t="s">
        <v>631</v>
      </c>
      <c r="AM138" s="137" t="s">
        <v>631</v>
      </c>
      <c r="AN138" s="137" t="s">
        <v>631</v>
      </c>
      <c r="AO138" s="137" t="s">
        <v>631</v>
      </c>
      <c r="AP138" s="137" t="s">
        <v>631</v>
      </c>
    </row>
    <row r="139" spans="1:42" ht="18" customHeight="1">
      <c r="A139" s="136"/>
      <c r="B139" s="136" t="s">
        <v>727</v>
      </c>
      <c r="C139" s="137" t="s">
        <v>631</v>
      </c>
      <c r="D139" s="137" t="s">
        <v>631</v>
      </c>
      <c r="E139" s="137" t="s">
        <v>631</v>
      </c>
      <c r="F139" s="137" t="s">
        <v>631</v>
      </c>
      <c r="G139" s="137">
        <v>0</v>
      </c>
      <c r="H139" s="137">
        <v>0</v>
      </c>
      <c r="I139" s="137">
        <v>0</v>
      </c>
      <c r="J139" s="137">
        <v>0</v>
      </c>
      <c r="K139" s="137">
        <v>0</v>
      </c>
      <c r="L139" s="137">
        <v>0</v>
      </c>
      <c r="M139" s="137">
        <v>0</v>
      </c>
      <c r="N139" s="137">
        <v>0</v>
      </c>
      <c r="O139" s="137">
        <v>0</v>
      </c>
      <c r="P139" s="137">
        <v>0</v>
      </c>
      <c r="Q139" s="137">
        <v>0</v>
      </c>
      <c r="R139" s="137">
        <v>0</v>
      </c>
      <c r="S139" s="137">
        <v>0</v>
      </c>
      <c r="T139" s="137">
        <v>0</v>
      </c>
      <c r="U139" s="137">
        <v>0</v>
      </c>
      <c r="V139" s="137">
        <v>0</v>
      </c>
      <c r="W139" s="137">
        <v>0</v>
      </c>
      <c r="X139" s="137">
        <v>0</v>
      </c>
      <c r="Y139" s="137">
        <v>0</v>
      </c>
      <c r="Z139" s="137">
        <v>0</v>
      </c>
      <c r="AA139" s="137">
        <v>0</v>
      </c>
      <c r="AB139" s="137">
        <v>0</v>
      </c>
      <c r="AC139" s="137">
        <v>0</v>
      </c>
      <c r="AD139" s="137">
        <v>0</v>
      </c>
      <c r="AE139" s="137">
        <v>0</v>
      </c>
      <c r="AF139" s="137">
        <v>0</v>
      </c>
      <c r="AG139" s="137">
        <v>0</v>
      </c>
      <c r="AH139" s="137">
        <v>0</v>
      </c>
      <c r="AI139" s="137">
        <v>0</v>
      </c>
      <c r="AJ139" s="137">
        <v>0</v>
      </c>
      <c r="AK139" s="137">
        <v>0</v>
      </c>
      <c r="AL139" s="137">
        <v>0</v>
      </c>
      <c r="AM139" s="137">
        <v>0</v>
      </c>
      <c r="AN139" s="137">
        <v>0</v>
      </c>
      <c r="AO139" s="137">
        <v>0</v>
      </c>
      <c r="AP139" s="137">
        <v>0</v>
      </c>
    </row>
    <row r="140" spans="1:42" ht="18" customHeight="1">
      <c r="A140" s="136" t="s">
        <v>866</v>
      </c>
      <c r="B140" s="136" t="s">
        <v>867</v>
      </c>
      <c r="C140" s="137">
        <v>1765</v>
      </c>
      <c r="D140" s="137">
        <v>1455</v>
      </c>
      <c r="E140" s="137">
        <v>1244</v>
      </c>
      <c r="F140" s="137">
        <v>1128</v>
      </c>
      <c r="G140" s="137">
        <v>1011</v>
      </c>
      <c r="H140" s="137">
        <v>867</v>
      </c>
      <c r="I140" s="137">
        <v>831</v>
      </c>
      <c r="J140" s="137">
        <v>749</v>
      </c>
      <c r="K140" s="137">
        <v>690</v>
      </c>
      <c r="L140" s="137">
        <v>591</v>
      </c>
      <c r="M140" s="137">
        <v>554</v>
      </c>
      <c r="N140" s="137">
        <v>535</v>
      </c>
      <c r="O140" s="137">
        <v>496</v>
      </c>
      <c r="P140" s="137">
        <v>457</v>
      </c>
      <c r="Q140" s="137">
        <v>436</v>
      </c>
      <c r="R140" s="137">
        <v>399</v>
      </c>
      <c r="S140" s="137">
        <v>379</v>
      </c>
      <c r="T140" s="137">
        <v>353</v>
      </c>
      <c r="U140" s="137">
        <v>333</v>
      </c>
      <c r="V140" s="137">
        <v>290</v>
      </c>
      <c r="W140" s="137">
        <v>261</v>
      </c>
      <c r="X140" s="137">
        <v>237</v>
      </c>
      <c r="Y140" s="137">
        <v>205</v>
      </c>
      <c r="Z140" s="137">
        <v>190</v>
      </c>
      <c r="AA140" s="137">
        <v>162</v>
      </c>
      <c r="AB140" s="137">
        <v>133</v>
      </c>
      <c r="AC140" s="137">
        <v>101</v>
      </c>
      <c r="AD140" s="137">
        <v>74</v>
      </c>
      <c r="AE140" s="137">
        <v>61</v>
      </c>
      <c r="AF140" s="137">
        <v>41</v>
      </c>
      <c r="AG140" s="137">
        <v>38</v>
      </c>
      <c r="AH140" s="137">
        <v>27</v>
      </c>
      <c r="AI140" s="137">
        <v>25</v>
      </c>
      <c r="AJ140" s="137">
        <v>24</v>
      </c>
      <c r="AK140" s="137">
        <v>23</v>
      </c>
      <c r="AL140" s="137">
        <v>20</v>
      </c>
      <c r="AM140" s="137">
        <v>19</v>
      </c>
      <c r="AN140" s="137">
        <v>20</v>
      </c>
      <c r="AO140" s="137">
        <v>18</v>
      </c>
      <c r="AP140" s="137">
        <v>19</v>
      </c>
    </row>
    <row r="141" spans="1:42" ht="18" customHeight="1">
      <c r="A141" s="136" t="s">
        <v>868</v>
      </c>
      <c r="B141" s="136" t="s">
        <v>869</v>
      </c>
      <c r="C141" s="137">
        <v>173</v>
      </c>
      <c r="D141" s="137">
        <v>141</v>
      </c>
      <c r="E141" s="137">
        <v>120</v>
      </c>
      <c r="F141" s="137">
        <v>111</v>
      </c>
      <c r="G141" s="137">
        <v>96</v>
      </c>
      <c r="H141" s="137">
        <v>81</v>
      </c>
      <c r="I141" s="137">
        <v>78</v>
      </c>
      <c r="J141" s="137">
        <v>70</v>
      </c>
      <c r="K141" s="137">
        <v>66</v>
      </c>
      <c r="L141" s="137">
        <v>58</v>
      </c>
      <c r="M141" s="137">
        <v>53</v>
      </c>
      <c r="N141" s="137">
        <v>51</v>
      </c>
      <c r="O141" s="137">
        <v>48</v>
      </c>
      <c r="P141" s="137">
        <v>44</v>
      </c>
      <c r="Q141" s="137">
        <v>42</v>
      </c>
      <c r="R141" s="137">
        <v>38</v>
      </c>
      <c r="S141" s="137">
        <v>38</v>
      </c>
      <c r="T141" s="137">
        <v>40</v>
      </c>
      <c r="U141" s="137">
        <v>44</v>
      </c>
      <c r="V141" s="137">
        <v>37</v>
      </c>
      <c r="W141" s="137">
        <v>34</v>
      </c>
      <c r="X141" s="137">
        <v>33</v>
      </c>
      <c r="Y141" s="137">
        <v>30</v>
      </c>
      <c r="Z141" s="137">
        <v>25</v>
      </c>
      <c r="AA141" s="137">
        <v>24</v>
      </c>
      <c r="AB141" s="137">
        <v>17</v>
      </c>
      <c r="AC141" s="137">
        <v>13</v>
      </c>
      <c r="AD141" s="137">
        <v>10</v>
      </c>
      <c r="AE141" s="137">
        <v>9</v>
      </c>
      <c r="AF141" s="137">
        <v>7</v>
      </c>
      <c r="AG141" s="137">
        <v>7</v>
      </c>
      <c r="AH141" s="137">
        <v>6</v>
      </c>
      <c r="AI141" s="137">
        <v>5</v>
      </c>
      <c r="AJ141" s="137">
        <v>5</v>
      </c>
      <c r="AK141" s="137">
        <v>6</v>
      </c>
      <c r="AL141" s="137">
        <v>5</v>
      </c>
      <c r="AM141" s="137">
        <v>5</v>
      </c>
      <c r="AN141" s="137">
        <v>5</v>
      </c>
      <c r="AO141" s="137">
        <v>5</v>
      </c>
      <c r="AP141" s="137">
        <v>5</v>
      </c>
    </row>
    <row r="142" spans="1:42" ht="18" customHeight="1">
      <c r="A142" s="136" t="s">
        <v>870</v>
      </c>
      <c r="B142" s="136" t="s">
        <v>871</v>
      </c>
      <c r="C142" s="137">
        <v>193</v>
      </c>
      <c r="D142" s="137">
        <v>156</v>
      </c>
      <c r="E142" s="137">
        <v>128</v>
      </c>
      <c r="F142" s="137">
        <v>125</v>
      </c>
      <c r="G142" s="137">
        <v>105</v>
      </c>
      <c r="H142" s="137">
        <v>90</v>
      </c>
      <c r="I142" s="137">
        <v>81</v>
      </c>
      <c r="J142" s="137">
        <v>69</v>
      </c>
      <c r="K142" s="137">
        <v>62</v>
      </c>
      <c r="L142" s="137">
        <v>56</v>
      </c>
      <c r="M142" s="137">
        <v>50</v>
      </c>
      <c r="N142" s="137">
        <v>50</v>
      </c>
      <c r="O142" s="137">
        <v>44</v>
      </c>
      <c r="P142" s="137">
        <v>44</v>
      </c>
      <c r="Q142" s="137">
        <v>37</v>
      </c>
      <c r="R142" s="137">
        <v>36</v>
      </c>
      <c r="S142" s="137">
        <v>36</v>
      </c>
      <c r="T142" s="137">
        <v>32</v>
      </c>
      <c r="U142" s="137">
        <v>33</v>
      </c>
      <c r="V142" s="137">
        <v>30</v>
      </c>
      <c r="W142" s="137">
        <v>26</v>
      </c>
      <c r="X142" s="137">
        <v>20</v>
      </c>
      <c r="Y142" s="137">
        <v>17</v>
      </c>
      <c r="Z142" s="137">
        <v>17</v>
      </c>
      <c r="AA142" s="137">
        <v>13</v>
      </c>
      <c r="AB142" s="137">
        <v>12</v>
      </c>
      <c r="AC142" s="137">
        <v>12</v>
      </c>
      <c r="AD142" s="137">
        <v>6</v>
      </c>
      <c r="AE142" s="137">
        <v>6</v>
      </c>
      <c r="AF142" s="137">
        <v>5</v>
      </c>
      <c r="AG142" s="137">
        <v>6</v>
      </c>
      <c r="AH142" s="137" t="s">
        <v>631</v>
      </c>
      <c r="AI142" s="137" t="s">
        <v>631</v>
      </c>
      <c r="AJ142" s="137" t="s">
        <v>631</v>
      </c>
      <c r="AK142" s="137" t="s">
        <v>631</v>
      </c>
      <c r="AL142" s="137" t="s">
        <v>631</v>
      </c>
      <c r="AM142" s="137" t="s">
        <v>631</v>
      </c>
      <c r="AN142" s="137" t="s">
        <v>631</v>
      </c>
      <c r="AO142" s="137" t="s">
        <v>631</v>
      </c>
      <c r="AP142" s="137">
        <v>5</v>
      </c>
    </row>
    <row r="143" spans="1:42" ht="18" customHeight="1">
      <c r="A143" s="136" t="s">
        <v>872</v>
      </c>
      <c r="B143" s="136" t="s">
        <v>873</v>
      </c>
      <c r="C143" s="137">
        <v>242</v>
      </c>
      <c r="D143" s="137">
        <v>204</v>
      </c>
      <c r="E143" s="137">
        <v>178</v>
      </c>
      <c r="F143" s="137">
        <v>166</v>
      </c>
      <c r="G143" s="137">
        <v>163</v>
      </c>
      <c r="H143" s="137">
        <v>136</v>
      </c>
      <c r="I143" s="137">
        <v>126</v>
      </c>
      <c r="J143" s="137">
        <v>120</v>
      </c>
      <c r="K143" s="137">
        <v>111</v>
      </c>
      <c r="L143" s="137">
        <v>100</v>
      </c>
      <c r="M143" s="137">
        <v>95</v>
      </c>
      <c r="N143" s="137">
        <v>91</v>
      </c>
      <c r="O143" s="137">
        <v>91</v>
      </c>
      <c r="P143" s="137">
        <v>83</v>
      </c>
      <c r="Q143" s="137">
        <v>76</v>
      </c>
      <c r="R143" s="137">
        <v>66</v>
      </c>
      <c r="S143" s="137">
        <v>63</v>
      </c>
      <c r="T143" s="137">
        <v>54</v>
      </c>
      <c r="U143" s="137">
        <v>52</v>
      </c>
      <c r="V143" s="137">
        <v>43</v>
      </c>
      <c r="W143" s="137">
        <v>39</v>
      </c>
      <c r="X143" s="137">
        <v>35</v>
      </c>
      <c r="Y143" s="137">
        <v>34</v>
      </c>
      <c r="Z143" s="137">
        <v>32</v>
      </c>
      <c r="AA143" s="137">
        <v>30</v>
      </c>
      <c r="AB143" s="137">
        <v>28</v>
      </c>
      <c r="AC143" s="137">
        <v>18</v>
      </c>
      <c r="AD143" s="137">
        <v>15</v>
      </c>
      <c r="AE143" s="137">
        <v>13</v>
      </c>
      <c r="AF143" s="137">
        <v>5</v>
      </c>
      <c r="AG143" s="137" t="s">
        <v>631</v>
      </c>
      <c r="AH143" s="137" t="s">
        <v>631</v>
      </c>
      <c r="AI143" s="137" t="s">
        <v>631</v>
      </c>
      <c r="AJ143" s="137" t="s">
        <v>631</v>
      </c>
      <c r="AK143" s="137" t="s">
        <v>631</v>
      </c>
      <c r="AL143" s="137" t="s">
        <v>631</v>
      </c>
      <c r="AM143" s="137" t="s">
        <v>631</v>
      </c>
      <c r="AN143" s="137" t="s">
        <v>631</v>
      </c>
      <c r="AO143" s="137" t="s">
        <v>631</v>
      </c>
      <c r="AP143" s="137" t="s">
        <v>631</v>
      </c>
    </row>
    <row r="144" spans="1:42" ht="18" customHeight="1">
      <c r="A144" s="136" t="s">
        <v>874</v>
      </c>
      <c r="B144" s="136" t="s">
        <v>875</v>
      </c>
      <c r="C144" s="137">
        <v>261</v>
      </c>
      <c r="D144" s="137">
        <v>213</v>
      </c>
      <c r="E144" s="137">
        <v>186</v>
      </c>
      <c r="F144" s="137">
        <v>160</v>
      </c>
      <c r="G144" s="137">
        <v>155</v>
      </c>
      <c r="H144" s="137">
        <v>126</v>
      </c>
      <c r="I144" s="137">
        <v>124</v>
      </c>
      <c r="J144" s="137">
        <v>117</v>
      </c>
      <c r="K144" s="137">
        <v>114</v>
      </c>
      <c r="L144" s="137">
        <v>94</v>
      </c>
      <c r="M144" s="137">
        <v>93</v>
      </c>
      <c r="N144" s="137">
        <v>89</v>
      </c>
      <c r="O144" s="137">
        <v>79</v>
      </c>
      <c r="P144" s="137">
        <v>74</v>
      </c>
      <c r="Q144" s="137">
        <v>78</v>
      </c>
      <c r="R144" s="137">
        <v>72</v>
      </c>
      <c r="S144" s="137">
        <v>68</v>
      </c>
      <c r="T144" s="137">
        <v>65</v>
      </c>
      <c r="U144" s="137">
        <v>60</v>
      </c>
      <c r="V144" s="137">
        <v>52</v>
      </c>
      <c r="W144" s="137">
        <v>43</v>
      </c>
      <c r="X144" s="137">
        <v>40</v>
      </c>
      <c r="Y144" s="137">
        <v>35</v>
      </c>
      <c r="Z144" s="137">
        <v>36</v>
      </c>
      <c r="AA144" s="137">
        <v>32</v>
      </c>
      <c r="AB144" s="137">
        <v>25</v>
      </c>
      <c r="AC144" s="137">
        <v>21</v>
      </c>
      <c r="AD144" s="137">
        <v>15</v>
      </c>
      <c r="AE144" s="137">
        <v>13</v>
      </c>
      <c r="AF144" s="137">
        <v>8</v>
      </c>
      <c r="AG144" s="137">
        <v>8</v>
      </c>
      <c r="AH144" s="137">
        <v>7</v>
      </c>
      <c r="AI144" s="137">
        <v>7</v>
      </c>
      <c r="AJ144" s="137">
        <v>6</v>
      </c>
      <c r="AK144" s="137">
        <v>6</v>
      </c>
      <c r="AL144" s="137">
        <v>5</v>
      </c>
      <c r="AM144" s="137" t="s">
        <v>631</v>
      </c>
      <c r="AN144" s="137">
        <v>5</v>
      </c>
      <c r="AO144" s="137" t="s">
        <v>631</v>
      </c>
      <c r="AP144" s="137" t="s">
        <v>631</v>
      </c>
    </row>
    <row r="145" spans="1:42" ht="18" customHeight="1">
      <c r="A145" s="136" t="s">
        <v>876</v>
      </c>
      <c r="B145" s="136" t="s">
        <v>877</v>
      </c>
      <c r="C145" s="137">
        <v>117</v>
      </c>
      <c r="D145" s="137">
        <v>98</v>
      </c>
      <c r="E145" s="137">
        <v>76</v>
      </c>
      <c r="F145" s="137">
        <v>71</v>
      </c>
      <c r="G145" s="137">
        <v>67</v>
      </c>
      <c r="H145" s="137">
        <v>58</v>
      </c>
      <c r="I145" s="137">
        <v>60</v>
      </c>
      <c r="J145" s="137">
        <v>48</v>
      </c>
      <c r="K145" s="137">
        <v>49</v>
      </c>
      <c r="L145" s="137">
        <v>44</v>
      </c>
      <c r="M145" s="137">
        <v>43</v>
      </c>
      <c r="N145" s="137">
        <v>40</v>
      </c>
      <c r="O145" s="137">
        <v>40</v>
      </c>
      <c r="P145" s="137">
        <v>35</v>
      </c>
      <c r="Q145" s="137">
        <v>35</v>
      </c>
      <c r="R145" s="137">
        <v>33</v>
      </c>
      <c r="S145" s="137">
        <v>30</v>
      </c>
      <c r="T145" s="137">
        <v>28</v>
      </c>
      <c r="U145" s="137">
        <v>25</v>
      </c>
      <c r="V145" s="137">
        <v>20</v>
      </c>
      <c r="W145" s="137">
        <v>18</v>
      </c>
      <c r="X145" s="137">
        <v>17</v>
      </c>
      <c r="Y145" s="137">
        <v>13</v>
      </c>
      <c r="Z145" s="137">
        <v>11</v>
      </c>
      <c r="AA145" s="137">
        <v>10</v>
      </c>
      <c r="AB145" s="137">
        <v>9</v>
      </c>
      <c r="AC145" s="137">
        <v>7</v>
      </c>
      <c r="AD145" s="137">
        <v>5</v>
      </c>
      <c r="AE145" s="137">
        <v>5</v>
      </c>
      <c r="AF145" s="137">
        <v>5</v>
      </c>
      <c r="AG145" s="137">
        <v>5</v>
      </c>
      <c r="AH145" s="137" t="s">
        <v>631</v>
      </c>
      <c r="AI145" s="137" t="s">
        <v>631</v>
      </c>
      <c r="AJ145" s="137" t="s">
        <v>631</v>
      </c>
      <c r="AK145" s="137" t="s">
        <v>631</v>
      </c>
      <c r="AL145" s="137" t="s">
        <v>631</v>
      </c>
      <c r="AM145" s="137" t="s">
        <v>631</v>
      </c>
      <c r="AN145" s="137" t="s">
        <v>631</v>
      </c>
      <c r="AO145" s="137" t="s">
        <v>631</v>
      </c>
      <c r="AP145" s="137" t="s">
        <v>631</v>
      </c>
    </row>
    <row r="146" spans="1:42" ht="18" customHeight="1">
      <c r="A146" s="136" t="s">
        <v>878</v>
      </c>
      <c r="B146" s="136" t="s">
        <v>879</v>
      </c>
      <c r="C146" s="137">
        <v>296</v>
      </c>
      <c r="D146" s="137">
        <v>227</v>
      </c>
      <c r="E146" s="137">
        <v>193</v>
      </c>
      <c r="F146" s="137">
        <v>172</v>
      </c>
      <c r="G146" s="137">
        <v>149</v>
      </c>
      <c r="H146" s="137">
        <v>124</v>
      </c>
      <c r="I146" s="137">
        <v>124</v>
      </c>
      <c r="J146" s="137">
        <v>113</v>
      </c>
      <c r="K146" s="137">
        <v>99</v>
      </c>
      <c r="L146" s="137">
        <v>82</v>
      </c>
      <c r="M146" s="137">
        <v>76</v>
      </c>
      <c r="N146" s="137">
        <v>80</v>
      </c>
      <c r="O146" s="137">
        <v>75</v>
      </c>
      <c r="P146" s="137">
        <v>65</v>
      </c>
      <c r="Q146" s="137">
        <v>64</v>
      </c>
      <c r="R146" s="137">
        <v>60</v>
      </c>
      <c r="S146" s="137">
        <v>56</v>
      </c>
      <c r="T146" s="137">
        <v>55</v>
      </c>
      <c r="U146" s="137">
        <v>49</v>
      </c>
      <c r="V146" s="137">
        <v>44</v>
      </c>
      <c r="W146" s="137">
        <v>42</v>
      </c>
      <c r="X146" s="137">
        <v>44</v>
      </c>
      <c r="Y146" s="137">
        <v>37</v>
      </c>
      <c r="Z146" s="137">
        <v>32</v>
      </c>
      <c r="AA146" s="137">
        <v>25</v>
      </c>
      <c r="AB146" s="137">
        <v>21</v>
      </c>
      <c r="AC146" s="137">
        <v>16</v>
      </c>
      <c r="AD146" s="137">
        <v>10</v>
      </c>
      <c r="AE146" s="137">
        <v>8</v>
      </c>
      <c r="AF146" s="137">
        <v>7</v>
      </c>
      <c r="AG146" s="137">
        <v>7</v>
      </c>
      <c r="AH146" s="137" t="s">
        <v>631</v>
      </c>
      <c r="AI146" s="137" t="s">
        <v>631</v>
      </c>
      <c r="AJ146" s="137" t="s">
        <v>631</v>
      </c>
      <c r="AK146" s="137" t="s">
        <v>631</v>
      </c>
      <c r="AL146" s="137" t="s">
        <v>631</v>
      </c>
      <c r="AM146" s="137" t="s">
        <v>631</v>
      </c>
      <c r="AN146" s="137" t="s">
        <v>631</v>
      </c>
      <c r="AO146" s="137">
        <v>0</v>
      </c>
      <c r="AP146" s="137">
        <v>0</v>
      </c>
    </row>
    <row r="147" spans="1:42" ht="18" customHeight="1">
      <c r="A147" s="136" t="s">
        <v>880</v>
      </c>
      <c r="B147" s="136" t="s">
        <v>881</v>
      </c>
      <c r="C147" s="137">
        <v>482</v>
      </c>
      <c r="D147" s="137">
        <v>415</v>
      </c>
      <c r="E147" s="137">
        <v>362</v>
      </c>
      <c r="F147" s="137">
        <v>322</v>
      </c>
      <c r="G147" s="137">
        <v>275</v>
      </c>
      <c r="H147" s="137">
        <v>252</v>
      </c>
      <c r="I147" s="137">
        <v>238</v>
      </c>
      <c r="J147" s="137">
        <v>212</v>
      </c>
      <c r="K147" s="137">
        <v>189</v>
      </c>
      <c r="L147" s="137">
        <v>157</v>
      </c>
      <c r="M147" s="137">
        <v>144</v>
      </c>
      <c r="N147" s="137">
        <v>134</v>
      </c>
      <c r="O147" s="137">
        <v>119</v>
      </c>
      <c r="P147" s="137">
        <v>112</v>
      </c>
      <c r="Q147" s="137">
        <v>104</v>
      </c>
      <c r="R147" s="137">
        <v>94</v>
      </c>
      <c r="S147" s="137">
        <v>88</v>
      </c>
      <c r="T147" s="137">
        <v>79</v>
      </c>
      <c r="U147" s="137">
        <v>70</v>
      </c>
      <c r="V147" s="137">
        <v>64</v>
      </c>
      <c r="W147" s="137">
        <v>59</v>
      </c>
      <c r="X147" s="137">
        <v>48</v>
      </c>
      <c r="Y147" s="137">
        <v>39</v>
      </c>
      <c r="Z147" s="137">
        <v>37</v>
      </c>
      <c r="AA147" s="137">
        <v>28</v>
      </c>
      <c r="AB147" s="137">
        <v>21</v>
      </c>
      <c r="AC147" s="137">
        <v>14</v>
      </c>
      <c r="AD147" s="137">
        <v>13</v>
      </c>
      <c r="AE147" s="137">
        <v>7</v>
      </c>
      <c r="AF147" s="137" t="s">
        <v>631</v>
      </c>
      <c r="AG147" s="137" t="s">
        <v>631</v>
      </c>
      <c r="AH147" s="137" t="s">
        <v>631</v>
      </c>
      <c r="AI147" s="137" t="s">
        <v>631</v>
      </c>
      <c r="AJ147" s="137" t="s">
        <v>631</v>
      </c>
      <c r="AK147" s="137" t="s">
        <v>631</v>
      </c>
      <c r="AL147" s="137" t="s">
        <v>631</v>
      </c>
      <c r="AM147" s="137" t="s">
        <v>631</v>
      </c>
      <c r="AN147" s="137" t="s">
        <v>631</v>
      </c>
      <c r="AO147" s="137" t="s">
        <v>631</v>
      </c>
      <c r="AP147" s="137" t="s">
        <v>631</v>
      </c>
    </row>
    <row r="148" spans="1:42" ht="18" customHeight="1">
      <c r="A148" s="136"/>
      <c r="B148" s="136" t="s">
        <v>727</v>
      </c>
      <c r="C148" s="137" t="s">
        <v>631</v>
      </c>
      <c r="D148" s="137" t="s">
        <v>631</v>
      </c>
      <c r="E148" s="137" t="s">
        <v>631</v>
      </c>
      <c r="F148" s="137" t="s">
        <v>631</v>
      </c>
      <c r="G148" s="137" t="s">
        <v>631</v>
      </c>
      <c r="H148" s="137">
        <v>0</v>
      </c>
      <c r="I148" s="137">
        <v>0</v>
      </c>
      <c r="J148" s="137">
        <v>0</v>
      </c>
      <c r="K148" s="137">
        <v>0</v>
      </c>
      <c r="L148" s="137">
        <v>0</v>
      </c>
      <c r="M148" s="137">
        <v>0</v>
      </c>
      <c r="N148" s="137">
        <v>0</v>
      </c>
      <c r="O148" s="137">
        <v>0</v>
      </c>
      <c r="P148" s="137">
        <v>0</v>
      </c>
      <c r="Q148" s="137">
        <v>0</v>
      </c>
      <c r="R148" s="137">
        <v>0</v>
      </c>
      <c r="S148" s="137">
        <v>0</v>
      </c>
      <c r="T148" s="137">
        <v>0</v>
      </c>
      <c r="U148" s="137">
        <v>0</v>
      </c>
      <c r="V148" s="137">
        <v>0</v>
      </c>
      <c r="W148" s="137">
        <v>0</v>
      </c>
      <c r="X148" s="137">
        <v>0</v>
      </c>
      <c r="Y148" s="137">
        <v>0</v>
      </c>
      <c r="Z148" s="137">
        <v>0</v>
      </c>
      <c r="AA148" s="137">
        <v>0</v>
      </c>
      <c r="AB148" s="137">
        <v>0</v>
      </c>
      <c r="AC148" s="137">
        <v>0</v>
      </c>
      <c r="AD148" s="137">
        <v>0</v>
      </c>
      <c r="AE148" s="137">
        <v>0</v>
      </c>
      <c r="AF148" s="137">
        <v>0</v>
      </c>
      <c r="AG148" s="137">
        <v>0</v>
      </c>
      <c r="AH148" s="137">
        <v>0</v>
      </c>
      <c r="AI148" s="137">
        <v>0</v>
      </c>
      <c r="AJ148" s="137">
        <v>0</v>
      </c>
      <c r="AK148" s="137">
        <v>0</v>
      </c>
      <c r="AL148" s="137">
        <v>0</v>
      </c>
      <c r="AM148" s="137">
        <v>0</v>
      </c>
      <c r="AN148" s="137">
        <v>0</v>
      </c>
      <c r="AO148" s="137">
        <v>0</v>
      </c>
      <c r="AP148" s="137">
        <v>0</v>
      </c>
    </row>
    <row r="149" spans="1:42" ht="18" customHeight="1">
      <c r="A149" s="136"/>
      <c r="B149" s="136" t="s">
        <v>650</v>
      </c>
      <c r="C149" s="137" t="s">
        <v>631</v>
      </c>
      <c r="D149" s="137" t="s">
        <v>631</v>
      </c>
      <c r="E149" s="137" t="s">
        <v>631</v>
      </c>
      <c r="F149" s="137" t="s">
        <v>631</v>
      </c>
      <c r="G149" s="137" t="s">
        <v>631</v>
      </c>
      <c r="H149" s="137" t="s">
        <v>631</v>
      </c>
      <c r="I149" s="137" t="s">
        <v>631</v>
      </c>
      <c r="J149" s="137" t="s">
        <v>631</v>
      </c>
      <c r="K149" s="137" t="s">
        <v>631</v>
      </c>
      <c r="L149" s="137" t="s">
        <v>631</v>
      </c>
      <c r="M149" s="137" t="s">
        <v>631</v>
      </c>
      <c r="N149" s="137" t="s">
        <v>631</v>
      </c>
      <c r="O149" s="137" t="s">
        <v>631</v>
      </c>
      <c r="P149" s="137" t="s">
        <v>631</v>
      </c>
      <c r="Q149" s="137" t="s">
        <v>631</v>
      </c>
      <c r="R149" s="137" t="s">
        <v>631</v>
      </c>
      <c r="S149" s="137" t="s">
        <v>631</v>
      </c>
      <c r="T149" s="137" t="s">
        <v>631</v>
      </c>
      <c r="U149" s="137" t="s">
        <v>631</v>
      </c>
      <c r="V149" s="137" t="s">
        <v>631</v>
      </c>
      <c r="W149" s="137" t="s">
        <v>631</v>
      </c>
      <c r="X149" s="137" t="s">
        <v>631</v>
      </c>
      <c r="Y149" s="137" t="s">
        <v>631</v>
      </c>
      <c r="Z149" s="137" t="s">
        <v>631</v>
      </c>
      <c r="AA149" s="137" t="s">
        <v>631</v>
      </c>
      <c r="AB149" s="137" t="s">
        <v>631</v>
      </c>
      <c r="AC149" s="137" t="s">
        <v>631</v>
      </c>
      <c r="AD149" s="137" t="s">
        <v>631</v>
      </c>
      <c r="AE149" s="137" t="s">
        <v>631</v>
      </c>
      <c r="AF149" s="137" t="s">
        <v>631</v>
      </c>
      <c r="AG149" s="137" t="s">
        <v>631</v>
      </c>
      <c r="AH149" s="137" t="s">
        <v>631</v>
      </c>
      <c r="AI149" s="137" t="s">
        <v>631</v>
      </c>
      <c r="AJ149" s="137" t="s">
        <v>631</v>
      </c>
      <c r="AK149" s="137" t="s">
        <v>631</v>
      </c>
      <c r="AL149" s="137" t="s">
        <v>631</v>
      </c>
      <c r="AM149" s="137" t="s">
        <v>631</v>
      </c>
      <c r="AN149" s="137" t="s">
        <v>631</v>
      </c>
      <c r="AO149" s="137" t="s">
        <v>631</v>
      </c>
      <c r="AP149" s="137" t="s">
        <v>631</v>
      </c>
    </row>
    <row r="150" spans="1:42" ht="18" customHeight="1">
      <c r="A150" s="136" t="s">
        <v>882</v>
      </c>
      <c r="B150" s="136" t="s">
        <v>520</v>
      </c>
      <c r="C150" s="137">
        <v>10052</v>
      </c>
      <c r="D150" s="137">
        <v>8460</v>
      </c>
      <c r="E150" s="137">
        <v>7283</v>
      </c>
      <c r="F150" s="137">
        <v>6657</v>
      </c>
      <c r="G150" s="137">
        <v>5927</v>
      </c>
      <c r="H150" s="137">
        <v>5151</v>
      </c>
      <c r="I150" s="137">
        <v>4923</v>
      </c>
      <c r="J150" s="137">
        <v>4311</v>
      </c>
      <c r="K150" s="137">
        <v>3919</v>
      </c>
      <c r="L150" s="137">
        <v>3460</v>
      </c>
      <c r="M150" s="137">
        <v>3240</v>
      </c>
      <c r="N150" s="137">
        <v>3093</v>
      </c>
      <c r="O150" s="137">
        <v>2940</v>
      </c>
      <c r="P150" s="137">
        <v>2736</v>
      </c>
      <c r="Q150" s="137">
        <v>2576</v>
      </c>
      <c r="R150" s="137">
        <v>2359</v>
      </c>
      <c r="S150" s="137">
        <v>2237</v>
      </c>
      <c r="T150" s="137">
        <v>2016</v>
      </c>
      <c r="U150" s="137">
        <v>1855</v>
      </c>
      <c r="V150" s="137">
        <v>1661</v>
      </c>
      <c r="W150" s="137">
        <v>1577</v>
      </c>
      <c r="X150" s="137">
        <v>1422</v>
      </c>
      <c r="Y150" s="137">
        <v>1264</v>
      </c>
      <c r="Z150" s="137">
        <v>1122</v>
      </c>
      <c r="AA150" s="137">
        <v>982</v>
      </c>
      <c r="AB150" s="137">
        <v>844</v>
      </c>
      <c r="AC150" s="137">
        <v>726</v>
      </c>
      <c r="AD150" s="137">
        <v>594</v>
      </c>
      <c r="AE150" s="137">
        <v>476</v>
      </c>
      <c r="AF150" s="137">
        <v>365</v>
      </c>
      <c r="AG150" s="137">
        <v>314</v>
      </c>
      <c r="AH150" s="137">
        <v>276</v>
      </c>
      <c r="AI150" s="137">
        <v>248</v>
      </c>
      <c r="AJ150" s="137">
        <v>226</v>
      </c>
      <c r="AK150" s="137">
        <v>193</v>
      </c>
      <c r="AL150" s="137">
        <v>186</v>
      </c>
      <c r="AM150" s="137">
        <v>186</v>
      </c>
      <c r="AN150" s="137">
        <v>176</v>
      </c>
      <c r="AO150" s="137">
        <v>177</v>
      </c>
      <c r="AP150" s="137">
        <v>173</v>
      </c>
    </row>
    <row r="151" spans="1:42" ht="18" customHeight="1">
      <c r="A151" s="136" t="s">
        <v>883</v>
      </c>
      <c r="B151" s="136" t="s">
        <v>884</v>
      </c>
      <c r="C151" s="137">
        <v>609</v>
      </c>
      <c r="D151" s="137">
        <v>510</v>
      </c>
      <c r="E151" s="137">
        <v>452</v>
      </c>
      <c r="F151" s="137">
        <v>408</v>
      </c>
      <c r="G151" s="137">
        <v>362</v>
      </c>
      <c r="H151" s="137">
        <v>312</v>
      </c>
      <c r="I151" s="137">
        <v>301</v>
      </c>
      <c r="J151" s="137">
        <v>265</v>
      </c>
      <c r="K151" s="137">
        <v>227</v>
      </c>
      <c r="L151" s="137">
        <v>189</v>
      </c>
      <c r="M151" s="137">
        <v>174</v>
      </c>
      <c r="N151" s="137">
        <v>158</v>
      </c>
      <c r="O151" s="137">
        <v>145</v>
      </c>
      <c r="P151" s="137">
        <v>133</v>
      </c>
      <c r="Q151" s="137">
        <v>124</v>
      </c>
      <c r="R151" s="137">
        <v>112</v>
      </c>
      <c r="S151" s="137">
        <v>100</v>
      </c>
      <c r="T151" s="137">
        <v>88</v>
      </c>
      <c r="U151" s="137">
        <v>79</v>
      </c>
      <c r="V151" s="137">
        <v>76</v>
      </c>
      <c r="W151" s="137">
        <v>70</v>
      </c>
      <c r="X151" s="137">
        <v>62</v>
      </c>
      <c r="Y151" s="137">
        <v>58</v>
      </c>
      <c r="Z151" s="137">
        <v>52</v>
      </c>
      <c r="AA151" s="137">
        <v>48</v>
      </c>
      <c r="AB151" s="137">
        <v>37</v>
      </c>
      <c r="AC151" s="137">
        <v>38</v>
      </c>
      <c r="AD151" s="137">
        <v>37</v>
      </c>
      <c r="AE151" s="137">
        <v>31</v>
      </c>
      <c r="AF151" s="137">
        <v>25</v>
      </c>
      <c r="AG151" s="137">
        <v>21</v>
      </c>
      <c r="AH151" s="137">
        <v>18</v>
      </c>
      <c r="AI151" s="137">
        <v>18</v>
      </c>
      <c r="AJ151" s="137">
        <v>18</v>
      </c>
      <c r="AK151" s="137">
        <v>17</v>
      </c>
      <c r="AL151" s="137">
        <v>16</v>
      </c>
      <c r="AM151" s="137">
        <v>15</v>
      </c>
      <c r="AN151" s="137">
        <v>14</v>
      </c>
      <c r="AO151" s="137">
        <v>15</v>
      </c>
      <c r="AP151" s="137">
        <v>14</v>
      </c>
    </row>
    <row r="152" spans="1:42" ht="18" customHeight="1">
      <c r="A152" s="136" t="s">
        <v>885</v>
      </c>
      <c r="B152" s="136" t="s">
        <v>886</v>
      </c>
      <c r="C152" s="137">
        <v>796</v>
      </c>
      <c r="D152" s="137">
        <v>701</v>
      </c>
      <c r="E152" s="137">
        <v>615</v>
      </c>
      <c r="F152" s="137">
        <v>562</v>
      </c>
      <c r="G152" s="137">
        <v>482</v>
      </c>
      <c r="H152" s="137">
        <v>390</v>
      </c>
      <c r="I152" s="137">
        <v>371</v>
      </c>
      <c r="J152" s="137">
        <v>324</v>
      </c>
      <c r="K152" s="137">
        <v>294</v>
      </c>
      <c r="L152" s="137">
        <v>265</v>
      </c>
      <c r="M152" s="137">
        <v>253</v>
      </c>
      <c r="N152" s="137">
        <v>235</v>
      </c>
      <c r="O152" s="137">
        <v>216</v>
      </c>
      <c r="P152" s="137">
        <v>205</v>
      </c>
      <c r="Q152" s="137">
        <v>192</v>
      </c>
      <c r="R152" s="137">
        <v>170</v>
      </c>
      <c r="S152" s="137">
        <v>156</v>
      </c>
      <c r="T152" s="137">
        <v>141</v>
      </c>
      <c r="U152" s="137">
        <v>135</v>
      </c>
      <c r="V152" s="137">
        <v>115</v>
      </c>
      <c r="W152" s="137">
        <v>115</v>
      </c>
      <c r="X152" s="137">
        <v>106</v>
      </c>
      <c r="Y152" s="137">
        <v>91</v>
      </c>
      <c r="Z152" s="137">
        <v>84</v>
      </c>
      <c r="AA152" s="137">
        <v>71</v>
      </c>
      <c r="AB152" s="137">
        <v>65</v>
      </c>
      <c r="AC152" s="137">
        <v>60</v>
      </c>
      <c r="AD152" s="137">
        <v>45</v>
      </c>
      <c r="AE152" s="137">
        <v>34</v>
      </c>
      <c r="AF152" s="137">
        <v>30</v>
      </c>
      <c r="AG152" s="137">
        <v>31</v>
      </c>
      <c r="AH152" s="137">
        <v>28</v>
      </c>
      <c r="AI152" s="137">
        <v>25</v>
      </c>
      <c r="AJ152" s="137">
        <v>22</v>
      </c>
      <c r="AK152" s="137">
        <v>20</v>
      </c>
      <c r="AL152" s="137">
        <v>21</v>
      </c>
      <c r="AM152" s="137">
        <v>20</v>
      </c>
      <c r="AN152" s="137">
        <v>16</v>
      </c>
      <c r="AO152" s="137">
        <v>13</v>
      </c>
      <c r="AP152" s="137">
        <v>16</v>
      </c>
    </row>
    <row r="153" spans="1:42" ht="18" customHeight="1">
      <c r="A153" s="136" t="s">
        <v>887</v>
      </c>
      <c r="B153" s="136" t="s">
        <v>888</v>
      </c>
      <c r="C153" s="137">
        <v>242</v>
      </c>
      <c r="D153" s="137">
        <v>195</v>
      </c>
      <c r="E153" s="137">
        <v>163</v>
      </c>
      <c r="F153" s="137">
        <v>153</v>
      </c>
      <c r="G153" s="137">
        <v>129</v>
      </c>
      <c r="H153" s="137">
        <v>118</v>
      </c>
      <c r="I153" s="137">
        <v>114</v>
      </c>
      <c r="J153" s="137">
        <v>100</v>
      </c>
      <c r="K153" s="137">
        <v>92</v>
      </c>
      <c r="L153" s="137">
        <v>91</v>
      </c>
      <c r="M153" s="137">
        <v>87</v>
      </c>
      <c r="N153" s="137">
        <v>80</v>
      </c>
      <c r="O153" s="137">
        <v>69</v>
      </c>
      <c r="P153" s="137">
        <v>63</v>
      </c>
      <c r="Q153" s="137">
        <v>58</v>
      </c>
      <c r="R153" s="137">
        <v>61</v>
      </c>
      <c r="S153" s="137">
        <v>55</v>
      </c>
      <c r="T153" s="137">
        <v>51</v>
      </c>
      <c r="U153" s="137">
        <v>48</v>
      </c>
      <c r="V153" s="137">
        <v>46</v>
      </c>
      <c r="W153" s="137">
        <v>45</v>
      </c>
      <c r="X153" s="137">
        <v>41</v>
      </c>
      <c r="Y153" s="137">
        <v>36</v>
      </c>
      <c r="Z153" s="137">
        <v>32</v>
      </c>
      <c r="AA153" s="137">
        <v>27</v>
      </c>
      <c r="AB153" s="137">
        <v>22</v>
      </c>
      <c r="AC153" s="137">
        <v>24</v>
      </c>
      <c r="AD153" s="137">
        <v>19</v>
      </c>
      <c r="AE153" s="137">
        <v>18</v>
      </c>
      <c r="AF153" s="137">
        <v>12</v>
      </c>
      <c r="AG153" s="137">
        <v>13</v>
      </c>
      <c r="AH153" s="137">
        <v>12</v>
      </c>
      <c r="AI153" s="137">
        <v>12</v>
      </c>
      <c r="AJ153" s="137">
        <v>8</v>
      </c>
      <c r="AK153" s="137">
        <v>6</v>
      </c>
      <c r="AL153" s="137">
        <v>5</v>
      </c>
      <c r="AM153" s="137" t="s">
        <v>631</v>
      </c>
      <c r="AN153" s="137" t="s">
        <v>631</v>
      </c>
      <c r="AO153" s="137">
        <v>6</v>
      </c>
      <c r="AP153" s="137">
        <v>7</v>
      </c>
    </row>
    <row r="154" spans="1:42" ht="18" customHeight="1">
      <c r="A154" s="136" t="s">
        <v>889</v>
      </c>
      <c r="B154" s="136" t="s">
        <v>890</v>
      </c>
      <c r="C154" s="137">
        <v>307</v>
      </c>
      <c r="D154" s="137">
        <v>252</v>
      </c>
      <c r="E154" s="137">
        <v>194</v>
      </c>
      <c r="F154" s="137">
        <v>185</v>
      </c>
      <c r="G154" s="137">
        <v>162</v>
      </c>
      <c r="H154" s="137">
        <v>134</v>
      </c>
      <c r="I154" s="137">
        <v>124</v>
      </c>
      <c r="J154" s="137">
        <v>102</v>
      </c>
      <c r="K154" s="137">
        <v>99</v>
      </c>
      <c r="L154" s="137">
        <v>89</v>
      </c>
      <c r="M154" s="137">
        <v>89</v>
      </c>
      <c r="N154" s="137">
        <v>87</v>
      </c>
      <c r="O154" s="137">
        <v>77</v>
      </c>
      <c r="P154" s="137">
        <v>67</v>
      </c>
      <c r="Q154" s="137">
        <v>67</v>
      </c>
      <c r="R154" s="137">
        <v>63</v>
      </c>
      <c r="S154" s="137">
        <v>59</v>
      </c>
      <c r="T154" s="137">
        <v>58</v>
      </c>
      <c r="U154" s="137">
        <v>57</v>
      </c>
      <c r="V154" s="137">
        <v>58</v>
      </c>
      <c r="W154" s="137">
        <v>60</v>
      </c>
      <c r="X154" s="137">
        <v>51</v>
      </c>
      <c r="Y154" s="137">
        <v>42</v>
      </c>
      <c r="Z154" s="137">
        <v>38</v>
      </c>
      <c r="AA154" s="137">
        <v>34</v>
      </c>
      <c r="AB154" s="137">
        <v>27</v>
      </c>
      <c r="AC154" s="137">
        <v>23</v>
      </c>
      <c r="AD154" s="137">
        <v>15</v>
      </c>
      <c r="AE154" s="137">
        <v>11</v>
      </c>
      <c r="AF154" s="137">
        <v>8</v>
      </c>
      <c r="AG154" s="137">
        <v>8</v>
      </c>
      <c r="AH154" s="137">
        <v>7</v>
      </c>
      <c r="AI154" s="137">
        <v>6</v>
      </c>
      <c r="AJ154" s="137">
        <v>5</v>
      </c>
      <c r="AK154" s="137" t="s">
        <v>631</v>
      </c>
      <c r="AL154" s="137" t="s">
        <v>631</v>
      </c>
      <c r="AM154" s="137" t="s">
        <v>631</v>
      </c>
      <c r="AN154" s="137" t="s">
        <v>631</v>
      </c>
      <c r="AO154" s="137" t="s">
        <v>631</v>
      </c>
      <c r="AP154" s="137" t="s">
        <v>631</v>
      </c>
    </row>
    <row r="155" spans="1:42" ht="18" customHeight="1">
      <c r="A155" s="136" t="s">
        <v>891</v>
      </c>
      <c r="B155" s="136" t="s">
        <v>892</v>
      </c>
      <c r="C155" s="137">
        <v>1719</v>
      </c>
      <c r="D155" s="137">
        <v>1416</v>
      </c>
      <c r="E155" s="137">
        <v>1205</v>
      </c>
      <c r="F155" s="137">
        <v>1086</v>
      </c>
      <c r="G155" s="137">
        <v>985</v>
      </c>
      <c r="H155" s="137">
        <v>856</v>
      </c>
      <c r="I155" s="137">
        <v>829</v>
      </c>
      <c r="J155" s="137">
        <v>729</v>
      </c>
      <c r="K155" s="137">
        <v>692</v>
      </c>
      <c r="L155" s="137">
        <v>608</v>
      </c>
      <c r="M155" s="137">
        <v>566</v>
      </c>
      <c r="N155" s="137">
        <v>526</v>
      </c>
      <c r="O155" s="137">
        <v>500</v>
      </c>
      <c r="P155" s="137">
        <v>446</v>
      </c>
      <c r="Q155" s="137">
        <v>417</v>
      </c>
      <c r="R155" s="137">
        <v>386</v>
      </c>
      <c r="S155" s="137">
        <v>357</v>
      </c>
      <c r="T155" s="137">
        <v>317</v>
      </c>
      <c r="U155" s="137">
        <v>297</v>
      </c>
      <c r="V155" s="137">
        <v>274</v>
      </c>
      <c r="W155" s="137">
        <v>258</v>
      </c>
      <c r="X155" s="137">
        <v>239</v>
      </c>
      <c r="Y155" s="137">
        <v>219</v>
      </c>
      <c r="Z155" s="137">
        <v>197</v>
      </c>
      <c r="AA155" s="137">
        <v>177</v>
      </c>
      <c r="AB155" s="137">
        <v>155</v>
      </c>
      <c r="AC155" s="137">
        <v>128</v>
      </c>
      <c r="AD155" s="137">
        <v>101</v>
      </c>
      <c r="AE155" s="137">
        <v>84</v>
      </c>
      <c r="AF155" s="137">
        <v>66</v>
      </c>
      <c r="AG155" s="137">
        <v>54</v>
      </c>
      <c r="AH155" s="137">
        <v>47</v>
      </c>
      <c r="AI155" s="137">
        <v>40</v>
      </c>
      <c r="AJ155" s="137">
        <v>35</v>
      </c>
      <c r="AK155" s="137">
        <v>26</v>
      </c>
      <c r="AL155" s="137">
        <v>28</v>
      </c>
      <c r="AM155" s="137">
        <v>30</v>
      </c>
      <c r="AN155" s="137">
        <v>31</v>
      </c>
      <c r="AO155" s="137">
        <v>30</v>
      </c>
      <c r="AP155" s="137">
        <v>30</v>
      </c>
    </row>
    <row r="156" spans="1:42" ht="18" customHeight="1">
      <c r="A156" s="136" t="s">
        <v>893</v>
      </c>
      <c r="B156" s="136" t="s">
        <v>894</v>
      </c>
      <c r="C156" s="137">
        <v>134</v>
      </c>
      <c r="D156" s="137">
        <v>114</v>
      </c>
      <c r="E156" s="137">
        <v>99</v>
      </c>
      <c r="F156" s="137">
        <v>92</v>
      </c>
      <c r="G156" s="137">
        <v>85</v>
      </c>
      <c r="H156" s="137">
        <v>71</v>
      </c>
      <c r="I156" s="137">
        <v>71</v>
      </c>
      <c r="J156" s="137">
        <v>58</v>
      </c>
      <c r="K156" s="137">
        <v>60</v>
      </c>
      <c r="L156" s="137">
        <v>56</v>
      </c>
      <c r="M156" s="137">
        <v>47</v>
      </c>
      <c r="N156" s="137">
        <v>42</v>
      </c>
      <c r="O156" s="137">
        <v>39</v>
      </c>
      <c r="P156" s="137">
        <v>32</v>
      </c>
      <c r="Q156" s="137">
        <v>30</v>
      </c>
      <c r="R156" s="137">
        <v>26</v>
      </c>
      <c r="S156" s="137">
        <v>24</v>
      </c>
      <c r="T156" s="137">
        <v>24</v>
      </c>
      <c r="U156" s="137">
        <v>25</v>
      </c>
      <c r="V156" s="137">
        <v>26</v>
      </c>
      <c r="W156" s="137">
        <v>22</v>
      </c>
      <c r="X156" s="137">
        <v>22</v>
      </c>
      <c r="Y156" s="137">
        <v>22</v>
      </c>
      <c r="Z156" s="137">
        <v>23</v>
      </c>
      <c r="AA156" s="137">
        <v>24</v>
      </c>
      <c r="AB156" s="137">
        <v>21</v>
      </c>
      <c r="AC156" s="137">
        <v>18</v>
      </c>
      <c r="AD156" s="137">
        <v>17</v>
      </c>
      <c r="AE156" s="137">
        <v>12</v>
      </c>
      <c r="AF156" s="137">
        <v>8</v>
      </c>
      <c r="AG156" s="137">
        <v>6</v>
      </c>
      <c r="AH156" s="137">
        <v>5</v>
      </c>
      <c r="AI156" s="137">
        <v>6</v>
      </c>
      <c r="AJ156" s="137">
        <v>5</v>
      </c>
      <c r="AK156" s="137" t="s">
        <v>631</v>
      </c>
      <c r="AL156" s="137" t="s">
        <v>631</v>
      </c>
      <c r="AM156" s="137" t="s">
        <v>631</v>
      </c>
      <c r="AN156" s="137" t="s">
        <v>631</v>
      </c>
      <c r="AO156" s="137" t="s">
        <v>631</v>
      </c>
      <c r="AP156" s="137">
        <v>6</v>
      </c>
    </row>
    <row r="157" spans="1:42" ht="18" customHeight="1">
      <c r="A157" s="136" t="s">
        <v>895</v>
      </c>
      <c r="B157" s="136" t="s">
        <v>896</v>
      </c>
      <c r="C157" s="137">
        <v>211</v>
      </c>
      <c r="D157" s="137">
        <v>171</v>
      </c>
      <c r="E157" s="137">
        <v>151</v>
      </c>
      <c r="F157" s="137">
        <v>127</v>
      </c>
      <c r="G157" s="137">
        <v>119</v>
      </c>
      <c r="H157" s="137">
        <v>99</v>
      </c>
      <c r="I157" s="137">
        <v>97</v>
      </c>
      <c r="J157" s="137">
        <v>89</v>
      </c>
      <c r="K157" s="137">
        <v>86</v>
      </c>
      <c r="L157" s="137">
        <v>75</v>
      </c>
      <c r="M157" s="137">
        <v>67</v>
      </c>
      <c r="N157" s="137">
        <v>66</v>
      </c>
      <c r="O157" s="137">
        <v>63</v>
      </c>
      <c r="P157" s="137">
        <v>53</v>
      </c>
      <c r="Q157" s="137">
        <v>52</v>
      </c>
      <c r="R157" s="137">
        <v>45</v>
      </c>
      <c r="S157" s="137">
        <v>38</v>
      </c>
      <c r="T157" s="137">
        <v>33</v>
      </c>
      <c r="U157" s="137">
        <v>26</v>
      </c>
      <c r="V157" s="137">
        <v>24</v>
      </c>
      <c r="W157" s="137">
        <v>22</v>
      </c>
      <c r="X157" s="137">
        <v>21</v>
      </c>
      <c r="Y157" s="137">
        <v>23</v>
      </c>
      <c r="Z157" s="137">
        <v>21</v>
      </c>
      <c r="AA157" s="137">
        <v>17</v>
      </c>
      <c r="AB157" s="137">
        <v>17</v>
      </c>
      <c r="AC157" s="137">
        <v>12</v>
      </c>
      <c r="AD157" s="137">
        <v>10</v>
      </c>
      <c r="AE157" s="137">
        <v>11</v>
      </c>
      <c r="AF157" s="137">
        <v>9</v>
      </c>
      <c r="AG157" s="137">
        <v>8</v>
      </c>
      <c r="AH157" s="137">
        <v>9</v>
      </c>
      <c r="AI157" s="137">
        <v>7</v>
      </c>
      <c r="AJ157" s="137">
        <v>7</v>
      </c>
      <c r="AK157" s="137" t="s">
        <v>631</v>
      </c>
      <c r="AL157" s="137" t="s">
        <v>631</v>
      </c>
      <c r="AM157" s="137" t="s">
        <v>631</v>
      </c>
      <c r="AN157" s="137" t="s">
        <v>631</v>
      </c>
      <c r="AO157" s="137">
        <v>5</v>
      </c>
      <c r="AP157" s="137">
        <v>6</v>
      </c>
    </row>
    <row r="158" spans="1:42" ht="18" customHeight="1">
      <c r="A158" s="136" t="s">
        <v>897</v>
      </c>
      <c r="B158" s="136" t="s">
        <v>898</v>
      </c>
      <c r="C158" s="137">
        <v>303</v>
      </c>
      <c r="D158" s="137">
        <v>243</v>
      </c>
      <c r="E158" s="137">
        <v>211</v>
      </c>
      <c r="F158" s="137">
        <v>189</v>
      </c>
      <c r="G158" s="137">
        <v>168</v>
      </c>
      <c r="H158" s="137">
        <v>147</v>
      </c>
      <c r="I158" s="137">
        <v>143</v>
      </c>
      <c r="J158" s="137">
        <v>127</v>
      </c>
      <c r="K158" s="137">
        <v>120</v>
      </c>
      <c r="L158" s="137">
        <v>103</v>
      </c>
      <c r="M158" s="137">
        <v>100</v>
      </c>
      <c r="N158" s="137">
        <v>99</v>
      </c>
      <c r="O158" s="137">
        <v>91</v>
      </c>
      <c r="P158" s="137">
        <v>83</v>
      </c>
      <c r="Q158" s="137">
        <v>74</v>
      </c>
      <c r="R158" s="137">
        <v>69</v>
      </c>
      <c r="S158" s="137">
        <v>63</v>
      </c>
      <c r="T158" s="137">
        <v>50</v>
      </c>
      <c r="U158" s="137">
        <v>48</v>
      </c>
      <c r="V158" s="137">
        <v>43</v>
      </c>
      <c r="W158" s="137">
        <v>44</v>
      </c>
      <c r="X158" s="137">
        <v>39</v>
      </c>
      <c r="Y158" s="137">
        <v>34</v>
      </c>
      <c r="Z158" s="137">
        <v>29</v>
      </c>
      <c r="AA158" s="137">
        <v>27</v>
      </c>
      <c r="AB158" s="137">
        <v>22</v>
      </c>
      <c r="AC158" s="137">
        <v>20</v>
      </c>
      <c r="AD158" s="137">
        <v>16</v>
      </c>
      <c r="AE158" s="137">
        <v>13</v>
      </c>
      <c r="AF158" s="137">
        <v>11</v>
      </c>
      <c r="AG158" s="137">
        <v>8</v>
      </c>
      <c r="AH158" s="137">
        <v>6</v>
      </c>
      <c r="AI158" s="137">
        <v>5</v>
      </c>
      <c r="AJ158" s="137" t="s">
        <v>631</v>
      </c>
      <c r="AK158" s="137" t="s">
        <v>631</v>
      </c>
      <c r="AL158" s="137" t="s">
        <v>631</v>
      </c>
      <c r="AM158" s="137">
        <v>5</v>
      </c>
      <c r="AN158" s="137">
        <v>6</v>
      </c>
      <c r="AO158" s="137">
        <v>5</v>
      </c>
      <c r="AP158" s="137">
        <v>5</v>
      </c>
    </row>
    <row r="159" spans="1:42" ht="18" customHeight="1">
      <c r="A159" s="136" t="s">
        <v>899</v>
      </c>
      <c r="B159" s="136" t="s">
        <v>900</v>
      </c>
      <c r="C159" s="137">
        <v>201</v>
      </c>
      <c r="D159" s="137">
        <v>167</v>
      </c>
      <c r="E159" s="137">
        <v>148</v>
      </c>
      <c r="F159" s="137">
        <v>133</v>
      </c>
      <c r="G159" s="137">
        <v>124</v>
      </c>
      <c r="H159" s="137">
        <v>110</v>
      </c>
      <c r="I159" s="137">
        <v>106</v>
      </c>
      <c r="J159" s="137">
        <v>92</v>
      </c>
      <c r="K159" s="137">
        <v>89</v>
      </c>
      <c r="L159" s="137">
        <v>81</v>
      </c>
      <c r="M159" s="137">
        <v>74</v>
      </c>
      <c r="N159" s="137">
        <v>72</v>
      </c>
      <c r="O159" s="137">
        <v>68</v>
      </c>
      <c r="P159" s="137">
        <v>66</v>
      </c>
      <c r="Q159" s="137">
        <v>60</v>
      </c>
      <c r="R159" s="137">
        <v>52</v>
      </c>
      <c r="S159" s="137">
        <v>48</v>
      </c>
      <c r="T159" s="137">
        <v>46</v>
      </c>
      <c r="U159" s="137">
        <v>44</v>
      </c>
      <c r="V159" s="137">
        <v>36</v>
      </c>
      <c r="W159" s="137">
        <v>36</v>
      </c>
      <c r="X159" s="137">
        <v>34</v>
      </c>
      <c r="Y159" s="137">
        <v>30</v>
      </c>
      <c r="Z159" s="137">
        <v>24</v>
      </c>
      <c r="AA159" s="137">
        <v>21</v>
      </c>
      <c r="AB159" s="137">
        <v>19</v>
      </c>
      <c r="AC159" s="137">
        <v>15</v>
      </c>
      <c r="AD159" s="137">
        <v>13</v>
      </c>
      <c r="AE159" s="137">
        <v>11</v>
      </c>
      <c r="AF159" s="137">
        <v>8</v>
      </c>
      <c r="AG159" s="137">
        <v>8</v>
      </c>
      <c r="AH159" s="137">
        <v>6</v>
      </c>
      <c r="AI159" s="137">
        <v>5</v>
      </c>
      <c r="AJ159" s="137">
        <v>5</v>
      </c>
      <c r="AK159" s="137" t="s">
        <v>631</v>
      </c>
      <c r="AL159" s="137" t="s">
        <v>631</v>
      </c>
      <c r="AM159" s="137" t="s">
        <v>631</v>
      </c>
      <c r="AN159" s="137" t="s">
        <v>631</v>
      </c>
      <c r="AO159" s="137" t="s">
        <v>631</v>
      </c>
      <c r="AP159" s="137" t="s">
        <v>631</v>
      </c>
    </row>
    <row r="160" spans="1:42" ht="18" customHeight="1">
      <c r="A160" s="136" t="s">
        <v>901</v>
      </c>
      <c r="B160" s="136" t="s">
        <v>902</v>
      </c>
      <c r="C160" s="137">
        <v>243</v>
      </c>
      <c r="D160" s="137">
        <v>188</v>
      </c>
      <c r="E160" s="137">
        <v>157</v>
      </c>
      <c r="F160" s="137">
        <v>143</v>
      </c>
      <c r="G160" s="137">
        <v>125</v>
      </c>
      <c r="H160" s="137">
        <v>106</v>
      </c>
      <c r="I160" s="137">
        <v>97</v>
      </c>
      <c r="J160" s="137">
        <v>87</v>
      </c>
      <c r="K160" s="137">
        <v>79</v>
      </c>
      <c r="L160" s="137">
        <v>70</v>
      </c>
      <c r="M160" s="137">
        <v>73</v>
      </c>
      <c r="N160" s="137">
        <v>70</v>
      </c>
      <c r="O160" s="137">
        <v>66</v>
      </c>
      <c r="P160" s="137">
        <v>60</v>
      </c>
      <c r="Q160" s="137">
        <v>56</v>
      </c>
      <c r="R160" s="137">
        <v>57</v>
      </c>
      <c r="S160" s="137">
        <v>55</v>
      </c>
      <c r="T160" s="137">
        <v>48</v>
      </c>
      <c r="U160" s="137">
        <v>44</v>
      </c>
      <c r="V160" s="137">
        <v>41</v>
      </c>
      <c r="W160" s="137">
        <v>40</v>
      </c>
      <c r="X160" s="137">
        <v>35</v>
      </c>
      <c r="Y160" s="137">
        <v>34</v>
      </c>
      <c r="Z160" s="137">
        <v>29</v>
      </c>
      <c r="AA160" s="137">
        <v>26</v>
      </c>
      <c r="AB160" s="137">
        <v>20</v>
      </c>
      <c r="AC160" s="137">
        <v>18</v>
      </c>
      <c r="AD160" s="137">
        <v>12</v>
      </c>
      <c r="AE160" s="137">
        <v>10</v>
      </c>
      <c r="AF160" s="137">
        <v>10</v>
      </c>
      <c r="AG160" s="137">
        <v>7</v>
      </c>
      <c r="AH160" s="137">
        <v>8</v>
      </c>
      <c r="AI160" s="137">
        <v>7</v>
      </c>
      <c r="AJ160" s="137">
        <v>5</v>
      </c>
      <c r="AK160" s="137" t="s">
        <v>631</v>
      </c>
      <c r="AL160" s="137">
        <v>5</v>
      </c>
      <c r="AM160" s="137">
        <v>6</v>
      </c>
      <c r="AN160" s="137">
        <v>5</v>
      </c>
      <c r="AO160" s="137">
        <v>5</v>
      </c>
      <c r="AP160" s="137" t="s">
        <v>631</v>
      </c>
    </row>
    <row r="161" spans="1:42" ht="18" customHeight="1">
      <c r="A161" s="136" t="s">
        <v>903</v>
      </c>
      <c r="B161" s="136" t="s">
        <v>904</v>
      </c>
      <c r="C161" s="137">
        <v>309</v>
      </c>
      <c r="D161" s="137">
        <v>268</v>
      </c>
      <c r="E161" s="137">
        <v>212</v>
      </c>
      <c r="F161" s="137">
        <v>196</v>
      </c>
      <c r="G161" s="137">
        <v>173</v>
      </c>
      <c r="H161" s="137">
        <v>154</v>
      </c>
      <c r="I161" s="137">
        <v>151</v>
      </c>
      <c r="J161" s="137">
        <v>132</v>
      </c>
      <c r="K161" s="137">
        <v>124</v>
      </c>
      <c r="L161" s="137">
        <v>106</v>
      </c>
      <c r="M161" s="137">
        <v>91</v>
      </c>
      <c r="N161" s="137">
        <v>72</v>
      </c>
      <c r="O161" s="137">
        <v>74</v>
      </c>
      <c r="P161" s="137">
        <v>64</v>
      </c>
      <c r="Q161" s="137">
        <v>61</v>
      </c>
      <c r="R161" s="137">
        <v>56</v>
      </c>
      <c r="S161" s="137">
        <v>54</v>
      </c>
      <c r="T161" s="137">
        <v>44</v>
      </c>
      <c r="U161" s="137">
        <v>41</v>
      </c>
      <c r="V161" s="137">
        <v>42</v>
      </c>
      <c r="W161" s="137">
        <v>41</v>
      </c>
      <c r="X161" s="137">
        <v>43</v>
      </c>
      <c r="Y161" s="137">
        <v>39</v>
      </c>
      <c r="Z161" s="137">
        <v>36</v>
      </c>
      <c r="AA161" s="137">
        <v>32</v>
      </c>
      <c r="AB161" s="137">
        <v>29</v>
      </c>
      <c r="AC161" s="137">
        <v>22</v>
      </c>
      <c r="AD161" s="137">
        <v>17</v>
      </c>
      <c r="AE161" s="137">
        <v>14</v>
      </c>
      <c r="AF161" s="137">
        <v>10</v>
      </c>
      <c r="AG161" s="137">
        <v>9</v>
      </c>
      <c r="AH161" s="137">
        <v>6</v>
      </c>
      <c r="AI161" s="137">
        <v>5</v>
      </c>
      <c r="AJ161" s="137" t="s">
        <v>631</v>
      </c>
      <c r="AK161" s="137" t="s">
        <v>631</v>
      </c>
      <c r="AL161" s="137" t="s">
        <v>631</v>
      </c>
      <c r="AM161" s="137" t="s">
        <v>631</v>
      </c>
      <c r="AN161" s="137" t="s">
        <v>631</v>
      </c>
      <c r="AO161" s="137">
        <v>0</v>
      </c>
      <c r="AP161" s="137">
        <v>0</v>
      </c>
    </row>
    <row r="162" spans="1:42" ht="18" customHeight="1">
      <c r="A162" s="136" t="s">
        <v>905</v>
      </c>
      <c r="B162" s="136" t="s">
        <v>906</v>
      </c>
      <c r="C162" s="137">
        <v>192</v>
      </c>
      <c r="D162" s="137">
        <v>157</v>
      </c>
      <c r="E162" s="137">
        <v>135</v>
      </c>
      <c r="F162" s="137">
        <v>120</v>
      </c>
      <c r="G162" s="137">
        <v>113</v>
      </c>
      <c r="H162" s="137">
        <v>107</v>
      </c>
      <c r="I162" s="137">
        <v>103</v>
      </c>
      <c r="J162" s="137">
        <v>91</v>
      </c>
      <c r="K162" s="137">
        <v>87</v>
      </c>
      <c r="L162" s="137">
        <v>78</v>
      </c>
      <c r="M162" s="137">
        <v>76</v>
      </c>
      <c r="N162" s="137">
        <v>70</v>
      </c>
      <c r="O162" s="137">
        <v>66</v>
      </c>
      <c r="P162" s="137">
        <v>59</v>
      </c>
      <c r="Q162" s="137">
        <v>57</v>
      </c>
      <c r="R162" s="137">
        <v>54</v>
      </c>
      <c r="S162" s="137">
        <v>53</v>
      </c>
      <c r="T162" s="137">
        <v>52</v>
      </c>
      <c r="U162" s="137">
        <v>49</v>
      </c>
      <c r="V162" s="137">
        <v>44</v>
      </c>
      <c r="W162" s="137">
        <v>40</v>
      </c>
      <c r="X162" s="137">
        <v>33</v>
      </c>
      <c r="Y162" s="137">
        <v>28</v>
      </c>
      <c r="Z162" s="137">
        <v>26</v>
      </c>
      <c r="AA162" s="137">
        <v>22</v>
      </c>
      <c r="AB162" s="137">
        <v>21</v>
      </c>
      <c r="AC162" s="137">
        <v>18</v>
      </c>
      <c r="AD162" s="137">
        <v>13</v>
      </c>
      <c r="AE162" s="137">
        <v>9</v>
      </c>
      <c r="AF162" s="137">
        <v>7</v>
      </c>
      <c r="AG162" s="137">
        <v>5</v>
      </c>
      <c r="AH162" s="137">
        <v>5</v>
      </c>
      <c r="AI162" s="137">
        <v>5</v>
      </c>
      <c r="AJ162" s="137">
        <v>6</v>
      </c>
      <c r="AK162" s="137">
        <v>6</v>
      </c>
      <c r="AL162" s="137">
        <v>7</v>
      </c>
      <c r="AM162" s="137">
        <v>8</v>
      </c>
      <c r="AN162" s="137">
        <v>9</v>
      </c>
      <c r="AO162" s="137">
        <v>9</v>
      </c>
      <c r="AP162" s="137">
        <v>9</v>
      </c>
    </row>
    <row r="163" spans="1:42" ht="18" customHeight="1">
      <c r="A163" s="136" t="s">
        <v>907</v>
      </c>
      <c r="B163" s="136" t="s">
        <v>908</v>
      </c>
      <c r="C163" s="137">
        <v>126</v>
      </c>
      <c r="D163" s="137">
        <v>108</v>
      </c>
      <c r="E163" s="137">
        <v>92</v>
      </c>
      <c r="F163" s="137">
        <v>86</v>
      </c>
      <c r="G163" s="137">
        <v>78</v>
      </c>
      <c r="H163" s="137">
        <v>62</v>
      </c>
      <c r="I163" s="137">
        <v>61</v>
      </c>
      <c r="J163" s="137">
        <v>53</v>
      </c>
      <c r="K163" s="137">
        <v>47</v>
      </c>
      <c r="L163" s="137">
        <v>39</v>
      </c>
      <c r="M163" s="137">
        <v>38</v>
      </c>
      <c r="N163" s="137">
        <v>35</v>
      </c>
      <c r="O163" s="137">
        <v>33</v>
      </c>
      <c r="P163" s="137">
        <v>29</v>
      </c>
      <c r="Q163" s="137">
        <v>27</v>
      </c>
      <c r="R163" s="137">
        <v>27</v>
      </c>
      <c r="S163" s="137">
        <v>22</v>
      </c>
      <c r="T163" s="137">
        <v>19</v>
      </c>
      <c r="U163" s="137">
        <v>19</v>
      </c>
      <c r="V163" s="137">
        <v>16</v>
      </c>
      <c r="W163" s="137">
        <v>12</v>
      </c>
      <c r="X163" s="137">
        <v>11</v>
      </c>
      <c r="Y163" s="137">
        <v>8</v>
      </c>
      <c r="Z163" s="137">
        <v>8</v>
      </c>
      <c r="AA163" s="137">
        <v>7</v>
      </c>
      <c r="AB163" s="137">
        <v>6</v>
      </c>
      <c r="AC163" s="137">
        <v>5</v>
      </c>
      <c r="AD163" s="137" t="s">
        <v>631</v>
      </c>
      <c r="AE163" s="137" t="s">
        <v>631</v>
      </c>
      <c r="AF163" s="137" t="s">
        <v>631</v>
      </c>
      <c r="AG163" s="137" t="s">
        <v>631</v>
      </c>
      <c r="AH163" s="137" t="s">
        <v>631</v>
      </c>
      <c r="AI163" s="137">
        <v>0</v>
      </c>
      <c r="AJ163" s="137">
        <v>0</v>
      </c>
      <c r="AK163" s="137">
        <v>0</v>
      </c>
      <c r="AL163" s="137">
        <v>0</v>
      </c>
      <c r="AM163" s="137">
        <v>0</v>
      </c>
      <c r="AN163" s="137">
        <v>0</v>
      </c>
      <c r="AO163" s="137">
        <v>0</v>
      </c>
      <c r="AP163" s="137">
        <v>0</v>
      </c>
    </row>
    <row r="164" spans="1:42" ht="18" customHeight="1">
      <c r="A164" s="136"/>
      <c r="B164" s="136" t="s">
        <v>727</v>
      </c>
      <c r="C164" s="137">
        <v>0</v>
      </c>
      <c r="D164" s="137">
        <v>0</v>
      </c>
      <c r="E164" s="137">
        <v>0</v>
      </c>
      <c r="F164" s="137">
        <v>0</v>
      </c>
      <c r="G164" s="137">
        <v>0</v>
      </c>
      <c r="H164" s="137">
        <v>0</v>
      </c>
      <c r="I164" s="137">
        <v>0</v>
      </c>
      <c r="J164" s="137">
        <v>0</v>
      </c>
      <c r="K164" s="137">
        <v>0</v>
      </c>
      <c r="L164" s="137">
        <v>0</v>
      </c>
      <c r="M164" s="137">
        <v>0</v>
      </c>
      <c r="N164" s="137">
        <v>0</v>
      </c>
      <c r="O164" s="137">
        <v>0</v>
      </c>
      <c r="P164" s="137">
        <v>0</v>
      </c>
      <c r="Q164" s="137">
        <v>0</v>
      </c>
      <c r="R164" s="137">
        <v>0</v>
      </c>
      <c r="S164" s="137">
        <v>0</v>
      </c>
      <c r="T164" s="137" t="s">
        <v>631</v>
      </c>
      <c r="U164" s="137" t="s">
        <v>631</v>
      </c>
      <c r="V164" s="137" t="s">
        <v>631</v>
      </c>
      <c r="W164" s="137" t="s">
        <v>631</v>
      </c>
      <c r="X164" s="137" t="s">
        <v>631</v>
      </c>
      <c r="Y164" s="137" t="s">
        <v>631</v>
      </c>
      <c r="Z164" s="137" t="s">
        <v>631</v>
      </c>
      <c r="AA164" s="137" t="s">
        <v>631</v>
      </c>
      <c r="AB164" s="137">
        <v>0</v>
      </c>
      <c r="AC164" s="137">
        <v>0</v>
      </c>
      <c r="AD164" s="137">
        <v>0</v>
      </c>
      <c r="AE164" s="137">
        <v>0</v>
      </c>
      <c r="AF164" s="137">
        <v>0</v>
      </c>
      <c r="AG164" s="137">
        <v>0</v>
      </c>
      <c r="AH164" s="137">
        <v>0</v>
      </c>
      <c r="AI164" s="137">
        <v>0</v>
      </c>
      <c r="AJ164" s="137">
        <v>0</v>
      </c>
      <c r="AK164" s="137">
        <v>0</v>
      </c>
      <c r="AL164" s="137">
        <v>0</v>
      </c>
      <c r="AM164" s="137">
        <v>0</v>
      </c>
      <c r="AN164" s="137">
        <v>0</v>
      </c>
      <c r="AO164" s="137">
        <v>0</v>
      </c>
      <c r="AP164" s="137">
        <v>0</v>
      </c>
    </row>
    <row r="165" spans="1:42" ht="18" customHeight="1">
      <c r="A165" s="136" t="s">
        <v>909</v>
      </c>
      <c r="B165" s="136" t="s">
        <v>910</v>
      </c>
      <c r="C165" s="137">
        <v>1728</v>
      </c>
      <c r="D165" s="137">
        <v>1469</v>
      </c>
      <c r="E165" s="137">
        <v>1282</v>
      </c>
      <c r="F165" s="137">
        <v>1162</v>
      </c>
      <c r="G165" s="137">
        <v>1042</v>
      </c>
      <c r="H165" s="137">
        <v>921</v>
      </c>
      <c r="I165" s="137">
        <v>883</v>
      </c>
      <c r="J165" s="137">
        <v>777</v>
      </c>
      <c r="K165" s="137">
        <v>692</v>
      </c>
      <c r="L165" s="137">
        <v>601</v>
      </c>
      <c r="M165" s="137">
        <v>561</v>
      </c>
      <c r="N165" s="137">
        <v>536</v>
      </c>
      <c r="O165" s="137">
        <v>502</v>
      </c>
      <c r="P165" s="137">
        <v>470</v>
      </c>
      <c r="Q165" s="137">
        <v>431</v>
      </c>
      <c r="R165" s="137">
        <v>397</v>
      </c>
      <c r="S165" s="137">
        <v>371</v>
      </c>
      <c r="T165" s="137">
        <v>321</v>
      </c>
      <c r="U165" s="137">
        <v>278</v>
      </c>
      <c r="V165" s="137">
        <v>240</v>
      </c>
      <c r="W165" s="137">
        <v>230</v>
      </c>
      <c r="X165" s="137">
        <v>198</v>
      </c>
      <c r="Y165" s="137">
        <v>167</v>
      </c>
      <c r="Z165" s="137">
        <v>133</v>
      </c>
      <c r="AA165" s="137">
        <v>117</v>
      </c>
      <c r="AB165" s="137">
        <v>100</v>
      </c>
      <c r="AC165" s="137">
        <v>81</v>
      </c>
      <c r="AD165" s="137">
        <v>65</v>
      </c>
      <c r="AE165" s="137">
        <v>50</v>
      </c>
      <c r="AF165" s="137">
        <v>42</v>
      </c>
      <c r="AG165" s="137">
        <v>35</v>
      </c>
      <c r="AH165" s="137">
        <v>31</v>
      </c>
      <c r="AI165" s="137">
        <v>27</v>
      </c>
      <c r="AJ165" s="137">
        <v>26</v>
      </c>
      <c r="AK165" s="137">
        <v>20</v>
      </c>
      <c r="AL165" s="137">
        <v>20</v>
      </c>
      <c r="AM165" s="137">
        <v>21</v>
      </c>
      <c r="AN165" s="137">
        <v>18</v>
      </c>
      <c r="AO165" s="137">
        <v>21</v>
      </c>
      <c r="AP165" s="137">
        <v>16</v>
      </c>
    </row>
    <row r="166" spans="1:42" ht="18" customHeight="1">
      <c r="A166" s="136" t="s">
        <v>911</v>
      </c>
      <c r="B166" s="136" t="s">
        <v>912</v>
      </c>
      <c r="C166" s="137">
        <v>125</v>
      </c>
      <c r="D166" s="137">
        <v>102</v>
      </c>
      <c r="E166" s="137">
        <v>89</v>
      </c>
      <c r="F166" s="137">
        <v>76</v>
      </c>
      <c r="G166" s="137">
        <v>74</v>
      </c>
      <c r="H166" s="137">
        <v>65</v>
      </c>
      <c r="I166" s="137">
        <v>66</v>
      </c>
      <c r="J166" s="137">
        <v>58</v>
      </c>
      <c r="K166" s="137">
        <v>53</v>
      </c>
      <c r="L166" s="137">
        <v>49</v>
      </c>
      <c r="M166" s="137">
        <v>42</v>
      </c>
      <c r="N166" s="137">
        <v>41</v>
      </c>
      <c r="O166" s="137">
        <v>43</v>
      </c>
      <c r="P166" s="137">
        <v>39</v>
      </c>
      <c r="Q166" s="137">
        <v>35</v>
      </c>
      <c r="R166" s="137">
        <v>37</v>
      </c>
      <c r="S166" s="137">
        <v>39</v>
      </c>
      <c r="T166" s="137">
        <v>34</v>
      </c>
      <c r="U166" s="137">
        <v>28</v>
      </c>
      <c r="V166" s="137">
        <v>23</v>
      </c>
      <c r="W166" s="137">
        <v>24</v>
      </c>
      <c r="X166" s="137">
        <v>24</v>
      </c>
      <c r="Y166" s="137">
        <v>22</v>
      </c>
      <c r="Z166" s="137">
        <v>17</v>
      </c>
      <c r="AA166" s="137">
        <v>16</v>
      </c>
      <c r="AB166" s="137">
        <v>9</v>
      </c>
      <c r="AC166" s="137">
        <v>7</v>
      </c>
      <c r="AD166" s="137">
        <v>5</v>
      </c>
      <c r="AE166" s="137">
        <v>6</v>
      </c>
      <c r="AF166" s="137">
        <v>5</v>
      </c>
      <c r="AG166" s="137">
        <v>5</v>
      </c>
      <c r="AH166" s="137" t="s">
        <v>631</v>
      </c>
      <c r="AI166" s="137" t="s">
        <v>631</v>
      </c>
      <c r="AJ166" s="137" t="s">
        <v>631</v>
      </c>
      <c r="AK166" s="137" t="s">
        <v>631</v>
      </c>
      <c r="AL166" s="137" t="s">
        <v>631</v>
      </c>
      <c r="AM166" s="137" t="s">
        <v>631</v>
      </c>
      <c r="AN166" s="137" t="s">
        <v>631</v>
      </c>
      <c r="AO166" s="137" t="s">
        <v>631</v>
      </c>
      <c r="AP166" s="137" t="s">
        <v>631</v>
      </c>
    </row>
    <row r="167" spans="1:42" ht="18" customHeight="1">
      <c r="A167" s="136" t="s">
        <v>913</v>
      </c>
      <c r="B167" s="136" t="s">
        <v>914</v>
      </c>
      <c r="C167" s="137">
        <v>165</v>
      </c>
      <c r="D167" s="137">
        <v>144</v>
      </c>
      <c r="E167" s="137">
        <v>131</v>
      </c>
      <c r="F167" s="137">
        <v>115</v>
      </c>
      <c r="G167" s="137">
        <v>103</v>
      </c>
      <c r="H167" s="137">
        <v>96</v>
      </c>
      <c r="I167" s="137">
        <v>95</v>
      </c>
      <c r="J167" s="137">
        <v>67</v>
      </c>
      <c r="K167" s="137">
        <v>59</v>
      </c>
      <c r="L167" s="137">
        <v>57</v>
      </c>
      <c r="M167" s="137">
        <v>59</v>
      </c>
      <c r="N167" s="137">
        <v>57</v>
      </c>
      <c r="O167" s="137">
        <v>58</v>
      </c>
      <c r="P167" s="137">
        <v>57</v>
      </c>
      <c r="Q167" s="137">
        <v>52</v>
      </c>
      <c r="R167" s="137">
        <v>47</v>
      </c>
      <c r="S167" s="137">
        <v>43</v>
      </c>
      <c r="T167" s="137">
        <v>35</v>
      </c>
      <c r="U167" s="137">
        <v>31</v>
      </c>
      <c r="V167" s="137">
        <v>32</v>
      </c>
      <c r="W167" s="137">
        <v>33</v>
      </c>
      <c r="X167" s="137">
        <v>30</v>
      </c>
      <c r="Y167" s="137">
        <v>28</v>
      </c>
      <c r="Z167" s="137">
        <v>22</v>
      </c>
      <c r="AA167" s="137">
        <v>21</v>
      </c>
      <c r="AB167" s="137">
        <v>18</v>
      </c>
      <c r="AC167" s="137">
        <v>15</v>
      </c>
      <c r="AD167" s="137">
        <v>13</v>
      </c>
      <c r="AE167" s="137">
        <v>9</v>
      </c>
      <c r="AF167" s="137">
        <v>8</v>
      </c>
      <c r="AG167" s="137">
        <v>5</v>
      </c>
      <c r="AH167" s="137">
        <v>5</v>
      </c>
      <c r="AI167" s="137">
        <v>5</v>
      </c>
      <c r="AJ167" s="137" t="s">
        <v>631</v>
      </c>
      <c r="AK167" s="137" t="s">
        <v>631</v>
      </c>
      <c r="AL167" s="137" t="s">
        <v>631</v>
      </c>
      <c r="AM167" s="137" t="s">
        <v>631</v>
      </c>
      <c r="AN167" s="137" t="s">
        <v>631</v>
      </c>
      <c r="AO167" s="137" t="s">
        <v>631</v>
      </c>
      <c r="AP167" s="137" t="s">
        <v>631</v>
      </c>
    </row>
    <row r="168" spans="1:42" ht="18" customHeight="1">
      <c r="A168" s="136" t="s">
        <v>915</v>
      </c>
      <c r="B168" s="136" t="s">
        <v>916</v>
      </c>
      <c r="C168" s="137">
        <v>314</v>
      </c>
      <c r="D168" s="137">
        <v>263</v>
      </c>
      <c r="E168" s="137">
        <v>231</v>
      </c>
      <c r="F168" s="137">
        <v>211</v>
      </c>
      <c r="G168" s="137">
        <v>193</v>
      </c>
      <c r="H168" s="137">
        <v>169</v>
      </c>
      <c r="I168" s="137">
        <v>171</v>
      </c>
      <c r="J168" s="137">
        <v>146</v>
      </c>
      <c r="K168" s="137">
        <v>131</v>
      </c>
      <c r="L168" s="137">
        <v>112</v>
      </c>
      <c r="M168" s="137">
        <v>106</v>
      </c>
      <c r="N168" s="137">
        <v>99</v>
      </c>
      <c r="O168" s="137">
        <v>94</v>
      </c>
      <c r="P168" s="137">
        <v>87</v>
      </c>
      <c r="Q168" s="137">
        <v>79</v>
      </c>
      <c r="R168" s="137">
        <v>77</v>
      </c>
      <c r="S168" s="137">
        <v>71</v>
      </c>
      <c r="T168" s="137">
        <v>67</v>
      </c>
      <c r="U168" s="137">
        <v>58</v>
      </c>
      <c r="V168" s="137">
        <v>51</v>
      </c>
      <c r="W168" s="137">
        <v>48</v>
      </c>
      <c r="X168" s="137">
        <v>41</v>
      </c>
      <c r="Y168" s="137">
        <v>36</v>
      </c>
      <c r="Z168" s="137">
        <v>26</v>
      </c>
      <c r="AA168" s="137">
        <v>22</v>
      </c>
      <c r="AB168" s="137">
        <v>20</v>
      </c>
      <c r="AC168" s="137">
        <v>17</v>
      </c>
      <c r="AD168" s="137">
        <v>15</v>
      </c>
      <c r="AE168" s="137">
        <v>12</v>
      </c>
      <c r="AF168" s="137">
        <v>9</v>
      </c>
      <c r="AG168" s="137">
        <v>9</v>
      </c>
      <c r="AH168" s="137">
        <v>8</v>
      </c>
      <c r="AI168" s="137">
        <v>7</v>
      </c>
      <c r="AJ168" s="137">
        <v>7</v>
      </c>
      <c r="AK168" s="137">
        <v>5</v>
      </c>
      <c r="AL168" s="137" t="s">
        <v>631</v>
      </c>
      <c r="AM168" s="137" t="s">
        <v>631</v>
      </c>
      <c r="AN168" s="137" t="s">
        <v>631</v>
      </c>
      <c r="AO168" s="137" t="s">
        <v>631</v>
      </c>
      <c r="AP168" s="137" t="s">
        <v>631</v>
      </c>
    </row>
    <row r="169" spans="1:42" ht="18" customHeight="1">
      <c r="A169" s="136" t="s">
        <v>917</v>
      </c>
      <c r="B169" s="136" t="s">
        <v>918</v>
      </c>
      <c r="C169" s="137">
        <v>607</v>
      </c>
      <c r="D169" s="137">
        <v>510</v>
      </c>
      <c r="E169" s="137">
        <v>445</v>
      </c>
      <c r="F169" s="137">
        <v>406</v>
      </c>
      <c r="G169" s="137">
        <v>353</v>
      </c>
      <c r="H169" s="137">
        <v>311</v>
      </c>
      <c r="I169" s="137">
        <v>289</v>
      </c>
      <c r="J169" s="137">
        <v>262</v>
      </c>
      <c r="K169" s="137">
        <v>235</v>
      </c>
      <c r="L169" s="137">
        <v>201</v>
      </c>
      <c r="M169" s="137">
        <v>180</v>
      </c>
      <c r="N169" s="137">
        <v>174</v>
      </c>
      <c r="O169" s="137">
        <v>157</v>
      </c>
      <c r="P169" s="137">
        <v>144</v>
      </c>
      <c r="Q169" s="137">
        <v>136</v>
      </c>
      <c r="R169" s="137">
        <v>120</v>
      </c>
      <c r="S169" s="137">
        <v>110</v>
      </c>
      <c r="T169" s="137">
        <v>90</v>
      </c>
      <c r="U169" s="137">
        <v>82</v>
      </c>
      <c r="V169" s="137">
        <v>67</v>
      </c>
      <c r="W169" s="137">
        <v>63</v>
      </c>
      <c r="X169" s="137">
        <v>52</v>
      </c>
      <c r="Y169" s="137">
        <v>41</v>
      </c>
      <c r="Z169" s="137">
        <v>35</v>
      </c>
      <c r="AA169" s="137">
        <v>28</v>
      </c>
      <c r="AB169" s="137">
        <v>26</v>
      </c>
      <c r="AC169" s="137">
        <v>26</v>
      </c>
      <c r="AD169" s="137">
        <v>24</v>
      </c>
      <c r="AE169" s="137">
        <v>17</v>
      </c>
      <c r="AF169" s="137">
        <v>14</v>
      </c>
      <c r="AG169" s="137">
        <v>9</v>
      </c>
      <c r="AH169" s="137">
        <v>8</v>
      </c>
      <c r="AI169" s="137">
        <v>6</v>
      </c>
      <c r="AJ169" s="137">
        <v>7</v>
      </c>
      <c r="AK169" s="137">
        <v>5</v>
      </c>
      <c r="AL169" s="137">
        <v>5</v>
      </c>
      <c r="AM169" s="137">
        <v>6</v>
      </c>
      <c r="AN169" s="137">
        <v>6</v>
      </c>
      <c r="AO169" s="137">
        <v>7</v>
      </c>
      <c r="AP169" s="137">
        <v>6</v>
      </c>
    </row>
    <row r="170" spans="1:42" ht="18" customHeight="1">
      <c r="A170" s="136" t="s">
        <v>919</v>
      </c>
      <c r="B170" s="136" t="s">
        <v>920</v>
      </c>
      <c r="C170" s="137">
        <v>515</v>
      </c>
      <c r="D170" s="137">
        <v>449</v>
      </c>
      <c r="E170" s="137">
        <v>385</v>
      </c>
      <c r="F170" s="137">
        <v>354</v>
      </c>
      <c r="G170" s="137">
        <v>319</v>
      </c>
      <c r="H170" s="137">
        <v>280</v>
      </c>
      <c r="I170" s="137">
        <v>262</v>
      </c>
      <c r="J170" s="137">
        <v>244</v>
      </c>
      <c r="K170" s="137">
        <v>214</v>
      </c>
      <c r="L170" s="137">
        <v>182</v>
      </c>
      <c r="M170" s="137">
        <v>174</v>
      </c>
      <c r="N170" s="137">
        <v>165</v>
      </c>
      <c r="O170" s="137">
        <v>150</v>
      </c>
      <c r="P170" s="137">
        <v>143</v>
      </c>
      <c r="Q170" s="137">
        <v>129</v>
      </c>
      <c r="R170" s="137">
        <v>116</v>
      </c>
      <c r="S170" s="137">
        <v>108</v>
      </c>
      <c r="T170" s="137">
        <v>95</v>
      </c>
      <c r="U170" s="137">
        <v>79</v>
      </c>
      <c r="V170" s="137">
        <v>67</v>
      </c>
      <c r="W170" s="137">
        <v>62</v>
      </c>
      <c r="X170" s="137">
        <v>51</v>
      </c>
      <c r="Y170" s="137">
        <v>40</v>
      </c>
      <c r="Z170" s="137">
        <v>33</v>
      </c>
      <c r="AA170" s="137">
        <v>30</v>
      </c>
      <c r="AB170" s="137">
        <v>27</v>
      </c>
      <c r="AC170" s="137">
        <v>16</v>
      </c>
      <c r="AD170" s="137">
        <v>8</v>
      </c>
      <c r="AE170" s="137">
        <v>6</v>
      </c>
      <c r="AF170" s="137">
        <v>6</v>
      </c>
      <c r="AG170" s="137">
        <v>7</v>
      </c>
      <c r="AH170" s="137">
        <v>8</v>
      </c>
      <c r="AI170" s="137">
        <v>6</v>
      </c>
      <c r="AJ170" s="137">
        <v>6</v>
      </c>
      <c r="AK170" s="137">
        <v>5</v>
      </c>
      <c r="AL170" s="137">
        <v>5</v>
      </c>
      <c r="AM170" s="137" t="s">
        <v>631</v>
      </c>
      <c r="AN170" s="137" t="s">
        <v>631</v>
      </c>
      <c r="AO170" s="137" t="s">
        <v>631</v>
      </c>
      <c r="AP170" s="137" t="s">
        <v>631</v>
      </c>
    </row>
    <row r="171" spans="1:42" ht="18" customHeight="1">
      <c r="A171" s="136"/>
      <c r="B171" s="136" t="s">
        <v>727</v>
      </c>
      <c r="C171" s="137" t="s">
        <v>631</v>
      </c>
      <c r="D171" s="137" t="s">
        <v>631</v>
      </c>
      <c r="E171" s="137" t="s">
        <v>631</v>
      </c>
      <c r="F171" s="137">
        <v>0</v>
      </c>
      <c r="G171" s="137">
        <v>0</v>
      </c>
      <c r="H171" s="137">
        <v>0</v>
      </c>
      <c r="I171" s="137">
        <v>0</v>
      </c>
      <c r="J171" s="137">
        <v>0</v>
      </c>
      <c r="K171" s="137">
        <v>0</v>
      </c>
      <c r="L171" s="137">
        <v>0</v>
      </c>
      <c r="M171" s="137">
        <v>0</v>
      </c>
      <c r="N171" s="137">
        <v>0</v>
      </c>
      <c r="O171" s="137">
        <v>0</v>
      </c>
      <c r="P171" s="137">
        <v>0</v>
      </c>
      <c r="Q171" s="137">
        <v>0</v>
      </c>
      <c r="R171" s="137">
        <v>0</v>
      </c>
      <c r="S171" s="137">
        <v>0</v>
      </c>
      <c r="T171" s="137">
        <v>0</v>
      </c>
      <c r="U171" s="137">
        <v>0</v>
      </c>
      <c r="V171" s="137">
        <v>0</v>
      </c>
      <c r="W171" s="137">
        <v>0</v>
      </c>
      <c r="X171" s="137">
        <v>0</v>
      </c>
      <c r="Y171" s="137">
        <v>0</v>
      </c>
      <c r="Z171" s="137">
        <v>0</v>
      </c>
      <c r="AA171" s="137">
        <v>0</v>
      </c>
      <c r="AB171" s="137">
        <v>0</v>
      </c>
      <c r="AC171" s="137">
        <v>0</v>
      </c>
      <c r="AD171" s="137">
        <v>0</v>
      </c>
      <c r="AE171" s="137">
        <v>0</v>
      </c>
      <c r="AF171" s="137">
        <v>0</v>
      </c>
      <c r="AG171" s="137">
        <v>0</v>
      </c>
      <c r="AH171" s="137">
        <v>0</v>
      </c>
      <c r="AI171" s="137">
        <v>0</v>
      </c>
      <c r="AJ171" s="137">
        <v>0</v>
      </c>
      <c r="AK171" s="137">
        <v>0</v>
      </c>
      <c r="AL171" s="137">
        <v>0</v>
      </c>
      <c r="AM171" s="137">
        <v>0</v>
      </c>
      <c r="AN171" s="137">
        <v>0</v>
      </c>
      <c r="AO171" s="137">
        <v>0</v>
      </c>
      <c r="AP171" s="137">
        <v>0</v>
      </c>
    </row>
    <row r="172" spans="1:42" ht="18" customHeight="1">
      <c r="A172" s="136" t="s">
        <v>921</v>
      </c>
      <c r="B172" s="136" t="s">
        <v>922</v>
      </c>
      <c r="C172" s="137">
        <v>3064</v>
      </c>
      <c r="D172" s="137">
        <v>2565</v>
      </c>
      <c r="E172" s="137">
        <v>2198</v>
      </c>
      <c r="F172" s="137">
        <v>2015</v>
      </c>
      <c r="G172" s="137">
        <v>1790</v>
      </c>
      <c r="H172" s="137">
        <v>1566</v>
      </c>
      <c r="I172" s="137">
        <v>1482</v>
      </c>
      <c r="J172" s="137">
        <v>1309</v>
      </c>
      <c r="K172" s="137">
        <v>1181</v>
      </c>
      <c r="L172" s="137">
        <v>1060</v>
      </c>
      <c r="M172" s="137">
        <v>998</v>
      </c>
      <c r="N172" s="137">
        <v>965</v>
      </c>
      <c r="O172" s="137">
        <v>940</v>
      </c>
      <c r="P172" s="137">
        <v>886</v>
      </c>
      <c r="Q172" s="137">
        <v>850</v>
      </c>
      <c r="R172" s="137">
        <v>767</v>
      </c>
      <c r="S172" s="137">
        <v>749</v>
      </c>
      <c r="T172" s="137">
        <v>692</v>
      </c>
      <c r="U172" s="137">
        <v>657</v>
      </c>
      <c r="V172" s="137">
        <v>595</v>
      </c>
      <c r="W172" s="137">
        <v>563</v>
      </c>
      <c r="X172" s="137">
        <v>512</v>
      </c>
      <c r="Y172" s="137">
        <v>461</v>
      </c>
      <c r="Z172" s="137">
        <v>419</v>
      </c>
      <c r="AA172" s="137">
        <v>359</v>
      </c>
      <c r="AB172" s="137">
        <v>313</v>
      </c>
      <c r="AC172" s="137">
        <v>274</v>
      </c>
      <c r="AD172" s="137">
        <v>230</v>
      </c>
      <c r="AE172" s="137">
        <v>183</v>
      </c>
      <c r="AF172" s="137">
        <v>132</v>
      </c>
      <c r="AG172" s="137">
        <v>109</v>
      </c>
      <c r="AH172" s="137">
        <v>95</v>
      </c>
      <c r="AI172" s="137">
        <v>89</v>
      </c>
      <c r="AJ172" s="137">
        <v>83</v>
      </c>
      <c r="AK172" s="137">
        <v>78</v>
      </c>
      <c r="AL172" s="137">
        <v>73</v>
      </c>
      <c r="AM172" s="137">
        <v>74</v>
      </c>
      <c r="AN172" s="137">
        <v>70</v>
      </c>
      <c r="AO172" s="137">
        <v>68</v>
      </c>
      <c r="AP172" s="137">
        <v>68</v>
      </c>
    </row>
    <row r="173" spans="1:42" ht="18" customHeight="1">
      <c r="A173" s="136" t="s">
        <v>923</v>
      </c>
      <c r="B173" s="136" t="s">
        <v>924</v>
      </c>
      <c r="C173" s="137">
        <v>1132</v>
      </c>
      <c r="D173" s="137">
        <v>948</v>
      </c>
      <c r="E173" s="137">
        <v>814</v>
      </c>
      <c r="F173" s="137">
        <v>741</v>
      </c>
      <c r="G173" s="137">
        <v>664</v>
      </c>
      <c r="H173" s="137">
        <v>571</v>
      </c>
      <c r="I173" s="137">
        <v>526</v>
      </c>
      <c r="J173" s="137">
        <v>459</v>
      </c>
      <c r="K173" s="137">
        <v>408</v>
      </c>
      <c r="L173" s="137">
        <v>360</v>
      </c>
      <c r="M173" s="137">
        <v>349</v>
      </c>
      <c r="N173" s="137">
        <v>331</v>
      </c>
      <c r="O173" s="137">
        <v>318</v>
      </c>
      <c r="P173" s="137">
        <v>297</v>
      </c>
      <c r="Q173" s="137">
        <v>287</v>
      </c>
      <c r="R173" s="137">
        <v>253</v>
      </c>
      <c r="S173" s="137">
        <v>250</v>
      </c>
      <c r="T173" s="137">
        <v>228</v>
      </c>
      <c r="U173" s="137">
        <v>211</v>
      </c>
      <c r="V173" s="137">
        <v>197</v>
      </c>
      <c r="W173" s="137">
        <v>181</v>
      </c>
      <c r="X173" s="137">
        <v>164</v>
      </c>
      <c r="Y173" s="137">
        <v>146</v>
      </c>
      <c r="Z173" s="137">
        <v>132</v>
      </c>
      <c r="AA173" s="137">
        <v>106</v>
      </c>
      <c r="AB173" s="137">
        <v>90</v>
      </c>
      <c r="AC173" s="137">
        <v>81</v>
      </c>
      <c r="AD173" s="137">
        <v>68</v>
      </c>
      <c r="AE173" s="137">
        <v>55</v>
      </c>
      <c r="AF173" s="137">
        <v>39</v>
      </c>
      <c r="AG173" s="137">
        <v>33</v>
      </c>
      <c r="AH173" s="137">
        <v>26</v>
      </c>
      <c r="AI173" s="137">
        <v>27</v>
      </c>
      <c r="AJ173" s="137">
        <v>24</v>
      </c>
      <c r="AK173" s="137">
        <v>22</v>
      </c>
      <c r="AL173" s="137">
        <v>19</v>
      </c>
      <c r="AM173" s="137">
        <v>22</v>
      </c>
      <c r="AN173" s="137">
        <v>23</v>
      </c>
      <c r="AO173" s="137">
        <v>21</v>
      </c>
      <c r="AP173" s="137">
        <v>20</v>
      </c>
    </row>
    <row r="174" spans="1:42" ht="18" customHeight="1">
      <c r="A174" s="136" t="s">
        <v>925</v>
      </c>
      <c r="B174" s="136" t="s">
        <v>926</v>
      </c>
      <c r="C174" s="137">
        <v>364</v>
      </c>
      <c r="D174" s="137">
        <v>294</v>
      </c>
      <c r="E174" s="137">
        <v>254</v>
      </c>
      <c r="F174" s="137">
        <v>226</v>
      </c>
      <c r="G174" s="137">
        <v>193</v>
      </c>
      <c r="H174" s="137">
        <v>174</v>
      </c>
      <c r="I174" s="137">
        <v>167</v>
      </c>
      <c r="J174" s="137">
        <v>158</v>
      </c>
      <c r="K174" s="137">
        <v>139</v>
      </c>
      <c r="L174" s="137">
        <v>121</v>
      </c>
      <c r="M174" s="137">
        <v>117</v>
      </c>
      <c r="N174" s="137">
        <v>111</v>
      </c>
      <c r="O174" s="137">
        <v>110</v>
      </c>
      <c r="P174" s="137">
        <v>108</v>
      </c>
      <c r="Q174" s="137">
        <v>102</v>
      </c>
      <c r="R174" s="137">
        <v>87</v>
      </c>
      <c r="S174" s="137">
        <v>83</v>
      </c>
      <c r="T174" s="137">
        <v>76</v>
      </c>
      <c r="U174" s="137">
        <v>72</v>
      </c>
      <c r="V174" s="137">
        <v>60</v>
      </c>
      <c r="W174" s="137">
        <v>62</v>
      </c>
      <c r="X174" s="137">
        <v>51</v>
      </c>
      <c r="Y174" s="137">
        <v>44</v>
      </c>
      <c r="Z174" s="137">
        <v>39</v>
      </c>
      <c r="AA174" s="137">
        <v>33</v>
      </c>
      <c r="AB174" s="137">
        <v>31</v>
      </c>
      <c r="AC174" s="137">
        <v>30</v>
      </c>
      <c r="AD174" s="137">
        <v>27</v>
      </c>
      <c r="AE174" s="137">
        <v>21</v>
      </c>
      <c r="AF174" s="137">
        <v>16</v>
      </c>
      <c r="AG174" s="137">
        <v>13</v>
      </c>
      <c r="AH174" s="137">
        <v>13</v>
      </c>
      <c r="AI174" s="137">
        <v>13</v>
      </c>
      <c r="AJ174" s="137">
        <v>12</v>
      </c>
      <c r="AK174" s="137">
        <v>12</v>
      </c>
      <c r="AL174" s="137">
        <v>9</v>
      </c>
      <c r="AM174" s="137">
        <v>7</v>
      </c>
      <c r="AN174" s="137">
        <v>7</v>
      </c>
      <c r="AO174" s="137">
        <v>7</v>
      </c>
      <c r="AP174" s="137">
        <v>6</v>
      </c>
    </row>
    <row r="175" spans="1:42" ht="18" customHeight="1">
      <c r="A175" s="136" t="s">
        <v>927</v>
      </c>
      <c r="B175" s="136" t="s">
        <v>928</v>
      </c>
      <c r="C175" s="137">
        <v>398</v>
      </c>
      <c r="D175" s="137">
        <v>317</v>
      </c>
      <c r="E175" s="137">
        <v>259</v>
      </c>
      <c r="F175" s="137">
        <v>247</v>
      </c>
      <c r="G175" s="137">
        <v>224</v>
      </c>
      <c r="H175" s="137">
        <v>197</v>
      </c>
      <c r="I175" s="137">
        <v>183</v>
      </c>
      <c r="J175" s="137">
        <v>156</v>
      </c>
      <c r="K175" s="137">
        <v>152</v>
      </c>
      <c r="L175" s="137">
        <v>154</v>
      </c>
      <c r="M175" s="137">
        <v>143</v>
      </c>
      <c r="N175" s="137">
        <v>139</v>
      </c>
      <c r="O175" s="137">
        <v>135</v>
      </c>
      <c r="P175" s="137">
        <v>124</v>
      </c>
      <c r="Q175" s="137">
        <v>122</v>
      </c>
      <c r="R175" s="137">
        <v>118</v>
      </c>
      <c r="S175" s="137">
        <v>116</v>
      </c>
      <c r="T175" s="137">
        <v>112</v>
      </c>
      <c r="U175" s="137">
        <v>111</v>
      </c>
      <c r="V175" s="137">
        <v>111</v>
      </c>
      <c r="W175" s="137">
        <v>103</v>
      </c>
      <c r="X175" s="137">
        <v>96</v>
      </c>
      <c r="Y175" s="137">
        <v>91</v>
      </c>
      <c r="Z175" s="137">
        <v>85</v>
      </c>
      <c r="AA175" s="137">
        <v>75</v>
      </c>
      <c r="AB175" s="137">
        <v>62</v>
      </c>
      <c r="AC175" s="137">
        <v>53</v>
      </c>
      <c r="AD175" s="137">
        <v>45</v>
      </c>
      <c r="AE175" s="137">
        <v>31</v>
      </c>
      <c r="AF175" s="137">
        <v>25</v>
      </c>
      <c r="AG175" s="137">
        <v>18</v>
      </c>
      <c r="AH175" s="137">
        <v>17</v>
      </c>
      <c r="AI175" s="137">
        <v>14</v>
      </c>
      <c r="AJ175" s="137">
        <v>14</v>
      </c>
      <c r="AK175" s="137">
        <v>12</v>
      </c>
      <c r="AL175" s="137">
        <v>13</v>
      </c>
      <c r="AM175" s="137">
        <v>13</v>
      </c>
      <c r="AN175" s="137">
        <v>13</v>
      </c>
      <c r="AO175" s="137">
        <v>10</v>
      </c>
      <c r="AP175" s="137">
        <v>12</v>
      </c>
    </row>
    <row r="176" spans="1:42" ht="18" customHeight="1">
      <c r="A176" s="136" t="s">
        <v>929</v>
      </c>
      <c r="B176" s="136" t="s">
        <v>930</v>
      </c>
      <c r="C176" s="137">
        <v>195</v>
      </c>
      <c r="D176" s="137">
        <v>164</v>
      </c>
      <c r="E176" s="137">
        <v>131</v>
      </c>
      <c r="F176" s="137">
        <v>122</v>
      </c>
      <c r="G176" s="137">
        <v>111</v>
      </c>
      <c r="H176" s="137">
        <v>94</v>
      </c>
      <c r="I176" s="137">
        <v>90</v>
      </c>
      <c r="J176" s="137">
        <v>79</v>
      </c>
      <c r="K176" s="137">
        <v>77</v>
      </c>
      <c r="L176" s="137">
        <v>71</v>
      </c>
      <c r="M176" s="137">
        <v>67</v>
      </c>
      <c r="N176" s="137">
        <v>68</v>
      </c>
      <c r="O176" s="137">
        <v>68</v>
      </c>
      <c r="P176" s="137">
        <v>59</v>
      </c>
      <c r="Q176" s="137">
        <v>59</v>
      </c>
      <c r="R176" s="137">
        <v>58</v>
      </c>
      <c r="S176" s="137">
        <v>56</v>
      </c>
      <c r="T176" s="137">
        <v>53</v>
      </c>
      <c r="U176" s="137">
        <v>53</v>
      </c>
      <c r="V176" s="137">
        <v>42</v>
      </c>
      <c r="W176" s="137">
        <v>43</v>
      </c>
      <c r="X176" s="137">
        <v>45</v>
      </c>
      <c r="Y176" s="137">
        <v>36</v>
      </c>
      <c r="Z176" s="137">
        <v>34</v>
      </c>
      <c r="AA176" s="137">
        <v>31</v>
      </c>
      <c r="AB176" s="137">
        <v>27</v>
      </c>
      <c r="AC176" s="137">
        <v>23</v>
      </c>
      <c r="AD176" s="137">
        <v>21</v>
      </c>
      <c r="AE176" s="137">
        <v>14</v>
      </c>
      <c r="AF176" s="137">
        <v>8</v>
      </c>
      <c r="AG176" s="137">
        <v>7</v>
      </c>
      <c r="AH176" s="137">
        <v>6</v>
      </c>
      <c r="AI176" s="137">
        <v>7</v>
      </c>
      <c r="AJ176" s="137">
        <v>5</v>
      </c>
      <c r="AK176" s="137">
        <v>5</v>
      </c>
      <c r="AL176" s="137" t="s">
        <v>631</v>
      </c>
      <c r="AM176" s="137" t="s">
        <v>631</v>
      </c>
      <c r="AN176" s="137" t="s">
        <v>631</v>
      </c>
      <c r="AO176" s="137">
        <v>5</v>
      </c>
      <c r="AP176" s="137">
        <v>6</v>
      </c>
    </row>
    <row r="177" spans="1:42" ht="18" customHeight="1">
      <c r="A177" s="136" t="s">
        <v>931</v>
      </c>
      <c r="B177" s="136" t="s">
        <v>932</v>
      </c>
      <c r="C177" s="137">
        <v>485</v>
      </c>
      <c r="D177" s="137">
        <v>422</v>
      </c>
      <c r="E177" s="137">
        <v>363</v>
      </c>
      <c r="F177" s="137">
        <v>344</v>
      </c>
      <c r="G177" s="137">
        <v>306</v>
      </c>
      <c r="H177" s="137">
        <v>273</v>
      </c>
      <c r="I177" s="137">
        <v>266</v>
      </c>
      <c r="J177" s="137">
        <v>239</v>
      </c>
      <c r="K177" s="137">
        <v>205</v>
      </c>
      <c r="L177" s="137">
        <v>168</v>
      </c>
      <c r="M177" s="137">
        <v>155</v>
      </c>
      <c r="N177" s="137">
        <v>151</v>
      </c>
      <c r="O177" s="137">
        <v>147</v>
      </c>
      <c r="P177" s="137">
        <v>144</v>
      </c>
      <c r="Q177" s="137">
        <v>131</v>
      </c>
      <c r="R177" s="137">
        <v>120</v>
      </c>
      <c r="S177" s="137">
        <v>116</v>
      </c>
      <c r="T177" s="137">
        <v>98</v>
      </c>
      <c r="U177" s="137">
        <v>91</v>
      </c>
      <c r="V177" s="137">
        <v>76</v>
      </c>
      <c r="W177" s="137">
        <v>73</v>
      </c>
      <c r="X177" s="137">
        <v>62</v>
      </c>
      <c r="Y177" s="137">
        <v>54</v>
      </c>
      <c r="Z177" s="137">
        <v>45</v>
      </c>
      <c r="AA177" s="137">
        <v>43</v>
      </c>
      <c r="AB177" s="137">
        <v>38</v>
      </c>
      <c r="AC177" s="137">
        <v>38</v>
      </c>
      <c r="AD177" s="137">
        <v>28</v>
      </c>
      <c r="AE177" s="137">
        <v>25</v>
      </c>
      <c r="AF177" s="137">
        <v>17</v>
      </c>
      <c r="AG177" s="137">
        <v>14</v>
      </c>
      <c r="AH177" s="137">
        <v>12</v>
      </c>
      <c r="AI177" s="137">
        <v>9</v>
      </c>
      <c r="AJ177" s="137">
        <v>9</v>
      </c>
      <c r="AK177" s="137">
        <v>8</v>
      </c>
      <c r="AL177" s="137">
        <v>9</v>
      </c>
      <c r="AM177" s="137">
        <v>8</v>
      </c>
      <c r="AN177" s="137">
        <v>6</v>
      </c>
      <c r="AO177" s="137">
        <v>9</v>
      </c>
      <c r="AP177" s="137">
        <v>9</v>
      </c>
    </row>
    <row r="178" spans="1:42" ht="18" customHeight="1">
      <c r="A178" s="136" t="s">
        <v>933</v>
      </c>
      <c r="B178" s="136" t="s">
        <v>934</v>
      </c>
      <c r="C178" s="137">
        <v>256</v>
      </c>
      <c r="D178" s="137">
        <v>237</v>
      </c>
      <c r="E178" s="137">
        <v>211</v>
      </c>
      <c r="F178" s="137">
        <v>185</v>
      </c>
      <c r="G178" s="137">
        <v>159</v>
      </c>
      <c r="H178" s="137">
        <v>139</v>
      </c>
      <c r="I178" s="137">
        <v>137</v>
      </c>
      <c r="J178" s="137">
        <v>119</v>
      </c>
      <c r="K178" s="137">
        <v>106</v>
      </c>
      <c r="L178" s="137">
        <v>100</v>
      </c>
      <c r="M178" s="137">
        <v>92</v>
      </c>
      <c r="N178" s="137">
        <v>89</v>
      </c>
      <c r="O178" s="137">
        <v>86</v>
      </c>
      <c r="P178" s="137">
        <v>80</v>
      </c>
      <c r="Q178" s="137">
        <v>77</v>
      </c>
      <c r="R178" s="137">
        <v>71</v>
      </c>
      <c r="S178" s="137">
        <v>67</v>
      </c>
      <c r="T178" s="137">
        <v>66</v>
      </c>
      <c r="U178" s="137">
        <v>63</v>
      </c>
      <c r="V178" s="137">
        <v>61</v>
      </c>
      <c r="W178" s="137">
        <v>60</v>
      </c>
      <c r="X178" s="137">
        <v>55</v>
      </c>
      <c r="Y178" s="137">
        <v>51</v>
      </c>
      <c r="Z178" s="137">
        <v>46</v>
      </c>
      <c r="AA178" s="137">
        <v>40</v>
      </c>
      <c r="AB178" s="137">
        <v>37</v>
      </c>
      <c r="AC178" s="137">
        <v>28</v>
      </c>
      <c r="AD178" s="137">
        <v>25</v>
      </c>
      <c r="AE178" s="137">
        <v>23</v>
      </c>
      <c r="AF178" s="137">
        <v>18</v>
      </c>
      <c r="AG178" s="137">
        <v>13</v>
      </c>
      <c r="AH178" s="137">
        <v>11</v>
      </c>
      <c r="AI178" s="137">
        <v>10</v>
      </c>
      <c r="AJ178" s="137">
        <v>10</v>
      </c>
      <c r="AK178" s="137">
        <v>10</v>
      </c>
      <c r="AL178" s="137">
        <v>13</v>
      </c>
      <c r="AM178" s="137">
        <v>14</v>
      </c>
      <c r="AN178" s="137">
        <v>12</v>
      </c>
      <c r="AO178" s="137">
        <v>10</v>
      </c>
      <c r="AP178" s="137">
        <v>9</v>
      </c>
    </row>
    <row r="179" spans="1:42" ht="18" customHeight="1">
      <c r="A179" s="136" t="s">
        <v>935</v>
      </c>
      <c r="B179" s="136" t="s">
        <v>936</v>
      </c>
      <c r="C179" s="137">
        <v>234</v>
      </c>
      <c r="D179" s="137">
        <v>183</v>
      </c>
      <c r="E179" s="137">
        <v>166</v>
      </c>
      <c r="F179" s="137">
        <v>150</v>
      </c>
      <c r="G179" s="137">
        <v>133</v>
      </c>
      <c r="H179" s="137">
        <v>118</v>
      </c>
      <c r="I179" s="137">
        <v>113</v>
      </c>
      <c r="J179" s="137">
        <v>99</v>
      </c>
      <c r="K179" s="137">
        <v>94</v>
      </c>
      <c r="L179" s="137">
        <v>86</v>
      </c>
      <c r="M179" s="137">
        <v>75</v>
      </c>
      <c r="N179" s="137">
        <v>76</v>
      </c>
      <c r="O179" s="137">
        <v>76</v>
      </c>
      <c r="P179" s="137">
        <v>74</v>
      </c>
      <c r="Q179" s="137">
        <v>72</v>
      </c>
      <c r="R179" s="137">
        <v>60</v>
      </c>
      <c r="S179" s="137">
        <v>61</v>
      </c>
      <c r="T179" s="137">
        <v>59</v>
      </c>
      <c r="U179" s="137">
        <v>56</v>
      </c>
      <c r="V179" s="137">
        <v>48</v>
      </c>
      <c r="W179" s="137">
        <v>41</v>
      </c>
      <c r="X179" s="137">
        <v>39</v>
      </c>
      <c r="Y179" s="137">
        <v>39</v>
      </c>
      <c r="Z179" s="137">
        <v>38</v>
      </c>
      <c r="AA179" s="137">
        <v>31</v>
      </c>
      <c r="AB179" s="137">
        <v>28</v>
      </c>
      <c r="AC179" s="137">
        <v>21</v>
      </c>
      <c r="AD179" s="137">
        <v>16</v>
      </c>
      <c r="AE179" s="137">
        <v>14</v>
      </c>
      <c r="AF179" s="137">
        <v>9</v>
      </c>
      <c r="AG179" s="137">
        <v>11</v>
      </c>
      <c r="AH179" s="137">
        <v>10</v>
      </c>
      <c r="AI179" s="137">
        <v>9</v>
      </c>
      <c r="AJ179" s="137">
        <v>9</v>
      </c>
      <c r="AK179" s="137">
        <v>9</v>
      </c>
      <c r="AL179" s="137">
        <v>8</v>
      </c>
      <c r="AM179" s="137">
        <v>7</v>
      </c>
      <c r="AN179" s="137">
        <v>5</v>
      </c>
      <c r="AO179" s="137">
        <v>6</v>
      </c>
      <c r="AP179" s="137">
        <v>6</v>
      </c>
    </row>
    <row r="180" spans="1:42" ht="18" customHeight="1">
      <c r="A180" s="136" t="s">
        <v>937</v>
      </c>
      <c r="B180" s="136" t="s">
        <v>938</v>
      </c>
      <c r="C180" s="137">
        <v>1586</v>
      </c>
      <c r="D180" s="137">
        <v>1351</v>
      </c>
      <c r="E180" s="137">
        <v>1173</v>
      </c>
      <c r="F180" s="137">
        <v>1085</v>
      </c>
      <c r="G180" s="137">
        <v>974</v>
      </c>
      <c r="H180" s="137">
        <v>854</v>
      </c>
      <c r="I180" s="137">
        <v>819</v>
      </c>
      <c r="J180" s="137">
        <v>705</v>
      </c>
      <c r="K180" s="137">
        <v>642</v>
      </c>
      <c r="L180" s="137">
        <v>557</v>
      </c>
      <c r="M180" s="137">
        <v>512</v>
      </c>
      <c r="N180" s="137">
        <v>506</v>
      </c>
      <c r="O180" s="137">
        <v>491</v>
      </c>
      <c r="P180" s="137">
        <v>466</v>
      </c>
      <c r="Q180" s="137">
        <v>437</v>
      </c>
      <c r="R180" s="137">
        <v>403</v>
      </c>
      <c r="S180" s="137">
        <v>390</v>
      </c>
      <c r="T180" s="137">
        <v>348</v>
      </c>
      <c r="U180" s="137">
        <v>304</v>
      </c>
      <c r="V180" s="137">
        <v>257</v>
      </c>
      <c r="W180" s="137">
        <v>236</v>
      </c>
      <c r="X180" s="137">
        <v>213</v>
      </c>
      <c r="Y180" s="137">
        <v>190</v>
      </c>
      <c r="Z180" s="137">
        <v>167</v>
      </c>
      <c r="AA180" s="137">
        <v>149</v>
      </c>
      <c r="AB180" s="137">
        <v>125</v>
      </c>
      <c r="AC180" s="137">
        <v>98</v>
      </c>
      <c r="AD180" s="137">
        <v>82</v>
      </c>
      <c r="AE180" s="137">
        <v>65</v>
      </c>
      <c r="AF180" s="137">
        <v>50</v>
      </c>
      <c r="AG180" s="137">
        <v>43</v>
      </c>
      <c r="AH180" s="137">
        <v>38</v>
      </c>
      <c r="AI180" s="137">
        <v>31</v>
      </c>
      <c r="AJ180" s="137">
        <v>29</v>
      </c>
      <c r="AK180" s="137">
        <v>23</v>
      </c>
      <c r="AL180" s="137">
        <v>20</v>
      </c>
      <c r="AM180" s="137">
        <v>19</v>
      </c>
      <c r="AN180" s="137">
        <v>20</v>
      </c>
      <c r="AO180" s="137">
        <v>20</v>
      </c>
      <c r="AP180" s="137">
        <v>18</v>
      </c>
    </row>
    <row r="181" spans="1:42" ht="18" customHeight="1">
      <c r="A181" s="136" t="s">
        <v>939</v>
      </c>
      <c r="B181" s="136" t="s">
        <v>940</v>
      </c>
      <c r="C181" s="137">
        <v>363</v>
      </c>
      <c r="D181" s="137">
        <v>316</v>
      </c>
      <c r="E181" s="137">
        <v>262</v>
      </c>
      <c r="F181" s="137">
        <v>219</v>
      </c>
      <c r="G181" s="137">
        <v>198</v>
      </c>
      <c r="H181" s="137">
        <v>172</v>
      </c>
      <c r="I181" s="137">
        <v>167</v>
      </c>
      <c r="J181" s="137">
        <v>154</v>
      </c>
      <c r="K181" s="137">
        <v>142</v>
      </c>
      <c r="L181" s="137">
        <v>121</v>
      </c>
      <c r="M181" s="137">
        <v>119</v>
      </c>
      <c r="N181" s="137">
        <v>117</v>
      </c>
      <c r="O181" s="137">
        <v>115</v>
      </c>
      <c r="P181" s="137">
        <v>109</v>
      </c>
      <c r="Q181" s="137">
        <v>104</v>
      </c>
      <c r="R181" s="137">
        <v>98</v>
      </c>
      <c r="S181" s="137">
        <v>98</v>
      </c>
      <c r="T181" s="137">
        <v>83</v>
      </c>
      <c r="U181" s="137">
        <v>75</v>
      </c>
      <c r="V181" s="137">
        <v>55</v>
      </c>
      <c r="W181" s="137">
        <v>52</v>
      </c>
      <c r="X181" s="137">
        <v>47</v>
      </c>
      <c r="Y181" s="137">
        <v>40</v>
      </c>
      <c r="Z181" s="137">
        <v>36</v>
      </c>
      <c r="AA181" s="137">
        <v>35</v>
      </c>
      <c r="AB181" s="137">
        <v>26</v>
      </c>
      <c r="AC181" s="137">
        <v>20</v>
      </c>
      <c r="AD181" s="137">
        <v>15</v>
      </c>
      <c r="AE181" s="137">
        <v>12</v>
      </c>
      <c r="AF181" s="137">
        <v>9</v>
      </c>
      <c r="AG181" s="137">
        <v>7</v>
      </c>
      <c r="AH181" s="137">
        <v>8</v>
      </c>
      <c r="AI181" s="137">
        <v>7</v>
      </c>
      <c r="AJ181" s="137">
        <v>6</v>
      </c>
      <c r="AK181" s="137">
        <v>5</v>
      </c>
      <c r="AL181" s="137" t="s">
        <v>631</v>
      </c>
      <c r="AM181" s="137" t="s">
        <v>631</v>
      </c>
      <c r="AN181" s="137" t="s">
        <v>631</v>
      </c>
      <c r="AO181" s="137" t="s">
        <v>631</v>
      </c>
      <c r="AP181" s="137" t="s">
        <v>631</v>
      </c>
    </row>
    <row r="182" spans="1:42" ht="18" customHeight="1">
      <c r="A182" s="136" t="s">
        <v>941</v>
      </c>
      <c r="B182" s="136" t="s">
        <v>942</v>
      </c>
      <c r="C182" s="137">
        <v>295</v>
      </c>
      <c r="D182" s="137">
        <v>250</v>
      </c>
      <c r="E182" s="137">
        <v>211</v>
      </c>
      <c r="F182" s="137">
        <v>206</v>
      </c>
      <c r="G182" s="137">
        <v>180</v>
      </c>
      <c r="H182" s="137">
        <v>153</v>
      </c>
      <c r="I182" s="137">
        <v>138</v>
      </c>
      <c r="J182" s="137">
        <v>120</v>
      </c>
      <c r="K182" s="137">
        <v>106</v>
      </c>
      <c r="L182" s="137">
        <v>99</v>
      </c>
      <c r="M182" s="137">
        <v>83</v>
      </c>
      <c r="N182" s="137">
        <v>86</v>
      </c>
      <c r="O182" s="137">
        <v>80</v>
      </c>
      <c r="P182" s="137">
        <v>77</v>
      </c>
      <c r="Q182" s="137">
        <v>68</v>
      </c>
      <c r="R182" s="137">
        <v>61</v>
      </c>
      <c r="S182" s="137">
        <v>55</v>
      </c>
      <c r="T182" s="137">
        <v>48</v>
      </c>
      <c r="U182" s="137">
        <v>42</v>
      </c>
      <c r="V182" s="137">
        <v>41</v>
      </c>
      <c r="W182" s="137">
        <v>33</v>
      </c>
      <c r="X182" s="137">
        <v>30</v>
      </c>
      <c r="Y182" s="137">
        <v>26</v>
      </c>
      <c r="Z182" s="137">
        <v>21</v>
      </c>
      <c r="AA182" s="137">
        <v>17</v>
      </c>
      <c r="AB182" s="137">
        <v>18</v>
      </c>
      <c r="AC182" s="137">
        <v>15</v>
      </c>
      <c r="AD182" s="137">
        <v>13</v>
      </c>
      <c r="AE182" s="137">
        <v>10</v>
      </c>
      <c r="AF182" s="137">
        <v>11</v>
      </c>
      <c r="AG182" s="137">
        <v>11</v>
      </c>
      <c r="AH182" s="137">
        <v>9</v>
      </c>
      <c r="AI182" s="137">
        <v>7</v>
      </c>
      <c r="AJ182" s="137">
        <v>6</v>
      </c>
      <c r="AK182" s="137" t="s">
        <v>631</v>
      </c>
      <c r="AL182" s="137" t="s">
        <v>631</v>
      </c>
      <c r="AM182" s="137" t="s">
        <v>631</v>
      </c>
      <c r="AN182" s="137" t="s">
        <v>631</v>
      </c>
      <c r="AO182" s="137" t="s">
        <v>631</v>
      </c>
      <c r="AP182" s="137" t="s">
        <v>631</v>
      </c>
    </row>
    <row r="183" spans="1:42" ht="18" customHeight="1">
      <c r="A183" s="136" t="s">
        <v>943</v>
      </c>
      <c r="B183" s="136" t="s">
        <v>944</v>
      </c>
      <c r="C183" s="137">
        <v>145</v>
      </c>
      <c r="D183" s="137">
        <v>126</v>
      </c>
      <c r="E183" s="137">
        <v>116</v>
      </c>
      <c r="F183" s="137">
        <v>107</v>
      </c>
      <c r="G183" s="137">
        <v>91</v>
      </c>
      <c r="H183" s="137">
        <v>85</v>
      </c>
      <c r="I183" s="137">
        <v>78</v>
      </c>
      <c r="J183" s="137">
        <v>69</v>
      </c>
      <c r="K183" s="137">
        <v>65</v>
      </c>
      <c r="L183" s="137">
        <v>51</v>
      </c>
      <c r="M183" s="137">
        <v>47</v>
      </c>
      <c r="N183" s="137">
        <v>49</v>
      </c>
      <c r="O183" s="137">
        <v>52</v>
      </c>
      <c r="P183" s="137">
        <v>52</v>
      </c>
      <c r="Q183" s="137">
        <v>44</v>
      </c>
      <c r="R183" s="137">
        <v>43</v>
      </c>
      <c r="S183" s="137">
        <v>40</v>
      </c>
      <c r="T183" s="137">
        <v>38</v>
      </c>
      <c r="U183" s="137">
        <v>34</v>
      </c>
      <c r="V183" s="137">
        <v>30</v>
      </c>
      <c r="W183" s="137">
        <v>29</v>
      </c>
      <c r="X183" s="137">
        <v>24</v>
      </c>
      <c r="Y183" s="137">
        <v>23</v>
      </c>
      <c r="Z183" s="137">
        <v>21</v>
      </c>
      <c r="AA183" s="137">
        <v>18</v>
      </c>
      <c r="AB183" s="137">
        <v>15</v>
      </c>
      <c r="AC183" s="137">
        <v>9</v>
      </c>
      <c r="AD183" s="137">
        <v>6</v>
      </c>
      <c r="AE183" s="137">
        <v>7</v>
      </c>
      <c r="AF183" s="137" t="s">
        <v>631</v>
      </c>
      <c r="AG183" s="137" t="s">
        <v>631</v>
      </c>
      <c r="AH183" s="137" t="s">
        <v>631</v>
      </c>
      <c r="AI183" s="137" t="s">
        <v>631</v>
      </c>
      <c r="AJ183" s="137" t="s">
        <v>631</v>
      </c>
      <c r="AK183" s="137" t="s">
        <v>631</v>
      </c>
      <c r="AL183" s="137" t="s">
        <v>631</v>
      </c>
      <c r="AM183" s="137">
        <v>0</v>
      </c>
      <c r="AN183" s="137" t="s">
        <v>631</v>
      </c>
      <c r="AO183" s="137" t="s">
        <v>631</v>
      </c>
      <c r="AP183" s="137" t="s">
        <v>631</v>
      </c>
    </row>
    <row r="184" spans="1:42" ht="18" customHeight="1">
      <c r="A184" s="136" t="s">
        <v>945</v>
      </c>
      <c r="B184" s="136" t="s">
        <v>946</v>
      </c>
      <c r="C184" s="137">
        <v>188</v>
      </c>
      <c r="D184" s="137">
        <v>167</v>
      </c>
      <c r="E184" s="137">
        <v>145</v>
      </c>
      <c r="F184" s="137">
        <v>132</v>
      </c>
      <c r="G184" s="137">
        <v>121</v>
      </c>
      <c r="H184" s="137">
        <v>99</v>
      </c>
      <c r="I184" s="137">
        <v>94</v>
      </c>
      <c r="J184" s="137">
        <v>79</v>
      </c>
      <c r="K184" s="137">
        <v>71</v>
      </c>
      <c r="L184" s="137">
        <v>55</v>
      </c>
      <c r="M184" s="137">
        <v>57</v>
      </c>
      <c r="N184" s="137">
        <v>58</v>
      </c>
      <c r="O184" s="137">
        <v>58</v>
      </c>
      <c r="P184" s="137">
        <v>54</v>
      </c>
      <c r="Q184" s="137">
        <v>55</v>
      </c>
      <c r="R184" s="137">
        <v>52</v>
      </c>
      <c r="S184" s="137">
        <v>49</v>
      </c>
      <c r="T184" s="137">
        <v>44</v>
      </c>
      <c r="U184" s="137">
        <v>38</v>
      </c>
      <c r="V184" s="137">
        <v>32</v>
      </c>
      <c r="W184" s="137">
        <v>31</v>
      </c>
      <c r="X184" s="137">
        <v>30</v>
      </c>
      <c r="Y184" s="137">
        <v>23</v>
      </c>
      <c r="Z184" s="137">
        <v>21</v>
      </c>
      <c r="AA184" s="137">
        <v>20</v>
      </c>
      <c r="AB184" s="137">
        <v>16</v>
      </c>
      <c r="AC184" s="137">
        <v>13</v>
      </c>
      <c r="AD184" s="137">
        <v>13</v>
      </c>
      <c r="AE184" s="137">
        <v>12</v>
      </c>
      <c r="AF184" s="137">
        <v>9</v>
      </c>
      <c r="AG184" s="137">
        <v>6</v>
      </c>
      <c r="AH184" s="137">
        <v>6</v>
      </c>
      <c r="AI184" s="137" t="s">
        <v>631</v>
      </c>
      <c r="AJ184" s="137" t="s">
        <v>631</v>
      </c>
      <c r="AK184" s="137" t="s">
        <v>631</v>
      </c>
      <c r="AL184" s="137" t="s">
        <v>631</v>
      </c>
      <c r="AM184" s="137" t="s">
        <v>631</v>
      </c>
      <c r="AN184" s="137" t="s">
        <v>631</v>
      </c>
      <c r="AO184" s="137" t="s">
        <v>631</v>
      </c>
      <c r="AP184" s="137">
        <v>0</v>
      </c>
    </row>
    <row r="185" spans="1:42" ht="18" customHeight="1">
      <c r="A185" s="136" t="s">
        <v>947</v>
      </c>
      <c r="B185" s="136" t="s">
        <v>948</v>
      </c>
      <c r="C185" s="137">
        <v>448</v>
      </c>
      <c r="D185" s="137">
        <v>365</v>
      </c>
      <c r="E185" s="137">
        <v>337</v>
      </c>
      <c r="F185" s="137">
        <v>318</v>
      </c>
      <c r="G185" s="137">
        <v>283</v>
      </c>
      <c r="H185" s="137">
        <v>253</v>
      </c>
      <c r="I185" s="137">
        <v>248</v>
      </c>
      <c r="J185" s="137">
        <v>198</v>
      </c>
      <c r="K185" s="137">
        <v>179</v>
      </c>
      <c r="L185" s="137">
        <v>158</v>
      </c>
      <c r="M185" s="137">
        <v>140</v>
      </c>
      <c r="N185" s="137">
        <v>130</v>
      </c>
      <c r="O185" s="137">
        <v>125</v>
      </c>
      <c r="P185" s="137">
        <v>113</v>
      </c>
      <c r="Q185" s="137">
        <v>108</v>
      </c>
      <c r="R185" s="137">
        <v>94</v>
      </c>
      <c r="S185" s="137">
        <v>94</v>
      </c>
      <c r="T185" s="137">
        <v>87</v>
      </c>
      <c r="U185" s="137">
        <v>71</v>
      </c>
      <c r="V185" s="137">
        <v>58</v>
      </c>
      <c r="W185" s="137">
        <v>52</v>
      </c>
      <c r="X185" s="137">
        <v>44</v>
      </c>
      <c r="Y185" s="137">
        <v>40</v>
      </c>
      <c r="Z185" s="137">
        <v>34</v>
      </c>
      <c r="AA185" s="137">
        <v>30</v>
      </c>
      <c r="AB185" s="137">
        <v>26</v>
      </c>
      <c r="AC185" s="137">
        <v>21</v>
      </c>
      <c r="AD185" s="137">
        <v>19</v>
      </c>
      <c r="AE185" s="137">
        <v>14</v>
      </c>
      <c r="AF185" s="137">
        <v>10</v>
      </c>
      <c r="AG185" s="137">
        <v>10</v>
      </c>
      <c r="AH185" s="137">
        <v>9</v>
      </c>
      <c r="AI185" s="137">
        <v>8</v>
      </c>
      <c r="AJ185" s="137">
        <v>8</v>
      </c>
      <c r="AK185" s="137">
        <v>7</v>
      </c>
      <c r="AL185" s="137">
        <v>7</v>
      </c>
      <c r="AM185" s="137">
        <v>7</v>
      </c>
      <c r="AN185" s="137">
        <v>6</v>
      </c>
      <c r="AO185" s="137">
        <v>6</v>
      </c>
      <c r="AP185" s="137">
        <v>6</v>
      </c>
    </row>
    <row r="186" spans="1:42" ht="18" customHeight="1">
      <c r="A186" s="136" t="s">
        <v>949</v>
      </c>
      <c r="B186" s="136" t="s">
        <v>950</v>
      </c>
      <c r="C186" s="137">
        <v>147</v>
      </c>
      <c r="D186" s="137">
        <v>127</v>
      </c>
      <c r="E186" s="137">
        <v>102</v>
      </c>
      <c r="F186" s="137">
        <v>103</v>
      </c>
      <c r="G186" s="137">
        <v>101</v>
      </c>
      <c r="H186" s="137">
        <v>92</v>
      </c>
      <c r="I186" s="137">
        <v>94</v>
      </c>
      <c r="J186" s="137">
        <v>85</v>
      </c>
      <c r="K186" s="137">
        <v>79</v>
      </c>
      <c r="L186" s="137">
        <v>73</v>
      </c>
      <c r="M186" s="137">
        <v>66</v>
      </c>
      <c r="N186" s="137">
        <v>66</v>
      </c>
      <c r="O186" s="137">
        <v>61</v>
      </c>
      <c r="P186" s="137">
        <v>61</v>
      </c>
      <c r="Q186" s="137">
        <v>58</v>
      </c>
      <c r="R186" s="137">
        <v>55</v>
      </c>
      <c r="S186" s="137">
        <v>54</v>
      </c>
      <c r="T186" s="137">
        <v>48</v>
      </c>
      <c r="U186" s="137">
        <v>44</v>
      </c>
      <c r="V186" s="137">
        <v>41</v>
      </c>
      <c r="W186" s="137">
        <v>39</v>
      </c>
      <c r="X186" s="137">
        <v>38</v>
      </c>
      <c r="Y186" s="137">
        <v>38</v>
      </c>
      <c r="Z186" s="137">
        <v>34</v>
      </c>
      <c r="AA186" s="137">
        <v>29</v>
      </c>
      <c r="AB186" s="137">
        <v>24</v>
      </c>
      <c r="AC186" s="137">
        <v>20</v>
      </c>
      <c r="AD186" s="137">
        <v>16</v>
      </c>
      <c r="AE186" s="137">
        <v>10</v>
      </c>
      <c r="AF186" s="137">
        <v>7</v>
      </c>
      <c r="AG186" s="137">
        <v>6</v>
      </c>
      <c r="AH186" s="137" t="s">
        <v>631</v>
      </c>
      <c r="AI186" s="137" t="s">
        <v>631</v>
      </c>
      <c r="AJ186" s="137" t="s">
        <v>631</v>
      </c>
      <c r="AK186" s="137" t="s">
        <v>631</v>
      </c>
      <c r="AL186" s="137" t="s">
        <v>631</v>
      </c>
      <c r="AM186" s="137" t="s">
        <v>631</v>
      </c>
      <c r="AN186" s="137">
        <v>5</v>
      </c>
      <c r="AO186" s="137">
        <v>5</v>
      </c>
      <c r="AP186" s="137" t="s">
        <v>631</v>
      </c>
    </row>
    <row r="187" spans="1:42" ht="18" customHeight="1">
      <c r="A187" s="136"/>
      <c r="B187" s="136" t="s">
        <v>650</v>
      </c>
      <c r="C187" s="137" t="s">
        <v>631</v>
      </c>
      <c r="D187" s="137" t="s">
        <v>631</v>
      </c>
      <c r="E187" s="137" t="s">
        <v>631</v>
      </c>
      <c r="F187" s="137" t="s">
        <v>631</v>
      </c>
      <c r="G187" s="137" t="s">
        <v>631</v>
      </c>
      <c r="H187" s="137">
        <v>0</v>
      </c>
      <c r="I187" s="137">
        <v>0</v>
      </c>
      <c r="J187" s="137">
        <v>0</v>
      </c>
      <c r="K187" s="137">
        <v>0</v>
      </c>
      <c r="L187" s="137">
        <v>0</v>
      </c>
      <c r="M187" s="137">
        <v>0</v>
      </c>
      <c r="N187" s="137">
        <v>0</v>
      </c>
      <c r="O187" s="137">
        <v>0</v>
      </c>
      <c r="P187" s="137">
        <v>0</v>
      </c>
      <c r="Q187" s="137">
        <v>0</v>
      </c>
      <c r="R187" s="137">
        <v>0</v>
      </c>
      <c r="S187" s="137">
        <v>0</v>
      </c>
      <c r="T187" s="137">
        <v>0</v>
      </c>
      <c r="U187" s="137">
        <v>0</v>
      </c>
      <c r="V187" s="137">
        <v>0</v>
      </c>
      <c r="W187" s="137">
        <v>0</v>
      </c>
      <c r="X187" s="137">
        <v>0</v>
      </c>
      <c r="Y187" s="137">
        <v>0</v>
      </c>
      <c r="Z187" s="137">
        <v>0</v>
      </c>
      <c r="AA187" s="137">
        <v>0</v>
      </c>
      <c r="AB187" s="137">
        <v>0</v>
      </c>
      <c r="AC187" s="137">
        <v>0</v>
      </c>
      <c r="AD187" s="137">
        <v>0</v>
      </c>
      <c r="AE187" s="137">
        <v>0</v>
      </c>
      <c r="AF187" s="137">
        <v>0</v>
      </c>
      <c r="AG187" s="137">
        <v>0</v>
      </c>
      <c r="AH187" s="137">
        <v>0</v>
      </c>
      <c r="AI187" s="137">
        <v>0</v>
      </c>
      <c r="AJ187" s="137">
        <v>0</v>
      </c>
      <c r="AK187" s="137">
        <v>0</v>
      </c>
      <c r="AL187" s="137">
        <v>0</v>
      </c>
      <c r="AM187" s="137">
        <v>0</v>
      </c>
      <c r="AN187" s="137">
        <v>0</v>
      </c>
      <c r="AO187" s="137">
        <v>0</v>
      </c>
      <c r="AP187" s="137" t="s">
        <v>631</v>
      </c>
    </row>
    <row r="188" spans="1:42" ht="18" customHeight="1">
      <c r="A188" s="136" t="s">
        <v>951</v>
      </c>
      <c r="B188" s="136" t="s">
        <v>952</v>
      </c>
      <c r="C188" s="137">
        <v>16096</v>
      </c>
      <c r="D188" s="137">
        <v>13482</v>
      </c>
      <c r="E188" s="137">
        <v>11606</v>
      </c>
      <c r="F188" s="137">
        <v>10607</v>
      </c>
      <c r="G188" s="137">
        <v>9541</v>
      </c>
      <c r="H188" s="137">
        <v>8186</v>
      </c>
      <c r="I188" s="137">
        <v>7808</v>
      </c>
      <c r="J188" s="137">
        <v>6873</v>
      </c>
      <c r="K188" s="137">
        <v>6256</v>
      </c>
      <c r="L188" s="137">
        <v>5418</v>
      </c>
      <c r="M188" s="137">
        <v>5041</v>
      </c>
      <c r="N188" s="137">
        <v>4727</v>
      </c>
      <c r="O188" s="137">
        <v>4413</v>
      </c>
      <c r="P188" s="137">
        <v>4099</v>
      </c>
      <c r="Q188" s="137">
        <v>3787</v>
      </c>
      <c r="R188" s="137">
        <v>3508</v>
      </c>
      <c r="S188" s="137">
        <v>3289</v>
      </c>
      <c r="T188" s="137">
        <v>2936</v>
      </c>
      <c r="U188" s="137">
        <v>2701</v>
      </c>
      <c r="V188" s="137">
        <v>2376</v>
      </c>
      <c r="W188" s="137">
        <v>2202</v>
      </c>
      <c r="X188" s="137">
        <v>2018</v>
      </c>
      <c r="Y188" s="137">
        <v>1825</v>
      </c>
      <c r="Z188" s="137">
        <v>1607</v>
      </c>
      <c r="AA188" s="137">
        <v>1393</v>
      </c>
      <c r="AB188" s="137">
        <v>1203</v>
      </c>
      <c r="AC188" s="137">
        <v>987</v>
      </c>
      <c r="AD188" s="137">
        <v>835</v>
      </c>
      <c r="AE188" s="137">
        <v>696</v>
      </c>
      <c r="AF188" s="137">
        <v>529</v>
      </c>
      <c r="AG188" s="137">
        <v>435</v>
      </c>
      <c r="AH188" s="137">
        <v>383</v>
      </c>
      <c r="AI188" s="137">
        <v>340</v>
      </c>
      <c r="AJ188" s="137">
        <v>307</v>
      </c>
      <c r="AK188" s="137">
        <v>294</v>
      </c>
      <c r="AL188" s="137">
        <v>282</v>
      </c>
      <c r="AM188" s="137">
        <v>292</v>
      </c>
      <c r="AN188" s="137">
        <v>294</v>
      </c>
      <c r="AO188" s="137">
        <v>290</v>
      </c>
      <c r="AP188" s="137">
        <v>276</v>
      </c>
    </row>
    <row r="189" spans="1:42" ht="18" customHeight="1">
      <c r="A189" s="136" t="s">
        <v>953</v>
      </c>
      <c r="B189" s="136" t="s">
        <v>954</v>
      </c>
      <c r="C189" s="137">
        <v>459</v>
      </c>
      <c r="D189" s="137">
        <v>387</v>
      </c>
      <c r="E189" s="137">
        <v>334</v>
      </c>
      <c r="F189" s="137">
        <v>304</v>
      </c>
      <c r="G189" s="137">
        <v>271</v>
      </c>
      <c r="H189" s="137">
        <v>240</v>
      </c>
      <c r="I189" s="137">
        <v>231</v>
      </c>
      <c r="J189" s="137">
        <v>206</v>
      </c>
      <c r="K189" s="137">
        <v>197</v>
      </c>
      <c r="L189" s="137">
        <v>174</v>
      </c>
      <c r="M189" s="137">
        <v>168</v>
      </c>
      <c r="N189" s="137">
        <v>163</v>
      </c>
      <c r="O189" s="137">
        <v>148</v>
      </c>
      <c r="P189" s="137">
        <v>145</v>
      </c>
      <c r="Q189" s="137">
        <v>135</v>
      </c>
      <c r="R189" s="137">
        <v>125</v>
      </c>
      <c r="S189" s="137">
        <v>110</v>
      </c>
      <c r="T189" s="137">
        <v>94</v>
      </c>
      <c r="U189" s="137">
        <v>88</v>
      </c>
      <c r="V189" s="137">
        <v>74</v>
      </c>
      <c r="W189" s="137">
        <v>74</v>
      </c>
      <c r="X189" s="137">
        <v>62</v>
      </c>
      <c r="Y189" s="137">
        <v>57</v>
      </c>
      <c r="Z189" s="137">
        <v>49</v>
      </c>
      <c r="AA189" s="137">
        <v>42</v>
      </c>
      <c r="AB189" s="137">
        <v>43</v>
      </c>
      <c r="AC189" s="137">
        <v>31</v>
      </c>
      <c r="AD189" s="137">
        <v>25</v>
      </c>
      <c r="AE189" s="137">
        <v>20</v>
      </c>
      <c r="AF189" s="137">
        <v>13</v>
      </c>
      <c r="AG189" s="137">
        <v>9</v>
      </c>
      <c r="AH189" s="137">
        <v>9</v>
      </c>
      <c r="AI189" s="137">
        <v>7</v>
      </c>
      <c r="AJ189" s="137">
        <v>5</v>
      </c>
      <c r="AK189" s="137">
        <v>7</v>
      </c>
      <c r="AL189" s="137">
        <v>7</v>
      </c>
      <c r="AM189" s="137">
        <v>7</v>
      </c>
      <c r="AN189" s="137">
        <v>7</v>
      </c>
      <c r="AO189" s="137">
        <v>7</v>
      </c>
      <c r="AP189" s="137" t="s">
        <v>631</v>
      </c>
    </row>
    <row r="190" spans="1:42" ht="18" customHeight="1">
      <c r="A190" s="136" t="s">
        <v>955</v>
      </c>
      <c r="B190" s="136" t="s">
        <v>956</v>
      </c>
      <c r="C190" s="137">
        <v>924</v>
      </c>
      <c r="D190" s="137">
        <v>765</v>
      </c>
      <c r="E190" s="137">
        <v>662</v>
      </c>
      <c r="F190" s="137">
        <v>613</v>
      </c>
      <c r="G190" s="137">
        <v>565</v>
      </c>
      <c r="H190" s="137">
        <v>479</v>
      </c>
      <c r="I190" s="137">
        <v>457</v>
      </c>
      <c r="J190" s="137">
        <v>403</v>
      </c>
      <c r="K190" s="137">
        <v>341</v>
      </c>
      <c r="L190" s="137">
        <v>287</v>
      </c>
      <c r="M190" s="137">
        <v>272</v>
      </c>
      <c r="N190" s="137">
        <v>263</v>
      </c>
      <c r="O190" s="137">
        <v>244</v>
      </c>
      <c r="P190" s="137">
        <v>228</v>
      </c>
      <c r="Q190" s="137">
        <v>201</v>
      </c>
      <c r="R190" s="137">
        <v>188</v>
      </c>
      <c r="S190" s="137">
        <v>179</v>
      </c>
      <c r="T190" s="137">
        <v>156</v>
      </c>
      <c r="U190" s="137">
        <v>150</v>
      </c>
      <c r="V190" s="137">
        <v>129</v>
      </c>
      <c r="W190" s="137">
        <v>120</v>
      </c>
      <c r="X190" s="137">
        <v>110</v>
      </c>
      <c r="Y190" s="137">
        <v>93</v>
      </c>
      <c r="Z190" s="137">
        <v>88</v>
      </c>
      <c r="AA190" s="137">
        <v>72</v>
      </c>
      <c r="AB190" s="137">
        <v>62</v>
      </c>
      <c r="AC190" s="137">
        <v>54</v>
      </c>
      <c r="AD190" s="137">
        <v>40</v>
      </c>
      <c r="AE190" s="137">
        <v>28</v>
      </c>
      <c r="AF190" s="137">
        <v>19</v>
      </c>
      <c r="AG190" s="137">
        <v>13</v>
      </c>
      <c r="AH190" s="137">
        <v>15</v>
      </c>
      <c r="AI190" s="137">
        <v>16</v>
      </c>
      <c r="AJ190" s="137">
        <v>11</v>
      </c>
      <c r="AK190" s="137">
        <v>12</v>
      </c>
      <c r="AL190" s="137">
        <v>13</v>
      </c>
      <c r="AM190" s="137">
        <v>22</v>
      </c>
      <c r="AN190" s="137">
        <v>26</v>
      </c>
      <c r="AO190" s="137">
        <v>22</v>
      </c>
      <c r="AP190" s="137">
        <v>21</v>
      </c>
    </row>
    <row r="191" spans="1:42" ht="18" customHeight="1">
      <c r="A191" s="136" t="s">
        <v>957</v>
      </c>
      <c r="B191" s="136" t="s">
        <v>958</v>
      </c>
      <c r="C191" s="137">
        <v>204</v>
      </c>
      <c r="D191" s="137">
        <v>170</v>
      </c>
      <c r="E191" s="137">
        <v>140</v>
      </c>
      <c r="F191" s="137">
        <v>130</v>
      </c>
      <c r="G191" s="137">
        <v>108</v>
      </c>
      <c r="H191" s="137">
        <v>93</v>
      </c>
      <c r="I191" s="137">
        <v>90</v>
      </c>
      <c r="J191" s="137">
        <v>83</v>
      </c>
      <c r="K191" s="137">
        <v>68</v>
      </c>
      <c r="L191" s="137">
        <v>62</v>
      </c>
      <c r="M191" s="137">
        <v>54</v>
      </c>
      <c r="N191" s="137">
        <v>56</v>
      </c>
      <c r="O191" s="137">
        <v>48</v>
      </c>
      <c r="P191" s="137">
        <v>43</v>
      </c>
      <c r="Q191" s="137">
        <v>37</v>
      </c>
      <c r="R191" s="137">
        <v>38</v>
      </c>
      <c r="S191" s="137">
        <v>38</v>
      </c>
      <c r="T191" s="137">
        <v>30</v>
      </c>
      <c r="U191" s="137">
        <v>30</v>
      </c>
      <c r="V191" s="137">
        <v>30</v>
      </c>
      <c r="W191" s="137">
        <v>27</v>
      </c>
      <c r="X191" s="137">
        <v>25</v>
      </c>
      <c r="Y191" s="137">
        <v>24</v>
      </c>
      <c r="Z191" s="137">
        <v>21</v>
      </c>
      <c r="AA191" s="137">
        <v>16</v>
      </c>
      <c r="AB191" s="137">
        <v>11</v>
      </c>
      <c r="AC191" s="137">
        <v>9</v>
      </c>
      <c r="AD191" s="137">
        <v>7</v>
      </c>
      <c r="AE191" s="137">
        <v>6</v>
      </c>
      <c r="AF191" s="137" t="s">
        <v>631</v>
      </c>
      <c r="AG191" s="137" t="s">
        <v>631</v>
      </c>
      <c r="AH191" s="137">
        <v>5</v>
      </c>
      <c r="AI191" s="137">
        <v>5</v>
      </c>
      <c r="AJ191" s="137" t="s">
        <v>631</v>
      </c>
      <c r="AK191" s="137" t="s">
        <v>631</v>
      </c>
      <c r="AL191" s="137">
        <v>6</v>
      </c>
      <c r="AM191" s="137">
        <v>5</v>
      </c>
      <c r="AN191" s="137" t="s">
        <v>631</v>
      </c>
      <c r="AO191" s="137" t="s">
        <v>631</v>
      </c>
      <c r="AP191" s="137" t="s">
        <v>631</v>
      </c>
    </row>
    <row r="192" spans="1:42" ht="18" customHeight="1">
      <c r="A192" s="136" t="s">
        <v>959</v>
      </c>
      <c r="B192" s="136" t="s">
        <v>960</v>
      </c>
      <c r="C192" s="137">
        <v>282</v>
      </c>
      <c r="D192" s="137">
        <v>252</v>
      </c>
      <c r="E192" s="137">
        <v>224</v>
      </c>
      <c r="F192" s="137">
        <v>201</v>
      </c>
      <c r="G192" s="137">
        <v>179</v>
      </c>
      <c r="H192" s="137">
        <v>138</v>
      </c>
      <c r="I192" s="137">
        <v>128</v>
      </c>
      <c r="J192" s="137">
        <v>116</v>
      </c>
      <c r="K192" s="137">
        <v>107</v>
      </c>
      <c r="L192" s="137">
        <v>91</v>
      </c>
      <c r="M192" s="137">
        <v>81</v>
      </c>
      <c r="N192" s="137">
        <v>72</v>
      </c>
      <c r="O192" s="137">
        <v>66</v>
      </c>
      <c r="P192" s="137">
        <v>59</v>
      </c>
      <c r="Q192" s="137">
        <v>52</v>
      </c>
      <c r="R192" s="137">
        <v>42</v>
      </c>
      <c r="S192" s="137">
        <v>45</v>
      </c>
      <c r="T192" s="137">
        <v>50</v>
      </c>
      <c r="U192" s="137">
        <v>48</v>
      </c>
      <c r="V192" s="137">
        <v>44</v>
      </c>
      <c r="W192" s="137">
        <v>46</v>
      </c>
      <c r="X192" s="137">
        <v>47</v>
      </c>
      <c r="Y192" s="137">
        <v>45</v>
      </c>
      <c r="Z192" s="137">
        <v>37</v>
      </c>
      <c r="AA192" s="137">
        <v>34</v>
      </c>
      <c r="AB192" s="137">
        <v>25</v>
      </c>
      <c r="AC192" s="137">
        <v>22</v>
      </c>
      <c r="AD192" s="137">
        <v>19</v>
      </c>
      <c r="AE192" s="137">
        <v>20</v>
      </c>
      <c r="AF192" s="137">
        <v>16</v>
      </c>
      <c r="AG192" s="137">
        <v>13</v>
      </c>
      <c r="AH192" s="137">
        <v>11</v>
      </c>
      <c r="AI192" s="137">
        <v>11</v>
      </c>
      <c r="AJ192" s="137">
        <v>10</v>
      </c>
      <c r="AK192" s="137">
        <v>10</v>
      </c>
      <c r="AL192" s="137">
        <v>12</v>
      </c>
      <c r="AM192" s="137">
        <v>13</v>
      </c>
      <c r="AN192" s="137">
        <v>13</v>
      </c>
      <c r="AO192" s="137">
        <v>13</v>
      </c>
      <c r="AP192" s="137">
        <v>9</v>
      </c>
    </row>
    <row r="193" spans="1:42" ht="18" customHeight="1">
      <c r="A193" s="136" t="s">
        <v>961</v>
      </c>
      <c r="B193" s="136" t="s">
        <v>962</v>
      </c>
      <c r="C193" s="137">
        <v>282</v>
      </c>
      <c r="D193" s="137">
        <v>230</v>
      </c>
      <c r="E193" s="137">
        <v>196</v>
      </c>
      <c r="F193" s="137">
        <v>186</v>
      </c>
      <c r="G193" s="137">
        <v>172</v>
      </c>
      <c r="H193" s="137">
        <v>151</v>
      </c>
      <c r="I193" s="137">
        <v>145</v>
      </c>
      <c r="J193" s="137">
        <v>123</v>
      </c>
      <c r="K193" s="137">
        <v>116</v>
      </c>
      <c r="L193" s="137">
        <v>106</v>
      </c>
      <c r="M193" s="137">
        <v>101</v>
      </c>
      <c r="N193" s="137">
        <v>94</v>
      </c>
      <c r="O193" s="137">
        <v>90</v>
      </c>
      <c r="P193" s="137">
        <v>81</v>
      </c>
      <c r="Q193" s="137">
        <v>76</v>
      </c>
      <c r="R193" s="137">
        <v>72</v>
      </c>
      <c r="S193" s="137">
        <v>70</v>
      </c>
      <c r="T193" s="137">
        <v>67</v>
      </c>
      <c r="U193" s="137">
        <v>61</v>
      </c>
      <c r="V193" s="137">
        <v>55</v>
      </c>
      <c r="W193" s="137">
        <v>54</v>
      </c>
      <c r="X193" s="137">
        <v>48</v>
      </c>
      <c r="Y193" s="137">
        <v>45</v>
      </c>
      <c r="Z193" s="137">
        <v>42</v>
      </c>
      <c r="AA193" s="137">
        <v>38</v>
      </c>
      <c r="AB193" s="137">
        <v>34</v>
      </c>
      <c r="AC193" s="137">
        <v>26</v>
      </c>
      <c r="AD193" s="137">
        <v>22</v>
      </c>
      <c r="AE193" s="137">
        <v>20</v>
      </c>
      <c r="AF193" s="137">
        <v>18</v>
      </c>
      <c r="AG193" s="137">
        <v>16</v>
      </c>
      <c r="AH193" s="137">
        <v>12</v>
      </c>
      <c r="AI193" s="137">
        <v>12</v>
      </c>
      <c r="AJ193" s="137">
        <v>10</v>
      </c>
      <c r="AK193" s="137">
        <v>10</v>
      </c>
      <c r="AL193" s="137">
        <v>8</v>
      </c>
      <c r="AM193" s="137">
        <v>7</v>
      </c>
      <c r="AN193" s="137">
        <v>5</v>
      </c>
      <c r="AO193" s="137">
        <v>7</v>
      </c>
      <c r="AP193" s="137">
        <v>8</v>
      </c>
    </row>
    <row r="194" spans="1:42" ht="18" customHeight="1">
      <c r="A194" s="136" t="s">
        <v>963</v>
      </c>
      <c r="B194" s="136" t="s">
        <v>964</v>
      </c>
      <c r="C194" s="137">
        <v>259</v>
      </c>
      <c r="D194" s="137">
        <v>204</v>
      </c>
      <c r="E194" s="137">
        <v>176</v>
      </c>
      <c r="F194" s="137">
        <v>164</v>
      </c>
      <c r="G194" s="137">
        <v>156</v>
      </c>
      <c r="H194" s="137">
        <v>130</v>
      </c>
      <c r="I194" s="137">
        <v>126</v>
      </c>
      <c r="J194" s="137">
        <v>113</v>
      </c>
      <c r="K194" s="137">
        <v>109</v>
      </c>
      <c r="L194" s="137">
        <v>97</v>
      </c>
      <c r="M194" s="137">
        <v>92</v>
      </c>
      <c r="N194" s="137">
        <v>86</v>
      </c>
      <c r="O194" s="137">
        <v>77</v>
      </c>
      <c r="P194" s="137">
        <v>74</v>
      </c>
      <c r="Q194" s="137">
        <v>69</v>
      </c>
      <c r="R194" s="137">
        <v>65</v>
      </c>
      <c r="S194" s="137">
        <v>64</v>
      </c>
      <c r="T194" s="137">
        <v>61</v>
      </c>
      <c r="U194" s="137">
        <v>59</v>
      </c>
      <c r="V194" s="137">
        <v>51</v>
      </c>
      <c r="W194" s="137">
        <v>48</v>
      </c>
      <c r="X194" s="137">
        <v>47</v>
      </c>
      <c r="Y194" s="137">
        <v>44</v>
      </c>
      <c r="Z194" s="137">
        <v>34</v>
      </c>
      <c r="AA194" s="137">
        <v>29</v>
      </c>
      <c r="AB194" s="137">
        <v>22</v>
      </c>
      <c r="AC194" s="137">
        <v>15</v>
      </c>
      <c r="AD194" s="137">
        <v>15</v>
      </c>
      <c r="AE194" s="137">
        <v>17</v>
      </c>
      <c r="AF194" s="137">
        <v>12</v>
      </c>
      <c r="AG194" s="137">
        <v>12</v>
      </c>
      <c r="AH194" s="137">
        <v>11</v>
      </c>
      <c r="AI194" s="137">
        <v>8</v>
      </c>
      <c r="AJ194" s="137">
        <v>8</v>
      </c>
      <c r="AK194" s="137" t="s">
        <v>631</v>
      </c>
      <c r="AL194" s="137" t="s">
        <v>631</v>
      </c>
      <c r="AM194" s="137" t="s">
        <v>631</v>
      </c>
      <c r="AN194" s="137" t="s">
        <v>631</v>
      </c>
      <c r="AO194" s="137" t="s">
        <v>631</v>
      </c>
      <c r="AP194" s="137" t="s">
        <v>631</v>
      </c>
    </row>
    <row r="195" spans="1:42" ht="18" customHeight="1">
      <c r="A195" s="136" t="s">
        <v>965</v>
      </c>
      <c r="B195" s="136" t="s">
        <v>966</v>
      </c>
      <c r="C195" s="137">
        <v>2287</v>
      </c>
      <c r="D195" s="137">
        <v>1951</v>
      </c>
      <c r="E195" s="137">
        <v>1697</v>
      </c>
      <c r="F195" s="137">
        <v>1565</v>
      </c>
      <c r="G195" s="137">
        <v>1440</v>
      </c>
      <c r="H195" s="137">
        <v>1263</v>
      </c>
      <c r="I195" s="137">
        <v>1211</v>
      </c>
      <c r="J195" s="137">
        <v>1082</v>
      </c>
      <c r="K195" s="137">
        <v>981</v>
      </c>
      <c r="L195" s="137">
        <v>845</v>
      </c>
      <c r="M195" s="137">
        <v>766</v>
      </c>
      <c r="N195" s="137">
        <v>709</v>
      </c>
      <c r="O195" s="137">
        <v>648</v>
      </c>
      <c r="P195" s="137">
        <v>581</v>
      </c>
      <c r="Q195" s="137">
        <v>544</v>
      </c>
      <c r="R195" s="137">
        <v>493</v>
      </c>
      <c r="S195" s="137">
        <v>460</v>
      </c>
      <c r="T195" s="137">
        <v>406</v>
      </c>
      <c r="U195" s="137">
        <v>367</v>
      </c>
      <c r="V195" s="137">
        <v>313</v>
      </c>
      <c r="W195" s="137">
        <v>281</v>
      </c>
      <c r="X195" s="137">
        <v>256</v>
      </c>
      <c r="Y195" s="137">
        <v>225</v>
      </c>
      <c r="Z195" s="137">
        <v>199</v>
      </c>
      <c r="AA195" s="137">
        <v>170</v>
      </c>
      <c r="AB195" s="137">
        <v>136</v>
      </c>
      <c r="AC195" s="137">
        <v>105</v>
      </c>
      <c r="AD195" s="137">
        <v>88</v>
      </c>
      <c r="AE195" s="137">
        <v>77</v>
      </c>
      <c r="AF195" s="137">
        <v>59</v>
      </c>
      <c r="AG195" s="137">
        <v>53</v>
      </c>
      <c r="AH195" s="137">
        <v>45</v>
      </c>
      <c r="AI195" s="137">
        <v>34</v>
      </c>
      <c r="AJ195" s="137">
        <v>28</v>
      </c>
      <c r="AK195" s="137">
        <v>29</v>
      </c>
      <c r="AL195" s="137">
        <v>29</v>
      </c>
      <c r="AM195" s="137">
        <v>28</v>
      </c>
      <c r="AN195" s="137">
        <v>32</v>
      </c>
      <c r="AO195" s="137">
        <v>32</v>
      </c>
      <c r="AP195" s="137">
        <v>34</v>
      </c>
    </row>
    <row r="196" spans="1:42" ht="18" customHeight="1">
      <c r="A196" s="136" t="s">
        <v>967</v>
      </c>
      <c r="B196" s="136" t="s">
        <v>968</v>
      </c>
      <c r="C196" s="137">
        <v>374</v>
      </c>
      <c r="D196" s="137">
        <v>334</v>
      </c>
      <c r="E196" s="137">
        <v>291</v>
      </c>
      <c r="F196" s="137">
        <v>271</v>
      </c>
      <c r="G196" s="137">
        <v>252</v>
      </c>
      <c r="H196" s="137">
        <v>224</v>
      </c>
      <c r="I196" s="137">
        <v>216</v>
      </c>
      <c r="J196" s="137">
        <v>195</v>
      </c>
      <c r="K196" s="137">
        <v>173</v>
      </c>
      <c r="L196" s="137">
        <v>148</v>
      </c>
      <c r="M196" s="137">
        <v>127</v>
      </c>
      <c r="N196" s="137">
        <v>111</v>
      </c>
      <c r="O196" s="137">
        <v>98</v>
      </c>
      <c r="P196" s="137">
        <v>83</v>
      </c>
      <c r="Q196" s="137">
        <v>84</v>
      </c>
      <c r="R196" s="137">
        <v>73</v>
      </c>
      <c r="S196" s="137">
        <v>67</v>
      </c>
      <c r="T196" s="137">
        <v>61</v>
      </c>
      <c r="U196" s="137">
        <v>55</v>
      </c>
      <c r="V196" s="137">
        <v>43</v>
      </c>
      <c r="W196" s="137">
        <v>41</v>
      </c>
      <c r="X196" s="137">
        <v>38</v>
      </c>
      <c r="Y196" s="137">
        <v>32</v>
      </c>
      <c r="Z196" s="137">
        <v>29</v>
      </c>
      <c r="AA196" s="137">
        <v>22</v>
      </c>
      <c r="AB196" s="137">
        <v>16</v>
      </c>
      <c r="AC196" s="137">
        <v>14</v>
      </c>
      <c r="AD196" s="137">
        <v>14</v>
      </c>
      <c r="AE196" s="137">
        <v>14</v>
      </c>
      <c r="AF196" s="137">
        <v>13</v>
      </c>
      <c r="AG196" s="137">
        <v>12</v>
      </c>
      <c r="AH196" s="137">
        <v>8</v>
      </c>
      <c r="AI196" s="137" t="s">
        <v>631</v>
      </c>
      <c r="AJ196" s="137" t="s">
        <v>631</v>
      </c>
      <c r="AK196" s="137" t="s">
        <v>631</v>
      </c>
      <c r="AL196" s="137">
        <v>6</v>
      </c>
      <c r="AM196" s="137">
        <v>6</v>
      </c>
      <c r="AN196" s="137">
        <v>5</v>
      </c>
      <c r="AO196" s="137">
        <v>6</v>
      </c>
      <c r="AP196" s="137">
        <v>6</v>
      </c>
    </row>
    <row r="197" spans="1:42" ht="18" customHeight="1">
      <c r="A197" s="136" t="s">
        <v>969</v>
      </c>
      <c r="B197" s="136" t="s">
        <v>970</v>
      </c>
      <c r="C197" s="137">
        <v>321</v>
      </c>
      <c r="D197" s="137">
        <v>283</v>
      </c>
      <c r="E197" s="137">
        <v>245</v>
      </c>
      <c r="F197" s="137">
        <v>230</v>
      </c>
      <c r="G197" s="137">
        <v>211</v>
      </c>
      <c r="H197" s="137">
        <v>189</v>
      </c>
      <c r="I197" s="137">
        <v>179</v>
      </c>
      <c r="J197" s="137">
        <v>156</v>
      </c>
      <c r="K197" s="137">
        <v>144</v>
      </c>
      <c r="L197" s="137">
        <v>119</v>
      </c>
      <c r="M197" s="137">
        <v>109</v>
      </c>
      <c r="N197" s="137">
        <v>106</v>
      </c>
      <c r="O197" s="137">
        <v>95</v>
      </c>
      <c r="P197" s="137">
        <v>88</v>
      </c>
      <c r="Q197" s="137">
        <v>82</v>
      </c>
      <c r="R197" s="137">
        <v>78</v>
      </c>
      <c r="S197" s="137">
        <v>68</v>
      </c>
      <c r="T197" s="137">
        <v>58</v>
      </c>
      <c r="U197" s="137">
        <v>55</v>
      </c>
      <c r="V197" s="137">
        <v>50</v>
      </c>
      <c r="W197" s="137">
        <v>45</v>
      </c>
      <c r="X197" s="137">
        <v>39</v>
      </c>
      <c r="Y197" s="137">
        <v>36</v>
      </c>
      <c r="Z197" s="137">
        <v>33</v>
      </c>
      <c r="AA197" s="137">
        <v>32</v>
      </c>
      <c r="AB197" s="137">
        <v>25</v>
      </c>
      <c r="AC197" s="137">
        <v>19</v>
      </c>
      <c r="AD197" s="137">
        <v>16</v>
      </c>
      <c r="AE197" s="137">
        <v>16</v>
      </c>
      <c r="AF197" s="137">
        <v>11</v>
      </c>
      <c r="AG197" s="137">
        <v>10</v>
      </c>
      <c r="AH197" s="137">
        <v>10</v>
      </c>
      <c r="AI197" s="137">
        <v>6</v>
      </c>
      <c r="AJ197" s="137">
        <v>5</v>
      </c>
      <c r="AK197" s="137">
        <v>5</v>
      </c>
      <c r="AL197" s="137">
        <v>5</v>
      </c>
      <c r="AM197" s="137" t="s">
        <v>631</v>
      </c>
      <c r="AN197" s="137">
        <v>6</v>
      </c>
      <c r="AO197" s="137">
        <v>5</v>
      </c>
      <c r="AP197" s="137">
        <v>5</v>
      </c>
    </row>
    <row r="198" spans="1:42" ht="18" customHeight="1">
      <c r="A198" s="136" t="s">
        <v>971</v>
      </c>
      <c r="B198" s="136" t="s">
        <v>972</v>
      </c>
      <c r="C198" s="137">
        <v>149</v>
      </c>
      <c r="D198" s="137">
        <v>120</v>
      </c>
      <c r="E198" s="137">
        <v>103</v>
      </c>
      <c r="F198" s="137">
        <v>91</v>
      </c>
      <c r="G198" s="137">
        <v>84</v>
      </c>
      <c r="H198" s="137">
        <v>72</v>
      </c>
      <c r="I198" s="137">
        <v>67</v>
      </c>
      <c r="J198" s="137">
        <v>62</v>
      </c>
      <c r="K198" s="137">
        <v>56</v>
      </c>
      <c r="L198" s="137">
        <v>46</v>
      </c>
      <c r="M198" s="137">
        <v>42</v>
      </c>
      <c r="N198" s="137">
        <v>41</v>
      </c>
      <c r="O198" s="137">
        <v>40</v>
      </c>
      <c r="P198" s="137">
        <v>35</v>
      </c>
      <c r="Q198" s="137">
        <v>32</v>
      </c>
      <c r="R198" s="137">
        <v>27</v>
      </c>
      <c r="S198" s="137">
        <v>29</v>
      </c>
      <c r="T198" s="137">
        <v>23</v>
      </c>
      <c r="U198" s="137">
        <v>25</v>
      </c>
      <c r="V198" s="137">
        <v>25</v>
      </c>
      <c r="W198" s="137">
        <v>18</v>
      </c>
      <c r="X198" s="137">
        <v>17</v>
      </c>
      <c r="Y198" s="137">
        <v>19</v>
      </c>
      <c r="Z198" s="137">
        <v>17</v>
      </c>
      <c r="AA198" s="137">
        <v>16</v>
      </c>
      <c r="AB198" s="137">
        <v>9</v>
      </c>
      <c r="AC198" s="137">
        <v>7</v>
      </c>
      <c r="AD198" s="137">
        <v>6</v>
      </c>
      <c r="AE198" s="137">
        <v>5</v>
      </c>
      <c r="AF198" s="137" t="s">
        <v>631</v>
      </c>
      <c r="AG198" s="137" t="s">
        <v>631</v>
      </c>
      <c r="AH198" s="137">
        <v>5</v>
      </c>
      <c r="AI198" s="137">
        <v>5</v>
      </c>
      <c r="AJ198" s="137" t="s">
        <v>631</v>
      </c>
      <c r="AK198" s="137" t="s">
        <v>631</v>
      </c>
      <c r="AL198" s="137" t="s">
        <v>631</v>
      </c>
      <c r="AM198" s="137">
        <v>6</v>
      </c>
      <c r="AN198" s="137">
        <v>5</v>
      </c>
      <c r="AO198" s="137">
        <v>5</v>
      </c>
      <c r="AP198" s="137">
        <v>7</v>
      </c>
    </row>
    <row r="199" spans="1:42" ht="18" customHeight="1">
      <c r="A199" s="136" t="s">
        <v>973</v>
      </c>
      <c r="B199" s="136" t="s">
        <v>974</v>
      </c>
      <c r="C199" s="137">
        <v>543</v>
      </c>
      <c r="D199" s="137">
        <v>436</v>
      </c>
      <c r="E199" s="137">
        <v>372</v>
      </c>
      <c r="F199" s="137">
        <v>337</v>
      </c>
      <c r="G199" s="137">
        <v>308</v>
      </c>
      <c r="H199" s="137">
        <v>264</v>
      </c>
      <c r="I199" s="137">
        <v>252</v>
      </c>
      <c r="J199" s="137">
        <v>228</v>
      </c>
      <c r="K199" s="137">
        <v>211</v>
      </c>
      <c r="L199" s="137">
        <v>182</v>
      </c>
      <c r="M199" s="137">
        <v>169</v>
      </c>
      <c r="N199" s="137">
        <v>157</v>
      </c>
      <c r="O199" s="137">
        <v>139</v>
      </c>
      <c r="P199" s="137">
        <v>128</v>
      </c>
      <c r="Q199" s="137">
        <v>122</v>
      </c>
      <c r="R199" s="137">
        <v>107</v>
      </c>
      <c r="S199" s="137">
        <v>96</v>
      </c>
      <c r="T199" s="137">
        <v>87</v>
      </c>
      <c r="U199" s="137">
        <v>77</v>
      </c>
      <c r="V199" s="137">
        <v>65</v>
      </c>
      <c r="W199" s="137">
        <v>62</v>
      </c>
      <c r="X199" s="137">
        <v>59</v>
      </c>
      <c r="Y199" s="137">
        <v>52</v>
      </c>
      <c r="Z199" s="137">
        <v>46</v>
      </c>
      <c r="AA199" s="137">
        <v>33</v>
      </c>
      <c r="AB199" s="137">
        <v>29</v>
      </c>
      <c r="AC199" s="137">
        <v>22</v>
      </c>
      <c r="AD199" s="137">
        <v>17</v>
      </c>
      <c r="AE199" s="137">
        <v>14</v>
      </c>
      <c r="AF199" s="137">
        <v>11</v>
      </c>
      <c r="AG199" s="137">
        <v>10</v>
      </c>
      <c r="AH199" s="137">
        <v>8</v>
      </c>
      <c r="AI199" s="137">
        <v>7</v>
      </c>
      <c r="AJ199" s="137">
        <v>5</v>
      </c>
      <c r="AK199" s="137" t="s">
        <v>631</v>
      </c>
      <c r="AL199" s="137" t="s">
        <v>631</v>
      </c>
      <c r="AM199" s="137" t="s">
        <v>631</v>
      </c>
      <c r="AN199" s="137">
        <v>5</v>
      </c>
      <c r="AO199" s="137">
        <v>5</v>
      </c>
      <c r="AP199" s="137">
        <v>5</v>
      </c>
    </row>
    <row r="200" spans="1:42" ht="18" customHeight="1">
      <c r="A200" s="136" t="s">
        <v>975</v>
      </c>
      <c r="B200" s="136" t="s">
        <v>976</v>
      </c>
      <c r="C200" s="137">
        <v>899</v>
      </c>
      <c r="D200" s="137">
        <v>778</v>
      </c>
      <c r="E200" s="137">
        <v>686</v>
      </c>
      <c r="F200" s="137">
        <v>636</v>
      </c>
      <c r="G200" s="137">
        <v>585</v>
      </c>
      <c r="H200" s="137">
        <v>514</v>
      </c>
      <c r="I200" s="137">
        <v>497</v>
      </c>
      <c r="J200" s="137">
        <v>441</v>
      </c>
      <c r="K200" s="137">
        <v>397</v>
      </c>
      <c r="L200" s="137">
        <v>350</v>
      </c>
      <c r="M200" s="137">
        <v>319</v>
      </c>
      <c r="N200" s="137">
        <v>294</v>
      </c>
      <c r="O200" s="137">
        <v>276</v>
      </c>
      <c r="P200" s="137">
        <v>247</v>
      </c>
      <c r="Q200" s="137">
        <v>224</v>
      </c>
      <c r="R200" s="137">
        <v>208</v>
      </c>
      <c r="S200" s="137">
        <v>200</v>
      </c>
      <c r="T200" s="137">
        <v>177</v>
      </c>
      <c r="U200" s="137">
        <v>155</v>
      </c>
      <c r="V200" s="137">
        <v>130</v>
      </c>
      <c r="W200" s="137">
        <v>115</v>
      </c>
      <c r="X200" s="137">
        <v>103</v>
      </c>
      <c r="Y200" s="137">
        <v>86</v>
      </c>
      <c r="Z200" s="137">
        <v>74</v>
      </c>
      <c r="AA200" s="137">
        <v>67</v>
      </c>
      <c r="AB200" s="137">
        <v>57</v>
      </c>
      <c r="AC200" s="137">
        <v>43</v>
      </c>
      <c r="AD200" s="137">
        <v>35</v>
      </c>
      <c r="AE200" s="137">
        <v>28</v>
      </c>
      <c r="AF200" s="137">
        <v>22</v>
      </c>
      <c r="AG200" s="137">
        <v>17</v>
      </c>
      <c r="AH200" s="137">
        <v>14</v>
      </c>
      <c r="AI200" s="137">
        <v>12</v>
      </c>
      <c r="AJ200" s="137">
        <v>12</v>
      </c>
      <c r="AK200" s="137">
        <v>13</v>
      </c>
      <c r="AL200" s="137">
        <v>11</v>
      </c>
      <c r="AM200" s="137">
        <v>9</v>
      </c>
      <c r="AN200" s="137">
        <v>11</v>
      </c>
      <c r="AO200" s="137">
        <v>11</v>
      </c>
      <c r="AP200" s="137">
        <v>11</v>
      </c>
    </row>
    <row r="201" spans="1:42" ht="18" customHeight="1">
      <c r="A201" s="136"/>
      <c r="B201" s="136" t="s">
        <v>727</v>
      </c>
      <c r="C201" s="137" t="s">
        <v>631</v>
      </c>
      <c r="D201" s="137">
        <v>0</v>
      </c>
      <c r="E201" s="137">
        <v>0</v>
      </c>
      <c r="F201" s="137">
        <v>0</v>
      </c>
      <c r="G201" s="137">
        <v>0</v>
      </c>
      <c r="H201" s="137">
        <v>0</v>
      </c>
      <c r="I201" s="137">
        <v>0</v>
      </c>
      <c r="J201" s="137">
        <v>0</v>
      </c>
      <c r="K201" s="137">
        <v>0</v>
      </c>
      <c r="L201" s="137">
        <v>0</v>
      </c>
      <c r="M201" s="137">
        <v>0</v>
      </c>
      <c r="N201" s="137">
        <v>0</v>
      </c>
      <c r="O201" s="137">
        <v>0</v>
      </c>
      <c r="P201" s="137">
        <v>0</v>
      </c>
      <c r="Q201" s="137">
        <v>0</v>
      </c>
      <c r="R201" s="137">
        <v>0</v>
      </c>
      <c r="S201" s="137">
        <v>0</v>
      </c>
      <c r="T201" s="137">
        <v>0</v>
      </c>
      <c r="U201" s="137">
        <v>0</v>
      </c>
      <c r="V201" s="137">
        <v>0</v>
      </c>
      <c r="W201" s="137">
        <v>0</v>
      </c>
      <c r="X201" s="137">
        <v>0</v>
      </c>
      <c r="Y201" s="137">
        <v>0</v>
      </c>
      <c r="Z201" s="137">
        <v>0</v>
      </c>
      <c r="AA201" s="137">
        <v>0</v>
      </c>
      <c r="AB201" s="137">
        <v>0</v>
      </c>
      <c r="AC201" s="137">
        <v>0</v>
      </c>
      <c r="AD201" s="137">
        <v>0</v>
      </c>
      <c r="AE201" s="137">
        <v>0</v>
      </c>
      <c r="AF201" s="137">
        <v>0</v>
      </c>
      <c r="AG201" s="137">
        <v>0</v>
      </c>
      <c r="AH201" s="137">
        <v>0</v>
      </c>
      <c r="AI201" s="137">
        <v>0</v>
      </c>
      <c r="AJ201" s="137">
        <v>0</v>
      </c>
      <c r="AK201" s="137">
        <v>0</v>
      </c>
      <c r="AL201" s="137">
        <v>0</v>
      </c>
      <c r="AM201" s="137">
        <v>0</v>
      </c>
      <c r="AN201" s="137">
        <v>0</v>
      </c>
      <c r="AO201" s="137">
        <v>0</v>
      </c>
      <c r="AP201" s="137">
        <v>0</v>
      </c>
    </row>
    <row r="202" spans="1:42" ht="18" customHeight="1">
      <c r="A202" s="136" t="s">
        <v>977</v>
      </c>
      <c r="B202" s="136" t="s">
        <v>978</v>
      </c>
      <c r="C202" s="137">
        <v>3568</v>
      </c>
      <c r="D202" s="137">
        <v>2865</v>
      </c>
      <c r="E202" s="137">
        <v>2438</v>
      </c>
      <c r="F202" s="137">
        <v>2194</v>
      </c>
      <c r="G202" s="137">
        <v>1944</v>
      </c>
      <c r="H202" s="137">
        <v>1642</v>
      </c>
      <c r="I202" s="137">
        <v>1571</v>
      </c>
      <c r="J202" s="137">
        <v>1359</v>
      </c>
      <c r="K202" s="137">
        <v>1237</v>
      </c>
      <c r="L202" s="137">
        <v>1062</v>
      </c>
      <c r="M202" s="137">
        <v>984</v>
      </c>
      <c r="N202" s="137">
        <v>920</v>
      </c>
      <c r="O202" s="137">
        <v>880</v>
      </c>
      <c r="P202" s="137">
        <v>825</v>
      </c>
      <c r="Q202" s="137">
        <v>765</v>
      </c>
      <c r="R202" s="137">
        <v>732</v>
      </c>
      <c r="S202" s="137">
        <v>687</v>
      </c>
      <c r="T202" s="137">
        <v>626</v>
      </c>
      <c r="U202" s="137">
        <v>575</v>
      </c>
      <c r="V202" s="137">
        <v>522</v>
      </c>
      <c r="W202" s="137">
        <v>493</v>
      </c>
      <c r="X202" s="137">
        <v>445</v>
      </c>
      <c r="Y202" s="137">
        <v>401</v>
      </c>
      <c r="Z202" s="137">
        <v>354</v>
      </c>
      <c r="AA202" s="137">
        <v>306</v>
      </c>
      <c r="AB202" s="137">
        <v>262</v>
      </c>
      <c r="AC202" s="137">
        <v>219</v>
      </c>
      <c r="AD202" s="137">
        <v>189</v>
      </c>
      <c r="AE202" s="137">
        <v>159</v>
      </c>
      <c r="AF202" s="137">
        <v>123</v>
      </c>
      <c r="AG202" s="137">
        <v>104</v>
      </c>
      <c r="AH202" s="137">
        <v>85</v>
      </c>
      <c r="AI202" s="137">
        <v>76</v>
      </c>
      <c r="AJ202" s="137">
        <v>73</v>
      </c>
      <c r="AK202" s="137">
        <v>71</v>
      </c>
      <c r="AL202" s="137">
        <v>67</v>
      </c>
      <c r="AM202" s="137">
        <v>72</v>
      </c>
      <c r="AN202" s="137">
        <v>74</v>
      </c>
      <c r="AO202" s="137">
        <v>73</v>
      </c>
      <c r="AP202" s="137">
        <v>70</v>
      </c>
    </row>
    <row r="203" spans="1:42" ht="18" customHeight="1">
      <c r="A203" s="136" t="s">
        <v>979</v>
      </c>
      <c r="B203" s="136" t="s">
        <v>980</v>
      </c>
      <c r="C203" s="137">
        <v>282</v>
      </c>
      <c r="D203" s="137">
        <v>232</v>
      </c>
      <c r="E203" s="137">
        <v>207</v>
      </c>
      <c r="F203" s="137">
        <v>196</v>
      </c>
      <c r="G203" s="137">
        <v>176</v>
      </c>
      <c r="H203" s="137">
        <v>153</v>
      </c>
      <c r="I203" s="137">
        <v>144</v>
      </c>
      <c r="J203" s="137">
        <v>120</v>
      </c>
      <c r="K203" s="137">
        <v>112</v>
      </c>
      <c r="L203" s="137">
        <v>97</v>
      </c>
      <c r="M203" s="137">
        <v>96</v>
      </c>
      <c r="N203" s="137">
        <v>92</v>
      </c>
      <c r="O203" s="137">
        <v>86</v>
      </c>
      <c r="P203" s="137">
        <v>79</v>
      </c>
      <c r="Q203" s="137">
        <v>76</v>
      </c>
      <c r="R203" s="137">
        <v>76</v>
      </c>
      <c r="S203" s="137">
        <v>65</v>
      </c>
      <c r="T203" s="137">
        <v>56</v>
      </c>
      <c r="U203" s="137">
        <v>47</v>
      </c>
      <c r="V203" s="137">
        <v>47</v>
      </c>
      <c r="W203" s="137">
        <v>46</v>
      </c>
      <c r="X203" s="137">
        <v>42</v>
      </c>
      <c r="Y203" s="137">
        <v>39</v>
      </c>
      <c r="Z203" s="137">
        <v>34</v>
      </c>
      <c r="AA203" s="137">
        <v>25</v>
      </c>
      <c r="AB203" s="137">
        <v>21</v>
      </c>
      <c r="AC203" s="137">
        <v>19</v>
      </c>
      <c r="AD203" s="137">
        <v>15</v>
      </c>
      <c r="AE203" s="137">
        <v>15</v>
      </c>
      <c r="AF203" s="137">
        <v>11</v>
      </c>
      <c r="AG203" s="137">
        <v>8</v>
      </c>
      <c r="AH203" s="137">
        <v>7</v>
      </c>
      <c r="AI203" s="137">
        <v>6</v>
      </c>
      <c r="AJ203" s="137">
        <v>6</v>
      </c>
      <c r="AK203" s="137">
        <v>6</v>
      </c>
      <c r="AL203" s="137">
        <v>6</v>
      </c>
      <c r="AM203" s="137">
        <v>6</v>
      </c>
      <c r="AN203" s="137">
        <v>6</v>
      </c>
      <c r="AO203" s="137">
        <v>7</v>
      </c>
      <c r="AP203" s="137">
        <v>8</v>
      </c>
    </row>
    <row r="204" spans="1:42" ht="18" customHeight="1">
      <c r="A204" s="136" t="s">
        <v>981</v>
      </c>
      <c r="B204" s="136" t="s">
        <v>982</v>
      </c>
      <c r="C204" s="137">
        <v>335</v>
      </c>
      <c r="D204" s="137">
        <v>266</v>
      </c>
      <c r="E204" s="137">
        <v>214</v>
      </c>
      <c r="F204" s="137">
        <v>183</v>
      </c>
      <c r="G204" s="137">
        <v>159</v>
      </c>
      <c r="H204" s="137">
        <v>129</v>
      </c>
      <c r="I204" s="137">
        <v>123</v>
      </c>
      <c r="J204" s="137">
        <v>105</v>
      </c>
      <c r="K204" s="137">
        <v>97</v>
      </c>
      <c r="L204" s="137">
        <v>83</v>
      </c>
      <c r="M204" s="137">
        <v>78</v>
      </c>
      <c r="N204" s="137">
        <v>75</v>
      </c>
      <c r="O204" s="137">
        <v>76</v>
      </c>
      <c r="P204" s="137">
        <v>69</v>
      </c>
      <c r="Q204" s="137">
        <v>70</v>
      </c>
      <c r="R204" s="137">
        <v>67</v>
      </c>
      <c r="S204" s="137">
        <v>68</v>
      </c>
      <c r="T204" s="137">
        <v>59</v>
      </c>
      <c r="U204" s="137">
        <v>56</v>
      </c>
      <c r="V204" s="137">
        <v>50</v>
      </c>
      <c r="W204" s="137">
        <v>55</v>
      </c>
      <c r="X204" s="137">
        <v>54</v>
      </c>
      <c r="Y204" s="137">
        <v>50</v>
      </c>
      <c r="Z204" s="137">
        <v>45</v>
      </c>
      <c r="AA204" s="137">
        <v>38</v>
      </c>
      <c r="AB204" s="137">
        <v>32</v>
      </c>
      <c r="AC204" s="137">
        <v>26</v>
      </c>
      <c r="AD204" s="137">
        <v>21</v>
      </c>
      <c r="AE204" s="137">
        <v>17</v>
      </c>
      <c r="AF204" s="137">
        <v>11</v>
      </c>
      <c r="AG204" s="137">
        <v>9</v>
      </c>
      <c r="AH204" s="137">
        <v>5</v>
      </c>
      <c r="AI204" s="137">
        <v>5</v>
      </c>
      <c r="AJ204" s="137" t="s">
        <v>631</v>
      </c>
      <c r="AK204" s="137" t="s">
        <v>631</v>
      </c>
      <c r="AL204" s="137" t="s">
        <v>631</v>
      </c>
      <c r="AM204" s="137" t="s">
        <v>631</v>
      </c>
      <c r="AN204" s="137">
        <v>5</v>
      </c>
      <c r="AO204" s="137">
        <v>5</v>
      </c>
      <c r="AP204" s="137">
        <v>5</v>
      </c>
    </row>
    <row r="205" spans="1:42" ht="18" customHeight="1">
      <c r="A205" s="136" t="s">
        <v>983</v>
      </c>
      <c r="B205" s="136" t="s">
        <v>984</v>
      </c>
      <c r="C205" s="137">
        <v>236</v>
      </c>
      <c r="D205" s="137">
        <v>191</v>
      </c>
      <c r="E205" s="137">
        <v>167</v>
      </c>
      <c r="F205" s="137">
        <v>148</v>
      </c>
      <c r="G205" s="137">
        <v>130</v>
      </c>
      <c r="H205" s="137">
        <v>107</v>
      </c>
      <c r="I205" s="137">
        <v>104</v>
      </c>
      <c r="J205" s="137">
        <v>91</v>
      </c>
      <c r="K205" s="137">
        <v>80</v>
      </c>
      <c r="L205" s="137">
        <v>59</v>
      </c>
      <c r="M205" s="137">
        <v>55</v>
      </c>
      <c r="N205" s="137">
        <v>54</v>
      </c>
      <c r="O205" s="137">
        <v>47</v>
      </c>
      <c r="P205" s="137">
        <v>40</v>
      </c>
      <c r="Q205" s="137">
        <v>36</v>
      </c>
      <c r="R205" s="137">
        <v>36</v>
      </c>
      <c r="S205" s="137">
        <v>37</v>
      </c>
      <c r="T205" s="137">
        <v>36</v>
      </c>
      <c r="U205" s="137">
        <v>31</v>
      </c>
      <c r="V205" s="137">
        <v>28</v>
      </c>
      <c r="W205" s="137">
        <v>27</v>
      </c>
      <c r="X205" s="137">
        <v>25</v>
      </c>
      <c r="Y205" s="137">
        <v>18</v>
      </c>
      <c r="Z205" s="137">
        <v>16</v>
      </c>
      <c r="AA205" s="137">
        <v>12</v>
      </c>
      <c r="AB205" s="137">
        <v>10</v>
      </c>
      <c r="AC205" s="137">
        <v>8</v>
      </c>
      <c r="AD205" s="137">
        <v>7</v>
      </c>
      <c r="AE205" s="137">
        <v>8</v>
      </c>
      <c r="AF205" s="137">
        <v>7</v>
      </c>
      <c r="AG205" s="137">
        <v>7</v>
      </c>
      <c r="AH205" s="137">
        <v>7</v>
      </c>
      <c r="AI205" s="137">
        <v>6</v>
      </c>
      <c r="AJ205" s="137">
        <v>6</v>
      </c>
      <c r="AK205" s="137">
        <v>6</v>
      </c>
      <c r="AL205" s="137">
        <v>6</v>
      </c>
      <c r="AM205" s="137">
        <v>6</v>
      </c>
      <c r="AN205" s="137">
        <v>5</v>
      </c>
      <c r="AO205" s="137">
        <v>5</v>
      </c>
      <c r="AP205" s="137">
        <v>5</v>
      </c>
    </row>
    <row r="206" spans="1:42" ht="18" customHeight="1">
      <c r="A206" s="136" t="s">
        <v>985</v>
      </c>
      <c r="B206" s="136" t="s">
        <v>986</v>
      </c>
      <c r="C206" s="137">
        <v>154</v>
      </c>
      <c r="D206" s="137">
        <v>115</v>
      </c>
      <c r="E206" s="137">
        <v>99</v>
      </c>
      <c r="F206" s="137">
        <v>95</v>
      </c>
      <c r="G206" s="137">
        <v>85</v>
      </c>
      <c r="H206" s="137">
        <v>70</v>
      </c>
      <c r="I206" s="137">
        <v>69</v>
      </c>
      <c r="J206" s="137">
        <v>63</v>
      </c>
      <c r="K206" s="137">
        <v>54</v>
      </c>
      <c r="L206" s="137">
        <v>50</v>
      </c>
      <c r="M206" s="137">
        <v>47</v>
      </c>
      <c r="N206" s="137">
        <v>48</v>
      </c>
      <c r="O206" s="137">
        <v>49</v>
      </c>
      <c r="P206" s="137">
        <v>47</v>
      </c>
      <c r="Q206" s="137">
        <v>46</v>
      </c>
      <c r="R206" s="137">
        <v>41</v>
      </c>
      <c r="S206" s="137">
        <v>39</v>
      </c>
      <c r="T206" s="137">
        <v>35</v>
      </c>
      <c r="U206" s="137">
        <v>34</v>
      </c>
      <c r="V206" s="137">
        <v>27</v>
      </c>
      <c r="W206" s="137">
        <v>27</v>
      </c>
      <c r="X206" s="137">
        <v>26</v>
      </c>
      <c r="Y206" s="137">
        <v>24</v>
      </c>
      <c r="Z206" s="137">
        <v>20</v>
      </c>
      <c r="AA206" s="137">
        <v>17</v>
      </c>
      <c r="AB206" s="137">
        <v>16</v>
      </c>
      <c r="AC206" s="137">
        <v>14</v>
      </c>
      <c r="AD206" s="137">
        <v>11</v>
      </c>
      <c r="AE206" s="137">
        <v>11</v>
      </c>
      <c r="AF206" s="137">
        <v>10</v>
      </c>
      <c r="AG206" s="137">
        <v>9</v>
      </c>
      <c r="AH206" s="137">
        <v>7</v>
      </c>
      <c r="AI206" s="137">
        <v>7</v>
      </c>
      <c r="AJ206" s="137">
        <v>5</v>
      </c>
      <c r="AK206" s="137" t="s">
        <v>631</v>
      </c>
      <c r="AL206" s="137" t="s">
        <v>631</v>
      </c>
      <c r="AM206" s="137" t="s">
        <v>631</v>
      </c>
      <c r="AN206" s="137" t="s">
        <v>631</v>
      </c>
      <c r="AO206" s="137" t="s">
        <v>631</v>
      </c>
      <c r="AP206" s="137" t="s">
        <v>631</v>
      </c>
    </row>
    <row r="207" spans="1:42" ht="18" customHeight="1">
      <c r="A207" s="136" t="s">
        <v>987</v>
      </c>
      <c r="B207" s="136" t="s">
        <v>988</v>
      </c>
      <c r="C207" s="137">
        <v>530</v>
      </c>
      <c r="D207" s="137">
        <v>417</v>
      </c>
      <c r="E207" s="137">
        <v>344</v>
      </c>
      <c r="F207" s="137">
        <v>325</v>
      </c>
      <c r="G207" s="137">
        <v>284</v>
      </c>
      <c r="H207" s="137">
        <v>238</v>
      </c>
      <c r="I207" s="137">
        <v>229</v>
      </c>
      <c r="J207" s="137">
        <v>190</v>
      </c>
      <c r="K207" s="137">
        <v>179</v>
      </c>
      <c r="L207" s="137">
        <v>155</v>
      </c>
      <c r="M207" s="137">
        <v>146</v>
      </c>
      <c r="N207" s="137">
        <v>139</v>
      </c>
      <c r="O207" s="137">
        <v>122</v>
      </c>
      <c r="P207" s="137">
        <v>115</v>
      </c>
      <c r="Q207" s="137">
        <v>111</v>
      </c>
      <c r="R207" s="137">
        <v>105</v>
      </c>
      <c r="S207" s="137">
        <v>98</v>
      </c>
      <c r="T207" s="137">
        <v>95</v>
      </c>
      <c r="U207" s="137">
        <v>85</v>
      </c>
      <c r="V207" s="137">
        <v>80</v>
      </c>
      <c r="W207" s="137">
        <v>73</v>
      </c>
      <c r="X207" s="137">
        <v>67</v>
      </c>
      <c r="Y207" s="137">
        <v>55</v>
      </c>
      <c r="Z207" s="137">
        <v>45</v>
      </c>
      <c r="AA207" s="137">
        <v>44</v>
      </c>
      <c r="AB207" s="137">
        <v>37</v>
      </c>
      <c r="AC207" s="137">
        <v>25</v>
      </c>
      <c r="AD207" s="137">
        <v>23</v>
      </c>
      <c r="AE207" s="137">
        <v>18</v>
      </c>
      <c r="AF207" s="137">
        <v>14</v>
      </c>
      <c r="AG207" s="137">
        <v>11</v>
      </c>
      <c r="AH207" s="137">
        <v>8</v>
      </c>
      <c r="AI207" s="137">
        <v>6</v>
      </c>
      <c r="AJ207" s="137">
        <v>8</v>
      </c>
      <c r="AK207" s="137">
        <v>6</v>
      </c>
      <c r="AL207" s="137">
        <v>6</v>
      </c>
      <c r="AM207" s="137">
        <v>7</v>
      </c>
      <c r="AN207" s="137">
        <v>6</v>
      </c>
      <c r="AO207" s="137">
        <v>7</v>
      </c>
      <c r="AP207" s="137">
        <v>5</v>
      </c>
    </row>
    <row r="208" spans="1:42" ht="18" customHeight="1">
      <c r="A208" s="136" t="s">
        <v>989</v>
      </c>
      <c r="B208" s="136" t="s">
        <v>990</v>
      </c>
      <c r="C208" s="137">
        <v>396</v>
      </c>
      <c r="D208" s="137">
        <v>323</v>
      </c>
      <c r="E208" s="137">
        <v>269</v>
      </c>
      <c r="F208" s="137">
        <v>249</v>
      </c>
      <c r="G208" s="137">
        <v>222</v>
      </c>
      <c r="H208" s="137">
        <v>200</v>
      </c>
      <c r="I208" s="137">
        <v>197</v>
      </c>
      <c r="J208" s="137">
        <v>163</v>
      </c>
      <c r="K208" s="137">
        <v>145</v>
      </c>
      <c r="L208" s="137">
        <v>128</v>
      </c>
      <c r="M208" s="137">
        <v>111</v>
      </c>
      <c r="N208" s="137">
        <v>99</v>
      </c>
      <c r="O208" s="137">
        <v>101</v>
      </c>
      <c r="P208" s="137">
        <v>92</v>
      </c>
      <c r="Q208" s="137">
        <v>76</v>
      </c>
      <c r="R208" s="137">
        <v>80</v>
      </c>
      <c r="S208" s="137">
        <v>75</v>
      </c>
      <c r="T208" s="137">
        <v>67</v>
      </c>
      <c r="U208" s="137">
        <v>62</v>
      </c>
      <c r="V208" s="137">
        <v>57</v>
      </c>
      <c r="W208" s="137">
        <v>50</v>
      </c>
      <c r="X208" s="137">
        <v>42</v>
      </c>
      <c r="Y208" s="137">
        <v>38</v>
      </c>
      <c r="Z208" s="137">
        <v>36</v>
      </c>
      <c r="AA208" s="137">
        <v>33</v>
      </c>
      <c r="AB208" s="137">
        <v>28</v>
      </c>
      <c r="AC208" s="137">
        <v>22</v>
      </c>
      <c r="AD208" s="137">
        <v>22</v>
      </c>
      <c r="AE208" s="137">
        <v>16</v>
      </c>
      <c r="AF208" s="137">
        <v>13</v>
      </c>
      <c r="AG208" s="137">
        <v>11</v>
      </c>
      <c r="AH208" s="137">
        <v>9</v>
      </c>
      <c r="AI208" s="137">
        <v>9</v>
      </c>
      <c r="AJ208" s="137">
        <v>9</v>
      </c>
      <c r="AK208" s="137">
        <v>9</v>
      </c>
      <c r="AL208" s="137">
        <v>10</v>
      </c>
      <c r="AM208" s="137">
        <v>12</v>
      </c>
      <c r="AN208" s="137">
        <v>13</v>
      </c>
      <c r="AO208" s="137">
        <v>12</v>
      </c>
      <c r="AP208" s="137">
        <v>12</v>
      </c>
    </row>
    <row r="209" spans="1:42" ht="18" customHeight="1">
      <c r="A209" s="136" t="s">
        <v>991</v>
      </c>
      <c r="B209" s="136" t="s">
        <v>992</v>
      </c>
      <c r="C209" s="137">
        <v>497</v>
      </c>
      <c r="D209" s="137">
        <v>414</v>
      </c>
      <c r="E209" s="137">
        <v>355</v>
      </c>
      <c r="F209" s="137">
        <v>311</v>
      </c>
      <c r="G209" s="137">
        <v>260</v>
      </c>
      <c r="H209" s="137">
        <v>206</v>
      </c>
      <c r="I209" s="137">
        <v>196</v>
      </c>
      <c r="J209" s="137">
        <v>171</v>
      </c>
      <c r="K209" s="137">
        <v>165</v>
      </c>
      <c r="L209" s="137">
        <v>141</v>
      </c>
      <c r="M209" s="137">
        <v>130</v>
      </c>
      <c r="N209" s="137">
        <v>109</v>
      </c>
      <c r="O209" s="137">
        <v>112</v>
      </c>
      <c r="P209" s="137">
        <v>106</v>
      </c>
      <c r="Q209" s="137">
        <v>99</v>
      </c>
      <c r="R209" s="137">
        <v>91</v>
      </c>
      <c r="S209" s="137">
        <v>85</v>
      </c>
      <c r="T209" s="137">
        <v>80</v>
      </c>
      <c r="U209" s="137">
        <v>70</v>
      </c>
      <c r="V209" s="137">
        <v>65</v>
      </c>
      <c r="W209" s="137">
        <v>57</v>
      </c>
      <c r="X209" s="137">
        <v>47</v>
      </c>
      <c r="Y209" s="137">
        <v>46</v>
      </c>
      <c r="Z209" s="137">
        <v>40</v>
      </c>
      <c r="AA209" s="137">
        <v>33</v>
      </c>
      <c r="AB209" s="137">
        <v>31</v>
      </c>
      <c r="AC209" s="137">
        <v>30</v>
      </c>
      <c r="AD209" s="137">
        <v>21</v>
      </c>
      <c r="AE209" s="137">
        <v>16</v>
      </c>
      <c r="AF209" s="137">
        <v>13</v>
      </c>
      <c r="AG209" s="137">
        <v>11</v>
      </c>
      <c r="AH209" s="137">
        <v>10</v>
      </c>
      <c r="AI209" s="137">
        <v>7</v>
      </c>
      <c r="AJ209" s="137">
        <v>8</v>
      </c>
      <c r="AK209" s="137">
        <v>8</v>
      </c>
      <c r="AL209" s="137">
        <v>7</v>
      </c>
      <c r="AM209" s="137">
        <v>8</v>
      </c>
      <c r="AN209" s="137">
        <v>10</v>
      </c>
      <c r="AO209" s="137">
        <v>11</v>
      </c>
      <c r="AP209" s="137">
        <v>10</v>
      </c>
    </row>
    <row r="210" spans="1:42" ht="18" customHeight="1">
      <c r="A210" s="136" t="s">
        <v>993</v>
      </c>
      <c r="B210" s="136" t="s">
        <v>994</v>
      </c>
      <c r="C210" s="137">
        <v>122</v>
      </c>
      <c r="D210" s="137">
        <v>97</v>
      </c>
      <c r="E210" s="137">
        <v>73</v>
      </c>
      <c r="F210" s="137">
        <v>66</v>
      </c>
      <c r="G210" s="137">
        <v>61</v>
      </c>
      <c r="H210" s="137">
        <v>55</v>
      </c>
      <c r="I210" s="137">
        <v>52</v>
      </c>
      <c r="J210" s="137">
        <v>50</v>
      </c>
      <c r="K210" s="137">
        <v>42</v>
      </c>
      <c r="L210" s="137">
        <v>40</v>
      </c>
      <c r="M210" s="137">
        <v>39</v>
      </c>
      <c r="N210" s="137">
        <v>33</v>
      </c>
      <c r="O210" s="137">
        <v>33</v>
      </c>
      <c r="P210" s="137">
        <v>29</v>
      </c>
      <c r="Q210" s="137">
        <v>28</v>
      </c>
      <c r="R210" s="137">
        <v>24</v>
      </c>
      <c r="S210" s="137">
        <v>22</v>
      </c>
      <c r="T210" s="137">
        <v>16</v>
      </c>
      <c r="U210" s="137">
        <v>17</v>
      </c>
      <c r="V210" s="137">
        <v>14</v>
      </c>
      <c r="W210" s="137">
        <v>13</v>
      </c>
      <c r="X210" s="137">
        <v>13</v>
      </c>
      <c r="Y210" s="137">
        <v>11</v>
      </c>
      <c r="Z210" s="137">
        <v>12</v>
      </c>
      <c r="AA210" s="137">
        <v>11</v>
      </c>
      <c r="AB210" s="137">
        <v>8</v>
      </c>
      <c r="AC210" s="137">
        <v>8</v>
      </c>
      <c r="AD210" s="137">
        <v>7</v>
      </c>
      <c r="AE210" s="137">
        <v>7</v>
      </c>
      <c r="AF210" s="137" t="s">
        <v>631</v>
      </c>
      <c r="AG210" s="137" t="s">
        <v>631</v>
      </c>
      <c r="AH210" s="137" t="s">
        <v>631</v>
      </c>
      <c r="AI210" s="137" t="s">
        <v>631</v>
      </c>
      <c r="AJ210" s="137" t="s">
        <v>631</v>
      </c>
      <c r="AK210" s="137" t="s">
        <v>631</v>
      </c>
      <c r="AL210" s="137">
        <v>0</v>
      </c>
      <c r="AM210" s="137">
        <v>0</v>
      </c>
      <c r="AN210" s="137">
        <v>0</v>
      </c>
      <c r="AO210" s="137">
        <v>0</v>
      </c>
      <c r="AP210" s="137">
        <v>0</v>
      </c>
    </row>
    <row r="211" spans="1:42" ht="18" customHeight="1">
      <c r="A211" s="136" t="s">
        <v>995</v>
      </c>
      <c r="B211" s="136" t="s">
        <v>996</v>
      </c>
      <c r="C211" s="137">
        <v>188</v>
      </c>
      <c r="D211" s="137">
        <v>158</v>
      </c>
      <c r="E211" s="137">
        <v>135</v>
      </c>
      <c r="F211" s="137">
        <v>106</v>
      </c>
      <c r="G211" s="137">
        <v>99</v>
      </c>
      <c r="H211" s="137">
        <v>82</v>
      </c>
      <c r="I211" s="137">
        <v>76</v>
      </c>
      <c r="J211" s="137">
        <v>66</v>
      </c>
      <c r="K211" s="137">
        <v>60</v>
      </c>
      <c r="L211" s="137">
        <v>46</v>
      </c>
      <c r="M211" s="137">
        <v>41</v>
      </c>
      <c r="N211" s="137">
        <v>39</v>
      </c>
      <c r="O211" s="137">
        <v>36</v>
      </c>
      <c r="P211" s="137">
        <v>36</v>
      </c>
      <c r="Q211" s="137">
        <v>33</v>
      </c>
      <c r="R211" s="137">
        <v>32</v>
      </c>
      <c r="S211" s="137">
        <v>29</v>
      </c>
      <c r="T211" s="137">
        <v>26</v>
      </c>
      <c r="U211" s="137">
        <v>28</v>
      </c>
      <c r="V211" s="137">
        <v>26</v>
      </c>
      <c r="W211" s="137">
        <v>22</v>
      </c>
      <c r="X211" s="137">
        <v>20</v>
      </c>
      <c r="Y211" s="137">
        <v>21</v>
      </c>
      <c r="Z211" s="137">
        <v>22</v>
      </c>
      <c r="AA211" s="137">
        <v>20</v>
      </c>
      <c r="AB211" s="137">
        <v>17</v>
      </c>
      <c r="AC211" s="137">
        <v>12</v>
      </c>
      <c r="AD211" s="137">
        <v>10</v>
      </c>
      <c r="AE211" s="137">
        <v>7</v>
      </c>
      <c r="AF211" s="137">
        <v>9</v>
      </c>
      <c r="AG211" s="137">
        <v>8</v>
      </c>
      <c r="AH211" s="137">
        <v>6</v>
      </c>
      <c r="AI211" s="137">
        <v>6</v>
      </c>
      <c r="AJ211" s="137">
        <v>6</v>
      </c>
      <c r="AK211" s="137">
        <v>6</v>
      </c>
      <c r="AL211" s="137">
        <v>6</v>
      </c>
      <c r="AM211" s="137">
        <v>6</v>
      </c>
      <c r="AN211" s="137">
        <v>6</v>
      </c>
      <c r="AO211" s="137">
        <v>5</v>
      </c>
      <c r="AP211" s="137" t="s">
        <v>631</v>
      </c>
    </row>
    <row r="212" spans="1:42" ht="18" customHeight="1">
      <c r="A212" s="136" t="s">
        <v>997</v>
      </c>
      <c r="B212" s="136" t="s">
        <v>998</v>
      </c>
      <c r="C212" s="137">
        <v>179</v>
      </c>
      <c r="D212" s="137">
        <v>137</v>
      </c>
      <c r="E212" s="137">
        <v>120</v>
      </c>
      <c r="F212" s="137">
        <v>107</v>
      </c>
      <c r="G212" s="137">
        <v>96</v>
      </c>
      <c r="H212" s="137">
        <v>81</v>
      </c>
      <c r="I212" s="137">
        <v>74</v>
      </c>
      <c r="J212" s="137">
        <v>63</v>
      </c>
      <c r="K212" s="137">
        <v>60</v>
      </c>
      <c r="L212" s="137">
        <v>52</v>
      </c>
      <c r="M212" s="137">
        <v>50</v>
      </c>
      <c r="N212" s="137">
        <v>51</v>
      </c>
      <c r="O212" s="137">
        <v>53</v>
      </c>
      <c r="P212" s="137">
        <v>54</v>
      </c>
      <c r="Q212" s="137">
        <v>51</v>
      </c>
      <c r="R212" s="137">
        <v>50</v>
      </c>
      <c r="S212" s="137">
        <v>44</v>
      </c>
      <c r="T212" s="137">
        <v>41</v>
      </c>
      <c r="U212" s="137">
        <v>38</v>
      </c>
      <c r="V212" s="137">
        <v>34</v>
      </c>
      <c r="W212" s="137">
        <v>35</v>
      </c>
      <c r="X212" s="137">
        <v>33</v>
      </c>
      <c r="Y212" s="137">
        <v>30</v>
      </c>
      <c r="Z212" s="137">
        <v>29</v>
      </c>
      <c r="AA212" s="137">
        <v>26</v>
      </c>
      <c r="AB212" s="137">
        <v>21</v>
      </c>
      <c r="AC212" s="137">
        <v>17</v>
      </c>
      <c r="AD212" s="137">
        <v>17</v>
      </c>
      <c r="AE212" s="137">
        <v>15</v>
      </c>
      <c r="AF212" s="137">
        <v>10</v>
      </c>
      <c r="AG212" s="137">
        <v>7</v>
      </c>
      <c r="AH212" s="137">
        <v>5</v>
      </c>
      <c r="AI212" s="137" t="s">
        <v>631</v>
      </c>
      <c r="AJ212" s="137" t="s">
        <v>631</v>
      </c>
      <c r="AK212" s="137" t="s">
        <v>631</v>
      </c>
      <c r="AL212" s="137" t="s">
        <v>631</v>
      </c>
      <c r="AM212" s="137" t="s">
        <v>631</v>
      </c>
      <c r="AN212" s="137" t="s">
        <v>631</v>
      </c>
      <c r="AO212" s="137" t="s">
        <v>631</v>
      </c>
      <c r="AP212" s="137" t="s">
        <v>631</v>
      </c>
    </row>
    <row r="213" spans="1:42" ht="18" customHeight="1">
      <c r="A213" s="136" t="s">
        <v>999</v>
      </c>
      <c r="B213" s="136" t="s">
        <v>1000</v>
      </c>
      <c r="C213" s="137">
        <v>225</v>
      </c>
      <c r="D213" s="137">
        <v>181</v>
      </c>
      <c r="E213" s="137">
        <v>149</v>
      </c>
      <c r="F213" s="137">
        <v>133</v>
      </c>
      <c r="G213" s="137">
        <v>119</v>
      </c>
      <c r="H213" s="137">
        <v>106</v>
      </c>
      <c r="I213" s="137">
        <v>102</v>
      </c>
      <c r="J213" s="137">
        <v>88</v>
      </c>
      <c r="K213" s="137">
        <v>78</v>
      </c>
      <c r="L213" s="137">
        <v>69</v>
      </c>
      <c r="M213" s="137">
        <v>63</v>
      </c>
      <c r="N213" s="137">
        <v>63</v>
      </c>
      <c r="O213" s="137">
        <v>57</v>
      </c>
      <c r="P213" s="137">
        <v>56</v>
      </c>
      <c r="Q213" s="137">
        <v>52</v>
      </c>
      <c r="R213" s="137">
        <v>56</v>
      </c>
      <c r="S213" s="137">
        <v>57</v>
      </c>
      <c r="T213" s="137">
        <v>51</v>
      </c>
      <c r="U213" s="137">
        <v>51</v>
      </c>
      <c r="V213" s="137">
        <v>45</v>
      </c>
      <c r="W213" s="137">
        <v>42</v>
      </c>
      <c r="X213" s="137">
        <v>37</v>
      </c>
      <c r="Y213" s="137">
        <v>34</v>
      </c>
      <c r="Z213" s="137">
        <v>24</v>
      </c>
      <c r="AA213" s="137">
        <v>21</v>
      </c>
      <c r="AB213" s="137">
        <v>18</v>
      </c>
      <c r="AC213" s="137">
        <v>17</v>
      </c>
      <c r="AD213" s="137">
        <v>17</v>
      </c>
      <c r="AE213" s="137">
        <v>13</v>
      </c>
      <c r="AF213" s="137">
        <v>12</v>
      </c>
      <c r="AG213" s="137">
        <v>13</v>
      </c>
      <c r="AH213" s="137">
        <v>12</v>
      </c>
      <c r="AI213" s="137">
        <v>11</v>
      </c>
      <c r="AJ213" s="137">
        <v>10</v>
      </c>
      <c r="AK213" s="137">
        <v>10</v>
      </c>
      <c r="AL213" s="137">
        <v>12</v>
      </c>
      <c r="AM213" s="137">
        <v>12</v>
      </c>
      <c r="AN213" s="137">
        <v>12</v>
      </c>
      <c r="AO213" s="137">
        <v>10</v>
      </c>
      <c r="AP213" s="137">
        <v>9</v>
      </c>
    </row>
    <row r="214" spans="1:42" ht="18" customHeight="1">
      <c r="A214" s="136" t="s">
        <v>1001</v>
      </c>
      <c r="B214" s="136" t="s">
        <v>1002</v>
      </c>
      <c r="C214" s="137">
        <v>423</v>
      </c>
      <c r="D214" s="137">
        <v>333</v>
      </c>
      <c r="E214" s="137">
        <v>306</v>
      </c>
      <c r="F214" s="137">
        <v>275</v>
      </c>
      <c r="G214" s="137">
        <v>253</v>
      </c>
      <c r="H214" s="137">
        <v>215</v>
      </c>
      <c r="I214" s="137">
        <v>205</v>
      </c>
      <c r="J214" s="137">
        <v>189</v>
      </c>
      <c r="K214" s="137">
        <v>165</v>
      </c>
      <c r="L214" s="137">
        <v>142</v>
      </c>
      <c r="M214" s="137">
        <v>128</v>
      </c>
      <c r="N214" s="137">
        <v>118</v>
      </c>
      <c r="O214" s="137">
        <v>108</v>
      </c>
      <c r="P214" s="137">
        <v>102</v>
      </c>
      <c r="Q214" s="137">
        <v>87</v>
      </c>
      <c r="R214" s="137">
        <v>74</v>
      </c>
      <c r="S214" s="137">
        <v>68</v>
      </c>
      <c r="T214" s="137">
        <v>64</v>
      </c>
      <c r="U214" s="137">
        <v>56</v>
      </c>
      <c r="V214" s="137">
        <v>49</v>
      </c>
      <c r="W214" s="137">
        <v>46</v>
      </c>
      <c r="X214" s="137">
        <v>39</v>
      </c>
      <c r="Y214" s="137">
        <v>35</v>
      </c>
      <c r="Z214" s="137">
        <v>31</v>
      </c>
      <c r="AA214" s="137">
        <v>26</v>
      </c>
      <c r="AB214" s="137">
        <v>23</v>
      </c>
      <c r="AC214" s="137">
        <v>21</v>
      </c>
      <c r="AD214" s="137">
        <v>18</v>
      </c>
      <c r="AE214" s="137">
        <v>16</v>
      </c>
      <c r="AF214" s="137">
        <v>9</v>
      </c>
      <c r="AG214" s="137">
        <v>6</v>
      </c>
      <c r="AH214" s="137">
        <v>6</v>
      </c>
      <c r="AI214" s="137">
        <v>7</v>
      </c>
      <c r="AJ214" s="137">
        <v>7</v>
      </c>
      <c r="AK214" s="137">
        <v>8</v>
      </c>
      <c r="AL214" s="137">
        <v>7</v>
      </c>
      <c r="AM214" s="137">
        <v>8</v>
      </c>
      <c r="AN214" s="137">
        <v>9</v>
      </c>
      <c r="AO214" s="137">
        <v>9</v>
      </c>
      <c r="AP214" s="137">
        <v>10</v>
      </c>
    </row>
    <row r="215" spans="1:42" ht="18" customHeight="1">
      <c r="A215" s="136"/>
      <c r="B215" s="136" t="s">
        <v>727</v>
      </c>
      <c r="C215" s="137" t="s">
        <v>631</v>
      </c>
      <c r="D215" s="137" t="s">
        <v>631</v>
      </c>
      <c r="E215" s="137">
        <v>0</v>
      </c>
      <c r="F215" s="137">
        <v>0</v>
      </c>
      <c r="G215" s="137">
        <v>0</v>
      </c>
      <c r="H215" s="137">
        <v>0</v>
      </c>
      <c r="I215" s="137">
        <v>0</v>
      </c>
      <c r="J215" s="137">
        <v>0</v>
      </c>
      <c r="K215" s="137">
        <v>0</v>
      </c>
      <c r="L215" s="137">
        <v>0</v>
      </c>
      <c r="M215" s="137">
        <v>0</v>
      </c>
      <c r="N215" s="137">
        <v>0</v>
      </c>
      <c r="O215" s="137">
        <v>0</v>
      </c>
      <c r="P215" s="137">
        <v>0</v>
      </c>
      <c r="Q215" s="137">
        <v>0</v>
      </c>
      <c r="R215" s="137">
        <v>0</v>
      </c>
      <c r="S215" s="137">
        <v>0</v>
      </c>
      <c r="T215" s="137">
        <v>0</v>
      </c>
      <c r="U215" s="137">
        <v>0</v>
      </c>
      <c r="V215" s="137">
        <v>0</v>
      </c>
      <c r="W215" s="137">
        <v>0</v>
      </c>
      <c r="X215" s="137">
        <v>0</v>
      </c>
      <c r="Y215" s="137">
        <v>0</v>
      </c>
      <c r="Z215" s="137">
        <v>0</v>
      </c>
      <c r="AA215" s="137">
        <v>0</v>
      </c>
      <c r="AB215" s="137">
        <v>0</v>
      </c>
      <c r="AC215" s="137">
        <v>0</v>
      </c>
      <c r="AD215" s="137">
        <v>0</v>
      </c>
      <c r="AE215" s="137">
        <v>0</v>
      </c>
      <c r="AF215" s="137">
        <v>0</v>
      </c>
      <c r="AG215" s="137">
        <v>0</v>
      </c>
      <c r="AH215" s="137">
        <v>0</v>
      </c>
      <c r="AI215" s="137">
        <v>0</v>
      </c>
      <c r="AJ215" s="137">
        <v>0</v>
      </c>
      <c r="AK215" s="137">
        <v>0</v>
      </c>
      <c r="AL215" s="137">
        <v>0</v>
      </c>
      <c r="AM215" s="137">
        <v>0</v>
      </c>
      <c r="AN215" s="137">
        <v>0</v>
      </c>
      <c r="AO215" s="137">
        <v>0</v>
      </c>
      <c r="AP215" s="137">
        <v>0</v>
      </c>
    </row>
    <row r="216" spans="1:42" ht="18" customHeight="1">
      <c r="A216" s="136" t="s">
        <v>1003</v>
      </c>
      <c r="B216" s="136" t="s">
        <v>1004</v>
      </c>
      <c r="C216" s="137">
        <v>4162</v>
      </c>
      <c r="D216" s="137">
        <v>3539</v>
      </c>
      <c r="E216" s="137">
        <v>3082</v>
      </c>
      <c r="F216" s="137">
        <v>2836</v>
      </c>
      <c r="G216" s="137">
        <v>2556</v>
      </c>
      <c r="H216" s="137">
        <v>2201</v>
      </c>
      <c r="I216" s="137">
        <v>2096</v>
      </c>
      <c r="J216" s="137">
        <v>1883</v>
      </c>
      <c r="K216" s="137">
        <v>1731</v>
      </c>
      <c r="L216" s="137">
        <v>1483</v>
      </c>
      <c r="M216" s="137">
        <v>1380</v>
      </c>
      <c r="N216" s="137">
        <v>1279</v>
      </c>
      <c r="O216" s="137">
        <v>1186</v>
      </c>
      <c r="P216" s="137">
        <v>1097</v>
      </c>
      <c r="Q216" s="137">
        <v>1018</v>
      </c>
      <c r="R216" s="137">
        <v>944</v>
      </c>
      <c r="S216" s="137">
        <v>880</v>
      </c>
      <c r="T216" s="137">
        <v>777</v>
      </c>
      <c r="U216" s="137">
        <v>718</v>
      </c>
      <c r="V216" s="137">
        <v>617</v>
      </c>
      <c r="W216" s="137">
        <v>557</v>
      </c>
      <c r="X216" s="137">
        <v>508</v>
      </c>
      <c r="Y216" s="137">
        <v>451</v>
      </c>
      <c r="Z216" s="137">
        <v>386</v>
      </c>
      <c r="AA216" s="137">
        <v>341</v>
      </c>
      <c r="AB216" s="137">
        <v>291</v>
      </c>
      <c r="AC216" s="137">
        <v>227</v>
      </c>
      <c r="AD216" s="137">
        <v>185</v>
      </c>
      <c r="AE216" s="137">
        <v>150</v>
      </c>
      <c r="AF216" s="137">
        <v>122</v>
      </c>
      <c r="AG216" s="137">
        <v>85</v>
      </c>
      <c r="AH216" s="137">
        <v>69</v>
      </c>
      <c r="AI216" s="137">
        <v>58</v>
      </c>
      <c r="AJ216" s="137">
        <v>57</v>
      </c>
      <c r="AK216" s="137">
        <v>53</v>
      </c>
      <c r="AL216" s="137">
        <v>48</v>
      </c>
      <c r="AM216" s="137">
        <v>43</v>
      </c>
      <c r="AN216" s="137">
        <v>40</v>
      </c>
      <c r="AO216" s="137">
        <v>41</v>
      </c>
      <c r="AP216" s="137">
        <v>42</v>
      </c>
    </row>
    <row r="217" spans="1:42" ht="18" customHeight="1">
      <c r="A217" s="136" t="s">
        <v>1005</v>
      </c>
      <c r="B217" s="136" t="s">
        <v>1006</v>
      </c>
      <c r="C217" s="137">
        <v>175</v>
      </c>
      <c r="D217" s="137">
        <v>146</v>
      </c>
      <c r="E217" s="137">
        <v>118</v>
      </c>
      <c r="F217" s="137">
        <v>112</v>
      </c>
      <c r="G217" s="137">
        <v>97</v>
      </c>
      <c r="H217" s="137">
        <v>79</v>
      </c>
      <c r="I217" s="137">
        <v>75</v>
      </c>
      <c r="J217" s="137">
        <v>65</v>
      </c>
      <c r="K217" s="137">
        <v>58</v>
      </c>
      <c r="L217" s="137">
        <v>53</v>
      </c>
      <c r="M217" s="137">
        <v>49</v>
      </c>
      <c r="N217" s="137">
        <v>44</v>
      </c>
      <c r="O217" s="137">
        <v>38</v>
      </c>
      <c r="P217" s="137">
        <v>42</v>
      </c>
      <c r="Q217" s="137">
        <v>39</v>
      </c>
      <c r="R217" s="137">
        <v>35</v>
      </c>
      <c r="S217" s="137">
        <v>31</v>
      </c>
      <c r="T217" s="137">
        <v>30</v>
      </c>
      <c r="U217" s="137">
        <v>29</v>
      </c>
      <c r="V217" s="137">
        <v>26</v>
      </c>
      <c r="W217" s="137">
        <v>25</v>
      </c>
      <c r="X217" s="137">
        <v>27</v>
      </c>
      <c r="Y217" s="137">
        <v>25</v>
      </c>
      <c r="Z217" s="137">
        <v>22</v>
      </c>
      <c r="AA217" s="137">
        <v>20</v>
      </c>
      <c r="AB217" s="137">
        <v>18</v>
      </c>
      <c r="AC217" s="137">
        <v>8</v>
      </c>
      <c r="AD217" s="137">
        <v>7</v>
      </c>
      <c r="AE217" s="137">
        <v>7</v>
      </c>
      <c r="AF217" s="137" t="s">
        <v>631</v>
      </c>
      <c r="AG217" s="137" t="s">
        <v>631</v>
      </c>
      <c r="AH217" s="137" t="s">
        <v>631</v>
      </c>
      <c r="AI217" s="137" t="s">
        <v>631</v>
      </c>
      <c r="AJ217" s="137" t="s">
        <v>631</v>
      </c>
      <c r="AK217" s="137" t="s">
        <v>631</v>
      </c>
      <c r="AL217" s="137" t="s">
        <v>631</v>
      </c>
      <c r="AM217" s="137" t="s">
        <v>631</v>
      </c>
      <c r="AN217" s="137" t="s">
        <v>631</v>
      </c>
      <c r="AO217" s="137" t="s">
        <v>631</v>
      </c>
      <c r="AP217" s="137" t="s">
        <v>631</v>
      </c>
    </row>
    <row r="218" spans="1:42" ht="18" customHeight="1">
      <c r="A218" s="136" t="s">
        <v>1007</v>
      </c>
      <c r="B218" s="136" t="s">
        <v>1008</v>
      </c>
      <c r="C218" s="137">
        <v>574</v>
      </c>
      <c r="D218" s="137">
        <v>497</v>
      </c>
      <c r="E218" s="137">
        <v>441</v>
      </c>
      <c r="F218" s="137">
        <v>415</v>
      </c>
      <c r="G218" s="137">
        <v>375</v>
      </c>
      <c r="H218" s="137">
        <v>327</v>
      </c>
      <c r="I218" s="137">
        <v>315</v>
      </c>
      <c r="J218" s="137">
        <v>282</v>
      </c>
      <c r="K218" s="137">
        <v>265</v>
      </c>
      <c r="L218" s="137">
        <v>234</v>
      </c>
      <c r="M218" s="137">
        <v>219</v>
      </c>
      <c r="N218" s="137">
        <v>191</v>
      </c>
      <c r="O218" s="137">
        <v>165</v>
      </c>
      <c r="P218" s="137">
        <v>153</v>
      </c>
      <c r="Q218" s="137">
        <v>136</v>
      </c>
      <c r="R218" s="137">
        <v>126</v>
      </c>
      <c r="S218" s="137">
        <v>120</v>
      </c>
      <c r="T218" s="137">
        <v>104</v>
      </c>
      <c r="U218" s="137">
        <v>94</v>
      </c>
      <c r="V218" s="137">
        <v>82</v>
      </c>
      <c r="W218" s="137">
        <v>75</v>
      </c>
      <c r="X218" s="137">
        <v>66</v>
      </c>
      <c r="Y218" s="137">
        <v>58</v>
      </c>
      <c r="Z218" s="137">
        <v>52</v>
      </c>
      <c r="AA218" s="137">
        <v>43</v>
      </c>
      <c r="AB218" s="137">
        <v>36</v>
      </c>
      <c r="AC218" s="137">
        <v>30</v>
      </c>
      <c r="AD218" s="137">
        <v>26</v>
      </c>
      <c r="AE218" s="137">
        <v>22</v>
      </c>
      <c r="AF218" s="137">
        <v>19</v>
      </c>
      <c r="AG218" s="137">
        <v>16</v>
      </c>
      <c r="AH218" s="137">
        <v>11</v>
      </c>
      <c r="AI218" s="137">
        <v>10</v>
      </c>
      <c r="AJ218" s="137">
        <v>8</v>
      </c>
      <c r="AK218" s="137">
        <v>7</v>
      </c>
      <c r="AL218" s="137">
        <v>6</v>
      </c>
      <c r="AM218" s="137">
        <v>5</v>
      </c>
      <c r="AN218" s="137">
        <v>5</v>
      </c>
      <c r="AO218" s="137">
        <v>6</v>
      </c>
      <c r="AP218" s="137">
        <v>6</v>
      </c>
    </row>
    <row r="219" spans="1:42" ht="18" customHeight="1">
      <c r="A219" s="136" t="s">
        <v>1009</v>
      </c>
      <c r="B219" s="136" t="s">
        <v>1010</v>
      </c>
      <c r="C219" s="137">
        <v>547</v>
      </c>
      <c r="D219" s="137">
        <v>463</v>
      </c>
      <c r="E219" s="137">
        <v>397</v>
      </c>
      <c r="F219" s="137">
        <v>378</v>
      </c>
      <c r="G219" s="137">
        <v>347</v>
      </c>
      <c r="H219" s="137">
        <v>293</v>
      </c>
      <c r="I219" s="137">
        <v>280</v>
      </c>
      <c r="J219" s="137">
        <v>257</v>
      </c>
      <c r="K219" s="137">
        <v>233</v>
      </c>
      <c r="L219" s="137">
        <v>196</v>
      </c>
      <c r="M219" s="137">
        <v>177</v>
      </c>
      <c r="N219" s="137">
        <v>175</v>
      </c>
      <c r="O219" s="137">
        <v>159</v>
      </c>
      <c r="P219" s="137">
        <v>148</v>
      </c>
      <c r="Q219" s="137">
        <v>135</v>
      </c>
      <c r="R219" s="137">
        <v>125</v>
      </c>
      <c r="S219" s="137">
        <v>121</v>
      </c>
      <c r="T219" s="137">
        <v>104</v>
      </c>
      <c r="U219" s="137">
        <v>92</v>
      </c>
      <c r="V219" s="137">
        <v>85</v>
      </c>
      <c r="W219" s="137">
        <v>76</v>
      </c>
      <c r="X219" s="137">
        <v>64</v>
      </c>
      <c r="Y219" s="137">
        <v>60</v>
      </c>
      <c r="Z219" s="137">
        <v>51</v>
      </c>
      <c r="AA219" s="137">
        <v>47</v>
      </c>
      <c r="AB219" s="137">
        <v>41</v>
      </c>
      <c r="AC219" s="137">
        <v>39</v>
      </c>
      <c r="AD219" s="137">
        <v>30</v>
      </c>
      <c r="AE219" s="137">
        <v>24</v>
      </c>
      <c r="AF219" s="137">
        <v>16</v>
      </c>
      <c r="AG219" s="137">
        <v>9</v>
      </c>
      <c r="AH219" s="137" t="s">
        <v>631</v>
      </c>
      <c r="AI219" s="137" t="s">
        <v>631</v>
      </c>
      <c r="AJ219" s="137" t="s">
        <v>631</v>
      </c>
      <c r="AK219" s="137" t="s">
        <v>631</v>
      </c>
      <c r="AL219" s="137" t="s">
        <v>631</v>
      </c>
      <c r="AM219" s="137" t="s">
        <v>631</v>
      </c>
      <c r="AN219" s="137" t="s">
        <v>631</v>
      </c>
      <c r="AO219" s="137" t="s">
        <v>631</v>
      </c>
      <c r="AP219" s="137" t="s">
        <v>631</v>
      </c>
    </row>
    <row r="220" spans="1:42" ht="18" customHeight="1">
      <c r="A220" s="136" t="s">
        <v>1011</v>
      </c>
      <c r="B220" s="136" t="s">
        <v>1012</v>
      </c>
      <c r="C220" s="137">
        <v>482</v>
      </c>
      <c r="D220" s="137">
        <v>402</v>
      </c>
      <c r="E220" s="137">
        <v>352</v>
      </c>
      <c r="F220" s="137">
        <v>309</v>
      </c>
      <c r="G220" s="137">
        <v>281</v>
      </c>
      <c r="H220" s="137">
        <v>236</v>
      </c>
      <c r="I220" s="137">
        <v>224</v>
      </c>
      <c r="J220" s="137">
        <v>198</v>
      </c>
      <c r="K220" s="137">
        <v>184</v>
      </c>
      <c r="L220" s="137">
        <v>152</v>
      </c>
      <c r="M220" s="137">
        <v>144</v>
      </c>
      <c r="N220" s="137">
        <v>135</v>
      </c>
      <c r="O220" s="137">
        <v>129</v>
      </c>
      <c r="P220" s="137">
        <v>117</v>
      </c>
      <c r="Q220" s="137">
        <v>109</v>
      </c>
      <c r="R220" s="137">
        <v>103</v>
      </c>
      <c r="S220" s="137">
        <v>95</v>
      </c>
      <c r="T220" s="137">
        <v>83</v>
      </c>
      <c r="U220" s="137">
        <v>83</v>
      </c>
      <c r="V220" s="137">
        <v>72</v>
      </c>
      <c r="W220" s="137">
        <v>64</v>
      </c>
      <c r="X220" s="137">
        <v>59</v>
      </c>
      <c r="Y220" s="137">
        <v>55</v>
      </c>
      <c r="Z220" s="137">
        <v>41</v>
      </c>
      <c r="AA220" s="137">
        <v>40</v>
      </c>
      <c r="AB220" s="137">
        <v>37</v>
      </c>
      <c r="AC220" s="137">
        <v>30</v>
      </c>
      <c r="AD220" s="137">
        <v>26</v>
      </c>
      <c r="AE220" s="137">
        <v>21</v>
      </c>
      <c r="AF220" s="137">
        <v>19</v>
      </c>
      <c r="AG220" s="137">
        <v>14</v>
      </c>
      <c r="AH220" s="137">
        <v>12</v>
      </c>
      <c r="AI220" s="137">
        <v>10</v>
      </c>
      <c r="AJ220" s="137">
        <v>9</v>
      </c>
      <c r="AK220" s="137">
        <v>8</v>
      </c>
      <c r="AL220" s="137">
        <v>7</v>
      </c>
      <c r="AM220" s="137">
        <v>8</v>
      </c>
      <c r="AN220" s="137">
        <v>8</v>
      </c>
      <c r="AO220" s="137">
        <v>7</v>
      </c>
      <c r="AP220" s="137">
        <v>8</v>
      </c>
    </row>
    <row r="221" spans="1:42" ht="18" customHeight="1">
      <c r="A221" s="136" t="s">
        <v>1013</v>
      </c>
      <c r="B221" s="136" t="s">
        <v>1014</v>
      </c>
      <c r="C221" s="137">
        <v>498</v>
      </c>
      <c r="D221" s="137">
        <v>426</v>
      </c>
      <c r="E221" s="137">
        <v>378</v>
      </c>
      <c r="F221" s="137">
        <v>342</v>
      </c>
      <c r="G221" s="137">
        <v>308</v>
      </c>
      <c r="H221" s="137">
        <v>274</v>
      </c>
      <c r="I221" s="137">
        <v>258</v>
      </c>
      <c r="J221" s="137">
        <v>237</v>
      </c>
      <c r="K221" s="137">
        <v>213</v>
      </c>
      <c r="L221" s="137">
        <v>191</v>
      </c>
      <c r="M221" s="137">
        <v>180</v>
      </c>
      <c r="N221" s="137">
        <v>169</v>
      </c>
      <c r="O221" s="137">
        <v>160</v>
      </c>
      <c r="P221" s="137">
        <v>141</v>
      </c>
      <c r="Q221" s="137">
        <v>132</v>
      </c>
      <c r="R221" s="137">
        <v>125</v>
      </c>
      <c r="S221" s="137">
        <v>113</v>
      </c>
      <c r="T221" s="137">
        <v>99</v>
      </c>
      <c r="U221" s="137">
        <v>94</v>
      </c>
      <c r="V221" s="137">
        <v>82</v>
      </c>
      <c r="W221" s="137">
        <v>77</v>
      </c>
      <c r="X221" s="137">
        <v>59</v>
      </c>
      <c r="Y221" s="137">
        <v>49</v>
      </c>
      <c r="Z221" s="137">
        <v>43</v>
      </c>
      <c r="AA221" s="137">
        <v>38</v>
      </c>
      <c r="AB221" s="137">
        <v>34</v>
      </c>
      <c r="AC221" s="137">
        <v>27</v>
      </c>
      <c r="AD221" s="137">
        <v>24</v>
      </c>
      <c r="AE221" s="137">
        <v>22</v>
      </c>
      <c r="AF221" s="137">
        <v>18</v>
      </c>
      <c r="AG221" s="137">
        <v>13</v>
      </c>
      <c r="AH221" s="137">
        <v>10</v>
      </c>
      <c r="AI221" s="137">
        <v>10</v>
      </c>
      <c r="AJ221" s="137">
        <v>11</v>
      </c>
      <c r="AK221" s="137">
        <v>9</v>
      </c>
      <c r="AL221" s="137">
        <v>8</v>
      </c>
      <c r="AM221" s="137">
        <v>6</v>
      </c>
      <c r="AN221" s="137" t="s">
        <v>631</v>
      </c>
      <c r="AO221" s="137">
        <v>7</v>
      </c>
      <c r="AP221" s="137">
        <v>5</v>
      </c>
    </row>
    <row r="222" spans="1:42" ht="18" customHeight="1">
      <c r="A222" s="136" t="s">
        <v>1015</v>
      </c>
      <c r="B222" s="136" t="s">
        <v>1016</v>
      </c>
      <c r="C222" s="137">
        <v>751</v>
      </c>
      <c r="D222" s="137">
        <v>650</v>
      </c>
      <c r="E222" s="137">
        <v>575</v>
      </c>
      <c r="F222" s="137">
        <v>543</v>
      </c>
      <c r="G222" s="137">
        <v>474</v>
      </c>
      <c r="H222" s="137">
        <v>405</v>
      </c>
      <c r="I222" s="137">
        <v>385</v>
      </c>
      <c r="J222" s="137">
        <v>339</v>
      </c>
      <c r="K222" s="137">
        <v>305</v>
      </c>
      <c r="L222" s="137">
        <v>260</v>
      </c>
      <c r="M222" s="137">
        <v>255</v>
      </c>
      <c r="N222" s="137">
        <v>234</v>
      </c>
      <c r="O222" s="137">
        <v>224</v>
      </c>
      <c r="P222" s="137">
        <v>208</v>
      </c>
      <c r="Q222" s="137">
        <v>195</v>
      </c>
      <c r="R222" s="137">
        <v>174</v>
      </c>
      <c r="S222" s="137">
        <v>159</v>
      </c>
      <c r="T222" s="137">
        <v>148</v>
      </c>
      <c r="U222" s="137">
        <v>138</v>
      </c>
      <c r="V222" s="137">
        <v>110</v>
      </c>
      <c r="W222" s="137">
        <v>95</v>
      </c>
      <c r="X222" s="137">
        <v>93</v>
      </c>
      <c r="Y222" s="137">
        <v>81</v>
      </c>
      <c r="Z222" s="137">
        <v>72</v>
      </c>
      <c r="AA222" s="137">
        <v>61</v>
      </c>
      <c r="AB222" s="137">
        <v>51</v>
      </c>
      <c r="AC222" s="137">
        <v>38</v>
      </c>
      <c r="AD222" s="137">
        <v>30</v>
      </c>
      <c r="AE222" s="137">
        <v>22</v>
      </c>
      <c r="AF222" s="137">
        <v>17</v>
      </c>
      <c r="AG222" s="137">
        <v>12</v>
      </c>
      <c r="AH222" s="137">
        <v>12</v>
      </c>
      <c r="AI222" s="137">
        <v>9</v>
      </c>
      <c r="AJ222" s="137">
        <v>10</v>
      </c>
      <c r="AK222" s="137">
        <v>10</v>
      </c>
      <c r="AL222" s="137">
        <v>10</v>
      </c>
      <c r="AM222" s="137">
        <v>8</v>
      </c>
      <c r="AN222" s="137">
        <v>6</v>
      </c>
      <c r="AO222" s="137">
        <v>5</v>
      </c>
      <c r="AP222" s="137">
        <v>6</v>
      </c>
    </row>
    <row r="223" spans="1:42" ht="18" customHeight="1">
      <c r="A223" s="136" t="s">
        <v>1017</v>
      </c>
      <c r="B223" s="136" t="s">
        <v>1018</v>
      </c>
      <c r="C223" s="137">
        <v>129</v>
      </c>
      <c r="D223" s="137">
        <v>110</v>
      </c>
      <c r="E223" s="137">
        <v>86</v>
      </c>
      <c r="F223" s="137">
        <v>77</v>
      </c>
      <c r="G223" s="137">
        <v>70</v>
      </c>
      <c r="H223" s="137">
        <v>57</v>
      </c>
      <c r="I223" s="137">
        <v>53</v>
      </c>
      <c r="J223" s="137">
        <v>47</v>
      </c>
      <c r="K223" s="137">
        <v>38</v>
      </c>
      <c r="L223" s="137">
        <v>39</v>
      </c>
      <c r="M223" s="137">
        <v>37</v>
      </c>
      <c r="N223" s="137">
        <v>33</v>
      </c>
      <c r="O223" s="137">
        <v>32</v>
      </c>
      <c r="P223" s="137">
        <v>29</v>
      </c>
      <c r="Q223" s="137">
        <v>29</v>
      </c>
      <c r="R223" s="137">
        <v>26</v>
      </c>
      <c r="S223" s="137">
        <v>26</v>
      </c>
      <c r="T223" s="137">
        <v>22</v>
      </c>
      <c r="U223" s="137">
        <v>18</v>
      </c>
      <c r="V223" s="137">
        <v>15</v>
      </c>
      <c r="W223" s="137">
        <v>14</v>
      </c>
      <c r="X223" s="137">
        <v>12</v>
      </c>
      <c r="Y223" s="137">
        <v>8</v>
      </c>
      <c r="Z223" s="137">
        <v>9</v>
      </c>
      <c r="AA223" s="137">
        <v>8</v>
      </c>
      <c r="AB223" s="137">
        <v>7</v>
      </c>
      <c r="AC223" s="137">
        <v>7</v>
      </c>
      <c r="AD223" s="137">
        <v>5</v>
      </c>
      <c r="AE223" s="137">
        <v>5</v>
      </c>
      <c r="AF223" s="137" t="s">
        <v>631</v>
      </c>
      <c r="AG223" s="137" t="s">
        <v>631</v>
      </c>
      <c r="AH223" s="137" t="s">
        <v>631</v>
      </c>
      <c r="AI223" s="137" t="s">
        <v>631</v>
      </c>
      <c r="AJ223" s="137" t="s">
        <v>631</v>
      </c>
      <c r="AK223" s="137" t="s">
        <v>631</v>
      </c>
      <c r="AL223" s="137" t="s">
        <v>631</v>
      </c>
      <c r="AM223" s="137" t="s">
        <v>631</v>
      </c>
      <c r="AN223" s="137" t="s">
        <v>631</v>
      </c>
      <c r="AO223" s="137" t="s">
        <v>631</v>
      </c>
      <c r="AP223" s="137" t="s">
        <v>631</v>
      </c>
    </row>
    <row r="224" spans="1:42" ht="18" customHeight="1">
      <c r="A224" s="136" t="s">
        <v>1019</v>
      </c>
      <c r="B224" s="136" t="s">
        <v>1020</v>
      </c>
      <c r="C224" s="137">
        <v>422</v>
      </c>
      <c r="D224" s="137">
        <v>362</v>
      </c>
      <c r="E224" s="137">
        <v>316</v>
      </c>
      <c r="F224" s="137">
        <v>287</v>
      </c>
      <c r="G224" s="137">
        <v>267</v>
      </c>
      <c r="H224" s="137">
        <v>228</v>
      </c>
      <c r="I224" s="137">
        <v>214</v>
      </c>
      <c r="J224" s="137">
        <v>196</v>
      </c>
      <c r="K224" s="137">
        <v>187</v>
      </c>
      <c r="L224" s="137">
        <v>155</v>
      </c>
      <c r="M224" s="137">
        <v>140</v>
      </c>
      <c r="N224" s="137">
        <v>131</v>
      </c>
      <c r="O224" s="137">
        <v>121</v>
      </c>
      <c r="P224" s="137">
        <v>115</v>
      </c>
      <c r="Q224" s="137">
        <v>109</v>
      </c>
      <c r="R224" s="137">
        <v>104</v>
      </c>
      <c r="S224" s="137">
        <v>95</v>
      </c>
      <c r="T224" s="137">
        <v>81</v>
      </c>
      <c r="U224" s="137">
        <v>77</v>
      </c>
      <c r="V224" s="137">
        <v>65</v>
      </c>
      <c r="W224" s="137">
        <v>58</v>
      </c>
      <c r="X224" s="137">
        <v>57</v>
      </c>
      <c r="Y224" s="137">
        <v>49</v>
      </c>
      <c r="Z224" s="137">
        <v>39</v>
      </c>
      <c r="AA224" s="137">
        <v>35</v>
      </c>
      <c r="AB224" s="137">
        <v>28</v>
      </c>
      <c r="AC224" s="137">
        <v>23</v>
      </c>
      <c r="AD224" s="137">
        <v>15</v>
      </c>
      <c r="AE224" s="137">
        <v>14</v>
      </c>
      <c r="AF224" s="137">
        <v>13</v>
      </c>
      <c r="AG224" s="137">
        <v>7</v>
      </c>
      <c r="AH224" s="137">
        <v>9</v>
      </c>
      <c r="AI224" s="137">
        <v>7</v>
      </c>
      <c r="AJ224" s="137">
        <v>6</v>
      </c>
      <c r="AK224" s="137">
        <v>6</v>
      </c>
      <c r="AL224" s="137">
        <v>5</v>
      </c>
      <c r="AM224" s="137">
        <v>5</v>
      </c>
      <c r="AN224" s="137">
        <v>5</v>
      </c>
      <c r="AO224" s="137">
        <v>5</v>
      </c>
      <c r="AP224" s="137">
        <v>6</v>
      </c>
    </row>
    <row r="225" spans="1:42" ht="18" customHeight="1">
      <c r="A225" s="136" t="s">
        <v>1021</v>
      </c>
      <c r="B225" s="136" t="s">
        <v>1022</v>
      </c>
      <c r="C225" s="137">
        <v>182</v>
      </c>
      <c r="D225" s="137">
        <v>146</v>
      </c>
      <c r="E225" s="137">
        <v>127</v>
      </c>
      <c r="F225" s="137">
        <v>111</v>
      </c>
      <c r="G225" s="137">
        <v>107</v>
      </c>
      <c r="H225" s="137">
        <v>97</v>
      </c>
      <c r="I225" s="137">
        <v>90</v>
      </c>
      <c r="J225" s="137">
        <v>84</v>
      </c>
      <c r="K225" s="137">
        <v>77</v>
      </c>
      <c r="L225" s="137">
        <v>68</v>
      </c>
      <c r="M225" s="137">
        <v>64</v>
      </c>
      <c r="N225" s="137">
        <v>57</v>
      </c>
      <c r="O225" s="137">
        <v>52</v>
      </c>
      <c r="P225" s="137">
        <v>50</v>
      </c>
      <c r="Q225" s="137">
        <v>45</v>
      </c>
      <c r="R225" s="137">
        <v>43</v>
      </c>
      <c r="S225" s="137">
        <v>42</v>
      </c>
      <c r="T225" s="137">
        <v>40</v>
      </c>
      <c r="U225" s="137">
        <v>37</v>
      </c>
      <c r="V225" s="137">
        <v>34</v>
      </c>
      <c r="W225" s="137">
        <v>32</v>
      </c>
      <c r="X225" s="137">
        <v>31</v>
      </c>
      <c r="Y225" s="137">
        <v>33</v>
      </c>
      <c r="Z225" s="137">
        <v>30</v>
      </c>
      <c r="AA225" s="137">
        <v>25</v>
      </c>
      <c r="AB225" s="137">
        <v>20</v>
      </c>
      <c r="AC225" s="137">
        <v>14</v>
      </c>
      <c r="AD225" s="137">
        <v>13</v>
      </c>
      <c r="AE225" s="137">
        <v>10</v>
      </c>
      <c r="AF225" s="137">
        <v>12</v>
      </c>
      <c r="AG225" s="137">
        <v>7</v>
      </c>
      <c r="AH225" s="137">
        <v>5</v>
      </c>
      <c r="AI225" s="137" t="s">
        <v>631</v>
      </c>
      <c r="AJ225" s="137" t="s">
        <v>631</v>
      </c>
      <c r="AK225" s="137" t="s">
        <v>631</v>
      </c>
      <c r="AL225" s="137" t="s">
        <v>631</v>
      </c>
      <c r="AM225" s="137" t="s">
        <v>631</v>
      </c>
      <c r="AN225" s="137" t="s">
        <v>631</v>
      </c>
      <c r="AO225" s="137" t="s">
        <v>631</v>
      </c>
      <c r="AP225" s="137" t="s">
        <v>631</v>
      </c>
    </row>
    <row r="226" spans="1:42" ht="18" customHeight="1">
      <c r="A226" s="136" t="s">
        <v>1023</v>
      </c>
      <c r="B226" s="136" t="s">
        <v>1024</v>
      </c>
      <c r="C226" s="137">
        <v>401</v>
      </c>
      <c r="D226" s="137">
        <v>336</v>
      </c>
      <c r="E226" s="137">
        <v>292</v>
      </c>
      <c r="F226" s="137">
        <v>262</v>
      </c>
      <c r="G226" s="137">
        <v>230</v>
      </c>
      <c r="H226" s="137">
        <v>205</v>
      </c>
      <c r="I226" s="137">
        <v>202</v>
      </c>
      <c r="J226" s="137">
        <v>178</v>
      </c>
      <c r="K226" s="137">
        <v>171</v>
      </c>
      <c r="L226" s="137">
        <v>135</v>
      </c>
      <c r="M226" s="137">
        <v>115</v>
      </c>
      <c r="N226" s="137">
        <v>110</v>
      </c>
      <c r="O226" s="137">
        <v>106</v>
      </c>
      <c r="P226" s="137">
        <v>94</v>
      </c>
      <c r="Q226" s="137">
        <v>89</v>
      </c>
      <c r="R226" s="137">
        <v>83</v>
      </c>
      <c r="S226" s="137">
        <v>78</v>
      </c>
      <c r="T226" s="137">
        <v>66</v>
      </c>
      <c r="U226" s="137">
        <v>56</v>
      </c>
      <c r="V226" s="137">
        <v>46</v>
      </c>
      <c r="W226" s="137">
        <v>41</v>
      </c>
      <c r="X226" s="137">
        <v>40</v>
      </c>
      <c r="Y226" s="137">
        <v>33</v>
      </c>
      <c r="Z226" s="137">
        <v>27</v>
      </c>
      <c r="AA226" s="137">
        <v>24</v>
      </c>
      <c r="AB226" s="137">
        <v>19</v>
      </c>
      <c r="AC226" s="137">
        <v>11</v>
      </c>
      <c r="AD226" s="137">
        <v>9</v>
      </c>
      <c r="AE226" s="137" t="s">
        <v>631</v>
      </c>
      <c r="AF226" s="137" t="s">
        <v>631</v>
      </c>
      <c r="AG226" s="137" t="s">
        <v>631</v>
      </c>
      <c r="AH226" s="137" t="s">
        <v>631</v>
      </c>
      <c r="AI226" s="137" t="s">
        <v>631</v>
      </c>
      <c r="AJ226" s="137" t="s">
        <v>631</v>
      </c>
      <c r="AK226" s="137" t="s">
        <v>631</v>
      </c>
      <c r="AL226" s="137" t="s">
        <v>631</v>
      </c>
      <c r="AM226" s="137" t="s">
        <v>631</v>
      </c>
      <c r="AN226" s="137" t="s">
        <v>631</v>
      </c>
      <c r="AO226" s="137" t="s">
        <v>631</v>
      </c>
      <c r="AP226" s="137" t="s">
        <v>631</v>
      </c>
    </row>
    <row r="227" spans="1:42" ht="18" customHeight="1">
      <c r="A227" s="136"/>
      <c r="B227" s="136" t="s">
        <v>727</v>
      </c>
      <c r="C227" s="137" t="s">
        <v>631</v>
      </c>
      <c r="D227" s="137" t="s">
        <v>631</v>
      </c>
      <c r="E227" s="137">
        <v>0</v>
      </c>
      <c r="F227" s="137">
        <v>0</v>
      </c>
      <c r="G227" s="137">
        <v>0</v>
      </c>
      <c r="H227" s="137">
        <v>0</v>
      </c>
      <c r="I227" s="137">
        <v>0</v>
      </c>
      <c r="J227" s="137">
        <v>0</v>
      </c>
      <c r="K227" s="137">
        <v>0</v>
      </c>
      <c r="L227" s="137">
        <v>0</v>
      </c>
      <c r="M227" s="137">
        <v>0</v>
      </c>
      <c r="N227" s="137">
        <v>0</v>
      </c>
      <c r="O227" s="137">
        <v>0</v>
      </c>
      <c r="P227" s="137">
        <v>0</v>
      </c>
      <c r="Q227" s="137">
        <v>0</v>
      </c>
      <c r="R227" s="137">
        <v>0</v>
      </c>
      <c r="S227" s="137">
        <v>0</v>
      </c>
      <c r="T227" s="137">
        <v>0</v>
      </c>
      <c r="U227" s="137">
        <v>0</v>
      </c>
      <c r="V227" s="137">
        <v>0</v>
      </c>
      <c r="W227" s="137">
        <v>0</v>
      </c>
      <c r="X227" s="137">
        <v>0</v>
      </c>
      <c r="Y227" s="137">
        <v>0</v>
      </c>
      <c r="Z227" s="137">
        <v>0</v>
      </c>
      <c r="AA227" s="137">
        <v>0</v>
      </c>
      <c r="AB227" s="137">
        <v>0</v>
      </c>
      <c r="AC227" s="137">
        <v>0</v>
      </c>
      <c r="AD227" s="137">
        <v>0</v>
      </c>
      <c r="AE227" s="137">
        <v>0</v>
      </c>
      <c r="AF227" s="137">
        <v>0</v>
      </c>
      <c r="AG227" s="137">
        <v>0</v>
      </c>
      <c r="AH227" s="137">
        <v>0</v>
      </c>
      <c r="AI227" s="137">
        <v>0</v>
      </c>
      <c r="AJ227" s="137">
        <v>0</v>
      </c>
      <c r="AK227" s="137">
        <v>0</v>
      </c>
      <c r="AL227" s="137">
        <v>0</v>
      </c>
      <c r="AM227" s="137">
        <v>0</v>
      </c>
      <c r="AN227" s="137">
        <v>0</v>
      </c>
      <c r="AO227" s="137">
        <v>0</v>
      </c>
      <c r="AP227" s="137">
        <v>0</v>
      </c>
    </row>
    <row r="228" spans="1:42" ht="18" customHeight="1">
      <c r="A228" s="136" t="s">
        <v>1025</v>
      </c>
      <c r="B228" s="136" t="s">
        <v>1026</v>
      </c>
      <c r="C228" s="137">
        <v>1842</v>
      </c>
      <c r="D228" s="137">
        <v>1576</v>
      </c>
      <c r="E228" s="137">
        <v>1354</v>
      </c>
      <c r="F228" s="137">
        <v>1223</v>
      </c>
      <c r="G228" s="137">
        <v>1082</v>
      </c>
      <c r="H228" s="137">
        <v>921</v>
      </c>
      <c r="I228" s="137">
        <v>871</v>
      </c>
      <c r="J228" s="137">
        <v>748</v>
      </c>
      <c r="K228" s="137">
        <v>669</v>
      </c>
      <c r="L228" s="137">
        <v>587</v>
      </c>
      <c r="M228" s="137">
        <v>567</v>
      </c>
      <c r="N228" s="137">
        <v>531</v>
      </c>
      <c r="O228" s="137">
        <v>504</v>
      </c>
      <c r="P228" s="137">
        <v>467</v>
      </c>
      <c r="Q228" s="137">
        <v>428</v>
      </c>
      <c r="R228" s="137">
        <v>382</v>
      </c>
      <c r="S228" s="137">
        <v>359</v>
      </c>
      <c r="T228" s="137">
        <v>325</v>
      </c>
      <c r="U228" s="137">
        <v>292</v>
      </c>
      <c r="V228" s="137">
        <v>256</v>
      </c>
      <c r="W228" s="137">
        <v>246</v>
      </c>
      <c r="X228" s="137">
        <v>233</v>
      </c>
      <c r="Y228" s="137">
        <v>218</v>
      </c>
      <c r="Z228" s="137">
        <v>203</v>
      </c>
      <c r="AA228" s="137">
        <v>177</v>
      </c>
      <c r="AB228" s="137">
        <v>160</v>
      </c>
      <c r="AC228" s="137">
        <v>144</v>
      </c>
      <c r="AD228" s="137">
        <v>127</v>
      </c>
      <c r="AE228" s="137">
        <v>96</v>
      </c>
      <c r="AF228" s="137">
        <v>68</v>
      </c>
      <c r="AG228" s="137">
        <v>59</v>
      </c>
      <c r="AH228" s="137">
        <v>58</v>
      </c>
      <c r="AI228" s="137">
        <v>56</v>
      </c>
      <c r="AJ228" s="137">
        <v>51</v>
      </c>
      <c r="AK228" s="137">
        <v>47</v>
      </c>
      <c r="AL228" s="137">
        <v>48</v>
      </c>
      <c r="AM228" s="137">
        <v>52</v>
      </c>
      <c r="AN228" s="137">
        <v>52</v>
      </c>
      <c r="AO228" s="137">
        <v>54</v>
      </c>
      <c r="AP228" s="137">
        <v>50</v>
      </c>
    </row>
    <row r="229" spans="1:42" ht="18" customHeight="1">
      <c r="A229" s="136" t="s">
        <v>1027</v>
      </c>
      <c r="B229" s="136" t="s">
        <v>1028</v>
      </c>
      <c r="C229" s="137">
        <v>276</v>
      </c>
      <c r="D229" s="137">
        <v>232</v>
      </c>
      <c r="E229" s="137">
        <v>204</v>
      </c>
      <c r="F229" s="137">
        <v>185</v>
      </c>
      <c r="G229" s="137">
        <v>159</v>
      </c>
      <c r="H229" s="137">
        <v>132</v>
      </c>
      <c r="I229" s="137">
        <v>124</v>
      </c>
      <c r="J229" s="137">
        <v>101</v>
      </c>
      <c r="K229" s="137">
        <v>86</v>
      </c>
      <c r="L229" s="137">
        <v>78</v>
      </c>
      <c r="M229" s="137">
        <v>75</v>
      </c>
      <c r="N229" s="137">
        <v>72</v>
      </c>
      <c r="O229" s="137">
        <v>67</v>
      </c>
      <c r="P229" s="137">
        <v>56</v>
      </c>
      <c r="Q229" s="137">
        <v>48</v>
      </c>
      <c r="R229" s="137">
        <v>45</v>
      </c>
      <c r="S229" s="137">
        <v>42</v>
      </c>
      <c r="T229" s="137">
        <v>43</v>
      </c>
      <c r="U229" s="137">
        <v>35</v>
      </c>
      <c r="V229" s="137">
        <v>32</v>
      </c>
      <c r="W229" s="137">
        <v>35</v>
      </c>
      <c r="X229" s="137">
        <v>33</v>
      </c>
      <c r="Y229" s="137">
        <v>30</v>
      </c>
      <c r="Z229" s="137">
        <v>25</v>
      </c>
      <c r="AA229" s="137">
        <v>23</v>
      </c>
      <c r="AB229" s="137">
        <v>21</v>
      </c>
      <c r="AC229" s="137">
        <v>20</v>
      </c>
      <c r="AD229" s="137">
        <v>18</v>
      </c>
      <c r="AE229" s="137">
        <v>14</v>
      </c>
      <c r="AF229" s="137">
        <v>8</v>
      </c>
      <c r="AG229" s="137">
        <v>7</v>
      </c>
      <c r="AH229" s="137">
        <v>8</v>
      </c>
      <c r="AI229" s="137">
        <v>9</v>
      </c>
      <c r="AJ229" s="137">
        <v>6</v>
      </c>
      <c r="AK229" s="137">
        <v>6</v>
      </c>
      <c r="AL229" s="137">
        <v>5</v>
      </c>
      <c r="AM229" s="137">
        <v>8</v>
      </c>
      <c r="AN229" s="137">
        <v>9</v>
      </c>
      <c r="AO229" s="137">
        <v>10</v>
      </c>
      <c r="AP229" s="137">
        <v>9</v>
      </c>
    </row>
    <row r="230" spans="1:42" ht="18" customHeight="1">
      <c r="A230" s="136" t="s">
        <v>1029</v>
      </c>
      <c r="B230" s="136" t="s">
        <v>1030</v>
      </c>
      <c r="C230" s="137">
        <v>321</v>
      </c>
      <c r="D230" s="137">
        <v>274</v>
      </c>
      <c r="E230" s="137">
        <v>233</v>
      </c>
      <c r="F230" s="137">
        <v>212</v>
      </c>
      <c r="G230" s="137">
        <v>185</v>
      </c>
      <c r="H230" s="137">
        <v>155</v>
      </c>
      <c r="I230" s="137">
        <v>152</v>
      </c>
      <c r="J230" s="137">
        <v>135</v>
      </c>
      <c r="K230" s="137">
        <v>116</v>
      </c>
      <c r="L230" s="137">
        <v>97</v>
      </c>
      <c r="M230" s="137">
        <v>100</v>
      </c>
      <c r="N230" s="137">
        <v>93</v>
      </c>
      <c r="O230" s="137">
        <v>88</v>
      </c>
      <c r="P230" s="137">
        <v>84</v>
      </c>
      <c r="Q230" s="137">
        <v>79</v>
      </c>
      <c r="R230" s="137">
        <v>67</v>
      </c>
      <c r="S230" s="137">
        <v>57</v>
      </c>
      <c r="T230" s="137">
        <v>53</v>
      </c>
      <c r="U230" s="137">
        <v>46</v>
      </c>
      <c r="V230" s="137">
        <v>37</v>
      </c>
      <c r="W230" s="137">
        <v>40</v>
      </c>
      <c r="X230" s="137">
        <v>38</v>
      </c>
      <c r="Y230" s="137">
        <v>37</v>
      </c>
      <c r="Z230" s="137">
        <v>34</v>
      </c>
      <c r="AA230" s="137">
        <v>27</v>
      </c>
      <c r="AB230" s="137">
        <v>24</v>
      </c>
      <c r="AC230" s="137">
        <v>19</v>
      </c>
      <c r="AD230" s="137">
        <v>17</v>
      </c>
      <c r="AE230" s="137">
        <v>12</v>
      </c>
      <c r="AF230" s="137">
        <v>7</v>
      </c>
      <c r="AG230" s="137">
        <v>6</v>
      </c>
      <c r="AH230" s="137">
        <v>7</v>
      </c>
      <c r="AI230" s="137">
        <v>6</v>
      </c>
      <c r="AJ230" s="137">
        <v>6</v>
      </c>
      <c r="AK230" s="137">
        <v>7</v>
      </c>
      <c r="AL230" s="137">
        <v>8</v>
      </c>
      <c r="AM230" s="137">
        <v>8</v>
      </c>
      <c r="AN230" s="137">
        <v>9</v>
      </c>
      <c r="AO230" s="137">
        <v>7</v>
      </c>
      <c r="AP230" s="137">
        <v>6</v>
      </c>
    </row>
    <row r="231" spans="1:42" ht="18" customHeight="1">
      <c r="A231" s="136" t="s">
        <v>1031</v>
      </c>
      <c r="B231" s="136" t="s">
        <v>1032</v>
      </c>
      <c r="C231" s="137">
        <v>98</v>
      </c>
      <c r="D231" s="137">
        <v>85</v>
      </c>
      <c r="E231" s="137">
        <v>68</v>
      </c>
      <c r="F231" s="137">
        <v>61</v>
      </c>
      <c r="G231" s="137">
        <v>54</v>
      </c>
      <c r="H231" s="137">
        <v>45</v>
      </c>
      <c r="I231" s="137">
        <v>44</v>
      </c>
      <c r="J231" s="137">
        <v>39</v>
      </c>
      <c r="K231" s="137">
        <v>37</v>
      </c>
      <c r="L231" s="137">
        <v>34</v>
      </c>
      <c r="M231" s="137">
        <v>32</v>
      </c>
      <c r="N231" s="137">
        <v>29</v>
      </c>
      <c r="O231" s="137">
        <v>30</v>
      </c>
      <c r="P231" s="137">
        <v>26</v>
      </c>
      <c r="Q231" s="137">
        <v>25</v>
      </c>
      <c r="R231" s="137">
        <v>22</v>
      </c>
      <c r="S231" s="137">
        <v>21</v>
      </c>
      <c r="T231" s="137">
        <v>18</v>
      </c>
      <c r="U231" s="137">
        <v>18</v>
      </c>
      <c r="V231" s="137">
        <v>18</v>
      </c>
      <c r="W231" s="137">
        <v>17</v>
      </c>
      <c r="X231" s="137">
        <v>17</v>
      </c>
      <c r="Y231" s="137">
        <v>16</v>
      </c>
      <c r="Z231" s="137">
        <v>14</v>
      </c>
      <c r="AA231" s="137">
        <v>11</v>
      </c>
      <c r="AB231" s="137">
        <v>8</v>
      </c>
      <c r="AC231" s="137">
        <v>8</v>
      </c>
      <c r="AD231" s="137">
        <v>8</v>
      </c>
      <c r="AE231" s="137">
        <v>5</v>
      </c>
      <c r="AF231" s="137">
        <v>6</v>
      </c>
      <c r="AG231" s="137">
        <v>6</v>
      </c>
      <c r="AH231" s="137">
        <v>5</v>
      </c>
      <c r="AI231" s="137">
        <v>5</v>
      </c>
      <c r="AJ231" s="137">
        <v>5</v>
      </c>
      <c r="AK231" s="137">
        <v>5</v>
      </c>
      <c r="AL231" s="137" t="s">
        <v>631</v>
      </c>
      <c r="AM231" s="137" t="s">
        <v>631</v>
      </c>
      <c r="AN231" s="137" t="s">
        <v>631</v>
      </c>
      <c r="AO231" s="137" t="s">
        <v>631</v>
      </c>
      <c r="AP231" s="137" t="s">
        <v>631</v>
      </c>
    </row>
    <row r="232" spans="1:42" ht="18" customHeight="1">
      <c r="A232" s="136" t="s">
        <v>1033</v>
      </c>
      <c r="B232" s="136" t="s">
        <v>1034</v>
      </c>
      <c r="C232" s="137">
        <v>260</v>
      </c>
      <c r="D232" s="137">
        <v>222</v>
      </c>
      <c r="E232" s="137">
        <v>191</v>
      </c>
      <c r="F232" s="137">
        <v>166</v>
      </c>
      <c r="G232" s="137">
        <v>141</v>
      </c>
      <c r="H232" s="137">
        <v>125</v>
      </c>
      <c r="I232" s="137">
        <v>119</v>
      </c>
      <c r="J232" s="137">
        <v>104</v>
      </c>
      <c r="K232" s="137">
        <v>87</v>
      </c>
      <c r="L232" s="137">
        <v>79</v>
      </c>
      <c r="M232" s="137">
        <v>73</v>
      </c>
      <c r="N232" s="137">
        <v>68</v>
      </c>
      <c r="O232" s="137">
        <v>67</v>
      </c>
      <c r="P232" s="137">
        <v>62</v>
      </c>
      <c r="Q232" s="137">
        <v>54</v>
      </c>
      <c r="R232" s="137">
        <v>53</v>
      </c>
      <c r="S232" s="137">
        <v>52</v>
      </c>
      <c r="T232" s="137">
        <v>46</v>
      </c>
      <c r="U232" s="137">
        <v>43</v>
      </c>
      <c r="V232" s="137">
        <v>36</v>
      </c>
      <c r="W232" s="137">
        <v>36</v>
      </c>
      <c r="X232" s="137">
        <v>34</v>
      </c>
      <c r="Y232" s="137">
        <v>30</v>
      </c>
      <c r="Z232" s="137">
        <v>31</v>
      </c>
      <c r="AA232" s="137">
        <v>25</v>
      </c>
      <c r="AB232" s="137">
        <v>27</v>
      </c>
      <c r="AC232" s="137">
        <v>27</v>
      </c>
      <c r="AD232" s="137">
        <v>20</v>
      </c>
      <c r="AE232" s="137">
        <v>16</v>
      </c>
      <c r="AF232" s="137">
        <v>13</v>
      </c>
      <c r="AG232" s="137">
        <v>13</v>
      </c>
      <c r="AH232" s="137">
        <v>14</v>
      </c>
      <c r="AI232" s="137">
        <v>14</v>
      </c>
      <c r="AJ232" s="137">
        <v>13</v>
      </c>
      <c r="AK232" s="137">
        <v>10</v>
      </c>
      <c r="AL232" s="137">
        <v>12</v>
      </c>
      <c r="AM232" s="137">
        <v>12</v>
      </c>
      <c r="AN232" s="137">
        <v>10</v>
      </c>
      <c r="AO232" s="137">
        <v>12</v>
      </c>
      <c r="AP232" s="137">
        <v>10</v>
      </c>
    </row>
    <row r="233" spans="1:42" ht="18" customHeight="1">
      <c r="A233" s="136" t="s">
        <v>1035</v>
      </c>
      <c r="B233" s="136" t="s">
        <v>1036</v>
      </c>
      <c r="C233" s="137">
        <v>284</v>
      </c>
      <c r="D233" s="137">
        <v>240</v>
      </c>
      <c r="E233" s="137">
        <v>204</v>
      </c>
      <c r="F233" s="137">
        <v>189</v>
      </c>
      <c r="G233" s="137">
        <v>176</v>
      </c>
      <c r="H233" s="137">
        <v>146</v>
      </c>
      <c r="I233" s="137">
        <v>136</v>
      </c>
      <c r="J233" s="137">
        <v>112</v>
      </c>
      <c r="K233" s="137">
        <v>103</v>
      </c>
      <c r="L233" s="137">
        <v>93</v>
      </c>
      <c r="M233" s="137">
        <v>90</v>
      </c>
      <c r="N233" s="137">
        <v>84</v>
      </c>
      <c r="O233" s="137">
        <v>83</v>
      </c>
      <c r="P233" s="137">
        <v>83</v>
      </c>
      <c r="Q233" s="137">
        <v>83</v>
      </c>
      <c r="R233" s="137">
        <v>81</v>
      </c>
      <c r="S233" s="137">
        <v>81</v>
      </c>
      <c r="T233" s="137">
        <v>76</v>
      </c>
      <c r="U233" s="137">
        <v>73</v>
      </c>
      <c r="V233" s="137">
        <v>65</v>
      </c>
      <c r="W233" s="137">
        <v>58</v>
      </c>
      <c r="X233" s="137">
        <v>54</v>
      </c>
      <c r="Y233" s="137">
        <v>50</v>
      </c>
      <c r="Z233" s="137">
        <v>49</v>
      </c>
      <c r="AA233" s="137">
        <v>46</v>
      </c>
      <c r="AB233" s="137">
        <v>39</v>
      </c>
      <c r="AC233" s="137">
        <v>35</v>
      </c>
      <c r="AD233" s="137">
        <v>31</v>
      </c>
      <c r="AE233" s="137">
        <v>22</v>
      </c>
      <c r="AF233" s="137">
        <v>16</v>
      </c>
      <c r="AG233" s="137">
        <v>14</v>
      </c>
      <c r="AH233" s="137">
        <v>13</v>
      </c>
      <c r="AI233" s="137">
        <v>12</v>
      </c>
      <c r="AJ233" s="137">
        <v>9</v>
      </c>
      <c r="AK233" s="137">
        <v>7</v>
      </c>
      <c r="AL233" s="137">
        <v>8</v>
      </c>
      <c r="AM233" s="137">
        <v>8</v>
      </c>
      <c r="AN233" s="137">
        <v>8</v>
      </c>
      <c r="AO233" s="137">
        <v>9</v>
      </c>
      <c r="AP233" s="137">
        <v>10</v>
      </c>
    </row>
    <row r="234" spans="1:42" ht="18" customHeight="1">
      <c r="A234" s="136" t="s">
        <v>1037</v>
      </c>
      <c r="B234" s="136" t="s">
        <v>1038</v>
      </c>
      <c r="C234" s="137">
        <v>150</v>
      </c>
      <c r="D234" s="137">
        <v>131</v>
      </c>
      <c r="E234" s="137">
        <v>116</v>
      </c>
      <c r="F234" s="137">
        <v>106</v>
      </c>
      <c r="G234" s="137">
        <v>88</v>
      </c>
      <c r="H234" s="137">
        <v>74</v>
      </c>
      <c r="I234" s="137">
        <v>68</v>
      </c>
      <c r="J234" s="137">
        <v>51</v>
      </c>
      <c r="K234" s="137">
        <v>52</v>
      </c>
      <c r="L234" s="137">
        <v>46</v>
      </c>
      <c r="M234" s="137">
        <v>43</v>
      </c>
      <c r="N234" s="137">
        <v>37</v>
      </c>
      <c r="O234" s="137">
        <v>32</v>
      </c>
      <c r="P234" s="137">
        <v>31</v>
      </c>
      <c r="Q234" s="137">
        <v>29</v>
      </c>
      <c r="R234" s="137">
        <v>24</v>
      </c>
      <c r="S234" s="137">
        <v>23</v>
      </c>
      <c r="T234" s="137">
        <v>21</v>
      </c>
      <c r="U234" s="137">
        <v>16</v>
      </c>
      <c r="V234" s="137">
        <v>16</v>
      </c>
      <c r="W234" s="137">
        <v>15</v>
      </c>
      <c r="X234" s="137">
        <v>15</v>
      </c>
      <c r="Y234" s="137">
        <v>17</v>
      </c>
      <c r="Z234" s="137">
        <v>16</v>
      </c>
      <c r="AA234" s="137">
        <v>16</v>
      </c>
      <c r="AB234" s="137">
        <v>14</v>
      </c>
      <c r="AC234" s="137">
        <v>10</v>
      </c>
      <c r="AD234" s="137">
        <v>10</v>
      </c>
      <c r="AE234" s="137">
        <v>10</v>
      </c>
      <c r="AF234" s="137">
        <v>8</v>
      </c>
      <c r="AG234" s="137">
        <v>6</v>
      </c>
      <c r="AH234" s="137">
        <v>5</v>
      </c>
      <c r="AI234" s="137" t="s">
        <v>631</v>
      </c>
      <c r="AJ234" s="137">
        <v>5</v>
      </c>
      <c r="AK234" s="137">
        <v>5</v>
      </c>
      <c r="AL234" s="137">
        <v>5</v>
      </c>
      <c r="AM234" s="137">
        <v>5</v>
      </c>
      <c r="AN234" s="137">
        <v>6</v>
      </c>
      <c r="AO234" s="137">
        <v>6</v>
      </c>
      <c r="AP234" s="137">
        <v>6</v>
      </c>
    </row>
    <row r="235" spans="1:42" ht="18" customHeight="1">
      <c r="A235" s="136" t="s">
        <v>1039</v>
      </c>
      <c r="B235" s="136" t="s">
        <v>1040</v>
      </c>
      <c r="C235" s="137">
        <v>452</v>
      </c>
      <c r="D235" s="137">
        <v>391</v>
      </c>
      <c r="E235" s="137">
        <v>337</v>
      </c>
      <c r="F235" s="137">
        <v>303</v>
      </c>
      <c r="G235" s="137">
        <v>278</v>
      </c>
      <c r="H235" s="137">
        <v>243</v>
      </c>
      <c r="I235" s="137">
        <v>227</v>
      </c>
      <c r="J235" s="137">
        <v>205</v>
      </c>
      <c r="K235" s="137">
        <v>187</v>
      </c>
      <c r="L235" s="137">
        <v>159</v>
      </c>
      <c r="M235" s="137">
        <v>153</v>
      </c>
      <c r="N235" s="137">
        <v>147</v>
      </c>
      <c r="O235" s="137">
        <v>136</v>
      </c>
      <c r="P235" s="137">
        <v>124</v>
      </c>
      <c r="Q235" s="137">
        <v>109</v>
      </c>
      <c r="R235" s="137">
        <v>89</v>
      </c>
      <c r="S235" s="137">
        <v>82</v>
      </c>
      <c r="T235" s="137">
        <v>67</v>
      </c>
      <c r="U235" s="137">
        <v>60</v>
      </c>
      <c r="V235" s="137">
        <v>51</v>
      </c>
      <c r="W235" s="137">
        <v>45</v>
      </c>
      <c r="X235" s="137">
        <v>42</v>
      </c>
      <c r="Y235" s="137">
        <v>38</v>
      </c>
      <c r="Z235" s="137">
        <v>34</v>
      </c>
      <c r="AA235" s="137">
        <v>29</v>
      </c>
      <c r="AB235" s="137">
        <v>27</v>
      </c>
      <c r="AC235" s="137">
        <v>25</v>
      </c>
      <c r="AD235" s="137">
        <v>23</v>
      </c>
      <c r="AE235" s="137">
        <v>17</v>
      </c>
      <c r="AF235" s="137">
        <v>10</v>
      </c>
      <c r="AG235" s="137">
        <v>7</v>
      </c>
      <c r="AH235" s="137">
        <v>6</v>
      </c>
      <c r="AI235" s="137">
        <v>6</v>
      </c>
      <c r="AJ235" s="137">
        <v>7</v>
      </c>
      <c r="AK235" s="137">
        <v>7</v>
      </c>
      <c r="AL235" s="137">
        <v>7</v>
      </c>
      <c r="AM235" s="137">
        <v>7</v>
      </c>
      <c r="AN235" s="137">
        <v>7</v>
      </c>
      <c r="AO235" s="137">
        <v>8</v>
      </c>
      <c r="AP235" s="137">
        <v>7</v>
      </c>
    </row>
    <row r="236" spans="1:42" ht="18" customHeight="1">
      <c r="A236" s="136"/>
      <c r="B236" s="136" t="s">
        <v>727</v>
      </c>
      <c r="C236" s="137" t="s">
        <v>631</v>
      </c>
      <c r="D236" s="137" t="s">
        <v>631</v>
      </c>
      <c r="E236" s="137" t="s">
        <v>631</v>
      </c>
      <c r="F236" s="137" t="s">
        <v>631</v>
      </c>
      <c r="G236" s="137" t="s">
        <v>631</v>
      </c>
      <c r="H236" s="137" t="s">
        <v>631</v>
      </c>
      <c r="I236" s="137" t="s">
        <v>631</v>
      </c>
      <c r="J236" s="137" t="s">
        <v>631</v>
      </c>
      <c r="K236" s="137" t="s">
        <v>631</v>
      </c>
      <c r="L236" s="137" t="s">
        <v>631</v>
      </c>
      <c r="M236" s="137" t="s">
        <v>631</v>
      </c>
      <c r="N236" s="137" t="s">
        <v>631</v>
      </c>
      <c r="O236" s="137" t="s">
        <v>631</v>
      </c>
      <c r="P236" s="137" t="s">
        <v>631</v>
      </c>
      <c r="Q236" s="137" t="s">
        <v>631</v>
      </c>
      <c r="R236" s="137" t="s">
        <v>631</v>
      </c>
      <c r="S236" s="137" t="s">
        <v>631</v>
      </c>
      <c r="T236" s="137" t="s">
        <v>631</v>
      </c>
      <c r="U236" s="137" t="s">
        <v>631</v>
      </c>
      <c r="V236" s="137" t="s">
        <v>631</v>
      </c>
      <c r="W236" s="137">
        <v>0</v>
      </c>
      <c r="X236" s="137">
        <v>0</v>
      </c>
      <c r="Y236" s="137">
        <v>0</v>
      </c>
      <c r="Z236" s="137">
        <v>0</v>
      </c>
      <c r="AA236" s="137">
        <v>0</v>
      </c>
      <c r="AB236" s="137">
        <v>0</v>
      </c>
      <c r="AC236" s="137">
        <v>0</v>
      </c>
      <c r="AD236" s="137">
        <v>0</v>
      </c>
      <c r="AE236" s="137">
        <v>0</v>
      </c>
      <c r="AF236" s="137">
        <v>0</v>
      </c>
      <c r="AG236" s="137">
        <v>0</v>
      </c>
      <c r="AH236" s="137">
        <v>0</v>
      </c>
      <c r="AI236" s="137">
        <v>0</v>
      </c>
      <c r="AJ236" s="137">
        <v>0</v>
      </c>
      <c r="AK236" s="137">
        <v>0</v>
      </c>
      <c r="AL236" s="137">
        <v>0</v>
      </c>
      <c r="AM236" s="137">
        <v>0</v>
      </c>
      <c r="AN236" s="137">
        <v>0</v>
      </c>
      <c r="AO236" s="137">
        <v>0</v>
      </c>
      <c r="AP236" s="137">
        <v>0</v>
      </c>
    </row>
    <row r="237" spans="1:42" ht="18" customHeight="1">
      <c r="A237" s="136" t="s">
        <v>1041</v>
      </c>
      <c r="B237" s="136" t="s">
        <v>1042</v>
      </c>
      <c r="C237" s="137">
        <v>1823</v>
      </c>
      <c r="D237" s="137">
        <v>1539</v>
      </c>
      <c r="E237" s="137">
        <v>1301</v>
      </c>
      <c r="F237" s="137">
        <v>1189</v>
      </c>
      <c r="G237" s="137">
        <v>1064</v>
      </c>
      <c r="H237" s="137">
        <v>926</v>
      </c>
      <c r="I237" s="137">
        <v>880</v>
      </c>
      <c r="J237" s="137">
        <v>756</v>
      </c>
      <c r="K237" s="137">
        <v>699</v>
      </c>
      <c r="L237" s="137">
        <v>623</v>
      </c>
      <c r="M237" s="137">
        <v>575</v>
      </c>
      <c r="N237" s="137">
        <v>553</v>
      </c>
      <c r="O237" s="137">
        <v>521</v>
      </c>
      <c r="P237" s="137">
        <v>498</v>
      </c>
      <c r="Q237" s="137">
        <v>461</v>
      </c>
      <c r="R237" s="137">
        <v>426</v>
      </c>
      <c r="S237" s="137">
        <v>395</v>
      </c>
      <c r="T237" s="137">
        <v>342</v>
      </c>
      <c r="U237" s="137">
        <v>311</v>
      </c>
      <c r="V237" s="137">
        <v>283</v>
      </c>
      <c r="W237" s="137">
        <v>254</v>
      </c>
      <c r="X237" s="137">
        <v>235</v>
      </c>
      <c r="Y237" s="137">
        <v>220</v>
      </c>
      <c r="Z237" s="137">
        <v>192</v>
      </c>
      <c r="AA237" s="137">
        <v>166</v>
      </c>
      <c r="AB237" s="137">
        <v>156</v>
      </c>
      <c r="AC237" s="137">
        <v>134</v>
      </c>
      <c r="AD237" s="137">
        <v>117</v>
      </c>
      <c r="AE237" s="137">
        <v>102</v>
      </c>
      <c r="AF237" s="137">
        <v>76</v>
      </c>
      <c r="AG237" s="137">
        <v>67</v>
      </c>
      <c r="AH237" s="137">
        <v>62</v>
      </c>
      <c r="AI237" s="137">
        <v>56</v>
      </c>
      <c r="AJ237" s="137">
        <v>49</v>
      </c>
      <c r="AK237" s="137">
        <v>46</v>
      </c>
      <c r="AL237" s="137">
        <v>40</v>
      </c>
      <c r="AM237" s="137">
        <v>39</v>
      </c>
      <c r="AN237" s="137">
        <v>37</v>
      </c>
      <c r="AO237" s="137">
        <v>34</v>
      </c>
      <c r="AP237" s="137">
        <v>32</v>
      </c>
    </row>
    <row r="238" spans="1:42" ht="18" customHeight="1">
      <c r="A238" s="136" t="s">
        <v>1043</v>
      </c>
      <c r="B238" s="136" t="s">
        <v>1044</v>
      </c>
      <c r="C238" s="137">
        <v>265</v>
      </c>
      <c r="D238" s="137">
        <v>224</v>
      </c>
      <c r="E238" s="137">
        <v>195</v>
      </c>
      <c r="F238" s="137">
        <v>181</v>
      </c>
      <c r="G238" s="137">
        <v>163</v>
      </c>
      <c r="H238" s="137">
        <v>139</v>
      </c>
      <c r="I238" s="137">
        <v>133</v>
      </c>
      <c r="J238" s="137">
        <v>113</v>
      </c>
      <c r="K238" s="137">
        <v>104</v>
      </c>
      <c r="L238" s="137">
        <v>97</v>
      </c>
      <c r="M238" s="137">
        <v>86</v>
      </c>
      <c r="N238" s="137">
        <v>87</v>
      </c>
      <c r="O238" s="137">
        <v>85</v>
      </c>
      <c r="P238" s="137">
        <v>88</v>
      </c>
      <c r="Q238" s="137">
        <v>81</v>
      </c>
      <c r="R238" s="137">
        <v>76</v>
      </c>
      <c r="S238" s="137">
        <v>72</v>
      </c>
      <c r="T238" s="137">
        <v>63</v>
      </c>
      <c r="U238" s="137">
        <v>57</v>
      </c>
      <c r="V238" s="137">
        <v>50</v>
      </c>
      <c r="W238" s="137">
        <v>45</v>
      </c>
      <c r="X238" s="137">
        <v>39</v>
      </c>
      <c r="Y238" s="137">
        <v>38</v>
      </c>
      <c r="Z238" s="137">
        <v>32</v>
      </c>
      <c r="AA238" s="137">
        <v>27</v>
      </c>
      <c r="AB238" s="137">
        <v>25</v>
      </c>
      <c r="AC238" s="137">
        <v>23</v>
      </c>
      <c r="AD238" s="137">
        <v>21</v>
      </c>
      <c r="AE238" s="137">
        <v>17</v>
      </c>
      <c r="AF238" s="137">
        <v>12</v>
      </c>
      <c r="AG238" s="137">
        <v>10</v>
      </c>
      <c r="AH238" s="137">
        <v>8</v>
      </c>
      <c r="AI238" s="137">
        <v>7</v>
      </c>
      <c r="AJ238" s="137">
        <v>7</v>
      </c>
      <c r="AK238" s="137">
        <v>8</v>
      </c>
      <c r="AL238" s="137">
        <v>8</v>
      </c>
      <c r="AM238" s="137">
        <v>9</v>
      </c>
      <c r="AN238" s="137">
        <v>10</v>
      </c>
      <c r="AO238" s="137">
        <v>8</v>
      </c>
      <c r="AP238" s="137">
        <v>7</v>
      </c>
    </row>
    <row r="239" spans="1:42" ht="18" customHeight="1">
      <c r="A239" s="136" t="s">
        <v>1045</v>
      </c>
      <c r="B239" s="136" t="s">
        <v>1046</v>
      </c>
      <c r="C239" s="137">
        <v>649</v>
      </c>
      <c r="D239" s="137">
        <v>556</v>
      </c>
      <c r="E239" s="137">
        <v>467</v>
      </c>
      <c r="F239" s="137">
        <v>430</v>
      </c>
      <c r="G239" s="137">
        <v>396</v>
      </c>
      <c r="H239" s="137">
        <v>345</v>
      </c>
      <c r="I239" s="137">
        <v>329</v>
      </c>
      <c r="J239" s="137">
        <v>297</v>
      </c>
      <c r="K239" s="137">
        <v>278</v>
      </c>
      <c r="L239" s="137">
        <v>253</v>
      </c>
      <c r="M239" s="137">
        <v>233</v>
      </c>
      <c r="N239" s="137">
        <v>217</v>
      </c>
      <c r="O239" s="137">
        <v>201</v>
      </c>
      <c r="P239" s="137">
        <v>187</v>
      </c>
      <c r="Q239" s="137">
        <v>178</v>
      </c>
      <c r="R239" s="137">
        <v>167</v>
      </c>
      <c r="S239" s="137">
        <v>152</v>
      </c>
      <c r="T239" s="137">
        <v>133</v>
      </c>
      <c r="U239" s="137">
        <v>128</v>
      </c>
      <c r="V239" s="137">
        <v>111</v>
      </c>
      <c r="W239" s="137">
        <v>97</v>
      </c>
      <c r="X239" s="137">
        <v>88</v>
      </c>
      <c r="Y239" s="137">
        <v>83</v>
      </c>
      <c r="Z239" s="137">
        <v>76</v>
      </c>
      <c r="AA239" s="137">
        <v>71</v>
      </c>
      <c r="AB239" s="137">
        <v>65</v>
      </c>
      <c r="AC239" s="137">
        <v>57</v>
      </c>
      <c r="AD239" s="137">
        <v>44</v>
      </c>
      <c r="AE239" s="137">
        <v>37</v>
      </c>
      <c r="AF239" s="137">
        <v>30</v>
      </c>
      <c r="AG239" s="137">
        <v>25</v>
      </c>
      <c r="AH239" s="137">
        <v>25</v>
      </c>
      <c r="AI239" s="137">
        <v>27</v>
      </c>
      <c r="AJ239" s="137">
        <v>22</v>
      </c>
      <c r="AK239" s="137">
        <v>21</v>
      </c>
      <c r="AL239" s="137">
        <v>21</v>
      </c>
      <c r="AM239" s="137">
        <v>21</v>
      </c>
      <c r="AN239" s="137">
        <v>18</v>
      </c>
      <c r="AO239" s="137">
        <v>18</v>
      </c>
      <c r="AP239" s="137">
        <v>16</v>
      </c>
    </row>
    <row r="240" spans="1:42" ht="18" customHeight="1">
      <c r="A240" s="136" t="s">
        <v>1047</v>
      </c>
      <c r="B240" s="136" t="s">
        <v>1048</v>
      </c>
      <c r="C240" s="137">
        <v>190</v>
      </c>
      <c r="D240" s="137">
        <v>167</v>
      </c>
      <c r="E240" s="137">
        <v>133</v>
      </c>
      <c r="F240" s="137">
        <v>112</v>
      </c>
      <c r="G240" s="137">
        <v>100</v>
      </c>
      <c r="H240" s="137">
        <v>81</v>
      </c>
      <c r="I240" s="137">
        <v>76</v>
      </c>
      <c r="J240" s="137">
        <v>71</v>
      </c>
      <c r="K240" s="137">
        <v>63</v>
      </c>
      <c r="L240" s="137">
        <v>54</v>
      </c>
      <c r="M240" s="137">
        <v>54</v>
      </c>
      <c r="N240" s="137">
        <v>55</v>
      </c>
      <c r="O240" s="137">
        <v>54</v>
      </c>
      <c r="P240" s="137">
        <v>53</v>
      </c>
      <c r="Q240" s="137">
        <v>48</v>
      </c>
      <c r="R240" s="137">
        <v>46</v>
      </c>
      <c r="S240" s="137">
        <v>47</v>
      </c>
      <c r="T240" s="137">
        <v>45</v>
      </c>
      <c r="U240" s="137">
        <v>45</v>
      </c>
      <c r="V240" s="137">
        <v>44</v>
      </c>
      <c r="W240" s="137">
        <v>41</v>
      </c>
      <c r="X240" s="137">
        <v>34</v>
      </c>
      <c r="Y240" s="137">
        <v>34</v>
      </c>
      <c r="Z240" s="137">
        <v>27</v>
      </c>
      <c r="AA240" s="137">
        <v>23</v>
      </c>
      <c r="AB240" s="137">
        <v>21</v>
      </c>
      <c r="AC240" s="137">
        <v>15</v>
      </c>
      <c r="AD240" s="137">
        <v>15</v>
      </c>
      <c r="AE240" s="137">
        <v>13</v>
      </c>
      <c r="AF240" s="137">
        <v>13</v>
      </c>
      <c r="AG240" s="137">
        <v>12</v>
      </c>
      <c r="AH240" s="137">
        <v>10</v>
      </c>
      <c r="AI240" s="137">
        <v>6</v>
      </c>
      <c r="AJ240" s="137">
        <v>7</v>
      </c>
      <c r="AK240" s="137" t="s">
        <v>631</v>
      </c>
      <c r="AL240" s="137" t="s">
        <v>631</v>
      </c>
      <c r="AM240" s="137" t="s">
        <v>631</v>
      </c>
      <c r="AN240" s="137" t="s">
        <v>631</v>
      </c>
      <c r="AO240" s="137">
        <v>0</v>
      </c>
      <c r="AP240" s="137">
        <v>0</v>
      </c>
    </row>
    <row r="241" spans="1:42" ht="18" customHeight="1">
      <c r="A241" s="136" t="s">
        <v>1049</v>
      </c>
      <c r="B241" s="136" t="s">
        <v>1050</v>
      </c>
      <c r="C241" s="137">
        <v>291</v>
      </c>
      <c r="D241" s="137">
        <v>243</v>
      </c>
      <c r="E241" s="137">
        <v>210</v>
      </c>
      <c r="F241" s="137">
        <v>189</v>
      </c>
      <c r="G241" s="137">
        <v>169</v>
      </c>
      <c r="H241" s="137">
        <v>147</v>
      </c>
      <c r="I241" s="137">
        <v>142</v>
      </c>
      <c r="J241" s="137">
        <v>114</v>
      </c>
      <c r="K241" s="137">
        <v>108</v>
      </c>
      <c r="L241" s="137">
        <v>92</v>
      </c>
      <c r="M241" s="137">
        <v>83</v>
      </c>
      <c r="N241" s="137">
        <v>82</v>
      </c>
      <c r="O241" s="137">
        <v>76</v>
      </c>
      <c r="P241" s="137">
        <v>71</v>
      </c>
      <c r="Q241" s="137">
        <v>67</v>
      </c>
      <c r="R241" s="137">
        <v>62</v>
      </c>
      <c r="S241" s="137">
        <v>58</v>
      </c>
      <c r="T241" s="137">
        <v>49</v>
      </c>
      <c r="U241" s="137">
        <v>36</v>
      </c>
      <c r="V241" s="137">
        <v>38</v>
      </c>
      <c r="W241" s="137">
        <v>33</v>
      </c>
      <c r="X241" s="137">
        <v>33</v>
      </c>
      <c r="Y241" s="137">
        <v>30</v>
      </c>
      <c r="Z241" s="137">
        <v>26</v>
      </c>
      <c r="AA241" s="137">
        <v>19</v>
      </c>
      <c r="AB241" s="137">
        <v>20</v>
      </c>
      <c r="AC241" s="137">
        <v>18</v>
      </c>
      <c r="AD241" s="137">
        <v>20</v>
      </c>
      <c r="AE241" s="137">
        <v>18</v>
      </c>
      <c r="AF241" s="137">
        <v>12</v>
      </c>
      <c r="AG241" s="137">
        <v>10</v>
      </c>
      <c r="AH241" s="137">
        <v>9</v>
      </c>
      <c r="AI241" s="137">
        <v>8</v>
      </c>
      <c r="AJ241" s="137">
        <v>5</v>
      </c>
      <c r="AK241" s="137" t="s">
        <v>631</v>
      </c>
      <c r="AL241" s="137" t="s">
        <v>631</v>
      </c>
      <c r="AM241" s="137" t="s">
        <v>631</v>
      </c>
      <c r="AN241" s="137" t="s">
        <v>631</v>
      </c>
      <c r="AO241" s="137" t="s">
        <v>631</v>
      </c>
      <c r="AP241" s="137" t="s">
        <v>631</v>
      </c>
    </row>
    <row r="242" spans="1:42" ht="18" customHeight="1">
      <c r="A242" s="136" t="s">
        <v>1051</v>
      </c>
      <c r="B242" s="136" t="s">
        <v>1052</v>
      </c>
      <c r="C242" s="137">
        <v>428</v>
      </c>
      <c r="D242" s="137">
        <v>349</v>
      </c>
      <c r="E242" s="137">
        <v>296</v>
      </c>
      <c r="F242" s="137">
        <v>277</v>
      </c>
      <c r="G242" s="137">
        <v>236</v>
      </c>
      <c r="H242" s="137">
        <v>214</v>
      </c>
      <c r="I242" s="137">
        <v>200</v>
      </c>
      <c r="J242" s="137">
        <v>161</v>
      </c>
      <c r="K242" s="137">
        <v>146</v>
      </c>
      <c r="L242" s="137">
        <v>127</v>
      </c>
      <c r="M242" s="137">
        <v>119</v>
      </c>
      <c r="N242" s="137">
        <v>112</v>
      </c>
      <c r="O242" s="137">
        <v>105</v>
      </c>
      <c r="P242" s="137">
        <v>99</v>
      </c>
      <c r="Q242" s="137">
        <v>87</v>
      </c>
      <c r="R242" s="137">
        <v>75</v>
      </c>
      <c r="S242" s="137">
        <v>66</v>
      </c>
      <c r="T242" s="137">
        <v>52</v>
      </c>
      <c r="U242" s="137">
        <v>45</v>
      </c>
      <c r="V242" s="137">
        <v>40</v>
      </c>
      <c r="W242" s="137">
        <v>38</v>
      </c>
      <c r="X242" s="137">
        <v>41</v>
      </c>
      <c r="Y242" s="137">
        <v>35</v>
      </c>
      <c r="Z242" s="137">
        <v>31</v>
      </c>
      <c r="AA242" s="137">
        <v>26</v>
      </c>
      <c r="AB242" s="137">
        <v>25</v>
      </c>
      <c r="AC242" s="137">
        <v>21</v>
      </c>
      <c r="AD242" s="137">
        <v>17</v>
      </c>
      <c r="AE242" s="137">
        <v>17</v>
      </c>
      <c r="AF242" s="137">
        <v>9</v>
      </c>
      <c r="AG242" s="137">
        <v>10</v>
      </c>
      <c r="AH242" s="137">
        <v>10</v>
      </c>
      <c r="AI242" s="137">
        <v>8</v>
      </c>
      <c r="AJ242" s="137">
        <v>8</v>
      </c>
      <c r="AK242" s="137">
        <v>9</v>
      </c>
      <c r="AL242" s="137">
        <v>5</v>
      </c>
      <c r="AM242" s="137" t="s">
        <v>631</v>
      </c>
      <c r="AN242" s="137" t="s">
        <v>631</v>
      </c>
      <c r="AO242" s="137" t="s">
        <v>631</v>
      </c>
      <c r="AP242" s="137">
        <v>5</v>
      </c>
    </row>
    <row r="243" spans="1:42" ht="18" customHeight="1">
      <c r="A243" s="136"/>
      <c r="B243" s="136" t="s">
        <v>650</v>
      </c>
      <c r="C243" s="137" t="s">
        <v>631</v>
      </c>
      <c r="D243" s="137" t="s">
        <v>631</v>
      </c>
      <c r="E243" s="137" t="s">
        <v>631</v>
      </c>
      <c r="F243" s="137" t="s">
        <v>631</v>
      </c>
      <c r="G243" s="137" t="s">
        <v>631</v>
      </c>
      <c r="H243" s="137" t="s">
        <v>631</v>
      </c>
      <c r="I243" s="137" t="s">
        <v>631</v>
      </c>
      <c r="J243" s="137" t="s">
        <v>631</v>
      </c>
      <c r="K243" s="137" t="s">
        <v>631</v>
      </c>
      <c r="L243" s="137" t="s">
        <v>631</v>
      </c>
      <c r="M243" s="137" t="s">
        <v>631</v>
      </c>
      <c r="N243" s="137" t="s">
        <v>631</v>
      </c>
      <c r="O243" s="137" t="s">
        <v>631</v>
      </c>
      <c r="P243" s="137" t="s">
        <v>631</v>
      </c>
      <c r="Q243" s="137" t="s">
        <v>631</v>
      </c>
      <c r="R243" s="137" t="s">
        <v>631</v>
      </c>
      <c r="S243" s="137" t="s">
        <v>631</v>
      </c>
      <c r="T243" s="137" t="s">
        <v>631</v>
      </c>
      <c r="U243" s="137" t="s">
        <v>631</v>
      </c>
      <c r="V243" s="137" t="s">
        <v>631</v>
      </c>
      <c r="W243" s="137" t="s">
        <v>631</v>
      </c>
      <c r="X243" s="137" t="s">
        <v>631</v>
      </c>
      <c r="Y243" s="137" t="s">
        <v>631</v>
      </c>
      <c r="Z243" s="137" t="s">
        <v>631</v>
      </c>
      <c r="AA243" s="137" t="s">
        <v>631</v>
      </c>
      <c r="AB243" s="137" t="s">
        <v>631</v>
      </c>
      <c r="AC243" s="137" t="s">
        <v>631</v>
      </c>
      <c r="AD243" s="137" t="s">
        <v>631</v>
      </c>
      <c r="AE243" s="137" t="s">
        <v>631</v>
      </c>
      <c r="AF243" s="137" t="s">
        <v>631</v>
      </c>
      <c r="AG243" s="137" t="s">
        <v>631</v>
      </c>
      <c r="AH243" s="137" t="s">
        <v>631</v>
      </c>
      <c r="AI243" s="137" t="s">
        <v>631</v>
      </c>
      <c r="AJ243" s="137" t="s">
        <v>631</v>
      </c>
      <c r="AK243" s="137" t="s">
        <v>631</v>
      </c>
      <c r="AL243" s="137" t="s">
        <v>631</v>
      </c>
      <c r="AM243" s="137" t="s">
        <v>631</v>
      </c>
      <c r="AN243" s="137" t="s">
        <v>631</v>
      </c>
      <c r="AO243" s="137" t="s">
        <v>631</v>
      </c>
      <c r="AP243" s="137" t="s">
        <v>631</v>
      </c>
    </row>
    <row r="244" spans="1:42" ht="18" customHeight="1">
      <c r="A244" s="136" t="s">
        <v>1053</v>
      </c>
      <c r="B244" s="136" t="s">
        <v>517</v>
      </c>
      <c r="C244" s="137">
        <v>23361</v>
      </c>
      <c r="D244" s="137">
        <v>19697</v>
      </c>
      <c r="E244" s="137">
        <v>17023</v>
      </c>
      <c r="F244" s="137">
        <v>15456</v>
      </c>
      <c r="G244" s="137">
        <v>13577</v>
      </c>
      <c r="H244" s="137">
        <v>11185</v>
      </c>
      <c r="I244" s="137">
        <v>10397</v>
      </c>
      <c r="J244" s="137">
        <v>9363</v>
      </c>
      <c r="K244" s="137">
        <v>8502</v>
      </c>
      <c r="L244" s="137">
        <v>7327</v>
      </c>
      <c r="M244" s="137">
        <v>6658</v>
      </c>
      <c r="N244" s="137">
        <v>6124</v>
      </c>
      <c r="O244" s="137">
        <v>5663</v>
      </c>
      <c r="P244" s="137">
        <v>5234</v>
      </c>
      <c r="Q244" s="137">
        <v>4867</v>
      </c>
      <c r="R244" s="137">
        <v>4548</v>
      </c>
      <c r="S244" s="137">
        <v>4175</v>
      </c>
      <c r="T244" s="137">
        <v>3791</v>
      </c>
      <c r="U244" s="137">
        <v>3458</v>
      </c>
      <c r="V244" s="137">
        <v>3037</v>
      </c>
      <c r="W244" s="137">
        <v>2880</v>
      </c>
      <c r="X244" s="137">
        <v>2614</v>
      </c>
      <c r="Y244" s="137">
        <v>2406</v>
      </c>
      <c r="Z244" s="137">
        <v>2207</v>
      </c>
      <c r="AA244" s="137">
        <v>1971</v>
      </c>
      <c r="AB244" s="137">
        <v>1822</v>
      </c>
      <c r="AC244" s="137">
        <v>1653</v>
      </c>
      <c r="AD244" s="137">
        <v>1503</v>
      </c>
      <c r="AE244" s="137">
        <v>1369</v>
      </c>
      <c r="AF244" s="137">
        <v>1228</v>
      </c>
      <c r="AG244" s="137">
        <v>1126</v>
      </c>
      <c r="AH244" s="137">
        <v>1055</v>
      </c>
      <c r="AI244" s="137">
        <v>993</v>
      </c>
      <c r="AJ244" s="137">
        <v>973</v>
      </c>
      <c r="AK244" s="137">
        <v>976</v>
      </c>
      <c r="AL244" s="137">
        <v>974</v>
      </c>
      <c r="AM244" s="137">
        <v>958</v>
      </c>
      <c r="AN244" s="137">
        <v>989</v>
      </c>
      <c r="AO244" s="137">
        <v>985</v>
      </c>
      <c r="AP244" s="137">
        <v>1034</v>
      </c>
    </row>
    <row r="245" spans="1:42" ht="18" customHeight="1">
      <c r="A245" s="136" t="s">
        <v>1054</v>
      </c>
      <c r="B245" s="136" t="s">
        <v>1055</v>
      </c>
      <c r="C245" s="137">
        <v>9915</v>
      </c>
      <c r="D245" s="137">
        <v>8527</v>
      </c>
      <c r="E245" s="137">
        <v>7453</v>
      </c>
      <c r="F245" s="137">
        <v>6782</v>
      </c>
      <c r="G245" s="137">
        <v>5938</v>
      </c>
      <c r="H245" s="137">
        <v>4841</v>
      </c>
      <c r="I245" s="137">
        <v>4478</v>
      </c>
      <c r="J245" s="137">
        <v>4090</v>
      </c>
      <c r="K245" s="137">
        <v>3732</v>
      </c>
      <c r="L245" s="137">
        <v>3220</v>
      </c>
      <c r="M245" s="137">
        <v>2903</v>
      </c>
      <c r="N245" s="137">
        <v>2650</v>
      </c>
      <c r="O245" s="137">
        <v>2459</v>
      </c>
      <c r="P245" s="137">
        <v>2293</v>
      </c>
      <c r="Q245" s="137">
        <v>2133</v>
      </c>
      <c r="R245" s="137">
        <v>2003</v>
      </c>
      <c r="S245" s="137">
        <v>1860</v>
      </c>
      <c r="T245" s="137">
        <v>1673</v>
      </c>
      <c r="U245" s="137">
        <v>1520</v>
      </c>
      <c r="V245" s="137">
        <v>1331</v>
      </c>
      <c r="W245" s="137">
        <v>1270</v>
      </c>
      <c r="X245" s="137">
        <v>1151</v>
      </c>
      <c r="Y245" s="137">
        <v>1073</v>
      </c>
      <c r="Z245" s="137">
        <v>999</v>
      </c>
      <c r="AA245" s="137">
        <v>911</v>
      </c>
      <c r="AB245" s="137">
        <v>861</v>
      </c>
      <c r="AC245" s="137">
        <v>802</v>
      </c>
      <c r="AD245" s="137">
        <v>746</v>
      </c>
      <c r="AE245" s="137">
        <v>702</v>
      </c>
      <c r="AF245" s="137">
        <v>664</v>
      </c>
      <c r="AG245" s="137">
        <v>628</v>
      </c>
      <c r="AH245" s="137">
        <v>600</v>
      </c>
      <c r="AI245" s="137">
        <v>570</v>
      </c>
      <c r="AJ245" s="137">
        <v>558</v>
      </c>
      <c r="AK245" s="137">
        <v>569</v>
      </c>
      <c r="AL245" s="137">
        <v>577</v>
      </c>
      <c r="AM245" s="137">
        <v>573</v>
      </c>
      <c r="AN245" s="137">
        <v>600</v>
      </c>
      <c r="AO245" s="137">
        <v>597</v>
      </c>
      <c r="AP245" s="137">
        <v>632</v>
      </c>
    </row>
    <row r="246" spans="1:42" ht="18" customHeight="1">
      <c r="A246" s="136" t="s">
        <v>1056</v>
      </c>
      <c r="B246" s="136" t="s">
        <v>1057</v>
      </c>
      <c r="C246" s="137">
        <v>1191</v>
      </c>
      <c r="D246" s="137">
        <v>1060</v>
      </c>
      <c r="E246" s="137">
        <v>960</v>
      </c>
      <c r="F246" s="137">
        <v>896</v>
      </c>
      <c r="G246" s="137">
        <v>781</v>
      </c>
      <c r="H246" s="137">
        <v>628</v>
      </c>
      <c r="I246" s="137">
        <v>576</v>
      </c>
      <c r="J246" s="137">
        <v>537</v>
      </c>
      <c r="K246" s="137">
        <v>512</v>
      </c>
      <c r="L246" s="137">
        <v>448</v>
      </c>
      <c r="M246" s="137">
        <v>424</v>
      </c>
      <c r="N246" s="137">
        <v>401</v>
      </c>
      <c r="O246" s="137">
        <v>380</v>
      </c>
      <c r="P246" s="137">
        <v>361</v>
      </c>
      <c r="Q246" s="137">
        <v>344</v>
      </c>
      <c r="R246" s="137">
        <v>337</v>
      </c>
      <c r="S246" s="137">
        <v>312</v>
      </c>
      <c r="T246" s="137">
        <v>293</v>
      </c>
      <c r="U246" s="137">
        <v>274</v>
      </c>
      <c r="V246" s="137">
        <v>245</v>
      </c>
      <c r="W246" s="137">
        <v>244</v>
      </c>
      <c r="X246" s="137">
        <v>233</v>
      </c>
      <c r="Y246" s="137">
        <v>224</v>
      </c>
      <c r="Z246" s="137">
        <v>211</v>
      </c>
      <c r="AA246" s="137">
        <v>195</v>
      </c>
      <c r="AB246" s="137">
        <v>184</v>
      </c>
      <c r="AC246" s="137">
        <v>177</v>
      </c>
      <c r="AD246" s="137">
        <v>169</v>
      </c>
      <c r="AE246" s="137">
        <v>164</v>
      </c>
      <c r="AF246" s="137">
        <v>161</v>
      </c>
      <c r="AG246" s="137">
        <v>154</v>
      </c>
      <c r="AH246" s="137">
        <v>142</v>
      </c>
      <c r="AI246" s="137">
        <v>135</v>
      </c>
      <c r="AJ246" s="137">
        <v>133</v>
      </c>
      <c r="AK246" s="137">
        <v>134</v>
      </c>
      <c r="AL246" s="137">
        <v>132</v>
      </c>
      <c r="AM246" s="137">
        <v>134</v>
      </c>
      <c r="AN246" s="137">
        <v>135</v>
      </c>
      <c r="AO246" s="137">
        <v>133</v>
      </c>
      <c r="AP246" s="137">
        <v>133</v>
      </c>
    </row>
    <row r="247" spans="1:42" ht="18" customHeight="1">
      <c r="A247" s="136" t="s">
        <v>1058</v>
      </c>
      <c r="B247" s="136" t="s">
        <v>1059</v>
      </c>
      <c r="C247" s="137">
        <v>43</v>
      </c>
      <c r="D247" s="137">
        <v>36</v>
      </c>
      <c r="E247" s="137">
        <v>35</v>
      </c>
      <c r="F247" s="137">
        <v>26</v>
      </c>
      <c r="G247" s="137">
        <v>23</v>
      </c>
      <c r="H247" s="137">
        <v>17</v>
      </c>
      <c r="I247" s="137">
        <v>16</v>
      </c>
      <c r="J247" s="137">
        <v>17</v>
      </c>
      <c r="K247" s="137">
        <v>15</v>
      </c>
      <c r="L247" s="137">
        <v>16</v>
      </c>
      <c r="M247" s="137">
        <v>14</v>
      </c>
      <c r="N247" s="137">
        <v>11</v>
      </c>
      <c r="O247" s="137">
        <v>9</v>
      </c>
      <c r="P247" s="137">
        <v>7</v>
      </c>
      <c r="Q247" s="137">
        <v>6</v>
      </c>
      <c r="R247" s="137">
        <v>6</v>
      </c>
      <c r="S247" s="137">
        <v>5</v>
      </c>
      <c r="T247" s="137">
        <v>5</v>
      </c>
      <c r="U247" s="137">
        <v>9</v>
      </c>
      <c r="V247" s="137">
        <v>8</v>
      </c>
      <c r="W247" s="137">
        <v>9</v>
      </c>
      <c r="X247" s="137">
        <v>9</v>
      </c>
      <c r="Y247" s="137">
        <v>6</v>
      </c>
      <c r="Z247" s="137">
        <v>7</v>
      </c>
      <c r="AA247" s="137">
        <v>7</v>
      </c>
      <c r="AB247" s="137">
        <v>6</v>
      </c>
      <c r="AC247" s="137">
        <v>6</v>
      </c>
      <c r="AD247" s="137">
        <v>6</v>
      </c>
      <c r="AE247" s="137">
        <v>5</v>
      </c>
      <c r="AF247" s="137" t="s">
        <v>631</v>
      </c>
      <c r="AG247" s="137" t="s">
        <v>631</v>
      </c>
      <c r="AH247" s="137" t="s">
        <v>631</v>
      </c>
      <c r="AI247" s="137" t="s">
        <v>631</v>
      </c>
      <c r="AJ247" s="137" t="s">
        <v>631</v>
      </c>
      <c r="AK247" s="137" t="s">
        <v>631</v>
      </c>
      <c r="AL247" s="137" t="s">
        <v>631</v>
      </c>
      <c r="AM247" s="137" t="s">
        <v>631</v>
      </c>
      <c r="AN247" s="137" t="s">
        <v>631</v>
      </c>
      <c r="AO247" s="137" t="s">
        <v>631</v>
      </c>
      <c r="AP247" s="137" t="s">
        <v>631</v>
      </c>
    </row>
    <row r="248" spans="1:42" ht="18" customHeight="1">
      <c r="A248" s="136" t="s">
        <v>1060</v>
      </c>
      <c r="B248" s="136" t="s">
        <v>1061</v>
      </c>
      <c r="C248" s="137">
        <v>397</v>
      </c>
      <c r="D248" s="137">
        <v>343</v>
      </c>
      <c r="E248" s="137">
        <v>293</v>
      </c>
      <c r="F248" s="137">
        <v>277</v>
      </c>
      <c r="G248" s="137">
        <v>242</v>
      </c>
      <c r="H248" s="137">
        <v>188</v>
      </c>
      <c r="I248" s="137">
        <v>170</v>
      </c>
      <c r="J248" s="137">
        <v>136</v>
      </c>
      <c r="K248" s="137">
        <v>130</v>
      </c>
      <c r="L248" s="137">
        <v>123</v>
      </c>
      <c r="M248" s="137">
        <v>106</v>
      </c>
      <c r="N248" s="137">
        <v>97</v>
      </c>
      <c r="O248" s="137">
        <v>89</v>
      </c>
      <c r="P248" s="137">
        <v>87</v>
      </c>
      <c r="Q248" s="137">
        <v>78</v>
      </c>
      <c r="R248" s="137">
        <v>77</v>
      </c>
      <c r="S248" s="137">
        <v>66</v>
      </c>
      <c r="T248" s="137">
        <v>58</v>
      </c>
      <c r="U248" s="137">
        <v>53</v>
      </c>
      <c r="V248" s="137">
        <v>52</v>
      </c>
      <c r="W248" s="137">
        <v>47</v>
      </c>
      <c r="X248" s="137">
        <v>41</v>
      </c>
      <c r="Y248" s="137">
        <v>39</v>
      </c>
      <c r="Z248" s="137">
        <v>35</v>
      </c>
      <c r="AA248" s="137">
        <v>29</v>
      </c>
      <c r="AB248" s="137">
        <v>26</v>
      </c>
      <c r="AC248" s="137">
        <v>24</v>
      </c>
      <c r="AD248" s="137">
        <v>21</v>
      </c>
      <c r="AE248" s="137">
        <v>23</v>
      </c>
      <c r="AF248" s="137">
        <v>23</v>
      </c>
      <c r="AG248" s="137">
        <v>23</v>
      </c>
      <c r="AH248" s="137">
        <v>23</v>
      </c>
      <c r="AI248" s="137">
        <v>20</v>
      </c>
      <c r="AJ248" s="137">
        <v>17</v>
      </c>
      <c r="AK248" s="137">
        <v>21</v>
      </c>
      <c r="AL248" s="137">
        <v>21</v>
      </c>
      <c r="AM248" s="137">
        <v>20</v>
      </c>
      <c r="AN248" s="137">
        <v>21</v>
      </c>
      <c r="AO248" s="137">
        <v>21</v>
      </c>
      <c r="AP248" s="137">
        <v>22</v>
      </c>
    </row>
    <row r="249" spans="1:42" ht="18" customHeight="1">
      <c r="A249" s="136" t="s">
        <v>1062</v>
      </c>
      <c r="B249" s="136" t="s">
        <v>1063</v>
      </c>
      <c r="C249" s="137">
        <v>723</v>
      </c>
      <c r="D249" s="137">
        <v>614</v>
      </c>
      <c r="E249" s="137">
        <v>533</v>
      </c>
      <c r="F249" s="137">
        <v>477</v>
      </c>
      <c r="G249" s="137">
        <v>418</v>
      </c>
      <c r="H249" s="137">
        <v>342</v>
      </c>
      <c r="I249" s="137">
        <v>317</v>
      </c>
      <c r="J249" s="137">
        <v>288</v>
      </c>
      <c r="K249" s="137">
        <v>268</v>
      </c>
      <c r="L249" s="137">
        <v>226</v>
      </c>
      <c r="M249" s="137">
        <v>199</v>
      </c>
      <c r="N249" s="137">
        <v>179</v>
      </c>
      <c r="O249" s="137">
        <v>167</v>
      </c>
      <c r="P249" s="137">
        <v>155</v>
      </c>
      <c r="Q249" s="137">
        <v>142</v>
      </c>
      <c r="R249" s="137">
        <v>125</v>
      </c>
      <c r="S249" s="137">
        <v>116</v>
      </c>
      <c r="T249" s="137">
        <v>110</v>
      </c>
      <c r="U249" s="137">
        <v>97</v>
      </c>
      <c r="V249" s="137">
        <v>78</v>
      </c>
      <c r="W249" s="137">
        <v>74</v>
      </c>
      <c r="X249" s="137">
        <v>64</v>
      </c>
      <c r="Y249" s="137">
        <v>62</v>
      </c>
      <c r="Z249" s="137">
        <v>52</v>
      </c>
      <c r="AA249" s="137">
        <v>52</v>
      </c>
      <c r="AB249" s="137">
        <v>49</v>
      </c>
      <c r="AC249" s="137">
        <v>45</v>
      </c>
      <c r="AD249" s="137">
        <v>42</v>
      </c>
      <c r="AE249" s="137">
        <v>38</v>
      </c>
      <c r="AF249" s="137">
        <v>36</v>
      </c>
      <c r="AG249" s="137">
        <v>38</v>
      </c>
      <c r="AH249" s="137">
        <v>34</v>
      </c>
      <c r="AI249" s="137">
        <v>35</v>
      </c>
      <c r="AJ249" s="137">
        <v>36</v>
      </c>
      <c r="AK249" s="137">
        <v>37</v>
      </c>
      <c r="AL249" s="137">
        <v>40</v>
      </c>
      <c r="AM249" s="137">
        <v>36</v>
      </c>
      <c r="AN249" s="137">
        <v>44</v>
      </c>
      <c r="AO249" s="137">
        <v>44</v>
      </c>
      <c r="AP249" s="137">
        <v>46</v>
      </c>
    </row>
    <row r="250" spans="1:42" ht="18" customHeight="1">
      <c r="A250" s="136" t="s">
        <v>1064</v>
      </c>
      <c r="B250" s="136" t="s">
        <v>1065</v>
      </c>
      <c r="C250" s="137">
        <v>729</v>
      </c>
      <c r="D250" s="137">
        <v>630</v>
      </c>
      <c r="E250" s="137">
        <v>558</v>
      </c>
      <c r="F250" s="137">
        <v>513</v>
      </c>
      <c r="G250" s="137">
        <v>469</v>
      </c>
      <c r="H250" s="137">
        <v>385</v>
      </c>
      <c r="I250" s="137">
        <v>365</v>
      </c>
      <c r="J250" s="137">
        <v>329</v>
      </c>
      <c r="K250" s="137">
        <v>298</v>
      </c>
      <c r="L250" s="137">
        <v>243</v>
      </c>
      <c r="M250" s="137">
        <v>217</v>
      </c>
      <c r="N250" s="137">
        <v>199</v>
      </c>
      <c r="O250" s="137">
        <v>189</v>
      </c>
      <c r="P250" s="137">
        <v>174</v>
      </c>
      <c r="Q250" s="137">
        <v>165</v>
      </c>
      <c r="R250" s="137">
        <v>150</v>
      </c>
      <c r="S250" s="137">
        <v>148</v>
      </c>
      <c r="T250" s="137">
        <v>136</v>
      </c>
      <c r="U250" s="137">
        <v>123</v>
      </c>
      <c r="V250" s="137">
        <v>104</v>
      </c>
      <c r="W250" s="137">
        <v>97</v>
      </c>
      <c r="X250" s="137">
        <v>89</v>
      </c>
      <c r="Y250" s="137">
        <v>81</v>
      </c>
      <c r="Z250" s="137">
        <v>69</v>
      </c>
      <c r="AA250" s="137">
        <v>63</v>
      </c>
      <c r="AB250" s="137">
        <v>62</v>
      </c>
      <c r="AC250" s="137">
        <v>52</v>
      </c>
      <c r="AD250" s="137">
        <v>51</v>
      </c>
      <c r="AE250" s="137">
        <v>50</v>
      </c>
      <c r="AF250" s="137">
        <v>48</v>
      </c>
      <c r="AG250" s="137">
        <v>42</v>
      </c>
      <c r="AH250" s="137">
        <v>42</v>
      </c>
      <c r="AI250" s="137">
        <v>42</v>
      </c>
      <c r="AJ250" s="137">
        <v>40</v>
      </c>
      <c r="AK250" s="137">
        <v>38</v>
      </c>
      <c r="AL250" s="137">
        <v>43</v>
      </c>
      <c r="AM250" s="137">
        <v>41</v>
      </c>
      <c r="AN250" s="137">
        <v>42</v>
      </c>
      <c r="AO250" s="137">
        <v>39</v>
      </c>
      <c r="AP250" s="137">
        <v>48</v>
      </c>
    </row>
    <row r="251" spans="1:42" ht="18" customHeight="1">
      <c r="A251" s="122" t="s">
        <v>1066</v>
      </c>
      <c r="B251" s="136" t="s">
        <v>1067</v>
      </c>
      <c r="C251" s="137">
        <v>593</v>
      </c>
      <c r="D251" s="137">
        <v>515</v>
      </c>
      <c r="E251" s="137">
        <v>450</v>
      </c>
      <c r="F251" s="137">
        <v>405</v>
      </c>
      <c r="G251" s="137">
        <v>346</v>
      </c>
      <c r="H251" s="137">
        <v>274</v>
      </c>
      <c r="I251" s="137">
        <v>250</v>
      </c>
      <c r="J251" s="137">
        <v>220</v>
      </c>
      <c r="K251" s="137">
        <v>200</v>
      </c>
      <c r="L251" s="137">
        <v>166</v>
      </c>
      <c r="M251" s="137">
        <v>143</v>
      </c>
      <c r="N251" s="137">
        <v>120</v>
      </c>
      <c r="O251" s="137">
        <v>108</v>
      </c>
      <c r="P251" s="137">
        <v>97</v>
      </c>
      <c r="Q251" s="137">
        <v>87</v>
      </c>
      <c r="R251" s="137">
        <v>80</v>
      </c>
      <c r="S251" s="137">
        <v>78</v>
      </c>
      <c r="T251" s="137">
        <v>74</v>
      </c>
      <c r="U251" s="137">
        <v>70</v>
      </c>
      <c r="V251" s="137">
        <v>63</v>
      </c>
      <c r="W251" s="137">
        <v>61</v>
      </c>
      <c r="X251" s="137">
        <v>54</v>
      </c>
      <c r="Y251" s="137">
        <v>50</v>
      </c>
      <c r="Z251" s="137">
        <v>47</v>
      </c>
      <c r="AA251" s="137">
        <v>44</v>
      </c>
      <c r="AB251" s="137">
        <v>43</v>
      </c>
      <c r="AC251" s="137">
        <v>43</v>
      </c>
      <c r="AD251" s="137">
        <v>43</v>
      </c>
      <c r="AE251" s="137">
        <v>44</v>
      </c>
      <c r="AF251" s="137">
        <v>42</v>
      </c>
      <c r="AG251" s="137">
        <v>41</v>
      </c>
      <c r="AH251" s="137">
        <v>40</v>
      </c>
      <c r="AI251" s="137">
        <v>34</v>
      </c>
      <c r="AJ251" s="137">
        <v>37</v>
      </c>
      <c r="AK251" s="137">
        <v>41</v>
      </c>
      <c r="AL251" s="137">
        <v>41</v>
      </c>
      <c r="AM251" s="137">
        <v>43</v>
      </c>
      <c r="AN251" s="137">
        <v>42</v>
      </c>
      <c r="AO251" s="137">
        <v>40</v>
      </c>
      <c r="AP251" s="137">
        <v>39</v>
      </c>
    </row>
    <row r="252" spans="1:42" ht="18" customHeight="1">
      <c r="A252" s="122" t="s">
        <v>1068</v>
      </c>
      <c r="B252" s="136" t="s">
        <v>1069</v>
      </c>
      <c r="C252" s="137">
        <v>1171</v>
      </c>
      <c r="D252" s="137">
        <v>1062</v>
      </c>
      <c r="E252" s="137">
        <v>916</v>
      </c>
      <c r="F252" s="137">
        <v>857</v>
      </c>
      <c r="G252" s="137">
        <v>772</v>
      </c>
      <c r="H252" s="137">
        <v>663</v>
      </c>
      <c r="I252" s="137">
        <v>622</v>
      </c>
      <c r="J252" s="137">
        <v>591</v>
      </c>
      <c r="K252" s="137">
        <v>523</v>
      </c>
      <c r="L252" s="137">
        <v>472</v>
      </c>
      <c r="M252" s="137">
        <v>431</v>
      </c>
      <c r="N252" s="137">
        <v>407</v>
      </c>
      <c r="O252" s="137">
        <v>375</v>
      </c>
      <c r="P252" s="137">
        <v>337</v>
      </c>
      <c r="Q252" s="137">
        <v>321</v>
      </c>
      <c r="R252" s="137">
        <v>310</v>
      </c>
      <c r="S252" s="137">
        <v>292</v>
      </c>
      <c r="T252" s="137">
        <v>245</v>
      </c>
      <c r="U252" s="137">
        <v>216</v>
      </c>
      <c r="V252" s="137">
        <v>184</v>
      </c>
      <c r="W252" s="137">
        <v>179</v>
      </c>
      <c r="X252" s="137">
        <v>161</v>
      </c>
      <c r="Y252" s="137">
        <v>150</v>
      </c>
      <c r="Z252" s="137">
        <v>136</v>
      </c>
      <c r="AA252" s="137">
        <v>118</v>
      </c>
      <c r="AB252" s="137">
        <v>117</v>
      </c>
      <c r="AC252" s="137">
        <v>113</v>
      </c>
      <c r="AD252" s="137">
        <v>102</v>
      </c>
      <c r="AE252" s="137">
        <v>87</v>
      </c>
      <c r="AF252" s="137">
        <v>73</v>
      </c>
      <c r="AG252" s="137">
        <v>62</v>
      </c>
      <c r="AH252" s="137">
        <v>58</v>
      </c>
      <c r="AI252" s="137">
        <v>56</v>
      </c>
      <c r="AJ252" s="137">
        <v>59</v>
      </c>
      <c r="AK252" s="137">
        <v>58</v>
      </c>
      <c r="AL252" s="137">
        <v>59</v>
      </c>
      <c r="AM252" s="137">
        <v>58</v>
      </c>
      <c r="AN252" s="137">
        <v>60</v>
      </c>
      <c r="AO252" s="137">
        <v>58</v>
      </c>
      <c r="AP252" s="137">
        <v>61</v>
      </c>
    </row>
    <row r="253" spans="1:42" ht="18" customHeight="1">
      <c r="A253" s="136" t="s">
        <v>1070</v>
      </c>
      <c r="B253" s="136" t="s">
        <v>1071</v>
      </c>
      <c r="C253" s="137">
        <v>639</v>
      </c>
      <c r="D253" s="137">
        <v>539</v>
      </c>
      <c r="E253" s="137">
        <v>450</v>
      </c>
      <c r="F253" s="137">
        <v>395</v>
      </c>
      <c r="G253" s="137">
        <v>347</v>
      </c>
      <c r="H253" s="137">
        <v>266</v>
      </c>
      <c r="I253" s="137">
        <v>249</v>
      </c>
      <c r="J253" s="137">
        <v>234</v>
      </c>
      <c r="K253" s="137">
        <v>209</v>
      </c>
      <c r="L253" s="137">
        <v>179</v>
      </c>
      <c r="M253" s="137">
        <v>148</v>
      </c>
      <c r="N253" s="137">
        <v>127</v>
      </c>
      <c r="O253" s="137">
        <v>112</v>
      </c>
      <c r="P253" s="137">
        <v>109</v>
      </c>
      <c r="Q253" s="137">
        <v>97</v>
      </c>
      <c r="R253" s="137">
        <v>89</v>
      </c>
      <c r="S253" s="137">
        <v>79</v>
      </c>
      <c r="T253" s="137">
        <v>69</v>
      </c>
      <c r="U253" s="137">
        <v>59</v>
      </c>
      <c r="V253" s="137">
        <v>50</v>
      </c>
      <c r="W253" s="137">
        <v>47</v>
      </c>
      <c r="X253" s="137">
        <v>45</v>
      </c>
      <c r="Y253" s="137">
        <v>42</v>
      </c>
      <c r="Z253" s="137">
        <v>38</v>
      </c>
      <c r="AA253" s="137">
        <v>35</v>
      </c>
      <c r="AB253" s="137">
        <v>33</v>
      </c>
      <c r="AC253" s="137">
        <v>28</v>
      </c>
      <c r="AD253" s="137">
        <v>28</v>
      </c>
      <c r="AE253" s="137">
        <v>28</v>
      </c>
      <c r="AF253" s="137">
        <v>26</v>
      </c>
      <c r="AG253" s="137">
        <v>27</v>
      </c>
      <c r="AH253" s="137">
        <v>27</v>
      </c>
      <c r="AI253" s="137">
        <v>26</v>
      </c>
      <c r="AJ253" s="137">
        <v>25</v>
      </c>
      <c r="AK253" s="137">
        <v>27</v>
      </c>
      <c r="AL253" s="137">
        <v>27</v>
      </c>
      <c r="AM253" s="137">
        <v>31</v>
      </c>
      <c r="AN253" s="137">
        <v>32</v>
      </c>
      <c r="AO253" s="137">
        <v>34</v>
      </c>
      <c r="AP253" s="137">
        <v>37</v>
      </c>
    </row>
    <row r="254" spans="1:42" ht="18" customHeight="1">
      <c r="A254" s="122" t="s">
        <v>1072</v>
      </c>
      <c r="B254" s="136" t="s">
        <v>1073</v>
      </c>
      <c r="C254" s="137">
        <v>533</v>
      </c>
      <c r="D254" s="137">
        <v>428</v>
      </c>
      <c r="E254" s="137">
        <v>372</v>
      </c>
      <c r="F254" s="137">
        <v>328</v>
      </c>
      <c r="G254" s="137">
        <v>283</v>
      </c>
      <c r="H254" s="137">
        <v>216</v>
      </c>
      <c r="I254" s="137">
        <v>191</v>
      </c>
      <c r="J254" s="137">
        <v>176</v>
      </c>
      <c r="K254" s="137">
        <v>160</v>
      </c>
      <c r="L254" s="137">
        <v>127</v>
      </c>
      <c r="M254" s="137">
        <v>113</v>
      </c>
      <c r="N254" s="137">
        <v>100</v>
      </c>
      <c r="O254" s="137">
        <v>98</v>
      </c>
      <c r="P254" s="137">
        <v>89</v>
      </c>
      <c r="Q254" s="137">
        <v>82</v>
      </c>
      <c r="R254" s="137">
        <v>76</v>
      </c>
      <c r="S254" s="137">
        <v>76</v>
      </c>
      <c r="T254" s="137">
        <v>65</v>
      </c>
      <c r="U254" s="137">
        <v>65</v>
      </c>
      <c r="V254" s="137">
        <v>56</v>
      </c>
      <c r="W254" s="137">
        <v>50</v>
      </c>
      <c r="X254" s="137">
        <v>42</v>
      </c>
      <c r="Y254" s="137">
        <v>35</v>
      </c>
      <c r="Z254" s="137">
        <v>31</v>
      </c>
      <c r="AA254" s="137">
        <v>28</v>
      </c>
      <c r="AB254" s="137">
        <v>28</v>
      </c>
      <c r="AC254" s="137">
        <v>24</v>
      </c>
      <c r="AD254" s="137">
        <v>21</v>
      </c>
      <c r="AE254" s="137">
        <v>17</v>
      </c>
      <c r="AF254" s="137">
        <v>17</v>
      </c>
      <c r="AG254" s="137">
        <v>16</v>
      </c>
      <c r="AH254" s="137">
        <v>16</v>
      </c>
      <c r="AI254" s="137">
        <v>14</v>
      </c>
      <c r="AJ254" s="137">
        <v>14</v>
      </c>
      <c r="AK254" s="137">
        <v>16</v>
      </c>
      <c r="AL254" s="137">
        <v>15</v>
      </c>
      <c r="AM254" s="137">
        <v>15</v>
      </c>
      <c r="AN254" s="137">
        <v>13</v>
      </c>
      <c r="AO254" s="137">
        <v>12</v>
      </c>
      <c r="AP254" s="137">
        <v>15</v>
      </c>
    </row>
    <row r="255" spans="1:42" ht="18" customHeight="1">
      <c r="A255" s="122" t="s">
        <v>1074</v>
      </c>
      <c r="B255" s="136" t="s">
        <v>1075</v>
      </c>
      <c r="C255" s="137">
        <v>329</v>
      </c>
      <c r="D255" s="137">
        <v>252</v>
      </c>
      <c r="E255" s="137">
        <v>206</v>
      </c>
      <c r="F255" s="137">
        <v>176</v>
      </c>
      <c r="G255" s="137">
        <v>159</v>
      </c>
      <c r="H255" s="137">
        <v>117</v>
      </c>
      <c r="I255" s="137">
        <v>108</v>
      </c>
      <c r="J255" s="137">
        <v>94</v>
      </c>
      <c r="K255" s="137">
        <v>81</v>
      </c>
      <c r="L255" s="137">
        <v>66</v>
      </c>
      <c r="M255" s="137">
        <v>55</v>
      </c>
      <c r="N255" s="137">
        <v>52</v>
      </c>
      <c r="O255" s="137">
        <v>51</v>
      </c>
      <c r="P255" s="137">
        <v>46</v>
      </c>
      <c r="Q255" s="137">
        <v>44</v>
      </c>
      <c r="R255" s="137">
        <v>45</v>
      </c>
      <c r="S255" s="137">
        <v>41</v>
      </c>
      <c r="T255" s="137">
        <v>48</v>
      </c>
      <c r="U255" s="137">
        <v>36</v>
      </c>
      <c r="V255" s="137">
        <v>29</v>
      </c>
      <c r="W255" s="137">
        <v>30</v>
      </c>
      <c r="X255" s="137">
        <v>27</v>
      </c>
      <c r="Y255" s="137">
        <v>24</v>
      </c>
      <c r="Z255" s="137">
        <v>20</v>
      </c>
      <c r="AA255" s="137">
        <v>16</v>
      </c>
      <c r="AB255" s="137">
        <v>12</v>
      </c>
      <c r="AC255" s="137" t="s">
        <v>631</v>
      </c>
      <c r="AD255" s="137" t="s">
        <v>631</v>
      </c>
      <c r="AE255" s="137" t="s">
        <v>631</v>
      </c>
      <c r="AF255" s="137">
        <v>6</v>
      </c>
      <c r="AG255" s="137">
        <v>6</v>
      </c>
      <c r="AH255" s="137">
        <v>5</v>
      </c>
      <c r="AI255" s="137">
        <v>5</v>
      </c>
      <c r="AJ255" s="137" t="s">
        <v>631</v>
      </c>
      <c r="AK255" s="137" t="s">
        <v>631</v>
      </c>
      <c r="AL255" s="137" t="s">
        <v>631</v>
      </c>
      <c r="AM255" s="137" t="s">
        <v>631</v>
      </c>
      <c r="AN255" s="137" t="s">
        <v>631</v>
      </c>
      <c r="AO255" s="137" t="s">
        <v>631</v>
      </c>
      <c r="AP255" s="137" t="s">
        <v>631</v>
      </c>
    </row>
    <row r="256" spans="1:42" ht="18" customHeight="1">
      <c r="A256" s="122" t="s">
        <v>1076</v>
      </c>
      <c r="B256" s="136" t="s">
        <v>1077</v>
      </c>
      <c r="C256" s="137">
        <v>666</v>
      </c>
      <c r="D256" s="137">
        <v>556</v>
      </c>
      <c r="E256" s="137">
        <v>486</v>
      </c>
      <c r="F256" s="137">
        <v>427</v>
      </c>
      <c r="G256" s="137">
        <v>352</v>
      </c>
      <c r="H256" s="137">
        <v>283</v>
      </c>
      <c r="I256" s="137">
        <v>250</v>
      </c>
      <c r="J256" s="137">
        <v>226</v>
      </c>
      <c r="K256" s="137">
        <v>198</v>
      </c>
      <c r="L256" s="137">
        <v>173</v>
      </c>
      <c r="M256" s="137">
        <v>156</v>
      </c>
      <c r="N256" s="137">
        <v>143</v>
      </c>
      <c r="O256" s="137">
        <v>129</v>
      </c>
      <c r="P256" s="137">
        <v>118</v>
      </c>
      <c r="Q256" s="137">
        <v>111</v>
      </c>
      <c r="R256" s="137">
        <v>104</v>
      </c>
      <c r="S256" s="137">
        <v>98</v>
      </c>
      <c r="T256" s="137">
        <v>82</v>
      </c>
      <c r="U256" s="137">
        <v>84</v>
      </c>
      <c r="V256" s="137">
        <v>76</v>
      </c>
      <c r="W256" s="137">
        <v>66</v>
      </c>
      <c r="X256" s="137">
        <v>58</v>
      </c>
      <c r="Y256" s="137">
        <v>52</v>
      </c>
      <c r="Z256" s="137">
        <v>52</v>
      </c>
      <c r="AA256" s="137">
        <v>50</v>
      </c>
      <c r="AB256" s="137">
        <v>40</v>
      </c>
      <c r="AC256" s="137">
        <v>32</v>
      </c>
      <c r="AD256" s="137">
        <v>32</v>
      </c>
      <c r="AE256" s="137">
        <v>35</v>
      </c>
      <c r="AF256" s="137">
        <v>33</v>
      </c>
      <c r="AG256" s="137">
        <v>34</v>
      </c>
      <c r="AH256" s="137">
        <v>30</v>
      </c>
      <c r="AI256" s="137">
        <v>32</v>
      </c>
      <c r="AJ256" s="137">
        <v>31</v>
      </c>
      <c r="AK256" s="137">
        <v>32</v>
      </c>
      <c r="AL256" s="137">
        <v>31</v>
      </c>
      <c r="AM256" s="137">
        <v>28</v>
      </c>
      <c r="AN256" s="137">
        <v>34</v>
      </c>
      <c r="AO256" s="137">
        <v>34</v>
      </c>
      <c r="AP256" s="137">
        <v>39</v>
      </c>
    </row>
    <row r="257" spans="1:42" ht="18" customHeight="1">
      <c r="A257" s="122" t="s">
        <v>1078</v>
      </c>
      <c r="B257" s="136" t="s">
        <v>1079</v>
      </c>
      <c r="C257" s="137">
        <v>351</v>
      </c>
      <c r="D257" s="137">
        <v>287</v>
      </c>
      <c r="E257" s="137">
        <v>253</v>
      </c>
      <c r="F257" s="137">
        <v>219</v>
      </c>
      <c r="G257" s="137">
        <v>187</v>
      </c>
      <c r="H257" s="137">
        <v>152</v>
      </c>
      <c r="I257" s="137">
        <v>134</v>
      </c>
      <c r="J257" s="137">
        <v>114</v>
      </c>
      <c r="K257" s="137">
        <v>108</v>
      </c>
      <c r="L257" s="137">
        <v>88</v>
      </c>
      <c r="M257" s="137">
        <v>84</v>
      </c>
      <c r="N257" s="137">
        <v>69</v>
      </c>
      <c r="O257" s="137">
        <v>66</v>
      </c>
      <c r="P257" s="137">
        <v>56</v>
      </c>
      <c r="Q257" s="137">
        <v>48</v>
      </c>
      <c r="R257" s="137">
        <v>46</v>
      </c>
      <c r="S257" s="137">
        <v>39</v>
      </c>
      <c r="T257" s="137">
        <v>34</v>
      </c>
      <c r="U257" s="137">
        <v>27</v>
      </c>
      <c r="V257" s="137">
        <v>29</v>
      </c>
      <c r="W257" s="137">
        <v>23</v>
      </c>
      <c r="X257" s="137">
        <v>23</v>
      </c>
      <c r="Y257" s="137">
        <v>24</v>
      </c>
      <c r="Z257" s="137">
        <v>23</v>
      </c>
      <c r="AA257" s="137">
        <v>21</v>
      </c>
      <c r="AB257" s="137">
        <v>19</v>
      </c>
      <c r="AC257" s="137">
        <v>17</v>
      </c>
      <c r="AD257" s="137">
        <v>13</v>
      </c>
      <c r="AE257" s="137">
        <v>13</v>
      </c>
      <c r="AF257" s="137">
        <v>12</v>
      </c>
      <c r="AG257" s="137">
        <v>10</v>
      </c>
      <c r="AH257" s="137">
        <v>10</v>
      </c>
      <c r="AI257" s="137">
        <v>7</v>
      </c>
      <c r="AJ257" s="137">
        <v>5</v>
      </c>
      <c r="AK257" s="137" t="s">
        <v>631</v>
      </c>
      <c r="AL257" s="137">
        <v>5</v>
      </c>
      <c r="AM257" s="137">
        <v>6</v>
      </c>
      <c r="AN257" s="137">
        <v>7</v>
      </c>
      <c r="AO257" s="137">
        <v>7</v>
      </c>
      <c r="AP257" s="137">
        <v>10</v>
      </c>
    </row>
    <row r="258" spans="1:42" ht="18" customHeight="1">
      <c r="A258" s="122" t="s">
        <v>1080</v>
      </c>
      <c r="B258" s="136" t="s">
        <v>1081</v>
      </c>
      <c r="C258" s="137">
        <v>1087</v>
      </c>
      <c r="D258" s="137">
        <v>922</v>
      </c>
      <c r="E258" s="137">
        <v>804</v>
      </c>
      <c r="F258" s="137">
        <v>731</v>
      </c>
      <c r="G258" s="137">
        <v>641</v>
      </c>
      <c r="H258" s="137">
        <v>537</v>
      </c>
      <c r="I258" s="137">
        <v>501</v>
      </c>
      <c r="J258" s="137">
        <v>449</v>
      </c>
      <c r="K258" s="137">
        <v>403</v>
      </c>
      <c r="L258" s="137">
        <v>342</v>
      </c>
      <c r="M258" s="137">
        <v>292</v>
      </c>
      <c r="N258" s="137">
        <v>256</v>
      </c>
      <c r="O258" s="137">
        <v>224</v>
      </c>
      <c r="P258" s="137">
        <v>205</v>
      </c>
      <c r="Q258" s="137">
        <v>186</v>
      </c>
      <c r="R258" s="137">
        <v>166</v>
      </c>
      <c r="S258" s="137">
        <v>143</v>
      </c>
      <c r="T258" s="137">
        <v>122</v>
      </c>
      <c r="U258" s="137">
        <v>112</v>
      </c>
      <c r="V258" s="137">
        <v>97</v>
      </c>
      <c r="W258" s="137">
        <v>95</v>
      </c>
      <c r="X258" s="137">
        <v>87</v>
      </c>
      <c r="Y258" s="137">
        <v>82</v>
      </c>
      <c r="Z258" s="137">
        <v>83</v>
      </c>
      <c r="AA258" s="137">
        <v>76</v>
      </c>
      <c r="AB258" s="137">
        <v>71</v>
      </c>
      <c r="AC258" s="137">
        <v>68</v>
      </c>
      <c r="AD258" s="137">
        <v>63</v>
      </c>
      <c r="AE258" s="137">
        <v>59</v>
      </c>
      <c r="AF258" s="137">
        <v>56</v>
      </c>
      <c r="AG258" s="137">
        <v>50</v>
      </c>
      <c r="AH258" s="137">
        <v>45</v>
      </c>
      <c r="AI258" s="137">
        <v>46</v>
      </c>
      <c r="AJ258" s="137">
        <v>47</v>
      </c>
      <c r="AK258" s="137">
        <v>49</v>
      </c>
      <c r="AL258" s="137">
        <v>51</v>
      </c>
      <c r="AM258" s="137">
        <v>53</v>
      </c>
      <c r="AN258" s="137">
        <v>58</v>
      </c>
      <c r="AO258" s="137">
        <v>59</v>
      </c>
      <c r="AP258" s="137">
        <v>63</v>
      </c>
    </row>
    <row r="259" spans="1:42" ht="18" customHeight="1">
      <c r="A259" s="122" t="s">
        <v>1082</v>
      </c>
      <c r="B259" s="136" t="s">
        <v>1083</v>
      </c>
      <c r="C259" s="137">
        <v>1463</v>
      </c>
      <c r="D259" s="137">
        <v>1283</v>
      </c>
      <c r="E259" s="137">
        <v>1137</v>
      </c>
      <c r="F259" s="137">
        <v>1055</v>
      </c>
      <c r="G259" s="137">
        <v>918</v>
      </c>
      <c r="H259" s="137">
        <v>773</v>
      </c>
      <c r="I259" s="137">
        <v>729</v>
      </c>
      <c r="J259" s="137">
        <v>679</v>
      </c>
      <c r="K259" s="137">
        <v>627</v>
      </c>
      <c r="L259" s="137">
        <v>551</v>
      </c>
      <c r="M259" s="137">
        <v>521</v>
      </c>
      <c r="N259" s="137">
        <v>489</v>
      </c>
      <c r="O259" s="137">
        <v>462</v>
      </c>
      <c r="P259" s="137">
        <v>452</v>
      </c>
      <c r="Q259" s="137">
        <v>422</v>
      </c>
      <c r="R259" s="137">
        <v>392</v>
      </c>
      <c r="S259" s="137">
        <v>367</v>
      </c>
      <c r="T259" s="137">
        <v>332</v>
      </c>
      <c r="U259" s="137">
        <v>295</v>
      </c>
      <c r="V259" s="137">
        <v>260</v>
      </c>
      <c r="W259" s="137">
        <v>248</v>
      </c>
      <c r="X259" s="137">
        <v>218</v>
      </c>
      <c r="Y259" s="137">
        <v>202</v>
      </c>
      <c r="Z259" s="137">
        <v>195</v>
      </c>
      <c r="AA259" s="137">
        <v>177</v>
      </c>
      <c r="AB259" s="137">
        <v>171</v>
      </c>
      <c r="AC259" s="137">
        <v>171</v>
      </c>
      <c r="AD259" s="137">
        <v>152</v>
      </c>
      <c r="AE259" s="137">
        <v>135</v>
      </c>
      <c r="AF259" s="137">
        <v>128</v>
      </c>
      <c r="AG259" s="137">
        <v>123</v>
      </c>
      <c r="AH259" s="137">
        <v>126</v>
      </c>
      <c r="AI259" s="137">
        <v>116</v>
      </c>
      <c r="AJ259" s="137">
        <v>109</v>
      </c>
      <c r="AK259" s="137">
        <v>106</v>
      </c>
      <c r="AL259" s="137">
        <v>107</v>
      </c>
      <c r="AM259" s="137">
        <v>102</v>
      </c>
      <c r="AN259" s="137">
        <v>107</v>
      </c>
      <c r="AO259" s="137">
        <v>110</v>
      </c>
      <c r="AP259" s="137">
        <v>112</v>
      </c>
    </row>
    <row r="260" spans="1:42" ht="18" customHeight="1">
      <c r="A260" s="122" t="s">
        <v>1084</v>
      </c>
      <c r="B260" s="136" t="s">
        <v>1085</v>
      </c>
      <c r="C260" s="137">
        <v>13438</v>
      </c>
      <c r="D260" s="137">
        <v>11163</v>
      </c>
      <c r="E260" s="137">
        <v>9564</v>
      </c>
      <c r="F260" s="137">
        <v>8665</v>
      </c>
      <c r="G260" s="137">
        <v>7632</v>
      </c>
      <c r="H260" s="137">
        <v>6337</v>
      </c>
      <c r="I260" s="137">
        <v>5915</v>
      </c>
      <c r="J260" s="137">
        <v>5269</v>
      </c>
      <c r="K260" s="137">
        <v>4765</v>
      </c>
      <c r="L260" s="137">
        <v>4103</v>
      </c>
      <c r="M260" s="137">
        <v>3751</v>
      </c>
      <c r="N260" s="137">
        <v>3470</v>
      </c>
      <c r="O260" s="137">
        <v>3200</v>
      </c>
      <c r="P260" s="137">
        <v>2937</v>
      </c>
      <c r="Q260" s="137">
        <v>2730</v>
      </c>
      <c r="R260" s="137">
        <v>2540</v>
      </c>
      <c r="S260" s="137">
        <v>2310</v>
      </c>
      <c r="T260" s="137">
        <v>2113</v>
      </c>
      <c r="U260" s="137">
        <v>1934</v>
      </c>
      <c r="V260" s="137">
        <v>1702</v>
      </c>
      <c r="W260" s="137">
        <v>1606</v>
      </c>
      <c r="X260" s="137">
        <v>1460</v>
      </c>
      <c r="Y260" s="137">
        <v>1327</v>
      </c>
      <c r="Z260" s="137">
        <v>1205</v>
      </c>
      <c r="AA260" s="137">
        <v>1056</v>
      </c>
      <c r="AB260" s="137">
        <v>957</v>
      </c>
      <c r="AC260" s="137">
        <v>847</v>
      </c>
      <c r="AD260" s="137">
        <v>754</v>
      </c>
      <c r="AE260" s="137">
        <v>665</v>
      </c>
      <c r="AF260" s="137">
        <v>563</v>
      </c>
      <c r="AG260" s="137">
        <v>497</v>
      </c>
      <c r="AH260" s="137">
        <v>454</v>
      </c>
      <c r="AI260" s="137">
        <v>421</v>
      </c>
      <c r="AJ260" s="137">
        <v>414</v>
      </c>
      <c r="AK260" s="137">
        <v>406</v>
      </c>
      <c r="AL260" s="137">
        <v>396</v>
      </c>
      <c r="AM260" s="137">
        <v>385</v>
      </c>
      <c r="AN260" s="137">
        <v>389</v>
      </c>
      <c r="AO260" s="137">
        <v>388</v>
      </c>
      <c r="AP260" s="137">
        <v>402</v>
      </c>
    </row>
    <row r="261" spans="1:42" ht="18" customHeight="1">
      <c r="A261" s="122" t="s">
        <v>1086</v>
      </c>
      <c r="B261" s="136" t="s">
        <v>1087</v>
      </c>
      <c r="C261" s="137">
        <v>208</v>
      </c>
      <c r="D261" s="137">
        <v>170</v>
      </c>
      <c r="E261" s="137">
        <v>141</v>
      </c>
      <c r="F261" s="137">
        <v>135</v>
      </c>
      <c r="G261" s="137">
        <v>112</v>
      </c>
      <c r="H261" s="137">
        <v>84</v>
      </c>
      <c r="I261" s="137">
        <v>77</v>
      </c>
      <c r="J261" s="137">
        <v>65</v>
      </c>
      <c r="K261" s="137">
        <v>52</v>
      </c>
      <c r="L261" s="137">
        <v>57</v>
      </c>
      <c r="M261" s="137">
        <v>52</v>
      </c>
      <c r="N261" s="137">
        <v>49</v>
      </c>
      <c r="O261" s="137">
        <v>50</v>
      </c>
      <c r="P261" s="137">
        <v>50</v>
      </c>
      <c r="Q261" s="137">
        <v>45</v>
      </c>
      <c r="R261" s="137">
        <v>40</v>
      </c>
      <c r="S261" s="137">
        <v>38</v>
      </c>
      <c r="T261" s="137">
        <v>39</v>
      </c>
      <c r="U261" s="137">
        <v>43</v>
      </c>
      <c r="V261" s="137">
        <v>40</v>
      </c>
      <c r="W261" s="137">
        <v>41</v>
      </c>
      <c r="X261" s="137">
        <v>25</v>
      </c>
      <c r="Y261" s="137">
        <v>20</v>
      </c>
      <c r="Z261" s="137">
        <v>15</v>
      </c>
      <c r="AA261" s="137">
        <v>15</v>
      </c>
      <c r="AB261" s="137">
        <v>15</v>
      </c>
      <c r="AC261" s="137">
        <v>11</v>
      </c>
      <c r="AD261" s="137">
        <v>8</v>
      </c>
      <c r="AE261" s="137">
        <v>8</v>
      </c>
      <c r="AF261" s="137" t="s">
        <v>631</v>
      </c>
      <c r="AG261" s="137" t="s">
        <v>631</v>
      </c>
      <c r="AH261" s="137" t="s">
        <v>631</v>
      </c>
      <c r="AI261" s="137">
        <v>5</v>
      </c>
      <c r="AJ261" s="137">
        <v>6</v>
      </c>
      <c r="AK261" s="137">
        <v>6</v>
      </c>
      <c r="AL261" s="137">
        <v>6</v>
      </c>
      <c r="AM261" s="137" t="s">
        <v>631</v>
      </c>
      <c r="AN261" s="137" t="s">
        <v>631</v>
      </c>
      <c r="AO261" s="137">
        <v>5</v>
      </c>
      <c r="AP261" s="137">
        <v>5</v>
      </c>
    </row>
    <row r="262" spans="1:42" ht="18" customHeight="1">
      <c r="A262" s="136" t="s">
        <v>1088</v>
      </c>
      <c r="B262" s="136" t="s">
        <v>1089</v>
      </c>
      <c r="C262" s="137">
        <v>2111</v>
      </c>
      <c r="D262" s="137">
        <v>1806</v>
      </c>
      <c r="E262" s="137">
        <v>1553</v>
      </c>
      <c r="F262" s="137">
        <v>1428</v>
      </c>
      <c r="G262" s="137">
        <v>1231</v>
      </c>
      <c r="H262" s="137">
        <v>1044</v>
      </c>
      <c r="I262" s="137">
        <v>991</v>
      </c>
      <c r="J262" s="137">
        <v>916</v>
      </c>
      <c r="K262" s="137">
        <v>867</v>
      </c>
      <c r="L262" s="137">
        <v>770</v>
      </c>
      <c r="M262" s="137">
        <v>718</v>
      </c>
      <c r="N262" s="137">
        <v>669</v>
      </c>
      <c r="O262" s="137">
        <v>621</v>
      </c>
      <c r="P262" s="137">
        <v>581</v>
      </c>
      <c r="Q262" s="137">
        <v>550</v>
      </c>
      <c r="R262" s="137">
        <v>520</v>
      </c>
      <c r="S262" s="137">
        <v>482</v>
      </c>
      <c r="T262" s="137">
        <v>457</v>
      </c>
      <c r="U262" s="137">
        <v>442</v>
      </c>
      <c r="V262" s="137">
        <v>399</v>
      </c>
      <c r="W262" s="137">
        <v>367</v>
      </c>
      <c r="X262" s="137">
        <v>338</v>
      </c>
      <c r="Y262" s="137">
        <v>300</v>
      </c>
      <c r="Z262" s="137">
        <v>279</v>
      </c>
      <c r="AA262" s="137">
        <v>228</v>
      </c>
      <c r="AB262" s="137">
        <v>206</v>
      </c>
      <c r="AC262" s="137">
        <v>193</v>
      </c>
      <c r="AD262" s="137">
        <v>175</v>
      </c>
      <c r="AE262" s="137">
        <v>155</v>
      </c>
      <c r="AF262" s="137">
        <v>143</v>
      </c>
      <c r="AG262" s="137">
        <v>126</v>
      </c>
      <c r="AH262" s="137">
        <v>120</v>
      </c>
      <c r="AI262" s="137">
        <v>111</v>
      </c>
      <c r="AJ262" s="137">
        <v>107</v>
      </c>
      <c r="AK262" s="137">
        <v>108</v>
      </c>
      <c r="AL262" s="137">
        <v>109</v>
      </c>
      <c r="AM262" s="137">
        <v>109</v>
      </c>
      <c r="AN262" s="137">
        <v>106</v>
      </c>
      <c r="AO262" s="137">
        <v>111</v>
      </c>
      <c r="AP262" s="137">
        <v>114</v>
      </c>
    </row>
    <row r="263" spans="1:42" ht="18" customHeight="1">
      <c r="A263" s="136" t="s">
        <v>1090</v>
      </c>
      <c r="B263" s="136" t="s">
        <v>1091</v>
      </c>
      <c r="C263" s="137">
        <v>414</v>
      </c>
      <c r="D263" s="137">
        <v>338</v>
      </c>
      <c r="E263" s="137">
        <v>294</v>
      </c>
      <c r="F263" s="137">
        <v>266</v>
      </c>
      <c r="G263" s="137">
        <v>239</v>
      </c>
      <c r="H263" s="137">
        <v>201</v>
      </c>
      <c r="I263" s="137">
        <v>188</v>
      </c>
      <c r="J263" s="137">
        <v>171</v>
      </c>
      <c r="K263" s="137">
        <v>156</v>
      </c>
      <c r="L263" s="137">
        <v>135</v>
      </c>
      <c r="M263" s="137">
        <v>125</v>
      </c>
      <c r="N263" s="137">
        <v>115</v>
      </c>
      <c r="O263" s="137">
        <v>109</v>
      </c>
      <c r="P263" s="137">
        <v>102</v>
      </c>
      <c r="Q263" s="137">
        <v>88</v>
      </c>
      <c r="R263" s="137">
        <v>80</v>
      </c>
      <c r="S263" s="137">
        <v>76</v>
      </c>
      <c r="T263" s="137">
        <v>70</v>
      </c>
      <c r="U263" s="137">
        <v>65</v>
      </c>
      <c r="V263" s="137">
        <v>52</v>
      </c>
      <c r="W263" s="137">
        <v>52</v>
      </c>
      <c r="X263" s="137">
        <v>44</v>
      </c>
      <c r="Y263" s="137">
        <v>35</v>
      </c>
      <c r="Z263" s="137">
        <v>32</v>
      </c>
      <c r="AA263" s="137">
        <v>30</v>
      </c>
      <c r="AB263" s="137">
        <v>28</v>
      </c>
      <c r="AC263" s="137">
        <v>24</v>
      </c>
      <c r="AD263" s="137">
        <v>17</v>
      </c>
      <c r="AE263" s="137">
        <v>20</v>
      </c>
      <c r="AF263" s="137">
        <v>17</v>
      </c>
      <c r="AG263" s="137">
        <v>15</v>
      </c>
      <c r="AH263" s="137">
        <v>16</v>
      </c>
      <c r="AI263" s="137">
        <v>14</v>
      </c>
      <c r="AJ263" s="137">
        <v>13</v>
      </c>
      <c r="AK263" s="137">
        <v>13</v>
      </c>
      <c r="AL263" s="137">
        <v>11</v>
      </c>
      <c r="AM263" s="137">
        <v>11</v>
      </c>
      <c r="AN263" s="137">
        <v>10</v>
      </c>
      <c r="AO263" s="137">
        <v>9</v>
      </c>
      <c r="AP263" s="137">
        <v>9</v>
      </c>
    </row>
    <row r="264" spans="1:42" ht="18" customHeight="1">
      <c r="A264" s="136" t="s">
        <v>1092</v>
      </c>
      <c r="B264" s="136" t="s">
        <v>1093</v>
      </c>
      <c r="C264" s="137">
        <v>753</v>
      </c>
      <c r="D264" s="137">
        <v>609</v>
      </c>
      <c r="E264" s="137">
        <v>514</v>
      </c>
      <c r="F264" s="137">
        <v>474</v>
      </c>
      <c r="G264" s="137">
        <v>424</v>
      </c>
      <c r="H264" s="137">
        <v>340</v>
      </c>
      <c r="I264" s="137">
        <v>317</v>
      </c>
      <c r="J264" s="137">
        <v>297</v>
      </c>
      <c r="K264" s="137">
        <v>269</v>
      </c>
      <c r="L264" s="137">
        <v>236</v>
      </c>
      <c r="M264" s="137">
        <v>215</v>
      </c>
      <c r="N264" s="137">
        <v>198</v>
      </c>
      <c r="O264" s="137">
        <v>182</v>
      </c>
      <c r="P264" s="137">
        <v>160</v>
      </c>
      <c r="Q264" s="137">
        <v>152</v>
      </c>
      <c r="R264" s="137">
        <v>150</v>
      </c>
      <c r="S264" s="137">
        <v>136</v>
      </c>
      <c r="T264" s="137">
        <v>127</v>
      </c>
      <c r="U264" s="137">
        <v>111</v>
      </c>
      <c r="V264" s="137">
        <v>113</v>
      </c>
      <c r="W264" s="137">
        <v>109</v>
      </c>
      <c r="X264" s="137">
        <v>102</v>
      </c>
      <c r="Y264" s="137">
        <v>93</v>
      </c>
      <c r="Z264" s="137">
        <v>87</v>
      </c>
      <c r="AA264" s="137">
        <v>72</v>
      </c>
      <c r="AB264" s="137">
        <v>71</v>
      </c>
      <c r="AC264" s="137">
        <v>73</v>
      </c>
      <c r="AD264" s="137">
        <v>66</v>
      </c>
      <c r="AE264" s="137">
        <v>62</v>
      </c>
      <c r="AF264" s="137">
        <v>54</v>
      </c>
      <c r="AG264" s="137">
        <v>51</v>
      </c>
      <c r="AH264" s="137">
        <v>50</v>
      </c>
      <c r="AI264" s="137">
        <v>47</v>
      </c>
      <c r="AJ264" s="137">
        <v>49</v>
      </c>
      <c r="AK264" s="137">
        <v>55</v>
      </c>
      <c r="AL264" s="137">
        <v>49</v>
      </c>
      <c r="AM264" s="137">
        <v>52</v>
      </c>
      <c r="AN264" s="137">
        <v>56</v>
      </c>
      <c r="AO264" s="137">
        <v>56</v>
      </c>
      <c r="AP264" s="137">
        <v>59</v>
      </c>
    </row>
    <row r="265" spans="1:42" ht="18" customHeight="1">
      <c r="A265" s="122" t="s">
        <v>1094</v>
      </c>
      <c r="B265" s="136" t="s">
        <v>1095</v>
      </c>
      <c r="C265" s="137">
        <v>977</v>
      </c>
      <c r="D265" s="137">
        <v>804</v>
      </c>
      <c r="E265" s="137">
        <v>693</v>
      </c>
      <c r="F265" s="137">
        <v>632</v>
      </c>
      <c r="G265" s="137">
        <v>565</v>
      </c>
      <c r="H265" s="137">
        <v>481</v>
      </c>
      <c r="I265" s="137">
        <v>451</v>
      </c>
      <c r="J265" s="137">
        <v>405</v>
      </c>
      <c r="K265" s="137">
        <v>356</v>
      </c>
      <c r="L265" s="137">
        <v>309</v>
      </c>
      <c r="M265" s="137">
        <v>277</v>
      </c>
      <c r="N265" s="137">
        <v>264</v>
      </c>
      <c r="O265" s="137">
        <v>245</v>
      </c>
      <c r="P265" s="137">
        <v>221</v>
      </c>
      <c r="Q265" s="137">
        <v>198</v>
      </c>
      <c r="R265" s="137">
        <v>178</v>
      </c>
      <c r="S265" s="137">
        <v>166</v>
      </c>
      <c r="T265" s="137">
        <v>154</v>
      </c>
      <c r="U265" s="137">
        <v>137</v>
      </c>
      <c r="V265" s="137">
        <v>126</v>
      </c>
      <c r="W265" s="137">
        <v>122</v>
      </c>
      <c r="X265" s="137">
        <v>108</v>
      </c>
      <c r="Y265" s="137">
        <v>98</v>
      </c>
      <c r="Z265" s="137">
        <v>87</v>
      </c>
      <c r="AA265" s="137">
        <v>77</v>
      </c>
      <c r="AB265" s="137">
        <v>74</v>
      </c>
      <c r="AC265" s="137">
        <v>65</v>
      </c>
      <c r="AD265" s="137">
        <v>60</v>
      </c>
      <c r="AE265" s="137">
        <v>46</v>
      </c>
      <c r="AF265" s="137">
        <v>39</v>
      </c>
      <c r="AG265" s="137">
        <v>35</v>
      </c>
      <c r="AH265" s="137">
        <v>25</v>
      </c>
      <c r="AI265" s="137">
        <v>26</v>
      </c>
      <c r="AJ265" s="137">
        <v>23</v>
      </c>
      <c r="AK265" s="137">
        <v>20</v>
      </c>
      <c r="AL265" s="137">
        <v>19</v>
      </c>
      <c r="AM265" s="137">
        <v>20</v>
      </c>
      <c r="AN265" s="137">
        <v>22</v>
      </c>
      <c r="AO265" s="137">
        <v>21</v>
      </c>
      <c r="AP265" s="137">
        <v>22</v>
      </c>
    </row>
    <row r="266" spans="1:42" ht="18" customHeight="1">
      <c r="A266" s="122" t="s">
        <v>1096</v>
      </c>
      <c r="B266" s="136" t="s">
        <v>1097</v>
      </c>
      <c r="C266" s="137">
        <v>792</v>
      </c>
      <c r="D266" s="137">
        <v>665</v>
      </c>
      <c r="E266" s="137">
        <v>554</v>
      </c>
      <c r="F266" s="137">
        <v>494</v>
      </c>
      <c r="G266" s="137">
        <v>432</v>
      </c>
      <c r="H266" s="137">
        <v>355</v>
      </c>
      <c r="I266" s="137">
        <v>319</v>
      </c>
      <c r="J266" s="137">
        <v>279</v>
      </c>
      <c r="K266" s="137">
        <v>266</v>
      </c>
      <c r="L266" s="137">
        <v>223</v>
      </c>
      <c r="M266" s="137">
        <v>211</v>
      </c>
      <c r="N266" s="137">
        <v>184</v>
      </c>
      <c r="O266" s="137">
        <v>165</v>
      </c>
      <c r="P266" s="137">
        <v>154</v>
      </c>
      <c r="Q266" s="137">
        <v>138</v>
      </c>
      <c r="R266" s="137">
        <v>124</v>
      </c>
      <c r="S266" s="137">
        <v>111</v>
      </c>
      <c r="T266" s="137">
        <v>94</v>
      </c>
      <c r="U266" s="137">
        <v>78</v>
      </c>
      <c r="V266" s="137">
        <v>65</v>
      </c>
      <c r="W266" s="137">
        <v>62</v>
      </c>
      <c r="X266" s="137">
        <v>56</v>
      </c>
      <c r="Y266" s="137">
        <v>55</v>
      </c>
      <c r="Z266" s="137">
        <v>51</v>
      </c>
      <c r="AA266" s="137">
        <v>40</v>
      </c>
      <c r="AB266" s="137">
        <v>37</v>
      </c>
      <c r="AC266" s="137">
        <v>34</v>
      </c>
      <c r="AD266" s="137">
        <v>30</v>
      </c>
      <c r="AE266" s="137">
        <v>30</v>
      </c>
      <c r="AF266" s="137">
        <v>28</v>
      </c>
      <c r="AG266" s="137">
        <v>24</v>
      </c>
      <c r="AH266" s="137">
        <v>21</v>
      </c>
      <c r="AI266" s="137">
        <v>18</v>
      </c>
      <c r="AJ266" s="137">
        <v>17</v>
      </c>
      <c r="AK266" s="137">
        <v>15</v>
      </c>
      <c r="AL266" s="137">
        <v>14</v>
      </c>
      <c r="AM266" s="137">
        <v>16</v>
      </c>
      <c r="AN266" s="137">
        <v>14</v>
      </c>
      <c r="AO266" s="137">
        <v>17</v>
      </c>
      <c r="AP266" s="137">
        <v>17</v>
      </c>
    </row>
    <row r="267" spans="1:42" ht="18" customHeight="1">
      <c r="A267" s="122" t="s">
        <v>1098</v>
      </c>
      <c r="B267" s="136" t="s">
        <v>1099</v>
      </c>
      <c r="C267" s="137">
        <v>916</v>
      </c>
      <c r="D267" s="137">
        <v>748</v>
      </c>
      <c r="E267" s="137">
        <v>632</v>
      </c>
      <c r="F267" s="137">
        <v>566</v>
      </c>
      <c r="G267" s="137">
        <v>501</v>
      </c>
      <c r="H267" s="137">
        <v>422</v>
      </c>
      <c r="I267" s="137">
        <v>402</v>
      </c>
      <c r="J267" s="137">
        <v>359</v>
      </c>
      <c r="K267" s="137">
        <v>317</v>
      </c>
      <c r="L267" s="137">
        <v>275</v>
      </c>
      <c r="M267" s="137">
        <v>255</v>
      </c>
      <c r="N267" s="137">
        <v>219</v>
      </c>
      <c r="O267" s="137">
        <v>207</v>
      </c>
      <c r="P267" s="137">
        <v>185</v>
      </c>
      <c r="Q267" s="137">
        <v>175</v>
      </c>
      <c r="R267" s="137">
        <v>172</v>
      </c>
      <c r="S267" s="137">
        <v>154</v>
      </c>
      <c r="T267" s="137">
        <v>143</v>
      </c>
      <c r="U267" s="137">
        <v>130</v>
      </c>
      <c r="V267" s="137">
        <v>111</v>
      </c>
      <c r="W267" s="137">
        <v>104</v>
      </c>
      <c r="X267" s="137">
        <v>94</v>
      </c>
      <c r="Y267" s="137">
        <v>93</v>
      </c>
      <c r="Z267" s="137">
        <v>86</v>
      </c>
      <c r="AA267" s="137">
        <v>75</v>
      </c>
      <c r="AB267" s="137">
        <v>71</v>
      </c>
      <c r="AC267" s="137">
        <v>66</v>
      </c>
      <c r="AD267" s="137">
        <v>62</v>
      </c>
      <c r="AE267" s="137">
        <v>58</v>
      </c>
      <c r="AF267" s="137">
        <v>44</v>
      </c>
      <c r="AG267" s="137">
        <v>37</v>
      </c>
      <c r="AH267" s="137">
        <v>31</v>
      </c>
      <c r="AI267" s="137">
        <v>29</v>
      </c>
      <c r="AJ267" s="137">
        <v>30</v>
      </c>
      <c r="AK267" s="137">
        <v>28</v>
      </c>
      <c r="AL267" s="137">
        <v>32</v>
      </c>
      <c r="AM267" s="137">
        <v>24</v>
      </c>
      <c r="AN267" s="137">
        <v>26</v>
      </c>
      <c r="AO267" s="137">
        <v>26</v>
      </c>
      <c r="AP267" s="137">
        <v>27</v>
      </c>
    </row>
    <row r="268" spans="1:42" ht="18" customHeight="1">
      <c r="A268" s="122" t="s">
        <v>1100</v>
      </c>
      <c r="B268" s="136" t="s">
        <v>1101</v>
      </c>
      <c r="C268" s="137">
        <v>592</v>
      </c>
      <c r="D268" s="137">
        <v>496</v>
      </c>
      <c r="E268" s="137">
        <v>423</v>
      </c>
      <c r="F268" s="137">
        <v>372</v>
      </c>
      <c r="G268" s="137">
        <v>329</v>
      </c>
      <c r="H268" s="137">
        <v>257</v>
      </c>
      <c r="I268" s="137">
        <v>236</v>
      </c>
      <c r="J268" s="137">
        <v>206</v>
      </c>
      <c r="K268" s="137">
        <v>189</v>
      </c>
      <c r="L268" s="137">
        <v>171</v>
      </c>
      <c r="M268" s="137">
        <v>157</v>
      </c>
      <c r="N268" s="137">
        <v>154</v>
      </c>
      <c r="O268" s="137">
        <v>142</v>
      </c>
      <c r="P268" s="137">
        <v>127</v>
      </c>
      <c r="Q268" s="137">
        <v>121</v>
      </c>
      <c r="R268" s="137">
        <v>111</v>
      </c>
      <c r="S268" s="137">
        <v>100</v>
      </c>
      <c r="T268" s="137">
        <v>93</v>
      </c>
      <c r="U268" s="137">
        <v>90</v>
      </c>
      <c r="V268" s="137">
        <v>81</v>
      </c>
      <c r="W268" s="137">
        <v>81</v>
      </c>
      <c r="X268" s="137">
        <v>72</v>
      </c>
      <c r="Y268" s="137">
        <v>66</v>
      </c>
      <c r="Z268" s="137">
        <v>59</v>
      </c>
      <c r="AA268" s="137">
        <v>49</v>
      </c>
      <c r="AB268" s="137">
        <v>49</v>
      </c>
      <c r="AC268" s="137">
        <v>42</v>
      </c>
      <c r="AD268" s="137">
        <v>32</v>
      </c>
      <c r="AE268" s="137">
        <v>27</v>
      </c>
      <c r="AF268" s="137">
        <v>23</v>
      </c>
      <c r="AG268" s="137">
        <v>17</v>
      </c>
      <c r="AH268" s="137">
        <v>19</v>
      </c>
      <c r="AI268" s="137">
        <v>18</v>
      </c>
      <c r="AJ268" s="137">
        <v>15</v>
      </c>
      <c r="AK268" s="137">
        <v>17</v>
      </c>
      <c r="AL268" s="137">
        <v>15</v>
      </c>
      <c r="AM268" s="137">
        <v>13</v>
      </c>
      <c r="AN268" s="137">
        <v>14</v>
      </c>
      <c r="AO268" s="137">
        <v>15</v>
      </c>
      <c r="AP268" s="137">
        <v>17</v>
      </c>
    </row>
    <row r="269" spans="1:42" ht="18" customHeight="1">
      <c r="A269" s="122" t="s">
        <v>1102</v>
      </c>
      <c r="B269" s="136" t="s">
        <v>1103</v>
      </c>
      <c r="C269" s="137">
        <v>539</v>
      </c>
      <c r="D269" s="137">
        <v>459</v>
      </c>
      <c r="E269" s="137">
        <v>385</v>
      </c>
      <c r="F269" s="137">
        <v>350</v>
      </c>
      <c r="G269" s="137">
        <v>305</v>
      </c>
      <c r="H269" s="137">
        <v>251</v>
      </c>
      <c r="I269" s="137">
        <v>227</v>
      </c>
      <c r="J269" s="137">
        <v>196</v>
      </c>
      <c r="K269" s="137">
        <v>173</v>
      </c>
      <c r="L269" s="137">
        <v>154</v>
      </c>
      <c r="M269" s="137">
        <v>146</v>
      </c>
      <c r="N269" s="137">
        <v>141</v>
      </c>
      <c r="O269" s="137">
        <v>133</v>
      </c>
      <c r="P269" s="137">
        <v>117</v>
      </c>
      <c r="Q269" s="137">
        <v>106</v>
      </c>
      <c r="R269" s="137">
        <v>95</v>
      </c>
      <c r="S269" s="137">
        <v>79</v>
      </c>
      <c r="T269" s="137">
        <v>67</v>
      </c>
      <c r="U269" s="137">
        <v>57</v>
      </c>
      <c r="V269" s="137">
        <v>51</v>
      </c>
      <c r="W269" s="137">
        <v>47</v>
      </c>
      <c r="X269" s="137">
        <v>39</v>
      </c>
      <c r="Y269" s="137">
        <v>36</v>
      </c>
      <c r="Z269" s="137">
        <v>37</v>
      </c>
      <c r="AA269" s="137">
        <v>36</v>
      </c>
      <c r="AB269" s="137">
        <v>26</v>
      </c>
      <c r="AC269" s="137">
        <v>20</v>
      </c>
      <c r="AD269" s="137">
        <v>18</v>
      </c>
      <c r="AE269" s="137">
        <v>17</v>
      </c>
      <c r="AF269" s="137">
        <v>14</v>
      </c>
      <c r="AG269" s="137">
        <v>12</v>
      </c>
      <c r="AH269" s="137">
        <v>11</v>
      </c>
      <c r="AI269" s="137">
        <v>7</v>
      </c>
      <c r="AJ269" s="137">
        <v>10</v>
      </c>
      <c r="AK269" s="137">
        <v>7</v>
      </c>
      <c r="AL269" s="137">
        <v>7</v>
      </c>
      <c r="AM269" s="137" t="s">
        <v>631</v>
      </c>
      <c r="AN269" s="137" t="s">
        <v>631</v>
      </c>
      <c r="AO269" s="137" t="s">
        <v>631</v>
      </c>
      <c r="AP269" s="137">
        <v>7</v>
      </c>
    </row>
    <row r="270" spans="1:42" ht="18" customHeight="1">
      <c r="A270" s="122" t="s">
        <v>1104</v>
      </c>
      <c r="B270" s="136" t="s">
        <v>1105</v>
      </c>
      <c r="C270" s="137">
        <v>706</v>
      </c>
      <c r="D270" s="137">
        <v>584</v>
      </c>
      <c r="E270" s="137">
        <v>502</v>
      </c>
      <c r="F270" s="137">
        <v>447</v>
      </c>
      <c r="G270" s="137">
        <v>401</v>
      </c>
      <c r="H270" s="137">
        <v>342</v>
      </c>
      <c r="I270" s="137">
        <v>328</v>
      </c>
      <c r="J270" s="137">
        <v>284</v>
      </c>
      <c r="K270" s="137">
        <v>260</v>
      </c>
      <c r="L270" s="137">
        <v>221</v>
      </c>
      <c r="M270" s="137">
        <v>202</v>
      </c>
      <c r="N270" s="137">
        <v>189</v>
      </c>
      <c r="O270" s="137">
        <v>172</v>
      </c>
      <c r="P270" s="137">
        <v>161</v>
      </c>
      <c r="Q270" s="137">
        <v>154</v>
      </c>
      <c r="R270" s="137">
        <v>149</v>
      </c>
      <c r="S270" s="137">
        <v>137</v>
      </c>
      <c r="T270" s="137">
        <v>128</v>
      </c>
      <c r="U270" s="137">
        <v>106</v>
      </c>
      <c r="V270" s="137">
        <v>90</v>
      </c>
      <c r="W270" s="137">
        <v>81</v>
      </c>
      <c r="X270" s="137">
        <v>75</v>
      </c>
      <c r="Y270" s="137">
        <v>66</v>
      </c>
      <c r="Z270" s="137">
        <v>55</v>
      </c>
      <c r="AA270" s="137">
        <v>49</v>
      </c>
      <c r="AB270" s="137">
        <v>42</v>
      </c>
      <c r="AC270" s="137">
        <v>32</v>
      </c>
      <c r="AD270" s="137">
        <v>31</v>
      </c>
      <c r="AE270" s="137">
        <v>27</v>
      </c>
      <c r="AF270" s="137">
        <v>23</v>
      </c>
      <c r="AG270" s="137">
        <v>21</v>
      </c>
      <c r="AH270" s="137">
        <v>20</v>
      </c>
      <c r="AI270" s="137">
        <v>18</v>
      </c>
      <c r="AJ270" s="137">
        <v>16</v>
      </c>
      <c r="AK270" s="137">
        <v>15</v>
      </c>
      <c r="AL270" s="137">
        <v>14</v>
      </c>
      <c r="AM270" s="137">
        <v>13</v>
      </c>
      <c r="AN270" s="137">
        <v>12</v>
      </c>
      <c r="AO270" s="137">
        <v>10</v>
      </c>
      <c r="AP270" s="137">
        <v>9</v>
      </c>
    </row>
    <row r="271" spans="1:42" ht="18" customHeight="1">
      <c r="A271" s="122" t="s">
        <v>1106</v>
      </c>
      <c r="B271" s="136" t="s">
        <v>1107</v>
      </c>
      <c r="C271" s="137">
        <v>449</v>
      </c>
      <c r="D271" s="137">
        <v>346</v>
      </c>
      <c r="E271" s="137">
        <v>314</v>
      </c>
      <c r="F271" s="137">
        <v>282</v>
      </c>
      <c r="G271" s="137">
        <v>237</v>
      </c>
      <c r="H271" s="137">
        <v>196</v>
      </c>
      <c r="I271" s="137">
        <v>192</v>
      </c>
      <c r="J271" s="137">
        <v>159</v>
      </c>
      <c r="K271" s="137">
        <v>147</v>
      </c>
      <c r="L271" s="137">
        <v>126</v>
      </c>
      <c r="M271" s="137">
        <v>122</v>
      </c>
      <c r="N271" s="137">
        <v>119</v>
      </c>
      <c r="O271" s="137">
        <v>116</v>
      </c>
      <c r="P271" s="137">
        <v>109</v>
      </c>
      <c r="Q271" s="137">
        <v>111</v>
      </c>
      <c r="R271" s="137">
        <v>100</v>
      </c>
      <c r="S271" s="137">
        <v>89</v>
      </c>
      <c r="T271" s="137">
        <v>79</v>
      </c>
      <c r="U271" s="137">
        <v>76</v>
      </c>
      <c r="V271" s="137">
        <v>60</v>
      </c>
      <c r="W271" s="137">
        <v>55</v>
      </c>
      <c r="X271" s="137">
        <v>55</v>
      </c>
      <c r="Y271" s="137">
        <v>49</v>
      </c>
      <c r="Z271" s="137">
        <v>37</v>
      </c>
      <c r="AA271" s="137">
        <v>37</v>
      </c>
      <c r="AB271" s="137">
        <v>37</v>
      </c>
      <c r="AC271" s="137">
        <v>29</v>
      </c>
      <c r="AD271" s="137">
        <v>24</v>
      </c>
      <c r="AE271" s="137">
        <v>20</v>
      </c>
      <c r="AF271" s="137">
        <v>12</v>
      </c>
      <c r="AG271" s="137">
        <v>10</v>
      </c>
      <c r="AH271" s="137">
        <v>8</v>
      </c>
      <c r="AI271" s="137">
        <v>9</v>
      </c>
      <c r="AJ271" s="137">
        <v>7</v>
      </c>
      <c r="AK271" s="137">
        <v>8</v>
      </c>
      <c r="AL271" s="137">
        <v>7</v>
      </c>
      <c r="AM271" s="137">
        <v>7</v>
      </c>
      <c r="AN271" s="137">
        <v>7</v>
      </c>
      <c r="AO271" s="137">
        <v>6</v>
      </c>
      <c r="AP271" s="137">
        <v>7</v>
      </c>
    </row>
    <row r="272" spans="1:42" ht="18" customHeight="1">
      <c r="A272" s="122" t="s">
        <v>1108</v>
      </c>
      <c r="B272" s="136" t="s">
        <v>1109</v>
      </c>
      <c r="C272" s="137">
        <v>697</v>
      </c>
      <c r="D272" s="137">
        <v>588</v>
      </c>
      <c r="E272" s="137">
        <v>486</v>
      </c>
      <c r="F272" s="137">
        <v>438</v>
      </c>
      <c r="G272" s="137">
        <v>396</v>
      </c>
      <c r="H272" s="137">
        <v>337</v>
      </c>
      <c r="I272" s="137">
        <v>313</v>
      </c>
      <c r="J272" s="137">
        <v>281</v>
      </c>
      <c r="K272" s="137">
        <v>239</v>
      </c>
      <c r="L272" s="137">
        <v>200</v>
      </c>
      <c r="M272" s="137">
        <v>179</v>
      </c>
      <c r="N272" s="137">
        <v>175</v>
      </c>
      <c r="O272" s="137">
        <v>156</v>
      </c>
      <c r="P272" s="137">
        <v>147</v>
      </c>
      <c r="Q272" s="137">
        <v>133</v>
      </c>
      <c r="R272" s="137">
        <v>125</v>
      </c>
      <c r="S272" s="137">
        <v>131</v>
      </c>
      <c r="T272" s="137">
        <v>116</v>
      </c>
      <c r="U272" s="137">
        <v>101</v>
      </c>
      <c r="V272" s="137">
        <v>69</v>
      </c>
      <c r="W272" s="137">
        <v>67</v>
      </c>
      <c r="X272" s="137">
        <v>85</v>
      </c>
      <c r="Y272" s="137">
        <v>81</v>
      </c>
      <c r="Z272" s="137">
        <v>80</v>
      </c>
      <c r="AA272" s="137">
        <v>72</v>
      </c>
      <c r="AB272" s="137">
        <v>48</v>
      </c>
      <c r="AC272" s="137">
        <v>43</v>
      </c>
      <c r="AD272" s="137">
        <v>40</v>
      </c>
      <c r="AE272" s="137">
        <v>35</v>
      </c>
      <c r="AF272" s="137">
        <v>28</v>
      </c>
      <c r="AG272" s="137">
        <v>28</v>
      </c>
      <c r="AH272" s="137">
        <v>23</v>
      </c>
      <c r="AI272" s="137">
        <v>19</v>
      </c>
      <c r="AJ272" s="137">
        <v>19</v>
      </c>
      <c r="AK272" s="137">
        <v>17</v>
      </c>
      <c r="AL272" s="137">
        <v>18</v>
      </c>
      <c r="AM272" s="137">
        <v>17</v>
      </c>
      <c r="AN272" s="137">
        <v>16</v>
      </c>
      <c r="AO272" s="137">
        <v>15</v>
      </c>
      <c r="AP272" s="137">
        <v>17</v>
      </c>
    </row>
    <row r="273" spans="1:42" ht="18" customHeight="1">
      <c r="A273" s="122" t="s">
        <v>1110</v>
      </c>
      <c r="B273" s="136" t="s">
        <v>1111</v>
      </c>
      <c r="C273" s="137">
        <v>603</v>
      </c>
      <c r="D273" s="137">
        <v>487</v>
      </c>
      <c r="E273" s="137">
        <v>400</v>
      </c>
      <c r="F273" s="137">
        <v>367</v>
      </c>
      <c r="G273" s="137">
        <v>336</v>
      </c>
      <c r="H273" s="137">
        <v>285</v>
      </c>
      <c r="I273" s="137">
        <v>270</v>
      </c>
      <c r="J273" s="137">
        <v>243</v>
      </c>
      <c r="K273" s="137">
        <v>222</v>
      </c>
      <c r="L273" s="137">
        <v>186</v>
      </c>
      <c r="M273" s="137">
        <v>169</v>
      </c>
      <c r="N273" s="137">
        <v>166</v>
      </c>
      <c r="O273" s="137">
        <v>154</v>
      </c>
      <c r="P273" s="137">
        <v>137</v>
      </c>
      <c r="Q273" s="137">
        <v>133</v>
      </c>
      <c r="R273" s="137">
        <v>125</v>
      </c>
      <c r="S273" s="137">
        <v>106</v>
      </c>
      <c r="T273" s="137">
        <v>87</v>
      </c>
      <c r="U273" s="137">
        <v>87</v>
      </c>
      <c r="V273" s="137">
        <v>75</v>
      </c>
      <c r="W273" s="137">
        <v>69</v>
      </c>
      <c r="X273" s="137">
        <v>66</v>
      </c>
      <c r="Y273" s="137">
        <v>57</v>
      </c>
      <c r="Z273" s="137">
        <v>53</v>
      </c>
      <c r="AA273" s="137">
        <v>50</v>
      </c>
      <c r="AB273" s="137">
        <v>53</v>
      </c>
      <c r="AC273" s="137">
        <v>42</v>
      </c>
      <c r="AD273" s="137">
        <v>36</v>
      </c>
      <c r="AE273" s="137">
        <v>25</v>
      </c>
      <c r="AF273" s="137">
        <v>24</v>
      </c>
      <c r="AG273" s="137">
        <v>21</v>
      </c>
      <c r="AH273" s="137">
        <v>15</v>
      </c>
      <c r="AI273" s="137">
        <v>15</v>
      </c>
      <c r="AJ273" s="137">
        <v>11</v>
      </c>
      <c r="AK273" s="137">
        <v>11</v>
      </c>
      <c r="AL273" s="137">
        <v>13</v>
      </c>
      <c r="AM273" s="137">
        <v>14</v>
      </c>
      <c r="AN273" s="137">
        <v>14</v>
      </c>
      <c r="AO273" s="137">
        <v>15</v>
      </c>
      <c r="AP273" s="137">
        <v>16</v>
      </c>
    </row>
    <row r="274" spans="1:42" ht="18" customHeight="1">
      <c r="A274" s="122" t="s">
        <v>1112</v>
      </c>
      <c r="B274" s="136" t="s">
        <v>1113</v>
      </c>
      <c r="C274" s="137">
        <v>553</v>
      </c>
      <c r="D274" s="137">
        <v>462</v>
      </c>
      <c r="E274" s="137">
        <v>404</v>
      </c>
      <c r="F274" s="137">
        <v>374</v>
      </c>
      <c r="G274" s="137">
        <v>333</v>
      </c>
      <c r="H274" s="137">
        <v>296</v>
      </c>
      <c r="I274" s="137">
        <v>275</v>
      </c>
      <c r="J274" s="137">
        <v>253</v>
      </c>
      <c r="K274" s="137">
        <v>219</v>
      </c>
      <c r="L274" s="137">
        <v>175</v>
      </c>
      <c r="M274" s="137">
        <v>155</v>
      </c>
      <c r="N274" s="137">
        <v>139</v>
      </c>
      <c r="O274" s="137">
        <v>126</v>
      </c>
      <c r="P274" s="137">
        <v>113</v>
      </c>
      <c r="Q274" s="137">
        <v>104</v>
      </c>
      <c r="R274" s="137">
        <v>94</v>
      </c>
      <c r="S274" s="137">
        <v>85</v>
      </c>
      <c r="T274" s="137">
        <v>78</v>
      </c>
      <c r="U274" s="137">
        <v>73</v>
      </c>
      <c r="V274" s="137">
        <v>69</v>
      </c>
      <c r="W274" s="137">
        <v>63</v>
      </c>
      <c r="X274" s="137">
        <v>51</v>
      </c>
      <c r="Y274" s="137">
        <v>45</v>
      </c>
      <c r="Z274" s="137">
        <v>40</v>
      </c>
      <c r="AA274" s="137">
        <v>36</v>
      </c>
      <c r="AB274" s="137">
        <v>31</v>
      </c>
      <c r="AC274" s="137">
        <v>27</v>
      </c>
      <c r="AD274" s="137">
        <v>22</v>
      </c>
      <c r="AE274" s="137">
        <v>19</v>
      </c>
      <c r="AF274" s="137">
        <v>19</v>
      </c>
      <c r="AG274" s="137">
        <v>18</v>
      </c>
      <c r="AH274" s="137">
        <v>17</v>
      </c>
      <c r="AI274" s="137">
        <v>16</v>
      </c>
      <c r="AJ274" s="137">
        <v>18</v>
      </c>
      <c r="AK274" s="137">
        <v>16</v>
      </c>
      <c r="AL274" s="137">
        <v>16</v>
      </c>
      <c r="AM274" s="137">
        <v>19</v>
      </c>
      <c r="AN274" s="137">
        <v>20</v>
      </c>
      <c r="AO274" s="137">
        <v>21</v>
      </c>
      <c r="AP274" s="137">
        <v>16</v>
      </c>
    </row>
    <row r="275" spans="1:42" ht="18" customHeight="1">
      <c r="A275" s="122" t="s">
        <v>1114</v>
      </c>
      <c r="B275" s="136" t="s">
        <v>1115</v>
      </c>
      <c r="C275" s="137">
        <v>647</v>
      </c>
      <c r="D275" s="137">
        <v>551</v>
      </c>
      <c r="E275" s="137">
        <v>487</v>
      </c>
      <c r="F275" s="137">
        <v>453</v>
      </c>
      <c r="G275" s="137">
        <v>371</v>
      </c>
      <c r="H275" s="137">
        <v>296</v>
      </c>
      <c r="I275" s="137">
        <v>268</v>
      </c>
      <c r="J275" s="137">
        <v>229</v>
      </c>
      <c r="K275" s="137">
        <v>205</v>
      </c>
      <c r="L275" s="137">
        <v>161</v>
      </c>
      <c r="M275" s="137">
        <v>134</v>
      </c>
      <c r="N275" s="137">
        <v>120</v>
      </c>
      <c r="O275" s="137">
        <v>102</v>
      </c>
      <c r="P275" s="137">
        <v>99</v>
      </c>
      <c r="Q275" s="137">
        <v>90</v>
      </c>
      <c r="R275" s="137">
        <v>81</v>
      </c>
      <c r="S275" s="137">
        <v>72</v>
      </c>
      <c r="T275" s="137">
        <v>64</v>
      </c>
      <c r="U275" s="137">
        <v>56</v>
      </c>
      <c r="V275" s="137">
        <v>50</v>
      </c>
      <c r="W275" s="137">
        <v>46</v>
      </c>
      <c r="X275" s="137">
        <v>42</v>
      </c>
      <c r="Y275" s="137">
        <v>38</v>
      </c>
      <c r="Z275" s="137">
        <v>35</v>
      </c>
      <c r="AA275" s="137">
        <v>32</v>
      </c>
      <c r="AB275" s="137">
        <v>27</v>
      </c>
      <c r="AC275" s="137">
        <v>26</v>
      </c>
      <c r="AD275" s="137">
        <v>23</v>
      </c>
      <c r="AE275" s="137">
        <v>19</v>
      </c>
      <c r="AF275" s="137">
        <v>20</v>
      </c>
      <c r="AG275" s="137">
        <v>18</v>
      </c>
      <c r="AH275" s="137">
        <v>14</v>
      </c>
      <c r="AI275" s="137">
        <v>16</v>
      </c>
      <c r="AJ275" s="137">
        <v>18</v>
      </c>
      <c r="AK275" s="137">
        <v>18</v>
      </c>
      <c r="AL275" s="137">
        <v>18</v>
      </c>
      <c r="AM275" s="137">
        <v>16</v>
      </c>
      <c r="AN275" s="137">
        <v>17</v>
      </c>
      <c r="AO275" s="137">
        <v>17</v>
      </c>
      <c r="AP275" s="137">
        <v>17</v>
      </c>
    </row>
    <row r="276" spans="1:42" ht="18" customHeight="1">
      <c r="A276" s="122" t="s">
        <v>1116</v>
      </c>
      <c r="B276" s="136" t="s">
        <v>1117</v>
      </c>
      <c r="C276" s="137">
        <v>632</v>
      </c>
      <c r="D276" s="137">
        <v>508</v>
      </c>
      <c r="E276" s="137">
        <v>429</v>
      </c>
      <c r="F276" s="137">
        <v>387</v>
      </c>
      <c r="G276" s="137">
        <v>340</v>
      </c>
      <c r="H276" s="137">
        <v>279</v>
      </c>
      <c r="I276" s="137">
        <v>259</v>
      </c>
      <c r="J276" s="137">
        <v>227</v>
      </c>
      <c r="K276" s="137">
        <v>208</v>
      </c>
      <c r="L276" s="137">
        <v>190</v>
      </c>
      <c r="M276" s="137">
        <v>173</v>
      </c>
      <c r="N276" s="137">
        <v>162</v>
      </c>
      <c r="O276" s="137">
        <v>154</v>
      </c>
      <c r="P276" s="137">
        <v>142</v>
      </c>
      <c r="Q276" s="137">
        <v>136</v>
      </c>
      <c r="R276" s="137">
        <v>126</v>
      </c>
      <c r="S276" s="137">
        <v>109</v>
      </c>
      <c r="T276" s="137">
        <v>99</v>
      </c>
      <c r="U276" s="137">
        <v>97</v>
      </c>
      <c r="V276" s="137">
        <v>86</v>
      </c>
      <c r="W276" s="137">
        <v>83</v>
      </c>
      <c r="X276" s="137">
        <v>71</v>
      </c>
      <c r="Y276" s="137">
        <v>69</v>
      </c>
      <c r="Z276" s="137">
        <v>65</v>
      </c>
      <c r="AA276" s="137">
        <v>56</v>
      </c>
      <c r="AB276" s="137">
        <v>52</v>
      </c>
      <c r="AC276" s="137">
        <v>38</v>
      </c>
      <c r="AD276" s="137">
        <v>30</v>
      </c>
      <c r="AE276" s="137">
        <v>22</v>
      </c>
      <c r="AF276" s="137">
        <v>14</v>
      </c>
      <c r="AG276" s="137">
        <v>11</v>
      </c>
      <c r="AH276" s="137">
        <v>9</v>
      </c>
      <c r="AI276" s="137">
        <v>8</v>
      </c>
      <c r="AJ276" s="137">
        <v>9</v>
      </c>
      <c r="AK276" s="137">
        <v>8</v>
      </c>
      <c r="AL276" s="137">
        <v>6</v>
      </c>
      <c r="AM276" s="137">
        <v>6</v>
      </c>
      <c r="AN276" s="137">
        <v>5</v>
      </c>
      <c r="AO276" s="137" t="s">
        <v>631</v>
      </c>
      <c r="AP276" s="137" t="s">
        <v>631</v>
      </c>
    </row>
    <row r="277" spans="1:42" ht="18" customHeight="1">
      <c r="A277" s="122" t="s">
        <v>1118</v>
      </c>
      <c r="B277" s="136" t="s">
        <v>1119</v>
      </c>
      <c r="C277" s="137">
        <v>1056</v>
      </c>
      <c r="D277" s="137">
        <v>905</v>
      </c>
      <c r="E277" s="137">
        <v>824</v>
      </c>
      <c r="F277" s="137">
        <v>719</v>
      </c>
      <c r="G277" s="137">
        <v>644</v>
      </c>
      <c r="H277" s="137">
        <v>520</v>
      </c>
      <c r="I277" s="137">
        <v>488</v>
      </c>
      <c r="J277" s="137">
        <v>436</v>
      </c>
      <c r="K277" s="137">
        <v>393</v>
      </c>
      <c r="L277" s="137">
        <v>320</v>
      </c>
      <c r="M277" s="137">
        <v>276</v>
      </c>
      <c r="N277" s="137">
        <v>237</v>
      </c>
      <c r="O277" s="137">
        <v>207</v>
      </c>
      <c r="P277" s="137">
        <v>184</v>
      </c>
      <c r="Q277" s="137">
        <v>161</v>
      </c>
      <c r="R277" s="137">
        <v>151</v>
      </c>
      <c r="S277" s="137">
        <v>134</v>
      </c>
      <c r="T277" s="137">
        <v>120</v>
      </c>
      <c r="U277" s="137">
        <v>95</v>
      </c>
      <c r="V277" s="137">
        <v>78</v>
      </c>
      <c r="W277" s="137">
        <v>72</v>
      </c>
      <c r="X277" s="137">
        <v>67</v>
      </c>
      <c r="Y277" s="137">
        <v>66</v>
      </c>
      <c r="Z277" s="137">
        <v>54</v>
      </c>
      <c r="AA277" s="137">
        <v>54</v>
      </c>
      <c r="AB277" s="137">
        <v>44</v>
      </c>
      <c r="AC277" s="137">
        <v>40</v>
      </c>
      <c r="AD277" s="137">
        <v>41</v>
      </c>
      <c r="AE277" s="137">
        <v>40</v>
      </c>
      <c r="AF277" s="137">
        <v>35</v>
      </c>
      <c r="AG277" s="137">
        <v>31</v>
      </c>
      <c r="AH277" s="137">
        <v>35</v>
      </c>
      <c r="AI277" s="137">
        <v>29</v>
      </c>
      <c r="AJ277" s="137">
        <v>30</v>
      </c>
      <c r="AK277" s="137">
        <v>29</v>
      </c>
      <c r="AL277" s="137">
        <v>27</v>
      </c>
      <c r="AM277" s="137">
        <v>27</v>
      </c>
      <c r="AN277" s="137">
        <v>29</v>
      </c>
      <c r="AO277" s="137">
        <v>26</v>
      </c>
      <c r="AP277" s="137">
        <v>28</v>
      </c>
    </row>
    <row r="278" spans="1:42" ht="18" customHeight="1">
      <c r="A278" s="122" t="s">
        <v>1120</v>
      </c>
      <c r="B278" s="136" t="s">
        <v>1121</v>
      </c>
      <c r="C278" s="137">
        <v>456</v>
      </c>
      <c r="D278" s="137">
        <v>364</v>
      </c>
      <c r="E278" s="137">
        <v>301</v>
      </c>
      <c r="F278" s="137">
        <v>277</v>
      </c>
      <c r="G278" s="137">
        <v>257</v>
      </c>
      <c r="H278" s="137">
        <v>205</v>
      </c>
      <c r="I278" s="137">
        <v>193</v>
      </c>
      <c r="J278" s="137">
        <v>161</v>
      </c>
      <c r="K278" s="137">
        <v>138</v>
      </c>
      <c r="L278" s="137">
        <v>118</v>
      </c>
      <c r="M278" s="137">
        <v>115</v>
      </c>
      <c r="N278" s="137">
        <v>103</v>
      </c>
      <c r="O278" s="137">
        <v>99</v>
      </c>
      <c r="P278" s="137">
        <v>93</v>
      </c>
      <c r="Q278" s="137">
        <v>85</v>
      </c>
      <c r="R278" s="137">
        <v>75</v>
      </c>
      <c r="S278" s="137">
        <v>66</v>
      </c>
      <c r="T278" s="137">
        <v>59</v>
      </c>
      <c r="U278" s="137">
        <v>49</v>
      </c>
      <c r="V278" s="137">
        <v>47</v>
      </c>
      <c r="W278" s="137">
        <v>47</v>
      </c>
      <c r="X278" s="137">
        <v>38</v>
      </c>
      <c r="Y278" s="137">
        <v>32</v>
      </c>
      <c r="Z278" s="137">
        <v>28</v>
      </c>
      <c r="AA278" s="137">
        <v>26</v>
      </c>
      <c r="AB278" s="137">
        <v>28</v>
      </c>
      <c r="AC278" s="137">
        <v>27</v>
      </c>
      <c r="AD278" s="137">
        <v>23</v>
      </c>
      <c r="AE278" s="137">
        <v>22</v>
      </c>
      <c r="AF278" s="137">
        <v>12</v>
      </c>
      <c r="AG278" s="137">
        <v>9</v>
      </c>
      <c r="AH278" s="137">
        <v>9</v>
      </c>
      <c r="AI278" s="137">
        <v>9</v>
      </c>
      <c r="AJ278" s="137">
        <v>10</v>
      </c>
      <c r="AK278" s="137">
        <v>8</v>
      </c>
      <c r="AL278" s="137">
        <v>8</v>
      </c>
      <c r="AM278" s="137">
        <v>8</v>
      </c>
      <c r="AN278" s="137">
        <v>8</v>
      </c>
      <c r="AO278" s="137">
        <v>6</v>
      </c>
      <c r="AP278" s="137">
        <v>6</v>
      </c>
    </row>
    <row r="279" spans="1:42" ht="18" customHeight="1">
      <c r="A279" s="136" t="s">
        <v>1122</v>
      </c>
      <c r="B279" s="136" t="s">
        <v>1123</v>
      </c>
      <c r="C279" s="137">
        <v>337</v>
      </c>
      <c r="D279" s="137">
        <v>273</v>
      </c>
      <c r="E279" s="137">
        <v>228</v>
      </c>
      <c r="F279" s="137">
        <v>204</v>
      </c>
      <c r="G279" s="137">
        <v>179</v>
      </c>
      <c r="H279" s="137">
        <v>146</v>
      </c>
      <c r="I279" s="137">
        <v>121</v>
      </c>
      <c r="J279" s="137">
        <v>102</v>
      </c>
      <c r="K279" s="137">
        <v>89</v>
      </c>
      <c r="L279" s="137">
        <v>76</v>
      </c>
      <c r="M279" s="137">
        <v>70</v>
      </c>
      <c r="N279" s="137">
        <v>67</v>
      </c>
      <c r="O279" s="137">
        <v>60</v>
      </c>
      <c r="P279" s="137">
        <v>55</v>
      </c>
      <c r="Q279" s="137">
        <v>50</v>
      </c>
      <c r="R279" s="137">
        <v>44</v>
      </c>
      <c r="S279" s="137">
        <v>39</v>
      </c>
      <c r="T279" s="137">
        <v>39</v>
      </c>
      <c r="U279" s="137">
        <v>41</v>
      </c>
      <c r="V279" s="137">
        <v>40</v>
      </c>
      <c r="W279" s="137">
        <v>38</v>
      </c>
      <c r="X279" s="137">
        <v>32</v>
      </c>
      <c r="Y279" s="137">
        <v>28</v>
      </c>
      <c r="Z279" s="137">
        <v>25</v>
      </c>
      <c r="AA279" s="137">
        <v>22</v>
      </c>
      <c r="AB279" s="137">
        <v>18</v>
      </c>
      <c r="AC279" s="137">
        <v>15</v>
      </c>
      <c r="AD279" s="137">
        <v>16</v>
      </c>
      <c r="AE279" s="137">
        <v>13</v>
      </c>
      <c r="AF279" s="137">
        <v>10</v>
      </c>
      <c r="AG279" s="137">
        <v>9</v>
      </c>
      <c r="AH279" s="137">
        <v>7</v>
      </c>
      <c r="AI279" s="137">
        <v>7</v>
      </c>
      <c r="AJ279" s="137">
        <v>6</v>
      </c>
      <c r="AK279" s="137">
        <v>7</v>
      </c>
      <c r="AL279" s="137">
        <v>7</v>
      </c>
      <c r="AM279" s="137">
        <v>5</v>
      </c>
      <c r="AN279" s="137">
        <v>5</v>
      </c>
      <c r="AO279" s="137">
        <v>6</v>
      </c>
      <c r="AP279" s="137">
        <v>5</v>
      </c>
    </row>
    <row r="280" spans="1:42" ht="18" customHeight="1">
      <c r="A280" s="122"/>
      <c r="B280" s="136" t="s">
        <v>650</v>
      </c>
      <c r="C280" s="137">
        <v>8</v>
      </c>
      <c r="D280" s="137">
        <v>7</v>
      </c>
      <c r="E280" s="137">
        <v>6</v>
      </c>
      <c r="F280" s="137">
        <v>9</v>
      </c>
      <c r="G280" s="137">
        <v>7</v>
      </c>
      <c r="H280" s="137">
        <v>7</v>
      </c>
      <c r="I280" s="137" t="s">
        <v>631</v>
      </c>
      <c r="J280" s="137" t="s">
        <v>631</v>
      </c>
      <c r="K280" s="137">
        <v>5</v>
      </c>
      <c r="L280" s="137" t="s">
        <v>631</v>
      </c>
      <c r="M280" s="137" t="s">
        <v>631</v>
      </c>
      <c r="N280" s="137" t="s">
        <v>631</v>
      </c>
      <c r="O280" s="137" t="s">
        <v>631</v>
      </c>
      <c r="P280" s="137" t="s">
        <v>631</v>
      </c>
      <c r="Q280" s="137" t="s">
        <v>631</v>
      </c>
      <c r="R280" s="137">
        <v>5</v>
      </c>
      <c r="S280" s="137">
        <v>5</v>
      </c>
      <c r="T280" s="137">
        <v>5</v>
      </c>
      <c r="U280" s="137" t="s">
        <v>631</v>
      </c>
      <c r="V280" s="137" t="s">
        <v>631</v>
      </c>
      <c r="W280" s="137" t="s">
        <v>631</v>
      </c>
      <c r="X280" s="137" t="s">
        <v>631</v>
      </c>
      <c r="Y280" s="137">
        <v>6</v>
      </c>
      <c r="Z280" s="137" t="s">
        <v>631</v>
      </c>
      <c r="AA280" s="137" t="s">
        <v>631</v>
      </c>
      <c r="AB280" s="137" t="s">
        <v>631</v>
      </c>
      <c r="AC280" s="137" t="s">
        <v>631</v>
      </c>
      <c r="AD280" s="137" t="s">
        <v>631</v>
      </c>
      <c r="AE280" s="137" t="s">
        <v>631</v>
      </c>
      <c r="AF280" s="137" t="s">
        <v>631</v>
      </c>
      <c r="AG280" s="137" t="s">
        <v>631</v>
      </c>
      <c r="AH280" s="137" t="s">
        <v>631</v>
      </c>
      <c r="AI280" s="137" t="s">
        <v>631</v>
      </c>
      <c r="AJ280" s="137" t="s">
        <v>631</v>
      </c>
      <c r="AK280" s="137" t="s">
        <v>631</v>
      </c>
      <c r="AL280" s="137" t="s">
        <v>631</v>
      </c>
      <c r="AM280" s="137">
        <v>0</v>
      </c>
      <c r="AN280" s="137">
        <v>0</v>
      </c>
      <c r="AO280" s="137">
        <v>0</v>
      </c>
      <c r="AP280" s="137">
        <v>0</v>
      </c>
    </row>
    <row r="281" spans="1:42" ht="18" customHeight="1">
      <c r="A281" s="122" t="s">
        <v>1124</v>
      </c>
      <c r="B281" s="136" t="s">
        <v>1125</v>
      </c>
      <c r="C281" s="137">
        <v>29160</v>
      </c>
      <c r="D281" s="137">
        <v>24840</v>
      </c>
      <c r="E281" s="137">
        <v>21601</v>
      </c>
      <c r="F281" s="137">
        <v>19863</v>
      </c>
      <c r="G281" s="137">
        <v>17779</v>
      </c>
      <c r="H281" s="137">
        <v>15325</v>
      </c>
      <c r="I281" s="137">
        <v>14677</v>
      </c>
      <c r="J281" s="137">
        <v>13071</v>
      </c>
      <c r="K281" s="137">
        <v>11760</v>
      </c>
      <c r="L281" s="137">
        <v>10062</v>
      </c>
      <c r="M281" s="137">
        <v>9234</v>
      </c>
      <c r="N281" s="137">
        <v>8527</v>
      </c>
      <c r="O281" s="137">
        <v>7872</v>
      </c>
      <c r="P281" s="137">
        <v>7174</v>
      </c>
      <c r="Q281" s="137">
        <v>6625</v>
      </c>
      <c r="R281" s="137">
        <v>6087</v>
      </c>
      <c r="S281" s="137">
        <v>5593</v>
      </c>
      <c r="T281" s="137">
        <v>4978</v>
      </c>
      <c r="U281" s="137">
        <v>4537</v>
      </c>
      <c r="V281" s="137">
        <v>3954</v>
      </c>
      <c r="W281" s="137">
        <v>3678</v>
      </c>
      <c r="X281" s="137">
        <v>3262</v>
      </c>
      <c r="Y281" s="137">
        <v>2978</v>
      </c>
      <c r="Z281" s="137">
        <v>2608</v>
      </c>
      <c r="AA281" s="137">
        <v>2233</v>
      </c>
      <c r="AB281" s="137">
        <v>1932</v>
      </c>
      <c r="AC281" s="137">
        <v>1689</v>
      </c>
      <c r="AD281" s="137">
        <v>1403</v>
      </c>
      <c r="AE281" s="137">
        <v>1223</v>
      </c>
      <c r="AF281" s="137">
        <v>990</v>
      </c>
      <c r="AG281" s="137">
        <v>862</v>
      </c>
      <c r="AH281" s="137">
        <v>733</v>
      </c>
      <c r="AI281" s="137">
        <v>641</v>
      </c>
      <c r="AJ281" s="137">
        <v>567</v>
      </c>
      <c r="AK281" s="137">
        <v>533</v>
      </c>
      <c r="AL281" s="137">
        <v>500</v>
      </c>
      <c r="AM281" s="137">
        <v>491</v>
      </c>
      <c r="AN281" s="137">
        <v>494</v>
      </c>
      <c r="AO281" s="137">
        <v>490</v>
      </c>
      <c r="AP281" s="137">
        <v>488</v>
      </c>
    </row>
    <row r="282" spans="1:42" ht="18" customHeight="1">
      <c r="A282" s="122" t="s">
        <v>1126</v>
      </c>
      <c r="B282" s="136" t="s">
        <v>1127</v>
      </c>
      <c r="C282" s="137">
        <v>366</v>
      </c>
      <c r="D282" s="137">
        <v>308</v>
      </c>
      <c r="E282" s="137">
        <v>259</v>
      </c>
      <c r="F282" s="137">
        <v>233</v>
      </c>
      <c r="G282" s="137">
        <v>200</v>
      </c>
      <c r="H282" s="137">
        <v>164</v>
      </c>
      <c r="I282" s="137">
        <v>155</v>
      </c>
      <c r="J282" s="137">
        <v>138</v>
      </c>
      <c r="K282" s="137">
        <v>121</v>
      </c>
      <c r="L282" s="137">
        <v>103</v>
      </c>
      <c r="M282" s="137">
        <v>100</v>
      </c>
      <c r="N282" s="137">
        <v>94</v>
      </c>
      <c r="O282" s="137">
        <v>88</v>
      </c>
      <c r="P282" s="137">
        <v>74</v>
      </c>
      <c r="Q282" s="137">
        <v>65</v>
      </c>
      <c r="R282" s="137">
        <v>58</v>
      </c>
      <c r="S282" s="137">
        <v>52</v>
      </c>
      <c r="T282" s="137">
        <v>39</v>
      </c>
      <c r="U282" s="137">
        <v>34</v>
      </c>
      <c r="V282" s="137">
        <v>30</v>
      </c>
      <c r="W282" s="137">
        <v>28</v>
      </c>
      <c r="X282" s="137">
        <v>26</v>
      </c>
      <c r="Y282" s="137">
        <v>26</v>
      </c>
      <c r="Z282" s="137">
        <v>23</v>
      </c>
      <c r="AA282" s="137">
        <v>21</v>
      </c>
      <c r="AB282" s="137">
        <v>17</v>
      </c>
      <c r="AC282" s="137">
        <v>14</v>
      </c>
      <c r="AD282" s="137">
        <v>14</v>
      </c>
      <c r="AE282" s="137">
        <v>12</v>
      </c>
      <c r="AF282" s="137">
        <v>12</v>
      </c>
      <c r="AG282" s="137">
        <v>10</v>
      </c>
      <c r="AH282" s="137">
        <v>7</v>
      </c>
      <c r="AI282" s="137">
        <v>5</v>
      </c>
      <c r="AJ282" s="137">
        <v>5</v>
      </c>
      <c r="AK282" s="137">
        <v>5</v>
      </c>
      <c r="AL282" s="137">
        <v>5</v>
      </c>
      <c r="AM282" s="137">
        <v>5</v>
      </c>
      <c r="AN282" s="137">
        <v>5</v>
      </c>
      <c r="AO282" s="137">
        <v>6</v>
      </c>
      <c r="AP282" s="137">
        <v>8</v>
      </c>
    </row>
    <row r="283" spans="1:42" ht="18" customHeight="1">
      <c r="A283" s="122" t="s">
        <v>1128</v>
      </c>
      <c r="B283" s="136" t="s">
        <v>1129</v>
      </c>
      <c r="C283" s="137">
        <v>566</v>
      </c>
      <c r="D283" s="137">
        <v>485</v>
      </c>
      <c r="E283" s="137">
        <v>430</v>
      </c>
      <c r="F283" s="137">
        <v>389</v>
      </c>
      <c r="G283" s="137">
        <v>349</v>
      </c>
      <c r="H283" s="137">
        <v>298</v>
      </c>
      <c r="I283" s="137">
        <v>282</v>
      </c>
      <c r="J283" s="137">
        <v>246</v>
      </c>
      <c r="K283" s="137">
        <v>220</v>
      </c>
      <c r="L283" s="137">
        <v>176</v>
      </c>
      <c r="M283" s="137">
        <v>159</v>
      </c>
      <c r="N283" s="137">
        <v>139</v>
      </c>
      <c r="O283" s="137">
        <v>135</v>
      </c>
      <c r="P283" s="137">
        <v>120</v>
      </c>
      <c r="Q283" s="137">
        <v>113</v>
      </c>
      <c r="R283" s="137">
        <v>112</v>
      </c>
      <c r="S283" s="137">
        <v>107</v>
      </c>
      <c r="T283" s="137">
        <v>99</v>
      </c>
      <c r="U283" s="137">
        <v>87</v>
      </c>
      <c r="V283" s="137">
        <v>86</v>
      </c>
      <c r="W283" s="137">
        <v>78</v>
      </c>
      <c r="X283" s="137">
        <v>68</v>
      </c>
      <c r="Y283" s="137">
        <v>65</v>
      </c>
      <c r="Z283" s="137">
        <v>57</v>
      </c>
      <c r="AA283" s="137">
        <v>47</v>
      </c>
      <c r="AB283" s="137">
        <v>44</v>
      </c>
      <c r="AC283" s="137">
        <v>38</v>
      </c>
      <c r="AD283" s="137">
        <v>26</v>
      </c>
      <c r="AE283" s="137">
        <v>25</v>
      </c>
      <c r="AF283" s="137">
        <v>18</v>
      </c>
      <c r="AG283" s="137">
        <v>16</v>
      </c>
      <c r="AH283" s="137">
        <v>15</v>
      </c>
      <c r="AI283" s="137">
        <v>13</v>
      </c>
      <c r="AJ283" s="137">
        <v>10</v>
      </c>
      <c r="AK283" s="137">
        <v>10</v>
      </c>
      <c r="AL283" s="137">
        <v>8</v>
      </c>
      <c r="AM283" s="137">
        <v>9</v>
      </c>
      <c r="AN283" s="137">
        <v>8</v>
      </c>
      <c r="AO283" s="137">
        <v>8</v>
      </c>
      <c r="AP283" s="137">
        <v>9</v>
      </c>
    </row>
    <row r="284" spans="1:42" ht="18" customHeight="1">
      <c r="A284" s="122" t="s">
        <v>1130</v>
      </c>
      <c r="B284" s="136" t="s">
        <v>1131</v>
      </c>
      <c r="C284" s="137">
        <v>396</v>
      </c>
      <c r="D284" s="137">
        <v>328</v>
      </c>
      <c r="E284" s="137">
        <v>279</v>
      </c>
      <c r="F284" s="137">
        <v>249</v>
      </c>
      <c r="G284" s="137">
        <v>227</v>
      </c>
      <c r="H284" s="137">
        <v>199</v>
      </c>
      <c r="I284" s="137">
        <v>182</v>
      </c>
      <c r="J284" s="137">
        <v>156</v>
      </c>
      <c r="K284" s="137">
        <v>145</v>
      </c>
      <c r="L284" s="137">
        <v>128</v>
      </c>
      <c r="M284" s="137">
        <v>124</v>
      </c>
      <c r="N284" s="137">
        <v>115</v>
      </c>
      <c r="O284" s="137">
        <v>107</v>
      </c>
      <c r="P284" s="137">
        <v>93</v>
      </c>
      <c r="Q284" s="137">
        <v>85</v>
      </c>
      <c r="R284" s="137">
        <v>81</v>
      </c>
      <c r="S284" s="137">
        <v>74</v>
      </c>
      <c r="T284" s="137">
        <v>66</v>
      </c>
      <c r="U284" s="137">
        <v>58</v>
      </c>
      <c r="V284" s="137">
        <v>53</v>
      </c>
      <c r="W284" s="137">
        <v>50</v>
      </c>
      <c r="X284" s="137">
        <v>42</v>
      </c>
      <c r="Y284" s="137">
        <v>40</v>
      </c>
      <c r="Z284" s="137">
        <v>34</v>
      </c>
      <c r="AA284" s="137">
        <v>28</v>
      </c>
      <c r="AB284" s="137">
        <v>26</v>
      </c>
      <c r="AC284" s="137">
        <v>22</v>
      </c>
      <c r="AD284" s="137">
        <v>17</v>
      </c>
      <c r="AE284" s="137">
        <v>17</v>
      </c>
      <c r="AF284" s="137">
        <v>16</v>
      </c>
      <c r="AG284" s="137">
        <v>18</v>
      </c>
      <c r="AH284" s="137">
        <v>17</v>
      </c>
      <c r="AI284" s="137">
        <v>13</v>
      </c>
      <c r="AJ284" s="137">
        <v>11</v>
      </c>
      <c r="AK284" s="137">
        <v>11</v>
      </c>
      <c r="AL284" s="137">
        <v>11</v>
      </c>
      <c r="AM284" s="137">
        <v>11</v>
      </c>
      <c r="AN284" s="137">
        <v>10</v>
      </c>
      <c r="AO284" s="137">
        <v>6</v>
      </c>
      <c r="AP284" s="137">
        <v>6</v>
      </c>
    </row>
    <row r="285" spans="1:42" ht="18" customHeight="1">
      <c r="A285" s="122" t="s">
        <v>1132</v>
      </c>
      <c r="B285" s="136" t="s">
        <v>1133</v>
      </c>
      <c r="C285" s="137">
        <v>375</v>
      </c>
      <c r="D285" s="137">
        <v>303</v>
      </c>
      <c r="E285" s="137">
        <v>277</v>
      </c>
      <c r="F285" s="137">
        <v>248</v>
      </c>
      <c r="G285" s="137">
        <v>228</v>
      </c>
      <c r="H285" s="137">
        <v>196</v>
      </c>
      <c r="I285" s="137">
        <v>190</v>
      </c>
      <c r="J285" s="137">
        <v>166</v>
      </c>
      <c r="K285" s="137">
        <v>149</v>
      </c>
      <c r="L285" s="137">
        <v>128</v>
      </c>
      <c r="M285" s="137">
        <v>123</v>
      </c>
      <c r="N285" s="137">
        <v>122</v>
      </c>
      <c r="O285" s="137">
        <v>116</v>
      </c>
      <c r="P285" s="137">
        <v>110</v>
      </c>
      <c r="Q285" s="137">
        <v>105</v>
      </c>
      <c r="R285" s="137">
        <v>92</v>
      </c>
      <c r="S285" s="137">
        <v>88</v>
      </c>
      <c r="T285" s="137">
        <v>75</v>
      </c>
      <c r="U285" s="137">
        <v>66</v>
      </c>
      <c r="V285" s="137">
        <v>52</v>
      </c>
      <c r="W285" s="137">
        <v>50</v>
      </c>
      <c r="X285" s="137">
        <v>46</v>
      </c>
      <c r="Y285" s="137">
        <v>41</v>
      </c>
      <c r="Z285" s="137">
        <v>32</v>
      </c>
      <c r="AA285" s="137">
        <v>29</v>
      </c>
      <c r="AB285" s="137">
        <v>26</v>
      </c>
      <c r="AC285" s="137">
        <v>24</v>
      </c>
      <c r="AD285" s="137">
        <v>22</v>
      </c>
      <c r="AE285" s="137">
        <v>21</v>
      </c>
      <c r="AF285" s="137">
        <v>15</v>
      </c>
      <c r="AG285" s="137">
        <v>10</v>
      </c>
      <c r="AH285" s="137">
        <v>9</v>
      </c>
      <c r="AI285" s="137">
        <v>9</v>
      </c>
      <c r="AJ285" s="137">
        <v>8</v>
      </c>
      <c r="AK285" s="137">
        <v>11</v>
      </c>
      <c r="AL285" s="137">
        <v>10</v>
      </c>
      <c r="AM285" s="137">
        <v>10</v>
      </c>
      <c r="AN285" s="137">
        <v>8</v>
      </c>
      <c r="AO285" s="137">
        <v>7</v>
      </c>
      <c r="AP285" s="137">
        <v>8</v>
      </c>
    </row>
    <row r="286" spans="1:42" ht="18" customHeight="1">
      <c r="A286" s="122" t="s">
        <v>1134</v>
      </c>
      <c r="B286" s="136" t="s">
        <v>1135</v>
      </c>
      <c r="C286" s="137">
        <v>1002</v>
      </c>
      <c r="D286" s="137">
        <v>855</v>
      </c>
      <c r="E286" s="137">
        <v>751</v>
      </c>
      <c r="F286" s="137">
        <v>703</v>
      </c>
      <c r="G286" s="137">
        <v>659</v>
      </c>
      <c r="H286" s="137">
        <v>592</v>
      </c>
      <c r="I286" s="137">
        <v>594</v>
      </c>
      <c r="J286" s="137">
        <v>552</v>
      </c>
      <c r="K286" s="137">
        <v>497</v>
      </c>
      <c r="L286" s="137">
        <v>464</v>
      </c>
      <c r="M286" s="137">
        <v>447</v>
      </c>
      <c r="N286" s="137">
        <v>429</v>
      </c>
      <c r="O286" s="137">
        <v>389</v>
      </c>
      <c r="P286" s="137">
        <v>349</v>
      </c>
      <c r="Q286" s="137">
        <v>327</v>
      </c>
      <c r="R286" s="137">
        <v>320</v>
      </c>
      <c r="S286" s="137">
        <v>294</v>
      </c>
      <c r="T286" s="137">
        <v>259</v>
      </c>
      <c r="U286" s="137">
        <v>249</v>
      </c>
      <c r="V286" s="137">
        <v>223</v>
      </c>
      <c r="W286" s="137">
        <v>211</v>
      </c>
      <c r="X286" s="137">
        <v>183</v>
      </c>
      <c r="Y286" s="137">
        <v>160</v>
      </c>
      <c r="Z286" s="137">
        <v>134</v>
      </c>
      <c r="AA286" s="137">
        <v>112</v>
      </c>
      <c r="AB286" s="137">
        <v>95</v>
      </c>
      <c r="AC286" s="137">
        <v>78</v>
      </c>
      <c r="AD286" s="137">
        <v>61</v>
      </c>
      <c r="AE286" s="137">
        <v>47</v>
      </c>
      <c r="AF286" s="137">
        <v>41</v>
      </c>
      <c r="AG286" s="137">
        <v>36</v>
      </c>
      <c r="AH286" s="137">
        <v>29</v>
      </c>
      <c r="AI286" s="137">
        <v>24</v>
      </c>
      <c r="AJ286" s="137">
        <v>20</v>
      </c>
      <c r="AK286" s="137">
        <v>16</v>
      </c>
      <c r="AL286" s="137">
        <v>13</v>
      </c>
      <c r="AM286" s="137">
        <v>12</v>
      </c>
      <c r="AN286" s="137">
        <v>13</v>
      </c>
      <c r="AO286" s="137">
        <v>13</v>
      </c>
      <c r="AP286" s="137">
        <v>13</v>
      </c>
    </row>
    <row r="287" spans="1:42" ht="18" customHeight="1">
      <c r="A287" s="122" t="s">
        <v>1136</v>
      </c>
      <c r="B287" s="136" t="s">
        <v>1137</v>
      </c>
      <c r="C287" s="137">
        <v>243</v>
      </c>
      <c r="D287" s="137">
        <v>201</v>
      </c>
      <c r="E287" s="137">
        <v>165</v>
      </c>
      <c r="F287" s="137">
        <v>154</v>
      </c>
      <c r="G287" s="137">
        <v>137</v>
      </c>
      <c r="H287" s="137">
        <v>112</v>
      </c>
      <c r="I287" s="137">
        <v>108</v>
      </c>
      <c r="J287" s="137">
        <v>95</v>
      </c>
      <c r="K287" s="137">
        <v>79</v>
      </c>
      <c r="L287" s="137">
        <v>67</v>
      </c>
      <c r="M287" s="137">
        <v>55</v>
      </c>
      <c r="N287" s="137">
        <v>54</v>
      </c>
      <c r="O287" s="137">
        <v>50</v>
      </c>
      <c r="P287" s="137">
        <v>44</v>
      </c>
      <c r="Q287" s="137">
        <v>40</v>
      </c>
      <c r="R287" s="137">
        <v>35</v>
      </c>
      <c r="S287" s="137">
        <v>27</v>
      </c>
      <c r="T287" s="137">
        <v>26</v>
      </c>
      <c r="U287" s="137">
        <v>28</v>
      </c>
      <c r="V287" s="137">
        <v>25</v>
      </c>
      <c r="W287" s="137">
        <v>22</v>
      </c>
      <c r="X287" s="137">
        <v>18</v>
      </c>
      <c r="Y287" s="137">
        <v>15</v>
      </c>
      <c r="Z287" s="137">
        <v>14</v>
      </c>
      <c r="AA287" s="137">
        <v>10</v>
      </c>
      <c r="AB287" s="137">
        <v>11</v>
      </c>
      <c r="AC287" s="137">
        <v>9</v>
      </c>
      <c r="AD287" s="137">
        <v>7</v>
      </c>
      <c r="AE287" s="137">
        <v>7</v>
      </c>
      <c r="AF287" s="137">
        <v>7</v>
      </c>
      <c r="AG287" s="137">
        <v>5</v>
      </c>
      <c r="AH287" s="137">
        <v>6</v>
      </c>
      <c r="AI287" s="137">
        <v>9</v>
      </c>
      <c r="AJ287" s="137">
        <v>6</v>
      </c>
      <c r="AK287" s="137">
        <v>7</v>
      </c>
      <c r="AL287" s="137">
        <v>8</v>
      </c>
      <c r="AM287" s="137">
        <v>7</v>
      </c>
      <c r="AN287" s="137">
        <v>6</v>
      </c>
      <c r="AO287" s="137">
        <v>6</v>
      </c>
      <c r="AP287" s="137">
        <v>5</v>
      </c>
    </row>
    <row r="288" spans="1:42" ht="18" customHeight="1">
      <c r="A288" s="122" t="s">
        <v>1138</v>
      </c>
      <c r="B288" s="136" t="s">
        <v>1139</v>
      </c>
      <c r="C288" s="137">
        <v>321</v>
      </c>
      <c r="D288" s="137">
        <v>269</v>
      </c>
      <c r="E288" s="137">
        <v>241</v>
      </c>
      <c r="F288" s="137">
        <v>230</v>
      </c>
      <c r="G288" s="137">
        <v>197</v>
      </c>
      <c r="H288" s="137">
        <v>168</v>
      </c>
      <c r="I288" s="137">
        <v>165</v>
      </c>
      <c r="J288" s="137">
        <v>155</v>
      </c>
      <c r="K288" s="137">
        <v>138</v>
      </c>
      <c r="L288" s="137">
        <v>121</v>
      </c>
      <c r="M288" s="137">
        <v>114</v>
      </c>
      <c r="N288" s="137">
        <v>98</v>
      </c>
      <c r="O288" s="137">
        <v>93</v>
      </c>
      <c r="P288" s="137">
        <v>84</v>
      </c>
      <c r="Q288" s="137">
        <v>74</v>
      </c>
      <c r="R288" s="137">
        <v>67</v>
      </c>
      <c r="S288" s="137">
        <v>61</v>
      </c>
      <c r="T288" s="137">
        <v>52</v>
      </c>
      <c r="U288" s="137">
        <v>46</v>
      </c>
      <c r="V288" s="137">
        <v>43</v>
      </c>
      <c r="W288" s="137">
        <v>39</v>
      </c>
      <c r="X288" s="137">
        <v>35</v>
      </c>
      <c r="Y288" s="137">
        <v>34</v>
      </c>
      <c r="Z288" s="137">
        <v>27</v>
      </c>
      <c r="AA288" s="137">
        <v>24</v>
      </c>
      <c r="AB288" s="137">
        <v>25</v>
      </c>
      <c r="AC288" s="137">
        <v>22</v>
      </c>
      <c r="AD288" s="137">
        <v>18</v>
      </c>
      <c r="AE288" s="137">
        <v>16</v>
      </c>
      <c r="AF288" s="137">
        <v>12</v>
      </c>
      <c r="AG288" s="137">
        <v>12</v>
      </c>
      <c r="AH288" s="137">
        <v>9</v>
      </c>
      <c r="AI288" s="137">
        <v>8</v>
      </c>
      <c r="AJ288" s="137">
        <v>6</v>
      </c>
      <c r="AK288" s="137">
        <v>6</v>
      </c>
      <c r="AL288" s="137">
        <v>6</v>
      </c>
      <c r="AM288" s="137">
        <v>5</v>
      </c>
      <c r="AN288" s="137">
        <v>5</v>
      </c>
      <c r="AO288" s="137">
        <v>5</v>
      </c>
      <c r="AP288" s="137">
        <v>6</v>
      </c>
    </row>
    <row r="289" spans="1:42" ht="18" customHeight="1">
      <c r="A289" s="122" t="s">
        <v>1140</v>
      </c>
      <c r="B289" s="136" t="s">
        <v>1141</v>
      </c>
      <c r="C289" s="137">
        <v>205</v>
      </c>
      <c r="D289" s="137">
        <v>172</v>
      </c>
      <c r="E289" s="137">
        <v>151</v>
      </c>
      <c r="F289" s="137">
        <v>135</v>
      </c>
      <c r="G289" s="137">
        <v>125</v>
      </c>
      <c r="H289" s="137">
        <v>97</v>
      </c>
      <c r="I289" s="137">
        <v>96</v>
      </c>
      <c r="J289" s="137">
        <v>85</v>
      </c>
      <c r="K289" s="137">
        <v>74</v>
      </c>
      <c r="L289" s="137">
        <v>62</v>
      </c>
      <c r="M289" s="137">
        <v>61</v>
      </c>
      <c r="N289" s="137">
        <v>59</v>
      </c>
      <c r="O289" s="137">
        <v>60</v>
      </c>
      <c r="P289" s="137">
        <v>61</v>
      </c>
      <c r="Q289" s="137">
        <v>51</v>
      </c>
      <c r="R289" s="137">
        <v>48</v>
      </c>
      <c r="S289" s="137">
        <v>48</v>
      </c>
      <c r="T289" s="137">
        <v>43</v>
      </c>
      <c r="U289" s="137">
        <v>35</v>
      </c>
      <c r="V289" s="137">
        <v>28</v>
      </c>
      <c r="W289" s="137">
        <v>26</v>
      </c>
      <c r="X289" s="137">
        <v>24</v>
      </c>
      <c r="Y289" s="137">
        <v>41</v>
      </c>
      <c r="Z289" s="137">
        <v>47</v>
      </c>
      <c r="AA289" s="137">
        <v>45</v>
      </c>
      <c r="AB289" s="137">
        <v>24</v>
      </c>
      <c r="AC289" s="137">
        <v>20</v>
      </c>
      <c r="AD289" s="137">
        <v>13</v>
      </c>
      <c r="AE289" s="137">
        <v>12</v>
      </c>
      <c r="AF289" s="137">
        <v>10</v>
      </c>
      <c r="AG289" s="137" t="s">
        <v>631</v>
      </c>
      <c r="AH289" s="137" t="s">
        <v>631</v>
      </c>
      <c r="AI289" s="137" t="s">
        <v>631</v>
      </c>
      <c r="AJ289" s="137" t="s">
        <v>631</v>
      </c>
      <c r="AK289" s="137" t="s">
        <v>631</v>
      </c>
      <c r="AL289" s="137" t="s">
        <v>631</v>
      </c>
      <c r="AM289" s="137" t="s">
        <v>631</v>
      </c>
      <c r="AN289" s="137" t="s">
        <v>631</v>
      </c>
      <c r="AO289" s="137" t="s">
        <v>631</v>
      </c>
      <c r="AP289" s="137" t="s">
        <v>631</v>
      </c>
    </row>
    <row r="290" spans="1:42" ht="18" customHeight="1">
      <c r="A290" s="122" t="s">
        <v>1142</v>
      </c>
      <c r="B290" s="136" t="s">
        <v>1143</v>
      </c>
      <c r="C290" s="137">
        <v>310</v>
      </c>
      <c r="D290" s="137">
        <v>255</v>
      </c>
      <c r="E290" s="137">
        <v>221</v>
      </c>
      <c r="F290" s="137">
        <v>202</v>
      </c>
      <c r="G290" s="137">
        <v>186</v>
      </c>
      <c r="H290" s="137">
        <v>162</v>
      </c>
      <c r="I290" s="137">
        <v>153</v>
      </c>
      <c r="J290" s="137">
        <v>141</v>
      </c>
      <c r="K290" s="137">
        <v>116</v>
      </c>
      <c r="L290" s="137">
        <v>99</v>
      </c>
      <c r="M290" s="137">
        <v>92</v>
      </c>
      <c r="N290" s="137">
        <v>73</v>
      </c>
      <c r="O290" s="137">
        <v>64</v>
      </c>
      <c r="P290" s="137">
        <v>64</v>
      </c>
      <c r="Q290" s="137">
        <v>59</v>
      </c>
      <c r="R290" s="137">
        <v>45</v>
      </c>
      <c r="S290" s="137">
        <v>44</v>
      </c>
      <c r="T290" s="137">
        <v>38</v>
      </c>
      <c r="U290" s="137">
        <v>39</v>
      </c>
      <c r="V290" s="137">
        <v>37</v>
      </c>
      <c r="W290" s="137">
        <v>32</v>
      </c>
      <c r="X290" s="137">
        <v>30</v>
      </c>
      <c r="Y290" s="137">
        <v>25</v>
      </c>
      <c r="Z290" s="137">
        <v>24</v>
      </c>
      <c r="AA290" s="137">
        <v>15</v>
      </c>
      <c r="AB290" s="137">
        <v>13</v>
      </c>
      <c r="AC290" s="137">
        <v>13</v>
      </c>
      <c r="AD290" s="137">
        <v>11</v>
      </c>
      <c r="AE290" s="137">
        <v>9</v>
      </c>
      <c r="AF290" s="137">
        <v>7</v>
      </c>
      <c r="AG290" s="137">
        <v>7</v>
      </c>
      <c r="AH290" s="137">
        <v>7</v>
      </c>
      <c r="AI290" s="137">
        <v>8</v>
      </c>
      <c r="AJ290" s="137">
        <v>6</v>
      </c>
      <c r="AK290" s="137">
        <v>5</v>
      </c>
      <c r="AL290" s="137">
        <v>7</v>
      </c>
      <c r="AM290" s="137">
        <v>9</v>
      </c>
      <c r="AN290" s="137">
        <v>8</v>
      </c>
      <c r="AO290" s="137">
        <v>9</v>
      </c>
      <c r="AP290" s="137">
        <v>10</v>
      </c>
    </row>
    <row r="291" spans="1:42" ht="18" customHeight="1">
      <c r="A291" s="122" t="s">
        <v>1144</v>
      </c>
      <c r="B291" s="136" t="s">
        <v>1145</v>
      </c>
      <c r="C291" s="137">
        <v>644</v>
      </c>
      <c r="D291" s="137">
        <v>544</v>
      </c>
      <c r="E291" s="137">
        <v>472</v>
      </c>
      <c r="F291" s="137">
        <v>443</v>
      </c>
      <c r="G291" s="137">
        <v>409</v>
      </c>
      <c r="H291" s="137">
        <v>372</v>
      </c>
      <c r="I291" s="137">
        <v>352</v>
      </c>
      <c r="J291" s="137">
        <v>319</v>
      </c>
      <c r="K291" s="137">
        <v>285</v>
      </c>
      <c r="L291" s="137">
        <v>245</v>
      </c>
      <c r="M291" s="137">
        <v>215</v>
      </c>
      <c r="N291" s="137">
        <v>188</v>
      </c>
      <c r="O291" s="137">
        <v>188</v>
      </c>
      <c r="P291" s="137">
        <v>171</v>
      </c>
      <c r="Q291" s="137">
        <v>152</v>
      </c>
      <c r="R291" s="137">
        <v>140</v>
      </c>
      <c r="S291" s="137">
        <v>124</v>
      </c>
      <c r="T291" s="137">
        <v>114</v>
      </c>
      <c r="U291" s="137">
        <v>104</v>
      </c>
      <c r="V291" s="137">
        <v>96</v>
      </c>
      <c r="W291" s="137">
        <v>92</v>
      </c>
      <c r="X291" s="137">
        <v>83</v>
      </c>
      <c r="Y291" s="137">
        <v>71</v>
      </c>
      <c r="Z291" s="137">
        <v>65</v>
      </c>
      <c r="AA291" s="137">
        <v>50</v>
      </c>
      <c r="AB291" s="137">
        <v>43</v>
      </c>
      <c r="AC291" s="137">
        <v>36</v>
      </c>
      <c r="AD291" s="137">
        <v>33</v>
      </c>
      <c r="AE291" s="137">
        <v>27</v>
      </c>
      <c r="AF291" s="137">
        <v>25</v>
      </c>
      <c r="AG291" s="137">
        <v>20</v>
      </c>
      <c r="AH291" s="137">
        <v>15</v>
      </c>
      <c r="AI291" s="137">
        <v>13</v>
      </c>
      <c r="AJ291" s="137">
        <v>15</v>
      </c>
      <c r="AK291" s="137">
        <v>13</v>
      </c>
      <c r="AL291" s="137">
        <v>11</v>
      </c>
      <c r="AM291" s="137">
        <v>12</v>
      </c>
      <c r="AN291" s="137">
        <v>11</v>
      </c>
      <c r="AO291" s="137">
        <v>11</v>
      </c>
      <c r="AP291" s="137">
        <v>11</v>
      </c>
    </row>
    <row r="292" spans="1:42" ht="18" customHeight="1">
      <c r="A292" s="122" t="s">
        <v>1146</v>
      </c>
      <c r="B292" s="136" t="s">
        <v>1147</v>
      </c>
      <c r="C292" s="137">
        <v>665</v>
      </c>
      <c r="D292" s="137">
        <v>564</v>
      </c>
      <c r="E292" s="137">
        <v>478</v>
      </c>
      <c r="F292" s="137">
        <v>433</v>
      </c>
      <c r="G292" s="137">
        <v>389</v>
      </c>
      <c r="H292" s="137">
        <v>343</v>
      </c>
      <c r="I292" s="137">
        <v>337</v>
      </c>
      <c r="J292" s="137">
        <v>305</v>
      </c>
      <c r="K292" s="137">
        <v>282</v>
      </c>
      <c r="L292" s="137">
        <v>236</v>
      </c>
      <c r="M292" s="137">
        <v>208</v>
      </c>
      <c r="N292" s="137">
        <v>200</v>
      </c>
      <c r="O292" s="137">
        <v>192</v>
      </c>
      <c r="P292" s="137">
        <v>179</v>
      </c>
      <c r="Q292" s="137">
        <v>162</v>
      </c>
      <c r="R292" s="137">
        <v>154</v>
      </c>
      <c r="S292" s="137">
        <v>135</v>
      </c>
      <c r="T292" s="137">
        <v>124</v>
      </c>
      <c r="U292" s="137">
        <v>110</v>
      </c>
      <c r="V292" s="137">
        <v>85</v>
      </c>
      <c r="W292" s="137">
        <v>74</v>
      </c>
      <c r="X292" s="137">
        <v>61</v>
      </c>
      <c r="Y292" s="137">
        <v>62</v>
      </c>
      <c r="Z292" s="137">
        <v>52</v>
      </c>
      <c r="AA292" s="137">
        <v>43</v>
      </c>
      <c r="AB292" s="137">
        <v>36</v>
      </c>
      <c r="AC292" s="137">
        <v>28</v>
      </c>
      <c r="AD292" s="137">
        <v>25</v>
      </c>
      <c r="AE292" s="137">
        <v>24</v>
      </c>
      <c r="AF292" s="137">
        <v>22</v>
      </c>
      <c r="AG292" s="137">
        <v>19</v>
      </c>
      <c r="AH292" s="137">
        <v>11</v>
      </c>
      <c r="AI292" s="137">
        <v>9</v>
      </c>
      <c r="AJ292" s="137">
        <v>10</v>
      </c>
      <c r="AK292" s="137">
        <v>11</v>
      </c>
      <c r="AL292" s="137">
        <v>10</v>
      </c>
      <c r="AM292" s="137">
        <v>10</v>
      </c>
      <c r="AN292" s="137">
        <v>10</v>
      </c>
      <c r="AO292" s="137">
        <v>8</v>
      </c>
      <c r="AP292" s="137">
        <v>5</v>
      </c>
    </row>
    <row r="293" spans="1:42" ht="18" customHeight="1">
      <c r="A293" s="122" t="s">
        <v>1148</v>
      </c>
      <c r="B293" s="136" t="s">
        <v>1149</v>
      </c>
      <c r="C293" s="137">
        <v>849</v>
      </c>
      <c r="D293" s="137">
        <v>713</v>
      </c>
      <c r="E293" s="137">
        <v>622</v>
      </c>
      <c r="F293" s="137">
        <v>568</v>
      </c>
      <c r="G293" s="137">
        <v>520</v>
      </c>
      <c r="H293" s="137">
        <v>451</v>
      </c>
      <c r="I293" s="137">
        <v>424</v>
      </c>
      <c r="J293" s="137">
        <v>370</v>
      </c>
      <c r="K293" s="137">
        <v>329</v>
      </c>
      <c r="L293" s="137">
        <v>273</v>
      </c>
      <c r="M293" s="137">
        <v>237</v>
      </c>
      <c r="N293" s="137">
        <v>218</v>
      </c>
      <c r="O293" s="137">
        <v>196</v>
      </c>
      <c r="P293" s="137">
        <v>183</v>
      </c>
      <c r="Q293" s="137">
        <v>162</v>
      </c>
      <c r="R293" s="137">
        <v>146</v>
      </c>
      <c r="S293" s="137">
        <v>131</v>
      </c>
      <c r="T293" s="137">
        <v>115</v>
      </c>
      <c r="U293" s="137">
        <v>95</v>
      </c>
      <c r="V293" s="137">
        <v>84</v>
      </c>
      <c r="W293" s="137">
        <v>76</v>
      </c>
      <c r="X293" s="137">
        <v>63</v>
      </c>
      <c r="Y293" s="137">
        <v>59</v>
      </c>
      <c r="Z293" s="137">
        <v>58</v>
      </c>
      <c r="AA293" s="137">
        <v>54</v>
      </c>
      <c r="AB293" s="137">
        <v>51</v>
      </c>
      <c r="AC293" s="137">
        <v>42</v>
      </c>
      <c r="AD293" s="137">
        <v>29</v>
      </c>
      <c r="AE293" s="137">
        <v>26</v>
      </c>
      <c r="AF293" s="137">
        <v>21</v>
      </c>
      <c r="AG293" s="137">
        <v>21</v>
      </c>
      <c r="AH293" s="137">
        <v>15</v>
      </c>
      <c r="AI293" s="137">
        <v>13</v>
      </c>
      <c r="AJ293" s="137">
        <v>9</v>
      </c>
      <c r="AK293" s="137">
        <v>10</v>
      </c>
      <c r="AL293" s="137">
        <v>9</v>
      </c>
      <c r="AM293" s="137">
        <v>9</v>
      </c>
      <c r="AN293" s="137">
        <v>9</v>
      </c>
      <c r="AO293" s="137">
        <v>9</v>
      </c>
      <c r="AP293" s="137">
        <v>8</v>
      </c>
    </row>
    <row r="294" spans="1:42" ht="18" customHeight="1">
      <c r="A294" s="122" t="s">
        <v>1150</v>
      </c>
      <c r="B294" s="136" t="s">
        <v>1151</v>
      </c>
      <c r="C294" s="137">
        <v>2497</v>
      </c>
      <c r="D294" s="137">
        <v>2134</v>
      </c>
      <c r="E294" s="137">
        <v>1856</v>
      </c>
      <c r="F294" s="137">
        <v>1721</v>
      </c>
      <c r="G294" s="137">
        <v>1547</v>
      </c>
      <c r="H294" s="137">
        <v>1370</v>
      </c>
      <c r="I294" s="137">
        <v>1322</v>
      </c>
      <c r="J294" s="137">
        <v>1187</v>
      </c>
      <c r="K294" s="137">
        <v>1087</v>
      </c>
      <c r="L294" s="137">
        <v>913</v>
      </c>
      <c r="M294" s="137">
        <v>837</v>
      </c>
      <c r="N294" s="137">
        <v>778</v>
      </c>
      <c r="O294" s="137">
        <v>700</v>
      </c>
      <c r="P294" s="137">
        <v>620</v>
      </c>
      <c r="Q294" s="137">
        <v>574</v>
      </c>
      <c r="R294" s="137">
        <v>530</v>
      </c>
      <c r="S294" s="137">
        <v>471</v>
      </c>
      <c r="T294" s="137">
        <v>404</v>
      </c>
      <c r="U294" s="137">
        <v>378</v>
      </c>
      <c r="V294" s="137">
        <v>316</v>
      </c>
      <c r="W294" s="137">
        <v>284</v>
      </c>
      <c r="X294" s="137">
        <v>261</v>
      </c>
      <c r="Y294" s="137">
        <v>226</v>
      </c>
      <c r="Z294" s="137">
        <v>198</v>
      </c>
      <c r="AA294" s="137">
        <v>160</v>
      </c>
      <c r="AB294" s="137">
        <v>131</v>
      </c>
      <c r="AC294" s="137">
        <v>110</v>
      </c>
      <c r="AD294" s="137">
        <v>90</v>
      </c>
      <c r="AE294" s="137">
        <v>75</v>
      </c>
      <c r="AF294" s="137">
        <v>57</v>
      </c>
      <c r="AG294" s="137">
        <v>53</v>
      </c>
      <c r="AH294" s="137">
        <v>39</v>
      </c>
      <c r="AI294" s="137">
        <v>34</v>
      </c>
      <c r="AJ294" s="137">
        <v>25</v>
      </c>
      <c r="AK294" s="137">
        <v>23</v>
      </c>
      <c r="AL294" s="137">
        <v>19</v>
      </c>
      <c r="AM294" s="137">
        <v>24</v>
      </c>
      <c r="AN294" s="137">
        <v>25</v>
      </c>
      <c r="AO294" s="137">
        <v>20</v>
      </c>
      <c r="AP294" s="137">
        <v>20</v>
      </c>
    </row>
    <row r="295" spans="1:42" ht="18" customHeight="1">
      <c r="A295" s="122" t="s">
        <v>1152</v>
      </c>
      <c r="B295" s="136" t="s">
        <v>1153</v>
      </c>
      <c r="C295" s="137">
        <v>783</v>
      </c>
      <c r="D295" s="137">
        <v>667</v>
      </c>
      <c r="E295" s="137">
        <v>573</v>
      </c>
      <c r="F295" s="137">
        <v>527</v>
      </c>
      <c r="G295" s="137">
        <v>473</v>
      </c>
      <c r="H295" s="137">
        <v>410</v>
      </c>
      <c r="I295" s="137">
        <v>393</v>
      </c>
      <c r="J295" s="137">
        <v>346</v>
      </c>
      <c r="K295" s="137">
        <v>325</v>
      </c>
      <c r="L295" s="137">
        <v>293</v>
      </c>
      <c r="M295" s="137">
        <v>275</v>
      </c>
      <c r="N295" s="137">
        <v>258</v>
      </c>
      <c r="O295" s="137">
        <v>241</v>
      </c>
      <c r="P295" s="137">
        <v>214</v>
      </c>
      <c r="Q295" s="137">
        <v>201</v>
      </c>
      <c r="R295" s="137">
        <v>189</v>
      </c>
      <c r="S295" s="137">
        <v>162</v>
      </c>
      <c r="T295" s="137">
        <v>141</v>
      </c>
      <c r="U295" s="137">
        <v>136</v>
      </c>
      <c r="V295" s="137">
        <v>112</v>
      </c>
      <c r="W295" s="137">
        <v>100</v>
      </c>
      <c r="X295" s="137">
        <v>90</v>
      </c>
      <c r="Y295" s="137">
        <v>76</v>
      </c>
      <c r="Z295" s="137">
        <v>65</v>
      </c>
      <c r="AA295" s="137">
        <v>52</v>
      </c>
      <c r="AB295" s="137">
        <v>43</v>
      </c>
      <c r="AC295" s="137">
        <v>31</v>
      </c>
      <c r="AD295" s="137">
        <v>23</v>
      </c>
      <c r="AE295" s="137">
        <v>16</v>
      </c>
      <c r="AF295" s="137">
        <v>11</v>
      </c>
      <c r="AG295" s="137">
        <v>10</v>
      </c>
      <c r="AH295" s="137">
        <v>11</v>
      </c>
      <c r="AI295" s="137">
        <v>9</v>
      </c>
      <c r="AJ295" s="137">
        <v>5</v>
      </c>
      <c r="AK295" s="137">
        <v>6</v>
      </c>
      <c r="AL295" s="137" t="s">
        <v>631</v>
      </c>
      <c r="AM295" s="137">
        <v>6</v>
      </c>
      <c r="AN295" s="137">
        <v>6</v>
      </c>
      <c r="AO295" s="137" t="s">
        <v>631</v>
      </c>
      <c r="AP295" s="137" t="s">
        <v>631</v>
      </c>
    </row>
    <row r="296" spans="1:42" ht="18" customHeight="1">
      <c r="A296" s="122" t="s">
        <v>1154</v>
      </c>
      <c r="B296" s="136" t="s">
        <v>1155</v>
      </c>
      <c r="C296" s="137">
        <v>601</v>
      </c>
      <c r="D296" s="137">
        <v>510</v>
      </c>
      <c r="E296" s="137">
        <v>427</v>
      </c>
      <c r="F296" s="137">
        <v>405</v>
      </c>
      <c r="G296" s="137">
        <v>366</v>
      </c>
      <c r="H296" s="137">
        <v>337</v>
      </c>
      <c r="I296" s="137">
        <v>317</v>
      </c>
      <c r="J296" s="137">
        <v>285</v>
      </c>
      <c r="K296" s="137">
        <v>253</v>
      </c>
      <c r="L296" s="137">
        <v>215</v>
      </c>
      <c r="M296" s="137">
        <v>195</v>
      </c>
      <c r="N296" s="137">
        <v>176</v>
      </c>
      <c r="O296" s="137">
        <v>153</v>
      </c>
      <c r="P296" s="137">
        <v>136</v>
      </c>
      <c r="Q296" s="137">
        <v>122</v>
      </c>
      <c r="R296" s="137">
        <v>109</v>
      </c>
      <c r="S296" s="137">
        <v>103</v>
      </c>
      <c r="T296" s="137">
        <v>87</v>
      </c>
      <c r="U296" s="137">
        <v>83</v>
      </c>
      <c r="V296" s="137">
        <v>65</v>
      </c>
      <c r="W296" s="137">
        <v>59</v>
      </c>
      <c r="X296" s="137">
        <v>52</v>
      </c>
      <c r="Y296" s="137">
        <v>45</v>
      </c>
      <c r="Z296" s="137">
        <v>39</v>
      </c>
      <c r="AA296" s="137">
        <v>30</v>
      </c>
      <c r="AB296" s="137">
        <v>25</v>
      </c>
      <c r="AC296" s="137">
        <v>23</v>
      </c>
      <c r="AD296" s="137">
        <v>18</v>
      </c>
      <c r="AE296" s="137">
        <v>15</v>
      </c>
      <c r="AF296" s="137">
        <v>10</v>
      </c>
      <c r="AG296" s="137">
        <v>10</v>
      </c>
      <c r="AH296" s="137">
        <v>11</v>
      </c>
      <c r="AI296" s="137">
        <v>10</v>
      </c>
      <c r="AJ296" s="137">
        <v>9</v>
      </c>
      <c r="AK296" s="137">
        <v>7</v>
      </c>
      <c r="AL296" s="137">
        <v>5</v>
      </c>
      <c r="AM296" s="137">
        <v>7</v>
      </c>
      <c r="AN296" s="137">
        <v>8</v>
      </c>
      <c r="AO296" s="137">
        <v>7</v>
      </c>
      <c r="AP296" s="137">
        <v>7</v>
      </c>
    </row>
    <row r="297" spans="1:42" ht="18" customHeight="1">
      <c r="A297" s="122" t="s">
        <v>1156</v>
      </c>
      <c r="B297" s="136" t="s">
        <v>1157</v>
      </c>
      <c r="C297" s="137">
        <v>408</v>
      </c>
      <c r="D297" s="137">
        <v>346</v>
      </c>
      <c r="E297" s="137">
        <v>313</v>
      </c>
      <c r="F297" s="137">
        <v>284</v>
      </c>
      <c r="G297" s="137">
        <v>252</v>
      </c>
      <c r="H297" s="137">
        <v>228</v>
      </c>
      <c r="I297" s="137">
        <v>220</v>
      </c>
      <c r="J297" s="137">
        <v>201</v>
      </c>
      <c r="K297" s="137">
        <v>186</v>
      </c>
      <c r="L297" s="137">
        <v>147</v>
      </c>
      <c r="M297" s="137">
        <v>131</v>
      </c>
      <c r="N297" s="137">
        <v>126</v>
      </c>
      <c r="O297" s="137">
        <v>112</v>
      </c>
      <c r="P297" s="137">
        <v>99</v>
      </c>
      <c r="Q297" s="137">
        <v>94</v>
      </c>
      <c r="R297" s="137">
        <v>85</v>
      </c>
      <c r="S297" s="137">
        <v>76</v>
      </c>
      <c r="T297" s="137">
        <v>65</v>
      </c>
      <c r="U297" s="137">
        <v>64</v>
      </c>
      <c r="V297" s="137">
        <v>58</v>
      </c>
      <c r="W297" s="137">
        <v>48</v>
      </c>
      <c r="X297" s="137">
        <v>47</v>
      </c>
      <c r="Y297" s="137">
        <v>43</v>
      </c>
      <c r="Z297" s="137">
        <v>42</v>
      </c>
      <c r="AA297" s="137">
        <v>32</v>
      </c>
      <c r="AB297" s="137">
        <v>24</v>
      </c>
      <c r="AC297" s="137">
        <v>20</v>
      </c>
      <c r="AD297" s="137">
        <v>17</v>
      </c>
      <c r="AE297" s="137">
        <v>17</v>
      </c>
      <c r="AF297" s="137">
        <v>11</v>
      </c>
      <c r="AG297" s="137">
        <v>11</v>
      </c>
      <c r="AH297" s="137">
        <v>9</v>
      </c>
      <c r="AI297" s="137">
        <v>8</v>
      </c>
      <c r="AJ297" s="137">
        <v>6</v>
      </c>
      <c r="AK297" s="137">
        <v>5</v>
      </c>
      <c r="AL297" s="137">
        <v>5</v>
      </c>
      <c r="AM297" s="137">
        <v>6</v>
      </c>
      <c r="AN297" s="137">
        <v>7</v>
      </c>
      <c r="AO297" s="137">
        <v>7</v>
      </c>
      <c r="AP297" s="137">
        <v>9</v>
      </c>
    </row>
    <row r="298" spans="1:42" ht="18" customHeight="1">
      <c r="A298" s="122" t="s">
        <v>1158</v>
      </c>
      <c r="B298" s="136" t="s">
        <v>1159</v>
      </c>
      <c r="C298" s="137">
        <v>705</v>
      </c>
      <c r="D298" s="137">
        <v>611</v>
      </c>
      <c r="E298" s="137">
        <v>543</v>
      </c>
      <c r="F298" s="137">
        <v>505</v>
      </c>
      <c r="G298" s="137">
        <v>456</v>
      </c>
      <c r="H298" s="137">
        <v>395</v>
      </c>
      <c r="I298" s="137">
        <v>392</v>
      </c>
      <c r="J298" s="137">
        <v>355</v>
      </c>
      <c r="K298" s="137">
        <v>323</v>
      </c>
      <c r="L298" s="137">
        <v>258</v>
      </c>
      <c r="M298" s="137">
        <v>236</v>
      </c>
      <c r="N298" s="137">
        <v>218</v>
      </c>
      <c r="O298" s="137">
        <v>194</v>
      </c>
      <c r="P298" s="137">
        <v>171</v>
      </c>
      <c r="Q298" s="137">
        <v>157</v>
      </c>
      <c r="R298" s="137">
        <v>147</v>
      </c>
      <c r="S298" s="137">
        <v>130</v>
      </c>
      <c r="T298" s="137">
        <v>111</v>
      </c>
      <c r="U298" s="137">
        <v>95</v>
      </c>
      <c r="V298" s="137">
        <v>81</v>
      </c>
      <c r="W298" s="137">
        <v>77</v>
      </c>
      <c r="X298" s="137">
        <v>72</v>
      </c>
      <c r="Y298" s="137">
        <v>62</v>
      </c>
      <c r="Z298" s="137">
        <v>52</v>
      </c>
      <c r="AA298" s="137">
        <v>46</v>
      </c>
      <c r="AB298" s="137">
        <v>39</v>
      </c>
      <c r="AC298" s="137">
        <v>36</v>
      </c>
      <c r="AD298" s="137">
        <v>32</v>
      </c>
      <c r="AE298" s="137">
        <v>27</v>
      </c>
      <c r="AF298" s="137">
        <v>25</v>
      </c>
      <c r="AG298" s="137">
        <v>22</v>
      </c>
      <c r="AH298" s="137">
        <v>8</v>
      </c>
      <c r="AI298" s="137">
        <v>7</v>
      </c>
      <c r="AJ298" s="137">
        <v>5</v>
      </c>
      <c r="AK298" s="137">
        <v>5</v>
      </c>
      <c r="AL298" s="137">
        <v>5</v>
      </c>
      <c r="AM298" s="137">
        <v>5</v>
      </c>
      <c r="AN298" s="137" t="s">
        <v>631</v>
      </c>
      <c r="AO298" s="137" t="s">
        <v>631</v>
      </c>
      <c r="AP298" s="137" t="s">
        <v>631</v>
      </c>
    </row>
    <row r="299" spans="1:42" ht="18" customHeight="1">
      <c r="A299" s="136" t="s">
        <v>1160</v>
      </c>
      <c r="B299" s="136" t="s">
        <v>1161</v>
      </c>
      <c r="C299" s="137">
        <v>1523</v>
      </c>
      <c r="D299" s="137">
        <v>1295</v>
      </c>
      <c r="E299" s="137">
        <v>1135</v>
      </c>
      <c r="F299" s="137">
        <v>1032</v>
      </c>
      <c r="G299" s="137">
        <v>931</v>
      </c>
      <c r="H299" s="137">
        <v>792</v>
      </c>
      <c r="I299" s="137">
        <v>749</v>
      </c>
      <c r="J299" s="137">
        <v>663</v>
      </c>
      <c r="K299" s="137">
        <v>602</v>
      </c>
      <c r="L299" s="137">
        <v>532</v>
      </c>
      <c r="M299" s="137">
        <v>488</v>
      </c>
      <c r="N299" s="137">
        <v>464</v>
      </c>
      <c r="O299" s="137">
        <v>421</v>
      </c>
      <c r="P299" s="137">
        <v>394</v>
      </c>
      <c r="Q299" s="137">
        <v>379</v>
      </c>
      <c r="R299" s="137">
        <v>364</v>
      </c>
      <c r="S299" s="137">
        <v>356</v>
      </c>
      <c r="T299" s="137">
        <v>325</v>
      </c>
      <c r="U299" s="137">
        <v>291</v>
      </c>
      <c r="V299" s="137">
        <v>257</v>
      </c>
      <c r="W299" s="137">
        <v>243</v>
      </c>
      <c r="X299" s="137">
        <v>211</v>
      </c>
      <c r="Y299" s="137">
        <v>196</v>
      </c>
      <c r="Z299" s="137">
        <v>172</v>
      </c>
      <c r="AA299" s="137">
        <v>143</v>
      </c>
      <c r="AB299" s="137">
        <v>123</v>
      </c>
      <c r="AC299" s="137">
        <v>111</v>
      </c>
      <c r="AD299" s="137">
        <v>92</v>
      </c>
      <c r="AE299" s="137">
        <v>79</v>
      </c>
      <c r="AF299" s="137">
        <v>64</v>
      </c>
      <c r="AG299" s="137">
        <v>49</v>
      </c>
      <c r="AH299" s="137">
        <v>47</v>
      </c>
      <c r="AI299" s="137">
        <v>42</v>
      </c>
      <c r="AJ299" s="137">
        <v>34</v>
      </c>
      <c r="AK299" s="137">
        <v>37</v>
      </c>
      <c r="AL299" s="137">
        <v>34</v>
      </c>
      <c r="AM299" s="137">
        <v>33</v>
      </c>
      <c r="AN299" s="137">
        <v>33</v>
      </c>
      <c r="AO299" s="137">
        <v>36</v>
      </c>
      <c r="AP299" s="137">
        <v>37</v>
      </c>
    </row>
    <row r="300" spans="1:42" ht="18" customHeight="1">
      <c r="A300" s="136" t="s">
        <v>1162</v>
      </c>
      <c r="B300" s="136" t="s">
        <v>1163</v>
      </c>
      <c r="C300" s="137">
        <v>164</v>
      </c>
      <c r="D300" s="137">
        <v>142</v>
      </c>
      <c r="E300" s="137">
        <v>112</v>
      </c>
      <c r="F300" s="137">
        <v>94</v>
      </c>
      <c r="G300" s="137">
        <v>77</v>
      </c>
      <c r="H300" s="137">
        <v>65</v>
      </c>
      <c r="I300" s="137">
        <v>61</v>
      </c>
      <c r="J300" s="137">
        <v>53</v>
      </c>
      <c r="K300" s="137">
        <v>41</v>
      </c>
      <c r="L300" s="137">
        <v>39</v>
      </c>
      <c r="M300" s="137">
        <v>38</v>
      </c>
      <c r="N300" s="137">
        <v>35</v>
      </c>
      <c r="O300" s="137">
        <v>31</v>
      </c>
      <c r="P300" s="137">
        <v>34</v>
      </c>
      <c r="Q300" s="137">
        <v>32</v>
      </c>
      <c r="R300" s="137">
        <v>29</v>
      </c>
      <c r="S300" s="137">
        <v>27</v>
      </c>
      <c r="T300" s="137">
        <v>26</v>
      </c>
      <c r="U300" s="137">
        <v>20</v>
      </c>
      <c r="V300" s="137">
        <v>21</v>
      </c>
      <c r="W300" s="137">
        <v>21</v>
      </c>
      <c r="X300" s="137">
        <v>21</v>
      </c>
      <c r="Y300" s="137">
        <v>22</v>
      </c>
      <c r="Z300" s="137">
        <v>17</v>
      </c>
      <c r="AA300" s="137">
        <v>12</v>
      </c>
      <c r="AB300" s="137">
        <v>12</v>
      </c>
      <c r="AC300" s="137">
        <v>9</v>
      </c>
      <c r="AD300" s="137">
        <v>8</v>
      </c>
      <c r="AE300" s="137">
        <v>7</v>
      </c>
      <c r="AF300" s="137">
        <v>6</v>
      </c>
      <c r="AG300" s="137" t="s">
        <v>631</v>
      </c>
      <c r="AH300" s="137" t="s">
        <v>631</v>
      </c>
      <c r="AI300" s="137">
        <v>5</v>
      </c>
      <c r="AJ300" s="137">
        <v>5</v>
      </c>
      <c r="AK300" s="137" t="s">
        <v>631</v>
      </c>
      <c r="AL300" s="137" t="s">
        <v>631</v>
      </c>
      <c r="AM300" s="137" t="s">
        <v>631</v>
      </c>
      <c r="AN300" s="137" t="s">
        <v>631</v>
      </c>
      <c r="AO300" s="137">
        <v>6</v>
      </c>
      <c r="AP300" s="137">
        <v>6</v>
      </c>
    </row>
    <row r="301" spans="1:42" ht="18" customHeight="1">
      <c r="A301" s="122" t="s">
        <v>1164</v>
      </c>
      <c r="B301" s="136" t="s">
        <v>1165</v>
      </c>
      <c r="C301" s="137">
        <v>107</v>
      </c>
      <c r="D301" s="137">
        <v>97</v>
      </c>
      <c r="E301" s="137">
        <v>92</v>
      </c>
      <c r="F301" s="137">
        <v>82</v>
      </c>
      <c r="G301" s="137">
        <v>65</v>
      </c>
      <c r="H301" s="137">
        <v>59</v>
      </c>
      <c r="I301" s="137">
        <v>57</v>
      </c>
      <c r="J301" s="137">
        <v>54</v>
      </c>
      <c r="K301" s="137">
        <v>52</v>
      </c>
      <c r="L301" s="137">
        <v>48</v>
      </c>
      <c r="M301" s="137">
        <v>44</v>
      </c>
      <c r="N301" s="137">
        <v>46</v>
      </c>
      <c r="O301" s="137">
        <v>38</v>
      </c>
      <c r="P301" s="137">
        <v>42</v>
      </c>
      <c r="Q301" s="137">
        <v>45</v>
      </c>
      <c r="R301" s="137">
        <v>47</v>
      </c>
      <c r="S301" s="137">
        <v>47</v>
      </c>
      <c r="T301" s="137">
        <v>42</v>
      </c>
      <c r="U301" s="137">
        <v>41</v>
      </c>
      <c r="V301" s="137">
        <v>37</v>
      </c>
      <c r="W301" s="137">
        <v>36</v>
      </c>
      <c r="X301" s="137">
        <v>30</v>
      </c>
      <c r="Y301" s="137">
        <v>29</v>
      </c>
      <c r="Z301" s="137">
        <v>27</v>
      </c>
      <c r="AA301" s="137">
        <v>21</v>
      </c>
      <c r="AB301" s="137">
        <v>19</v>
      </c>
      <c r="AC301" s="137">
        <v>16</v>
      </c>
      <c r="AD301" s="137">
        <v>16</v>
      </c>
      <c r="AE301" s="137">
        <v>15</v>
      </c>
      <c r="AF301" s="137">
        <v>13</v>
      </c>
      <c r="AG301" s="137">
        <v>8</v>
      </c>
      <c r="AH301" s="137">
        <v>7</v>
      </c>
      <c r="AI301" s="137">
        <v>7</v>
      </c>
      <c r="AJ301" s="137" t="s">
        <v>631</v>
      </c>
      <c r="AK301" s="137">
        <v>5</v>
      </c>
      <c r="AL301" s="137">
        <v>5</v>
      </c>
      <c r="AM301" s="137">
        <v>7</v>
      </c>
      <c r="AN301" s="137">
        <v>8</v>
      </c>
      <c r="AO301" s="137">
        <v>7</v>
      </c>
      <c r="AP301" s="137">
        <v>7</v>
      </c>
    </row>
    <row r="302" spans="1:42" ht="18" customHeight="1">
      <c r="A302" s="122" t="s">
        <v>1166</v>
      </c>
      <c r="B302" s="136" t="s">
        <v>1167</v>
      </c>
      <c r="C302" s="137">
        <v>347</v>
      </c>
      <c r="D302" s="137">
        <v>300</v>
      </c>
      <c r="E302" s="137">
        <v>258</v>
      </c>
      <c r="F302" s="137">
        <v>237</v>
      </c>
      <c r="G302" s="137">
        <v>217</v>
      </c>
      <c r="H302" s="137">
        <v>190</v>
      </c>
      <c r="I302" s="137">
        <v>180</v>
      </c>
      <c r="J302" s="137">
        <v>157</v>
      </c>
      <c r="K302" s="137">
        <v>142</v>
      </c>
      <c r="L302" s="137">
        <v>120</v>
      </c>
      <c r="M302" s="137">
        <v>106</v>
      </c>
      <c r="N302" s="137">
        <v>97</v>
      </c>
      <c r="O302" s="137">
        <v>86</v>
      </c>
      <c r="P302" s="137">
        <v>75</v>
      </c>
      <c r="Q302" s="137">
        <v>69</v>
      </c>
      <c r="R302" s="137">
        <v>68</v>
      </c>
      <c r="S302" s="137">
        <v>66</v>
      </c>
      <c r="T302" s="137">
        <v>58</v>
      </c>
      <c r="U302" s="137">
        <v>49</v>
      </c>
      <c r="V302" s="137">
        <v>42</v>
      </c>
      <c r="W302" s="137">
        <v>41</v>
      </c>
      <c r="X302" s="137">
        <v>37</v>
      </c>
      <c r="Y302" s="137">
        <v>31</v>
      </c>
      <c r="Z302" s="137">
        <v>29</v>
      </c>
      <c r="AA302" s="137">
        <v>24</v>
      </c>
      <c r="AB302" s="137">
        <v>18</v>
      </c>
      <c r="AC302" s="137">
        <v>20</v>
      </c>
      <c r="AD302" s="137">
        <v>18</v>
      </c>
      <c r="AE302" s="137">
        <v>18</v>
      </c>
      <c r="AF302" s="137">
        <v>15</v>
      </c>
      <c r="AG302" s="137">
        <v>13</v>
      </c>
      <c r="AH302" s="137">
        <v>13</v>
      </c>
      <c r="AI302" s="137">
        <v>11</v>
      </c>
      <c r="AJ302" s="137">
        <v>9</v>
      </c>
      <c r="AK302" s="137">
        <v>10</v>
      </c>
      <c r="AL302" s="137">
        <v>9</v>
      </c>
      <c r="AM302" s="137">
        <v>7</v>
      </c>
      <c r="AN302" s="137">
        <v>6</v>
      </c>
      <c r="AO302" s="137" t="s">
        <v>631</v>
      </c>
      <c r="AP302" s="137">
        <v>5</v>
      </c>
    </row>
    <row r="303" spans="1:42" ht="18" customHeight="1">
      <c r="A303" s="122" t="s">
        <v>1168</v>
      </c>
      <c r="B303" s="136" t="s">
        <v>1169</v>
      </c>
      <c r="C303" s="137">
        <v>268</v>
      </c>
      <c r="D303" s="137">
        <v>230</v>
      </c>
      <c r="E303" s="137">
        <v>202</v>
      </c>
      <c r="F303" s="137">
        <v>187</v>
      </c>
      <c r="G303" s="137">
        <v>166</v>
      </c>
      <c r="H303" s="137">
        <v>139</v>
      </c>
      <c r="I303" s="137">
        <v>134</v>
      </c>
      <c r="J303" s="137">
        <v>115</v>
      </c>
      <c r="K303" s="137">
        <v>102</v>
      </c>
      <c r="L303" s="137">
        <v>91</v>
      </c>
      <c r="M303" s="137">
        <v>86</v>
      </c>
      <c r="N303" s="137">
        <v>84</v>
      </c>
      <c r="O303" s="137">
        <v>82</v>
      </c>
      <c r="P303" s="137">
        <v>72</v>
      </c>
      <c r="Q303" s="137">
        <v>71</v>
      </c>
      <c r="R303" s="137">
        <v>71</v>
      </c>
      <c r="S303" s="137">
        <v>68</v>
      </c>
      <c r="T303" s="137">
        <v>63</v>
      </c>
      <c r="U303" s="137">
        <v>59</v>
      </c>
      <c r="V303" s="137">
        <v>50</v>
      </c>
      <c r="W303" s="137">
        <v>50</v>
      </c>
      <c r="X303" s="137">
        <v>38</v>
      </c>
      <c r="Y303" s="137">
        <v>37</v>
      </c>
      <c r="Z303" s="137">
        <v>29</v>
      </c>
      <c r="AA303" s="137">
        <v>28</v>
      </c>
      <c r="AB303" s="137">
        <v>24</v>
      </c>
      <c r="AC303" s="137">
        <v>19</v>
      </c>
      <c r="AD303" s="137">
        <v>15</v>
      </c>
      <c r="AE303" s="137">
        <v>11</v>
      </c>
      <c r="AF303" s="137">
        <v>8</v>
      </c>
      <c r="AG303" s="137" t="s">
        <v>631</v>
      </c>
      <c r="AH303" s="137" t="s">
        <v>631</v>
      </c>
      <c r="AI303" s="137" t="s">
        <v>631</v>
      </c>
      <c r="AJ303" s="137" t="s">
        <v>631</v>
      </c>
      <c r="AK303" s="137" t="s">
        <v>631</v>
      </c>
      <c r="AL303" s="137">
        <v>5</v>
      </c>
      <c r="AM303" s="137">
        <v>5</v>
      </c>
      <c r="AN303" s="137">
        <v>5</v>
      </c>
      <c r="AO303" s="137">
        <v>8</v>
      </c>
      <c r="AP303" s="137">
        <v>7</v>
      </c>
    </row>
    <row r="304" spans="1:42" ht="18" customHeight="1">
      <c r="A304" s="122" t="s">
        <v>1170</v>
      </c>
      <c r="B304" s="136" t="s">
        <v>1171</v>
      </c>
      <c r="C304" s="137">
        <v>637</v>
      </c>
      <c r="D304" s="137">
        <v>526</v>
      </c>
      <c r="E304" s="137">
        <v>471</v>
      </c>
      <c r="F304" s="137">
        <v>432</v>
      </c>
      <c r="G304" s="137">
        <v>406</v>
      </c>
      <c r="H304" s="137">
        <v>339</v>
      </c>
      <c r="I304" s="137">
        <v>317</v>
      </c>
      <c r="J304" s="137">
        <v>284</v>
      </c>
      <c r="K304" s="137">
        <v>265</v>
      </c>
      <c r="L304" s="137">
        <v>234</v>
      </c>
      <c r="M304" s="137">
        <v>214</v>
      </c>
      <c r="N304" s="137">
        <v>202</v>
      </c>
      <c r="O304" s="137">
        <v>184</v>
      </c>
      <c r="P304" s="137">
        <v>171</v>
      </c>
      <c r="Q304" s="137">
        <v>162</v>
      </c>
      <c r="R304" s="137">
        <v>149</v>
      </c>
      <c r="S304" s="137">
        <v>148</v>
      </c>
      <c r="T304" s="137">
        <v>136</v>
      </c>
      <c r="U304" s="137">
        <v>122</v>
      </c>
      <c r="V304" s="137">
        <v>107</v>
      </c>
      <c r="W304" s="137">
        <v>95</v>
      </c>
      <c r="X304" s="137">
        <v>85</v>
      </c>
      <c r="Y304" s="137">
        <v>77</v>
      </c>
      <c r="Z304" s="137">
        <v>70</v>
      </c>
      <c r="AA304" s="137">
        <v>58</v>
      </c>
      <c r="AB304" s="137">
        <v>50</v>
      </c>
      <c r="AC304" s="137">
        <v>47</v>
      </c>
      <c r="AD304" s="137">
        <v>35</v>
      </c>
      <c r="AE304" s="137">
        <v>28</v>
      </c>
      <c r="AF304" s="137">
        <v>22</v>
      </c>
      <c r="AG304" s="137">
        <v>21</v>
      </c>
      <c r="AH304" s="137">
        <v>19</v>
      </c>
      <c r="AI304" s="137">
        <v>16</v>
      </c>
      <c r="AJ304" s="137">
        <v>13</v>
      </c>
      <c r="AK304" s="137">
        <v>15</v>
      </c>
      <c r="AL304" s="137">
        <v>11</v>
      </c>
      <c r="AM304" s="137">
        <v>10</v>
      </c>
      <c r="AN304" s="137">
        <v>10</v>
      </c>
      <c r="AO304" s="137">
        <v>11</v>
      </c>
      <c r="AP304" s="137">
        <v>12</v>
      </c>
    </row>
    <row r="305" spans="1:42" ht="18" customHeight="1">
      <c r="A305" s="122" t="s">
        <v>1172</v>
      </c>
      <c r="B305" s="136" t="s">
        <v>1173</v>
      </c>
      <c r="C305" s="137">
        <v>4799</v>
      </c>
      <c r="D305" s="137">
        <v>4091</v>
      </c>
      <c r="E305" s="137">
        <v>3547</v>
      </c>
      <c r="F305" s="137">
        <v>3244</v>
      </c>
      <c r="G305" s="137">
        <v>2874</v>
      </c>
      <c r="H305" s="137">
        <v>2464</v>
      </c>
      <c r="I305" s="137">
        <v>2380</v>
      </c>
      <c r="J305" s="137">
        <v>2105</v>
      </c>
      <c r="K305" s="137">
        <v>1875</v>
      </c>
      <c r="L305" s="137">
        <v>1607</v>
      </c>
      <c r="M305" s="137">
        <v>1481</v>
      </c>
      <c r="N305" s="137">
        <v>1341</v>
      </c>
      <c r="O305" s="137">
        <v>1237</v>
      </c>
      <c r="P305" s="137">
        <v>1120</v>
      </c>
      <c r="Q305" s="137">
        <v>1025</v>
      </c>
      <c r="R305" s="137">
        <v>919</v>
      </c>
      <c r="S305" s="137">
        <v>854</v>
      </c>
      <c r="T305" s="137">
        <v>763</v>
      </c>
      <c r="U305" s="137">
        <v>699</v>
      </c>
      <c r="V305" s="137">
        <v>605</v>
      </c>
      <c r="W305" s="137">
        <v>576</v>
      </c>
      <c r="X305" s="137">
        <v>514</v>
      </c>
      <c r="Y305" s="137">
        <v>467</v>
      </c>
      <c r="Z305" s="137">
        <v>412</v>
      </c>
      <c r="AA305" s="137">
        <v>372</v>
      </c>
      <c r="AB305" s="137">
        <v>343</v>
      </c>
      <c r="AC305" s="137">
        <v>305</v>
      </c>
      <c r="AD305" s="137">
        <v>266</v>
      </c>
      <c r="AE305" s="137">
        <v>232</v>
      </c>
      <c r="AF305" s="137">
        <v>179</v>
      </c>
      <c r="AG305" s="137">
        <v>148</v>
      </c>
      <c r="AH305" s="137">
        <v>100</v>
      </c>
      <c r="AI305" s="137">
        <v>81</v>
      </c>
      <c r="AJ305" s="137">
        <v>79</v>
      </c>
      <c r="AK305" s="137">
        <v>70</v>
      </c>
      <c r="AL305" s="137">
        <v>63</v>
      </c>
      <c r="AM305" s="137">
        <v>63</v>
      </c>
      <c r="AN305" s="137">
        <v>65</v>
      </c>
      <c r="AO305" s="137">
        <v>64</v>
      </c>
      <c r="AP305" s="137">
        <v>67</v>
      </c>
    </row>
    <row r="306" spans="1:42" ht="18" customHeight="1">
      <c r="A306" s="122" t="s">
        <v>1174</v>
      </c>
      <c r="B306" s="136" t="s">
        <v>1175</v>
      </c>
      <c r="C306" s="137">
        <v>610</v>
      </c>
      <c r="D306" s="137">
        <v>512</v>
      </c>
      <c r="E306" s="137">
        <v>445</v>
      </c>
      <c r="F306" s="137">
        <v>416</v>
      </c>
      <c r="G306" s="137">
        <v>359</v>
      </c>
      <c r="H306" s="137">
        <v>318</v>
      </c>
      <c r="I306" s="137">
        <v>305</v>
      </c>
      <c r="J306" s="137">
        <v>270</v>
      </c>
      <c r="K306" s="137">
        <v>238</v>
      </c>
      <c r="L306" s="137">
        <v>197</v>
      </c>
      <c r="M306" s="137">
        <v>186</v>
      </c>
      <c r="N306" s="137">
        <v>172</v>
      </c>
      <c r="O306" s="137">
        <v>152</v>
      </c>
      <c r="P306" s="137">
        <v>140</v>
      </c>
      <c r="Q306" s="137">
        <v>124</v>
      </c>
      <c r="R306" s="137">
        <v>107</v>
      </c>
      <c r="S306" s="137">
        <v>94</v>
      </c>
      <c r="T306" s="137">
        <v>85</v>
      </c>
      <c r="U306" s="137">
        <v>79</v>
      </c>
      <c r="V306" s="137">
        <v>69</v>
      </c>
      <c r="W306" s="137">
        <v>67</v>
      </c>
      <c r="X306" s="137">
        <v>58</v>
      </c>
      <c r="Y306" s="137">
        <v>50</v>
      </c>
      <c r="Z306" s="137">
        <v>46</v>
      </c>
      <c r="AA306" s="137">
        <v>43</v>
      </c>
      <c r="AB306" s="137">
        <v>48</v>
      </c>
      <c r="AC306" s="137">
        <v>44</v>
      </c>
      <c r="AD306" s="137">
        <v>40</v>
      </c>
      <c r="AE306" s="137">
        <v>31</v>
      </c>
      <c r="AF306" s="137">
        <v>28</v>
      </c>
      <c r="AG306" s="137">
        <v>23</v>
      </c>
      <c r="AH306" s="137">
        <v>9</v>
      </c>
      <c r="AI306" s="137">
        <v>8</v>
      </c>
      <c r="AJ306" s="137">
        <v>8</v>
      </c>
      <c r="AK306" s="137">
        <v>7</v>
      </c>
      <c r="AL306" s="137">
        <v>9</v>
      </c>
      <c r="AM306" s="137">
        <v>7</v>
      </c>
      <c r="AN306" s="137">
        <v>6</v>
      </c>
      <c r="AO306" s="137">
        <v>7</v>
      </c>
      <c r="AP306" s="137">
        <v>7</v>
      </c>
    </row>
    <row r="307" spans="1:42" ht="18" customHeight="1">
      <c r="A307" s="122" t="s">
        <v>1176</v>
      </c>
      <c r="B307" s="136" t="s">
        <v>1177</v>
      </c>
      <c r="C307" s="137">
        <v>621</v>
      </c>
      <c r="D307" s="137">
        <v>538</v>
      </c>
      <c r="E307" s="137">
        <v>481</v>
      </c>
      <c r="F307" s="137">
        <v>446</v>
      </c>
      <c r="G307" s="137">
        <v>389</v>
      </c>
      <c r="H307" s="137">
        <v>332</v>
      </c>
      <c r="I307" s="137">
        <v>313</v>
      </c>
      <c r="J307" s="137">
        <v>283</v>
      </c>
      <c r="K307" s="137">
        <v>249</v>
      </c>
      <c r="L307" s="137">
        <v>213</v>
      </c>
      <c r="M307" s="137">
        <v>195</v>
      </c>
      <c r="N307" s="137">
        <v>178</v>
      </c>
      <c r="O307" s="137">
        <v>173</v>
      </c>
      <c r="P307" s="137">
        <v>157</v>
      </c>
      <c r="Q307" s="137">
        <v>143</v>
      </c>
      <c r="R307" s="137">
        <v>129</v>
      </c>
      <c r="S307" s="137">
        <v>121</v>
      </c>
      <c r="T307" s="137">
        <v>111</v>
      </c>
      <c r="U307" s="137">
        <v>99</v>
      </c>
      <c r="V307" s="137">
        <v>84</v>
      </c>
      <c r="W307" s="137">
        <v>79</v>
      </c>
      <c r="X307" s="137">
        <v>70</v>
      </c>
      <c r="Y307" s="137">
        <v>63</v>
      </c>
      <c r="Z307" s="137">
        <v>55</v>
      </c>
      <c r="AA307" s="137">
        <v>51</v>
      </c>
      <c r="AB307" s="137">
        <v>45</v>
      </c>
      <c r="AC307" s="137">
        <v>43</v>
      </c>
      <c r="AD307" s="137">
        <v>35</v>
      </c>
      <c r="AE307" s="137">
        <v>35</v>
      </c>
      <c r="AF307" s="137">
        <v>21</v>
      </c>
      <c r="AG307" s="137">
        <v>17</v>
      </c>
      <c r="AH307" s="137">
        <v>16</v>
      </c>
      <c r="AI307" s="137">
        <v>14</v>
      </c>
      <c r="AJ307" s="137">
        <v>12</v>
      </c>
      <c r="AK307" s="137">
        <v>8</v>
      </c>
      <c r="AL307" s="137">
        <v>6</v>
      </c>
      <c r="AM307" s="137">
        <v>6</v>
      </c>
      <c r="AN307" s="137">
        <v>7</v>
      </c>
      <c r="AO307" s="137">
        <v>7</v>
      </c>
      <c r="AP307" s="137">
        <v>6</v>
      </c>
    </row>
    <row r="308" spans="1:42" ht="18" customHeight="1">
      <c r="A308" s="122" t="s">
        <v>1178</v>
      </c>
      <c r="B308" s="136" t="s">
        <v>1179</v>
      </c>
      <c r="C308" s="137">
        <v>373</v>
      </c>
      <c r="D308" s="137">
        <v>305</v>
      </c>
      <c r="E308" s="137">
        <v>259</v>
      </c>
      <c r="F308" s="137">
        <v>250</v>
      </c>
      <c r="G308" s="137">
        <v>224</v>
      </c>
      <c r="H308" s="137">
        <v>192</v>
      </c>
      <c r="I308" s="137">
        <v>191</v>
      </c>
      <c r="J308" s="137">
        <v>169</v>
      </c>
      <c r="K308" s="137">
        <v>144</v>
      </c>
      <c r="L308" s="137">
        <v>121</v>
      </c>
      <c r="M308" s="137">
        <v>104</v>
      </c>
      <c r="N308" s="137">
        <v>95</v>
      </c>
      <c r="O308" s="137">
        <v>85</v>
      </c>
      <c r="P308" s="137">
        <v>72</v>
      </c>
      <c r="Q308" s="137">
        <v>68</v>
      </c>
      <c r="R308" s="137">
        <v>61</v>
      </c>
      <c r="S308" s="137">
        <v>61</v>
      </c>
      <c r="T308" s="137">
        <v>56</v>
      </c>
      <c r="U308" s="137">
        <v>50</v>
      </c>
      <c r="V308" s="137">
        <v>46</v>
      </c>
      <c r="W308" s="137">
        <v>49</v>
      </c>
      <c r="X308" s="137">
        <v>42</v>
      </c>
      <c r="Y308" s="137">
        <v>44</v>
      </c>
      <c r="Z308" s="137">
        <v>42</v>
      </c>
      <c r="AA308" s="137">
        <v>35</v>
      </c>
      <c r="AB308" s="137">
        <v>31</v>
      </c>
      <c r="AC308" s="137">
        <v>26</v>
      </c>
      <c r="AD308" s="137">
        <v>20</v>
      </c>
      <c r="AE308" s="137">
        <v>14</v>
      </c>
      <c r="AF308" s="137">
        <v>11</v>
      </c>
      <c r="AG308" s="137">
        <v>12</v>
      </c>
      <c r="AH308" s="137">
        <v>6</v>
      </c>
      <c r="AI308" s="137" t="s">
        <v>631</v>
      </c>
      <c r="AJ308" s="137">
        <v>5</v>
      </c>
      <c r="AK308" s="137">
        <v>6</v>
      </c>
      <c r="AL308" s="137">
        <v>5</v>
      </c>
      <c r="AM308" s="137">
        <v>6</v>
      </c>
      <c r="AN308" s="137">
        <v>6</v>
      </c>
      <c r="AO308" s="137">
        <v>5</v>
      </c>
      <c r="AP308" s="137">
        <v>7</v>
      </c>
    </row>
    <row r="309" spans="1:42" ht="18" customHeight="1">
      <c r="A309" s="122" t="s">
        <v>1180</v>
      </c>
      <c r="B309" s="136" t="s">
        <v>1181</v>
      </c>
      <c r="C309" s="137">
        <v>360</v>
      </c>
      <c r="D309" s="137">
        <v>307</v>
      </c>
      <c r="E309" s="137">
        <v>261</v>
      </c>
      <c r="F309" s="137">
        <v>224</v>
      </c>
      <c r="G309" s="137">
        <v>204</v>
      </c>
      <c r="H309" s="137">
        <v>183</v>
      </c>
      <c r="I309" s="137">
        <v>177</v>
      </c>
      <c r="J309" s="137">
        <v>162</v>
      </c>
      <c r="K309" s="137">
        <v>149</v>
      </c>
      <c r="L309" s="137">
        <v>140</v>
      </c>
      <c r="M309" s="137">
        <v>130</v>
      </c>
      <c r="N309" s="137">
        <v>103</v>
      </c>
      <c r="O309" s="137">
        <v>98</v>
      </c>
      <c r="P309" s="137">
        <v>90</v>
      </c>
      <c r="Q309" s="137">
        <v>80</v>
      </c>
      <c r="R309" s="137">
        <v>77</v>
      </c>
      <c r="S309" s="137">
        <v>78</v>
      </c>
      <c r="T309" s="137">
        <v>70</v>
      </c>
      <c r="U309" s="137">
        <v>68</v>
      </c>
      <c r="V309" s="137">
        <v>64</v>
      </c>
      <c r="W309" s="137">
        <v>55</v>
      </c>
      <c r="X309" s="137">
        <v>47</v>
      </c>
      <c r="Y309" s="137">
        <v>40</v>
      </c>
      <c r="Z309" s="137">
        <v>37</v>
      </c>
      <c r="AA309" s="137">
        <v>35</v>
      </c>
      <c r="AB309" s="137">
        <v>36</v>
      </c>
      <c r="AC309" s="137">
        <v>35</v>
      </c>
      <c r="AD309" s="137">
        <v>29</v>
      </c>
      <c r="AE309" s="137">
        <v>25</v>
      </c>
      <c r="AF309" s="137">
        <v>23</v>
      </c>
      <c r="AG309" s="137">
        <v>19</v>
      </c>
      <c r="AH309" s="137">
        <v>12</v>
      </c>
      <c r="AI309" s="137">
        <v>14</v>
      </c>
      <c r="AJ309" s="137">
        <v>12</v>
      </c>
      <c r="AK309" s="137">
        <v>11</v>
      </c>
      <c r="AL309" s="137">
        <v>9</v>
      </c>
      <c r="AM309" s="137">
        <v>10</v>
      </c>
      <c r="AN309" s="137">
        <v>10</v>
      </c>
      <c r="AO309" s="137">
        <v>10</v>
      </c>
      <c r="AP309" s="137">
        <v>9</v>
      </c>
    </row>
    <row r="310" spans="1:42" ht="18" customHeight="1">
      <c r="A310" s="122" t="s">
        <v>1182</v>
      </c>
      <c r="B310" s="136" t="s">
        <v>1183</v>
      </c>
      <c r="C310" s="137">
        <v>111</v>
      </c>
      <c r="D310" s="137">
        <v>90</v>
      </c>
      <c r="E310" s="137">
        <v>77</v>
      </c>
      <c r="F310" s="137">
        <v>68</v>
      </c>
      <c r="G310" s="137">
        <v>54</v>
      </c>
      <c r="H310" s="137">
        <v>49</v>
      </c>
      <c r="I310" s="137">
        <v>49</v>
      </c>
      <c r="J310" s="137">
        <v>47</v>
      </c>
      <c r="K310" s="137">
        <v>45</v>
      </c>
      <c r="L310" s="137">
        <v>40</v>
      </c>
      <c r="M310" s="137">
        <v>36</v>
      </c>
      <c r="N310" s="137">
        <v>31</v>
      </c>
      <c r="O310" s="137">
        <v>31</v>
      </c>
      <c r="P310" s="137">
        <v>27</v>
      </c>
      <c r="Q310" s="137">
        <v>25</v>
      </c>
      <c r="R310" s="137">
        <v>24</v>
      </c>
      <c r="S310" s="137">
        <v>20</v>
      </c>
      <c r="T310" s="137">
        <v>18</v>
      </c>
      <c r="U310" s="137">
        <v>16</v>
      </c>
      <c r="V310" s="137">
        <v>12</v>
      </c>
      <c r="W310" s="137">
        <v>12</v>
      </c>
      <c r="X310" s="137">
        <v>11</v>
      </c>
      <c r="Y310" s="137">
        <v>11</v>
      </c>
      <c r="Z310" s="137">
        <v>11</v>
      </c>
      <c r="AA310" s="137">
        <v>10</v>
      </c>
      <c r="AB310" s="137">
        <v>9</v>
      </c>
      <c r="AC310" s="137">
        <v>8</v>
      </c>
      <c r="AD310" s="137">
        <v>7</v>
      </c>
      <c r="AE310" s="137">
        <v>9</v>
      </c>
      <c r="AF310" s="137">
        <v>6</v>
      </c>
      <c r="AG310" s="137" t="s">
        <v>631</v>
      </c>
      <c r="AH310" s="137" t="s">
        <v>631</v>
      </c>
      <c r="AI310" s="137" t="s">
        <v>631</v>
      </c>
      <c r="AJ310" s="137" t="s">
        <v>631</v>
      </c>
      <c r="AK310" s="137" t="s">
        <v>631</v>
      </c>
      <c r="AL310" s="137" t="s">
        <v>631</v>
      </c>
      <c r="AM310" s="137" t="s">
        <v>631</v>
      </c>
      <c r="AN310" s="137" t="s">
        <v>631</v>
      </c>
      <c r="AO310" s="137">
        <v>5</v>
      </c>
      <c r="AP310" s="137">
        <v>5</v>
      </c>
    </row>
    <row r="311" spans="1:42" ht="18" customHeight="1">
      <c r="A311" s="122" t="s">
        <v>1184</v>
      </c>
      <c r="B311" s="136" t="s">
        <v>1185</v>
      </c>
      <c r="C311" s="137">
        <v>421</v>
      </c>
      <c r="D311" s="137">
        <v>352</v>
      </c>
      <c r="E311" s="137">
        <v>298</v>
      </c>
      <c r="F311" s="137">
        <v>271</v>
      </c>
      <c r="G311" s="137">
        <v>253</v>
      </c>
      <c r="H311" s="137">
        <v>227</v>
      </c>
      <c r="I311" s="137">
        <v>220</v>
      </c>
      <c r="J311" s="137">
        <v>199</v>
      </c>
      <c r="K311" s="137">
        <v>182</v>
      </c>
      <c r="L311" s="137">
        <v>154</v>
      </c>
      <c r="M311" s="137">
        <v>144</v>
      </c>
      <c r="N311" s="137">
        <v>135</v>
      </c>
      <c r="O311" s="137">
        <v>126</v>
      </c>
      <c r="P311" s="137">
        <v>116</v>
      </c>
      <c r="Q311" s="137">
        <v>105</v>
      </c>
      <c r="R311" s="137">
        <v>100</v>
      </c>
      <c r="S311" s="137">
        <v>96</v>
      </c>
      <c r="T311" s="137">
        <v>87</v>
      </c>
      <c r="U311" s="137">
        <v>78</v>
      </c>
      <c r="V311" s="137">
        <v>64</v>
      </c>
      <c r="W311" s="137">
        <v>60</v>
      </c>
      <c r="X311" s="137">
        <v>51</v>
      </c>
      <c r="Y311" s="137">
        <v>41</v>
      </c>
      <c r="Z311" s="137">
        <v>38</v>
      </c>
      <c r="AA311" s="137">
        <v>32</v>
      </c>
      <c r="AB311" s="137">
        <v>28</v>
      </c>
      <c r="AC311" s="137">
        <v>26</v>
      </c>
      <c r="AD311" s="137">
        <v>24</v>
      </c>
      <c r="AE311" s="137">
        <v>20</v>
      </c>
      <c r="AF311" s="137">
        <v>17</v>
      </c>
      <c r="AG311" s="137">
        <v>13</v>
      </c>
      <c r="AH311" s="137">
        <v>10</v>
      </c>
      <c r="AI311" s="137">
        <v>5</v>
      </c>
      <c r="AJ311" s="137" t="s">
        <v>631</v>
      </c>
      <c r="AK311" s="137" t="s">
        <v>631</v>
      </c>
      <c r="AL311" s="137" t="s">
        <v>631</v>
      </c>
      <c r="AM311" s="137" t="s">
        <v>631</v>
      </c>
      <c r="AN311" s="137">
        <v>5</v>
      </c>
      <c r="AO311" s="137" t="s">
        <v>631</v>
      </c>
      <c r="AP311" s="137" t="s">
        <v>631</v>
      </c>
    </row>
    <row r="312" spans="1:42" ht="18" customHeight="1">
      <c r="A312" s="122" t="s">
        <v>1186</v>
      </c>
      <c r="B312" s="136" t="s">
        <v>1187</v>
      </c>
      <c r="C312" s="137">
        <v>286</v>
      </c>
      <c r="D312" s="137">
        <v>248</v>
      </c>
      <c r="E312" s="137">
        <v>215</v>
      </c>
      <c r="F312" s="137">
        <v>196</v>
      </c>
      <c r="G312" s="137">
        <v>179</v>
      </c>
      <c r="H312" s="137">
        <v>155</v>
      </c>
      <c r="I312" s="137">
        <v>147</v>
      </c>
      <c r="J312" s="137">
        <v>124</v>
      </c>
      <c r="K312" s="137">
        <v>112</v>
      </c>
      <c r="L312" s="137">
        <v>99</v>
      </c>
      <c r="M312" s="137">
        <v>89</v>
      </c>
      <c r="N312" s="137">
        <v>82</v>
      </c>
      <c r="O312" s="137">
        <v>76</v>
      </c>
      <c r="P312" s="137">
        <v>75</v>
      </c>
      <c r="Q312" s="137">
        <v>68</v>
      </c>
      <c r="R312" s="137">
        <v>61</v>
      </c>
      <c r="S312" s="137">
        <v>56</v>
      </c>
      <c r="T312" s="137">
        <v>50</v>
      </c>
      <c r="U312" s="137">
        <v>46</v>
      </c>
      <c r="V312" s="137">
        <v>39</v>
      </c>
      <c r="W312" s="137">
        <v>43</v>
      </c>
      <c r="X312" s="137">
        <v>43</v>
      </c>
      <c r="Y312" s="137">
        <v>39</v>
      </c>
      <c r="Z312" s="137">
        <v>36</v>
      </c>
      <c r="AA312" s="137">
        <v>36</v>
      </c>
      <c r="AB312" s="137">
        <v>33</v>
      </c>
      <c r="AC312" s="137">
        <v>29</v>
      </c>
      <c r="AD312" s="137">
        <v>24</v>
      </c>
      <c r="AE312" s="137">
        <v>19</v>
      </c>
      <c r="AF312" s="137">
        <v>10</v>
      </c>
      <c r="AG312" s="137">
        <v>10</v>
      </c>
      <c r="AH312" s="137">
        <v>7</v>
      </c>
      <c r="AI312" s="137">
        <v>6</v>
      </c>
      <c r="AJ312" s="137">
        <v>9</v>
      </c>
      <c r="AK312" s="137">
        <v>6</v>
      </c>
      <c r="AL312" s="137">
        <v>6</v>
      </c>
      <c r="AM312" s="137">
        <v>7</v>
      </c>
      <c r="AN312" s="137">
        <v>7</v>
      </c>
      <c r="AO312" s="137">
        <v>9</v>
      </c>
      <c r="AP312" s="137">
        <v>9</v>
      </c>
    </row>
    <row r="313" spans="1:42" ht="18" customHeight="1">
      <c r="A313" s="122" t="s">
        <v>1188</v>
      </c>
      <c r="B313" s="136" t="s">
        <v>1189</v>
      </c>
      <c r="C313" s="137">
        <v>653</v>
      </c>
      <c r="D313" s="137">
        <v>574</v>
      </c>
      <c r="E313" s="137">
        <v>504</v>
      </c>
      <c r="F313" s="137">
        <v>457</v>
      </c>
      <c r="G313" s="137">
        <v>408</v>
      </c>
      <c r="H313" s="137">
        <v>339</v>
      </c>
      <c r="I313" s="137">
        <v>319</v>
      </c>
      <c r="J313" s="137">
        <v>269</v>
      </c>
      <c r="K313" s="137">
        <v>240</v>
      </c>
      <c r="L313" s="137">
        <v>201</v>
      </c>
      <c r="M313" s="137">
        <v>191</v>
      </c>
      <c r="N313" s="137">
        <v>173</v>
      </c>
      <c r="O313" s="137">
        <v>153</v>
      </c>
      <c r="P313" s="137">
        <v>140</v>
      </c>
      <c r="Q313" s="137">
        <v>133</v>
      </c>
      <c r="R313" s="137">
        <v>122</v>
      </c>
      <c r="S313" s="137">
        <v>115</v>
      </c>
      <c r="T313" s="137">
        <v>105</v>
      </c>
      <c r="U313" s="137">
        <v>96</v>
      </c>
      <c r="V313" s="137">
        <v>81</v>
      </c>
      <c r="W313" s="137">
        <v>78</v>
      </c>
      <c r="X313" s="137">
        <v>73</v>
      </c>
      <c r="Y313" s="137">
        <v>67</v>
      </c>
      <c r="Z313" s="137">
        <v>60</v>
      </c>
      <c r="AA313" s="137">
        <v>56</v>
      </c>
      <c r="AB313" s="137">
        <v>51</v>
      </c>
      <c r="AC313" s="137">
        <v>45</v>
      </c>
      <c r="AD313" s="137">
        <v>42</v>
      </c>
      <c r="AE313" s="137">
        <v>42</v>
      </c>
      <c r="AF313" s="137">
        <v>34</v>
      </c>
      <c r="AG313" s="137">
        <v>25</v>
      </c>
      <c r="AH313" s="137">
        <v>18</v>
      </c>
      <c r="AI313" s="137">
        <v>13</v>
      </c>
      <c r="AJ313" s="137">
        <v>12</v>
      </c>
      <c r="AK313" s="137">
        <v>14</v>
      </c>
      <c r="AL313" s="137">
        <v>12</v>
      </c>
      <c r="AM313" s="137">
        <v>10</v>
      </c>
      <c r="AN313" s="137">
        <v>9</v>
      </c>
      <c r="AO313" s="137">
        <v>7</v>
      </c>
      <c r="AP313" s="137">
        <v>9</v>
      </c>
    </row>
    <row r="314" spans="1:42" ht="18" customHeight="1">
      <c r="A314" s="122" t="s">
        <v>1190</v>
      </c>
      <c r="B314" s="136" t="s">
        <v>1191</v>
      </c>
      <c r="C314" s="137">
        <v>155</v>
      </c>
      <c r="D314" s="137">
        <v>117</v>
      </c>
      <c r="E314" s="137">
        <v>102</v>
      </c>
      <c r="F314" s="137">
        <v>91</v>
      </c>
      <c r="G314" s="137">
        <v>90</v>
      </c>
      <c r="H314" s="137">
        <v>73</v>
      </c>
      <c r="I314" s="137">
        <v>76</v>
      </c>
      <c r="J314" s="137">
        <v>70</v>
      </c>
      <c r="K314" s="137">
        <v>60</v>
      </c>
      <c r="L314" s="137">
        <v>56</v>
      </c>
      <c r="M314" s="137">
        <v>56</v>
      </c>
      <c r="N314" s="137">
        <v>54</v>
      </c>
      <c r="O314" s="137">
        <v>49</v>
      </c>
      <c r="P314" s="137">
        <v>44</v>
      </c>
      <c r="Q314" s="137">
        <v>38</v>
      </c>
      <c r="R314" s="137">
        <v>32</v>
      </c>
      <c r="S314" s="137">
        <v>28</v>
      </c>
      <c r="T314" s="137">
        <v>26</v>
      </c>
      <c r="U314" s="137">
        <v>25</v>
      </c>
      <c r="V314" s="137">
        <v>25</v>
      </c>
      <c r="W314" s="137">
        <v>22</v>
      </c>
      <c r="X314" s="137">
        <v>17</v>
      </c>
      <c r="Y314" s="137">
        <v>15</v>
      </c>
      <c r="Z314" s="137">
        <v>11</v>
      </c>
      <c r="AA314" s="137">
        <v>10</v>
      </c>
      <c r="AB314" s="137">
        <v>7</v>
      </c>
      <c r="AC314" s="137">
        <v>5</v>
      </c>
      <c r="AD314" s="137">
        <v>5</v>
      </c>
      <c r="AE314" s="137">
        <v>5</v>
      </c>
      <c r="AF314" s="137" t="s">
        <v>631</v>
      </c>
      <c r="AG314" s="137">
        <v>5</v>
      </c>
      <c r="AH314" s="137" t="s">
        <v>631</v>
      </c>
      <c r="AI314" s="137" t="s">
        <v>631</v>
      </c>
      <c r="AJ314" s="137" t="s">
        <v>631</v>
      </c>
      <c r="AK314" s="137" t="s">
        <v>631</v>
      </c>
      <c r="AL314" s="137">
        <v>0</v>
      </c>
      <c r="AM314" s="137" t="s">
        <v>631</v>
      </c>
      <c r="AN314" s="137" t="s">
        <v>631</v>
      </c>
      <c r="AO314" s="137" t="s">
        <v>631</v>
      </c>
      <c r="AP314" s="137" t="s">
        <v>631</v>
      </c>
    </row>
    <row r="315" spans="1:42" ht="18" customHeight="1">
      <c r="A315" s="122" t="s">
        <v>1192</v>
      </c>
      <c r="B315" s="136" t="s">
        <v>1193</v>
      </c>
      <c r="C315" s="137">
        <v>525</v>
      </c>
      <c r="D315" s="137">
        <v>447</v>
      </c>
      <c r="E315" s="137">
        <v>393</v>
      </c>
      <c r="F315" s="137">
        <v>351</v>
      </c>
      <c r="G315" s="137">
        <v>293</v>
      </c>
      <c r="H315" s="137">
        <v>246</v>
      </c>
      <c r="I315" s="137">
        <v>237</v>
      </c>
      <c r="J315" s="137">
        <v>215</v>
      </c>
      <c r="K315" s="137">
        <v>195</v>
      </c>
      <c r="L315" s="137">
        <v>166</v>
      </c>
      <c r="M315" s="137">
        <v>152</v>
      </c>
      <c r="N315" s="137">
        <v>135</v>
      </c>
      <c r="O315" s="137">
        <v>121</v>
      </c>
      <c r="P315" s="137">
        <v>106</v>
      </c>
      <c r="Q315" s="137">
        <v>96</v>
      </c>
      <c r="R315" s="137">
        <v>87</v>
      </c>
      <c r="S315" s="137">
        <v>72</v>
      </c>
      <c r="T315" s="137">
        <v>52</v>
      </c>
      <c r="U315" s="137">
        <v>52</v>
      </c>
      <c r="V315" s="137">
        <v>41</v>
      </c>
      <c r="W315" s="137">
        <v>38</v>
      </c>
      <c r="X315" s="137">
        <v>35</v>
      </c>
      <c r="Y315" s="137">
        <v>33</v>
      </c>
      <c r="Z315" s="137">
        <v>27</v>
      </c>
      <c r="AA315" s="137">
        <v>23</v>
      </c>
      <c r="AB315" s="137">
        <v>18</v>
      </c>
      <c r="AC315" s="137">
        <v>13</v>
      </c>
      <c r="AD315" s="137">
        <v>10</v>
      </c>
      <c r="AE315" s="137">
        <v>7</v>
      </c>
      <c r="AF315" s="137">
        <v>6</v>
      </c>
      <c r="AG315" s="137">
        <v>6</v>
      </c>
      <c r="AH315" s="137">
        <v>6</v>
      </c>
      <c r="AI315" s="137" t="s">
        <v>631</v>
      </c>
      <c r="AJ315" s="137" t="s">
        <v>631</v>
      </c>
      <c r="AK315" s="137" t="s">
        <v>631</v>
      </c>
      <c r="AL315" s="137" t="s">
        <v>631</v>
      </c>
      <c r="AM315" s="137" t="s">
        <v>631</v>
      </c>
      <c r="AN315" s="137" t="s">
        <v>631</v>
      </c>
      <c r="AO315" s="137" t="s">
        <v>631</v>
      </c>
      <c r="AP315" s="137" t="s">
        <v>631</v>
      </c>
    </row>
    <row r="316" spans="1:42" ht="18" customHeight="1">
      <c r="A316" s="122" t="s">
        <v>1194</v>
      </c>
      <c r="B316" s="136" t="s">
        <v>1195</v>
      </c>
      <c r="C316" s="137">
        <v>678</v>
      </c>
      <c r="D316" s="137">
        <v>596</v>
      </c>
      <c r="E316" s="137">
        <v>509</v>
      </c>
      <c r="F316" s="137">
        <v>471</v>
      </c>
      <c r="G316" s="137">
        <v>419</v>
      </c>
      <c r="H316" s="137">
        <v>348</v>
      </c>
      <c r="I316" s="137">
        <v>344</v>
      </c>
      <c r="J316" s="137">
        <v>295</v>
      </c>
      <c r="K316" s="137">
        <v>259</v>
      </c>
      <c r="L316" s="137">
        <v>218</v>
      </c>
      <c r="M316" s="137">
        <v>196</v>
      </c>
      <c r="N316" s="137">
        <v>181</v>
      </c>
      <c r="O316" s="137">
        <v>171</v>
      </c>
      <c r="P316" s="137">
        <v>151</v>
      </c>
      <c r="Q316" s="137">
        <v>142</v>
      </c>
      <c r="R316" s="137">
        <v>117</v>
      </c>
      <c r="S316" s="137">
        <v>111</v>
      </c>
      <c r="T316" s="137">
        <v>101</v>
      </c>
      <c r="U316" s="137">
        <v>88</v>
      </c>
      <c r="V316" s="137">
        <v>78</v>
      </c>
      <c r="W316" s="137">
        <v>71</v>
      </c>
      <c r="X316" s="137">
        <v>65</v>
      </c>
      <c r="Y316" s="137">
        <v>62</v>
      </c>
      <c r="Z316" s="137">
        <v>47</v>
      </c>
      <c r="AA316" s="137">
        <v>39</v>
      </c>
      <c r="AB316" s="137">
        <v>35</v>
      </c>
      <c r="AC316" s="137">
        <v>29</v>
      </c>
      <c r="AD316" s="137">
        <v>28</v>
      </c>
      <c r="AE316" s="137">
        <v>23</v>
      </c>
      <c r="AF316" s="137">
        <v>17</v>
      </c>
      <c r="AG316" s="137">
        <v>12</v>
      </c>
      <c r="AH316" s="137">
        <v>8</v>
      </c>
      <c r="AI316" s="137">
        <v>6</v>
      </c>
      <c r="AJ316" s="137">
        <v>7</v>
      </c>
      <c r="AK316" s="137" t="s">
        <v>631</v>
      </c>
      <c r="AL316" s="137" t="s">
        <v>631</v>
      </c>
      <c r="AM316" s="137" t="s">
        <v>631</v>
      </c>
      <c r="AN316" s="137" t="s">
        <v>631</v>
      </c>
      <c r="AO316" s="137" t="s">
        <v>631</v>
      </c>
      <c r="AP316" s="137">
        <v>5</v>
      </c>
    </row>
    <row r="317" spans="1:42" ht="18" customHeight="1">
      <c r="A317" s="122"/>
      <c r="B317" s="136" t="s">
        <v>727</v>
      </c>
      <c r="C317" s="137">
        <v>6</v>
      </c>
      <c r="D317" s="137">
        <v>5</v>
      </c>
      <c r="E317" s="137" t="s">
        <v>631</v>
      </c>
      <c r="F317" s="137" t="s">
        <v>631</v>
      </c>
      <c r="G317" s="137" t="s">
        <v>631</v>
      </c>
      <c r="H317" s="137" t="s">
        <v>631</v>
      </c>
      <c r="I317" s="137" t="s">
        <v>631</v>
      </c>
      <c r="J317" s="137" t="s">
        <v>631</v>
      </c>
      <c r="K317" s="137" t="s">
        <v>631</v>
      </c>
      <c r="L317" s="137" t="s">
        <v>631</v>
      </c>
      <c r="M317" s="137" t="s">
        <v>631</v>
      </c>
      <c r="N317" s="137" t="s">
        <v>631</v>
      </c>
      <c r="O317" s="137" t="s">
        <v>631</v>
      </c>
      <c r="P317" s="137" t="s">
        <v>631</v>
      </c>
      <c r="Q317" s="137" t="s">
        <v>631</v>
      </c>
      <c r="R317" s="137" t="s">
        <v>631</v>
      </c>
      <c r="S317" s="137" t="s">
        <v>631</v>
      </c>
      <c r="T317" s="137" t="s">
        <v>631</v>
      </c>
      <c r="U317" s="137" t="s">
        <v>631</v>
      </c>
      <c r="V317" s="137" t="s">
        <v>631</v>
      </c>
      <c r="W317" s="137" t="s">
        <v>631</v>
      </c>
      <c r="X317" s="137" t="s">
        <v>631</v>
      </c>
      <c r="Y317" s="137" t="s">
        <v>631</v>
      </c>
      <c r="Z317" s="137" t="s">
        <v>631</v>
      </c>
      <c r="AA317" s="137" t="s">
        <v>631</v>
      </c>
      <c r="AB317" s="137" t="s">
        <v>631</v>
      </c>
      <c r="AC317" s="137" t="s">
        <v>631</v>
      </c>
      <c r="AD317" s="137" t="s">
        <v>631</v>
      </c>
      <c r="AE317" s="137" t="s">
        <v>631</v>
      </c>
      <c r="AF317" s="137" t="s">
        <v>631</v>
      </c>
      <c r="AG317" s="137" t="s">
        <v>631</v>
      </c>
      <c r="AH317" s="137" t="s">
        <v>631</v>
      </c>
      <c r="AI317" s="137" t="s">
        <v>631</v>
      </c>
      <c r="AJ317" s="137" t="s">
        <v>631</v>
      </c>
      <c r="AK317" s="137" t="s">
        <v>631</v>
      </c>
      <c r="AL317" s="137" t="s">
        <v>631</v>
      </c>
      <c r="AM317" s="137" t="s">
        <v>631</v>
      </c>
      <c r="AN317" s="137" t="s">
        <v>631</v>
      </c>
      <c r="AO317" s="137" t="s">
        <v>631</v>
      </c>
      <c r="AP317" s="137" t="s">
        <v>631</v>
      </c>
    </row>
    <row r="318" spans="1:42" ht="18" customHeight="1">
      <c r="A318" s="122" t="s">
        <v>1196</v>
      </c>
      <c r="B318" s="136" t="s">
        <v>1197</v>
      </c>
      <c r="C318" s="137">
        <v>3824</v>
      </c>
      <c r="D318" s="137">
        <v>3236</v>
      </c>
      <c r="E318" s="137">
        <v>2776</v>
      </c>
      <c r="F318" s="137">
        <v>2552</v>
      </c>
      <c r="G318" s="137">
        <v>2276</v>
      </c>
      <c r="H318" s="137">
        <v>1947</v>
      </c>
      <c r="I318" s="137">
        <v>1848</v>
      </c>
      <c r="J318" s="137">
        <v>1640</v>
      </c>
      <c r="K318" s="137">
        <v>1496</v>
      </c>
      <c r="L318" s="137">
        <v>1322</v>
      </c>
      <c r="M318" s="137">
        <v>1232</v>
      </c>
      <c r="N318" s="137">
        <v>1166</v>
      </c>
      <c r="O318" s="137">
        <v>1101</v>
      </c>
      <c r="P318" s="137">
        <v>1010</v>
      </c>
      <c r="Q318" s="137">
        <v>961</v>
      </c>
      <c r="R318" s="137">
        <v>901</v>
      </c>
      <c r="S318" s="137">
        <v>834</v>
      </c>
      <c r="T318" s="137">
        <v>760</v>
      </c>
      <c r="U318" s="137">
        <v>684</v>
      </c>
      <c r="V318" s="137">
        <v>586</v>
      </c>
      <c r="W318" s="137">
        <v>547</v>
      </c>
      <c r="X318" s="137">
        <v>485</v>
      </c>
      <c r="Y318" s="137">
        <v>442</v>
      </c>
      <c r="Z318" s="137">
        <v>388</v>
      </c>
      <c r="AA318" s="137">
        <v>338</v>
      </c>
      <c r="AB318" s="137">
        <v>287</v>
      </c>
      <c r="AC318" s="137">
        <v>244</v>
      </c>
      <c r="AD318" s="137">
        <v>190</v>
      </c>
      <c r="AE318" s="137">
        <v>156</v>
      </c>
      <c r="AF318" s="137">
        <v>123</v>
      </c>
      <c r="AG318" s="137">
        <v>114</v>
      </c>
      <c r="AH318" s="137">
        <v>103</v>
      </c>
      <c r="AI318" s="137">
        <v>88</v>
      </c>
      <c r="AJ318" s="137">
        <v>77</v>
      </c>
      <c r="AK318" s="137">
        <v>68</v>
      </c>
      <c r="AL318" s="137">
        <v>68</v>
      </c>
      <c r="AM318" s="137">
        <v>65</v>
      </c>
      <c r="AN318" s="137">
        <v>70</v>
      </c>
      <c r="AO318" s="137">
        <v>70</v>
      </c>
      <c r="AP318" s="137">
        <v>68</v>
      </c>
    </row>
    <row r="319" spans="1:42" ht="18" customHeight="1">
      <c r="A319" s="136" t="s">
        <v>1198</v>
      </c>
      <c r="B319" s="136" t="s">
        <v>1199</v>
      </c>
      <c r="C319" s="137">
        <v>347</v>
      </c>
      <c r="D319" s="137">
        <v>305</v>
      </c>
      <c r="E319" s="137">
        <v>260</v>
      </c>
      <c r="F319" s="137">
        <v>234</v>
      </c>
      <c r="G319" s="137">
        <v>199</v>
      </c>
      <c r="H319" s="137">
        <v>157</v>
      </c>
      <c r="I319" s="137">
        <v>149</v>
      </c>
      <c r="J319" s="137">
        <v>125</v>
      </c>
      <c r="K319" s="137">
        <v>116</v>
      </c>
      <c r="L319" s="137">
        <v>110</v>
      </c>
      <c r="M319" s="137">
        <v>100</v>
      </c>
      <c r="N319" s="137">
        <v>95</v>
      </c>
      <c r="O319" s="137">
        <v>94</v>
      </c>
      <c r="P319" s="137">
        <v>89</v>
      </c>
      <c r="Q319" s="137">
        <v>85</v>
      </c>
      <c r="R319" s="137">
        <v>79</v>
      </c>
      <c r="S319" s="137">
        <v>74</v>
      </c>
      <c r="T319" s="137">
        <v>65</v>
      </c>
      <c r="U319" s="137">
        <v>54</v>
      </c>
      <c r="V319" s="137">
        <v>49</v>
      </c>
      <c r="W319" s="137">
        <v>46</v>
      </c>
      <c r="X319" s="137">
        <v>42</v>
      </c>
      <c r="Y319" s="137">
        <v>39</v>
      </c>
      <c r="Z319" s="137">
        <v>36</v>
      </c>
      <c r="AA319" s="137">
        <v>30</v>
      </c>
      <c r="AB319" s="137">
        <v>22</v>
      </c>
      <c r="AC319" s="137">
        <v>19</v>
      </c>
      <c r="AD319" s="137">
        <v>14</v>
      </c>
      <c r="AE319" s="137">
        <v>13</v>
      </c>
      <c r="AF319" s="137">
        <v>10</v>
      </c>
      <c r="AG319" s="137">
        <v>9</v>
      </c>
      <c r="AH319" s="137">
        <v>7</v>
      </c>
      <c r="AI319" s="137">
        <v>5</v>
      </c>
      <c r="AJ319" s="137" t="s">
        <v>631</v>
      </c>
      <c r="AK319" s="137" t="s">
        <v>631</v>
      </c>
      <c r="AL319" s="137" t="s">
        <v>631</v>
      </c>
      <c r="AM319" s="137" t="s">
        <v>631</v>
      </c>
      <c r="AN319" s="137">
        <v>5</v>
      </c>
      <c r="AO319" s="137">
        <v>5</v>
      </c>
      <c r="AP319" s="137">
        <v>5</v>
      </c>
    </row>
    <row r="320" spans="1:42" ht="18" customHeight="1">
      <c r="A320" s="122" t="s">
        <v>1200</v>
      </c>
      <c r="B320" s="136" t="s">
        <v>1201</v>
      </c>
      <c r="C320" s="137">
        <v>401</v>
      </c>
      <c r="D320" s="137">
        <v>334</v>
      </c>
      <c r="E320" s="137">
        <v>274</v>
      </c>
      <c r="F320" s="137">
        <v>248</v>
      </c>
      <c r="G320" s="137">
        <v>229</v>
      </c>
      <c r="H320" s="137">
        <v>199</v>
      </c>
      <c r="I320" s="137">
        <v>182</v>
      </c>
      <c r="J320" s="137">
        <v>160</v>
      </c>
      <c r="K320" s="137">
        <v>151</v>
      </c>
      <c r="L320" s="137">
        <v>140</v>
      </c>
      <c r="M320" s="137">
        <v>131</v>
      </c>
      <c r="N320" s="137">
        <v>124</v>
      </c>
      <c r="O320" s="137">
        <v>109</v>
      </c>
      <c r="P320" s="137">
        <v>98</v>
      </c>
      <c r="Q320" s="137">
        <v>90</v>
      </c>
      <c r="R320" s="137">
        <v>81</v>
      </c>
      <c r="S320" s="137">
        <v>71</v>
      </c>
      <c r="T320" s="137">
        <v>66</v>
      </c>
      <c r="U320" s="137">
        <v>59</v>
      </c>
      <c r="V320" s="137">
        <v>58</v>
      </c>
      <c r="W320" s="137">
        <v>55</v>
      </c>
      <c r="X320" s="137">
        <v>53</v>
      </c>
      <c r="Y320" s="137">
        <v>45</v>
      </c>
      <c r="Z320" s="137">
        <v>36</v>
      </c>
      <c r="AA320" s="137">
        <v>35</v>
      </c>
      <c r="AB320" s="137">
        <v>31</v>
      </c>
      <c r="AC320" s="137">
        <v>24</v>
      </c>
      <c r="AD320" s="137">
        <v>19</v>
      </c>
      <c r="AE320" s="137">
        <v>14</v>
      </c>
      <c r="AF320" s="137">
        <v>7</v>
      </c>
      <c r="AG320" s="137">
        <v>9</v>
      </c>
      <c r="AH320" s="137">
        <v>8</v>
      </c>
      <c r="AI320" s="137">
        <v>9</v>
      </c>
      <c r="AJ320" s="137">
        <v>6</v>
      </c>
      <c r="AK320" s="137">
        <v>10</v>
      </c>
      <c r="AL320" s="137">
        <v>9</v>
      </c>
      <c r="AM320" s="137">
        <v>10</v>
      </c>
      <c r="AN320" s="137">
        <v>10</v>
      </c>
      <c r="AO320" s="137">
        <v>8</v>
      </c>
      <c r="AP320" s="137">
        <v>7</v>
      </c>
    </row>
    <row r="321" spans="1:42" ht="18" customHeight="1">
      <c r="A321" s="122" t="s">
        <v>1202</v>
      </c>
      <c r="B321" s="136" t="s">
        <v>1203</v>
      </c>
      <c r="C321" s="137">
        <v>220</v>
      </c>
      <c r="D321" s="137">
        <v>174</v>
      </c>
      <c r="E321" s="137">
        <v>145</v>
      </c>
      <c r="F321" s="137">
        <v>136</v>
      </c>
      <c r="G321" s="137">
        <v>120</v>
      </c>
      <c r="H321" s="137">
        <v>98</v>
      </c>
      <c r="I321" s="137">
        <v>86</v>
      </c>
      <c r="J321" s="137">
        <v>80</v>
      </c>
      <c r="K321" s="137">
        <v>72</v>
      </c>
      <c r="L321" s="137">
        <v>67</v>
      </c>
      <c r="M321" s="137">
        <v>63</v>
      </c>
      <c r="N321" s="137">
        <v>60</v>
      </c>
      <c r="O321" s="137">
        <v>55</v>
      </c>
      <c r="P321" s="137">
        <v>49</v>
      </c>
      <c r="Q321" s="137">
        <v>46</v>
      </c>
      <c r="R321" s="137">
        <v>41</v>
      </c>
      <c r="S321" s="137">
        <v>36</v>
      </c>
      <c r="T321" s="137">
        <v>33</v>
      </c>
      <c r="U321" s="137">
        <v>29</v>
      </c>
      <c r="V321" s="137">
        <v>25</v>
      </c>
      <c r="W321" s="137">
        <v>22</v>
      </c>
      <c r="X321" s="137">
        <v>19</v>
      </c>
      <c r="Y321" s="137">
        <v>17</v>
      </c>
      <c r="Z321" s="137">
        <v>12</v>
      </c>
      <c r="AA321" s="137">
        <v>11</v>
      </c>
      <c r="AB321" s="137">
        <v>6</v>
      </c>
      <c r="AC321" s="137">
        <v>6</v>
      </c>
      <c r="AD321" s="137">
        <v>6</v>
      </c>
      <c r="AE321" s="137">
        <v>6</v>
      </c>
      <c r="AF321" s="137">
        <v>5</v>
      </c>
      <c r="AG321" s="137" t="s">
        <v>631</v>
      </c>
      <c r="AH321" s="137" t="s">
        <v>631</v>
      </c>
      <c r="AI321" s="137" t="s">
        <v>631</v>
      </c>
      <c r="AJ321" s="137" t="s">
        <v>631</v>
      </c>
      <c r="AK321" s="137" t="s">
        <v>631</v>
      </c>
      <c r="AL321" s="137" t="s">
        <v>631</v>
      </c>
      <c r="AM321" s="137" t="s">
        <v>631</v>
      </c>
      <c r="AN321" s="137" t="s">
        <v>631</v>
      </c>
      <c r="AO321" s="137" t="s">
        <v>631</v>
      </c>
      <c r="AP321" s="137" t="s">
        <v>631</v>
      </c>
    </row>
    <row r="322" spans="1:42" ht="18" customHeight="1">
      <c r="A322" s="122" t="s">
        <v>1204</v>
      </c>
      <c r="B322" s="136" t="s">
        <v>1205</v>
      </c>
      <c r="C322" s="137">
        <v>234</v>
      </c>
      <c r="D322" s="137">
        <v>204</v>
      </c>
      <c r="E322" s="137">
        <v>188</v>
      </c>
      <c r="F322" s="137">
        <v>174</v>
      </c>
      <c r="G322" s="137">
        <v>157</v>
      </c>
      <c r="H322" s="137">
        <v>138</v>
      </c>
      <c r="I322" s="137">
        <v>134</v>
      </c>
      <c r="J322" s="137">
        <v>116</v>
      </c>
      <c r="K322" s="137">
        <v>109</v>
      </c>
      <c r="L322" s="137">
        <v>98</v>
      </c>
      <c r="M322" s="137">
        <v>88</v>
      </c>
      <c r="N322" s="137">
        <v>81</v>
      </c>
      <c r="O322" s="137">
        <v>76</v>
      </c>
      <c r="P322" s="137">
        <v>60</v>
      </c>
      <c r="Q322" s="137">
        <v>56</v>
      </c>
      <c r="R322" s="137">
        <v>61</v>
      </c>
      <c r="S322" s="137">
        <v>55</v>
      </c>
      <c r="T322" s="137">
        <v>54</v>
      </c>
      <c r="U322" s="137">
        <v>48</v>
      </c>
      <c r="V322" s="137">
        <v>43</v>
      </c>
      <c r="W322" s="137">
        <v>38</v>
      </c>
      <c r="X322" s="137">
        <v>36</v>
      </c>
      <c r="Y322" s="137">
        <v>35</v>
      </c>
      <c r="Z322" s="137">
        <v>31</v>
      </c>
      <c r="AA322" s="137">
        <v>23</v>
      </c>
      <c r="AB322" s="137">
        <v>22</v>
      </c>
      <c r="AC322" s="137">
        <v>22</v>
      </c>
      <c r="AD322" s="137">
        <v>19</v>
      </c>
      <c r="AE322" s="137">
        <v>16</v>
      </c>
      <c r="AF322" s="137">
        <v>14</v>
      </c>
      <c r="AG322" s="137">
        <v>14</v>
      </c>
      <c r="AH322" s="137">
        <v>13</v>
      </c>
      <c r="AI322" s="137">
        <v>13</v>
      </c>
      <c r="AJ322" s="137">
        <v>12</v>
      </c>
      <c r="AK322" s="137">
        <v>11</v>
      </c>
      <c r="AL322" s="137">
        <v>9</v>
      </c>
      <c r="AM322" s="137">
        <v>8</v>
      </c>
      <c r="AN322" s="137">
        <v>8</v>
      </c>
      <c r="AO322" s="137">
        <v>12</v>
      </c>
      <c r="AP322" s="137">
        <v>13</v>
      </c>
    </row>
    <row r="323" spans="1:42" ht="18" customHeight="1">
      <c r="A323" s="122" t="s">
        <v>1206</v>
      </c>
      <c r="B323" s="136" t="s">
        <v>1207</v>
      </c>
      <c r="C323" s="137">
        <v>212</v>
      </c>
      <c r="D323" s="137">
        <v>179</v>
      </c>
      <c r="E323" s="137">
        <v>149</v>
      </c>
      <c r="F323" s="137">
        <v>133</v>
      </c>
      <c r="G323" s="137">
        <v>117</v>
      </c>
      <c r="H323" s="137">
        <v>109</v>
      </c>
      <c r="I323" s="137">
        <v>106</v>
      </c>
      <c r="J323" s="137">
        <v>92</v>
      </c>
      <c r="K323" s="137">
        <v>83</v>
      </c>
      <c r="L323" s="137">
        <v>71</v>
      </c>
      <c r="M323" s="137">
        <v>64</v>
      </c>
      <c r="N323" s="137">
        <v>61</v>
      </c>
      <c r="O323" s="137">
        <v>59</v>
      </c>
      <c r="P323" s="137">
        <v>54</v>
      </c>
      <c r="Q323" s="137">
        <v>53</v>
      </c>
      <c r="R323" s="137">
        <v>48</v>
      </c>
      <c r="S323" s="137">
        <v>45</v>
      </c>
      <c r="T323" s="137">
        <v>42</v>
      </c>
      <c r="U323" s="137">
        <v>40</v>
      </c>
      <c r="V323" s="137">
        <v>33</v>
      </c>
      <c r="W323" s="137">
        <v>32</v>
      </c>
      <c r="X323" s="137">
        <v>30</v>
      </c>
      <c r="Y323" s="137">
        <v>28</v>
      </c>
      <c r="Z323" s="137">
        <v>24</v>
      </c>
      <c r="AA323" s="137">
        <v>23</v>
      </c>
      <c r="AB323" s="137">
        <v>21</v>
      </c>
      <c r="AC323" s="137">
        <v>18</v>
      </c>
      <c r="AD323" s="137">
        <v>14</v>
      </c>
      <c r="AE323" s="137">
        <v>11</v>
      </c>
      <c r="AF323" s="137">
        <v>10</v>
      </c>
      <c r="AG323" s="137">
        <v>8</v>
      </c>
      <c r="AH323" s="137">
        <v>6</v>
      </c>
      <c r="AI323" s="137" t="s">
        <v>631</v>
      </c>
      <c r="AJ323" s="137" t="s">
        <v>631</v>
      </c>
      <c r="AK323" s="137" t="s">
        <v>631</v>
      </c>
      <c r="AL323" s="137" t="s">
        <v>631</v>
      </c>
      <c r="AM323" s="137" t="s">
        <v>631</v>
      </c>
      <c r="AN323" s="137" t="s">
        <v>631</v>
      </c>
      <c r="AO323" s="137" t="s">
        <v>631</v>
      </c>
      <c r="AP323" s="137" t="s">
        <v>631</v>
      </c>
    </row>
    <row r="324" spans="1:42" ht="18" customHeight="1">
      <c r="A324" s="122" t="s">
        <v>1208</v>
      </c>
      <c r="B324" s="136" t="s">
        <v>1209</v>
      </c>
      <c r="C324" s="137">
        <v>161</v>
      </c>
      <c r="D324" s="137">
        <v>133</v>
      </c>
      <c r="E324" s="137">
        <v>109</v>
      </c>
      <c r="F324" s="137">
        <v>98</v>
      </c>
      <c r="G324" s="137">
        <v>90</v>
      </c>
      <c r="H324" s="137">
        <v>72</v>
      </c>
      <c r="I324" s="137">
        <v>66</v>
      </c>
      <c r="J324" s="137">
        <v>58</v>
      </c>
      <c r="K324" s="137">
        <v>54</v>
      </c>
      <c r="L324" s="137">
        <v>49</v>
      </c>
      <c r="M324" s="137">
        <v>47</v>
      </c>
      <c r="N324" s="137">
        <v>46</v>
      </c>
      <c r="O324" s="137">
        <v>43</v>
      </c>
      <c r="P324" s="137">
        <v>41</v>
      </c>
      <c r="Q324" s="137">
        <v>42</v>
      </c>
      <c r="R324" s="137">
        <v>43</v>
      </c>
      <c r="S324" s="137">
        <v>39</v>
      </c>
      <c r="T324" s="137">
        <v>36</v>
      </c>
      <c r="U324" s="137">
        <v>33</v>
      </c>
      <c r="V324" s="137">
        <v>27</v>
      </c>
      <c r="W324" s="137">
        <v>21</v>
      </c>
      <c r="X324" s="137">
        <v>19</v>
      </c>
      <c r="Y324" s="137">
        <v>16</v>
      </c>
      <c r="Z324" s="137">
        <v>14</v>
      </c>
      <c r="AA324" s="137">
        <v>12</v>
      </c>
      <c r="AB324" s="137">
        <v>9</v>
      </c>
      <c r="AC324" s="137">
        <v>8</v>
      </c>
      <c r="AD324" s="137">
        <v>8</v>
      </c>
      <c r="AE324" s="137">
        <v>7</v>
      </c>
      <c r="AF324" s="137">
        <v>6</v>
      </c>
      <c r="AG324" s="137">
        <v>5</v>
      </c>
      <c r="AH324" s="137">
        <v>5</v>
      </c>
      <c r="AI324" s="137" t="s">
        <v>631</v>
      </c>
      <c r="AJ324" s="137">
        <v>5</v>
      </c>
      <c r="AK324" s="137" t="s">
        <v>631</v>
      </c>
      <c r="AL324" s="137" t="s">
        <v>631</v>
      </c>
      <c r="AM324" s="137" t="s">
        <v>631</v>
      </c>
      <c r="AN324" s="137" t="s">
        <v>631</v>
      </c>
      <c r="AO324" s="137" t="s">
        <v>631</v>
      </c>
      <c r="AP324" s="137" t="s">
        <v>631</v>
      </c>
    </row>
    <row r="325" spans="1:42" ht="18" customHeight="1">
      <c r="A325" s="136" t="s">
        <v>1210</v>
      </c>
      <c r="B325" s="136" t="s">
        <v>1211</v>
      </c>
      <c r="C325" s="137">
        <v>409</v>
      </c>
      <c r="D325" s="137">
        <v>344</v>
      </c>
      <c r="E325" s="137">
        <v>296</v>
      </c>
      <c r="F325" s="137">
        <v>281</v>
      </c>
      <c r="G325" s="137">
        <v>247</v>
      </c>
      <c r="H325" s="137">
        <v>198</v>
      </c>
      <c r="I325" s="137">
        <v>188</v>
      </c>
      <c r="J325" s="137">
        <v>171</v>
      </c>
      <c r="K325" s="137">
        <v>161</v>
      </c>
      <c r="L325" s="137">
        <v>139</v>
      </c>
      <c r="M325" s="137">
        <v>137</v>
      </c>
      <c r="N325" s="137">
        <v>125</v>
      </c>
      <c r="O325" s="137">
        <v>116</v>
      </c>
      <c r="P325" s="137">
        <v>103</v>
      </c>
      <c r="Q325" s="137">
        <v>101</v>
      </c>
      <c r="R325" s="137">
        <v>93</v>
      </c>
      <c r="S325" s="137">
        <v>92</v>
      </c>
      <c r="T325" s="137">
        <v>77</v>
      </c>
      <c r="U325" s="137">
        <v>68</v>
      </c>
      <c r="V325" s="137">
        <v>58</v>
      </c>
      <c r="W325" s="137">
        <v>56</v>
      </c>
      <c r="X325" s="137">
        <v>46</v>
      </c>
      <c r="Y325" s="137">
        <v>43</v>
      </c>
      <c r="Z325" s="137">
        <v>38</v>
      </c>
      <c r="AA325" s="137">
        <v>35</v>
      </c>
      <c r="AB325" s="137">
        <v>28</v>
      </c>
      <c r="AC325" s="137">
        <v>25</v>
      </c>
      <c r="AD325" s="137">
        <v>17</v>
      </c>
      <c r="AE325" s="137">
        <v>13</v>
      </c>
      <c r="AF325" s="137">
        <v>14</v>
      </c>
      <c r="AG325" s="137">
        <v>12</v>
      </c>
      <c r="AH325" s="137">
        <v>12</v>
      </c>
      <c r="AI325" s="137">
        <v>9</v>
      </c>
      <c r="AJ325" s="137">
        <v>8</v>
      </c>
      <c r="AK325" s="137">
        <v>8</v>
      </c>
      <c r="AL325" s="137">
        <v>8</v>
      </c>
      <c r="AM325" s="137">
        <v>7</v>
      </c>
      <c r="AN325" s="137">
        <v>6</v>
      </c>
      <c r="AO325" s="137" t="s">
        <v>631</v>
      </c>
      <c r="AP325" s="137" t="s">
        <v>631</v>
      </c>
    </row>
    <row r="326" spans="1:42" ht="18" customHeight="1">
      <c r="A326" s="122" t="s">
        <v>1212</v>
      </c>
      <c r="B326" s="136" t="s">
        <v>1213</v>
      </c>
      <c r="C326" s="137">
        <v>521</v>
      </c>
      <c r="D326" s="137">
        <v>459</v>
      </c>
      <c r="E326" s="137">
        <v>393</v>
      </c>
      <c r="F326" s="137">
        <v>365</v>
      </c>
      <c r="G326" s="137">
        <v>318</v>
      </c>
      <c r="H326" s="137">
        <v>273</v>
      </c>
      <c r="I326" s="137">
        <v>262</v>
      </c>
      <c r="J326" s="137">
        <v>233</v>
      </c>
      <c r="K326" s="137">
        <v>205</v>
      </c>
      <c r="L326" s="137">
        <v>172</v>
      </c>
      <c r="M326" s="137">
        <v>157</v>
      </c>
      <c r="N326" s="137">
        <v>149</v>
      </c>
      <c r="O326" s="137">
        <v>141</v>
      </c>
      <c r="P326" s="137">
        <v>136</v>
      </c>
      <c r="Q326" s="137">
        <v>127</v>
      </c>
      <c r="R326" s="137">
        <v>112</v>
      </c>
      <c r="S326" s="137">
        <v>106</v>
      </c>
      <c r="T326" s="137">
        <v>99</v>
      </c>
      <c r="U326" s="137">
        <v>93</v>
      </c>
      <c r="V326" s="137">
        <v>78</v>
      </c>
      <c r="W326" s="137">
        <v>74</v>
      </c>
      <c r="X326" s="137">
        <v>65</v>
      </c>
      <c r="Y326" s="137">
        <v>58</v>
      </c>
      <c r="Z326" s="137">
        <v>53</v>
      </c>
      <c r="AA326" s="137">
        <v>44</v>
      </c>
      <c r="AB326" s="137">
        <v>43</v>
      </c>
      <c r="AC326" s="137">
        <v>35</v>
      </c>
      <c r="AD326" s="137">
        <v>31</v>
      </c>
      <c r="AE326" s="137">
        <v>26</v>
      </c>
      <c r="AF326" s="137">
        <v>23</v>
      </c>
      <c r="AG326" s="137">
        <v>19</v>
      </c>
      <c r="AH326" s="137">
        <v>18</v>
      </c>
      <c r="AI326" s="137">
        <v>16</v>
      </c>
      <c r="AJ326" s="137">
        <v>18</v>
      </c>
      <c r="AK326" s="137">
        <v>14</v>
      </c>
      <c r="AL326" s="137">
        <v>12</v>
      </c>
      <c r="AM326" s="137">
        <v>11</v>
      </c>
      <c r="AN326" s="137">
        <v>14</v>
      </c>
      <c r="AO326" s="137">
        <v>15</v>
      </c>
      <c r="AP326" s="137">
        <v>15</v>
      </c>
    </row>
    <row r="327" spans="1:42" ht="18" customHeight="1">
      <c r="A327" s="122" t="s">
        <v>1214</v>
      </c>
      <c r="B327" s="136" t="s">
        <v>1215</v>
      </c>
      <c r="C327" s="137">
        <v>229</v>
      </c>
      <c r="D327" s="137">
        <v>189</v>
      </c>
      <c r="E327" s="137">
        <v>169</v>
      </c>
      <c r="F327" s="137">
        <v>151</v>
      </c>
      <c r="G327" s="137">
        <v>134</v>
      </c>
      <c r="H327" s="137">
        <v>118</v>
      </c>
      <c r="I327" s="137">
        <v>120</v>
      </c>
      <c r="J327" s="137">
        <v>102</v>
      </c>
      <c r="K327" s="137">
        <v>92</v>
      </c>
      <c r="L327" s="137">
        <v>79</v>
      </c>
      <c r="M327" s="137">
        <v>70</v>
      </c>
      <c r="N327" s="137">
        <v>65</v>
      </c>
      <c r="O327" s="137">
        <v>60</v>
      </c>
      <c r="P327" s="137">
        <v>54</v>
      </c>
      <c r="Q327" s="137">
        <v>55</v>
      </c>
      <c r="R327" s="137">
        <v>52</v>
      </c>
      <c r="S327" s="137">
        <v>44</v>
      </c>
      <c r="T327" s="137">
        <v>34</v>
      </c>
      <c r="U327" s="137">
        <v>34</v>
      </c>
      <c r="V327" s="137">
        <v>32</v>
      </c>
      <c r="W327" s="137">
        <v>31</v>
      </c>
      <c r="X327" s="137">
        <v>24</v>
      </c>
      <c r="Y327" s="137">
        <v>22</v>
      </c>
      <c r="Z327" s="137">
        <v>16</v>
      </c>
      <c r="AA327" s="137">
        <v>15</v>
      </c>
      <c r="AB327" s="137">
        <v>13</v>
      </c>
      <c r="AC327" s="137">
        <v>13</v>
      </c>
      <c r="AD327" s="137">
        <v>8</v>
      </c>
      <c r="AE327" s="137">
        <v>6</v>
      </c>
      <c r="AF327" s="137">
        <v>7</v>
      </c>
      <c r="AG327" s="137">
        <v>9</v>
      </c>
      <c r="AH327" s="137">
        <v>7</v>
      </c>
      <c r="AI327" s="137">
        <v>6</v>
      </c>
      <c r="AJ327" s="137">
        <v>5</v>
      </c>
      <c r="AK327" s="137" t="s">
        <v>631</v>
      </c>
      <c r="AL327" s="137">
        <v>5</v>
      </c>
      <c r="AM327" s="137">
        <v>5</v>
      </c>
      <c r="AN327" s="137">
        <v>8</v>
      </c>
      <c r="AO327" s="137">
        <v>8</v>
      </c>
      <c r="AP327" s="137">
        <v>8</v>
      </c>
    </row>
    <row r="328" spans="1:42" ht="18" customHeight="1">
      <c r="A328" s="122" t="s">
        <v>1216</v>
      </c>
      <c r="B328" s="136" t="s">
        <v>1217</v>
      </c>
      <c r="C328" s="137">
        <v>253</v>
      </c>
      <c r="D328" s="137">
        <v>210</v>
      </c>
      <c r="E328" s="137">
        <v>176</v>
      </c>
      <c r="F328" s="137">
        <v>162</v>
      </c>
      <c r="G328" s="137">
        <v>145</v>
      </c>
      <c r="H328" s="137">
        <v>124</v>
      </c>
      <c r="I328" s="137">
        <v>118</v>
      </c>
      <c r="J328" s="137">
        <v>108</v>
      </c>
      <c r="K328" s="137">
        <v>97</v>
      </c>
      <c r="L328" s="137">
        <v>96</v>
      </c>
      <c r="M328" s="137">
        <v>92</v>
      </c>
      <c r="N328" s="137">
        <v>87</v>
      </c>
      <c r="O328" s="137">
        <v>84</v>
      </c>
      <c r="P328" s="137">
        <v>81</v>
      </c>
      <c r="Q328" s="137">
        <v>77</v>
      </c>
      <c r="R328" s="137">
        <v>70</v>
      </c>
      <c r="S328" s="137">
        <v>65</v>
      </c>
      <c r="T328" s="137">
        <v>66</v>
      </c>
      <c r="U328" s="137">
        <v>55</v>
      </c>
      <c r="V328" s="137">
        <v>50</v>
      </c>
      <c r="W328" s="137">
        <v>46</v>
      </c>
      <c r="X328" s="137">
        <v>40</v>
      </c>
      <c r="Y328" s="137">
        <v>40</v>
      </c>
      <c r="Z328" s="137">
        <v>40</v>
      </c>
      <c r="AA328" s="137">
        <v>34</v>
      </c>
      <c r="AB328" s="137">
        <v>30</v>
      </c>
      <c r="AC328" s="137">
        <v>20</v>
      </c>
      <c r="AD328" s="137">
        <v>15</v>
      </c>
      <c r="AE328" s="137">
        <v>13</v>
      </c>
      <c r="AF328" s="137">
        <v>7</v>
      </c>
      <c r="AG328" s="137">
        <v>8</v>
      </c>
      <c r="AH328" s="137">
        <v>7</v>
      </c>
      <c r="AI328" s="137">
        <v>6</v>
      </c>
      <c r="AJ328" s="137" t="s">
        <v>631</v>
      </c>
      <c r="AK328" s="137" t="s">
        <v>631</v>
      </c>
      <c r="AL328" s="137" t="s">
        <v>631</v>
      </c>
      <c r="AM328" s="137" t="s">
        <v>631</v>
      </c>
      <c r="AN328" s="137" t="s">
        <v>631</v>
      </c>
      <c r="AO328" s="137" t="s">
        <v>631</v>
      </c>
      <c r="AP328" s="137" t="s">
        <v>631</v>
      </c>
    </row>
    <row r="329" spans="1:42" ht="18" customHeight="1">
      <c r="A329" s="122" t="s">
        <v>1218</v>
      </c>
      <c r="B329" s="136" t="s">
        <v>1219</v>
      </c>
      <c r="C329" s="137">
        <v>408</v>
      </c>
      <c r="D329" s="137">
        <v>347</v>
      </c>
      <c r="E329" s="137">
        <v>302</v>
      </c>
      <c r="F329" s="137">
        <v>282</v>
      </c>
      <c r="G329" s="137">
        <v>259</v>
      </c>
      <c r="H329" s="137">
        <v>226</v>
      </c>
      <c r="I329" s="137">
        <v>217</v>
      </c>
      <c r="J329" s="137">
        <v>204</v>
      </c>
      <c r="K329" s="137">
        <v>189</v>
      </c>
      <c r="L329" s="137">
        <v>162</v>
      </c>
      <c r="M329" s="137">
        <v>156</v>
      </c>
      <c r="N329" s="137">
        <v>151</v>
      </c>
      <c r="O329" s="137">
        <v>149</v>
      </c>
      <c r="P329" s="137">
        <v>134</v>
      </c>
      <c r="Q329" s="137">
        <v>122</v>
      </c>
      <c r="R329" s="137">
        <v>120</v>
      </c>
      <c r="S329" s="137">
        <v>109</v>
      </c>
      <c r="T329" s="137">
        <v>99</v>
      </c>
      <c r="U329" s="137">
        <v>86</v>
      </c>
      <c r="V329" s="137">
        <v>64</v>
      </c>
      <c r="W329" s="137">
        <v>58</v>
      </c>
      <c r="X329" s="137">
        <v>53</v>
      </c>
      <c r="Y329" s="137">
        <v>45</v>
      </c>
      <c r="Z329" s="137">
        <v>41</v>
      </c>
      <c r="AA329" s="137">
        <v>37</v>
      </c>
      <c r="AB329" s="137">
        <v>27</v>
      </c>
      <c r="AC329" s="137">
        <v>26</v>
      </c>
      <c r="AD329" s="137">
        <v>15</v>
      </c>
      <c r="AE329" s="137">
        <v>12</v>
      </c>
      <c r="AF329" s="137">
        <v>7</v>
      </c>
      <c r="AG329" s="137">
        <v>7</v>
      </c>
      <c r="AH329" s="137">
        <v>6</v>
      </c>
      <c r="AI329" s="137">
        <v>6</v>
      </c>
      <c r="AJ329" s="137">
        <v>5</v>
      </c>
      <c r="AK329" s="137" t="s">
        <v>631</v>
      </c>
      <c r="AL329" s="137">
        <v>8</v>
      </c>
      <c r="AM329" s="137">
        <v>7</v>
      </c>
      <c r="AN329" s="137">
        <v>7</v>
      </c>
      <c r="AO329" s="137">
        <v>7</v>
      </c>
      <c r="AP329" s="137">
        <v>6</v>
      </c>
    </row>
    <row r="330" spans="1:42" ht="18" customHeight="1">
      <c r="A330" s="122" t="s">
        <v>1220</v>
      </c>
      <c r="B330" s="136" t="s">
        <v>1221</v>
      </c>
      <c r="C330" s="137">
        <v>429</v>
      </c>
      <c r="D330" s="137">
        <v>358</v>
      </c>
      <c r="E330" s="137">
        <v>315</v>
      </c>
      <c r="F330" s="137">
        <v>288</v>
      </c>
      <c r="G330" s="137">
        <v>261</v>
      </c>
      <c r="H330" s="137">
        <v>235</v>
      </c>
      <c r="I330" s="137">
        <v>220</v>
      </c>
      <c r="J330" s="137">
        <v>191</v>
      </c>
      <c r="K330" s="137">
        <v>167</v>
      </c>
      <c r="L330" s="137">
        <v>139</v>
      </c>
      <c r="M330" s="137">
        <v>127</v>
      </c>
      <c r="N330" s="137">
        <v>122</v>
      </c>
      <c r="O330" s="137">
        <v>115</v>
      </c>
      <c r="P330" s="137">
        <v>111</v>
      </c>
      <c r="Q330" s="137">
        <v>107</v>
      </c>
      <c r="R330" s="137">
        <v>101</v>
      </c>
      <c r="S330" s="137">
        <v>98</v>
      </c>
      <c r="T330" s="137">
        <v>89</v>
      </c>
      <c r="U330" s="137">
        <v>85</v>
      </c>
      <c r="V330" s="137">
        <v>69</v>
      </c>
      <c r="W330" s="137">
        <v>68</v>
      </c>
      <c r="X330" s="137">
        <v>58</v>
      </c>
      <c r="Y330" s="137">
        <v>54</v>
      </c>
      <c r="Z330" s="137">
        <v>47</v>
      </c>
      <c r="AA330" s="137">
        <v>39</v>
      </c>
      <c r="AB330" s="137">
        <v>35</v>
      </c>
      <c r="AC330" s="137">
        <v>28</v>
      </c>
      <c r="AD330" s="137">
        <v>24</v>
      </c>
      <c r="AE330" s="137">
        <v>19</v>
      </c>
      <c r="AF330" s="137">
        <v>13</v>
      </c>
      <c r="AG330" s="137">
        <v>10</v>
      </c>
      <c r="AH330" s="137">
        <v>10</v>
      </c>
      <c r="AI330" s="137">
        <v>8</v>
      </c>
      <c r="AJ330" s="137">
        <v>6</v>
      </c>
      <c r="AK330" s="137">
        <v>5</v>
      </c>
      <c r="AL330" s="137" t="s">
        <v>631</v>
      </c>
      <c r="AM330" s="137" t="s">
        <v>631</v>
      </c>
      <c r="AN330" s="137" t="s">
        <v>631</v>
      </c>
      <c r="AO330" s="137" t="s">
        <v>631</v>
      </c>
      <c r="AP330" s="137" t="s">
        <v>631</v>
      </c>
    </row>
    <row r="331" spans="1:42" ht="18" customHeight="1">
      <c r="A331" s="122" t="s">
        <v>1222</v>
      </c>
      <c r="B331" s="136" t="s">
        <v>1223</v>
      </c>
      <c r="C331" s="137">
        <v>2776</v>
      </c>
      <c r="D331" s="137">
        <v>2427</v>
      </c>
      <c r="E331" s="137">
        <v>2120</v>
      </c>
      <c r="F331" s="137">
        <v>1955</v>
      </c>
      <c r="G331" s="137">
        <v>1716</v>
      </c>
      <c r="H331" s="137">
        <v>1447</v>
      </c>
      <c r="I331" s="137">
        <v>1369</v>
      </c>
      <c r="J331" s="137">
        <v>1199</v>
      </c>
      <c r="K331" s="137">
        <v>1047</v>
      </c>
      <c r="L331" s="137">
        <v>882</v>
      </c>
      <c r="M331" s="137">
        <v>788</v>
      </c>
      <c r="N331" s="137">
        <v>710</v>
      </c>
      <c r="O331" s="137">
        <v>649</v>
      </c>
      <c r="P331" s="137">
        <v>580</v>
      </c>
      <c r="Q331" s="137">
        <v>515</v>
      </c>
      <c r="R331" s="137">
        <v>448</v>
      </c>
      <c r="S331" s="137">
        <v>407</v>
      </c>
      <c r="T331" s="137">
        <v>356</v>
      </c>
      <c r="U331" s="137">
        <v>324</v>
      </c>
      <c r="V331" s="137">
        <v>285</v>
      </c>
      <c r="W331" s="137">
        <v>271</v>
      </c>
      <c r="X331" s="137">
        <v>242</v>
      </c>
      <c r="Y331" s="137">
        <v>214</v>
      </c>
      <c r="Z331" s="137">
        <v>188</v>
      </c>
      <c r="AA331" s="137">
        <v>164</v>
      </c>
      <c r="AB331" s="137">
        <v>147</v>
      </c>
      <c r="AC331" s="137">
        <v>132</v>
      </c>
      <c r="AD331" s="137">
        <v>111</v>
      </c>
      <c r="AE331" s="137">
        <v>99</v>
      </c>
      <c r="AF331" s="137">
        <v>76</v>
      </c>
      <c r="AG331" s="137">
        <v>55</v>
      </c>
      <c r="AH331" s="137">
        <v>50</v>
      </c>
      <c r="AI331" s="137">
        <v>40</v>
      </c>
      <c r="AJ331" s="137">
        <v>42</v>
      </c>
      <c r="AK331" s="137">
        <v>33</v>
      </c>
      <c r="AL331" s="137">
        <v>29</v>
      </c>
      <c r="AM331" s="137">
        <v>27</v>
      </c>
      <c r="AN331" s="137">
        <v>27</v>
      </c>
      <c r="AO331" s="137">
        <v>27</v>
      </c>
      <c r="AP331" s="137">
        <v>29</v>
      </c>
    </row>
    <row r="332" spans="1:42" ht="18" customHeight="1">
      <c r="A332" s="122" t="s">
        <v>1224</v>
      </c>
      <c r="B332" s="136" t="s">
        <v>1225</v>
      </c>
      <c r="C332" s="137">
        <v>528</v>
      </c>
      <c r="D332" s="137">
        <v>453</v>
      </c>
      <c r="E332" s="137">
        <v>392</v>
      </c>
      <c r="F332" s="137">
        <v>350</v>
      </c>
      <c r="G332" s="137">
        <v>308</v>
      </c>
      <c r="H332" s="137">
        <v>255</v>
      </c>
      <c r="I332" s="137">
        <v>244</v>
      </c>
      <c r="J332" s="137">
        <v>219</v>
      </c>
      <c r="K332" s="137">
        <v>196</v>
      </c>
      <c r="L332" s="137">
        <v>177</v>
      </c>
      <c r="M332" s="137">
        <v>153</v>
      </c>
      <c r="N332" s="137">
        <v>135</v>
      </c>
      <c r="O332" s="137">
        <v>121</v>
      </c>
      <c r="P332" s="137">
        <v>113</v>
      </c>
      <c r="Q332" s="137">
        <v>101</v>
      </c>
      <c r="R332" s="137">
        <v>80</v>
      </c>
      <c r="S332" s="137">
        <v>69</v>
      </c>
      <c r="T332" s="137">
        <v>61</v>
      </c>
      <c r="U332" s="137">
        <v>59</v>
      </c>
      <c r="V332" s="137">
        <v>44</v>
      </c>
      <c r="W332" s="137">
        <v>45</v>
      </c>
      <c r="X332" s="137">
        <v>44</v>
      </c>
      <c r="Y332" s="137">
        <v>42</v>
      </c>
      <c r="Z332" s="137">
        <v>37</v>
      </c>
      <c r="AA332" s="137">
        <v>35</v>
      </c>
      <c r="AB332" s="137">
        <v>28</v>
      </c>
      <c r="AC332" s="137">
        <v>25</v>
      </c>
      <c r="AD332" s="137">
        <v>23</v>
      </c>
      <c r="AE332" s="137">
        <v>25</v>
      </c>
      <c r="AF332" s="137">
        <v>19</v>
      </c>
      <c r="AG332" s="137">
        <v>13</v>
      </c>
      <c r="AH332" s="137">
        <v>12</v>
      </c>
      <c r="AI332" s="137">
        <v>10</v>
      </c>
      <c r="AJ332" s="137">
        <v>8</v>
      </c>
      <c r="AK332" s="137">
        <v>7</v>
      </c>
      <c r="AL332" s="137" t="s">
        <v>631</v>
      </c>
      <c r="AM332" s="137" t="s">
        <v>631</v>
      </c>
      <c r="AN332" s="137" t="s">
        <v>631</v>
      </c>
      <c r="AO332" s="137" t="s">
        <v>631</v>
      </c>
      <c r="AP332" s="137" t="s">
        <v>631</v>
      </c>
    </row>
    <row r="333" spans="1:42" ht="18" customHeight="1">
      <c r="A333" s="122" t="s">
        <v>1226</v>
      </c>
      <c r="B333" s="136" t="s">
        <v>1227</v>
      </c>
      <c r="C333" s="137">
        <v>391</v>
      </c>
      <c r="D333" s="137">
        <v>355</v>
      </c>
      <c r="E333" s="137">
        <v>314</v>
      </c>
      <c r="F333" s="137">
        <v>302</v>
      </c>
      <c r="G333" s="137">
        <v>262</v>
      </c>
      <c r="H333" s="137">
        <v>213</v>
      </c>
      <c r="I333" s="137">
        <v>201</v>
      </c>
      <c r="J333" s="137">
        <v>167</v>
      </c>
      <c r="K333" s="137">
        <v>142</v>
      </c>
      <c r="L333" s="137">
        <v>121</v>
      </c>
      <c r="M333" s="137">
        <v>113</v>
      </c>
      <c r="N333" s="137">
        <v>100</v>
      </c>
      <c r="O333" s="137">
        <v>90</v>
      </c>
      <c r="P333" s="137">
        <v>79</v>
      </c>
      <c r="Q333" s="137">
        <v>66</v>
      </c>
      <c r="R333" s="137">
        <v>52</v>
      </c>
      <c r="S333" s="137">
        <v>47</v>
      </c>
      <c r="T333" s="137">
        <v>42</v>
      </c>
      <c r="U333" s="137">
        <v>41</v>
      </c>
      <c r="V333" s="137">
        <v>40</v>
      </c>
      <c r="W333" s="137">
        <v>36</v>
      </c>
      <c r="X333" s="137">
        <v>29</v>
      </c>
      <c r="Y333" s="137">
        <v>26</v>
      </c>
      <c r="Z333" s="137">
        <v>26</v>
      </c>
      <c r="AA333" s="137">
        <v>24</v>
      </c>
      <c r="AB333" s="137">
        <v>19</v>
      </c>
      <c r="AC333" s="137">
        <v>21</v>
      </c>
      <c r="AD333" s="137">
        <v>19</v>
      </c>
      <c r="AE333" s="137">
        <v>18</v>
      </c>
      <c r="AF333" s="137">
        <v>16</v>
      </c>
      <c r="AG333" s="137">
        <v>10</v>
      </c>
      <c r="AH333" s="137">
        <v>10</v>
      </c>
      <c r="AI333" s="137">
        <v>8</v>
      </c>
      <c r="AJ333" s="137">
        <v>8</v>
      </c>
      <c r="AK333" s="137">
        <v>7</v>
      </c>
      <c r="AL333" s="137">
        <v>8</v>
      </c>
      <c r="AM333" s="137">
        <v>9</v>
      </c>
      <c r="AN333" s="137">
        <v>8</v>
      </c>
      <c r="AO333" s="137">
        <v>7</v>
      </c>
      <c r="AP333" s="137">
        <v>9</v>
      </c>
    </row>
    <row r="334" spans="1:42" ht="18" customHeight="1">
      <c r="A334" s="122" t="s">
        <v>1228</v>
      </c>
      <c r="B334" s="136" t="s">
        <v>1229</v>
      </c>
      <c r="C334" s="137">
        <v>781</v>
      </c>
      <c r="D334" s="137">
        <v>684</v>
      </c>
      <c r="E334" s="137">
        <v>593</v>
      </c>
      <c r="F334" s="137">
        <v>540</v>
      </c>
      <c r="G334" s="137">
        <v>475</v>
      </c>
      <c r="H334" s="137">
        <v>413</v>
      </c>
      <c r="I334" s="137">
        <v>394</v>
      </c>
      <c r="J334" s="137">
        <v>353</v>
      </c>
      <c r="K334" s="137">
        <v>312</v>
      </c>
      <c r="L334" s="137">
        <v>246</v>
      </c>
      <c r="M334" s="137">
        <v>220</v>
      </c>
      <c r="N334" s="137">
        <v>196</v>
      </c>
      <c r="O334" s="137">
        <v>184</v>
      </c>
      <c r="P334" s="137">
        <v>167</v>
      </c>
      <c r="Q334" s="137">
        <v>149</v>
      </c>
      <c r="R334" s="137">
        <v>134</v>
      </c>
      <c r="S334" s="137">
        <v>126</v>
      </c>
      <c r="T334" s="137">
        <v>113</v>
      </c>
      <c r="U334" s="137">
        <v>99</v>
      </c>
      <c r="V334" s="137">
        <v>88</v>
      </c>
      <c r="W334" s="137">
        <v>85</v>
      </c>
      <c r="X334" s="137">
        <v>75</v>
      </c>
      <c r="Y334" s="137">
        <v>67</v>
      </c>
      <c r="Z334" s="137">
        <v>57</v>
      </c>
      <c r="AA334" s="137">
        <v>49</v>
      </c>
      <c r="AB334" s="137">
        <v>43</v>
      </c>
      <c r="AC334" s="137">
        <v>35</v>
      </c>
      <c r="AD334" s="137">
        <v>28</v>
      </c>
      <c r="AE334" s="137">
        <v>24</v>
      </c>
      <c r="AF334" s="137">
        <v>17</v>
      </c>
      <c r="AG334" s="137">
        <v>13</v>
      </c>
      <c r="AH334" s="137">
        <v>11</v>
      </c>
      <c r="AI334" s="137">
        <v>9</v>
      </c>
      <c r="AJ334" s="137">
        <v>11</v>
      </c>
      <c r="AK334" s="137">
        <v>8</v>
      </c>
      <c r="AL334" s="137">
        <v>8</v>
      </c>
      <c r="AM334" s="137">
        <v>7</v>
      </c>
      <c r="AN334" s="137">
        <v>7</v>
      </c>
      <c r="AO334" s="137">
        <v>7</v>
      </c>
      <c r="AP334" s="137">
        <v>7</v>
      </c>
    </row>
    <row r="335" spans="1:42" ht="18" customHeight="1">
      <c r="A335" s="122" t="s">
        <v>1230</v>
      </c>
      <c r="B335" s="136" t="s">
        <v>1231</v>
      </c>
      <c r="C335" s="137">
        <v>658</v>
      </c>
      <c r="D335" s="137">
        <v>571</v>
      </c>
      <c r="E335" s="137">
        <v>506</v>
      </c>
      <c r="F335" s="137">
        <v>472</v>
      </c>
      <c r="G335" s="137">
        <v>415</v>
      </c>
      <c r="H335" s="137">
        <v>348</v>
      </c>
      <c r="I335" s="137">
        <v>321</v>
      </c>
      <c r="J335" s="137">
        <v>277</v>
      </c>
      <c r="K335" s="137">
        <v>243</v>
      </c>
      <c r="L335" s="137">
        <v>215</v>
      </c>
      <c r="M335" s="137">
        <v>191</v>
      </c>
      <c r="N335" s="137">
        <v>178</v>
      </c>
      <c r="O335" s="137">
        <v>160</v>
      </c>
      <c r="P335" s="137">
        <v>150</v>
      </c>
      <c r="Q335" s="137">
        <v>131</v>
      </c>
      <c r="R335" s="137">
        <v>119</v>
      </c>
      <c r="S335" s="137">
        <v>107</v>
      </c>
      <c r="T335" s="137">
        <v>90</v>
      </c>
      <c r="U335" s="137">
        <v>79</v>
      </c>
      <c r="V335" s="137">
        <v>75</v>
      </c>
      <c r="W335" s="137">
        <v>67</v>
      </c>
      <c r="X335" s="137">
        <v>59</v>
      </c>
      <c r="Y335" s="137">
        <v>50</v>
      </c>
      <c r="Z335" s="137">
        <v>44</v>
      </c>
      <c r="AA335" s="137">
        <v>39</v>
      </c>
      <c r="AB335" s="137">
        <v>40</v>
      </c>
      <c r="AC335" s="137">
        <v>34</v>
      </c>
      <c r="AD335" s="137">
        <v>26</v>
      </c>
      <c r="AE335" s="137">
        <v>21</v>
      </c>
      <c r="AF335" s="137">
        <v>17</v>
      </c>
      <c r="AG335" s="137">
        <v>11</v>
      </c>
      <c r="AH335" s="137">
        <v>10</v>
      </c>
      <c r="AI335" s="137">
        <v>6</v>
      </c>
      <c r="AJ335" s="137">
        <v>6</v>
      </c>
      <c r="AK335" s="137">
        <v>5</v>
      </c>
      <c r="AL335" s="137" t="s">
        <v>631</v>
      </c>
      <c r="AM335" s="137" t="s">
        <v>631</v>
      </c>
      <c r="AN335" s="137">
        <v>5</v>
      </c>
      <c r="AO335" s="137">
        <v>7</v>
      </c>
      <c r="AP335" s="137">
        <v>7</v>
      </c>
    </row>
    <row r="336" spans="1:42" ht="18" customHeight="1">
      <c r="A336" s="122" t="s">
        <v>1232</v>
      </c>
      <c r="B336" s="136" t="s">
        <v>1233</v>
      </c>
      <c r="C336" s="137">
        <v>418</v>
      </c>
      <c r="D336" s="137">
        <v>364</v>
      </c>
      <c r="E336" s="137">
        <v>315</v>
      </c>
      <c r="F336" s="137">
        <v>291</v>
      </c>
      <c r="G336" s="137">
        <v>256</v>
      </c>
      <c r="H336" s="137">
        <v>218</v>
      </c>
      <c r="I336" s="137">
        <v>209</v>
      </c>
      <c r="J336" s="137">
        <v>183</v>
      </c>
      <c r="K336" s="137">
        <v>154</v>
      </c>
      <c r="L336" s="137">
        <v>123</v>
      </c>
      <c r="M336" s="137">
        <v>111</v>
      </c>
      <c r="N336" s="137">
        <v>101</v>
      </c>
      <c r="O336" s="137">
        <v>94</v>
      </c>
      <c r="P336" s="137">
        <v>71</v>
      </c>
      <c r="Q336" s="137">
        <v>68</v>
      </c>
      <c r="R336" s="137">
        <v>63</v>
      </c>
      <c r="S336" s="137">
        <v>58</v>
      </c>
      <c r="T336" s="137">
        <v>50</v>
      </c>
      <c r="U336" s="137">
        <v>46</v>
      </c>
      <c r="V336" s="137">
        <v>38</v>
      </c>
      <c r="W336" s="137">
        <v>38</v>
      </c>
      <c r="X336" s="137">
        <v>35</v>
      </c>
      <c r="Y336" s="137">
        <v>29</v>
      </c>
      <c r="Z336" s="137">
        <v>24</v>
      </c>
      <c r="AA336" s="137">
        <v>17</v>
      </c>
      <c r="AB336" s="137">
        <v>17</v>
      </c>
      <c r="AC336" s="137">
        <v>17</v>
      </c>
      <c r="AD336" s="137">
        <v>15</v>
      </c>
      <c r="AE336" s="137">
        <v>11</v>
      </c>
      <c r="AF336" s="137">
        <v>7</v>
      </c>
      <c r="AG336" s="137">
        <v>8</v>
      </c>
      <c r="AH336" s="137">
        <v>7</v>
      </c>
      <c r="AI336" s="137">
        <v>7</v>
      </c>
      <c r="AJ336" s="137">
        <v>9</v>
      </c>
      <c r="AK336" s="137">
        <v>6</v>
      </c>
      <c r="AL336" s="137">
        <v>6</v>
      </c>
      <c r="AM336" s="137">
        <v>6</v>
      </c>
      <c r="AN336" s="137">
        <v>5</v>
      </c>
      <c r="AO336" s="137">
        <v>5</v>
      </c>
      <c r="AP336" s="137">
        <v>5</v>
      </c>
    </row>
    <row r="337" spans="1:42" ht="18" customHeight="1">
      <c r="A337" s="122" t="s">
        <v>1234</v>
      </c>
      <c r="B337" s="136" t="s">
        <v>1235</v>
      </c>
      <c r="C337" s="137">
        <v>5138</v>
      </c>
      <c r="D337" s="137">
        <v>4410</v>
      </c>
      <c r="E337" s="137">
        <v>3898</v>
      </c>
      <c r="F337" s="137">
        <v>3640</v>
      </c>
      <c r="G337" s="137">
        <v>3288</v>
      </c>
      <c r="H337" s="137">
        <v>2863</v>
      </c>
      <c r="I337" s="137">
        <v>2732</v>
      </c>
      <c r="J337" s="137">
        <v>2432</v>
      </c>
      <c r="K337" s="137">
        <v>2197</v>
      </c>
      <c r="L337" s="137">
        <v>1835</v>
      </c>
      <c r="M337" s="137">
        <v>1665</v>
      </c>
      <c r="N337" s="137">
        <v>1536</v>
      </c>
      <c r="O337" s="137">
        <v>1388</v>
      </c>
      <c r="P337" s="137">
        <v>1275</v>
      </c>
      <c r="Q337" s="137">
        <v>1187</v>
      </c>
      <c r="R337" s="137">
        <v>1082</v>
      </c>
      <c r="S337" s="137">
        <v>972</v>
      </c>
      <c r="T337" s="137">
        <v>869</v>
      </c>
      <c r="U337" s="137">
        <v>791</v>
      </c>
      <c r="V337" s="137">
        <v>701</v>
      </c>
      <c r="W337" s="137">
        <v>648</v>
      </c>
      <c r="X337" s="137">
        <v>570</v>
      </c>
      <c r="Y337" s="137">
        <v>520</v>
      </c>
      <c r="Z337" s="137">
        <v>449</v>
      </c>
      <c r="AA337" s="137">
        <v>384</v>
      </c>
      <c r="AB337" s="137">
        <v>323</v>
      </c>
      <c r="AC337" s="137">
        <v>299</v>
      </c>
      <c r="AD337" s="137">
        <v>266</v>
      </c>
      <c r="AE337" s="137">
        <v>239</v>
      </c>
      <c r="AF337" s="137">
        <v>202</v>
      </c>
      <c r="AG337" s="137">
        <v>184</v>
      </c>
      <c r="AH337" s="137">
        <v>176</v>
      </c>
      <c r="AI337" s="137">
        <v>159</v>
      </c>
      <c r="AJ337" s="137">
        <v>139</v>
      </c>
      <c r="AK337" s="137">
        <v>138</v>
      </c>
      <c r="AL337" s="137">
        <v>134</v>
      </c>
      <c r="AM337" s="137">
        <v>130</v>
      </c>
      <c r="AN337" s="137">
        <v>131</v>
      </c>
      <c r="AO337" s="137">
        <v>137</v>
      </c>
      <c r="AP337" s="137">
        <v>134</v>
      </c>
    </row>
    <row r="338" spans="1:42" ht="18" customHeight="1">
      <c r="A338" s="136" t="s">
        <v>1236</v>
      </c>
      <c r="B338" s="136" t="s">
        <v>1237</v>
      </c>
      <c r="C338" s="137">
        <v>838</v>
      </c>
      <c r="D338" s="137">
        <v>738</v>
      </c>
      <c r="E338" s="137">
        <v>654</v>
      </c>
      <c r="F338" s="137">
        <v>605</v>
      </c>
      <c r="G338" s="137">
        <v>537</v>
      </c>
      <c r="H338" s="137">
        <v>452</v>
      </c>
      <c r="I338" s="137">
        <v>422</v>
      </c>
      <c r="J338" s="137">
        <v>389</v>
      </c>
      <c r="K338" s="137">
        <v>340</v>
      </c>
      <c r="L338" s="137">
        <v>292</v>
      </c>
      <c r="M338" s="137">
        <v>266</v>
      </c>
      <c r="N338" s="137">
        <v>248</v>
      </c>
      <c r="O338" s="137">
        <v>234</v>
      </c>
      <c r="P338" s="137">
        <v>212</v>
      </c>
      <c r="Q338" s="137">
        <v>202</v>
      </c>
      <c r="R338" s="137">
        <v>184</v>
      </c>
      <c r="S338" s="137">
        <v>167</v>
      </c>
      <c r="T338" s="137">
        <v>138</v>
      </c>
      <c r="U338" s="137">
        <v>120</v>
      </c>
      <c r="V338" s="137">
        <v>111</v>
      </c>
      <c r="W338" s="137">
        <v>107</v>
      </c>
      <c r="X338" s="137">
        <v>94</v>
      </c>
      <c r="Y338" s="137">
        <v>82</v>
      </c>
      <c r="Z338" s="137">
        <v>66</v>
      </c>
      <c r="AA338" s="137">
        <v>57</v>
      </c>
      <c r="AB338" s="137">
        <v>48</v>
      </c>
      <c r="AC338" s="137">
        <v>44</v>
      </c>
      <c r="AD338" s="137">
        <v>38</v>
      </c>
      <c r="AE338" s="137">
        <v>33</v>
      </c>
      <c r="AF338" s="137">
        <v>31</v>
      </c>
      <c r="AG338" s="137">
        <v>20</v>
      </c>
      <c r="AH338" s="137">
        <v>22</v>
      </c>
      <c r="AI338" s="137">
        <v>17</v>
      </c>
      <c r="AJ338" s="137">
        <v>15</v>
      </c>
      <c r="AK338" s="137">
        <v>13</v>
      </c>
      <c r="AL338" s="137">
        <v>13</v>
      </c>
      <c r="AM338" s="137">
        <v>12</v>
      </c>
      <c r="AN338" s="137">
        <v>10</v>
      </c>
      <c r="AO338" s="137">
        <v>12</v>
      </c>
      <c r="AP338" s="137">
        <v>13</v>
      </c>
    </row>
    <row r="339" spans="1:42" ht="18" customHeight="1">
      <c r="A339" s="122" t="s">
        <v>1238</v>
      </c>
      <c r="B339" s="136" t="s">
        <v>1239</v>
      </c>
      <c r="C339" s="137">
        <v>237</v>
      </c>
      <c r="D339" s="137">
        <v>206</v>
      </c>
      <c r="E339" s="137">
        <v>188</v>
      </c>
      <c r="F339" s="137">
        <v>180</v>
      </c>
      <c r="G339" s="137">
        <v>155</v>
      </c>
      <c r="H339" s="137">
        <v>135</v>
      </c>
      <c r="I339" s="137">
        <v>130</v>
      </c>
      <c r="J339" s="137">
        <v>109</v>
      </c>
      <c r="K339" s="137">
        <v>97</v>
      </c>
      <c r="L339" s="137">
        <v>83</v>
      </c>
      <c r="M339" s="137">
        <v>76</v>
      </c>
      <c r="N339" s="137">
        <v>65</v>
      </c>
      <c r="O339" s="137">
        <v>57</v>
      </c>
      <c r="P339" s="137">
        <v>55</v>
      </c>
      <c r="Q339" s="137">
        <v>46</v>
      </c>
      <c r="R339" s="137">
        <v>46</v>
      </c>
      <c r="S339" s="137">
        <v>45</v>
      </c>
      <c r="T339" s="137">
        <v>42</v>
      </c>
      <c r="U339" s="137">
        <v>44</v>
      </c>
      <c r="V339" s="137">
        <v>38</v>
      </c>
      <c r="W339" s="137">
        <v>32</v>
      </c>
      <c r="X339" s="137">
        <v>29</v>
      </c>
      <c r="Y339" s="137">
        <v>26</v>
      </c>
      <c r="Z339" s="137">
        <v>22</v>
      </c>
      <c r="AA339" s="137">
        <v>22</v>
      </c>
      <c r="AB339" s="137">
        <v>21</v>
      </c>
      <c r="AC339" s="137">
        <v>17</v>
      </c>
      <c r="AD339" s="137">
        <v>17</v>
      </c>
      <c r="AE339" s="137">
        <v>14</v>
      </c>
      <c r="AF339" s="137">
        <v>9</v>
      </c>
      <c r="AG339" s="137">
        <v>9</v>
      </c>
      <c r="AH339" s="137">
        <v>9</v>
      </c>
      <c r="AI339" s="137">
        <v>6</v>
      </c>
      <c r="AJ339" s="137" t="s">
        <v>631</v>
      </c>
      <c r="AK339" s="137">
        <v>5</v>
      </c>
      <c r="AL339" s="137">
        <v>5</v>
      </c>
      <c r="AM339" s="137">
        <v>5</v>
      </c>
      <c r="AN339" s="137">
        <v>6</v>
      </c>
      <c r="AO339" s="137">
        <v>6</v>
      </c>
      <c r="AP339" s="137">
        <v>6</v>
      </c>
    </row>
    <row r="340" spans="1:42" ht="18" customHeight="1">
      <c r="A340" s="122" t="s">
        <v>1240</v>
      </c>
      <c r="B340" s="136" t="s">
        <v>1241</v>
      </c>
      <c r="C340" s="137">
        <v>633</v>
      </c>
      <c r="D340" s="137">
        <v>536</v>
      </c>
      <c r="E340" s="137">
        <v>472</v>
      </c>
      <c r="F340" s="137">
        <v>448</v>
      </c>
      <c r="G340" s="137">
        <v>411</v>
      </c>
      <c r="H340" s="137">
        <v>346</v>
      </c>
      <c r="I340" s="137">
        <v>334</v>
      </c>
      <c r="J340" s="137">
        <v>302</v>
      </c>
      <c r="K340" s="137">
        <v>277</v>
      </c>
      <c r="L340" s="137">
        <v>230</v>
      </c>
      <c r="M340" s="137">
        <v>201</v>
      </c>
      <c r="N340" s="137">
        <v>177</v>
      </c>
      <c r="O340" s="137">
        <v>155</v>
      </c>
      <c r="P340" s="137">
        <v>144</v>
      </c>
      <c r="Q340" s="137">
        <v>133</v>
      </c>
      <c r="R340" s="137">
        <v>117</v>
      </c>
      <c r="S340" s="137">
        <v>105</v>
      </c>
      <c r="T340" s="137">
        <v>96</v>
      </c>
      <c r="U340" s="137">
        <v>93</v>
      </c>
      <c r="V340" s="137">
        <v>87</v>
      </c>
      <c r="W340" s="137">
        <v>74</v>
      </c>
      <c r="X340" s="137">
        <v>59</v>
      </c>
      <c r="Y340" s="137">
        <v>58</v>
      </c>
      <c r="Z340" s="137">
        <v>52</v>
      </c>
      <c r="AA340" s="137">
        <v>43</v>
      </c>
      <c r="AB340" s="137">
        <v>38</v>
      </c>
      <c r="AC340" s="137">
        <v>37</v>
      </c>
      <c r="AD340" s="137">
        <v>32</v>
      </c>
      <c r="AE340" s="137">
        <v>30</v>
      </c>
      <c r="AF340" s="137">
        <v>22</v>
      </c>
      <c r="AG340" s="137">
        <v>15</v>
      </c>
      <c r="AH340" s="137">
        <v>13</v>
      </c>
      <c r="AI340" s="137">
        <v>10</v>
      </c>
      <c r="AJ340" s="137">
        <v>8</v>
      </c>
      <c r="AK340" s="137">
        <v>8</v>
      </c>
      <c r="AL340" s="137">
        <v>6</v>
      </c>
      <c r="AM340" s="137">
        <v>5</v>
      </c>
      <c r="AN340" s="137">
        <v>5</v>
      </c>
      <c r="AO340" s="137">
        <v>6</v>
      </c>
      <c r="AP340" s="137">
        <v>5</v>
      </c>
    </row>
    <row r="341" spans="1:42" ht="18" customHeight="1">
      <c r="A341" s="122" t="s">
        <v>1242</v>
      </c>
      <c r="B341" s="136" t="s">
        <v>1243</v>
      </c>
      <c r="C341" s="137">
        <v>463</v>
      </c>
      <c r="D341" s="137">
        <v>399</v>
      </c>
      <c r="E341" s="137">
        <v>363</v>
      </c>
      <c r="F341" s="137">
        <v>340</v>
      </c>
      <c r="G341" s="137">
        <v>307</v>
      </c>
      <c r="H341" s="137">
        <v>268</v>
      </c>
      <c r="I341" s="137">
        <v>251</v>
      </c>
      <c r="J341" s="137">
        <v>221</v>
      </c>
      <c r="K341" s="137">
        <v>198</v>
      </c>
      <c r="L341" s="137">
        <v>159</v>
      </c>
      <c r="M341" s="137">
        <v>147</v>
      </c>
      <c r="N341" s="137">
        <v>137</v>
      </c>
      <c r="O341" s="137">
        <v>119</v>
      </c>
      <c r="P341" s="137">
        <v>111</v>
      </c>
      <c r="Q341" s="137">
        <v>103</v>
      </c>
      <c r="R341" s="137">
        <v>89</v>
      </c>
      <c r="S341" s="137">
        <v>74</v>
      </c>
      <c r="T341" s="137">
        <v>65</v>
      </c>
      <c r="U341" s="137">
        <v>57</v>
      </c>
      <c r="V341" s="137">
        <v>56</v>
      </c>
      <c r="W341" s="137">
        <v>53</v>
      </c>
      <c r="X341" s="137">
        <v>46</v>
      </c>
      <c r="Y341" s="137">
        <v>41</v>
      </c>
      <c r="Z341" s="137">
        <v>35</v>
      </c>
      <c r="AA341" s="137">
        <v>30</v>
      </c>
      <c r="AB341" s="137">
        <v>25</v>
      </c>
      <c r="AC341" s="137">
        <v>24</v>
      </c>
      <c r="AD341" s="137">
        <v>21</v>
      </c>
      <c r="AE341" s="137">
        <v>19</v>
      </c>
      <c r="AF341" s="137">
        <v>16</v>
      </c>
      <c r="AG341" s="137">
        <v>14</v>
      </c>
      <c r="AH341" s="137">
        <v>13</v>
      </c>
      <c r="AI341" s="137">
        <v>14</v>
      </c>
      <c r="AJ341" s="137">
        <v>9</v>
      </c>
      <c r="AK341" s="137">
        <v>8</v>
      </c>
      <c r="AL341" s="137">
        <v>7</v>
      </c>
      <c r="AM341" s="137">
        <v>7</v>
      </c>
      <c r="AN341" s="137">
        <v>8</v>
      </c>
      <c r="AO341" s="137">
        <v>8</v>
      </c>
      <c r="AP341" s="137">
        <v>7</v>
      </c>
    </row>
    <row r="342" spans="1:42" ht="18" customHeight="1">
      <c r="A342" s="122" t="s">
        <v>1244</v>
      </c>
      <c r="B342" s="136" t="s">
        <v>1245</v>
      </c>
      <c r="C342" s="137">
        <v>534</v>
      </c>
      <c r="D342" s="137">
        <v>445</v>
      </c>
      <c r="E342" s="137">
        <v>381</v>
      </c>
      <c r="F342" s="137">
        <v>345</v>
      </c>
      <c r="G342" s="137">
        <v>307</v>
      </c>
      <c r="H342" s="137">
        <v>274</v>
      </c>
      <c r="I342" s="137">
        <v>261</v>
      </c>
      <c r="J342" s="137">
        <v>217</v>
      </c>
      <c r="K342" s="137">
        <v>202</v>
      </c>
      <c r="L342" s="137">
        <v>174</v>
      </c>
      <c r="M342" s="137">
        <v>152</v>
      </c>
      <c r="N342" s="137">
        <v>146</v>
      </c>
      <c r="O342" s="137">
        <v>129</v>
      </c>
      <c r="P342" s="137">
        <v>122</v>
      </c>
      <c r="Q342" s="137">
        <v>111</v>
      </c>
      <c r="R342" s="137">
        <v>103</v>
      </c>
      <c r="S342" s="137">
        <v>91</v>
      </c>
      <c r="T342" s="137">
        <v>88</v>
      </c>
      <c r="U342" s="137">
        <v>73</v>
      </c>
      <c r="V342" s="137">
        <v>62</v>
      </c>
      <c r="W342" s="137">
        <v>58</v>
      </c>
      <c r="X342" s="137">
        <v>54</v>
      </c>
      <c r="Y342" s="137">
        <v>47</v>
      </c>
      <c r="Z342" s="137">
        <v>42</v>
      </c>
      <c r="AA342" s="137">
        <v>33</v>
      </c>
      <c r="AB342" s="137">
        <v>23</v>
      </c>
      <c r="AC342" s="137">
        <v>21</v>
      </c>
      <c r="AD342" s="137">
        <v>17</v>
      </c>
      <c r="AE342" s="137">
        <v>15</v>
      </c>
      <c r="AF342" s="137">
        <v>10</v>
      </c>
      <c r="AG342" s="137">
        <v>9</v>
      </c>
      <c r="AH342" s="137">
        <v>11</v>
      </c>
      <c r="AI342" s="137">
        <v>9</v>
      </c>
      <c r="AJ342" s="137">
        <v>8</v>
      </c>
      <c r="AK342" s="137">
        <v>9</v>
      </c>
      <c r="AL342" s="137">
        <v>10</v>
      </c>
      <c r="AM342" s="137">
        <v>9</v>
      </c>
      <c r="AN342" s="137">
        <v>9</v>
      </c>
      <c r="AO342" s="137">
        <v>9</v>
      </c>
      <c r="AP342" s="137">
        <v>9</v>
      </c>
    </row>
    <row r="343" spans="1:42" ht="18" customHeight="1">
      <c r="A343" s="122" t="s">
        <v>1246</v>
      </c>
      <c r="B343" s="136" t="s">
        <v>1247</v>
      </c>
      <c r="C343" s="137">
        <v>316</v>
      </c>
      <c r="D343" s="137">
        <v>269</v>
      </c>
      <c r="E343" s="137">
        <v>229</v>
      </c>
      <c r="F343" s="137">
        <v>210</v>
      </c>
      <c r="G343" s="137">
        <v>192</v>
      </c>
      <c r="H343" s="137">
        <v>178</v>
      </c>
      <c r="I343" s="137">
        <v>180</v>
      </c>
      <c r="J343" s="137">
        <v>167</v>
      </c>
      <c r="K343" s="137">
        <v>154</v>
      </c>
      <c r="L343" s="137">
        <v>126</v>
      </c>
      <c r="M343" s="137">
        <v>122</v>
      </c>
      <c r="N343" s="137">
        <v>115</v>
      </c>
      <c r="O343" s="137">
        <v>107</v>
      </c>
      <c r="P343" s="137">
        <v>102</v>
      </c>
      <c r="Q343" s="137">
        <v>98</v>
      </c>
      <c r="R343" s="137">
        <v>87</v>
      </c>
      <c r="S343" s="137">
        <v>76</v>
      </c>
      <c r="T343" s="137">
        <v>65</v>
      </c>
      <c r="U343" s="137">
        <v>59</v>
      </c>
      <c r="V343" s="137">
        <v>50</v>
      </c>
      <c r="W343" s="137">
        <v>47</v>
      </c>
      <c r="X343" s="137">
        <v>33</v>
      </c>
      <c r="Y343" s="137">
        <v>29</v>
      </c>
      <c r="Z343" s="137">
        <v>29</v>
      </c>
      <c r="AA343" s="137">
        <v>20</v>
      </c>
      <c r="AB343" s="137">
        <v>19</v>
      </c>
      <c r="AC343" s="137">
        <v>17</v>
      </c>
      <c r="AD343" s="137">
        <v>16</v>
      </c>
      <c r="AE343" s="137">
        <v>16</v>
      </c>
      <c r="AF343" s="137">
        <v>13</v>
      </c>
      <c r="AG343" s="137">
        <v>14</v>
      </c>
      <c r="AH343" s="137">
        <v>9</v>
      </c>
      <c r="AI343" s="137">
        <v>8</v>
      </c>
      <c r="AJ343" s="137">
        <v>7</v>
      </c>
      <c r="AK343" s="137">
        <v>7</v>
      </c>
      <c r="AL343" s="137" t="s">
        <v>631</v>
      </c>
      <c r="AM343" s="137">
        <v>5</v>
      </c>
      <c r="AN343" s="137">
        <v>7</v>
      </c>
      <c r="AO343" s="137">
        <v>6</v>
      </c>
      <c r="AP343" s="137">
        <v>5</v>
      </c>
    </row>
    <row r="344" spans="1:42" ht="18" customHeight="1">
      <c r="A344" s="122" t="s">
        <v>1248</v>
      </c>
      <c r="B344" s="136" t="s">
        <v>1249</v>
      </c>
      <c r="C344" s="137">
        <v>261</v>
      </c>
      <c r="D344" s="137">
        <v>214</v>
      </c>
      <c r="E344" s="137">
        <v>190</v>
      </c>
      <c r="F344" s="137">
        <v>185</v>
      </c>
      <c r="G344" s="137">
        <v>172</v>
      </c>
      <c r="H344" s="137">
        <v>154</v>
      </c>
      <c r="I344" s="137">
        <v>144</v>
      </c>
      <c r="J344" s="137">
        <v>125</v>
      </c>
      <c r="K344" s="137">
        <v>118</v>
      </c>
      <c r="L344" s="137">
        <v>101</v>
      </c>
      <c r="M344" s="137">
        <v>86</v>
      </c>
      <c r="N344" s="137">
        <v>79</v>
      </c>
      <c r="O344" s="137">
        <v>68</v>
      </c>
      <c r="P344" s="137">
        <v>63</v>
      </c>
      <c r="Q344" s="137">
        <v>63</v>
      </c>
      <c r="R344" s="137">
        <v>58</v>
      </c>
      <c r="S344" s="137">
        <v>57</v>
      </c>
      <c r="T344" s="137">
        <v>54</v>
      </c>
      <c r="U344" s="137">
        <v>51</v>
      </c>
      <c r="V344" s="137">
        <v>34</v>
      </c>
      <c r="W344" s="137">
        <v>34</v>
      </c>
      <c r="X344" s="137">
        <v>28</v>
      </c>
      <c r="Y344" s="137">
        <v>24</v>
      </c>
      <c r="Z344" s="137">
        <v>19</v>
      </c>
      <c r="AA344" s="137">
        <v>13</v>
      </c>
      <c r="AB344" s="137">
        <v>10</v>
      </c>
      <c r="AC344" s="137">
        <v>9</v>
      </c>
      <c r="AD344" s="137">
        <v>8</v>
      </c>
      <c r="AE344" s="137">
        <v>8</v>
      </c>
      <c r="AF344" s="137">
        <v>7</v>
      </c>
      <c r="AG344" s="137">
        <v>8</v>
      </c>
      <c r="AH344" s="137">
        <v>6</v>
      </c>
      <c r="AI344" s="137">
        <v>8</v>
      </c>
      <c r="AJ344" s="137">
        <v>6</v>
      </c>
      <c r="AK344" s="137" t="s">
        <v>631</v>
      </c>
      <c r="AL344" s="137" t="s">
        <v>631</v>
      </c>
      <c r="AM344" s="137">
        <v>5</v>
      </c>
      <c r="AN344" s="137">
        <v>5</v>
      </c>
      <c r="AO344" s="137" t="s">
        <v>631</v>
      </c>
      <c r="AP344" s="137" t="s">
        <v>631</v>
      </c>
    </row>
    <row r="345" spans="1:42" ht="18" customHeight="1">
      <c r="A345" s="122" t="s">
        <v>1250</v>
      </c>
      <c r="B345" s="136" t="s">
        <v>1251</v>
      </c>
      <c r="C345" s="137">
        <v>364</v>
      </c>
      <c r="D345" s="137">
        <v>306</v>
      </c>
      <c r="E345" s="137">
        <v>273</v>
      </c>
      <c r="F345" s="137">
        <v>249</v>
      </c>
      <c r="G345" s="137">
        <v>234</v>
      </c>
      <c r="H345" s="137">
        <v>204</v>
      </c>
      <c r="I345" s="137">
        <v>194</v>
      </c>
      <c r="J345" s="137">
        <v>173</v>
      </c>
      <c r="K345" s="137">
        <v>149</v>
      </c>
      <c r="L345" s="137">
        <v>116</v>
      </c>
      <c r="M345" s="137">
        <v>108</v>
      </c>
      <c r="N345" s="137">
        <v>102</v>
      </c>
      <c r="O345" s="137">
        <v>90</v>
      </c>
      <c r="P345" s="137">
        <v>82</v>
      </c>
      <c r="Q345" s="137">
        <v>74</v>
      </c>
      <c r="R345" s="137">
        <v>67</v>
      </c>
      <c r="S345" s="137">
        <v>59</v>
      </c>
      <c r="T345" s="137">
        <v>54</v>
      </c>
      <c r="U345" s="137">
        <v>50</v>
      </c>
      <c r="V345" s="137">
        <v>44</v>
      </c>
      <c r="W345" s="137">
        <v>41</v>
      </c>
      <c r="X345" s="137">
        <v>38</v>
      </c>
      <c r="Y345" s="137">
        <v>36</v>
      </c>
      <c r="Z345" s="137">
        <v>27</v>
      </c>
      <c r="AA345" s="137">
        <v>23</v>
      </c>
      <c r="AB345" s="137">
        <v>15</v>
      </c>
      <c r="AC345" s="137">
        <v>15</v>
      </c>
      <c r="AD345" s="137">
        <v>9</v>
      </c>
      <c r="AE345" s="137">
        <v>6</v>
      </c>
      <c r="AF345" s="137" t="s">
        <v>631</v>
      </c>
      <c r="AG345" s="137">
        <v>5</v>
      </c>
      <c r="AH345" s="137">
        <v>6</v>
      </c>
      <c r="AI345" s="137" t="s">
        <v>631</v>
      </c>
      <c r="AJ345" s="137">
        <v>5</v>
      </c>
      <c r="AK345" s="137" t="s">
        <v>631</v>
      </c>
      <c r="AL345" s="137">
        <v>5</v>
      </c>
      <c r="AM345" s="137" t="s">
        <v>631</v>
      </c>
      <c r="AN345" s="137">
        <v>5</v>
      </c>
      <c r="AO345" s="137" t="s">
        <v>631</v>
      </c>
      <c r="AP345" s="137">
        <v>5</v>
      </c>
    </row>
    <row r="346" spans="1:42" ht="18" customHeight="1">
      <c r="A346" s="122" t="s">
        <v>1252</v>
      </c>
      <c r="B346" s="136" t="s">
        <v>1253</v>
      </c>
      <c r="C346" s="137">
        <v>378</v>
      </c>
      <c r="D346" s="137">
        <v>323</v>
      </c>
      <c r="E346" s="137">
        <v>288</v>
      </c>
      <c r="F346" s="137">
        <v>271</v>
      </c>
      <c r="G346" s="137">
        <v>238</v>
      </c>
      <c r="H346" s="137">
        <v>201</v>
      </c>
      <c r="I346" s="137">
        <v>198</v>
      </c>
      <c r="J346" s="137">
        <v>172</v>
      </c>
      <c r="K346" s="137">
        <v>157</v>
      </c>
      <c r="L346" s="137">
        <v>126</v>
      </c>
      <c r="M346" s="137">
        <v>111</v>
      </c>
      <c r="N346" s="137">
        <v>100</v>
      </c>
      <c r="O346" s="137">
        <v>92</v>
      </c>
      <c r="P346" s="137">
        <v>85</v>
      </c>
      <c r="Q346" s="137">
        <v>74</v>
      </c>
      <c r="R346" s="137">
        <v>71</v>
      </c>
      <c r="S346" s="137">
        <v>68</v>
      </c>
      <c r="T346" s="137">
        <v>62</v>
      </c>
      <c r="U346" s="137">
        <v>59</v>
      </c>
      <c r="V346" s="137">
        <v>50</v>
      </c>
      <c r="W346" s="137">
        <v>44</v>
      </c>
      <c r="X346" s="137">
        <v>35</v>
      </c>
      <c r="Y346" s="137">
        <v>32</v>
      </c>
      <c r="Z346" s="137">
        <v>26</v>
      </c>
      <c r="AA346" s="137">
        <v>20</v>
      </c>
      <c r="AB346" s="137">
        <v>15</v>
      </c>
      <c r="AC346" s="137">
        <v>9</v>
      </c>
      <c r="AD346" s="137">
        <v>9</v>
      </c>
      <c r="AE346" s="137">
        <v>7</v>
      </c>
      <c r="AF346" s="137" t="s">
        <v>631</v>
      </c>
      <c r="AG346" s="137" t="s">
        <v>631</v>
      </c>
      <c r="AH346" s="137" t="s">
        <v>631</v>
      </c>
      <c r="AI346" s="137">
        <v>5</v>
      </c>
      <c r="AJ346" s="137" t="s">
        <v>631</v>
      </c>
      <c r="AK346" s="137">
        <v>6</v>
      </c>
      <c r="AL346" s="137">
        <v>6</v>
      </c>
      <c r="AM346" s="137">
        <v>5</v>
      </c>
      <c r="AN346" s="137" t="s">
        <v>631</v>
      </c>
      <c r="AO346" s="137" t="s">
        <v>631</v>
      </c>
      <c r="AP346" s="137" t="s">
        <v>631</v>
      </c>
    </row>
    <row r="347" spans="1:42" ht="18" customHeight="1">
      <c r="A347" s="122" t="s">
        <v>1254</v>
      </c>
      <c r="B347" s="136" t="s">
        <v>1255</v>
      </c>
      <c r="C347" s="137">
        <v>746</v>
      </c>
      <c r="D347" s="137">
        <v>655</v>
      </c>
      <c r="E347" s="137">
        <v>580</v>
      </c>
      <c r="F347" s="137">
        <v>543</v>
      </c>
      <c r="G347" s="137">
        <v>495</v>
      </c>
      <c r="H347" s="137">
        <v>438</v>
      </c>
      <c r="I347" s="137">
        <v>410</v>
      </c>
      <c r="J347" s="137">
        <v>372</v>
      </c>
      <c r="K347" s="137">
        <v>342</v>
      </c>
      <c r="L347" s="137">
        <v>299</v>
      </c>
      <c r="M347" s="137">
        <v>275</v>
      </c>
      <c r="N347" s="137">
        <v>252</v>
      </c>
      <c r="O347" s="137">
        <v>231</v>
      </c>
      <c r="P347" s="137">
        <v>207</v>
      </c>
      <c r="Q347" s="137">
        <v>199</v>
      </c>
      <c r="R347" s="137">
        <v>185</v>
      </c>
      <c r="S347" s="137">
        <v>160</v>
      </c>
      <c r="T347" s="137">
        <v>143</v>
      </c>
      <c r="U347" s="137">
        <v>136</v>
      </c>
      <c r="V347" s="137">
        <v>128</v>
      </c>
      <c r="W347" s="137">
        <v>121</v>
      </c>
      <c r="X347" s="137">
        <v>117</v>
      </c>
      <c r="Y347" s="137">
        <v>109</v>
      </c>
      <c r="Z347" s="137">
        <v>101</v>
      </c>
      <c r="AA347" s="137">
        <v>97</v>
      </c>
      <c r="AB347" s="137">
        <v>89</v>
      </c>
      <c r="AC347" s="137">
        <v>88</v>
      </c>
      <c r="AD347" s="137">
        <v>84</v>
      </c>
      <c r="AE347" s="137">
        <v>81</v>
      </c>
      <c r="AF347" s="137">
        <v>77</v>
      </c>
      <c r="AG347" s="137">
        <v>76</v>
      </c>
      <c r="AH347" s="137">
        <v>75</v>
      </c>
      <c r="AI347" s="137">
        <v>72</v>
      </c>
      <c r="AJ347" s="137">
        <v>72</v>
      </c>
      <c r="AK347" s="137">
        <v>72</v>
      </c>
      <c r="AL347" s="137">
        <v>70</v>
      </c>
      <c r="AM347" s="137">
        <v>69</v>
      </c>
      <c r="AN347" s="137">
        <v>67</v>
      </c>
      <c r="AO347" s="137">
        <v>75</v>
      </c>
      <c r="AP347" s="137">
        <v>76</v>
      </c>
    </row>
    <row r="348" spans="1:42" ht="18" customHeight="1">
      <c r="A348" s="122" t="s">
        <v>1256</v>
      </c>
      <c r="B348" s="136" t="s">
        <v>1257</v>
      </c>
      <c r="C348" s="137">
        <v>368</v>
      </c>
      <c r="D348" s="137">
        <v>319</v>
      </c>
      <c r="E348" s="137">
        <v>280</v>
      </c>
      <c r="F348" s="137">
        <v>264</v>
      </c>
      <c r="G348" s="137">
        <v>240</v>
      </c>
      <c r="H348" s="137">
        <v>213</v>
      </c>
      <c r="I348" s="137">
        <v>208</v>
      </c>
      <c r="J348" s="137">
        <v>185</v>
      </c>
      <c r="K348" s="137">
        <v>163</v>
      </c>
      <c r="L348" s="137">
        <v>129</v>
      </c>
      <c r="M348" s="137">
        <v>121</v>
      </c>
      <c r="N348" s="137">
        <v>115</v>
      </c>
      <c r="O348" s="137">
        <v>106</v>
      </c>
      <c r="P348" s="137">
        <v>92</v>
      </c>
      <c r="Q348" s="137">
        <v>84</v>
      </c>
      <c r="R348" s="137">
        <v>75</v>
      </c>
      <c r="S348" s="137">
        <v>70</v>
      </c>
      <c r="T348" s="137">
        <v>62</v>
      </c>
      <c r="U348" s="137">
        <v>49</v>
      </c>
      <c r="V348" s="137">
        <v>41</v>
      </c>
      <c r="W348" s="137">
        <v>37</v>
      </c>
      <c r="X348" s="137">
        <v>37</v>
      </c>
      <c r="Y348" s="137">
        <v>36</v>
      </c>
      <c r="Z348" s="137">
        <v>30</v>
      </c>
      <c r="AA348" s="137">
        <v>26</v>
      </c>
      <c r="AB348" s="137">
        <v>20</v>
      </c>
      <c r="AC348" s="137">
        <v>18</v>
      </c>
      <c r="AD348" s="137">
        <v>15</v>
      </c>
      <c r="AE348" s="137">
        <v>10</v>
      </c>
      <c r="AF348" s="137">
        <v>9</v>
      </c>
      <c r="AG348" s="137">
        <v>11</v>
      </c>
      <c r="AH348" s="137">
        <v>8</v>
      </c>
      <c r="AI348" s="137">
        <v>6</v>
      </c>
      <c r="AJ348" s="137" t="s">
        <v>631</v>
      </c>
      <c r="AK348" s="137" t="s">
        <v>631</v>
      </c>
      <c r="AL348" s="137" t="s">
        <v>631</v>
      </c>
      <c r="AM348" s="137" t="s">
        <v>631</v>
      </c>
      <c r="AN348" s="137">
        <v>5</v>
      </c>
      <c r="AO348" s="137">
        <v>5</v>
      </c>
      <c r="AP348" s="137" t="s">
        <v>631</v>
      </c>
    </row>
    <row r="349" spans="1:42" ht="18" customHeight="1">
      <c r="A349" s="122" t="s">
        <v>1258</v>
      </c>
      <c r="B349" s="136" t="s">
        <v>1259</v>
      </c>
      <c r="C349" s="137">
        <v>2652</v>
      </c>
      <c r="D349" s="137">
        <v>2243</v>
      </c>
      <c r="E349" s="137">
        <v>1918</v>
      </c>
      <c r="F349" s="137">
        <v>1729</v>
      </c>
      <c r="G349" s="137">
        <v>1517</v>
      </c>
      <c r="H349" s="137">
        <v>1284</v>
      </c>
      <c r="I349" s="137">
        <v>1236</v>
      </c>
      <c r="J349" s="137">
        <v>1114</v>
      </c>
      <c r="K349" s="137">
        <v>1018</v>
      </c>
      <c r="L349" s="137">
        <v>866</v>
      </c>
      <c r="M349" s="137">
        <v>805</v>
      </c>
      <c r="N349" s="137">
        <v>740</v>
      </c>
      <c r="O349" s="137">
        <v>695</v>
      </c>
      <c r="P349" s="137">
        <v>640</v>
      </c>
      <c r="Q349" s="137">
        <v>586</v>
      </c>
      <c r="R349" s="137">
        <v>542</v>
      </c>
      <c r="S349" s="137">
        <v>511</v>
      </c>
      <c r="T349" s="137">
        <v>448</v>
      </c>
      <c r="U349" s="137">
        <v>416</v>
      </c>
      <c r="V349" s="137">
        <v>359</v>
      </c>
      <c r="W349" s="137">
        <v>328</v>
      </c>
      <c r="X349" s="137">
        <v>297</v>
      </c>
      <c r="Y349" s="137">
        <v>271</v>
      </c>
      <c r="Z349" s="137">
        <v>231</v>
      </c>
      <c r="AA349" s="137">
        <v>191</v>
      </c>
      <c r="AB349" s="137">
        <v>164</v>
      </c>
      <c r="AC349" s="137">
        <v>139</v>
      </c>
      <c r="AD349" s="137">
        <v>109</v>
      </c>
      <c r="AE349" s="137">
        <v>97</v>
      </c>
      <c r="AF349" s="137">
        <v>80</v>
      </c>
      <c r="AG349" s="137">
        <v>78</v>
      </c>
      <c r="AH349" s="137">
        <v>72</v>
      </c>
      <c r="AI349" s="137">
        <v>67</v>
      </c>
      <c r="AJ349" s="137">
        <v>60</v>
      </c>
      <c r="AK349" s="137">
        <v>53</v>
      </c>
      <c r="AL349" s="137">
        <v>51</v>
      </c>
      <c r="AM349" s="137">
        <v>45</v>
      </c>
      <c r="AN349" s="137">
        <v>44</v>
      </c>
      <c r="AO349" s="137">
        <v>42</v>
      </c>
      <c r="AP349" s="137">
        <v>38</v>
      </c>
    </row>
    <row r="350" spans="1:42" ht="18" customHeight="1">
      <c r="A350" s="122" t="s">
        <v>1260</v>
      </c>
      <c r="B350" s="136" t="s">
        <v>1261</v>
      </c>
      <c r="C350" s="137">
        <v>139</v>
      </c>
      <c r="D350" s="137">
        <v>121</v>
      </c>
      <c r="E350" s="137">
        <v>104</v>
      </c>
      <c r="F350" s="137">
        <v>98</v>
      </c>
      <c r="G350" s="137">
        <v>83</v>
      </c>
      <c r="H350" s="137">
        <v>67</v>
      </c>
      <c r="I350" s="137">
        <v>66</v>
      </c>
      <c r="J350" s="137">
        <v>64</v>
      </c>
      <c r="K350" s="137">
        <v>61</v>
      </c>
      <c r="L350" s="137">
        <v>50</v>
      </c>
      <c r="M350" s="137">
        <v>48</v>
      </c>
      <c r="N350" s="137">
        <v>39</v>
      </c>
      <c r="O350" s="137">
        <v>40</v>
      </c>
      <c r="P350" s="137">
        <v>38</v>
      </c>
      <c r="Q350" s="137">
        <v>31</v>
      </c>
      <c r="R350" s="137">
        <v>28</v>
      </c>
      <c r="S350" s="137">
        <v>25</v>
      </c>
      <c r="T350" s="137">
        <v>21</v>
      </c>
      <c r="U350" s="137">
        <v>21</v>
      </c>
      <c r="V350" s="137">
        <v>19</v>
      </c>
      <c r="W350" s="137">
        <v>16</v>
      </c>
      <c r="X350" s="137">
        <v>16</v>
      </c>
      <c r="Y350" s="137">
        <v>15</v>
      </c>
      <c r="Z350" s="137">
        <v>12</v>
      </c>
      <c r="AA350" s="137">
        <v>9</v>
      </c>
      <c r="AB350" s="137">
        <v>7</v>
      </c>
      <c r="AC350" s="137">
        <v>6</v>
      </c>
      <c r="AD350" s="137" t="s">
        <v>631</v>
      </c>
      <c r="AE350" s="137" t="s">
        <v>631</v>
      </c>
      <c r="AF350" s="137" t="s">
        <v>631</v>
      </c>
      <c r="AG350" s="137" t="s">
        <v>631</v>
      </c>
      <c r="AH350" s="137" t="s">
        <v>631</v>
      </c>
      <c r="AI350" s="137" t="s">
        <v>631</v>
      </c>
      <c r="AJ350" s="137" t="s">
        <v>631</v>
      </c>
      <c r="AK350" s="137" t="s">
        <v>631</v>
      </c>
      <c r="AL350" s="137" t="s">
        <v>631</v>
      </c>
      <c r="AM350" s="137" t="s">
        <v>631</v>
      </c>
      <c r="AN350" s="137" t="s">
        <v>631</v>
      </c>
      <c r="AO350" s="137" t="s">
        <v>631</v>
      </c>
      <c r="AP350" s="137" t="s">
        <v>631</v>
      </c>
    </row>
    <row r="351" spans="1:42" ht="18" customHeight="1">
      <c r="A351" s="122" t="s">
        <v>1262</v>
      </c>
      <c r="B351" s="136" t="s">
        <v>1263</v>
      </c>
      <c r="C351" s="137">
        <v>320</v>
      </c>
      <c r="D351" s="137">
        <v>278</v>
      </c>
      <c r="E351" s="137">
        <v>230</v>
      </c>
      <c r="F351" s="137">
        <v>210</v>
      </c>
      <c r="G351" s="137">
        <v>178</v>
      </c>
      <c r="H351" s="137">
        <v>148</v>
      </c>
      <c r="I351" s="137">
        <v>143</v>
      </c>
      <c r="J351" s="137">
        <v>127</v>
      </c>
      <c r="K351" s="137">
        <v>113</v>
      </c>
      <c r="L351" s="137">
        <v>98</v>
      </c>
      <c r="M351" s="137">
        <v>89</v>
      </c>
      <c r="N351" s="137">
        <v>87</v>
      </c>
      <c r="O351" s="137">
        <v>86</v>
      </c>
      <c r="P351" s="137">
        <v>78</v>
      </c>
      <c r="Q351" s="137">
        <v>75</v>
      </c>
      <c r="R351" s="137">
        <v>68</v>
      </c>
      <c r="S351" s="137">
        <v>72</v>
      </c>
      <c r="T351" s="137">
        <v>66</v>
      </c>
      <c r="U351" s="137">
        <v>61</v>
      </c>
      <c r="V351" s="137">
        <v>49</v>
      </c>
      <c r="W351" s="137">
        <v>43</v>
      </c>
      <c r="X351" s="137">
        <v>38</v>
      </c>
      <c r="Y351" s="137">
        <v>37</v>
      </c>
      <c r="Z351" s="137">
        <v>35</v>
      </c>
      <c r="AA351" s="137">
        <v>30</v>
      </c>
      <c r="AB351" s="137">
        <v>26</v>
      </c>
      <c r="AC351" s="137">
        <v>20</v>
      </c>
      <c r="AD351" s="137">
        <v>19</v>
      </c>
      <c r="AE351" s="137">
        <v>17</v>
      </c>
      <c r="AF351" s="137">
        <v>11</v>
      </c>
      <c r="AG351" s="137">
        <v>8</v>
      </c>
      <c r="AH351" s="137">
        <v>6</v>
      </c>
      <c r="AI351" s="137">
        <v>7</v>
      </c>
      <c r="AJ351" s="137">
        <v>6</v>
      </c>
      <c r="AK351" s="137" t="s">
        <v>631</v>
      </c>
      <c r="AL351" s="137" t="s">
        <v>631</v>
      </c>
      <c r="AM351" s="137" t="s">
        <v>631</v>
      </c>
      <c r="AN351" s="137" t="s">
        <v>631</v>
      </c>
      <c r="AO351" s="137">
        <v>5</v>
      </c>
      <c r="AP351" s="137">
        <v>5</v>
      </c>
    </row>
    <row r="352" spans="1:42" ht="18" customHeight="1">
      <c r="A352" s="136" t="s">
        <v>1264</v>
      </c>
      <c r="B352" s="136" t="s">
        <v>1265</v>
      </c>
      <c r="C352" s="137">
        <v>520</v>
      </c>
      <c r="D352" s="137">
        <v>442</v>
      </c>
      <c r="E352" s="137">
        <v>387</v>
      </c>
      <c r="F352" s="137">
        <v>339</v>
      </c>
      <c r="G352" s="137">
        <v>293</v>
      </c>
      <c r="H352" s="137">
        <v>240</v>
      </c>
      <c r="I352" s="137">
        <v>231</v>
      </c>
      <c r="J352" s="137">
        <v>205</v>
      </c>
      <c r="K352" s="137">
        <v>176</v>
      </c>
      <c r="L352" s="137">
        <v>151</v>
      </c>
      <c r="M352" s="137">
        <v>140</v>
      </c>
      <c r="N352" s="137">
        <v>127</v>
      </c>
      <c r="O352" s="137">
        <v>116</v>
      </c>
      <c r="P352" s="137">
        <v>109</v>
      </c>
      <c r="Q352" s="137">
        <v>104</v>
      </c>
      <c r="R352" s="137">
        <v>97</v>
      </c>
      <c r="S352" s="137">
        <v>92</v>
      </c>
      <c r="T352" s="137">
        <v>73</v>
      </c>
      <c r="U352" s="137">
        <v>72</v>
      </c>
      <c r="V352" s="137">
        <v>59</v>
      </c>
      <c r="W352" s="137">
        <v>60</v>
      </c>
      <c r="X352" s="137">
        <v>53</v>
      </c>
      <c r="Y352" s="137">
        <v>48</v>
      </c>
      <c r="Z352" s="137">
        <v>38</v>
      </c>
      <c r="AA352" s="137">
        <v>32</v>
      </c>
      <c r="AB352" s="137">
        <v>28</v>
      </c>
      <c r="AC352" s="137">
        <v>25</v>
      </c>
      <c r="AD352" s="137">
        <v>20</v>
      </c>
      <c r="AE352" s="137">
        <v>21</v>
      </c>
      <c r="AF352" s="137">
        <v>18</v>
      </c>
      <c r="AG352" s="137">
        <v>20</v>
      </c>
      <c r="AH352" s="137">
        <v>20</v>
      </c>
      <c r="AI352" s="137">
        <v>15</v>
      </c>
      <c r="AJ352" s="137">
        <v>14</v>
      </c>
      <c r="AK352" s="137">
        <v>13</v>
      </c>
      <c r="AL352" s="137">
        <v>12</v>
      </c>
      <c r="AM352" s="137">
        <v>10</v>
      </c>
      <c r="AN352" s="137">
        <v>9</v>
      </c>
      <c r="AO352" s="137">
        <v>7</v>
      </c>
      <c r="AP352" s="137" t="s">
        <v>631</v>
      </c>
    </row>
    <row r="353" spans="1:42" ht="18" customHeight="1">
      <c r="A353" s="122" t="s">
        <v>1266</v>
      </c>
      <c r="B353" s="136" t="s">
        <v>1267</v>
      </c>
      <c r="C353" s="137">
        <v>193</v>
      </c>
      <c r="D353" s="137">
        <v>155</v>
      </c>
      <c r="E353" s="137">
        <v>126</v>
      </c>
      <c r="F353" s="137">
        <v>109</v>
      </c>
      <c r="G353" s="137">
        <v>97</v>
      </c>
      <c r="H353" s="137">
        <v>84</v>
      </c>
      <c r="I353" s="137">
        <v>76</v>
      </c>
      <c r="J353" s="137">
        <v>67</v>
      </c>
      <c r="K353" s="137">
        <v>61</v>
      </c>
      <c r="L353" s="137">
        <v>50</v>
      </c>
      <c r="M353" s="137">
        <v>53</v>
      </c>
      <c r="N353" s="137">
        <v>49</v>
      </c>
      <c r="O353" s="137">
        <v>49</v>
      </c>
      <c r="P353" s="137">
        <v>49</v>
      </c>
      <c r="Q353" s="137">
        <v>51</v>
      </c>
      <c r="R353" s="137">
        <v>46</v>
      </c>
      <c r="S353" s="137">
        <v>42</v>
      </c>
      <c r="T353" s="137">
        <v>38</v>
      </c>
      <c r="U353" s="137">
        <v>35</v>
      </c>
      <c r="V353" s="137">
        <v>35</v>
      </c>
      <c r="W353" s="137">
        <v>36</v>
      </c>
      <c r="X353" s="137">
        <v>34</v>
      </c>
      <c r="Y353" s="137">
        <v>23</v>
      </c>
      <c r="Z353" s="137">
        <v>18</v>
      </c>
      <c r="AA353" s="137">
        <v>16</v>
      </c>
      <c r="AB353" s="137">
        <v>15</v>
      </c>
      <c r="AC353" s="137">
        <v>12</v>
      </c>
      <c r="AD353" s="137">
        <v>9</v>
      </c>
      <c r="AE353" s="137">
        <v>5</v>
      </c>
      <c r="AF353" s="137" t="s">
        <v>631</v>
      </c>
      <c r="AG353" s="137" t="s">
        <v>631</v>
      </c>
      <c r="AH353" s="137" t="s">
        <v>631</v>
      </c>
      <c r="AI353" s="137" t="s">
        <v>631</v>
      </c>
      <c r="AJ353" s="137" t="s">
        <v>631</v>
      </c>
      <c r="AK353" s="137" t="s">
        <v>631</v>
      </c>
      <c r="AL353" s="137" t="s">
        <v>631</v>
      </c>
      <c r="AM353" s="137" t="s">
        <v>631</v>
      </c>
      <c r="AN353" s="137" t="s">
        <v>631</v>
      </c>
      <c r="AO353" s="137" t="s">
        <v>631</v>
      </c>
      <c r="AP353" s="137" t="s">
        <v>631</v>
      </c>
    </row>
    <row r="354" spans="1:42" ht="18" customHeight="1">
      <c r="A354" s="122" t="s">
        <v>1268</v>
      </c>
      <c r="B354" s="136" t="s">
        <v>1269</v>
      </c>
      <c r="C354" s="137">
        <v>640</v>
      </c>
      <c r="D354" s="137">
        <v>540</v>
      </c>
      <c r="E354" s="137">
        <v>464</v>
      </c>
      <c r="F354" s="137">
        <v>420</v>
      </c>
      <c r="G354" s="137">
        <v>378</v>
      </c>
      <c r="H354" s="137">
        <v>325</v>
      </c>
      <c r="I354" s="137">
        <v>306</v>
      </c>
      <c r="J354" s="137">
        <v>270</v>
      </c>
      <c r="K354" s="137">
        <v>250</v>
      </c>
      <c r="L354" s="137">
        <v>210</v>
      </c>
      <c r="M354" s="137">
        <v>194</v>
      </c>
      <c r="N354" s="137">
        <v>172</v>
      </c>
      <c r="O354" s="137">
        <v>163</v>
      </c>
      <c r="P354" s="137">
        <v>141</v>
      </c>
      <c r="Q354" s="137">
        <v>121</v>
      </c>
      <c r="R354" s="137">
        <v>107</v>
      </c>
      <c r="S354" s="137">
        <v>101</v>
      </c>
      <c r="T354" s="137">
        <v>92</v>
      </c>
      <c r="U354" s="137">
        <v>80</v>
      </c>
      <c r="V354" s="137">
        <v>66</v>
      </c>
      <c r="W354" s="137">
        <v>54</v>
      </c>
      <c r="X354" s="137">
        <v>47</v>
      </c>
      <c r="Y354" s="137">
        <v>48</v>
      </c>
      <c r="Z354" s="137">
        <v>43</v>
      </c>
      <c r="AA354" s="137">
        <v>36</v>
      </c>
      <c r="AB354" s="137">
        <v>34</v>
      </c>
      <c r="AC354" s="137">
        <v>29</v>
      </c>
      <c r="AD354" s="137">
        <v>22</v>
      </c>
      <c r="AE354" s="137">
        <v>19</v>
      </c>
      <c r="AF354" s="137">
        <v>15</v>
      </c>
      <c r="AG354" s="137">
        <v>14</v>
      </c>
      <c r="AH354" s="137">
        <v>15</v>
      </c>
      <c r="AI354" s="137">
        <v>16</v>
      </c>
      <c r="AJ354" s="137">
        <v>10</v>
      </c>
      <c r="AK354" s="137">
        <v>12</v>
      </c>
      <c r="AL354" s="137">
        <v>12</v>
      </c>
      <c r="AM354" s="137">
        <v>11</v>
      </c>
      <c r="AN354" s="137">
        <v>11</v>
      </c>
      <c r="AO354" s="137">
        <v>10</v>
      </c>
      <c r="AP354" s="137">
        <v>9</v>
      </c>
    </row>
    <row r="355" spans="1:42" ht="18" customHeight="1">
      <c r="A355" s="122" t="s">
        <v>1270</v>
      </c>
      <c r="B355" s="136" t="s">
        <v>1271</v>
      </c>
      <c r="C355" s="137">
        <v>627</v>
      </c>
      <c r="D355" s="137">
        <v>521</v>
      </c>
      <c r="E355" s="137">
        <v>454</v>
      </c>
      <c r="F355" s="137">
        <v>412</v>
      </c>
      <c r="G355" s="137">
        <v>360</v>
      </c>
      <c r="H355" s="137">
        <v>311</v>
      </c>
      <c r="I355" s="137">
        <v>304</v>
      </c>
      <c r="J355" s="137">
        <v>283</v>
      </c>
      <c r="K355" s="137">
        <v>260</v>
      </c>
      <c r="L355" s="137">
        <v>219</v>
      </c>
      <c r="M355" s="137">
        <v>199</v>
      </c>
      <c r="N355" s="137">
        <v>186</v>
      </c>
      <c r="O355" s="137">
        <v>170</v>
      </c>
      <c r="P355" s="137">
        <v>156</v>
      </c>
      <c r="Q355" s="137">
        <v>142</v>
      </c>
      <c r="R355" s="137">
        <v>138</v>
      </c>
      <c r="S355" s="137">
        <v>126</v>
      </c>
      <c r="T355" s="137">
        <v>114</v>
      </c>
      <c r="U355" s="137">
        <v>105</v>
      </c>
      <c r="V355" s="137">
        <v>97</v>
      </c>
      <c r="W355" s="137">
        <v>90</v>
      </c>
      <c r="X355" s="137">
        <v>79</v>
      </c>
      <c r="Y355" s="137">
        <v>74</v>
      </c>
      <c r="Z355" s="137">
        <v>65</v>
      </c>
      <c r="AA355" s="137">
        <v>48</v>
      </c>
      <c r="AB355" s="137">
        <v>37</v>
      </c>
      <c r="AC355" s="137">
        <v>32</v>
      </c>
      <c r="AD355" s="137">
        <v>27</v>
      </c>
      <c r="AE355" s="137">
        <v>26</v>
      </c>
      <c r="AF355" s="137">
        <v>25</v>
      </c>
      <c r="AG355" s="137">
        <v>26</v>
      </c>
      <c r="AH355" s="137">
        <v>20</v>
      </c>
      <c r="AI355" s="137">
        <v>18</v>
      </c>
      <c r="AJ355" s="137">
        <v>18</v>
      </c>
      <c r="AK355" s="137">
        <v>14</v>
      </c>
      <c r="AL355" s="137">
        <v>15</v>
      </c>
      <c r="AM355" s="137">
        <v>13</v>
      </c>
      <c r="AN355" s="137">
        <v>14</v>
      </c>
      <c r="AO355" s="137">
        <v>13</v>
      </c>
      <c r="AP355" s="137">
        <v>12</v>
      </c>
    </row>
    <row r="356" spans="1:42" ht="18" customHeight="1">
      <c r="A356" s="122" t="s">
        <v>1272</v>
      </c>
      <c r="B356" s="136" t="s">
        <v>1273</v>
      </c>
      <c r="C356" s="137">
        <v>212</v>
      </c>
      <c r="D356" s="137">
        <v>185</v>
      </c>
      <c r="E356" s="137">
        <v>152</v>
      </c>
      <c r="F356" s="137">
        <v>140</v>
      </c>
      <c r="G356" s="137">
        <v>127</v>
      </c>
      <c r="H356" s="137">
        <v>108</v>
      </c>
      <c r="I356" s="137">
        <v>109</v>
      </c>
      <c r="J356" s="137">
        <v>97</v>
      </c>
      <c r="K356" s="137">
        <v>96</v>
      </c>
      <c r="L356" s="137">
        <v>87</v>
      </c>
      <c r="M356" s="137">
        <v>81</v>
      </c>
      <c r="N356" s="137">
        <v>79</v>
      </c>
      <c r="O356" s="137">
        <v>70</v>
      </c>
      <c r="P356" s="137">
        <v>68</v>
      </c>
      <c r="Q356" s="137">
        <v>61</v>
      </c>
      <c r="R356" s="137">
        <v>57</v>
      </c>
      <c r="S356" s="137">
        <v>52</v>
      </c>
      <c r="T356" s="137">
        <v>43</v>
      </c>
      <c r="U356" s="137">
        <v>41</v>
      </c>
      <c r="V356" s="137">
        <v>33</v>
      </c>
      <c r="W356" s="137">
        <v>28</v>
      </c>
      <c r="X356" s="137">
        <v>28</v>
      </c>
      <c r="Y356" s="137">
        <v>25</v>
      </c>
      <c r="Z356" s="137">
        <v>19</v>
      </c>
      <c r="AA356" s="137">
        <v>19</v>
      </c>
      <c r="AB356" s="137">
        <v>16</v>
      </c>
      <c r="AC356" s="137">
        <v>14</v>
      </c>
      <c r="AD356" s="137">
        <v>7</v>
      </c>
      <c r="AE356" s="137">
        <v>7</v>
      </c>
      <c r="AF356" s="137">
        <v>6</v>
      </c>
      <c r="AG356" s="137">
        <v>5</v>
      </c>
      <c r="AH356" s="137">
        <v>6</v>
      </c>
      <c r="AI356" s="137">
        <v>5</v>
      </c>
      <c r="AJ356" s="137" t="s">
        <v>631</v>
      </c>
      <c r="AK356" s="137" t="s">
        <v>631</v>
      </c>
      <c r="AL356" s="137" t="s">
        <v>631</v>
      </c>
      <c r="AM356" s="137" t="s">
        <v>631</v>
      </c>
      <c r="AN356" s="137" t="s">
        <v>631</v>
      </c>
      <c r="AO356" s="137" t="s">
        <v>631</v>
      </c>
      <c r="AP356" s="137">
        <v>5</v>
      </c>
    </row>
    <row r="357" spans="1:42" ht="18" customHeight="1">
      <c r="A357" s="122"/>
      <c r="B357" s="136" t="s">
        <v>727</v>
      </c>
      <c r="C357" s="137" t="s">
        <v>631</v>
      </c>
      <c r="D357" s="137" t="s">
        <v>631</v>
      </c>
      <c r="E357" s="137" t="s">
        <v>631</v>
      </c>
      <c r="F357" s="137" t="s">
        <v>631</v>
      </c>
      <c r="G357" s="137" t="s">
        <v>631</v>
      </c>
      <c r="H357" s="137" t="s">
        <v>631</v>
      </c>
      <c r="I357" s="137" t="s">
        <v>631</v>
      </c>
      <c r="J357" s="137" t="s">
        <v>631</v>
      </c>
      <c r="K357" s="137" t="s">
        <v>631</v>
      </c>
      <c r="L357" s="137" t="s">
        <v>631</v>
      </c>
      <c r="M357" s="137" t="s">
        <v>631</v>
      </c>
      <c r="N357" s="137" t="s">
        <v>631</v>
      </c>
      <c r="O357" s="137" t="s">
        <v>631</v>
      </c>
      <c r="P357" s="137" t="s">
        <v>631</v>
      </c>
      <c r="Q357" s="137" t="s">
        <v>631</v>
      </c>
      <c r="R357" s="137" t="s">
        <v>631</v>
      </c>
      <c r="S357" s="137" t="s">
        <v>631</v>
      </c>
      <c r="T357" s="137" t="s">
        <v>631</v>
      </c>
      <c r="U357" s="137" t="s">
        <v>631</v>
      </c>
      <c r="V357" s="137" t="s">
        <v>631</v>
      </c>
      <c r="W357" s="137" t="s">
        <v>631</v>
      </c>
      <c r="X357" s="137" t="s">
        <v>631</v>
      </c>
      <c r="Y357" s="137" t="s">
        <v>631</v>
      </c>
      <c r="Z357" s="137" t="s">
        <v>631</v>
      </c>
      <c r="AA357" s="137" t="s">
        <v>631</v>
      </c>
      <c r="AB357" s="137" t="s">
        <v>631</v>
      </c>
      <c r="AC357" s="137" t="s">
        <v>631</v>
      </c>
      <c r="AD357" s="137" t="s">
        <v>631</v>
      </c>
      <c r="AE357" s="137" t="s">
        <v>631</v>
      </c>
      <c r="AF357" s="137" t="s">
        <v>631</v>
      </c>
      <c r="AG357" s="137" t="s">
        <v>631</v>
      </c>
      <c r="AH357" s="137" t="s">
        <v>631</v>
      </c>
      <c r="AI357" s="137" t="s">
        <v>631</v>
      </c>
      <c r="AJ357" s="137" t="s">
        <v>631</v>
      </c>
      <c r="AK357" s="137" t="s">
        <v>631</v>
      </c>
      <c r="AL357" s="137" t="s">
        <v>631</v>
      </c>
      <c r="AM357" s="137" t="s">
        <v>631</v>
      </c>
      <c r="AN357" s="137" t="s">
        <v>631</v>
      </c>
      <c r="AO357" s="137" t="s">
        <v>631</v>
      </c>
      <c r="AP357" s="137" t="s">
        <v>631</v>
      </c>
    </row>
    <row r="358" spans="1:42" ht="18" customHeight="1">
      <c r="A358" s="122"/>
      <c r="B358" s="136" t="s">
        <v>650</v>
      </c>
      <c r="C358" s="137">
        <v>9</v>
      </c>
      <c r="D358" s="137">
        <v>7</v>
      </c>
      <c r="E358" s="137">
        <v>5</v>
      </c>
      <c r="F358" s="137" t="s">
        <v>631</v>
      </c>
      <c r="G358" s="137" t="s">
        <v>631</v>
      </c>
      <c r="H358" s="137" t="s">
        <v>631</v>
      </c>
      <c r="I358" s="137" t="s">
        <v>631</v>
      </c>
      <c r="J358" s="137" t="s">
        <v>631</v>
      </c>
      <c r="K358" s="137" t="s">
        <v>631</v>
      </c>
      <c r="L358" s="137" t="s">
        <v>631</v>
      </c>
      <c r="M358" s="137" t="s">
        <v>631</v>
      </c>
      <c r="N358" s="137" t="s">
        <v>631</v>
      </c>
      <c r="O358" s="137" t="s">
        <v>631</v>
      </c>
      <c r="P358" s="137" t="s">
        <v>631</v>
      </c>
      <c r="Q358" s="137" t="s">
        <v>631</v>
      </c>
      <c r="R358" s="137" t="s">
        <v>631</v>
      </c>
      <c r="S358" s="137" t="s">
        <v>631</v>
      </c>
      <c r="T358" s="137" t="s">
        <v>631</v>
      </c>
      <c r="U358" s="137" t="s">
        <v>631</v>
      </c>
      <c r="V358" s="137" t="s">
        <v>631</v>
      </c>
      <c r="W358" s="137" t="s">
        <v>631</v>
      </c>
      <c r="X358" s="137" t="s">
        <v>631</v>
      </c>
      <c r="Y358" s="137" t="s">
        <v>631</v>
      </c>
      <c r="Z358" s="137" t="s">
        <v>631</v>
      </c>
      <c r="AA358" s="137" t="s">
        <v>631</v>
      </c>
      <c r="AB358" s="137" t="s">
        <v>631</v>
      </c>
      <c r="AC358" s="137" t="s">
        <v>631</v>
      </c>
      <c r="AD358" s="137" t="s">
        <v>631</v>
      </c>
      <c r="AE358" s="137" t="s">
        <v>631</v>
      </c>
      <c r="AF358" s="137" t="s">
        <v>631</v>
      </c>
      <c r="AG358" s="137" t="s">
        <v>631</v>
      </c>
      <c r="AH358" s="137" t="s">
        <v>631</v>
      </c>
      <c r="AI358" s="137" t="s">
        <v>631</v>
      </c>
      <c r="AJ358" s="137" t="s">
        <v>631</v>
      </c>
      <c r="AK358" s="137" t="s">
        <v>631</v>
      </c>
      <c r="AL358" s="137" t="s">
        <v>631</v>
      </c>
      <c r="AM358" s="137" t="s">
        <v>631</v>
      </c>
      <c r="AN358" s="137" t="s">
        <v>631</v>
      </c>
      <c r="AO358" s="137" t="s">
        <v>631</v>
      </c>
      <c r="AP358" s="137" t="s">
        <v>631</v>
      </c>
    </row>
    <row r="359" spans="1:42" ht="18" customHeight="1">
      <c r="A359" s="136" t="s">
        <v>1274</v>
      </c>
      <c r="B359" s="136" t="s">
        <v>1275</v>
      </c>
      <c r="C359" s="137">
        <v>15805</v>
      </c>
      <c r="D359" s="137">
        <v>13490</v>
      </c>
      <c r="E359" s="137">
        <v>11538</v>
      </c>
      <c r="F359" s="137">
        <v>10466</v>
      </c>
      <c r="G359" s="137">
        <v>9339</v>
      </c>
      <c r="H359" s="137">
        <v>8011</v>
      </c>
      <c r="I359" s="137">
        <v>7575</v>
      </c>
      <c r="J359" s="137">
        <v>6713</v>
      </c>
      <c r="K359" s="137">
        <v>6081</v>
      </c>
      <c r="L359" s="137">
        <v>5191</v>
      </c>
      <c r="M359" s="137">
        <v>4757</v>
      </c>
      <c r="N359" s="137">
        <v>4438</v>
      </c>
      <c r="O359" s="137">
        <v>4097</v>
      </c>
      <c r="P359" s="137">
        <v>3777</v>
      </c>
      <c r="Q359" s="137">
        <v>3490</v>
      </c>
      <c r="R359" s="137">
        <v>3195</v>
      </c>
      <c r="S359" s="137">
        <v>2971</v>
      </c>
      <c r="T359" s="137">
        <v>2650</v>
      </c>
      <c r="U359" s="137">
        <v>2430</v>
      </c>
      <c r="V359" s="137">
        <v>2146</v>
      </c>
      <c r="W359" s="137">
        <v>2022</v>
      </c>
      <c r="X359" s="137">
        <v>1811</v>
      </c>
      <c r="Y359" s="137">
        <v>1637</v>
      </c>
      <c r="Z359" s="137">
        <v>1441</v>
      </c>
      <c r="AA359" s="137">
        <v>1285</v>
      </c>
      <c r="AB359" s="137">
        <v>1130</v>
      </c>
      <c r="AC359" s="137">
        <v>982</v>
      </c>
      <c r="AD359" s="137">
        <v>881</v>
      </c>
      <c r="AE359" s="137">
        <v>772</v>
      </c>
      <c r="AF359" s="137">
        <v>667</v>
      </c>
      <c r="AG359" s="137">
        <v>605</v>
      </c>
      <c r="AH359" s="137">
        <v>549</v>
      </c>
      <c r="AI359" s="137">
        <v>514</v>
      </c>
      <c r="AJ359" s="137">
        <v>468</v>
      </c>
      <c r="AK359" s="137">
        <v>430</v>
      </c>
      <c r="AL359" s="137">
        <v>406</v>
      </c>
      <c r="AM359" s="137">
        <v>399</v>
      </c>
      <c r="AN359" s="137">
        <v>380</v>
      </c>
      <c r="AO359" s="137">
        <v>371</v>
      </c>
      <c r="AP359" s="137">
        <v>360</v>
      </c>
    </row>
    <row r="360" spans="1:42" ht="18" customHeight="1">
      <c r="A360" s="122" t="s">
        <v>1276</v>
      </c>
      <c r="B360" s="136" t="s">
        <v>1277</v>
      </c>
      <c r="C360" s="137">
        <v>816</v>
      </c>
      <c r="D360" s="137">
        <v>695</v>
      </c>
      <c r="E360" s="137">
        <v>597</v>
      </c>
      <c r="F360" s="137">
        <v>537</v>
      </c>
      <c r="G360" s="137">
        <v>484</v>
      </c>
      <c r="H360" s="137">
        <v>414</v>
      </c>
      <c r="I360" s="137">
        <v>384</v>
      </c>
      <c r="J360" s="137">
        <v>338</v>
      </c>
      <c r="K360" s="137">
        <v>300</v>
      </c>
      <c r="L360" s="137">
        <v>240</v>
      </c>
      <c r="M360" s="137">
        <v>209</v>
      </c>
      <c r="N360" s="137">
        <v>185</v>
      </c>
      <c r="O360" s="137">
        <v>166</v>
      </c>
      <c r="P360" s="137">
        <v>154</v>
      </c>
      <c r="Q360" s="137">
        <v>135</v>
      </c>
      <c r="R360" s="137">
        <v>125</v>
      </c>
      <c r="S360" s="137">
        <v>106</v>
      </c>
      <c r="T360" s="137">
        <v>86</v>
      </c>
      <c r="U360" s="137">
        <v>75</v>
      </c>
      <c r="V360" s="137">
        <v>69</v>
      </c>
      <c r="W360" s="137">
        <v>60</v>
      </c>
      <c r="X360" s="137">
        <v>53</v>
      </c>
      <c r="Y360" s="137">
        <v>46</v>
      </c>
      <c r="Z360" s="137">
        <v>43</v>
      </c>
      <c r="AA360" s="137">
        <v>37</v>
      </c>
      <c r="AB360" s="137">
        <v>38</v>
      </c>
      <c r="AC360" s="137">
        <v>34</v>
      </c>
      <c r="AD360" s="137">
        <v>31</v>
      </c>
      <c r="AE360" s="137">
        <v>24</v>
      </c>
      <c r="AF360" s="137">
        <v>19</v>
      </c>
      <c r="AG360" s="137">
        <v>15</v>
      </c>
      <c r="AH360" s="137">
        <v>12</v>
      </c>
      <c r="AI360" s="137">
        <v>12</v>
      </c>
      <c r="AJ360" s="137">
        <v>8</v>
      </c>
      <c r="AK360" s="137">
        <v>8</v>
      </c>
      <c r="AL360" s="137">
        <v>8</v>
      </c>
      <c r="AM360" s="137">
        <v>6</v>
      </c>
      <c r="AN360" s="137">
        <v>8</v>
      </c>
      <c r="AO360" s="137">
        <v>8</v>
      </c>
      <c r="AP360" s="137">
        <v>10</v>
      </c>
    </row>
    <row r="361" spans="1:42" ht="18" customHeight="1">
      <c r="A361" s="122" t="s">
        <v>1278</v>
      </c>
      <c r="B361" s="136" t="s">
        <v>1279</v>
      </c>
      <c r="C361" s="137">
        <v>923</v>
      </c>
      <c r="D361" s="137">
        <v>785</v>
      </c>
      <c r="E361" s="137">
        <v>681</v>
      </c>
      <c r="F361" s="137">
        <v>633</v>
      </c>
      <c r="G361" s="137">
        <v>564</v>
      </c>
      <c r="H361" s="137">
        <v>486</v>
      </c>
      <c r="I361" s="137">
        <v>467</v>
      </c>
      <c r="J361" s="137">
        <v>417</v>
      </c>
      <c r="K361" s="137">
        <v>396</v>
      </c>
      <c r="L361" s="137">
        <v>342</v>
      </c>
      <c r="M361" s="137">
        <v>325</v>
      </c>
      <c r="N361" s="137">
        <v>314</v>
      </c>
      <c r="O361" s="137">
        <v>296</v>
      </c>
      <c r="P361" s="137">
        <v>272</v>
      </c>
      <c r="Q361" s="137">
        <v>253</v>
      </c>
      <c r="R361" s="137">
        <v>235</v>
      </c>
      <c r="S361" s="137">
        <v>233</v>
      </c>
      <c r="T361" s="137">
        <v>207</v>
      </c>
      <c r="U361" s="137">
        <v>196</v>
      </c>
      <c r="V361" s="137">
        <v>164</v>
      </c>
      <c r="W361" s="137">
        <v>150</v>
      </c>
      <c r="X361" s="137">
        <v>124</v>
      </c>
      <c r="Y361" s="137">
        <v>109</v>
      </c>
      <c r="Z361" s="137">
        <v>88</v>
      </c>
      <c r="AA361" s="137">
        <v>78</v>
      </c>
      <c r="AB361" s="137">
        <v>66</v>
      </c>
      <c r="AC361" s="137">
        <v>57</v>
      </c>
      <c r="AD361" s="137">
        <v>44</v>
      </c>
      <c r="AE361" s="137">
        <v>38</v>
      </c>
      <c r="AF361" s="137">
        <v>27</v>
      </c>
      <c r="AG361" s="137">
        <v>20</v>
      </c>
      <c r="AH361" s="137">
        <v>15</v>
      </c>
      <c r="AI361" s="137">
        <v>15</v>
      </c>
      <c r="AJ361" s="137">
        <v>16</v>
      </c>
      <c r="AK361" s="137">
        <v>14</v>
      </c>
      <c r="AL361" s="137">
        <v>12</v>
      </c>
      <c r="AM361" s="137">
        <v>14</v>
      </c>
      <c r="AN361" s="137">
        <v>16</v>
      </c>
      <c r="AO361" s="137">
        <v>14</v>
      </c>
      <c r="AP361" s="137">
        <v>17</v>
      </c>
    </row>
    <row r="362" spans="1:42" ht="18" customHeight="1">
      <c r="A362" s="122" t="s">
        <v>1280</v>
      </c>
      <c r="B362" s="136" t="s">
        <v>1281</v>
      </c>
      <c r="C362" s="137">
        <v>923</v>
      </c>
      <c r="D362" s="137">
        <v>804</v>
      </c>
      <c r="E362" s="137">
        <v>694</v>
      </c>
      <c r="F362" s="137">
        <v>631</v>
      </c>
      <c r="G362" s="137">
        <v>573</v>
      </c>
      <c r="H362" s="137">
        <v>485</v>
      </c>
      <c r="I362" s="137">
        <v>450</v>
      </c>
      <c r="J362" s="137">
        <v>406</v>
      </c>
      <c r="K362" s="137">
        <v>353</v>
      </c>
      <c r="L362" s="137">
        <v>295</v>
      </c>
      <c r="M362" s="137">
        <v>265</v>
      </c>
      <c r="N362" s="137">
        <v>247</v>
      </c>
      <c r="O362" s="137">
        <v>223</v>
      </c>
      <c r="P362" s="137">
        <v>203</v>
      </c>
      <c r="Q362" s="137">
        <v>193</v>
      </c>
      <c r="R362" s="137">
        <v>170</v>
      </c>
      <c r="S362" s="137">
        <v>151</v>
      </c>
      <c r="T362" s="137">
        <v>128</v>
      </c>
      <c r="U362" s="137">
        <v>125</v>
      </c>
      <c r="V362" s="137">
        <v>103</v>
      </c>
      <c r="W362" s="137">
        <v>101</v>
      </c>
      <c r="X362" s="137">
        <v>93</v>
      </c>
      <c r="Y362" s="137">
        <v>83</v>
      </c>
      <c r="Z362" s="137">
        <v>67</v>
      </c>
      <c r="AA362" s="137">
        <v>62</v>
      </c>
      <c r="AB362" s="137">
        <v>56</v>
      </c>
      <c r="AC362" s="137">
        <v>48</v>
      </c>
      <c r="AD362" s="137">
        <v>42</v>
      </c>
      <c r="AE362" s="137">
        <v>34</v>
      </c>
      <c r="AF362" s="137">
        <v>26</v>
      </c>
      <c r="AG362" s="137">
        <v>21</v>
      </c>
      <c r="AH362" s="137">
        <v>18</v>
      </c>
      <c r="AI362" s="137">
        <v>13</v>
      </c>
      <c r="AJ362" s="137">
        <v>12</v>
      </c>
      <c r="AK362" s="137">
        <v>11</v>
      </c>
      <c r="AL362" s="137">
        <v>14</v>
      </c>
      <c r="AM362" s="137">
        <v>13</v>
      </c>
      <c r="AN362" s="137">
        <v>10</v>
      </c>
      <c r="AO362" s="137">
        <v>9</v>
      </c>
      <c r="AP362" s="137">
        <v>10</v>
      </c>
    </row>
    <row r="363" spans="1:42" ht="18" customHeight="1">
      <c r="A363" s="122" t="s">
        <v>1282</v>
      </c>
      <c r="B363" s="136" t="s">
        <v>1283</v>
      </c>
      <c r="C363" s="137">
        <v>1463</v>
      </c>
      <c r="D363" s="137">
        <v>1263</v>
      </c>
      <c r="E363" s="137">
        <v>1069</v>
      </c>
      <c r="F363" s="137">
        <v>985</v>
      </c>
      <c r="G363" s="137">
        <v>898</v>
      </c>
      <c r="H363" s="137">
        <v>756</v>
      </c>
      <c r="I363" s="137">
        <v>721</v>
      </c>
      <c r="J363" s="137">
        <v>664</v>
      </c>
      <c r="K363" s="137">
        <v>626</v>
      </c>
      <c r="L363" s="137">
        <v>559</v>
      </c>
      <c r="M363" s="137">
        <v>516</v>
      </c>
      <c r="N363" s="137">
        <v>470</v>
      </c>
      <c r="O363" s="137">
        <v>433</v>
      </c>
      <c r="P363" s="137">
        <v>399</v>
      </c>
      <c r="Q363" s="137">
        <v>379</v>
      </c>
      <c r="R363" s="137">
        <v>348</v>
      </c>
      <c r="S363" s="137">
        <v>339</v>
      </c>
      <c r="T363" s="137">
        <v>313</v>
      </c>
      <c r="U363" s="137">
        <v>303</v>
      </c>
      <c r="V363" s="137">
        <v>271</v>
      </c>
      <c r="W363" s="137">
        <v>260</v>
      </c>
      <c r="X363" s="137">
        <v>241</v>
      </c>
      <c r="Y363" s="137">
        <v>232</v>
      </c>
      <c r="Z363" s="137">
        <v>218</v>
      </c>
      <c r="AA363" s="137">
        <v>200</v>
      </c>
      <c r="AB363" s="137">
        <v>188</v>
      </c>
      <c r="AC363" s="137">
        <v>171</v>
      </c>
      <c r="AD363" s="137">
        <v>161</v>
      </c>
      <c r="AE363" s="137">
        <v>157</v>
      </c>
      <c r="AF363" s="137">
        <v>147</v>
      </c>
      <c r="AG363" s="137">
        <v>144</v>
      </c>
      <c r="AH363" s="137">
        <v>132</v>
      </c>
      <c r="AI363" s="137">
        <v>132</v>
      </c>
      <c r="AJ363" s="137">
        <v>115</v>
      </c>
      <c r="AK363" s="137">
        <v>92</v>
      </c>
      <c r="AL363" s="137">
        <v>75</v>
      </c>
      <c r="AM363" s="137">
        <v>65</v>
      </c>
      <c r="AN363" s="137">
        <v>52</v>
      </c>
      <c r="AO363" s="137">
        <v>49</v>
      </c>
      <c r="AP363" s="137">
        <v>45</v>
      </c>
    </row>
    <row r="364" spans="1:42" ht="18" customHeight="1">
      <c r="A364" s="122" t="s">
        <v>1284</v>
      </c>
      <c r="B364" s="136" t="s">
        <v>1285</v>
      </c>
      <c r="C364" s="137">
        <v>1230</v>
      </c>
      <c r="D364" s="137">
        <v>1074</v>
      </c>
      <c r="E364" s="137">
        <v>914</v>
      </c>
      <c r="F364" s="137">
        <v>831</v>
      </c>
      <c r="G364" s="137">
        <v>740</v>
      </c>
      <c r="H364" s="137">
        <v>622</v>
      </c>
      <c r="I364" s="137">
        <v>613</v>
      </c>
      <c r="J364" s="137">
        <v>546</v>
      </c>
      <c r="K364" s="137">
        <v>499</v>
      </c>
      <c r="L364" s="137">
        <v>429</v>
      </c>
      <c r="M364" s="137">
        <v>387</v>
      </c>
      <c r="N364" s="137">
        <v>358</v>
      </c>
      <c r="O364" s="137">
        <v>331</v>
      </c>
      <c r="P364" s="137">
        <v>314</v>
      </c>
      <c r="Q364" s="137">
        <v>301</v>
      </c>
      <c r="R364" s="137">
        <v>279</v>
      </c>
      <c r="S364" s="137">
        <v>261</v>
      </c>
      <c r="T364" s="137">
        <v>231</v>
      </c>
      <c r="U364" s="137">
        <v>203</v>
      </c>
      <c r="V364" s="137">
        <v>178</v>
      </c>
      <c r="W364" s="137">
        <v>166</v>
      </c>
      <c r="X364" s="137">
        <v>143</v>
      </c>
      <c r="Y364" s="137">
        <v>125</v>
      </c>
      <c r="Z364" s="137">
        <v>112</v>
      </c>
      <c r="AA364" s="137">
        <v>96</v>
      </c>
      <c r="AB364" s="137">
        <v>86</v>
      </c>
      <c r="AC364" s="137">
        <v>80</v>
      </c>
      <c r="AD364" s="137">
        <v>75</v>
      </c>
      <c r="AE364" s="137">
        <v>61</v>
      </c>
      <c r="AF364" s="137">
        <v>51</v>
      </c>
      <c r="AG364" s="137">
        <v>43</v>
      </c>
      <c r="AH364" s="137">
        <v>39</v>
      </c>
      <c r="AI364" s="137">
        <v>35</v>
      </c>
      <c r="AJ364" s="137">
        <v>38</v>
      </c>
      <c r="AK364" s="137">
        <v>39</v>
      </c>
      <c r="AL364" s="137">
        <v>33</v>
      </c>
      <c r="AM364" s="137">
        <v>35</v>
      </c>
      <c r="AN364" s="137">
        <v>31</v>
      </c>
      <c r="AO364" s="137">
        <v>32</v>
      </c>
      <c r="AP364" s="137">
        <v>29</v>
      </c>
    </row>
    <row r="365" spans="1:42" ht="18" customHeight="1">
      <c r="A365" s="122" t="s">
        <v>1286</v>
      </c>
      <c r="B365" s="136" t="s">
        <v>1287</v>
      </c>
      <c r="C365" s="137">
        <v>28</v>
      </c>
      <c r="D365" s="137">
        <v>27</v>
      </c>
      <c r="E365" s="137">
        <v>26</v>
      </c>
      <c r="F365" s="137">
        <v>26</v>
      </c>
      <c r="G365" s="137">
        <v>25</v>
      </c>
      <c r="H365" s="137">
        <v>24</v>
      </c>
      <c r="I365" s="137">
        <v>25</v>
      </c>
      <c r="J365" s="137">
        <v>27</v>
      </c>
      <c r="K365" s="137">
        <v>28</v>
      </c>
      <c r="L365" s="137">
        <v>29</v>
      </c>
      <c r="M365" s="137">
        <v>29</v>
      </c>
      <c r="N365" s="137">
        <v>29</v>
      </c>
      <c r="O365" s="137">
        <v>28</v>
      </c>
      <c r="P365" s="137">
        <v>27</v>
      </c>
      <c r="Q365" s="137">
        <v>27</v>
      </c>
      <c r="R365" s="137">
        <v>27</v>
      </c>
      <c r="S365" s="137">
        <v>27</v>
      </c>
      <c r="T365" s="137">
        <v>27</v>
      </c>
      <c r="U365" s="137">
        <v>27</v>
      </c>
      <c r="V365" s="137">
        <v>27</v>
      </c>
      <c r="W365" s="137">
        <v>27</v>
      </c>
      <c r="X365" s="137">
        <v>26</v>
      </c>
      <c r="Y365" s="137">
        <v>26</v>
      </c>
      <c r="Z365" s="137">
        <v>29</v>
      </c>
      <c r="AA365" s="137">
        <v>29</v>
      </c>
      <c r="AB365" s="137">
        <v>30</v>
      </c>
      <c r="AC365" s="137">
        <v>30</v>
      </c>
      <c r="AD365" s="137">
        <v>28</v>
      </c>
      <c r="AE365" s="137">
        <v>27</v>
      </c>
      <c r="AF365" s="137">
        <v>29</v>
      </c>
      <c r="AG365" s="137">
        <v>29</v>
      </c>
      <c r="AH365" s="137">
        <v>29</v>
      </c>
      <c r="AI365" s="137">
        <v>29</v>
      </c>
      <c r="AJ365" s="137">
        <v>29</v>
      </c>
      <c r="AK365" s="137">
        <v>29</v>
      </c>
      <c r="AL365" s="137">
        <v>29</v>
      </c>
      <c r="AM365" s="137">
        <v>28</v>
      </c>
      <c r="AN365" s="137">
        <v>26</v>
      </c>
      <c r="AO365" s="137">
        <v>22</v>
      </c>
      <c r="AP365" s="137">
        <v>22</v>
      </c>
    </row>
    <row r="366" spans="1:42" ht="18" customHeight="1">
      <c r="A366" s="122" t="s">
        <v>1288</v>
      </c>
      <c r="B366" s="136" t="s">
        <v>1289</v>
      </c>
      <c r="C366" s="137">
        <v>825</v>
      </c>
      <c r="D366" s="137">
        <v>674</v>
      </c>
      <c r="E366" s="137">
        <v>563</v>
      </c>
      <c r="F366" s="137">
        <v>497</v>
      </c>
      <c r="G366" s="137">
        <v>452</v>
      </c>
      <c r="H366" s="137">
        <v>394</v>
      </c>
      <c r="I366" s="137">
        <v>359</v>
      </c>
      <c r="J366" s="137">
        <v>317</v>
      </c>
      <c r="K366" s="137">
        <v>292</v>
      </c>
      <c r="L366" s="137">
        <v>243</v>
      </c>
      <c r="M366" s="137">
        <v>231</v>
      </c>
      <c r="N366" s="137">
        <v>217</v>
      </c>
      <c r="O366" s="137">
        <v>198</v>
      </c>
      <c r="P366" s="137">
        <v>186</v>
      </c>
      <c r="Q366" s="137">
        <v>169</v>
      </c>
      <c r="R366" s="137">
        <v>152</v>
      </c>
      <c r="S366" s="137">
        <v>142</v>
      </c>
      <c r="T366" s="137">
        <v>129</v>
      </c>
      <c r="U366" s="137">
        <v>111</v>
      </c>
      <c r="V366" s="137">
        <v>99</v>
      </c>
      <c r="W366" s="137">
        <v>93</v>
      </c>
      <c r="X366" s="137">
        <v>79</v>
      </c>
      <c r="Y366" s="137">
        <v>65</v>
      </c>
      <c r="Z366" s="137">
        <v>57</v>
      </c>
      <c r="AA366" s="137">
        <v>54</v>
      </c>
      <c r="AB366" s="137">
        <v>48</v>
      </c>
      <c r="AC366" s="137">
        <v>37</v>
      </c>
      <c r="AD366" s="137">
        <v>33</v>
      </c>
      <c r="AE366" s="137">
        <v>31</v>
      </c>
      <c r="AF366" s="137">
        <v>27</v>
      </c>
      <c r="AG366" s="137">
        <v>26</v>
      </c>
      <c r="AH366" s="137">
        <v>22</v>
      </c>
      <c r="AI366" s="137">
        <v>16</v>
      </c>
      <c r="AJ366" s="137">
        <v>12</v>
      </c>
      <c r="AK366" s="137">
        <v>12</v>
      </c>
      <c r="AL366" s="137">
        <v>11</v>
      </c>
      <c r="AM366" s="137">
        <v>12</v>
      </c>
      <c r="AN366" s="137">
        <v>10</v>
      </c>
      <c r="AO366" s="137">
        <v>8</v>
      </c>
      <c r="AP366" s="137">
        <v>8</v>
      </c>
    </row>
    <row r="367" spans="1:42" ht="18" customHeight="1">
      <c r="A367" s="122" t="s">
        <v>1290</v>
      </c>
      <c r="B367" s="136" t="s">
        <v>1291</v>
      </c>
      <c r="C367" s="137">
        <v>278</v>
      </c>
      <c r="D367" s="137">
        <v>228</v>
      </c>
      <c r="E367" s="137">
        <v>197</v>
      </c>
      <c r="F367" s="137">
        <v>169</v>
      </c>
      <c r="G367" s="137">
        <v>145</v>
      </c>
      <c r="H367" s="137">
        <v>123</v>
      </c>
      <c r="I367" s="137">
        <v>118</v>
      </c>
      <c r="J367" s="137">
        <v>106</v>
      </c>
      <c r="K367" s="137">
        <v>100</v>
      </c>
      <c r="L367" s="137">
        <v>88</v>
      </c>
      <c r="M367" s="137">
        <v>79</v>
      </c>
      <c r="N367" s="137">
        <v>71</v>
      </c>
      <c r="O367" s="137">
        <v>67</v>
      </c>
      <c r="P367" s="137">
        <v>64</v>
      </c>
      <c r="Q367" s="137">
        <v>53</v>
      </c>
      <c r="R367" s="137">
        <v>45</v>
      </c>
      <c r="S367" s="137">
        <v>44</v>
      </c>
      <c r="T367" s="137">
        <v>41</v>
      </c>
      <c r="U367" s="137">
        <v>36</v>
      </c>
      <c r="V367" s="137">
        <v>30</v>
      </c>
      <c r="W367" s="137">
        <v>25</v>
      </c>
      <c r="X367" s="137">
        <v>22</v>
      </c>
      <c r="Y367" s="137">
        <v>20</v>
      </c>
      <c r="Z367" s="137">
        <v>19</v>
      </c>
      <c r="AA367" s="137">
        <v>16</v>
      </c>
      <c r="AB367" s="137">
        <v>12</v>
      </c>
      <c r="AC367" s="137">
        <v>11</v>
      </c>
      <c r="AD367" s="137">
        <v>10</v>
      </c>
      <c r="AE367" s="137">
        <v>10</v>
      </c>
      <c r="AF367" s="137">
        <v>9</v>
      </c>
      <c r="AG367" s="137">
        <v>9</v>
      </c>
      <c r="AH367" s="137">
        <v>8</v>
      </c>
      <c r="AI367" s="137">
        <v>6</v>
      </c>
      <c r="AJ367" s="137">
        <v>7</v>
      </c>
      <c r="AK367" s="137">
        <v>8</v>
      </c>
      <c r="AL367" s="137">
        <v>8</v>
      </c>
      <c r="AM367" s="137">
        <v>8</v>
      </c>
      <c r="AN367" s="137" t="s">
        <v>631</v>
      </c>
      <c r="AO367" s="137" t="s">
        <v>631</v>
      </c>
      <c r="AP367" s="137" t="s">
        <v>631</v>
      </c>
    </row>
    <row r="368" spans="1:42" ht="18" customHeight="1">
      <c r="A368" s="122" t="s">
        <v>1292</v>
      </c>
      <c r="B368" s="136" t="s">
        <v>1293</v>
      </c>
      <c r="C368" s="137">
        <v>817</v>
      </c>
      <c r="D368" s="137">
        <v>706</v>
      </c>
      <c r="E368" s="137">
        <v>629</v>
      </c>
      <c r="F368" s="137">
        <v>558</v>
      </c>
      <c r="G368" s="137">
        <v>509</v>
      </c>
      <c r="H368" s="137">
        <v>453</v>
      </c>
      <c r="I368" s="137">
        <v>420</v>
      </c>
      <c r="J368" s="137">
        <v>361</v>
      </c>
      <c r="K368" s="137">
        <v>329</v>
      </c>
      <c r="L368" s="137">
        <v>281</v>
      </c>
      <c r="M368" s="137">
        <v>257</v>
      </c>
      <c r="N368" s="137">
        <v>250</v>
      </c>
      <c r="O368" s="137">
        <v>231</v>
      </c>
      <c r="P368" s="137">
        <v>220</v>
      </c>
      <c r="Q368" s="137">
        <v>196</v>
      </c>
      <c r="R368" s="137">
        <v>179</v>
      </c>
      <c r="S368" s="137">
        <v>166</v>
      </c>
      <c r="T368" s="137">
        <v>148</v>
      </c>
      <c r="U368" s="137">
        <v>130</v>
      </c>
      <c r="V368" s="137">
        <v>110</v>
      </c>
      <c r="W368" s="137">
        <v>104</v>
      </c>
      <c r="X368" s="137">
        <v>95</v>
      </c>
      <c r="Y368" s="137">
        <v>90</v>
      </c>
      <c r="Z368" s="137">
        <v>72</v>
      </c>
      <c r="AA368" s="137">
        <v>62</v>
      </c>
      <c r="AB368" s="137">
        <v>52</v>
      </c>
      <c r="AC368" s="137">
        <v>47</v>
      </c>
      <c r="AD368" s="137">
        <v>41</v>
      </c>
      <c r="AE368" s="137">
        <v>31</v>
      </c>
      <c r="AF368" s="137">
        <v>31</v>
      </c>
      <c r="AG368" s="137">
        <v>27</v>
      </c>
      <c r="AH368" s="137">
        <v>26</v>
      </c>
      <c r="AI368" s="137">
        <v>24</v>
      </c>
      <c r="AJ368" s="137">
        <v>21</v>
      </c>
      <c r="AK368" s="137">
        <v>22</v>
      </c>
      <c r="AL368" s="137">
        <v>21</v>
      </c>
      <c r="AM368" s="137">
        <v>21</v>
      </c>
      <c r="AN368" s="137">
        <v>21</v>
      </c>
      <c r="AO368" s="137">
        <v>22</v>
      </c>
      <c r="AP368" s="137">
        <v>22</v>
      </c>
    </row>
    <row r="369" spans="1:42" ht="18" customHeight="1">
      <c r="A369" s="122" t="s">
        <v>1294</v>
      </c>
      <c r="B369" s="136" t="s">
        <v>1295</v>
      </c>
      <c r="C369" s="137">
        <v>430</v>
      </c>
      <c r="D369" s="137">
        <v>352</v>
      </c>
      <c r="E369" s="137">
        <v>296</v>
      </c>
      <c r="F369" s="137">
        <v>260</v>
      </c>
      <c r="G369" s="137">
        <v>228</v>
      </c>
      <c r="H369" s="137">
        <v>201</v>
      </c>
      <c r="I369" s="137">
        <v>191</v>
      </c>
      <c r="J369" s="137">
        <v>167</v>
      </c>
      <c r="K369" s="137">
        <v>145</v>
      </c>
      <c r="L369" s="137">
        <v>129</v>
      </c>
      <c r="M369" s="137">
        <v>120</v>
      </c>
      <c r="N369" s="137">
        <v>113</v>
      </c>
      <c r="O369" s="137">
        <v>110</v>
      </c>
      <c r="P369" s="137">
        <v>101</v>
      </c>
      <c r="Q369" s="137">
        <v>94</v>
      </c>
      <c r="R369" s="137">
        <v>87</v>
      </c>
      <c r="S369" s="137">
        <v>82</v>
      </c>
      <c r="T369" s="137">
        <v>68</v>
      </c>
      <c r="U369" s="137">
        <v>63</v>
      </c>
      <c r="V369" s="137">
        <v>60</v>
      </c>
      <c r="W369" s="137">
        <v>56</v>
      </c>
      <c r="X369" s="137">
        <v>48</v>
      </c>
      <c r="Y369" s="137">
        <v>44</v>
      </c>
      <c r="Z369" s="137">
        <v>38</v>
      </c>
      <c r="AA369" s="137">
        <v>26</v>
      </c>
      <c r="AB369" s="137">
        <v>22</v>
      </c>
      <c r="AC369" s="137">
        <v>16</v>
      </c>
      <c r="AD369" s="137">
        <v>12</v>
      </c>
      <c r="AE369" s="137">
        <v>8</v>
      </c>
      <c r="AF369" s="137">
        <v>9</v>
      </c>
      <c r="AG369" s="137">
        <v>9</v>
      </c>
      <c r="AH369" s="137">
        <v>8</v>
      </c>
      <c r="AI369" s="137">
        <v>10</v>
      </c>
      <c r="AJ369" s="137">
        <v>10</v>
      </c>
      <c r="AK369" s="137">
        <v>6</v>
      </c>
      <c r="AL369" s="137">
        <v>7</v>
      </c>
      <c r="AM369" s="137">
        <v>6</v>
      </c>
      <c r="AN369" s="137">
        <v>5</v>
      </c>
      <c r="AO369" s="137">
        <v>6</v>
      </c>
      <c r="AP369" s="137">
        <v>7</v>
      </c>
    </row>
    <row r="370" spans="1:42" ht="18" customHeight="1">
      <c r="A370" s="122" t="s">
        <v>1296</v>
      </c>
      <c r="B370" s="136" t="s">
        <v>1297</v>
      </c>
      <c r="C370" s="137">
        <v>261</v>
      </c>
      <c r="D370" s="137">
        <v>223</v>
      </c>
      <c r="E370" s="137">
        <v>188</v>
      </c>
      <c r="F370" s="137">
        <v>175</v>
      </c>
      <c r="G370" s="137">
        <v>156</v>
      </c>
      <c r="H370" s="137">
        <v>132</v>
      </c>
      <c r="I370" s="137">
        <v>122</v>
      </c>
      <c r="J370" s="137">
        <v>107</v>
      </c>
      <c r="K370" s="137">
        <v>99</v>
      </c>
      <c r="L370" s="137">
        <v>87</v>
      </c>
      <c r="M370" s="137">
        <v>78</v>
      </c>
      <c r="N370" s="137">
        <v>71</v>
      </c>
      <c r="O370" s="137">
        <v>61</v>
      </c>
      <c r="P370" s="137">
        <v>52</v>
      </c>
      <c r="Q370" s="137">
        <v>47</v>
      </c>
      <c r="R370" s="137">
        <v>48</v>
      </c>
      <c r="S370" s="137">
        <v>45</v>
      </c>
      <c r="T370" s="137">
        <v>37</v>
      </c>
      <c r="U370" s="137">
        <v>35</v>
      </c>
      <c r="V370" s="137">
        <v>35</v>
      </c>
      <c r="W370" s="137">
        <v>35</v>
      </c>
      <c r="X370" s="137">
        <v>31</v>
      </c>
      <c r="Y370" s="137">
        <v>28</v>
      </c>
      <c r="Z370" s="137">
        <v>26</v>
      </c>
      <c r="AA370" s="137">
        <v>21</v>
      </c>
      <c r="AB370" s="137">
        <v>16</v>
      </c>
      <c r="AC370" s="137">
        <v>12</v>
      </c>
      <c r="AD370" s="137">
        <v>7</v>
      </c>
      <c r="AE370" s="137">
        <v>6</v>
      </c>
      <c r="AF370" s="137">
        <v>6</v>
      </c>
      <c r="AG370" s="137">
        <v>8</v>
      </c>
      <c r="AH370" s="137">
        <v>8</v>
      </c>
      <c r="AI370" s="137">
        <v>8</v>
      </c>
      <c r="AJ370" s="137">
        <v>8</v>
      </c>
      <c r="AK370" s="137">
        <v>8</v>
      </c>
      <c r="AL370" s="137">
        <v>8</v>
      </c>
      <c r="AM370" s="137">
        <v>10</v>
      </c>
      <c r="AN370" s="137">
        <v>10</v>
      </c>
      <c r="AO370" s="137">
        <v>10</v>
      </c>
      <c r="AP370" s="137">
        <v>10</v>
      </c>
    </row>
    <row r="371" spans="1:42" ht="18" customHeight="1">
      <c r="A371" s="122" t="s">
        <v>1298</v>
      </c>
      <c r="B371" s="136" t="s">
        <v>1299</v>
      </c>
      <c r="C371" s="137">
        <v>1777</v>
      </c>
      <c r="D371" s="137">
        <v>1550</v>
      </c>
      <c r="E371" s="137">
        <v>1317</v>
      </c>
      <c r="F371" s="137">
        <v>1209</v>
      </c>
      <c r="G371" s="137">
        <v>1074</v>
      </c>
      <c r="H371" s="137">
        <v>929</v>
      </c>
      <c r="I371" s="137">
        <v>879</v>
      </c>
      <c r="J371" s="137">
        <v>770</v>
      </c>
      <c r="K371" s="137">
        <v>711</v>
      </c>
      <c r="L371" s="137">
        <v>580</v>
      </c>
      <c r="M371" s="137">
        <v>538</v>
      </c>
      <c r="N371" s="137">
        <v>515</v>
      </c>
      <c r="O371" s="137">
        <v>478</v>
      </c>
      <c r="P371" s="137">
        <v>449</v>
      </c>
      <c r="Q371" s="137">
        <v>414</v>
      </c>
      <c r="R371" s="137">
        <v>378</v>
      </c>
      <c r="S371" s="137">
        <v>358</v>
      </c>
      <c r="T371" s="137">
        <v>320</v>
      </c>
      <c r="U371" s="137">
        <v>298</v>
      </c>
      <c r="V371" s="137">
        <v>267</v>
      </c>
      <c r="W371" s="137">
        <v>253</v>
      </c>
      <c r="X371" s="137">
        <v>228</v>
      </c>
      <c r="Y371" s="137">
        <v>209</v>
      </c>
      <c r="Z371" s="137">
        <v>182</v>
      </c>
      <c r="AA371" s="137">
        <v>153</v>
      </c>
      <c r="AB371" s="137">
        <v>126</v>
      </c>
      <c r="AC371" s="137">
        <v>100</v>
      </c>
      <c r="AD371" s="137">
        <v>87</v>
      </c>
      <c r="AE371" s="137">
        <v>70</v>
      </c>
      <c r="AF371" s="137">
        <v>59</v>
      </c>
      <c r="AG371" s="137">
        <v>49</v>
      </c>
      <c r="AH371" s="137">
        <v>41</v>
      </c>
      <c r="AI371" s="137">
        <v>33</v>
      </c>
      <c r="AJ371" s="137">
        <v>27</v>
      </c>
      <c r="AK371" s="137">
        <v>28</v>
      </c>
      <c r="AL371" s="137">
        <v>29</v>
      </c>
      <c r="AM371" s="137">
        <v>28</v>
      </c>
      <c r="AN371" s="137">
        <v>29</v>
      </c>
      <c r="AO371" s="137">
        <v>30</v>
      </c>
      <c r="AP371" s="137">
        <v>28</v>
      </c>
    </row>
    <row r="372" spans="1:42" ht="18" customHeight="1">
      <c r="A372" s="136" t="s">
        <v>1300</v>
      </c>
      <c r="B372" s="136" t="s">
        <v>1301</v>
      </c>
      <c r="C372" s="137">
        <v>2314</v>
      </c>
      <c r="D372" s="137">
        <v>1973</v>
      </c>
      <c r="E372" s="137">
        <v>1683</v>
      </c>
      <c r="F372" s="137">
        <v>1530</v>
      </c>
      <c r="G372" s="137">
        <v>1318</v>
      </c>
      <c r="H372" s="137">
        <v>1126</v>
      </c>
      <c r="I372" s="137">
        <v>1073</v>
      </c>
      <c r="J372" s="137">
        <v>929</v>
      </c>
      <c r="K372" s="137">
        <v>825</v>
      </c>
      <c r="L372" s="137">
        <v>703</v>
      </c>
      <c r="M372" s="137">
        <v>650</v>
      </c>
      <c r="N372" s="137">
        <v>617</v>
      </c>
      <c r="O372" s="137">
        <v>569</v>
      </c>
      <c r="P372" s="137">
        <v>527</v>
      </c>
      <c r="Q372" s="137">
        <v>480</v>
      </c>
      <c r="R372" s="137">
        <v>447</v>
      </c>
      <c r="S372" s="137">
        <v>414</v>
      </c>
      <c r="T372" s="137">
        <v>364</v>
      </c>
      <c r="U372" s="137">
        <v>330</v>
      </c>
      <c r="V372" s="137">
        <v>290</v>
      </c>
      <c r="W372" s="137">
        <v>285</v>
      </c>
      <c r="X372" s="137">
        <v>267</v>
      </c>
      <c r="Y372" s="137">
        <v>239</v>
      </c>
      <c r="Z372" s="137">
        <v>204</v>
      </c>
      <c r="AA372" s="137">
        <v>193</v>
      </c>
      <c r="AB372" s="137">
        <v>172</v>
      </c>
      <c r="AC372" s="137">
        <v>141</v>
      </c>
      <c r="AD372" s="137">
        <v>132</v>
      </c>
      <c r="AE372" s="137">
        <v>116</v>
      </c>
      <c r="AF372" s="137">
        <v>100</v>
      </c>
      <c r="AG372" s="137">
        <v>90</v>
      </c>
      <c r="AH372" s="137">
        <v>83</v>
      </c>
      <c r="AI372" s="137">
        <v>79</v>
      </c>
      <c r="AJ372" s="137">
        <v>73</v>
      </c>
      <c r="AK372" s="137">
        <v>71</v>
      </c>
      <c r="AL372" s="137">
        <v>66</v>
      </c>
      <c r="AM372" s="137">
        <v>67</v>
      </c>
      <c r="AN372" s="137">
        <v>69</v>
      </c>
      <c r="AO372" s="137">
        <v>70</v>
      </c>
      <c r="AP372" s="137">
        <v>67</v>
      </c>
    </row>
    <row r="373" spans="1:42" ht="18" customHeight="1">
      <c r="A373" s="122" t="s">
        <v>1302</v>
      </c>
      <c r="B373" s="136" t="s">
        <v>1303</v>
      </c>
      <c r="C373" s="137">
        <v>477</v>
      </c>
      <c r="D373" s="137">
        <v>412</v>
      </c>
      <c r="E373" s="137">
        <v>344</v>
      </c>
      <c r="F373" s="137">
        <v>315</v>
      </c>
      <c r="G373" s="137">
        <v>272</v>
      </c>
      <c r="H373" s="137">
        <v>227</v>
      </c>
      <c r="I373" s="137">
        <v>217</v>
      </c>
      <c r="J373" s="137">
        <v>182</v>
      </c>
      <c r="K373" s="137">
        <v>162</v>
      </c>
      <c r="L373" s="137">
        <v>140</v>
      </c>
      <c r="M373" s="137">
        <v>121</v>
      </c>
      <c r="N373" s="137">
        <v>117</v>
      </c>
      <c r="O373" s="137">
        <v>104</v>
      </c>
      <c r="P373" s="137">
        <v>93</v>
      </c>
      <c r="Q373" s="137">
        <v>84</v>
      </c>
      <c r="R373" s="137">
        <v>82</v>
      </c>
      <c r="S373" s="137">
        <v>79</v>
      </c>
      <c r="T373" s="137">
        <v>65</v>
      </c>
      <c r="U373" s="137">
        <v>60</v>
      </c>
      <c r="V373" s="137">
        <v>55</v>
      </c>
      <c r="W373" s="137">
        <v>59</v>
      </c>
      <c r="X373" s="137">
        <v>54</v>
      </c>
      <c r="Y373" s="137">
        <v>48</v>
      </c>
      <c r="Z373" s="137">
        <v>40</v>
      </c>
      <c r="AA373" s="137">
        <v>37</v>
      </c>
      <c r="AB373" s="137">
        <v>30</v>
      </c>
      <c r="AC373" s="137">
        <v>23</v>
      </c>
      <c r="AD373" s="137">
        <v>21</v>
      </c>
      <c r="AE373" s="137">
        <v>18</v>
      </c>
      <c r="AF373" s="137">
        <v>16</v>
      </c>
      <c r="AG373" s="137">
        <v>14</v>
      </c>
      <c r="AH373" s="137">
        <v>11</v>
      </c>
      <c r="AI373" s="137">
        <v>10</v>
      </c>
      <c r="AJ373" s="137">
        <v>8</v>
      </c>
      <c r="AK373" s="137">
        <v>8</v>
      </c>
      <c r="AL373" s="137">
        <v>7</v>
      </c>
      <c r="AM373" s="137">
        <v>6</v>
      </c>
      <c r="AN373" s="137">
        <v>6</v>
      </c>
      <c r="AO373" s="137">
        <v>7</v>
      </c>
      <c r="AP373" s="137">
        <v>8</v>
      </c>
    </row>
    <row r="374" spans="1:42" ht="18" customHeight="1">
      <c r="A374" s="122" t="s">
        <v>1304</v>
      </c>
      <c r="B374" s="136" t="s">
        <v>1305</v>
      </c>
      <c r="C374" s="137">
        <v>218</v>
      </c>
      <c r="D374" s="137">
        <v>188</v>
      </c>
      <c r="E374" s="137">
        <v>163</v>
      </c>
      <c r="F374" s="137">
        <v>150</v>
      </c>
      <c r="G374" s="137">
        <v>125</v>
      </c>
      <c r="H374" s="137">
        <v>96</v>
      </c>
      <c r="I374" s="137">
        <v>97</v>
      </c>
      <c r="J374" s="137">
        <v>89</v>
      </c>
      <c r="K374" s="137">
        <v>78</v>
      </c>
      <c r="L374" s="137">
        <v>71</v>
      </c>
      <c r="M374" s="137">
        <v>69</v>
      </c>
      <c r="N374" s="137">
        <v>62</v>
      </c>
      <c r="O374" s="137">
        <v>57</v>
      </c>
      <c r="P374" s="137">
        <v>53</v>
      </c>
      <c r="Q374" s="137">
        <v>49</v>
      </c>
      <c r="R374" s="137">
        <v>42</v>
      </c>
      <c r="S374" s="137">
        <v>39</v>
      </c>
      <c r="T374" s="137">
        <v>36</v>
      </c>
      <c r="U374" s="137">
        <v>27</v>
      </c>
      <c r="V374" s="137">
        <v>22</v>
      </c>
      <c r="W374" s="137">
        <v>25</v>
      </c>
      <c r="X374" s="137">
        <v>25</v>
      </c>
      <c r="Y374" s="137">
        <v>19</v>
      </c>
      <c r="Z374" s="137">
        <v>17</v>
      </c>
      <c r="AA374" s="137">
        <v>17</v>
      </c>
      <c r="AB374" s="137">
        <v>12</v>
      </c>
      <c r="AC374" s="137">
        <v>9</v>
      </c>
      <c r="AD374" s="137">
        <v>12</v>
      </c>
      <c r="AE374" s="137">
        <v>9</v>
      </c>
      <c r="AF374" s="137">
        <v>5</v>
      </c>
      <c r="AG374" s="137" t="s">
        <v>631</v>
      </c>
      <c r="AH374" s="137" t="s">
        <v>631</v>
      </c>
      <c r="AI374" s="137" t="s">
        <v>631</v>
      </c>
      <c r="AJ374" s="137" t="s">
        <v>631</v>
      </c>
      <c r="AK374" s="137" t="s">
        <v>631</v>
      </c>
      <c r="AL374" s="137" t="s">
        <v>631</v>
      </c>
      <c r="AM374" s="137">
        <v>5</v>
      </c>
      <c r="AN374" s="137">
        <v>5</v>
      </c>
      <c r="AO374" s="137">
        <v>5</v>
      </c>
      <c r="AP374" s="137">
        <v>5</v>
      </c>
    </row>
    <row r="375" spans="1:42" ht="18" customHeight="1">
      <c r="A375" s="122" t="s">
        <v>1306</v>
      </c>
      <c r="B375" s="136" t="s">
        <v>1307</v>
      </c>
      <c r="C375" s="137">
        <v>220</v>
      </c>
      <c r="D375" s="137">
        <v>178</v>
      </c>
      <c r="E375" s="137">
        <v>151</v>
      </c>
      <c r="F375" s="137">
        <v>137</v>
      </c>
      <c r="G375" s="137">
        <v>127</v>
      </c>
      <c r="H375" s="137">
        <v>121</v>
      </c>
      <c r="I375" s="137">
        <v>120</v>
      </c>
      <c r="J375" s="137">
        <v>110</v>
      </c>
      <c r="K375" s="137">
        <v>98</v>
      </c>
      <c r="L375" s="137">
        <v>84</v>
      </c>
      <c r="M375" s="137">
        <v>83</v>
      </c>
      <c r="N375" s="137">
        <v>70</v>
      </c>
      <c r="O375" s="137">
        <v>67</v>
      </c>
      <c r="P375" s="137">
        <v>62</v>
      </c>
      <c r="Q375" s="137">
        <v>50</v>
      </c>
      <c r="R375" s="137">
        <v>48</v>
      </c>
      <c r="S375" s="137">
        <v>43</v>
      </c>
      <c r="T375" s="137">
        <v>37</v>
      </c>
      <c r="U375" s="137">
        <v>39</v>
      </c>
      <c r="V375" s="137">
        <v>32</v>
      </c>
      <c r="W375" s="137">
        <v>28</v>
      </c>
      <c r="X375" s="137">
        <v>25</v>
      </c>
      <c r="Y375" s="137">
        <v>23</v>
      </c>
      <c r="Z375" s="137">
        <v>20</v>
      </c>
      <c r="AA375" s="137">
        <v>17</v>
      </c>
      <c r="AB375" s="137">
        <v>15</v>
      </c>
      <c r="AC375" s="137">
        <v>12</v>
      </c>
      <c r="AD375" s="137">
        <v>9</v>
      </c>
      <c r="AE375" s="137">
        <v>6</v>
      </c>
      <c r="AF375" s="137">
        <v>5</v>
      </c>
      <c r="AG375" s="137" t="s">
        <v>631</v>
      </c>
      <c r="AH375" s="137">
        <v>5</v>
      </c>
      <c r="AI375" s="137">
        <v>6</v>
      </c>
      <c r="AJ375" s="137" t="s">
        <v>631</v>
      </c>
      <c r="AK375" s="137" t="s">
        <v>631</v>
      </c>
      <c r="AL375" s="137" t="s">
        <v>631</v>
      </c>
      <c r="AM375" s="137" t="s">
        <v>631</v>
      </c>
      <c r="AN375" s="137" t="s">
        <v>631</v>
      </c>
      <c r="AO375" s="137" t="s">
        <v>631</v>
      </c>
      <c r="AP375" s="137" t="s">
        <v>631</v>
      </c>
    </row>
    <row r="376" spans="1:42" ht="18" customHeight="1">
      <c r="A376" s="122" t="s">
        <v>1308</v>
      </c>
      <c r="B376" s="136" t="s">
        <v>1309</v>
      </c>
      <c r="C376" s="137">
        <v>215</v>
      </c>
      <c r="D376" s="137">
        <v>187</v>
      </c>
      <c r="E376" s="137">
        <v>156</v>
      </c>
      <c r="F376" s="137">
        <v>141</v>
      </c>
      <c r="G376" s="137">
        <v>124</v>
      </c>
      <c r="H376" s="137">
        <v>106</v>
      </c>
      <c r="I376" s="137">
        <v>101</v>
      </c>
      <c r="J376" s="137">
        <v>83</v>
      </c>
      <c r="K376" s="137">
        <v>79</v>
      </c>
      <c r="L376" s="137">
        <v>67</v>
      </c>
      <c r="M376" s="137">
        <v>55</v>
      </c>
      <c r="N376" s="137">
        <v>51</v>
      </c>
      <c r="O376" s="137">
        <v>51</v>
      </c>
      <c r="P376" s="137">
        <v>53</v>
      </c>
      <c r="Q376" s="137">
        <v>49</v>
      </c>
      <c r="R376" s="137">
        <v>45</v>
      </c>
      <c r="S376" s="137">
        <v>43</v>
      </c>
      <c r="T376" s="137">
        <v>43</v>
      </c>
      <c r="U376" s="137">
        <v>34</v>
      </c>
      <c r="V376" s="137">
        <v>35</v>
      </c>
      <c r="W376" s="137">
        <v>34</v>
      </c>
      <c r="X376" s="137">
        <v>26</v>
      </c>
      <c r="Y376" s="137">
        <v>23</v>
      </c>
      <c r="Z376" s="137">
        <v>19</v>
      </c>
      <c r="AA376" s="137">
        <v>21</v>
      </c>
      <c r="AB376" s="137">
        <v>19</v>
      </c>
      <c r="AC376" s="137">
        <v>17</v>
      </c>
      <c r="AD376" s="137">
        <v>17</v>
      </c>
      <c r="AE376" s="137">
        <v>16</v>
      </c>
      <c r="AF376" s="137">
        <v>14</v>
      </c>
      <c r="AG376" s="137">
        <v>17</v>
      </c>
      <c r="AH376" s="137">
        <v>16</v>
      </c>
      <c r="AI376" s="137">
        <v>17</v>
      </c>
      <c r="AJ376" s="137">
        <v>14</v>
      </c>
      <c r="AK376" s="137">
        <v>15</v>
      </c>
      <c r="AL376" s="137">
        <v>13</v>
      </c>
      <c r="AM376" s="137">
        <v>11</v>
      </c>
      <c r="AN376" s="137">
        <v>9</v>
      </c>
      <c r="AO376" s="137">
        <v>9</v>
      </c>
      <c r="AP376" s="137">
        <v>6</v>
      </c>
    </row>
    <row r="377" spans="1:42" ht="18" customHeight="1">
      <c r="A377" s="122" t="s">
        <v>1310</v>
      </c>
      <c r="B377" s="136" t="s">
        <v>1311</v>
      </c>
      <c r="C377" s="137">
        <v>393</v>
      </c>
      <c r="D377" s="137">
        <v>342</v>
      </c>
      <c r="E377" s="137">
        <v>288</v>
      </c>
      <c r="F377" s="137">
        <v>263</v>
      </c>
      <c r="G377" s="137">
        <v>225</v>
      </c>
      <c r="H377" s="137">
        <v>195</v>
      </c>
      <c r="I377" s="137">
        <v>183</v>
      </c>
      <c r="J377" s="137">
        <v>161</v>
      </c>
      <c r="K377" s="137">
        <v>141</v>
      </c>
      <c r="L377" s="137">
        <v>116</v>
      </c>
      <c r="M377" s="137">
        <v>103</v>
      </c>
      <c r="N377" s="137">
        <v>98</v>
      </c>
      <c r="O377" s="137">
        <v>84</v>
      </c>
      <c r="P377" s="137">
        <v>77</v>
      </c>
      <c r="Q377" s="137">
        <v>75</v>
      </c>
      <c r="R377" s="137">
        <v>74</v>
      </c>
      <c r="S377" s="137">
        <v>63</v>
      </c>
      <c r="T377" s="137">
        <v>57</v>
      </c>
      <c r="U377" s="137">
        <v>58</v>
      </c>
      <c r="V377" s="137">
        <v>52</v>
      </c>
      <c r="W377" s="137">
        <v>50</v>
      </c>
      <c r="X377" s="137">
        <v>48</v>
      </c>
      <c r="Y377" s="137">
        <v>42</v>
      </c>
      <c r="Z377" s="137">
        <v>35</v>
      </c>
      <c r="AA377" s="137">
        <v>32</v>
      </c>
      <c r="AB377" s="137">
        <v>31</v>
      </c>
      <c r="AC377" s="137">
        <v>28</v>
      </c>
      <c r="AD377" s="137">
        <v>23</v>
      </c>
      <c r="AE377" s="137">
        <v>20</v>
      </c>
      <c r="AF377" s="137">
        <v>22</v>
      </c>
      <c r="AG377" s="137">
        <v>19</v>
      </c>
      <c r="AH377" s="137">
        <v>19</v>
      </c>
      <c r="AI377" s="137">
        <v>19</v>
      </c>
      <c r="AJ377" s="137">
        <v>20</v>
      </c>
      <c r="AK377" s="137">
        <v>18</v>
      </c>
      <c r="AL377" s="137">
        <v>18</v>
      </c>
      <c r="AM377" s="137">
        <v>17</v>
      </c>
      <c r="AN377" s="137">
        <v>19</v>
      </c>
      <c r="AO377" s="137">
        <v>20</v>
      </c>
      <c r="AP377" s="137">
        <v>20</v>
      </c>
    </row>
    <row r="378" spans="1:42" ht="18" customHeight="1">
      <c r="A378" s="122" t="s">
        <v>1312</v>
      </c>
      <c r="B378" s="136" t="s">
        <v>1313</v>
      </c>
      <c r="C378" s="137">
        <v>470</v>
      </c>
      <c r="D378" s="137">
        <v>401</v>
      </c>
      <c r="E378" s="137">
        <v>366</v>
      </c>
      <c r="F378" s="137">
        <v>337</v>
      </c>
      <c r="G378" s="137">
        <v>280</v>
      </c>
      <c r="H378" s="137">
        <v>239</v>
      </c>
      <c r="I378" s="137">
        <v>228</v>
      </c>
      <c r="J378" s="137">
        <v>193</v>
      </c>
      <c r="K378" s="137">
        <v>165</v>
      </c>
      <c r="L378" s="137">
        <v>141</v>
      </c>
      <c r="M378" s="137">
        <v>137</v>
      </c>
      <c r="N378" s="137">
        <v>141</v>
      </c>
      <c r="O378" s="137">
        <v>130</v>
      </c>
      <c r="P378" s="137">
        <v>122</v>
      </c>
      <c r="Q378" s="137">
        <v>111</v>
      </c>
      <c r="R378" s="137">
        <v>96</v>
      </c>
      <c r="S378" s="137">
        <v>91</v>
      </c>
      <c r="T378" s="137">
        <v>77</v>
      </c>
      <c r="U378" s="137">
        <v>69</v>
      </c>
      <c r="V378" s="137">
        <v>56</v>
      </c>
      <c r="W378" s="137">
        <v>53</v>
      </c>
      <c r="X378" s="137">
        <v>53</v>
      </c>
      <c r="Y378" s="137">
        <v>49</v>
      </c>
      <c r="Z378" s="137">
        <v>45</v>
      </c>
      <c r="AA378" s="137">
        <v>41</v>
      </c>
      <c r="AB378" s="137">
        <v>38</v>
      </c>
      <c r="AC378" s="137">
        <v>27</v>
      </c>
      <c r="AD378" s="137">
        <v>29</v>
      </c>
      <c r="AE378" s="137">
        <v>28</v>
      </c>
      <c r="AF378" s="137">
        <v>22</v>
      </c>
      <c r="AG378" s="137">
        <v>17</v>
      </c>
      <c r="AH378" s="137">
        <v>15</v>
      </c>
      <c r="AI378" s="137">
        <v>12</v>
      </c>
      <c r="AJ378" s="137">
        <v>12</v>
      </c>
      <c r="AK378" s="137">
        <v>13</v>
      </c>
      <c r="AL378" s="137">
        <v>13</v>
      </c>
      <c r="AM378" s="137">
        <v>14</v>
      </c>
      <c r="AN378" s="137">
        <v>15</v>
      </c>
      <c r="AO378" s="137">
        <v>15</v>
      </c>
      <c r="AP378" s="137">
        <v>14</v>
      </c>
    </row>
    <row r="379" spans="1:42" ht="18" customHeight="1">
      <c r="A379" s="122" t="s">
        <v>1314</v>
      </c>
      <c r="B379" s="136" t="s">
        <v>1315</v>
      </c>
      <c r="C379" s="137">
        <v>165</v>
      </c>
      <c r="D379" s="137">
        <v>136</v>
      </c>
      <c r="E379" s="137">
        <v>103</v>
      </c>
      <c r="F379" s="137">
        <v>92</v>
      </c>
      <c r="G379" s="137">
        <v>79</v>
      </c>
      <c r="H379" s="137">
        <v>71</v>
      </c>
      <c r="I379" s="137">
        <v>65</v>
      </c>
      <c r="J379" s="137">
        <v>60</v>
      </c>
      <c r="K379" s="137">
        <v>55</v>
      </c>
      <c r="L379" s="137">
        <v>45</v>
      </c>
      <c r="M379" s="137">
        <v>46</v>
      </c>
      <c r="N379" s="137">
        <v>45</v>
      </c>
      <c r="O379" s="137">
        <v>44</v>
      </c>
      <c r="P379" s="137">
        <v>39</v>
      </c>
      <c r="Q379" s="137">
        <v>37</v>
      </c>
      <c r="R379" s="137">
        <v>36</v>
      </c>
      <c r="S379" s="137">
        <v>32</v>
      </c>
      <c r="T379" s="137">
        <v>26</v>
      </c>
      <c r="U379" s="137">
        <v>22</v>
      </c>
      <c r="V379" s="137">
        <v>19</v>
      </c>
      <c r="W379" s="137">
        <v>18</v>
      </c>
      <c r="X379" s="137">
        <v>21</v>
      </c>
      <c r="Y379" s="137">
        <v>22</v>
      </c>
      <c r="Z379" s="137">
        <v>19</v>
      </c>
      <c r="AA379" s="137">
        <v>20</v>
      </c>
      <c r="AB379" s="137">
        <v>20</v>
      </c>
      <c r="AC379" s="137">
        <v>18</v>
      </c>
      <c r="AD379" s="137">
        <v>16</v>
      </c>
      <c r="AE379" s="137">
        <v>12</v>
      </c>
      <c r="AF379" s="137">
        <v>9</v>
      </c>
      <c r="AG379" s="137">
        <v>9</v>
      </c>
      <c r="AH379" s="137">
        <v>9</v>
      </c>
      <c r="AI379" s="137">
        <v>8</v>
      </c>
      <c r="AJ379" s="137">
        <v>7</v>
      </c>
      <c r="AK379" s="137">
        <v>6</v>
      </c>
      <c r="AL379" s="137" t="s">
        <v>631</v>
      </c>
      <c r="AM379" s="137">
        <v>5</v>
      </c>
      <c r="AN379" s="137">
        <v>6</v>
      </c>
      <c r="AO379" s="137">
        <v>6</v>
      </c>
      <c r="AP379" s="137">
        <v>7</v>
      </c>
    </row>
    <row r="380" spans="1:42" ht="18" customHeight="1">
      <c r="A380" s="122" t="s">
        <v>1316</v>
      </c>
      <c r="B380" s="136" t="s">
        <v>1317</v>
      </c>
      <c r="C380" s="137">
        <v>156</v>
      </c>
      <c r="D380" s="137">
        <v>129</v>
      </c>
      <c r="E380" s="137">
        <v>112</v>
      </c>
      <c r="F380" s="137">
        <v>95</v>
      </c>
      <c r="G380" s="137">
        <v>85</v>
      </c>
      <c r="H380" s="137">
        <v>70</v>
      </c>
      <c r="I380" s="137">
        <v>61</v>
      </c>
      <c r="J380" s="137">
        <v>51</v>
      </c>
      <c r="K380" s="137">
        <v>47</v>
      </c>
      <c r="L380" s="137">
        <v>39</v>
      </c>
      <c r="M380" s="137">
        <v>36</v>
      </c>
      <c r="N380" s="137">
        <v>33</v>
      </c>
      <c r="O380" s="137">
        <v>32</v>
      </c>
      <c r="P380" s="137">
        <v>28</v>
      </c>
      <c r="Q380" s="137">
        <v>25</v>
      </c>
      <c r="R380" s="137">
        <v>24</v>
      </c>
      <c r="S380" s="137">
        <v>24</v>
      </c>
      <c r="T380" s="137">
        <v>23</v>
      </c>
      <c r="U380" s="137">
        <v>21</v>
      </c>
      <c r="V380" s="137">
        <v>19</v>
      </c>
      <c r="W380" s="137">
        <v>18</v>
      </c>
      <c r="X380" s="137">
        <v>15</v>
      </c>
      <c r="Y380" s="137">
        <v>13</v>
      </c>
      <c r="Z380" s="137">
        <v>9</v>
      </c>
      <c r="AA380" s="137">
        <v>8</v>
      </c>
      <c r="AB380" s="137">
        <v>7</v>
      </c>
      <c r="AC380" s="137">
        <v>7</v>
      </c>
      <c r="AD380" s="137">
        <v>5</v>
      </c>
      <c r="AE380" s="137">
        <v>7</v>
      </c>
      <c r="AF380" s="137">
        <v>7</v>
      </c>
      <c r="AG380" s="137">
        <v>6</v>
      </c>
      <c r="AH380" s="137">
        <v>5</v>
      </c>
      <c r="AI380" s="137" t="s">
        <v>631</v>
      </c>
      <c r="AJ380" s="137">
        <v>5</v>
      </c>
      <c r="AK380" s="137">
        <v>5</v>
      </c>
      <c r="AL380" s="137">
        <v>5</v>
      </c>
      <c r="AM380" s="137">
        <v>6</v>
      </c>
      <c r="AN380" s="137">
        <v>6</v>
      </c>
      <c r="AO380" s="137">
        <v>5</v>
      </c>
      <c r="AP380" s="137" t="s">
        <v>631</v>
      </c>
    </row>
    <row r="381" spans="1:42" ht="18" customHeight="1">
      <c r="A381" s="136"/>
      <c r="B381" s="136" t="s">
        <v>727</v>
      </c>
      <c r="C381" s="123">
        <v>0</v>
      </c>
      <c r="D381" s="123">
        <v>0</v>
      </c>
      <c r="E381" s="123">
        <v>0</v>
      </c>
      <c r="F381" s="123">
        <v>0</v>
      </c>
      <c r="G381" s="123" t="s">
        <v>631</v>
      </c>
      <c r="H381" s="123" t="s">
        <v>631</v>
      </c>
      <c r="I381" s="123" t="s">
        <v>631</v>
      </c>
      <c r="J381" s="123">
        <v>0</v>
      </c>
      <c r="K381" s="123">
        <v>0</v>
      </c>
      <c r="L381" s="123">
        <v>0</v>
      </c>
      <c r="M381" s="123">
        <v>0</v>
      </c>
      <c r="N381" s="123">
        <v>0</v>
      </c>
      <c r="O381" s="123">
        <v>0</v>
      </c>
      <c r="P381" s="123">
        <v>0</v>
      </c>
      <c r="Q381" s="123">
        <v>0</v>
      </c>
      <c r="R381" s="123">
        <v>0</v>
      </c>
      <c r="S381" s="123">
        <v>0</v>
      </c>
      <c r="T381" s="123">
        <v>0</v>
      </c>
      <c r="U381" s="123">
        <v>0</v>
      </c>
      <c r="V381" s="123">
        <v>0</v>
      </c>
      <c r="W381" s="123">
        <v>0</v>
      </c>
      <c r="X381" s="123">
        <v>0</v>
      </c>
      <c r="Y381" s="137">
        <v>0</v>
      </c>
      <c r="Z381" s="137">
        <v>0</v>
      </c>
      <c r="AA381" s="137">
        <v>0</v>
      </c>
      <c r="AB381" s="137">
        <v>0</v>
      </c>
      <c r="AC381" s="137">
        <v>0</v>
      </c>
      <c r="AD381" s="137">
        <v>0</v>
      </c>
      <c r="AE381" s="137">
        <v>0</v>
      </c>
      <c r="AF381" s="137">
        <v>0</v>
      </c>
      <c r="AG381" s="137">
        <v>0</v>
      </c>
      <c r="AH381" s="137">
        <v>0</v>
      </c>
      <c r="AI381" s="137">
        <v>0</v>
      </c>
      <c r="AJ381" s="137">
        <v>0</v>
      </c>
      <c r="AK381" s="137">
        <v>0</v>
      </c>
      <c r="AL381" s="137">
        <v>0</v>
      </c>
      <c r="AM381" s="137">
        <v>0</v>
      </c>
      <c r="AN381" s="137">
        <v>0</v>
      </c>
      <c r="AO381" s="137">
        <v>0</v>
      </c>
      <c r="AP381" s="137">
        <v>0</v>
      </c>
    </row>
    <row r="382" spans="1:42" ht="18" customHeight="1">
      <c r="A382" s="136" t="s">
        <v>1318</v>
      </c>
      <c r="B382" s="136" t="s">
        <v>1319</v>
      </c>
      <c r="C382" s="137">
        <v>2119</v>
      </c>
      <c r="D382" s="137">
        <v>1782</v>
      </c>
      <c r="E382" s="137">
        <v>1516</v>
      </c>
      <c r="F382" s="137">
        <v>1365</v>
      </c>
      <c r="G382" s="137">
        <v>1216</v>
      </c>
      <c r="H382" s="137">
        <v>1034</v>
      </c>
      <c r="I382" s="137">
        <v>973</v>
      </c>
      <c r="J382" s="137">
        <v>868</v>
      </c>
      <c r="K382" s="137">
        <v>752</v>
      </c>
      <c r="L382" s="137">
        <v>638</v>
      </c>
      <c r="M382" s="137">
        <v>574</v>
      </c>
      <c r="N382" s="137">
        <v>524</v>
      </c>
      <c r="O382" s="137">
        <v>488</v>
      </c>
      <c r="P382" s="137">
        <v>439</v>
      </c>
      <c r="Q382" s="137">
        <v>409</v>
      </c>
      <c r="R382" s="137">
        <v>369</v>
      </c>
      <c r="S382" s="137">
        <v>329</v>
      </c>
      <c r="T382" s="137">
        <v>305</v>
      </c>
      <c r="U382" s="137">
        <v>272</v>
      </c>
      <c r="V382" s="137">
        <v>247</v>
      </c>
      <c r="W382" s="137">
        <v>228</v>
      </c>
      <c r="X382" s="137">
        <v>203</v>
      </c>
      <c r="Y382" s="137">
        <v>180</v>
      </c>
      <c r="Z382" s="137">
        <v>157</v>
      </c>
      <c r="AA382" s="137">
        <v>136</v>
      </c>
      <c r="AB382" s="137">
        <v>113</v>
      </c>
      <c r="AC382" s="137">
        <v>102</v>
      </c>
      <c r="AD382" s="137">
        <v>95</v>
      </c>
      <c r="AE382" s="137">
        <v>86</v>
      </c>
      <c r="AF382" s="137">
        <v>74</v>
      </c>
      <c r="AG382" s="137">
        <v>67</v>
      </c>
      <c r="AH382" s="137">
        <v>66</v>
      </c>
      <c r="AI382" s="137">
        <v>58</v>
      </c>
      <c r="AJ382" s="137">
        <v>54</v>
      </c>
      <c r="AK382" s="137">
        <v>48</v>
      </c>
      <c r="AL382" s="137">
        <v>47</v>
      </c>
      <c r="AM382" s="137">
        <v>46</v>
      </c>
      <c r="AN382" s="137">
        <v>50</v>
      </c>
      <c r="AO382" s="137">
        <v>47</v>
      </c>
      <c r="AP382" s="137">
        <v>45</v>
      </c>
    </row>
    <row r="383" spans="1:42" ht="18" customHeight="1">
      <c r="A383" s="122" t="s">
        <v>1320</v>
      </c>
      <c r="B383" s="136" t="s">
        <v>1321</v>
      </c>
      <c r="C383" s="137">
        <v>315</v>
      </c>
      <c r="D383" s="137">
        <v>267</v>
      </c>
      <c r="E383" s="137">
        <v>222</v>
      </c>
      <c r="F383" s="137">
        <v>206</v>
      </c>
      <c r="G383" s="137">
        <v>182</v>
      </c>
      <c r="H383" s="137">
        <v>150</v>
      </c>
      <c r="I383" s="137">
        <v>143</v>
      </c>
      <c r="J383" s="137">
        <v>130</v>
      </c>
      <c r="K383" s="137">
        <v>112</v>
      </c>
      <c r="L383" s="137">
        <v>96</v>
      </c>
      <c r="M383" s="137">
        <v>86</v>
      </c>
      <c r="N383" s="137">
        <v>77</v>
      </c>
      <c r="O383" s="137">
        <v>76</v>
      </c>
      <c r="P383" s="137">
        <v>70</v>
      </c>
      <c r="Q383" s="137">
        <v>69</v>
      </c>
      <c r="R383" s="137">
        <v>58</v>
      </c>
      <c r="S383" s="137">
        <v>49</v>
      </c>
      <c r="T383" s="137">
        <v>46</v>
      </c>
      <c r="U383" s="137">
        <v>40</v>
      </c>
      <c r="V383" s="137">
        <v>34</v>
      </c>
      <c r="W383" s="137">
        <v>33</v>
      </c>
      <c r="X383" s="137">
        <v>28</v>
      </c>
      <c r="Y383" s="137">
        <v>23</v>
      </c>
      <c r="Z383" s="137">
        <v>22</v>
      </c>
      <c r="AA383" s="137">
        <v>15</v>
      </c>
      <c r="AB383" s="137">
        <v>12</v>
      </c>
      <c r="AC383" s="137">
        <v>9</v>
      </c>
      <c r="AD383" s="137">
        <v>10</v>
      </c>
      <c r="AE383" s="137">
        <v>10</v>
      </c>
      <c r="AF383" s="137">
        <v>9</v>
      </c>
      <c r="AG383" s="137">
        <v>9</v>
      </c>
      <c r="AH383" s="137">
        <v>10</v>
      </c>
      <c r="AI383" s="137">
        <v>10</v>
      </c>
      <c r="AJ383" s="137">
        <v>9</v>
      </c>
      <c r="AK383" s="137">
        <v>8</v>
      </c>
      <c r="AL383" s="137">
        <v>8</v>
      </c>
      <c r="AM383" s="137">
        <v>9</v>
      </c>
      <c r="AN383" s="137">
        <v>9</v>
      </c>
      <c r="AO383" s="137">
        <v>8</v>
      </c>
      <c r="AP383" s="137">
        <v>8</v>
      </c>
    </row>
    <row r="384" spans="1:42" ht="18" customHeight="1">
      <c r="A384" s="122" t="s">
        <v>1322</v>
      </c>
      <c r="B384" s="136" t="s">
        <v>1323</v>
      </c>
      <c r="C384" s="137">
        <v>430</v>
      </c>
      <c r="D384" s="137">
        <v>356</v>
      </c>
      <c r="E384" s="137">
        <v>296</v>
      </c>
      <c r="F384" s="137">
        <v>260</v>
      </c>
      <c r="G384" s="137">
        <v>229</v>
      </c>
      <c r="H384" s="137">
        <v>196</v>
      </c>
      <c r="I384" s="137">
        <v>186</v>
      </c>
      <c r="J384" s="137">
        <v>162</v>
      </c>
      <c r="K384" s="137">
        <v>142</v>
      </c>
      <c r="L384" s="137">
        <v>118</v>
      </c>
      <c r="M384" s="137">
        <v>103</v>
      </c>
      <c r="N384" s="137">
        <v>97</v>
      </c>
      <c r="O384" s="137">
        <v>87</v>
      </c>
      <c r="P384" s="137">
        <v>78</v>
      </c>
      <c r="Q384" s="137">
        <v>73</v>
      </c>
      <c r="R384" s="137">
        <v>69</v>
      </c>
      <c r="S384" s="137">
        <v>61</v>
      </c>
      <c r="T384" s="137">
        <v>54</v>
      </c>
      <c r="U384" s="137">
        <v>46</v>
      </c>
      <c r="V384" s="137">
        <v>45</v>
      </c>
      <c r="W384" s="137">
        <v>39</v>
      </c>
      <c r="X384" s="137">
        <v>36</v>
      </c>
      <c r="Y384" s="137">
        <v>32</v>
      </c>
      <c r="Z384" s="137">
        <v>25</v>
      </c>
      <c r="AA384" s="137">
        <v>22</v>
      </c>
      <c r="AB384" s="137">
        <v>19</v>
      </c>
      <c r="AC384" s="137">
        <v>15</v>
      </c>
      <c r="AD384" s="137">
        <v>12</v>
      </c>
      <c r="AE384" s="137">
        <v>11</v>
      </c>
      <c r="AF384" s="137">
        <v>10</v>
      </c>
      <c r="AG384" s="137">
        <v>9</v>
      </c>
      <c r="AH384" s="137">
        <v>9</v>
      </c>
      <c r="AI384" s="137">
        <v>8</v>
      </c>
      <c r="AJ384" s="137">
        <v>8</v>
      </c>
      <c r="AK384" s="137">
        <v>6</v>
      </c>
      <c r="AL384" s="137">
        <v>5</v>
      </c>
      <c r="AM384" s="137" t="s">
        <v>631</v>
      </c>
      <c r="AN384" s="137">
        <v>5</v>
      </c>
      <c r="AO384" s="137" t="s">
        <v>631</v>
      </c>
      <c r="AP384" s="137" t="s">
        <v>631</v>
      </c>
    </row>
    <row r="385" spans="1:42" ht="18" customHeight="1">
      <c r="A385" s="122" t="s">
        <v>1324</v>
      </c>
      <c r="B385" s="136" t="s">
        <v>1325</v>
      </c>
      <c r="C385" s="137">
        <v>266</v>
      </c>
      <c r="D385" s="137">
        <v>229</v>
      </c>
      <c r="E385" s="137">
        <v>200</v>
      </c>
      <c r="F385" s="137">
        <v>181</v>
      </c>
      <c r="G385" s="137">
        <v>156</v>
      </c>
      <c r="H385" s="137">
        <v>141</v>
      </c>
      <c r="I385" s="137">
        <v>133</v>
      </c>
      <c r="J385" s="137">
        <v>121</v>
      </c>
      <c r="K385" s="137">
        <v>108</v>
      </c>
      <c r="L385" s="137">
        <v>93</v>
      </c>
      <c r="M385" s="137">
        <v>93</v>
      </c>
      <c r="N385" s="137">
        <v>88</v>
      </c>
      <c r="O385" s="137">
        <v>86</v>
      </c>
      <c r="P385" s="137">
        <v>77</v>
      </c>
      <c r="Q385" s="137">
        <v>72</v>
      </c>
      <c r="R385" s="137">
        <v>65</v>
      </c>
      <c r="S385" s="137">
        <v>57</v>
      </c>
      <c r="T385" s="137">
        <v>50</v>
      </c>
      <c r="U385" s="137">
        <v>41</v>
      </c>
      <c r="V385" s="137">
        <v>33</v>
      </c>
      <c r="W385" s="137">
        <v>27</v>
      </c>
      <c r="X385" s="137">
        <v>25</v>
      </c>
      <c r="Y385" s="137">
        <v>23</v>
      </c>
      <c r="Z385" s="137">
        <v>22</v>
      </c>
      <c r="AA385" s="137">
        <v>20</v>
      </c>
      <c r="AB385" s="137">
        <v>16</v>
      </c>
      <c r="AC385" s="137">
        <v>15</v>
      </c>
      <c r="AD385" s="137">
        <v>14</v>
      </c>
      <c r="AE385" s="137">
        <v>11</v>
      </c>
      <c r="AF385" s="137">
        <v>8</v>
      </c>
      <c r="AG385" s="137">
        <v>8</v>
      </c>
      <c r="AH385" s="137">
        <v>7</v>
      </c>
      <c r="AI385" s="137">
        <v>5</v>
      </c>
      <c r="AJ385" s="137" t="s">
        <v>631</v>
      </c>
      <c r="AK385" s="137">
        <v>5</v>
      </c>
      <c r="AL385" s="137">
        <v>5</v>
      </c>
      <c r="AM385" s="137">
        <v>5</v>
      </c>
      <c r="AN385" s="137">
        <v>6</v>
      </c>
      <c r="AO385" s="137">
        <v>5</v>
      </c>
      <c r="AP385" s="137">
        <v>5</v>
      </c>
    </row>
    <row r="386" spans="1:42" ht="18" customHeight="1">
      <c r="A386" s="122" t="s">
        <v>1326</v>
      </c>
      <c r="B386" s="136" t="s">
        <v>1327</v>
      </c>
      <c r="C386" s="137">
        <v>209</v>
      </c>
      <c r="D386" s="137">
        <v>174</v>
      </c>
      <c r="E386" s="137">
        <v>145</v>
      </c>
      <c r="F386" s="137">
        <v>124</v>
      </c>
      <c r="G386" s="137">
        <v>114</v>
      </c>
      <c r="H386" s="137">
        <v>102</v>
      </c>
      <c r="I386" s="137">
        <v>101</v>
      </c>
      <c r="J386" s="137">
        <v>83</v>
      </c>
      <c r="K386" s="137">
        <v>73</v>
      </c>
      <c r="L386" s="137">
        <v>66</v>
      </c>
      <c r="M386" s="137">
        <v>64</v>
      </c>
      <c r="N386" s="137">
        <v>57</v>
      </c>
      <c r="O386" s="137">
        <v>53</v>
      </c>
      <c r="P386" s="137">
        <v>49</v>
      </c>
      <c r="Q386" s="137">
        <v>45</v>
      </c>
      <c r="R386" s="137">
        <v>41</v>
      </c>
      <c r="S386" s="137">
        <v>39</v>
      </c>
      <c r="T386" s="137">
        <v>42</v>
      </c>
      <c r="U386" s="137">
        <v>36</v>
      </c>
      <c r="V386" s="137">
        <v>32</v>
      </c>
      <c r="W386" s="137">
        <v>33</v>
      </c>
      <c r="X386" s="137">
        <v>28</v>
      </c>
      <c r="Y386" s="137">
        <v>28</v>
      </c>
      <c r="Z386" s="137">
        <v>25</v>
      </c>
      <c r="AA386" s="137">
        <v>23</v>
      </c>
      <c r="AB386" s="137">
        <v>18</v>
      </c>
      <c r="AC386" s="137">
        <v>16</v>
      </c>
      <c r="AD386" s="137">
        <v>15</v>
      </c>
      <c r="AE386" s="137">
        <v>13</v>
      </c>
      <c r="AF386" s="137">
        <v>7</v>
      </c>
      <c r="AG386" s="137" t="s">
        <v>631</v>
      </c>
      <c r="AH386" s="137" t="s">
        <v>631</v>
      </c>
      <c r="AI386" s="137" t="s">
        <v>631</v>
      </c>
      <c r="AJ386" s="137" t="s">
        <v>631</v>
      </c>
      <c r="AK386" s="137" t="s">
        <v>631</v>
      </c>
      <c r="AL386" s="137" t="s">
        <v>631</v>
      </c>
      <c r="AM386" s="137" t="s">
        <v>631</v>
      </c>
      <c r="AN386" s="137">
        <v>6</v>
      </c>
      <c r="AO386" s="137">
        <v>6</v>
      </c>
      <c r="AP386" s="137">
        <v>6</v>
      </c>
    </row>
    <row r="387" spans="1:42" ht="18" customHeight="1">
      <c r="A387" s="122" t="s">
        <v>1328</v>
      </c>
      <c r="B387" s="136" t="s">
        <v>1329</v>
      </c>
      <c r="C387" s="137">
        <v>567</v>
      </c>
      <c r="D387" s="137">
        <v>490</v>
      </c>
      <c r="E387" s="137">
        <v>435</v>
      </c>
      <c r="F387" s="137">
        <v>400</v>
      </c>
      <c r="G387" s="137">
        <v>364</v>
      </c>
      <c r="H387" s="137">
        <v>307</v>
      </c>
      <c r="I387" s="137">
        <v>281</v>
      </c>
      <c r="J387" s="137">
        <v>248</v>
      </c>
      <c r="K387" s="137">
        <v>214</v>
      </c>
      <c r="L387" s="137">
        <v>182</v>
      </c>
      <c r="M387" s="137">
        <v>163</v>
      </c>
      <c r="N387" s="137">
        <v>146</v>
      </c>
      <c r="O387" s="137">
        <v>129</v>
      </c>
      <c r="P387" s="137">
        <v>114</v>
      </c>
      <c r="Q387" s="137">
        <v>102</v>
      </c>
      <c r="R387" s="137">
        <v>92</v>
      </c>
      <c r="S387" s="137">
        <v>84</v>
      </c>
      <c r="T387" s="137">
        <v>78</v>
      </c>
      <c r="U387" s="137">
        <v>75</v>
      </c>
      <c r="V387" s="137">
        <v>74</v>
      </c>
      <c r="W387" s="137">
        <v>67</v>
      </c>
      <c r="X387" s="137">
        <v>59</v>
      </c>
      <c r="Y387" s="137">
        <v>51</v>
      </c>
      <c r="Z387" s="137">
        <v>45</v>
      </c>
      <c r="AA387" s="137">
        <v>40</v>
      </c>
      <c r="AB387" s="137">
        <v>37</v>
      </c>
      <c r="AC387" s="137">
        <v>33</v>
      </c>
      <c r="AD387" s="137">
        <v>29</v>
      </c>
      <c r="AE387" s="137">
        <v>30</v>
      </c>
      <c r="AF387" s="137">
        <v>28</v>
      </c>
      <c r="AG387" s="137">
        <v>28</v>
      </c>
      <c r="AH387" s="137">
        <v>27</v>
      </c>
      <c r="AI387" s="137">
        <v>23</v>
      </c>
      <c r="AJ387" s="137">
        <v>23</v>
      </c>
      <c r="AK387" s="137">
        <v>20</v>
      </c>
      <c r="AL387" s="137">
        <v>20</v>
      </c>
      <c r="AM387" s="137">
        <v>20</v>
      </c>
      <c r="AN387" s="137">
        <v>20</v>
      </c>
      <c r="AO387" s="137">
        <v>20</v>
      </c>
      <c r="AP387" s="137">
        <v>19</v>
      </c>
    </row>
    <row r="388" spans="1:42" ht="18" customHeight="1">
      <c r="A388" s="122" t="s">
        <v>1330</v>
      </c>
      <c r="B388" s="136" t="s">
        <v>1331</v>
      </c>
      <c r="C388" s="137">
        <v>332</v>
      </c>
      <c r="D388" s="137">
        <v>266</v>
      </c>
      <c r="E388" s="137">
        <v>218</v>
      </c>
      <c r="F388" s="137">
        <v>193</v>
      </c>
      <c r="G388" s="137">
        <v>170</v>
      </c>
      <c r="H388" s="137">
        <v>137</v>
      </c>
      <c r="I388" s="137">
        <v>128</v>
      </c>
      <c r="J388" s="137">
        <v>123</v>
      </c>
      <c r="K388" s="137">
        <v>102</v>
      </c>
      <c r="L388" s="137">
        <v>82</v>
      </c>
      <c r="M388" s="137">
        <v>64</v>
      </c>
      <c r="N388" s="137">
        <v>58</v>
      </c>
      <c r="O388" s="137">
        <v>57</v>
      </c>
      <c r="P388" s="137">
        <v>51</v>
      </c>
      <c r="Q388" s="137">
        <v>48</v>
      </c>
      <c r="R388" s="137">
        <v>44</v>
      </c>
      <c r="S388" s="137">
        <v>39</v>
      </c>
      <c r="T388" s="137">
        <v>35</v>
      </c>
      <c r="U388" s="137">
        <v>34</v>
      </c>
      <c r="V388" s="137">
        <v>29</v>
      </c>
      <c r="W388" s="137">
        <v>29</v>
      </c>
      <c r="X388" s="137">
        <v>27</v>
      </c>
      <c r="Y388" s="137">
        <v>23</v>
      </c>
      <c r="Z388" s="137">
        <v>18</v>
      </c>
      <c r="AA388" s="137">
        <v>16</v>
      </c>
      <c r="AB388" s="137">
        <v>11</v>
      </c>
      <c r="AC388" s="137">
        <v>14</v>
      </c>
      <c r="AD388" s="137">
        <v>15</v>
      </c>
      <c r="AE388" s="137">
        <v>11</v>
      </c>
      <c r="AF388" s="137">
        <v>12</v>
      </c>
      <c r="AG388" s="137">
        <v>10</v>
      </c>
      <c r="AH388" s="137">
        <v>10</v>
      </c>
      <c r="AI388" s="137">
        <v>8</v>
      </c>
      <c r="AJ388" s="137">
        <v>7</v>
      </c>
      <c r="AK388" s="137">
        <v>6</v>
      </c>
      <c r="AL388" s="137">
        <v>6</v>
      </c>
      <c r="AM388" s="137">
        <v>5</v>
      </c>
      <c r="AN388" s="137" t="s">
        <v>631</v>
      </c>
      <c r="AO388" s="137" t="s">
        <v>631</v>
      </c>
      <c r="AP388" s="137" t="s">
        <v>631</v>
      </c>
    </row>
    <row r="389" spans="1:42" ht="18" customHeight="1">
      <c r="A389" s="122"/>
      <c r="B389" s="136" t="s">
        <v>727</v>
      </c>
      <c r="C389" s="137">
        <v>0</v>
      </c>
      <c r="D389" s="137">
        <v>0</v>
      </c>
      <c r="E389" s="137">
        <v>0</v>
      </c>
      <c r="F389" s="137" t="s">
        <v>631</v>
      </c>
      <c r="G389" s="137" t="s">
        <v>631</v>
      </c>
      <c r="H389" s="137" t="s">
        <v>631</v>
      </c>
      <c r="I389" s="137" t="s">
        <v>631</v>
      </c>
      <c r="J389" s="137" t="s">
        <v>631</v>
      </c>
      <c r="K389" s="137" t="s">
        <v>631</v>
      </c>
      <c r="L389" s="137" t="s">
        <v>631</v>
      </c>
      <c r="M389" s="137" t="s">
        <v>631</v>
      </c>
      <c r="N389" s="137" t="s">
        <v>631</v>
      </c>
      <c r="O389" s="137">
        <v>0</v>
      </c>
      <c r="P389" s="137">
        <v>0</v>
      </c>
      <c r="Q389" s="137">
        <v>0</v>
      </c>
      <c r="R389" s="137">
        <v>0</v>
      </c>
      <c r="S389" s="137">
        <v>0</v>
      </c>
      <c r="T389" s="137">
        <v>0</v>
      </c>
      <c r="U389" s="137">
        <v>0</v>
      </c>
      <c r="V389" s="137">
        <v>0</v>
      </c>
      <c r="W389" s="137">
        <v>0</v>
      </c>
      <c r="X389" s="137">
        <v>0</v>
      </c>
      <c r="Y389" s="137">
        <v>0</v>
      </c>
      <c r="Z389" s="137">
        <v>0</v>
      </c>
      <c r="AA389" s="137">
        <v>0</v>
      </c>
      <c r="AB389" s="137">
        <v>0</v>
      </c>
      <c r="AC389" s="137">
        <v>0</v>
      </c>
      <c r="AD389" s="137">
        <v>0</v>
      </c>
      <c r="AE389" s="137">
        <v>0</v>
      </c>
      <c r="AF389" s="137">
        <v>0</v>
      </c>
      <c r="AG389" s="137">
        <v>0</v>
      </c>
      <c r="AH389" s="137">
        <v>0</v>
      </c>
      <c r="AI389" s="137">
        <v>0</v>
      </c>
      <c r="AJ389" s="137">
        <v>0</v>
      </c>
      <c r="AK389" s="137">
        <v>0</v>
      </c>
      <c r="AL389" s="137">
        <v>0</v>
      </c>
      <c r="AM389" s="137">
        <v>0</v>
      </c>
      <c r="AN389" s="137">
        <v>0</v>
      </c>
      <c r="AO389" s="137">
        <v>0</v>
      </c>
      <c r="AP389" s="137">
        <v>0</v>
      </c>
    </row>
    <row r="390" spans="1:42" ht="18" customHeight="1">
      <c r="A390" s="122" t="s">
        <v>1332</v>
      </c>
      <c r="B390" s="136" t="s">
        <v>1333</v>
      </c>
      <c r="C390" s="137">
        <v>1596</v>
      </c>
      <c r="D390" s="137">
        <v>1349</v>
      </c>
      <c r="E390" s="137">
        <v>1163</v>
      </c>
      <c r="F390" s="137">
        <v>1056</v>
      </c>
      <c r="G390" s="137">
        <v>952</v>
      </c>
      <c r="H390" s="137">
        <v>827</v>
      </c>
      <c r="I390" s="137">
        <v>775</v>
      </c>
      <c r="J390" s="137">
        <v>686</v>
      </c>
      <c r="K390" s="137">
        <v>623</v>
      </c>
      <c r="L390" s="137">
        <v>545</v>
      </c>
      <c r="M390" s="137">
        <v>496</v>
      </c>
      <c r="N390" s="137">
        <v>454</v>
      </c>
      <c r="O390" s="137">
        <v>415</v>
      </c>
      <c r="P390" s="137">
        <v>367</v>
      </c>
      <c r="Q390" s="137">
        <v>337</v>
      </c>
      <c r="R390" s="137">
        <v>303</v>
      </c>
      <c r="S390" s="137">
        <v>271</v>
      </c>
      <c r="T390" s="137">
        <v>243</v>
      </c>
      <c r="U390" s="137">
        <v>223</v>
      </c>
      <c r="V390" s="137">
        <v>193</v>
      </c>
      <c r="W390" s="137">
        <v>176</v>
      </c>
      <c r="X390" s="137">
        <v>155</v>
      </c>
      <c r="Y390" s="137">
        <v>138</v>
      </c>
      <c r="Z390" s="137">
        <v>126</v>
      </c>
      <c r="AA390" s="137">
        <v>119</v>
      </c>
      <c r="AB390" s="137">
        <v>102</v>
      </c>
      <c r="AC390" s="137">
        <v>93</v>
      </c>
      <c r="AD390" s="137">
        <v>80</v>
      </c>
      <c r="AE390" s="137">
        <v>70</v>
      </c>
      <c r="AF390" s="137">
        <v>50</v>
      </c>
      <c r="AG390" s="137">
        <v>45</v>
      </c>
      <c r="AH390" s="137">
        <v>39</v>
      </c>
      <c r="AI390" s="137">
        <v>41</v>
      </c>
      <c r="AJ390" s="137">
        <v>35</v>
      </c>
      <c r="AK390" s="137">
        <v>31</v>
      </c>
      <c r="AL390" s="137">
        <v>35</v>
      </c>
      <c r="AM390" s="137">
        <v>37</v>
      </c>
      <c r="AN390" s="137">
        <v>36</v>
      </c>
      <c r="AO390" s="137">
        <v>37</v>
      </c>
      <c r="AP390" s="137">
        <v>35</v>
      </c>
    </row>
    <row r="391" spans="1:42" ht="18" customHeight="1">
      <c r="A391" s="122" t="s">
        <v>1334</v>
      </c>
      <c r="B391" s="136" t="s">
        <v>1335</v>
      </c>
      <c r="C391" s="137">
        <v>449</v>
      </c>
      <c r="D391" s="137">
        <v>385</v>
      </c>
      <c r="E391" s="137">
        <v>337</v>
      </c>
      <c r="F391" s="137">
        <v>312</v>
      </c>
      <c r="G391" s="137">
        <v>282</v>
      </c>
      <c r="H391" s="137">
        <v>241</v>
      </c>
      <c r="I391" s="137">
        <v>229</v>
      </c>
      <c r="J391" s="137">
        <v>203</v>
      </c>
      <c r="K391" s="137">
        <v>181</v>
      </c>
      <c r="L391" s="137">
        <v>159</v>
      </c>
      <c r="M391" s="137">
        <v>145</v>
      </c>
      <c r="N391" s="137">
        <v>128</v>
      </c>
      <c r="O391" s="137">
        <v>109</v>
      </c>
      <c r="P391" s="137">
        <v>93</v>
      </c>
      <c r="Q391" s="137">
        <v>85</v>
      </c>
      <c r="R391" s="137">
        <v>76</v>
      </c>
      <c r="S391" s="137">
        <v>59</v>
      </c>
      <c r="T391" s="137">
        <v>51</v>
      </c>
      <c r="U391" s="137">
        <v>41</v>
      </c>
      <c r="V391" s="137">
        <v>34</v>
      </c>
      <c r="W391" s="137">
        <v>34</v>
      </c>
      <c r="X391" s="137">
        <v>29</v>
      </c>
      <c r="Y391" s="137">
        <v>28</v>
      </c>
      <c r="Z391" s="137">
        <v>25</v>
      </c>
      <c r="AA391" s="137">
        <v>20</v>
      </c>
      <c r="AB391" s="137">
        <v>19</v>
      </c>
      <c r="AC391" s="137">
        <v>18</v>
      </c>
      <c r="AD391" s="137">
        <v>16</v>
      </c>
      <c r="AE391" s="137">
        <v>10</v>
      </c>
      <c r="AF391" s="137">
        <v>7</v>
      </c>
      <c r="AG391" s="137">
        <v>7</v>
      </c>
      <c r="AH391" s="137">
        <v>6</v>
      </c>
      <c r="AI391" s="137">
        <v>6</v>
      </c>
      <c r="AJ391" s="137">
        <v>7</v>
      </c>
      <c r="AK391" s="137">
        <v>7</v>
      </c>
      <c r="AL391" s="137">
        <v>9</v>
      </c>
      <c r="AM391" s="137">
        <v>8</v>
      </c>
      <c r="AN391" s="137">
        <v>6</v>
      </c>
      <c r="AO391" s="137">
        <v>6</v>
      </c>
      <c r="AP391" s="137">
        <v>7</v>
      </c>
    </row>
    <row r="392" spans="1:42" ht="18" customHeight="1">
      <c r="A392" s="122" t="s">
        <v>1336</v>
      </c>
      <c r="B392" s="136" t="s">
        <v>1337</v>
      </c>
      <c r="C392" s="137">
        <v>288</v>
      </c>
      <c r="D392" s="137">
        <v>241</v>
      </c>
      <c r="E392" s="137">
        <v>207</v>
      </c>
      <c r="F392" s="137">
        <v>178</v>
      </c>
      <c r="G392" s="137">
        <v>157</v>
      </c>
      <c r="H392" s="137">
        <v>133</v>
      </c>
      <c r="I392" s="137">
        <v>127</v>
      </c>
      <c r="J392" s="137">
        <v>109</v>
      </c>
      <c r="K392" s="137">
        <v>96</v>
      </c>
      <c r="L392" s="137">
        <v>89</v>
      </c>
      <c r="M392" s="137">
        <v>78</v>
      </c>
      <c r="N392" s="137">
        <v>70</v>
      </c>
      <c r="O392" s="137">
        <v>70</v>
      </c>
      <c r="P392" s="137">
        <v>63</v>
      </c>
      <c r="Q392" s="137">
        <v>57</v>
      </c>
      <c r="R392" s="137">
        <v>50</v>
      </c>
      <c r="S392" s="137">
        <v>44</v>
      </c>
      <c r="T392" s="137">
        <v>38</v>
      </c>
      <c r="U392" s="137">
        <v>38</v>
      </c>
      <c r="V392" s="137">
        <v>32</v>
      </c>
      <c r="W392" s="137">
        <v>30</v>
      </c>
      <c r="X392" s="137">
        <v>26</v>
      </c>
      <c r="Y392" s="137">
        <v>23</v>
      </c>
      <c r="Z392" s="137">
        <v>18</v>
      </c>
      <c r="AA392" s="137">
        <v>17</v>
      </c>
      <c r="AB392" s="137">
        <v>15</v>
      </c>
      <c r="AC392" s="137">
        <v>13</v>
      </c>
      <c r="AD392" s="137">
        <v>11</v>
      </c>
      <c r="AE392" s="137">
        <v>11</v>
      </c>
      <c r="AF392" s="137">
        <v>9</v>
      </c>
      <c r="AG392" s="137">
        <v>6</v>
      </c>
      <c r="AH392" s="137" t="s">
        <v>631</v>
      </c>
      <c r="AI392" s="137" t="s">
        <v>631</v>
      </c>
      <c r="AJ392" s="137" t="s">
        <v>631</v>
      </c>
      <c r="AK392" s="137" t="s">
        <v>631</v>
      </c>
      <c r="AL392" s="137" t="s">
        <v>631</v>
      </c>
      <c r="AM392" s="137" t="s">
        <v>631</v>
      </c>
      <c r="AN392" s="137" t="s">
        <v>631</v>
      </c>
      <c r="AO392" s="137" t="s">
        <v>631</v>
      </c>
      <c r="AP392" s="137" t="s">
        <v>631</v>
      </c>
    </row>
    <row r="393" spans="1:42" ht="18" customHeight="1">
      <c r="A393" s="122" t="s">
        <v>1338</v>
      </c>
      <c r="B393" s="136" t="s">
        <v>1339</v>
      </c>
      <c r="C393" s="137">
        <v>375</v>
      </c>
      <c r="D393" s="137">
        <v>318</v>
      </c>
      <c r="E393" s="137">
        <v>269</v>
      </c>
      <c r="F393" s="137">
        <v>252</v>
      </c>
      <c r="G393" s="137">
        <v>223</v>
      </c>
      <c r="H393" s="137">
        <v>196</v>
      </c>
      <c r="I393" s="137">
        <v>179</v>
      </c>
      <c r="J393" s="137">
        <v>161</v>
      </c>
      <c r="K393" s="137">
        <v>148</v>
      </c>
      <c r="L393" s="137">
        <v>129</v>
      </c>
      <c r="M393" s="137">
        <v>118</v>
      </c>
      <c r="N393" s="137">
        <v>113</v>
      </c>
      <c r="O393" s="137">
        <v>107</v>
      </c>
      <c r="P393" s="137">
        <v>98</v>
      </c>
      <c r="Q393" s="137">
        <v>87</v>
      </c>
      <c r="R393" s="137">
        <v>84</v>
      </c>
      <c r="S393" s="137">
        <v>81</v>
      </c>
      <c r="T393" s="137">
        <v>72</v>
      </c>
      <c r="U393" s="137">
        <v>69</v>
      </c>
      <c r="V393" s="137">
        <v>59</v>
      </c>
      <c r="W393" s="137">
        <v>50</v>
      </c>
      <c r="X393" s="137">
        <v>38</v>
      </c>
      <c r="Y393" s="137">
        <v>35</v>
      </c>
      <c r="Z393" s="137">
        <v>34</v>
      </c>
      <c r="AA393" s="137">
        <v>35</v>
      </c>
      <c r="AB393" s="137">
        <v>27</v>
      </c>
      <c r="AC393" s="137">
        <v>25</v>
      </c>
      <c r="AD393" s="137">
        <v>20</v>
      </c>
      <c r="AE393" s="137">
        <v>19</v>
      </c>
      <c r="AF393" s="137">
        <v>14</v>
      </c>
      <c r="AG393" s="137">
        <v>15</v>
      </c>
      <c r="AH393" s="137">
        <v>15</v>
      </c>
      <c r="AI393" s="137">
        <v>17</v>
      </c>
      <c r="AJ393" s="137">
        <v>12</v>
      </c>
      <c r="AK393" s="137">
        <v>10</v>
      </c>
      <c r="AL393" s="137">
        <v>11</v>
      </c>
      <c r="AM393" s="137">
        <v>12</v>
      </c>
      <c r="AN393" s="137">
        <v>12</v>
      </c>
      <c r="AO393" s="137">
        <v>12</v>
      </c>
      <c r="AP393" s="137">
        <v>10</v>
      </c>
    </row>
    <row r="394" spans="1:42" ht="18" customHeight="1">
      <c r="A394" s="122" t="s">
        <v>1340</v>
      </c>
      <c r="B394" s="136" t="s">
        <v>1341</v>
      </c>
      <c r="C394" s="137">
        <v>483</v>
      </c>
      <c r="D394" s="137">
        <v>404</v>
      </c>
      <c r="E394" s="137">
        <v>350</v>
      </c>
      <c r="F394" s="137">
        <v>314</v>
      </c>
      <c r="G394" s="137">
        <v>290</v>
      </c>
      <c r="H394" s="137">
        <v>257</v>
      </c>
      <c r="I394" s="137">
        <v>240</v>
      </c>
      <c r="J394" s="137">
        <v>213</v>
      </c>
      <c r="K394" s="137">
        <v>198</v>
      </c>
      <c r="L394" s="137">
        <v>168</v>
      </c>
      <c r="M394" s="137">
        <v>155</v>
      </c>
      <c r="N394" s="137">
        <v>143</v>
      </c>
      <c r="O394" s="137">
        <v>129</v>
      </c>
      <c r="P394" s="137">
        <v>113</v>
      </c>
      <c r="Q394" s="137">
        <v>108</v>
      </c>
      <c r="R394" s="137">
        <v>93</v>
      </c>
      <c r="S394" s="137">
        <v>87</v>
      </c>
      <c r="T394" s="137">
        <v>82</v>
      </c>
      <c r="U394" s="137">
        <v>75</v>
      </c>
      <c r="V394" s="137">
        <v>68</v>
      </c>
      <c r="W394" s="137">
        <v>62</v>
      </c>
      <c r="X394" s="137">
        <v>62</v>
      </c>
      <c r="Y394" s="137">
        <v>52</v>
      </c>
      <c r="Z394" s="137">
        <v>49</v>
      </c>
      <c r="AA394" s="137">
        <v>47</v>
      </c>
      <c r="AB394" s="137">
        <v>41</v>
      </c>
      <c r="AC394" s="137">
        <v>37</v>
      </c>
      <c r="AD394" s="137">
        <v>33</v>
      </c>
      <c r="AE394" s="137">
        <v>30</v>
      </c>
      <c r="AF394" s="137">
        <v>20</v>
      </c>
      <c r="AG394" s="137">
        <v>17</v>
      </c>
      <c r="AH394" s="137">
        <v>14</v>
      </c>
      <c r="AI394" s="137">
        <v>14</v>
      </c>
      <c r="AJ394" s="137">
        <v>13</v>
      </c>
      <c r="AK394" s="137">
        <v>11</v>
      </c>
      <c r="AL394" s="137">
        <v>12</v>
      </c>
      <c r="AM394" s="137">
        <v>14</v>
      </c>
      <c r="AN394" s="137">
        <v>15</v>
      </c>
      <c r="AO394" s="137">
        <v>17</v>
      </c>
      <c r="AP394" s="137">
        <v>16</v>
      </c>
    </row>
    <row r="395" spans="1:42" ht="18" customHeight="1">
      <c r="A395" s="122"/>
      <c r="B395" s="136" t="s">
        <v>727</v>
      </c>
      <c r="C395" s="137" t="s">
        <v>631</v>
      </c>
      <c r="D395" s="137" t="s">
        <v>631</v>
      </c>
      <c r="E395" s="137">
        <v>0</v>
      </c>
      <c r="F395" s="137">
        <v>0</v>
      </c>
      <c r="G395" s="137">
        <v>0</v>
      </c>
      <c r="H395" s="137">
        <v>0</v>
      </c>
      <c r="I395" s="137">
        <v>0</v>
      </c>
      <c r="J395" s="137">
        <v>0</v>
      </c>
      <c r="K395" s="137">
        <v>0</v>
      </c>
      <c r="L395" s="137">
        <v>0</v>
      </c>
      <c r="M395" s="137">
        <v>0</v>
      </c>
      <c r="N395" s="137">
        <v>0</v>
      </c>
      <c r="O395" s="137">
        <v>0</v>
      </c>
      <c r="P395" s="137">
        <v>0</v>
      </c>
      <c r="Q395" s="137">
        <v>0</v>
      </c>
      <c r="R395" s="137">
        <v>0</v>
      </c>
      <c r="S395" s="137">
        <v>0</v>
      </c>
      <c r="T395" s="137">
        <v>0</v>
      </c>
      <c r="U395" s="137">
        <v>0</v>
      </c>
      <c r="V395" s="137">
        <v>0</v>
      </c>
      <c r="W395" s="137">
        <v>0</v>
      </c>
      <c r="X395" s="137">
        <v>0</v>
      </c>
      <c r="Y395" s="137">
        <v>0</v>
      </c>
      <c r="Z395" s="137">
        <v>0</v>
      </c>
      <c r="AA395" s="137">
        <v>0</v>
      </c>
      <c r="AB395" s="137">
        <v>0</v>
      </c>
      <c r="AC395" s="137">
        <v>0</v>
      </c>
      <c r="AD395" s="137">
        <v>0</v>
      </c>
      <c r="AE395" s="137">
        <v>0</v>
      </c>
      <c r="AF395" s="137">
        <v>0</v>
      </c>
      <c r="AG395" s="137">
        <v>0</v>
      </c>
      <c r="AH395" s="137">
        <v>0</v>
      </c>
      <c r="AI395" s="137">
        <v>0</v>
      </c>
      <c r="AJ395" s="137">
        <v>0</v>
      </c>
      <c r="AK395" s="137">
        <v>0</v>
      </c>
      <c r="AL395" s="137">
        <v>0</v>
      </c>
      <c r="AM395" s="137">
        <v>0</v>
      </c>
      <c r="AN395" s="137">
        <v>0</v>
      </c>
      <c r="AO395" s="137">
        <v>0</v>
      </c>
      <c r="AP395" s="137">
        <v>0</v>
      </c>
    </row>
    <row r="396" spans="1:42" ht="18" customHeight="1">
      <c r="A396" s="122"/>
      <c r="B396" s="136" t="s">
        <v>650</v>
      </c>
      <c r="C396" s="137">
        <v>5</v>
      </c>
      <c r="D396" s="137">
        <v>5</v>
      </c>
      <c r="E396" s="137">
        <v>5</v>
      </c>
      <c r="F396" s="137" t="s">
        <v>631</v>
      </c>
      <c r="G396" s="137">
        <v>5</v>
      </c>
      <c r="H396" s="137">
        <v>5</v>
      </c>
      <c r="I396" s="137">
        <v>5</v>
      </c>
      <c r="J396" s="137" t="s">
        <v>631</v>
      </c>
      <c r="K396" s="137" t="s">
        <v>631</v>
      </c>
      <c r="L396" s="137" t="s">
        <v>631</v>
      </c>
      <c r="M396" s="137" t="s">
        <v>631</v>
      </c>
      <c r="N396" s="137" t="s">
        <v>631</v>
      </c>
      <c r="O396" s="137" t="s">
        <v>631</v>
      </c>
      <c r="P396" s="137" t="s">
        <v>631</v>
      </c>
      <c r="Q396" s="137" t="s">
        <v>631</v>
      </c>
      <c r="R396" s="137" t="s">
        <v>631</v>
      </c>
      <c r="S396" s="137" t="s">
        <v>631</v>
      </c>
      <c r="T396" s="137" t="s">
        <v>631</v>
      </c>
      <c r="U396" s="137" t="s">
        <v>631</v>
      </c>
      <c r="V396" s="137" t="s">
        <v>631</v>
      </c>
      <c r="W396" s="137" t="s">
        <v>631</v>
      </c>
      <c r="X396" s="137" t="s">
        <v>631</v>
      </c>
      <c r="Y396" s="137" t="s">
        <v>631</v>
      </c>
      <c r="Z396" s="137" t="s">
        <v>631</v>
      </c>
      <c r="AA396" s="137" t="s">
        <v>631</v>
      </c>
      <c r="AB396" s="137" t="s">
        <v>631</v>
      </c>
      <c r="AC396" s="137" t="s">
        <v>631</v>
      </c>
      <c r="AD396" s="137" t="s">
        <v>631</v>
      </c>
      <c r="AE396" s="137" t="s">
        <v>631</v>
      </c>
      <c r="AF396" s="137" t="s">
        <v>631</v>
      </c>
      <c r="AG396" s="137" t="s">
        <v>631</v>
      </c>
      <c r="AH396" s="137" t="s">
        <v>631</v>
      </c>
      <c r="AI396" s="137" t="s">
        <v>631</v>
      </c>
      <c r="AJ396" s="137" t="s">
        <v>631</v>
      </c>
      <c r="AK396" s="137" t="s">
        <v>631</v>
      </c>
      <c r="AL396" s="137" t="s">
        <v>631</v>
      </c>
      <c r="AM396" s="137" t="s">
        <v>631</v>
      </c>
      <c r="AN396" s="137" t="s">
        <v>631</v>
      </c>
      <c r="AO396" s="137" t="s">
        <v>631</v>
      </c>
      <c r="AP396" s="137" t="s">
        <v>631</v>
      </c>
    </row>
    <row r="397" spans="1:42" ht="18" customHeight="1">
      <c r="A397" s="122" t="s">
        <v>1342</v>
      </c>
      <c r="B397" s="136" t="s">
        <v>548</v>
      </c>
      <c r="C397" s="137">
        <v>4723</v>
      </c>
      <c r="D397" s="137">
        <v>3875</v>
      </c>
      <c r="E397" s="137">
        <v>3291</v>
      </c>
      <c r="F397" s="137">
        <v>2933</v>
      </c>
      <c r="G397" s="137">
        <v>2615</v>
      </c>
      <c r="H397" s="137">
        <v>2248</v>
      </c>
      <c r="I397" s="137">
        <v>2146</v>
      </c>
      <c r="J397" s="137">
        <v>1889</v>
      </c>
      <c r="K397" s="137">
        <v>1731</v>
      </c>
      <c r="L397" s="137">
        <v>1537</v>
      </c>
      <c r="M397" s="137">
        <v>1439</v>
      </c>
      <c r="N397" s="137">
        <v>1381</v>
      </c>
      <c r="O397" s="137">
        <v>1298</v>
      </c>
      <c r="P397" s="137">
        <v>1226</v>
      </c>
      <c r="Q397" s="137">
        <v>1156</v>
      </c>
      <c r="R397" s="137">
        <v>1071</v>
      </c>
      <c r="S397" s="137">
        <v>1048</v>
      </c>
      <c r="T397" s="137">
        <v>951</v>
      </c>
      <c r="U397" s="137">
        <v>912</v>
      </c>
      <c r="V397" s="137">
        <v>809</v>
      </c>
      <c r="W397" s="137">
        <v>782</v>
      </c>
      <c r="X397" s="137">
        <v>686</v>
      </c>
      <c r="Y397" s="137">
        <v>640</v>
      </c>
      <c r="Z397" s="137">
        <v>570</v>
      </c>
      <c r="AA397" s="137">
        <v>502</v>
      </c>
      <c r="AB397" s="137">
        <v>441</v>
      </c>
      <c r="AC397" s="137">
        <v>378</v>
      </c>
      <c r="AD397" s="137">
        <v>308</v>
      </c>
      <c r="AE397" s="137">
        <v>242</v>
      </c>
      <c r="AF397" s="137">
        <v>176</v>
      </c>
      <c r="AG397" s="137">
        <v>152</v>
      </c>
      <c r="AH397" s="137">
        <v>133</v>
      </c>
      <c r="AI397" s="137">
        <v>129</v>
      </c>
      <c r="AJ397" s="137">
        <v>111</v>
      </c>
      <c r="AK397" s="137">
        <v>94</v>
      </c>
      <c r="AL397" s="137">
        <v>83</v>
      </c>
      <c r="AM397" s="137">
        <v>91</v>
      </c>
      <c r="AN397" s="137">
        <v>82</v>
      </c>
      <c r="AO397" s="137">
        <v>85</v>
      </c>
      <c r="AP397" s="137">
        <v>82</v>
      </c>
    </row>
    <row r="398" spans="1:42" ht="18" customHeight="1">
      <c r="A398" s="122" t="s">
        <v>1343</v>
      </c>
      <c r="B398" s="136" t="s">
        <v>1344</v>
      </c>
      <c r="C398" s="137">
        <v>301</v>
      </c>
      <c r="D398" s="137">
        <v>258</v>
      </c>
      <c r="E398" s="137">
        <v>234</v>
      </c>
      <c r="F398" s="137">
        <v>208</v>
      </c>
      <c r="G398" s="137">
        <v>188</v>
      </c>
      <c r="H398" s="137">
        <v>168</v>
      </c>
      <c r="I398" s="137">
        <v>154</v>
      </c>
      <c r="J398" s="137">
        <v>142</v>
      </c>
      <c r="K398" s="137">
        <v>135</v>
      </c>
      <c r="L398" s="137">
        <v>119</v>
      </c>
      <c r="M398" s="137">
        <v>111</v>
      </c>
      <c r="N398" s="137">
        <v>105</v>
      </c>
      <c r="O398" s="137">
        <v>96</v>
      </c>
      <c r="P398" s="137">
        <v>90</v>
      </c>
      <c r="Q398" s="137">
        <v>86</v>
      </c>
      <c r="R398" s="137">
        <v>84</v>
      </c>
      <c r="S398" s="137">
        <v>79</v>
      </c>
      <c r="T398" s="137">
        <v>70</v>
      </c>
      <c r="U398" s="137">
        <v>65</v>
      </c>
      <c r="V398" s="137">
        <v>59</v>
      </c>
      <c r="W398" s="137">
        <v>60</v>
      </c>
      <c r="X398" s="137">
        <v>46</v>
      </c>
      <c r="Y398" s="137">
        <v>42</v>
      </c>
      <c r="Z398" s="137">
        <v>36</v>
      </c>
      <c r="AA398" s="137">
        <v>34</v>
      </c>
      <c r="AB398" s="137">
        <v>25</v>
      </c>
      <c r="AC398" s="137">
        <v>20</v>
      </c>
      <c r="AD398" s="137">
        <v>17</v>
      </c>
      <c r="AE398" s="137">
        <v>16</v>
      </c>
      <c r="AF398" s="137">
        <v>14</v>
      </c>
      <c r="AG398" s="137">
        <v>12</v>
      </c>
      <c r="AH398" s="137">
        <v>12</v>
      </c>
      <c r="AI398" s="137">
        <v>14</v>
      </c>
      <c r="AJ398" s="137">
        <v>13</v>
      </c>
      <c r="AK398" s="137">
        <v>13</v>
      </c>
      <c r="AL398" s="137">
        <v>11</v>
      </c>
      <c r="AM398" s="137">
        <v>11</v>
      </c>
      <c r="AN398" s="137">
        <v>10</v>
      </c>
      <c r="AO398" s="137">
        <v>12</v>
      </c>
      <c r="AP398" s="137">
        <v>12</v>
      </c>
    </row>
    <row r="399" spans="1:42" ht="18" customHeight="1">
      <c r="A399" s="122" t="s">
        <v>1345</v>
      </c>
      <c r="B399" s="136" t="s">
        <v>1346</v>
      </c>
      <c r="C399" s="137">
        <v>103</v>
      </c>
      <c r="D399" s="137">
        <v>89</v>
      </c>
      <c r="E399" s="137">
        <v>80</v>
      </c>
      <c r="F399" s="137">
        <v>74</v>
      </c>
      <c r="G399" s="137">
        <v>67</v>
      </c>
      <c r="H399" s="137">
        <v>55</v>
      </c>
      <c r="I399" s="137">
        <v>52</v>
      </c>
      <c r="J399" s="137">
        <v>52</v>
      </c>
      <c r="K399" s="137">
        <v>45</v>
      </c>
      <c r="L399" s="137">
        <v>45</v>
      </c>
      <c r="M399" s="137">
        <v>45</v>
      </c>
      <c r="N399" s="137">
        <v>42</v>
      </c>
      <c r="O399" s="137">
        <v>38</v>
      </c>
      <c r="P399" s="137">
        <v>36</v>
      </c>
      <c r="Q399" s="137">
        <v>29</v>
      </c>
      <c r="R399" s="137">
        <v>24</v>
      </c>
      <c r="S399" s="137">
        <v>26</v>
      </c>
      <c r="T399" s="137">
        <v>22</v>
      </c>
      <c r="U399" s="137">
        <v>23</v>
      </c>
      <c r="V399" s="137">
        <v>25</v>
      </c>
      <c r="W399" s="137">
        <v>22</v>
      </c>
      <c r="X399" s="137">
        <v>20</v>
      </c>
      <c r="Y399" s="137">
        <v>18</v>
      </c>
      <c r="Z399" s="137">
        <v>17</v>
      </c>
      <c r="AA399" s="137">
        <v>15</v>
      </c>
      <c r="AB399" s="137">
        <v>13</v>
      </c>
      <c r="AC399" s="137">
        <v>13</v>
      </c>
      <c r="AD399" s="137">
        <v>11</v>
      </c>
      <c r="AE399" s="137">
        <v>9</v>
      </c>
      <c r="AF399" s="137">
        <v>9</v>
      </c>
      <c r="AG399" s="137" t="s">
        <v>631</v>
      </c>
      <c r="AH399" s="137" t="s">
        <v>631</v>
      </c>
      <c r="AI399" s="137" t="s">
        <v>631</v>
      </c>
      <c r="AJ399" s="137" t="s">
        <v>631</v>
      </c>
      <c r="AK399" s="137" t="s">
        <v>631</v>
      </c>
      <c r="AL399" s="137" t="s">
        <v>631</v>
      </c>
      <c r="AM399" s="137" t="s">
        <v>631</v>
      </c>
      <c r="AN399" s="137" t="s">
        <v>631</v>
      </c>
      <c r="AO399" s="137" t="s">
        <v>631</v>
      </c>
      <c r="AP399" s="137" t="s">
        <v>631</v>
      </c>
    </row>
    <row r="400" spans="1:42" ht="18" customHeight="1">
      <c r="A400" s="122" t="s">
        <v>1347</v>
      </c>
      <c r="B400" s="136" t="s">
        <v>1348</v>
      </c>
      <c r="C400" s="137">
        <v>173</v>
      </c>
      <c r="D400" s="137">
        <v>147</v>
      </c>
      <c r="E400" s="137">
        <v>128</v>
      </c>
      <c r="F400" s="137">
        <v>115</v>
      </c>
      <c r="G400" s="137">
        <v>100</v>
      </c>
      <c r="H400" s="137">
        <v>92</v>
      </c>
      <c r="I400" s="137">
        <v>92</v>
      </c>
      <c r="J400" s="137">
        <v>82</v>
      </c>
      <c r="K400" s="137">
        <v>71</v>
      </c>
      <c r="L400" s="137">
        <v>66</v>
      </c>
      <c r="M400" s="137">
        <v>59</v>
      </c>
      <c r="N400" s="137">
        <v>55</v>
      </c>
      <c r="O400" s="137">
        <v>47</v>
      </c>
      <c r="P400" s="137">
        <v>46</v>
      </c>
      <c r="Q400" s="137">
        <v>44</v>
      </c>
      <c r="R400" s="137">
        <v>39</v>
      </c>
      <c r="S400" s="137">
        <v>40</v>
      </c>
      <c r="T400" s="137">
        <v>36</v>
      </c>
      <c r="U400" s="137">
        <v>35</v>
      </c>
      <c r="V400" s="137">
        <v>31</v>
      </c>
      <c r="W400" s="137">
        <v>29</v>
      </c>
      <c r="X400" s="137">
        <v>27</v>
      </c>
      <c r="Y400" s="137">
        <v>23</v>
      </c>
      <c r="Z400" s="137">
        <v>20</v>
      </c>
      <c r="AA400" s="137">
        <v>19</v>
      </c>
      <c r="AB400" s="137">
        <v>13</v>
      </c>
      <c r="AC400" s="137">
        <v>10</v>
      </c>
      <c r="AD400" s="137">
        <v>7</v>
      </c>
      <c r="AE400" s="137">
        <v>7</v>
      </c>
      <c r="AF400" s="137">
        <v>5</v>
      </c>
      <c r="AG400" s="137" t="s">
        <v>631</v>
      </c>
      <c r="AH400" s="137" t="s">
        <v>631</v>
      </c>
      <c r="AI400" s="137" t="s">
        <v>631</v>
      </c>
      <c r="AJ400" s="137" t="s">
        <v>631</v>
      </c>
      <c r="AK400" s="137" t="s">
        <v>631</v>
      </c>
      <c r="AL400" s="137" t="s">
        <v>631</v>
      </c>
      <c r="AM400" s="137" t="s">
        <v>631</v>
      </c>
      <c r="AN400" s="137" t="s">
        <v>631</v>
      </c>
      <c r="AO400" s="137" t="s">
        <v>631</v>
      </c>
      <c r="AP400" s="137" t="s">
        <v>631</v>
      </c>
    </row>
    <row r="401" spans="1:42" ht="18" customHeight="1">
      <c r="A401" s="122" t="s">
        <v>1349</v>
      </c>
      <c r="B401" s="136" t="s">
        <v>1350</v>
      </c>
      <c r="C401" s="137">
        <v>201</v>
      </c>
      <c r="D401" s="137">
        <v>145</v>
      </c>
      <c r="E401" s="137">
        <v>121</v>
      </c>
      <c r="F401" s="137">
        <v>108</v>
      </c>
      <c r="G401" s="137">
        <v>93</v>
      </c>
      <c r="H401" s="137">
        <v>76</v>
      </c>
      <c r="I401" s="137">
        <v>77</v>
      </c>
      <c r="J401" s="137">
        <v>65</v>
      </c>
      <c r="K401" s="137">
        <v>59</v>
      </c>
      <c r="L401" s="137">
        <v>58</v>
      </c>
      <c r="M401" s="137">
        <v>56</v>
      </c>
      <c r="N401" s="137">
        <v>57</v>
      </c>
      <c r="O401" s="137">
        <v>54</v>
      </c>
      <c r="P401" s="137">
        <v>50</v>
      </c>
      <c r="Q401" s="137">
        <v>51</v>
      </c>
      <c r="R401" s="137">
        <v>47</v>
      </c>
      <c r="S401" s="137">
        <v>48</v>
      </c>
      <c r="T401" s="137">
        <v>42</v>
      </c>
      <c r="U401" s="137">
        <v>40</v>
      </c>
      <c r="V401" s="137">
        <v>37</v>
      </c>
      <c r="W401" s="137">
        <v>38</v>
      </c>
      <c r="X401" s="137">
        <v>32</v>
      </c>
      <c r="Y401" s="137">
        <v>29</v>
      </c>
      <c r="Z401" s="137">
        <v>27</v>
      </c>
      <c r="AA401" s="137">
        <v>22</v>
      </c>
      <c r="AB401" s="137">
        <v>21</v>
      </c>
      <c r="AC401" s="137">
        <v>18</v>
      </c>
      <c r="AD401" s="137">
        <v>16</v>
      </c>
      <c r="AE401" s="137">
        <v>11</v>
      </c>
      <c r="AF401" s="137">
        <v>9</v>
      </c>
      <c r="AG401" s="137">
        <v>10</v>
      </c>
      <c r="AH401" s="137">
        <v>9</v>
      </c>
      <c r="AI401" s="137">
        <v>9</v>
      </c>
      <c r="AJ401" s="137">
        <v>7</v>
      </c>
      <c r="AK401" s="137">
        <v>6</v>
      </c>
      <c r="AL401" s="137" t="s">
        <v>631</v>
      </c>
      <c r="AM401" s="137">
        <v>6</v>
      </c>
      <c r="AN401" s="137">
        <v>6</v>
      </c>
      <c r="AO401" s="137">
        <v>5</v>
      </c>
      <c r="AP401" s="137">
        <v>7</v>
      </c>
    </row>
    <row r="402" spans="1:42" ht="18" customHeight="1">
      <c r="A402" s="122" t="s">
        <v>1351</v>
      </c>
      <c r="B402" s="136" t="s">
        <v>1352</v>
      </c>
      <c r="C402" s="137">
        <v>157</v>
      </c>
      <c r="D402" s="137">
        <v>134</v>
      </c>
      <c r="E402" s="137">
        <v>109</v>
      </c>
      <c r="F402" s="137">
        <v>102</v>
      </c>
      <c r="G402" s="137">
        <v>90</v>
      </c>
      <c r="H402" s="137">
        <v>77</v>
      </c>
      <c r="I402" s="137">
        <v>73</v>
      </c>
      <c r="J402" s="137">
        <v>71</v>
      </c>
      <c r="K402" s="137">
        <v>64</v>
      </c>
      <c r="L402" s="137">
        <v>54</v>
      </c>
      <c r="M402" s="137">
        <v>50</v>
      </c>
      <c r="N402" s="137">
        <v>47</v>
      </c>
      <c r="O402" s="137">
        <v>38</v>
      </c>
      <c r="P402" s="137">
        <v>37</v>
      </c>
      <c r="Q402" s="137">
        <v>33</v>
      </c>
      <c r="R402" s="137">
        <v>25</v>
      </c>
      <c r="S402" s="137">
        <v>23</v>
      </c>
      <c r="T402" s="137">
        <v>25</v>
      </c>
      <c r="U402" s="137">
        <v>28</v>
      </c>
      <c r="V402" s="137">
        <v>27</v>
      </c>
      <c r="W402" s="137">
        <v>26</v>
      </c>
      <c r="X402" s="137">
        <v>23</v>
      </c>
      <c r="Y402" s="137">
        <v>21</v>
      </c>
      <c r="Z402" s="137">
        <v>21</v>
      </c>
      <c r="AA402" s="137">
        <v>18</v>
      </c>
      <c r="AB402" s="137">
        <v>15</v>
      </c>
      <c r="AC402" s="137">
        <v>10</v>
      </c>
      <c r="AD402" s="137">
        <v>9</v>
      </c>
      <c r="AE402" s="137" t="s">
        <v>631</v>
      </c>
      <c r="AF402" s="137" t="s">
        <v>631</v>
      </c>
      <c r="AG402" s="137" t="s">
        <v>631</v>
      </c>
      <c r="AH402" s="137" t="s">
        <v>631</v>
      </c>
      <c r="AI402" s="137" t="s">
        <v>631</v>
      </c>
      <c r="AJ402" s="137" t="s">
        <v>631</v>
      </c>
      <c r="AK402" s="137" t="s">
        <v>631</v>
      </c>
      <c r="AL402" s="137" t="s">
        <v>631</v>
      </c>
      <c r="AM402" s="137">
        <v>5</v>
      </c>
      <c r="AN402" s="137">
        <v>5</v>
      </c>
      <c r="AO402" s="137">
        <v>6</v>
      </c>
      <c r="AP402" s="137">
        <v>5</v>
      </c>
    </row>
    <row r="403" spans="1:42" ht="18" customHeight="1">
      <c r="A403" s="122" t="s">
        <v>1353</v>
      </c>
      <c r="B403" s="136" t="s">
        <v>1354</v>
      </c>
      <c r="C403" s="137">
        <v>257</v>
      </c>
      <c r="D403" s="137">
        <v>206</v>
      </c>
      <c r="E403" s="137">
        <v>170</v>
      </c>
      <c r="F403" s="137">
        <v>157</v>
      </c>
      <c r="G403" s="137">
        <v>148</v>
      </c>
      <c r="H403" s="137">
        <v>129</v>
      </c>
      <c r="I403" s="137">
        <v>119</v>
      </c>
      <c r="J403" s="137">
        <v>104</v>
      </c>
      <c r="K403" s="137">
        <v>99</v>
      </c>
      <c r="L403" s="137">
        <v>86</v>
      </c>
      <c r="M403" s="137">
        <v>82</v>
      </c>
      <c r="N403" s="137">
        <v>84</v>
      </c>
      <c r="O403" s="137">
        <v>77</v>
      </c>
      <c r="P403" s="137">
        <v>71</v>
      </c>
      <c r="Q403" s="137">
        <v>75</v>
      </c>
      <c r="R403" s="137">
        <v>70</v>
      </c>
      <c r="S403" s="137">
        <v>71</v>
      </c>
      <c r="T403" s="137">
        <v>60</v>
      </c>
      <c r="U403" s="137">
        <v>55</v>
      </c>
      <c r="V403" s="137">
        <v>44</v>
      </c>
      <c r="W403" s="137">
        <v>39</v>
      </c>
      <c r="X403" s="137">
        <v>41</v>
      </c>
      <c r="Y403" s="137">
        <v>40</v>
      </c>
      <c r="Z403" s="137">
        <v>38</v>
      </c>
      <c r="AA403" s="137">
        <v>35</v>
      </c>
      <c r="AB403" s="137">
        <v>28</v>
      </c>
      <c r="AC403" s="137">
        <v>26</v>
      </c>
      <c r="AD403" s="137">
        <v>20</v>
      </c>
      <c r="AE403" s="137">
        <v>14</v>
      </c>
      <c r="AF403" s="137">
        <v>10</v>
      </c>
      <c r="AG403" s="137">
        <v>11</v>
      </c>
      <c r="AH403" s="137">
        <v>11</v>
      </c>
      <c r="AI403" s="137">
        <v>9</v>
      </c>
      <c r="AJ403" s="137">
        <v>7</v>
      </c>
      <c r="AK403" s="137">
        <v>6</v>
      </c>
      <c r="AL403" s="137">
        <v>6</v>
      </c>
      <c r="AM403" s="137">
        <v>5</v>
      </c>
      <c r="AN403" s="137" t="s">
        <v>631</v>
      </c>
      <c r="AO403" s="137">
        <v>5</v>
      </c>
      <c r="AP403" s="137">
        <v>5</v>
      </c>
    </row>
    <row r="404" spans="1:42" ht="18" customHeight="1">
      <c r="A404" s="122" t="s">
        <v>1355</v>
      </c>
      <c r="B404" s="136" t="s">
        <v>1356</v>
      </c>
      <c r="C404" s="137">
        <v>173</v>
      </c>
      <c r="D404" s="137">
        <v>141</v>
      </c>
      <c r="E404" s="137">
        <v>119</v>
      </c>
      <c r="F404" s="137">
        <v>108</v>
      </c>
      <c r="G404" s="137">
        <v>95</v>
      </c>
      <c r="H404" s="137">
        <v>82</v>
      </c>
      <c r="I404" s="137">
        <v>80</v>
      </c>
      <c r="J404" s="137">
        <v>71</v>
      </c>
      <c r="K404" s="137">
        <v>67</v>
      </c>
      <c r="L404" s="137">
        <v>60</v>
      </c>
      <c r="M404" s="137">
        <v>58</v>
      </c>
      <c r="N404" s="137">
        <v>56</v>
      </c>
      <c r="O404" s="137">
        <v>49</v>
      </c>
      <c r="P404" s="137">
        <v>43</v>
      </c>
      <c r="Q404" s="137">
        <v>41</v>
      </c>
      <c r="R404" s="137">
        <v>38</v>
      </c>
      <c r="S404" s="137">
        <v>34</v>
      </c>
      <c r="T404" s="137">
        <v>25</v>
      </c>
      <c r="U404" s="137">
        <v>24</v>
      </c>
      <c r="V404" s="137">
        <v>20</v>
      </c>
      <c r="W404" s="137">
        <v>20</v>
      </c>
      <c r="X404" s="137">
        <v>19</v>
      </c>
      <c r="Y404" s="137">
        <v>16</v>
      </c>
      <c r="Z404" s="137">
        <v>14</v>
      </c>
      <c r="AA404" s="137">
        <v>13</v>
      </c>
      <c r="AB404" s="137">
        <v>11</v>
      </c>
      <c r="AC404" s="137">
        <v>9</v>
      </c>
      <c r="AD404" s="137" t="s">
        <v>631</v>
      </c>
      <c r="AE404" s="137" t="s">
        <v>631</v>
      </c>
      <c r="AF404" s="137" t="s">
        <v>631</v>
      </c>
      <c r="AG404" s="137" t="s">
        <v>631</v>
      </c>
      <c r="AH404" s="137" t="s">
        <v>631</v>
      </c>
      <c r="AI404" s="137" t="s">
        <v>631</v>
      </c>
      <c r="AJ404" s="137" t="s">
        <v>631</v>
      </c>
      <c r="AK404" s="137" t="s">
        <v>631</v>
      </c>
      <c r="AL404" s="137">
        <v>0</v>
      </c>
      <c r="AM404" s="137" t="s">
        <v>631</v>
      </c>
      <c r="AN404" s="137" t="s">
        <v>631</v>
      </c>
      <c r="AO404" s="137" t="s">
        <v>631</v>
      </c>
      <c r="AP404" s="137" t="s">
        <v>631</v>
      </c>
    </row>
    <row r="405" spans="1:42" ht="18" customHeight="1">
      <c r="A405" s="136" t="s">
        <v>1357</v>
      </c>
      <c r="B405" s="136" t="s">
        <v>1358</v>
      </c>
      <c r="C405" s="137">
        <v>288</v>
      </c>
      <c r="D405" s="137">
        <v>242</v>
      </c>
      <c r="E405" s="137">
        <v>213</v>
      </c>
      <c r="F405" s="137">
        <v>197</v>
      </c>
      <c r="G405" s="137">
        <v>179</v>
      </c>
      <c r="H405" s="137">
        <v>151</v>
      </c>
      <c r="I405" s="137">
        <v>142</v>
      </c>
      <c r="J405" s="137">
        <v>127</v>
      </c>
      <c r="K405" s="137">
        <v>115</v>
      </c>
      <c r="L405" s="137">
        <v>97</v>
      </c>
      <c r="M405" s="137">
        <v>83</v>
      </c>
      <c r="N405" s="137">
        <v>73</v>
      </c>
      <c r="O405" s="137">
        <v>69</v>
      </c>
      <c r="P405" s="137">
        <v>65</v>
      </c>
      <c r="Q405" s="137">
        <v>60</v>
      </c>
      <c r="R405" s="137">
        <v>52</v>
      </c>
      <c r="S405" s="137">
        <v>48</v>
      </c>
      <c r="T405" s="137">
        <v>43</v>
      </c>
      <c r="U405" s="137">
        <v>38</v>
      </c>
      <c r="V405" s="137">
        <v>33</v>
      </c>
      <c r="W405" s="137">
        <v>32</v>
      </c>
      <c r="X405" s="137">
        <v>27</v>
      </c>
      <c r="Y405" s="137">
        <v>27</v>
      </c>
      <c r="Z405" s="137">
        <v>25</v>
      </c>
      <c r="AA405" s="137">
        <v>22</v>
      </c>
      <c r="AB405" s="137">
        <v>21</v>
      </c>
      <c r="AC405" s="137">
        <v>19</v>
      </c>
      <c r="AD405" s="137">
        <v>16</v>
      </c>
      <c r="AE405" s="137">
        <v>16</v>
      </c>
      <c r="AF405" s="137">
        <v>14</v>
      </c>
      <c r="AG405" s="137">
        <v>12</v>
      </c>
      <c r="AH405" s="137">
        <v>10</v>
      </c>
      <c r="AI405" s="137">
        <v>14</v>
      </c>
      <c r="AJ405" s="137">
        <v>14</v>
      </c>
      <c r="AK405" s="137">
        <v>13</v>
      </c>
      <c r="AL405" s="137">
        <v>13</v>
      </c>
      <c r="AM405" s="137">
        <v>14</v>
      </c>
      <c r="AN405" s="137">
        <v>12</v>
      </c>
      <c r="AO405" s="137">
        <v>10</v>
      </c>
      <c r="AP405" s="137">
        <v>10</v>
      </c>
    </row>
    <row r="406" spans="1:42" ht="18" customHeight="1">
      <c r="A406" s="122" t="s">
        <v>1359</v>
      </c>
      <c r="B406" s="136" t="s">
        <v>1360</v>
      </c>
      <c r="C406" s="137">
        <v>136</v>
      </c>
      <c r="D406" s="137">
        <v>107</v>
      </c>
      <c r="E406" s="137">
        <v>91</v>
      </c>
      <c r="F406" s="137">
        <v>86</v>
      </c>
      <c r="G406" s="137">
        <v>73</v>
      </c>
      <c r="H406" s="137">
        <v>62</v>
      </c>
      <c r="I406" s="137">
        <v>58</v>
      </c>
      <c r="J406" s="137">
        <v>46</v>
      </c>
      <c r="K406" s="137">
        <v>42</v>
      </c>
      <c r="L406" s="137">
        <v>35</v>
      </c>
      <c r="M406" s="137">
        <v>32</v>
      </c>
      <c r="N406" s="137">
        <v>27</v>
      </c>
      <c r="O406" s="137">
        <v>24</v>
      </c>
      <c r="P406" s="137">
        <v>19</v>
      </c>
      <c r="Q406" s="137">
        <v>20</v>
      </c>
      <c r="R406" s="137">
        <v>19</v>
      </c>
      <c r="S406" s="137">
        <v>17</v>
      </c>
      <c r="T406" s="137">
        <v>20</v>
      </c>
      <c r="U406" s="137">
        <v>19</v>
      </c>
      <c r="V406" s="137">
        <v>16</v>
      </c>
      <c r="W406" s="137">
        <v>16</v>
      </c>
      <c r="X406" s="137">
        <v>13</v>
      </c>
      <c r="Y406" s="137">
        <v>11</v>
      </c>
      <c r="Z406" s="137">
        <v>9</v>
      </c>
      <c r="AA406" s="137">
        <v>9</v>
      </c>
      <c r="AB406" s="137">
        <v>9</v>
      </c>
      <c r="AC406" s="137">
        <v>9</v>
      </c>
      <c r="AD406" s="137">
        <v>8</v>
      </c>
      <c r="AE406" s="137">
        <v>7</v>
      </c>
      <c r="AF406" s="137">
        <v>5</v>
      </c>
      <c r="AG406" s="137">
        <v>5</v>
      </c>
      <c r="AH406" s="137" t="s">
        <v>631</v>
      </c>
      <c r="AI406" s="137" t="s">
        <v>631</v>
      </c>
      <c r="AJ406" s="137" t="s">
        <v>631</v>
      </c>
      <c r="AK406" s="137" t="s">
        <v>631</v>
      </c>
      <c r="AL406" s="137" t="s">
        <v>631</v>
      </c>
      <c r="AM406" s="137" t="s">
        <v>631</v>
      </c>
      <c r="AN406" s="137" t="s">
        <v>631</v>
      </c>
      <c r="AO406" s="137" t="s">
        <v>631</v>
      </c>
      <c r="AP406" s="137" t="s">
        <v>631</v>
      </c>
    </row>
    <row r="407" spans="1:42" ht="18" customHeight="1">
      <c r="A407" s="122" t="s">
        <v>1361</v>
      </c>
      <c r="B407" s="136" t="s">
        <v>1362</v>
      </c>
      <c r="C407" s="137">
        <v>255</v>
      </c>
      <c r="D407" s="137">
        <v>215</v>
      </c>
      <c r="E407" s="137">
        <v>182</v>
      </c>
      <c r="F407" s="137">
        <v>165</v>
      </c>
      <c r="G407" s="137">
        <v>143</v>
      </c>
      <c r="H407" s="137">
        <v>105</v>
      </c>
      <c r="I407" s="137">
        <v>101</v>
      </c>
      <c r="J407" s="137">
        <v>87</v>
      </c>
      <c r="K407" s="137">
        <v>75</v>
      </c>
      <c r="L407" s="137">
        <v>68</v>
      </c>
      <c r="M407" s="137">
        <v>61</v>
      </c>
      <c r="N407" s="137">
        <v>58</v>
      </c>
      <c r="O407" s="137">
        <v>58</v>
      </c>
      <c r="P407" s="137">
        <v>55</v>
      </c>
      <c r="Q407" s="137">
        <v>56</v>
      </c>
      <c r="R407" s="137">
        <v>51</v>
      </c>
      <c r="S407" s="137">
        <v>47</v>
      </c>
      <c r="T407" s="137">
        <v>46</v>
      </c>
      <c r="U407" s="137">
        <v>43</v>
      </c>
      <c r="V407" s="137">
        <v>39</v>
      </c>
      <c r="W407" s="137">
        <v>37</v>
      </c>
      <c r="X407" s="137">
        <v>33</v>
      </c>
      <c r="Y407" s="137">
        <v>31</v>
      </c>
      <c r="Z407" s="137">
        <v>33</v>
      </c>
      <c r="AA407" s="137">
        <v>27</v>
      </c>
      <c r="AB407" s="137">
        <v>28</v>
      </c>
      <c r="AC407" s="137">
        <v>25</v>
      </c>
      <c r="AD407" s="137">
        <v>21</v>
      </c>
      <c r="AE407" s="137">
        <v>19</v>
      </c>
      <c r="AF407" s="137">
        <v>16</v>
      </c>
      <c r="AG407" s="137">
        <v>12</v>
      </c>
      <c r="AH407" s="137">
        <v>10</v>
      </c>
      <c r="AI407" s="137">
        <v>8</v>
      </c>
      <c r="AJ407" s="137">
        <v>8</v>
      </c>
      <c r="AK407" s="137">
        <v>6</v>
      </c>
      <c r="AL407" s="137" t="s">
        <v>631</v>
      </c>
      <c r="AM407" s="137">
        <v>5</v>
      </c>
      <c r="AN407" s="137" t="s">
        <v>631</v>
      </c>
      <c r="AO407" s="137" t="s">
        <v>631</v>
      </c>
      <c r="AP407" s="137" t="s">
        <v>631</v>
      </c>
    </row>
    <row r="408" spans="1:42" ht="18" customHeight="1">
      <c r="A408" s="122" t="s">
        <v>1363</v>
      </c>
      <c r="B408" s="136" t="s">
        <v>1364</v>
      </c>
      <c r="C408" s="137">
        <v>318</v>
      </c>
      <c r="D408" s="137">
        <v>254</v>
      </c>
      <c r="E408" s="137">
        <v>217</v>
      </c>
      <c r="F408" s="137">
        <v>194</v>
      </c>
      <c r="G408" s="137">
        <v>166</v>
      </c>
      <c r="H408" s="137">
        <v>145</v>
      </c>
      <c r="I408" s="137">
        <v>136</v>
      </c>
      <c r="J408" s="137">
        <v>117</v>
      </c>
      <c r="K408" s="137">
        <v>100</v>
      </c>
      <c r="L408" s="137">
        <v>86</v>
      </c>
      <c r="M408" s="137">
        <v>81</v>
      </c>
      <c r="N408" s="137">
        <v>82</v>
      </c>
      <c r="O408" s="137">
        <v>78</v>
      </c>
      <c r="P408" s="137">
        <v>69</v>
      </c>
      <c r="Q408" s="137">
        <v>67</v>
      </c>
      <c r="R408" s="137">
        <v>64</v>
      </c>
      <c r="S408" s="137">
        <v>68</v>
      </c>
      <c r="T408" s="137">
        <v>60</v>
      </c>
      <c r="U408" s="137">
        <v>62</v>
      </c>
      <c r="V408" s="137">
        <v>55</v>
      </c>
      <c r="W408" s="137">
        <v>59</v>
      </c>
      <c r="X408" s="137">
        <v>56</v>
      </c>
      <c r="Y408" s="137">
        <v>52</v>
      </c>
      <c r="Z408" s="137">
        <v>46</v>
      </c>
      <c r="AA408" s="137">
        <v>37</v>
      </c>
      <c r="AB408" s="137">
        <v>38</v>
      </c>
      <c r="AC408" s="137">
        <v>33</v>
      </c>
      <c r="AD408" s="137">
        <v>28</v>
      </c>
      <c r="AE408" s="137">
        <v>22</v>
      </c>
      <c r="AF408" s="137">
        <v>14</v>
      </c>
      <c r="AG408" s="137">
        <v>9</v>
      </c>
      <c r="AH408" s="137">
        <v>9</v>
      </c>
      <c r="AI408" s="137">
        <v>10</v>
      </c>
      <c r="AJ408" s="137">
        <v>8</v>
      </c>
      <c r="AK408" s="137">
        <v>6</v>
      </c>
      <c r="AL408" s="137" t="s">
        <v>631</v>
      </c>
      <c r="AM408" s="137">
        <v>5</v>
      </c>
      <c r="AN408" s="137">
        <v>5</v>
      </c>
      <c r="AO408" s="137">
        <v>5</v>
      </c>
      <c r="AP408" s="137" t="s">
        <v>631</v>
      </c>
    </row>
    <row r="409" spans="1:42" ht="18" customHeight="1">
      <c r="A409" s="122" t="s">
        <v>1365</v>
      </c>
      <c r="B409" s="136" t="s">
        <v>1366</v>
      </c>
      <c r="C409" s="137">
        <v>314</v>
      </c>
      <c r="D409" s="137">
        <v>254</v>
      </c>
      <c r="E409" s="137">
        <v>219</v>
      </c>
      <c r="F409" s="137">
        <v>192</v>
      </c>
      <c r="G409" s="137">
        <v>175</v>
      </c>
      <c r="H409" s="137">
        <v>162</v>
      </c>
      <c r="I409" s="137">
        <v>151</v>
      </c>
      <c r="J409" s="137">
        <v>131</v>
      </c>
      <c r="K409" s="137">
        <v>128</v>
      </c>
      <c r="L409" s="137">
        <v>116</v>
      </c>
      <c r="M409" s="137">
        <v>115</v>
      </c>
      <c r="N409" s="137">
        <v>114</v>
      </c>
      <c r="O409" s="137">
        <v>119</v>
      </c>
      <c r="P409" s="137">
        <v>117</v>
      </c>
      <c r="Q409" s="137">
        <v>102</v>
      </c>
      <c r="R409" s="137">
        <v>94</v>
      </c>
      <c r="S409" s="137">
        <v>91</v>
      </c>
      <c r="T409" s="137">
        <v>87</v>
      </c>
      <c r="U409" s="137">
        <v>92</v>
      </c>
      <c r="V409" s="137">
        <v>86</v>
      </c>
      <c r="W409" s="137">
        <v>80</v>
      </c>
      <c r="X409" s="137">
        <v>66</v>
      </c>
      <c r="Y409" s="137">
        <v>60</v>
      </c>
      <c r="Z409" s="137">
        <v>53</v>
      </c>
      <c r="AA409" s="137">
        <v>47</v>
      </c>
      <c r="AB409" s="137">
        <v>41</v>
      </c>
      <c r="AC409" s="137">
        <v>32</v>
      </c>
      <c r="AD409" s="137">
        <v>26</v>
      </c>
      <c r="AE409" s="137">
        <v>20</v>
      </c>
      <c r="AF409" s="137">
        <v>13</v>
      </c>
      <c r="AG409" s="137">
        <v>10</v>
      </c>
      <c r="AH409" s="137">
        <v>11</v>
      </c>
      <c r="AI409" s="137">
        <v>9</v>
      </c>
      <c r="AJ409" s="137">
        <v>6</v>
      </c>
      <c r="AK409" s="137" t="s">
        <v>631</v>
      </c>
      <c r="AL409" s="137">
        <v>6</v>
      </c>
      <c r="AM409" s="137">
        <v>7</v>
      </c>
      <c r="AN409" s="137">
        <v>5</v>
      </c>
      <c r="AO409" s="137" t="s">
        <v>631</v>
      </c>
      <c r="AP409" s="137" t="s">
        <v>631</v>
      </c>
    </row>
    <row r="410" spans="1:42" ht="18" customHeight="1">
      <c r="A410" s="122" t="s">
        <v>1367</v>
      </c>
      <c r="B410" s="136" t="s">
        <v>1368</v>
      </c>
      <c r="C410" s="137">
        <v>138</v>
      </c>
      <c r="D410" s="137">
        <v>114</v>
      </c>
      <c r="E410" s="137">
        <v>95</v>
      </c>
      <c r="F410" s="137">
        <v>79</v>
      </c>
      <c r="G410" s="137">
        <v>69</v>
      </c>
      <c r="H410" s="137">
        <v>59</v>
      </c>
      <c r="I410" s="137">
        <v>60</v>
      </c>
      <c r="J410" s="137">
        <v>46</v>
      </c>
      <c r="K410" s="137">
        <v>45</v>
      </c>
      <c r="L410" s="137">
        <v>41</v>
      </c>
      <c r="M410" s="137">
        <v>39</v>
      </c>
      <c r="N410" s="137">
        <v>40</v>
      </c>
      <c r="O410" s="137">
        <v>42</v>
      </c>
      <c r="P410" s="137">
        <v>41</v>
      </c>
      <c r="Q410" s="137">
        <v>41</v>
      </c>
      <c r="R410" s="137">
        <v>39</v>
      </c>
      <c r="S410" s="137">
        <v>39</v>
      </c>
      <c r="T410" s="137">
        <v>36</v>
      </c>
      <c r="U410" s="137">
        <v>33</v>
      </c>
      <c r="V410" s="137">
        <v>32</v>
      </c>
      <c r="W410" s="137">
        <v>32</v>
      </c>
      <c r="X410" s="137">
        <v>28</v>
      </c>
      <c r="Y410" s="137">
        <v>29</v>
      </c>
      <c r="Z410" s="137">
        <v>27</v>
      </c>
      <c r="AA410" s="137">
        <v>23</v>
      </c>
      <c r="AB410" s="137">
        <v>22</v>
      </c>
      <c r="AC410" s="137">
        <v>17</v>
      </c>
      <c r="AD410" s="137">
        <v>14</v>
      </c>
      <c r="AE410" s="137">
        <v>12</v>
      </c>
      <c r="AF410" s="137">
        <v>7</v>
      </c>
      <c r="AG410" s="137">
        <v>6</v>
      </c>
      <c r="AH410" s="137" t="s">
        <v>631</v>
      </c>
      <c r="AI410" s="137" t="s">
        <v>631</v>
      </c>
      <c r="AJ410" s="137" t="s">
        <v>631</v>
      </c>
      <c r="AK410" s="137" t="s">
        <v>631</v>
      </c>
      <c r="AL410" s="137">
        <v>0</v>
      </c>
      <c r="AM410" s="137">
        <v>0</v>
      </c>
      <c r="AN410" s="137">
        <v>0</v>
      </c>
      <c r="AO410" s="137">
        <v>0</v>
      </c>
      <c r="AP410" s="137">
        <v>0</v>
      </c>
    </row>
    <row r="411" spans="1:42" ht="18" customHeight="1">
      <c r="A411" s="122" t="s">
        <v>1369</v>
      </c>
      <c r="B411" s="136" t="s">
        <v>1370</v>
      </c>
      <c r="C411" s="137">
        <v>215</v>
      </c>
      <c r="D411" s="137">
        <v>171</v>
      </c>
      <c r="E411" s="137">
        <v>132</v>
      </c>
      <c r="F411" s="137">
        <v>113</v>
      </c>
      <c r="G411" s="137">
        <v>104</v>
      </c>
      <c r="H411" s="137">
        <v>87</v>
      </c>
      <c r="I411" s="137">
        <v>87</v>
      </c>
      <c r="J411" s="137">
        <v>77</v>
      </c>
      <c r="K411" s="137">
        <v>72</v>
      </c>
      <c r="L411" s="137">
        <v>68</v>
      </c>
      <c r="M411" s="137">
        <v>65</v>
      </c>
      <c r="N411" s="137">
        <v>61</v>
      </c>
      <c r="O411" s="137">
        <v>62</v>
      </c>
      <c r="P411" s="137">
        <v>61</v>
      </c>
      <c r="Q411" s="137">
        <v>56</v>
      </c>
      <c r="R411" s="137">
        <v>52</v>
      </c>
      <c r="S411" s="137">
        <v>53</v>
      </c>
      <c r="T411" s="137">
        <v>42</v>
      </c>
      <c r="U411" s="137">
        <v>40</v>
      </c>
      <c r="V411" s="137">
        <v>35</v>
      </c>
      <c r="W411" s="137">
        <v>34</v>
      </c>
      <c r="X411" s="137">
        <v>32</v>
      </c>
      <c r="Y411" s="137">
        <v>33</v>
      </c>
      <c r="Z411" s="137">
        <v>26</v>
      </c>
      <c r="AA411" s="137">
        <v>22</v>
      </c>
      <c r="AB411" s="137">
        <v>19</v>
      </c>
      <c r="AC411" s="137">
        <v>12</v>
      </c>
      <c r="AD411" s="137">
        <v>10</v>
      </c>
      <c r="AE411" s="137">
        <v>7</v>
      </c>
      <c r="AF411" s="137">
        <v>6</v>
      </c>
      <c r="AG411" s="137">
        <v>5</v>
      </c>
      <c r="AH411" s="137" t="s">
        <v>631</v>
      </c>
      <c r="AI411" s="137" t="s">
        <v>631</v>
      </c>
      <c r="AJ411" s="137" t="s">
        <v>631</v>
      </c>
      <c r="AK411" s="137" t="s">
        <v>631</v>
      </c>
      <c r="AL411" s="137" t="s">
        <v>631</v>
      </c>
      <c r="AM411" s="137" t="s">
        <v>631</v>
      </c>
      <c r="AN411" s="137" t="s">
        <v>631</v>
      </c>
      <c r="AO411" s="137" t="s">
        <v>631</v>
      </c>
      <c r="AP411" s="137" t="s">
        <v>631</v>
      </c>
    </row>
    <row r="412" spans="1:42" ht="18" customHeight="1">
      <c r="A412" s="136" t="s">
        <v>1371</v>
      </c>
      <c r="B412" s="136" t="s">
        <v>1372</v>
      </c>
      <c r="C412" s="137">
        <v>527</v>
      </c>
      <c r="D412" s="137">
        <v>455</v>
      </c>
      <c r="E412" s="137">
        <v>399</v>
      </c>
      <c r="F412" s="137">
        <v>340</v>
      </c>
      <c r="G412" s="137">
        <v>306</v>
      </c>
      <c r="H412" s="137">
        <v>252</v>
      </c>
      <c r="I412" s="137">
        <v>232</v>
      </c>
      <c r="J412" s="137">
        <v>210</v>
      </c>
      <c r="K412" s="137">
        <v>183</v>
      </c>
      <c r="L412" s="137">
        <v>161</v>
      </c>
      <c r="M412" s="137">
        <v>147</v>
      </c>
      <c r="N412" s="137">
        <v>146</v>
      </c>
      <c r="O412" s="137">
        <v>136</v>
      </c>
      <c r="P412" s="137">
        <v>133</v>
      </c>
      <c r="Q412" s="137">
        <v>122</v>
      </c>
      <c r="R412" s="137">
        <v>116</v>
      </c>
      <c r="S412" s="137">
        <v>116</v>
      </c>
      <c r="T412" s="137">
        <v>111</v>
      </c>
      <c r="U412" s="137">
        <v>106</v>
      </c>
      <c r="V412" s="137">
        <v>88</v>
      </c>
      <c r="W412" s="137">
        <v>78</v>
      </c>
      <c r="X412" s="137">
        <v>73</v>
      </c>
      <c r="Y412" s="137">
        <v>68</v>
      </c>
      <c r="Z412" s="137">
        <v>58</v>
      </c>
      <c r="AA412" s="137">
        <v>47</v>
      </c>
      <c r="AB412" s="137">
        <v>41</v>
      </c>
      <c r="AC412" s="137">
        <v>39</v>
      </c>
      <c r="AD412" s="137">
        <v>37</v>
      </c>
      <c r="AE412" s="137">
        <v>30</v>
      </c>
      <c r="AF412" s="137">
        <v>21</v>
      </c>
      <c r="AG412" s="137">
        <v>17</v>
      </c>
      <c r="AH412" s="137">
        <v>17</v>
      </c>
      <c r="AI412" s="137">
        <v>17</v>
      </c>
      <c r="AJ412" s="137">
        <v>15</v>
      </c>
      <c r="AK412" s="137">
        <v>15</v>
      </c>
      <c r="AL412" s="137">
        <v>13</v>
      </c>
      <c r="AM412" s="137">
        <v>13</v>
      </c>
      <c r="AN412" s="137">
        <v>13</v>
      </c>
      <c r="AO412" s="137">
        <v>12</v>
      </c>
      <c r="AP412" s="137">
        <v>12</v>
      </c>
    </row>
    <row r="413" spans="1:42" ht="18" customHeight="1">
      <c r="A413" s="122" t="s">
        <v>1373</v>
      </c>
      <c r="B413" s="136" t="s">
        <v>1374</v>
      </c>
      <c r="C413" s="137">
        <v>231</v>
      </c>
      <c r="D413" s="137">
        <v>180</v>
      </c>
      <c r="E413" s="137">
        <v>147</v>
      </c>
      <c r="F413" s="137">
        <v>135</v>
      </c>
      <c r="G413" s="137">
        <v>121</v>
      </c>
      <c r="H413" s="137">
        <v>106</v>
      </c>
      <c r="I413" s="137">
        <v>101</v>
      </c>
      <c r="J413" s="137">
        <v>88</v>
      </c>
      <c r="K413" s="137">
        <v>82</v>
      </c>
      <c r="L413" s="137">
        <v>74</v>
      </c>
      <c r="M413" s="137">
        <v>72</v>
      </c>
      <c r="N413" s="137">
        <v>74</v>
      </c>
      <c r="O413" s="137">
        <v>66</v>
      </c>
      <c r="P413" s="137">
        <v>63</v>
      </c>
      <c r="Q413" s="137">
        <v>61</v>
      </c>
      <c r="R413" s="137">
        <v>59</v>
      </c>
      <c r="S413" s="137">
        <v>58</v>
      </c>
      <c r="T413" s="137">
        <v>53</v>
      </c>
      <c r="U413" s="137">
        <v>51</v>
      </c>
      <c r="V413" s="137">
        <v>46</v>
      </c>
      <c r="W413" s="137">
        <v>44</v>
      </c>
      <c r="X413" s="137">
        <v>33</v>
      </c>
      <c r="Y413" s="137">
        <v>28</v>
      </c>
      <c r="Z413" s="137">
        <v>24</v>
      </c>
      <c r="AA413" s="137">
        <v>23</v>
      </c>
      <c r="AB413" s="137">
        <v>17</v>
      </c>
      <c r="AC413" s="137">
        <v>13</v>
      </c>
      <c r="AD413" s="137">
        <v>9</v>
      </c>
      <c r="AE413" s="137">
        <v>7</v>
      </c>
      <c r="AF413" s="137" t="s">
        <v>631</v>
      </c>
      <c r="AG413" s="137" t="s">
        <v>631</v>
      </c>
      <c r="AH413" s="137" t="s">
        <v>631</v>
      </c>
      <c r="AI413" s="137" t="s">
        <v>631</v>
      </c>
      <c r="AJ413" s="137" t="s">
        <v>631</v>
      </c>
      <c r="AK413" s="137" t="s">
        <v>631</v>
      </c>
      <c r="AL413" s="137" t="s">
        <v>631</v>
      </c>
      <c r="AM413" s="137" t="s">
        <v>631</v>
      </c>
      <c r="AN413" s="137" t="s">
        <v>631</v>
      </c>
      <c r="AO413" s="137" t="s">
        <v>631</v>
      </c>
      <c r="AP413" s="137" t="s">
        <v>631</v>
      </c>
    </row>
    <row r="414" spans="1:42" ht="18" customHeight="1">
      <c r="A414" s="122" t="s">
        <v>1375</v>
      </c>
      <c r="B414" s="136" t="s">
        <v>1376</v>
      </c>
      <c r="C414" s="137">
        <v>44</v>
      </c>
      <c r="D414" s="137">
        <v>33</v>
      </c>
      <c r="E414" s="137">
        <v>26</v>
      </c>
      <c r="F414" s="137">
        <v>25</v>
      </c>
      <c r="G414" s="137">
        <v>21</v>
      </c>
      <c r="H414" s="137">
        <v>19</v>
      </c>
      <c r="I414" s="137">
        <v>18</v>
      </c>
      <c r="J414" s="137">
        <v>17</v>
      </c>
      <c r="K414" s="137">
        <v>15</v>
      </c>
      <c r="L414" s="137">
        <v>15</v>
      </c>
      <c r="M414" s="137">
        <v>15</v>
      </c>
      <c r="N414" s="137">
        <v>14</v>
      </c>
      <c r="O414" s="137">
        <v>12</v>
      </c>
      <c r="P414" s="137">
        <v>12</v>
      </c>
      <c r="Q414" s="137">
        <v>10</v>
      </c>
      <c r="R414" s="137">
        <v>7</v>
      </c>
      <c r="S414" s="137">
        <v>6</v>
      </c>
      <c r="T414" s="137" t="s">
        <v>631</v>
      </c>
      <c r="U414" s="137" t="s">
        <v>631</v>
      </c>
      <c r="V414" s="137" t="s">
        <v>631</v>
      </c>
      <c r="W414" s="137" t="s">
        <v>631</v>
      </c>
      <c r="X414" s="137" t="s">
        <v>631</v>
      </c>
      <c r="Y414" s="137" t="s">
        <v>631</v>
      </c>
      <c r="Z414" s="137" t="s">
        <v>631</v>
      </c>
      <c r="AA414" s="137" t="s">
        <v>631</v>
      </c>
      <c r="AB414" s="137" t="s">
        <v>631</v>
      </c>
      <c r="AC414" s="137" t="s">
        <v>631</v>
      </c>
      <c r="AD414" s="137" t="s">
        <v>631</v>
      </c>
      <c r="AE414" s="137" t="s">
        <v>631</v>
      </c>
      <c r="AF414" s="137" t="s">
        <v>631</v>
      </c>
      <c r="AG414" s="137" t="s">
        <v>631</v>
      </c>
      <c r="AH414" s="137" t="s">
        <v>631</v>
      </c>
      <c r="AI414" s="137" t="s">
        <v>631</v>
      </c>
      <c r="AJ414" s="137" t="s">
        <v>631</v>
      </c>
      <c r="AK414" s="137" t="s">
        <v>631</v>
      </c>
      <c r="AL414" s="137" t="s">
        <v>631</v>
      </c>
      <c r="AM414" s="137" t="s">
        <v>631</v>
      </c>
      <c r="AN414" s="137" t="s">
        <v>631</v>
      </c>
      <c r="AO414" s="137" t="s">
        <v>631</v>
      </c>
      <c r="AP414" s="137">
        <v>0</v>
      </c>
    </row>
    <row r="415" spans="1:42" ht="18" customHeight="1">
      <c r="A415" s="122" t="s">
        <v>1377</v>
      </c>
      <c r="B415" s="136" t="s">
        <v>1378</v>
      </c>
      <c r="C415" s="137">
        <v>165</v>
      </c>
      <c r="D415" s="137">
        <v>133</v>
      </c>
      <c r="E415" s="137">
        <v>109</v>
      </c>
      <c r="F415" s="137">
        <v>92</v>
      </c>
      <c r="G415" s="137">
        <v>83</v>
      </c>
      <c r="H415" s="137">
        <v>79</v>
      </c>
      <c r="I415" s="137">
        <v>80</v>
      </c>
      <c r="J415" s="137">
        <v>70</v>
      </c>
      <c r="K415" s="137">
        <v>64</v>
      </c>
      <c r="L415" s="137">
        <v>62</v>
      </c>
      <c r="M415" s="137">
        <v>60</v>
      </c>
      <c r="N415" s="137">
        <v>49</v>
      </c>
      <c r="O415" s="137">
        <v>44</v>
      </c>
      <c r="P415" s="137">
        <v>41</v>
      </c>
      <c r="Q415" s="137">
        <v>35</v>
      </c>
      <c r="R415" s="137">
        <v>37</v>
      </c>
      <c r="S415" s="137">
        <v>37</v>
      </c>
      <c r="T415" s="137">
        <v>33</v>
      </c>
      <c r="U415" s="137">
        <v>34</v>
      </c>
      <c r="V415" s="137">
        <v>34</v>
      </c>
      <c r="W415" s="137">
        <v>32</v>
      </c>
      <c r="X415" s="137">
        <v>28</v>
      </c>
      <c r="Y415" s="137">
        <v>28</v>
      </c>
      <c r="Z415" s="137">
        <v>25</v>
      </c>
      <c r="AA415" s="137">
        <v>24</v>
      </c>
      <c r="AB415" s="137">
        <v>16</v>
      </c>
      <c r="AC415" s="137">
        <v>16</v>
      </c>
      <c r="AD415" s="137">
        <v>13</v>
      </c>
      <c r="AE415" s="137">
        <v>8</v>
      </c>
      <c r="AF415" s="137" t="s">
        <v>631</v>
      </c>
      <c r="AG415" s="137" t="s">
        <v>631</v>
      </c>
      <c r="AH415" s="137" t="s">
        <v>631</v>
      </c>
      <c r="AI415" s="137" t="s">
        <v>631</v>
      </c>
      <c r="AJ415" s="137" t="s">
        <v>631</v>
      </c>
      <c r="AK415" s="137">
        <v>0</v>
      </c>
      <c r="AL415" s="137">
        <v>0</v>
      </c>
      <c r="AM415" s="137">
        <v>0</v>
      </c>
      <c r="AN415" s="137">
        <v>0</v>
      </c>
      <c r="AO415" s="137" t="s">
        <v>631</v>
      </c>
      <c r="AP415" s="137">
        <v>0</v>
      </c>
    </row>
    <row r="416" spans="1:42" ht="18" customHeight="1">
      <c r="A416" s="122" t="s">
        <v>1379</v>
      </c>
      <c r="B416" s="136" t="s">
        <v>1380</v>
      </c>
      <c r="C416" s="137">
        <v>38</v>
      </c>
      <c r="D416" s="137">
        <v>32</v>
      </c>
      <c r="E416" s="137">
        <v>28</v>
      </c>
      <c r="F416" s="137">
        <v>29</v>
      </c>
      <c r="G416" s="137">
        <v>27</v>
      </c>
      <c r="H416" s="137">
        <v>21</v>
      </c>
      <c r="I416" s="137">
        <v>18</v>
      </c>
      <c r="J416" s="137">
        <v>16</v>
      </c>
      <c r="K416" s="137">
        <v>16</v>
      </c>
      <c r="L416" s="137">
        <v>15</v>
      </c>
      <c r="M416" s="137">
        <v>15</v>
      </c>
      <c r="N416" s="137">
        <v>14</v>
      </c>
      <c r="O416" s="137">
        <v>11</v>
      </c>
      <c r="P416" s="137">
        <v>7</v>
      </c>
      <c r="Q416" s="137">
        <v>5</v>
      </c>
      <c r="R416" s="137" t="s">
        <v>631</v>
      </c>
      <c r="S416" s="137" t="s">
        <v>631</v>
      </c>
      <c r="T416" s="137" t="s">
        <v>631</v>
      </c>
      <c r="U416" s="137" t="s">
        <v>631</v>
      </c>
      <c r="V416" s="137" t="s">
        <v>631</v>
      </c>
      <c r="W416" s="137" t="s">
        <v>631</v>
      </c>
      <c r="X416" s="137" t="s">
        <v>631</v>
      </c>
      <c r="Y416" s="137" t="s">
        <v>631</v>
      </c>
      <c r="Z416" s="137" t="s">
        <v>631</v>
      </c>
      <c r="AA416" s="137" t="s">
        <v>631</v>
      </c>
      <c r="AB416" s="137" t="s">
        <v>631</v>
      </c>
      <c r="AC416" s="137" t="s">
        <v>631</v>
      </c>
      <c r="AD416" s="137" t="s">
        <v>631</v>
      </c>
      <c r="AE416" s="137">
        <v>0</v>
      </c>
      <c r="AF416" s="137">
        <v>0</v>
      </c>
      <c r="AG416" s="137" t="s">
        <v>631</v>
      </c>
      <c r="AH416" s="137" t="s">
        <v>631</v>
      </c>
      <c r="AI416" s="137" t="s">
        <v>631</v>
      </c>
      <c r="AJ416" s="137" t="s">
        <v>631</v>
      </c>
      <c r="AK416" s="137">
        <v>0</v>
      </c>
      <c r="AL416" s="137">
        <v>0</v>
      </c>
      <c r="AM416" s="137" t="s">
        <v>631</v>
      </c>
      <c r="AN416" s="137">
        <v>0</v>
      </c>
      <c r="AO416" s="137">
        <v>0</v>
      </c>
      <c r="AP416" s="137">
        <v>0</v>
      </c>
    </row>
    <row r="417" spans="1:42" ht="18" customHeight="1">
      <c r="A417" s="122" t="s">
        <v>1381</v>
      </c>
      <c r="B417" s="136" t="s">
        <v>1382</v>
      </c>
      <c r="C417" s="137">
        <v>111</v>
      </c>
      <c r="D417" s="137">
        <v>88</v>
      </c>
      <c r="E417" s="137">
        <v>72</v>
      </c>
      <c r="F417" s="137">
        <v>60</v>
      </c>
      <c r="G417" s="137">
        <v>56</v>
      </c>
      <c r="H417" s="137">
        <v>50</v>
      </c>
      <c r="I417" s="137">
        <v>54</v>
      </c>
      <c r="J417" s="137">
        <v>41</v>
      </c>
      <c r="K417" s="137">
        <v>43</v>
      </c>
      <c r="L417" s="137">
        <v>36</v>
      </c>
      <c r="M417" s="137">
        <v>34</v>
      </c>
      <c r="N417" s="137">
        <v>33</v>
      </c>
      <c r="O417" s="137">
        <v>32</v>
      </c>
      <c r="P417" s="137">
        <v>29</v>
      </c>
      <c r="Q417" s="137">
        <v>27</v>
      </c>
      <c r="R417" s="137">
        <v>26</v>
      </c>
      <c r="S417" s="137">
        <v>21</v>
      </c>
      <c r="T417" s="137">
        <v>19</v>
      </c>
      <c r="U417" s="137">
        <v>18</v>
      </c>
      <c r="V417" s="137">
        <v>17</v>
      </c>
      <c r="W417" s="137">
        <v>19</v>
      </c>
      <c r="X417" s="137">
        <v>14</v>
      </c>
      <c r="Y417" s="137">
        <v>13</v>
      </c>
      <c r="Z417" s="137">
        <v>12</v>
      </c>
      <c r="AA417" s="137">
        <v>10</v>
      </c>
      <c r="AB417" s="137">
        <v>10</v>
      </c>
      <c r="AC417" s="137">
        <v>8</v>
      </c>
      <c r="AD417" s="137">
        <v>7</v>
      </c>
      <c r="AE417" s="137" t="s">
        <v>631</v>
      </c>
      <c r="AF417" s="137" t="s">
        <v>631</v>
      </c>
      <c r="AG417" s="137" t="s">
        <v>631</v>
      </c>
      <c r="AH417" s="137" t="s">
        <v>631</v>
      </c>
      <c r="AI417" s="137" t="s">
        <v>631</v>
      </c>
      <c r="AJ417" s="137" t="s">
        <v>631</v>
      </c>
      <c r="AK417" s="137" t="s">
        <v>631</v>
      </c>
      <c r="AL417" s="137" t="s">
        <v>631</v>
      </c>
      <c r="AM417" s="137" t="s">
        <v>631</v>
      </c>
      <c r="AN417" s="137" t="s">
        <v>631</v>
      </c>
      <c r="AO417" s="137" t="s">
        <v>631</v>
      </c>
      <c r="AP417" s="137" t="s">
        <v>631</v>
      </c>
    </row>
    <row r="418" spans="1:42" ht="18" customHeight="1">
      <c r="A418" s="122" t="s">
        <v>1383</v>
      </c>
      <c r="B418" s="136" t="s">
        <v>1384</v>
      </c>
      <c r="C418" s="137">
        <v>313</v>
      </c>
      <c r="D418" s="137">
        <v>262</v>
      </c>
      <c r="E418" s="137">
        <v>228</v>
      </c>
      <c r="F418" s="137">
        <v>206</v>
      </c>
      <c r="G418" s="137">
        <v>181</v>
      </c>
      <c r="H418" s="137">
        <v>161</v>
      </c>
      <c r="I418" s="137">
        <v>153</v>
      </c>
      <c r="J418" s="137">
        <v>134</v>
      </c>
      <c r="K418" s="137">
        <v>124</v>
      </c>
      <c r="L418" s="137">
        <v>103</v>
      </c>
      <c r="M418" s="137">
        <v>96</v>
      </c>
      <c r="N418" s="137">
        <v>91</v>
      </c>
      <c r="O418" s="137">
        <v>88</v>
      </c>
      <c r="P418" s="137">
        <v>82</v>
      </c>
      <c r="Q418" s="137">
        <v>80</v>
      </c>
      <c r="R418" s="137">
        <v>72</v>
      </c>
      <c r="S418" s="137">
        <v>70</v>
      </c>
      <c r="T418" s="137">
        <v>65</v>
      </c>
      <c r="U418" s="137">
        <v>53</v>
      </c>
      <c r="V418" s="137">
        <v>38</v>
      </c>
      <c r="W418" s="137">
        <v>36</v>
      </c>
      <c r="X418" s="137">
        <v>31</v>
      </c>
      <c r="Y418" s="137">
        <v>30</v>
      </c>
      <c r="Z418" s="137">
        <v>23</v>
      </c>
      <c r="AA418" s="137">
        <v>24</v>
      </c>
      <c r="AB418" s="137">
        <v>24</v>
      </c>
      <c r="AC418" s="137">
        <v>22</v>
      </c>
      <c r="AD418" s="137">
        <v>18</v>
      </c>
      <c r="AE418" s="137">
        <v>11</v>
      </c>
      <c r="AF418" s="137">
        <v>8</v>
      </c>
      <c r="AG418" s="137">
        <v>7</v>
      </c>
      <c r="AH418" s="137">
        <v>6</v>
      </c>
      <c r="AI418" s="137">
        <v>5</v>
      </c>
      <c r="AJ418" s="137">
        <v>5</v>
      </c>
      <c r="AK418" s="137" t="s">
        <v>631</v>
      </c>
      <c r="AL418" s="137" t="s">
        <v>631</v>
      </c>
      <c r="AM418" s="137" t="s">
        <v>631</v>
      </c>
      <c r="AN418" s="137" t="s">
        <v>631</v>
      </c>
      <c r="AO418" s="137" t="s">
        <v>631</v>
      </c>
      <c r="AP418" s="137" t="s">
        <v>631</v>
      </c>
    </row>
    <row r="419" spans="1:42" ht="18" customHeight="1">
      <c r="A419" s="122" t="s">
        <v>1385</v>
      </c>
      <c r="B419" s="136" t="s">
        <v>1386</v>
      </c>
      <c r="C419" s="137">
        <v>257</v>
      </c>
      <c r="D419" s="137">
        <v>211</v>
      </c>
      <c r="E419" s="137">
        <v>171</v>
      </c>
      <c r="F419" s="137">
        <v>147</v>
      </c>
      <c r="G419" s="137">
        <v>128</v>
      </c>
      <c r="H419" s="137">
        <v>109</v>
      </c>
      <c r="I419" s="137">
        <v>108</v>
      </c>
      <c r="J419" s="137">
        <v>95</v>
      </c>
      <c r="K419" s="137">
        <v>87</v>
      </c>
      <c r="L419" s="137">
        <v>72</v>
      </c>
      <c r="M419" s="137">
        <v>63</v>
      </c>
      <c r="N419" s="137">
        <v>59</v>
      </c>
      <c r="O419" s="137">
        <v>58</v>
      </c>
      <c r="P419" s="137">
        <v>59</v>
      </c>
      <c r="Q419" s="137">
        <v>55</v>
      </c>
      <c r="R419" s="137">
        <v>54</v>
      </c>
      <c r="S419" s="137">
        <v>54</v>
      </c>
      <c r="T419" s="137">
        <v>50</v>
      </c>
      <c r="U419" s="137">
        <v>47</v>
      </c>
      <c r="V419" s="137">
        <v>42</v>
      </c>
      <c r="W419" s="137">
        <v>43</v>
      </c>
      <c r="X419" s="137">
        <v>40</v>
      </c>
      <c r="Y419" s="137">
        <v>37</v>
      </c>
      <c r="Z419" s="137">
        <v>31</v>
      </c>
      <c r="AA419" s="137">
        <v>26</v>
      </c>
      <c r="AB419" s="137">
        <v>24</v>
      </c>
      <c r="AC419" s="137">
        <v>22</v>
      </c>
      <c r="AD419" s="137">
        <v>15</v>
      </c>
      <c r="AE419" s="137">
        <v>13</v>
      </c>
      <c r="AF419" s="137">
        <v>8</v>
      </c>
      <c r="AG419" s="137">
        <v>9</v>
      </c>
      <c r="AH419" s="137">
        <v>6</v>
      </c>
      <c r="AI419" s="137" t="s">
        <v>631</v>
      </c>
      <c r="AJ419" s="137" t="s">
        <v>631</v>
      </c>
      <c r="AK419" s="137" t="s">
        <v>631</v>
      </c>
      <c r="AL419" s="137" t="s">
        <v>631</v>
      </c>
      <c r="AM419" s="137" t="s">
        <v>631</v>
      </c>
      <c r="AN419" s="137" t="s">
        <v>631</v>
      </c>
      <c r="AO419" s="137" t="s">
        <v>631</v>
      </c>
      <c r="AP419" s="137" t="s">
        <v>631</v>
      </c>
    </row>
    <row r="420" spans="1:42" ht="18" customHeight="1">
      <c r="A420" s="136"/>
      <c r="B420" s="136" t="s">
        <v>650</v>
      </c>
      <c r="C420" s="137">
        <v>8</v>
      </c>
      <c r="D420" s="137" t="s">
        <v>631</v>
      </c>
      <c r="E420" s="137" t="s">
        <v>631</v>
      </c>
      <c r="F420" s="137" t="s">
        <v>631</v>
      </c>
      <c r="G420" s="137" t="s">
        <v>631</v>
      </c>
      <c r="H420" s="137" t="s">
        <v>631</v>
      </c>
      <c r="I420" s="137">
        <v>0</v>
      </c>
      <c r="J420" s="137">
        <v>0</v>
      </c>
      <c r="K420" s="137">
        <v>0</v>
      </c>
      <c r="L420" s="137">
        <v>0</v>
      </c>
      <c r="M420" s="137">
        <v>0</v>
      </c>
      <c r="N420" s="137">
        <v>0</v>
      </c>
      <c r="O420" s="137">
        <v>0</v>
      </c>
      <c r="P420" s="137">
        <v>0</v>
      </c>
      <c r="Q420" s="137">
        <v>0</v>
      </c>
      <c r="R420" s="137">
        <v>0</v>
      </c>
      <c r="S420" s="137">
        <v>0</v>
      </c>
      <c r="T420" s="137">
        <v>0</v>
      </c>
      <c r="U420" s="137">
        <v>0</v>
      </c>
      <c r="V420" s="137">
        <v>0</v>
      </c>
      <c r="W420" s="137">
        <v>0</v>
      </c>
      <c r="X420" s="137">
        <v>0</v>
      </c>
      <c r="Y420" s="137">
        <v>0</v>
      </c>
      <c r="Z420" s="137">
        <v>0</v>
      </c>
      <c r="AA420" s="137">
        <v>0</v>
      </c>
      <c r="AB420" s="137" t="s">
        <v>631</v>
      </c>
      <c r="AC420" s="137" t="s">
        <v>631</v>
      </c>
      <c r="AD420" s="137" t="s">
        <v>631</v>
      </c>
      <c r="AE420" s="137" t="s">
        <v>631</v>
      </c>
      <c r="AF420" s="137" t="s">
        <v>631</v>
      </c>
      <c r="AG420" s="137" t="s">
        <v>631</v>
      </c>
      <c r="AH420" s="137" t="s">
        <v>631</v>
      </c>
      <c r="AI420" s="137" t="s">
        <v>631</v>
      </c>
      <c r="AJ420" s="137" t="s">
        <v>631</v>
      </c>
      <c r="AK420" s="137" t="s">
        <v>631</v>
      </c>
      <c r="AL420" s="137" t="s">
        <v>631</v>
      </c>
      <c r="AM420" s="137" t="s">
        <v>631</v>
      </c>
      <c r="AN420" s="137">
        <v>0</v>
      </c>
      <c r="AO420" s="137">
        <v>0</v>
      </c>
      <c r="AP420" s="137">
        <v>0</v>
      </c>
    </row>
    <row r="421" spans="1:42" ht="18" customHeight="1">
      <c r="A421" s="122" t="s">
        <v>1387</v>
      </c>
      <c r="B421" s="136" t="s">
        <v>524</v>
      </c>
      <c r="C421" s="137">
        <v>12135</v>
      </c>
      <c r="D421" s="137">
        <v>10203</v>
      </c>
      <c r="E421" s="137">
        <v>8857</v>
      </c>
      <c r="F421" s="137">
        <v>7996</v>
      </c>
      <c r="G421" s="137">
        <v>7062</v>
      </c>
      <c r="H421" s="137">
        <v>6047</v>
      </c>
      <c r="I421" s="137">
        <v>5854</v>
      </c>
      <c r="J421" s="137">
        <v>5162</v>
      </c>
      <c r="K421" s="137">
        <v>4595</v>
      </c>
      <c r="L421" s="137">
        <v>4067</v>
      </c>
      <c r="M421" s="137">
        <v>3838</v>
      </c>
      <c r="N421" s="137">
        <v>3522</v>
      </c>
      <c r="O421" s="137">
        <v>3321</v>
      </c>
      <c r="P421" s="137">
        <v>2957</v>
      </c>
      <c r="Q421" s="137">
        <v>2773</v>
      </c>
      <c r="R421" s="137">
        <v>2531</v>
      </c>
      <c r="S421" s="137">
        <v>2318</v>
      </c>
      <c r="T421" s="137">
        <v>2023</v>
      </c>
      <c r="U421" s="137">
        <v>1795</v>
      </c>
      <c r="V421" s="137">
        <v>1598</v>
      </c>
      <c r="W421" s="137">
        <v>1458</v>
      </c>
      <c r="X421" s="137">
        <v>1295</v>
      </c>
      <c r="Y421" s="137">
        <v>1180</v>
      </c>
      <c r="Z421" s="137">
        <v>1022</v>
      </c>
      <c r="AA421" s="137">
        <v>860</v>
      </c>
      <c r="AB421" s="137">
        <v>746</v>
      </c>
      <c r="AC421" s="137">
        <v>625</v>
      </c>
      <c r="AD421" s="137">
        <v>516</v>
      </c>
      <c r="AE421" s="137">
        <v>400</v>
      </c>
      <c r="AF421" s="137">
        <v>289</v>
      </c>
      <c r="AG421" s="137">
        <v>236</v>
      </c>
      <c r="AH421" s="137">
        <v>186</v>
      </c>
      <c r="AI421" s="137">
        <v>162</v>
      </c>
      <c r="AJ421" s="137">
        <v>126</v>
      </c>
      <c r="AK421" s="137">
        <v>103</v>
      </c>
      <c r="AL421" s="137">
        <v>94</v>
      </c>
      <c r="AM421" s="137">
        <v>92</v>
      </c>
      <c r="AN421" s="137">
        <v>104</v>
      </c>
      <c r="AO421" s="137">
        <v>96</v>
      </c>
      <c r="AP421" s="137">
        <v>96</v>
      </c>
    </row>
    <row r="422" spans="1:42" ht="18" customHeight="1">
      <c r="A422" s="122" t="s">
        <v>1388</v>
      </c>
      <c r="B422" s="136" t="s">
        <v>1389</v>
      </c>
      <c r="C422" s="137">
        <v>476</v>
      </c>
      <c r="D422" s="137">
        <v>377</v>
      </c>
      <c r="E422" s="137">
        <v>314</v>
      </c>
      <c r="F422" s="137">
        <v>289</v>
      </c>
      <c r="G422" s="137">
        <v>253</v>
      </c>
      <c r="H422" s="137">
        <v>217</v>
      </c>
      <c r="I422" s="137">
        <v>218</v>
      </c>
      <c r="J422" s="137">
        <v>194</v>
      </c>
      <c r="K422" s="137">
        <v>171</v>
      </c>
      <c r="L422" s="137">
        <v>158</v>
      </c>
      <c r="M422" s="137">
        <v>154</v>
      </c>
      <c r="N422" s="137">
        <v>137</v>
      </c>
      <c r="O422" s="137">
        <v>128</v>
      </c>
      <c r="P422" s="137">
        <v>121</v>
      </c>
      <c r="Q422" s="137">
        <v>118</v>
      </c>
      <c r="R422" s="137">
        <v>111</v>
      </c>
      <c r="S422" s="137">
        <v>101</v>
      </c>
      <c r="T422" s="137">
        <v>85</v>
      </c>
      <c r="U422" s="137">
        <v>76</v>
      </c>
      <c r="V422" s="137">
        <v>70</v>
      </c>
      <c r="W422" s="137">
        <v>63</v>
      </c>
      <c r="X422" s="137">
        <v>52</v>
      </c>
      <c r="Y422" s="137">
        <v>46</v>
      </c>
      <c r="Z422" s="137">
        <v>39</v>
      </c>
      <c r="AA422" s="137">
        <v>30</v>
      </c>
      <c r="AB422" s="137">
        <v>25</v>
      </c>
      <c r="AC422" s="137">
        <v>19</v>
      </c>
      <c r="AD422" s="137">
        <v>15</v>
      </c>
      <c r="AE422" s="137">
        <v>11</v>
      </c>
      <c r="AF422" s="137">
        <v>7</v>
      </c>
      <c r="AG422" s="137">
        <v>7</v>
      </c>
      <c r="AH422" s="137">
        <v>7</v>
      </c>
      <c r="AI422" s="137" t="s">
        <v>631</v>
      </c>
      <c r="AJ422" s="137" t="s">
        <v>631</v>
      </c>
      <c r="AK422" s="137" t="s">
        <v>631</v>
      </c>
      <c r="AL422" s="137" t="s">
        <v>631</v>
      </c>
      <c r="AM422" s="137">
        <v>5</v>
      </c>
      <c r="AN422" s="137">
        <v>6</v>
      </c>
      <c r="AO422" s="137">
        <v>6</v>
      </c>
      <c r="AP422" s="137">
        <v>6</v>
      </c>
    </row>
    <row r="423" spans="1:42" ht="18" customHeight="1">
      <c r="A423" s="122" t="s">
        <v>1390</v>
      </c>
      <c r="B423" s="136" t="s">
        <v>1391</v>
      </c>
      <c r="C423" s="137">
        <v>845</v>
      </c>
      <c r="D423" s="137">
        <v>715</v>
      </c>
      <c r="E423" s="137">
        <v>617</v>
      </c>
      <c r="F423" s="137">
        <v>555</v>
      </c>
      <c r="G423" s="137">
        <v>499</v>
      </c>
      <c r="H423" s="137">
        <v>420</v>
      </c>
      <c r="I423" s="137">
        <v>410</v>
      </c>
      <c r="J423" s="137">
        <v>354</v>
      </c>
      <c r="K423" s="137">
        <v>315</v>
      </c>
      <c r="L423" s="137">
        <v>276</v>
      </c>
      <c r="M423" s="137">
        <v>258</v>
      </c>
      <c r="N423" s="137">
        <v>227</v>
      </c>
      <c r="O423" s="137">
        <v>212</v>
      </c>
      <c r="P423" s="137">
        <v>197</v>
      </c>
      <c r="Q423" s="137">
        <v>178</v>
      </c>
      <c r="R423" s="137">
        <v>164</v>
      </c>
      <c r="S423" s="137">
        <v>150</v>
      </c>
      <c r="T423" s="137">
        <v>122</v>
      </c>
      <c r="U423" s="137">
        <v>104</v>
      </c>
      <c r="V423" s="137">
        <v>93</v>
      </c>
      <c r="W423" s="137">
        <v>80</v>
      </c>
      <c r="X423" s="137">
        <v>73</v>
      </c>
      <c r="Y423" s="137">
        <v>66</v>
      </c>
      <c r="Z423" s="137">
        <v>63</v>
      </c>
      <c r="AA423" s="137">
        <v>54</v>
      </c>
      <c r="AB423" s="137">
        <v>44</v>
      </c>
      <c r="AC423" s="137">
        <v>37</v>
      </c>
      <c r="AD423" s="137">
        <v>30</v>
      </c>
      <c r="AE423" s="137">
        <v>29</v>
      </c>
      <c r="AF423" s="137">
        <v>23</v>
      </c>
      <c r="AG423" s="137">
        <v>14</v>
      </c>
      <c r="AH423" s="137">
        <v>10</v>
      </c>
      <c r="AI423" s="137">
        <v>9</v>
      </c>
      <c r="AJ423" s="137">
        <v>8</v>
      </c>
      <c r="AK423" s="137">
        <v>6</v>
      </c>
      <c r="AL423" s="137">
        <v>5</v>
      </c>
      <c r="AM423" s="137" t="s">
        <v>631</v>
      </c>
      <c r="AN423" s="137" t="s">
        <v>631</v>
      </c>
      <c r="AO423" s="137" t="s">
        <v>631</v>
      </c>
      <c r="AP423" s="137" t="s">
        <v>631</v>
      </c>
    </row>
    <row r="424" spans="1:42" ht="18" customHeight="1">
      <c r="A424" s="122" t="s">
        <v>1392</v>
      </c>
      <c r="B424" s="136" t="s">
        <v>1393</v>
      </c>
      <c r="C424" s="137">
        <v>354</v>
      </c>
      <c r="D424" s="137">
        <v>309</v>
      </c>
      <c r="E424" s="137">
        <v>266</v>
      </c>
      <c r="F424" s="137">
        <v>254</v>
      </c>
      <c r="G424" s="137">
        <v>223</v>
      </c>
      <c r="H424" s="137">
        <v>187</v>
      </c>
      <c r="I424" s="137">
        <v>188</v>
      </c>
      <c r="J424" s="137">
        <v>168</v>
      </c>
      <c r="K424" s="137">
        <v>155</v>
      </c>
      <c r="L424" s="137">
        <v>145</v>
      </c>
      <c r="M424" s="137">
        <v>135</v>
      </c>
      <c r="N424" s="137">
        <v>125</v>
      </c>
      <c r="O424" s="137">
        <v>124</v>
      </c>
      <c r="P424" s="137">
        <v>99</v>
      </c>
      <c r="Q424" s="137">
        <v>85</v>
      </c>
      <c r="R424" s="137">
        <v>75</v>
      </c>
      <c r="S424" s="137">
        <v>73</v>
      </c>
      <c r="T424" s="137">
        <v>62</v>
      </c>
      <c r="U424" s="137">
        <v>49</v>
      </c>
      <c r="V424" s="137">
        <v>47</v>
      </c>
      <c r="W424" s="137">
        <v>39</v>
      </c>
      <c r="X424" s="137">
        <v>34</v>
      </c>
      <c r="Y424" s="137">
        <v>33</v>
      </c>
      <c r="Z424" s="137">
        <v>29</v>
      </c>
      <c r="AA424" s="137">
        <v>26</v>
      </c>
      <c r="AB424" s="137">
        <v>23</v>
      </c>
      <c r="AC424" s="137">
        <v>14</v>
      </c>
      <c r="AD424" s="137">
        <v>11</v>
      </c>
      <c r="AE424" s="137">
        <v>10</v>
      </c>
      <c r="AF424" s="137">
        <v>10</v>
      </c>
      <c r="AG424" s="137">
        <v>10</v>
      </c>
      <c r="AH424" s="137">
        <v>11</v>
      </c>
      <c r="AI424" s="137">
        <v>9</v>
      </c>
      <c r="AJ424" s="137">
        <v>7</v>
      </c>
      <c r="AK424" s="137">
        <v>7</v>
      </c>
      <c r="AL424" s="137" t="s">
        <v>631</v>
      </c>
      <c r="AM424" s="137" t="s">
        <v>631</v>
      </c>
      <c r="AN424" s="137" t="s">
        <v>631</v>
      </c>
      <c r="AO424" s="137" t="s">
        <v>631</v>
      </c>
      <c r="AP424" s="137" t="s">
        <v>631</v>
      </c>
    </row>
    <row r="425" spans="1:42" ht="18" customHeight="1">
      <c r="A425" s="122" t="s">
        <v>1394</v>
      </c>
      <c r="B425" s="136" t="s">
        <v>1395</v>
      </c>
      <c r="C425" s="137">
        <v>222</v>
      </c>
      <c r="D425" s="137">
        <v>187</v>
      </c>
      <c r="E425" s="137">
        <v>167</v>
      </c>
      <c r="F425" s="137">
        <v>148</v>
      </c>
      <c r="G425" s="137">
        <v>138</v>
      </c>
      <c r="H425" s="137">
        <v>111</v>
      </c>
      <c r="I425" s="137">
        <v>107</v>
      </c>
      <c r="J425" s="137">
        <v>96</v>
      </c>
      <c r="K425" s="137">
        <v>82</v>
      </c>
      <c r="L425" s="137">
        <v>77</v>
      </c>
      <c r="M425" s="137">
        <v>76</v>
      </c>
      <c r="N425" s="137">
        <v>64</v>
      </c>
      <c r="O425" s="137">
        <v>52</v>
      </c>
      <c r="P425" s="137">
        <v>43</v>
      </c>
      <c r="Q425" s="137">
        <v>45</v>
      </c>
      <c r="R425" s="137">
        <v>41</v>
      </c>
      <c r="S425" s="137">
        <v>31</v>
      </c>
      <c r="T425" s="137">
        <v>29</v>
      </c>
      <c r="U425" s="137">
        <v>28</v>
      </c>
      <c r="V425" s="137">
        <v>24</v>
      </c>
      <c r="W425" s="137">
        <v>24</v>
      </c>
      <c r="X425" s="137">
        <v>21</v>
      </c>
      <c r="Y425" s="137">
        <v>21</v>
      </c>
      <c r="Z425" s="137">
        <v>16</v>
      </c>
      <c r="AA425" s="137">
        <v>12</v>
      </c>
      <c r="AB425" s="137">
        <v>10</v>
      </c>
      <c r="AC425" s="137">
        <v>7</v>
      </c>
      <c r="AD425" s="137">
        <v>6</v>
      </c>
      <c r="AE425" s="137">
        <v>7</v>
      </c>
      <c r="AF425" s="137">
        <v>6</v>
      </c>
      <c r="AG425" s="137">
        <v>5</v>
      </c>
      <c r="AH425" s="137">
        <v>5</v>
      </c>
      <c r="AI425" s="137">
        <v>6</v>
      </c>
      <c r="AJ425" s="137">
        <v>5</v>
      </c>
      <c r="AK425" s="137" t="s">
        <v>631</v>
      </c>
      <c r="AL425" s="137" t="s">
        <v>631</v>
      </c>
      <c r="AM425" s="137" t="s">
        <v>631</v>
      </c>
      <c r="AN425" s="137" t="s">
        <v>631</v>
      </c>
      <c r="AO425" s="137" t="s">
        <v>631</v>
      </c>
      <c r="AP425" s="137" t="s">
        <v>631</v>
      </c>
    </row>
    <row r="426" spans="1:42" ht="18" customHeight="1">
      <c r="A426" s="136" t="s">
        <v>1396</v>
      </c>
      <c r="B426" s="136" t="s">
        <v>1397</v>
      </c>
      <c r="C426" s="137">
        <v>1311</v>
      </c>
      <c r="D426" s="137">
        <v>1116</v>
      </c>
      <c r="E426" s="137">
        <v>985</v>
      </c>
      <c r="F426" s="137">
        <v>885</v>
      </c>
      <c r="G426" s="137">
        <v>759</v>
      </c>
      <c r="H426" s="137">
        <v>661</v>
      </c>
      <c r="I426" s="137">
        <v>637</v>
      </c>
      <c r="J426" s="137">
        <v>556</v>
      </c>
      <c r="K426" s="137">
        <v>489</v>
      </c>
      <c r="L426" s="137">
        <v>417</v>
      </c>
      <c r="M426" s="137">
        <v>382</v>
      </c>
      <c r="N426" s="137">
        <v>343</v>
      </c>
      <c r="O426" s="137">
        <v>324</v>
      </c>
      <c r="P426" s="137">
        <v>287</v>
      </c>
      <c r="Q426" s="137">
        <v>253</v>
      </c>
      <c r="R426" s="137">
        <v>234</v>
      </c>
      <c r="S426" s="137">
        <v>206</v>
      </c>
      <c r="T426" s="137">
        <v>179</v>
      </c>
      <c r="U426" s="137">
        <v>150</v>
      </c>
      <c r="V426" s="137">
        <v>127</v>
      </c>
      <c r="W426" s="137">
        <v>114</v>
      </c>
      <c r="X426" s="137">
        <v>97</v>
      </c>
      <c r="Y426" s="137">
        <v>83</v>
      </c>
      <c r="Z426" s="137">
        <v>64</v>
      </c>
      <c r="AA426" s="137">
        <v>51</v>
      </c>
      <c r="AB426" s="137">
        <v>43</v>
      </c>
      <c r="AC426" s="137">
        <v>36</v>
      </c>
      <c r="AD426" s="137">
        <v>30</v>
      </c>
      <c r="AE426" s="137">
        <v>25</v>
      </c>
      <c r="AF426" s="137">
        <v>22</v>
      </c>
      <c r="AG426" s="137">
        <v>23</v>
      </c>
      <c r="AH426" s="137">
        <v>18</v>
      </c>
      <c r="AI426" s="137">
        <v>17</v>
      </c>
      <c r="AJ426" s="137">
        <v>15</v>
      </c>
      <c r="AK426" s="137">
        <v>14</v>
      </c>
      <c r="AL426" s="137">
        <v>15</v>
      </c>
      <c r="AM426" s="137">
        <v>14</v>
      </c>
      <c r="AN426" s="137">
        <v>15</v>
      </c>
      <c r="AO426" s="137">
        <v>13</v>
      </c>
      <c r="AP426" s="137">
        <v>13</v>
      </c>
    </row>
    <row r="427" spans="1:42" ht="18" customHeight="1">
      <c r="A427" s="136" t="s">
        <v>1398</v>
      </c>
      <c r="B427" s="136" t="s">
        <v>1399</v>
      </c>
      <c r="C427" s="137">
        <v>102</v>
      </c>
      <c r="D427" s="137">
        <v>79</v>
      </c>
      <c r="E427" s="137">
        <v>65</v>
      </c>
      <c r="F427" s="137">
        <v>60</v>
      </c>
      <c r="G427" s="137">
        <v>48</v>
      </c>
      <c r="H427" s="137">
        <v>44</v>
      </c>
      <c r="I427" s="137">
        <v>40</v>
      </c>
      <c r="J427" s="137">
        <v>32</v>
      </c>
      <c r="K427" s="137">
        <v>30</v>
      </c>
      <c r="L427" s="137">
        <v>29</v>
      </c>
      <c r="M427" s="137">
        <v>27</v>
      </c>
      <c r="N427" s="137">
        <v>27</v>
      </c>
      <c r="O427" s="137">
        <v>27</v>
      </c>
      <c r="P427" s="137">
        <v>25</v>
      </c>
      <c r="Q427" s="137">
        <v>22</v>
      </c>
      <c r="R427" s="137">
        <v>21</v>
      </c>
      <c r="S427" s="137">
        <v>22</v>
      </c>
      <c r="T427" s="137">
        <v>19</v>
      </c>
      <c r="U427" s="137">
        <v>16</v>
      </c>
      <c r="V427" s="137">
        <v>17</v>
      </c>
      <c r="W427" s="137">
        <v>11</v>
      </c>
      <c r="X427" s="137">
        <v>10</v>
      </c>
      <c r="Y427" s="137">
        <v>8</v>
      </c>
      <c r="Z427" s="137">
        <v>8</v>
      </c>
      <c r="AA427" s="137">
        <v>6</v>
      </c>
      <c r="AB427" s="137">
        <v>5</v>
      </c>
      <c r="AC427" s="137" t="s">
        <v>631</v>
      </c>
      <c r="AD427" s="137" t="s">
        <v>631</v>
      </c>
      <c r="AE427" s="137" t="s">
        <v>631</v>
      </c>
      <c r="AF427" s="137" t="s">
        <v>631</v>
      </c>
      <c r="AG427" s="137" t="s">
        <v>631</v>
      </c>
      <c r="AH427" s="137">
        <v>0</v>
      </c>
      <c r="AI427" s="137">
        <v>0</v>
      </c>
      <c r="AJ427" s="137">
        <v>0</v>
      </c>
      <c r="AK427" s="137">
        <v>0</v>
      </c>
      <c r="AL427" s="137">
        <v>0</v>
      </c>
      <c r="AM427" s="137">
        <v>0</v>
      </c>
      <c r="AN427" s="137">
        <v>0</v>
      </c>
      <c r="AO427" s="137">
        <v>0</v>
      </c>
      <c r="AP427" s="137">
        <v>0</v>
      </c>
    </row>
    <row r="428" spans="1:42" ht="18" customHeight="1">
      <c r="A428" s="122" t="s">
        <v>1400</v>
      </c>
      <c r="B428" s="136" t="s">
        <v>1401</v>
      </c>
      <c r="C428" s="137">
        <v>244</v>
      </c>
      <c r="D428" s="137">
        <v>214</v>
      </c>
      <c r="E428" s="137">
        <v>174</v>
      </c>
      <c r="F428" s="137">
        <v>155</v>
      </c>
      <c r="G428" s="137">
        <v>132</v>
      </c>
      <c r="H428" s="137">
        <v>114</v>
      </c>
      <c r="I428" s="137">
        <v>107</v>
      </c>
      <c r="J428" s="137">
        <v>89</v>
      </c>
      <c r="K428" s="137">
        <v>81</v>
      </c>
      <c r="L428" s="137">
        <v>80</v>
      </c>
      <c r="M428" s="137">
        <v>68</v>
      </c>
      <c r="N428" s="137">
        <v>60</v>
      </c>
      <c r="O428" s="137">
        <v>49</v>
      </c>
      <c r="P428" s="137">
        <v>45</v>
      </c>
      <c r="Q428" s="137">
        <v>43</v>
      </c>
      <c r="R428" s="137">
        <v>35</v>
      </c>
      <c r="S428" s="137">
        <v>27</v>
      </c>
      <c r="T428" s="137">
        <v>25</v>
      </c>
      <c r="U428" s="137">
        <v>22</v>
      </c>
      <c r="V428" s="137">
        <v>18</v>
      </c>
      <c r="W428" s="137">
        <v>16</v>
      </c>
      <c r="X428" s="137">
        <v>13</v>
      </c>
      <c r="Y428" s="137">
        <v>10</v>
      </c>
      <c r="Z428" s="137">
        <v>11</v>
      </c>
      <c r="AA428" s="137">
        <v>9</v>
      </c>
      <c r="AB428" s="137">
        <v>9</v>
      </c>
      <c r="AC428" s="137">
        <v>8</v>
      </c>
      <c r="AD428" s="137">
        <v>7</v>
      </c>
      <c r="AE428" s="137" t="s">
        <v>631</v>
      </c>
      <c r="AF428" s="137" t="s">
        <v>631</v>
      </c>
      <c r="AG428" s="137" t="s">
        <v>631</v>
      </c>
      <c r="AH428" s="137" t="s">
        <v>631</v>
      </c>
      <c r="AI428" s="137" t="s">
        <v>631</v>
      </c>
      <c r="AJ428" s="137" t="s">
        <v>631</v>
      </c>
      <c r="AK428" s="137" t="s">
        <v>631</v>
      </c>
      <c r="AL428" s="137" t="s">
        <v>631</v>
      </c>
      <c r="AM428" s="137">
        <v>5</v>
      </c>
      <c r="AN428" s="137">
        <v>7</v>
      </c>
      <c r="AO428" s="137">
        <v>6</v>
      </c>
      <c r="AP428" s="137">
        <v>5</v>
      </c>
    </row>
    <row r="429" spans="1:42" ht="18" customHeight="1">
      <c r="A429" s="122" t="s">
        <v>1402</v>
      </c>
      <c r="B429" s="136" t="s">
        <v>1403</v>
      </c>
      <c r="C429" s="137">
        <v>369</v>
      </c>
      <c r="D429" s="137">
        <v>323</v>
      </c>
      <c r="E429" s="137">
        <v>291</v>
      </c>
      <c r="F429" s="137">
        <v>261</v>
      </c>
      <c r="G429" s="137">
        <v>239</v>
      </c>
      <c r="H429" s="137">
        <v>214</v>
      </c>
      <c r="I429" s="137">
        <v>212</v>
      </c>
      <c r="J429" s="137">
        <v>190</v>
      </c>
      <c r="K429" s="137">
        <v>176</v>
      </c>
      <c r="L429" s="137">
        <v>160</v>
      </c>
      <c r="M429" s="137">
        <v>158</v>
      </c>
      <c r="N429" s="137">
        <v>145</v>
      </c>
      <c r="O429" s="137">
        <v>143</v>
      </c>
      <c r="P429" s="137">
        <v>126</v>
      </c>
      <c r="Q429" s="137">
        <v>119</v>
      </c>
      <c r="R429" s="137">
        <v>103</v>
      </c>
      <c r="S429" s="137">
        <v>92</v>
      </c>
      <c r="T429" s="137">
        <v>79</v>
      </c>
      <c r="U429" s="137">
        <v>63</v>
      </c>
      <c r="V429" s="137">
        <v>56</v>
      </c>
      <c r="W429" s="137">
        <v>51</v>
      </c>
      <c r="X429" s="137">
        <v>41</v>
      </c>
      <c r="Y429" s="137">
        <v>37</v>
      </c>
      <c r="Z429" s="137">
        <v>30</v>
      </c>
      <c r="AA429" s="137">
        <v>23</v>
      </c>
      <c r="AB429" s="137">
        <v>23</v>
      </c>
      <c r="AC429" s="137">
        <v>19</v>
      </c>
      <c r="AD429" s="137">
        <v>13</v>
      </c>
      <c r="AE429" s="137">
        <v>10</v>
      </c>
      <c r="AF429" s="137">
        <v>6</v>
      </c>
      <c r="AG429" s="137">
        <v>6</v>
      </c>
      <c r="AH429" s="137" t="s">
        <v>631</v>
      </c>
      <c r="AI429" s="137">
        <v>5</v>
      </c>
      <c r="AJ429" s="137" t="s">
        <v>631</v>
      </c>
      <c r="AK429" s="137">
        <v>0</v>
      </c>
      <c r="AL429" s="137">
        <v>0</v>
      </c>
      <c r="AM429" s="137">
        <v>0</v>
      </c>
      <c r="AN429" s="137" t="s">
        <v>631</v>
      </c>
      <c r="AO429" s="137" t="s">
        <v>631</v>
      </c>
      <c r="AP429" s="137" t="s">
        <v>631</v>
      </c>
    </row>
    <row r="430" spans="1:42" ht="18" customHeight="1">
      <c r="A430" s="122" t="s">
        <v>1404</v>
      </c>
      <c r="B430" s="136" t="s">
        <v>1405</v>
      </c>
      <c r="C430" s="137">
        <v>187</v>
      </c>
      <c r="D430" s="137">
        <v>154</v>
      </c>
      <c r="E430" s="137">
        <v>124</v>
      </c>
      <c r="F430" s="137">
        <v>117</v>
      </c>
      <c r="G430" s="137">
        <v>103</v>
      </c>
      <c r="H430" s="137">
        <v>81</v>
      </c>
      <c r="I430" s="137">
        <v>77</v>
      </c>
      <c r="J430" s="137">
        <v>70</v>
      </c>
      <c r="K430" s="137">
        <v>64</v>
      </c>
      <c r="L430" s="137">
        <v>64</v>
      </c>
      <c r="M430" s="137">
        <v>66</v>
      </c>
      <c r="N430" s="137">
        <v>63</v>
      </c>
      <c r="O430" s="137">
        <v>59</v>
      </c>
      <c r="P430" s="137">
        <v>52</v>
      </c>
      <c r="Q430" s="137">
        <v>55</v>
      </c>
      <c r="R430" s="137">
        <v>49</v>
      </c>
      <c r="S430" s="137">
        <v>43</v>
      </c>
      <c r="T430" s="137">
        <v>41</v>
      </c>
      <c r="U430" s="137">
        <v>35</v>
      </c>
      <c r="V430" s="137">
        <v>26</v>
      </c>
      <c r="W430" s="137">
        <v>25</v>
      </c>
      <c r="X430" s="137">
        <v>26</v>
      </c>
      <c r="Y430" s="137">
        <v>23</v>
      </c>
      <c r="Z430" s="137">
        <v>18</v>
      </c>
      <c r="AA430" s="137">
        <v>15</v>
      </c>
      <c r="AB430" s="137">
        <v>13</v>
      </c>
      <c r="AC430" s="137">
        <v>11</v>
      </c>
      <c r="AD430" s="137">
        <v>10</v>
      </c>
      <c r="AE430" s="137">
        <v>12</v>
      </c>
      <c r="AF430" s="137">
        <v>9</v>
      </c>
      <c r="AG430" s="137">
        <v>6</v>
      </c>
      <c r="AH430" s="137">
        <v>7</v>
      </c>
      <c r="AI430" s="137">
        <v>6</v>
      </c>
      <c r="AJ430" s="137" t="s">
        <v>631</v>
      </c>
      <c r="AK430" s="137" t="s">
        <v>631</v>
      </c>
      <c r="AL430" s="137" t="s">
        <v>631</v>
      </c>
      <c r="AM430" s="137" t="s">
        <v>631</v>
      </c>
      <c r="AN430" s="137" t="s">
        <v>631</v>
      </c>
      <c r="AO430" s="137">
        <v>5</v>
      </c>
      <c r="AP430" s="137">
        <v>5</v>
      </c>
    </row>
    <row r="431" spans="1:42" ht="18" customHeight="1">
      <c r="A431" s="122" t="s">
        <v>1406</v>
      </c>
      <c r="B431" s="136" t="s">
        <v>1407</v>
      </c>
      <c r="C431" s="137">
        <v>359</v>
      </c>
      <c r="D431" s="137">
        <v>308</v>
      </c>
      <c r="E431" s="137">
        <v>262</v>
      </c>
      <c r="F431" s="137">
        <v>249</v>
      </c>
      <c r="G431" s="137">
        <v>221</v>
      </c>
      <c r="H431" s="137">
        <v>194</v>
      </c>
      <c r="I431" s="137">
        <v>178</v>
      </c>
      <c r="J431" s="137">
        <v>157</v>
      </c>
      <c r="K431" s="137">
        <v>134</v>
      </c>
      <c r="L431" s="137">
        <v>109</v>
      </c>
      <c r="M431" s="137">
        <v>97</v>
      </c>
      <c r="N431" s="137">
        <v>86</v>
      </c>
      <c r="O431" s="137">
        <v>79</v>
      </c>
      <c r="P431" s="137">
        <v>73</v>
      </c>
      <c r="Q431" s="137">
        <v>67</v>
      </c>
      <c r="R431" s="137">
        <v>52</v>
      </c>
      <c r="S431" s="137">
        <v>45</v>
      </c>
      <c r="T431" s="137">
        <v>41</v>
      </c>
      <c r="U431" s="137">
        <v>36</v>
      </c>
      <c r="V431" s="137">
        <v>31</v>
      </c>
      <c r="W431" s="137">
        <v>29</v>
      </c>
      <c r="X431" s="137">
        <v>24</v>
      </c>
      <c r="Y431" s="137">
        <v>21</v>
      </c>
      <c r="Z431" s="137">
        <v>17</v>
      </c>
      <c r="AA431" s="137">
        <v>17</v>
      </c>
      <c r="AB431" s="137">
        <v>14</v>
      </c>
      <c r="AC431" s="137">
        <v>14</v>
      </c>
      <c r="AD431" s="137">
        <v>12</v>
      </c>
      <c r="AE431" s="137">
        <v>11</v>
      </c>
      <c r="AF431" s="137">
        <v>8</v>
      </c>
      <c r="AG431" s="137">
        <v>8</v>
      </c>
      <c r="AH431" s="137">
        <v>6</v>
      </c>
      <c r="AI431" s="137">
        <v>5</v>
      </c>
      <c r="AJ431" s="137" t="s">
        <v>631</v>
      </c>
      <c r="AK431" s="137" t="s">
        <v>631</v>
      </c>
      <c r="AL431" s="137" t="s">
        <v>631</v>
      </c>
      <c r="AM431" s="137" t="s">
        <v>631</v>
      </c>
      <c r="AN431" s="137" t="s">
        <v>631</v>
      </c>
      <c r="AO431" s="137" t="s">
        <v>631</v>
      </c>
      <c r="AP431" s="137" t="s">
        <v>631</v>
      </c>
    </row>
    <row r="432" spans="1:42" ht="18" customHeight="1">
      <c r="A432" s="122" t="s">
        <v>1408</v>
      </c>
      <c r="B432" s="136" t="s">
        <v>1409</v>
      </c>
      <c r="C432" s="137">
        <v>434</v>
      </c>
      <c r="D432" s="137">
        <v>358</v>
      </c>
      <c r="E432" s="137">
        <v>327</v>
      </c>
      <c r="F432" s="137">
        <v>300</v>
      </c>
      <c r="G432" s="137">
        <v>261</v>
      </c>
      <c r="H432" s="137">
        <v>207</v>
      </c>
      <c r="I432" s="137">
        <v>194</v>
      </c>
      <c r="J432" s="137">
        <v>177</v>
      </c>
      <c r="K432" s="137">
        <v>150</v>
      </c>
      <c r="L432" s="137">
        <v>127</v>
      </c>
      <c r="M432" s="137">
        <v>109</v>
      </c>
      <c r="N432" s="137">
        <v>96</v>
      </c>
      <c r="O432" s="137">
        <v>85</v>
      </c>
      <c r="P432" s="137">
        <v>80</v>
      </c>
      <c r="Q432" s="137">
        <v>77</v>
      </c>
      <c r="R432" s="137">
        <v>70</v>
      </c>
      <c r="S432" s="137">
        <v>62</v>
      </c>
      <c r="T432" s="137">
        <v>46</v>
      </c>
      <c r="U432" s="137">
        <v>40</v>
      </c>
      <c r="V432" s="137">
        <v>35</v>
      </c>
      <c r="W432" s="137">
        <v>31</v>
      </c>
      <c r="X432" s="137">
        <v>30</v>
      </c>
      <c r="Y432" s="137">
        <v>28</v>
      </c>
      <c r="Z432" s="137">
        <v>22</v>
      </c>
      <c r="AA432" s="137">
        <v>23</v>
      </c>
      <c r="AB432" s="137">
        <v>18</v>
      </c>
      <c r="AC432" s="137">
        <v>13</v>
      </c>
      <c r="AD432" s="137">
        <v>9</v>
      </c>
      <c r="AE432" s="137">
        <v>9</v>
      </c>
      <c r="AF432" s="137">
        <v>5</v>
      </c>
      <c r="AG432" s="137">
        <v>5</v>
      </c>
      <c r="AH432" s="137" t="s">
        <v>631</v>
      </c>
      <c r="AI432" s="137" t="s">
        <v>631</v>
      </c>
      <c r="AJ432" s="137" t="s">
        <v>631</v>
      </c>
      <c r="AK432" s="137" t="s">
        <v>631</v>
      </c>
      <c r="AL432" s="137" t="s">
        <v>631</v>
      </c>
      <c r="AM432" s="137" t="s">
        <v>631</v>
      </c>
      <c r="AN432" s="137">
        <v>5</v>
      </c>
      <c r="AO432" s="137" t="s">
        <v>631</v>
      </c>
      <c r="AP432" s="137">
        <v>5</v>
      </c>
    </row>
    <row r="433" spans="1:42" ht="18" customHeight="1">
      <c r="A433" s="122" t="s">
        <v>1410</v>
      </c>
      <c r="B433" s="136" t="s">
        <v>1411</v>
      </c>
      <c r="C433" s="137">
        <v>353</v>
      </c>
      <c r="D433" s="137">
        <v>311</v>
      </c>
      <c r="E433" s="137">
        <v>285</v>
      </c>
      <c r="F433" s="137">
        <v>249</v>
      </c>
      <c r="G433" s="137">
        <v>224</v>
      </c>
      <c r="H433" s="137">
        <v>198</v>
      </c>
      <c r="I433" s="137">
        <v>201</v>
      </c>
      <c r="J433" s="137">
        <v>177</v>
      </c>
      <c r="K433" s="137">
        <v>155</v>
      </c>
      <c r="L433" s="137">
        <v>139</v>
      </c>
      <c r="M433" s="137">
        <v>135</v>
      </c>
      <c r="N433" s="137">
        <v>124</v>
      </c>
      <c r="O433" s="137">
        <v>114</v>
      </c>
      <c r="P433" s="137">
        <v>101</v>
      </c>
      <c r="Q433" s="137">
        <v>99</v>
      </c>
      <c r="R433" s="137">
        <v>88</v>
      </c>
      <c r="S433" s="137">
        <v>83</v>
      </c>
      <c r="T433" s="137">
        <v>70</v>
      </c>
      <c r="U433" s="137">
        <v>55</v>
      </c>
      <c r="V433" s="137">
        <v>48</v>
      </c>
      <c r="W433" s="137">
        <v>42</v>
      </c>
      <c r="X433" s="137">
        <v>40</v>
      </c>
      <c r="Y433" s="137">
        <v>37</v>
      </c>
      <c r="Z433" s="137">
        <v>30</v>
      </c>
      <c r="AA433" s="137">
        <v>25</v>
      </c>
      <c r="AB433" s="137">
        <v>17</v>
      </c>
      <c r="AC433" s="137">
        <v>15</v>
      </c>
      <c r="AD433" s="137">
        <v>15</v>
      </c>
      <c r="AE433" s="137">
        <v>10</v>
      </c>
      <c r="AF433" s="137">
        <v>9</v>
      </c>
      <c r="AG433" s="137">
        <v>6</v>
      </c>
      <c r="AH433" s="137" t="s">
        <v>631</v>
      </c>
      <c r="AI433" s="137" t="s">
        <v>631</v>
      </c>
      <c r="AJ433" s="137" t="s">
        <v>631</v>
      </c>
      <c r="AK433" s="137" t="s">
        <v>631</v>
      </c>
      <c r="AL433" s="137" t="s">
        <v>631</v>
      </c>
      <c r="AM433" s="137" t="s">
        <v>631</v>
      </c>
      <c r="AN433" s="137" t="s">
        <v>631</v>
      </c>
      <c r="AO433" s="137" t="s">
        <v>631</v>
      </c>
      <c r="AP433" s="137" t="s">
        <v>631</v>
      </c>
    </row>
    <row r="434" spans="1:42" ht="18" customHeight="1">
      <c r="A434" s="122" t="s">
        <v>1412</v>
      </c>
      <c r="B434" s="136" t="s">
        <v>1413</v>
      </c>
      <c r="C434" s="137">
        <v>336</v>
      </c>
      <c r="D434" s="137">
        <v>255</v>
      </c>
      <c r="E434" s="137">
        <v>224</v>
      </c>
      <c r="F434" s="137">
        <v>203</v>
      </c>
      <c r="G434" s="137">
        <v>183</v>
      </c>
      <c r="H434" s="137">
        <v>162</v>
      </c>
      <c r="I434" s="137">
        <v>160</v>
      </c>
      <c r="J434" s="137">
        <v>134</v>
      </c>
      <c r="K434" s="137">
        <v>106</v>
      </c>
      <c r="L434" s="137">
        <v>95</v>
      </c>
      <c r="M434" s="137">
        <v>87</v>
      </c>
      <c r="N434" s="137">
        <v>78</v>
      </c>
      <c r="O434" s="137">
        <v>74</v>
      </c>
      <c r="P434" s="137">
        <v>67</v>
      </c>
      <c r="Q434" s="137">
        <v>70</v>
      </c>
      <c r="R434" s="137">
        <v>60</v>
      </c>
      <c r="S434" s="137">
        <v>55</v>
      </c>
      <c r="T434" s="137">
        <v>50</v>
      </c>
      <c r="U434" s="137">
        <v>46</v>
      </c>
      <c r="V434" s="137">
        <v>37</v>
      </c>
      <c r="W434" s="137">
        <v>35</v>
      </c>
      <c r="X434" s="137">
        <v>30</v>
      </c>
      <c r="Y434" s="137">
        <v>28</v>
      </c>
      <c r="Z434" s="137">
        <v>26</v>
      </c>
      <c r="AA434" s="137">
        <v>21</v>
      </c>
      <c r="AB434" s="137">
        <v>19</v>
      </c>
      <c r="AC434" s="137">
        <v>18</v>
      </c>
      <c r="AD434" s="137">
        <v>13</v>
      </c>
      <c r="AE434" s="137">
        <v>10</v>
      </c>
      <c r="AF434" s="137">
        <v>8</v>
      </c>
      <c r="AG434" s="137">
        <v>6</v>
      </c>
      <c r="AH434" s="137" t="s">
        <v>631</v>
      </c>
      <c r="AI434" s="137" t="s">
        <v>631</v>
      </c>
      <c r="AJ434" s="137">
        <v>0</v>
      </c>
      <c r="AK434" s="137">
        <v>0</v>
      </c>
      <c r="AL434" s="137">
        <v>0</v>
      </c>
      <c r="AM434" s="137">
        <v>0</v>
      </c>
      <c r="AN434" s="137">
        <v>0</v>
      </c>
      <c r="AO434" s="137">
        <v>0</v>
      </c>
      <c r="AP434" s="137">
        <v>0</v>
      </c>
    </row>
    <row r="435" spans="1:42" ht="18" customHeight="1">
      <c r="A435" s="122" t="s">
        <v>1414</v>
      </c>
      <c r="B435" s="136" t="s">
        <v>1415</v>
      </c>
      <c r="C435" s="137">
        <v>921</v>
      </c>
      <c r="D435" s="137">
        <v>810</v>
      </c>
      <c r="E435" s="137">
        <v>707</v>
      </c>
      <c r="F435" s="137">
        <v>648</v>
      </c>
      <c r="G435" s="137">
        <v>575</v>
      </c>
      <c r="H435" s="137">
        <v>507</v>
      </c>
      <c r="I435" s="137">
        <v>487</v>
      </c>
      <c r="J435" s="137">
        <v>435</v>
      </c>
      <c r="K435" s="137">
        <v>382</v>
      </c>
      <c r="L435" s="137">
        <v>326</v>
      </c>
      <c r="M435" s="137">
        <v>313</v>
      </c>
      <c r="N435" s="137">
        <v>288</v>
      </c>
      <c r="O435" s="137">
        <v>285</v>
      </c>
      <c r="P435" s="137">
        <v>256</v>
      </c>
      <c r="Q435" s="137">
        <v>235</v>
      </c>
      <c r="R435" s="137">
        <v>218</v>
      </c>
      <c r="S435" s="137">
        <v>196</v>
      </c>
      <c r="T435" s="137">
        <v>169</v>
      </c>
      <c r="U435" s="137">
        <v>149</v>
      </c>
      <c r="V435" s="137">
        <v>136</v>
      </c>
      <c r="W435" s="137">
        <v>115</v>
      </c>
      <c r="X435" s="137">
        <v>100</v>
      </c>
      <c r="Y435" s="137">
        <v>94</v>
      </c>
      <c r="Z435" s="137">
        <v>77</v>
      </c>
      <c r="AA435" s="137">
        <v>64</v>
      </c>
      <c r="AB435" s="137">
        <v>55</v>
      </c>
      <c r="AC435" s="137">
        <v>43</v>
      </c>
      <c r="AD435" s="137">
        <v>36</v>
      </c>
      <c r="AE435" s="137">
        <v>28</v>
      </c>
      <c r="AF435" s="137">
        <v>20</v>
      </c>
      <c r="AG435" s="137">
        <v>17</v>
      </c>
      <c r="AH435" s="137">
        <v>15</v>
      </c>
      <c r="AI435" s="137">
        <v>15</v>
      </c>
      <c r="AJ435" s="137">
        <v>15</v>
      </c>
      <c r="AK435" s="137">
        <v>13</v>
      </c>
      <c r="AL435" s="137">
        <v>12</v>
      </c>
      <c r="AM435" s="137">
        <v>14</v>
      </c>
      <c r="AN435" s="137">
        <v>15</v>
      </c>
      <c r="AO435" s="137">
        <v>15</v>
      </c>
      <c r="AP435" s="137">
        <v>14</v>
      </c>
    </row>
    <row r="436" spans="1:42" ht="18" customHeight="1">
      <c r="A436" s="122" t="s">
        <v>1416</v>
      </c>
      <c r="B436" s="136" t="s">
        <v>1417</v>
      </c>
      <c r="C436" s="137">
        <v>621</v>
      </c>
      <c r="D436" s="137">
        <v>500</v>
      </c>
      <c r="E436" s="137">
        <v>435</v>
      </c>
      <c r="F436" s="137">
        <v>394</v>
      </c>
      <c r="G436" s="137">
        <v>339</v>
      </c>
      <c r="H436" s="137">
        <v>285</v>
      </c>
      <c r="I436" s="137">
        <v>276</v>
      </c>
      <c r="J436" s="137">
        <v>242</v>
      </c>
      <c r="K436" s="137">
        <v>215</v>
      </c>
      <c r="L436" s="137">
        <v>188</v>
      </c>
      <c r="M436" s="137">
        <v>182</v>
      </c>
      <c r="N436" s="137">
        <v>165</v>
      </c>
      <c r="O436" s="137">
        <v>161</v>
      </c>
      <c r="P436" s="137">
        <v>150</v>
      </c>
      <c r="Q436" s="137">
        <v>143</v>
      </c>
      <c r="R436" s="137">
        <v>136</v>
      </c>
      <c r="S436" s="137">
        <v>128</v>
      </c>
      <c r="T436" s="137">
        <v>116</v>
      </c>
      <c r="U436" s="137">
        <v>101</v>
      </c>
      <c r="V436" s="137">
        <v>99</v>
      </c>
      <c r="W436" s="137">
        <v>93</v>
      </c>
      <c r="X436" s="137">
        <v>84</v>
      </c>
      <c r="Y436" s="137">
        <v>83</v>
      </c>
      <c r="Z436" s="137">
        <v>74</v>
      </c>
      <c r="AA436" s="137">
        <v>64</v>
      </c>
      <c r="AB436" s="137">
        <v>53</v>
      </c>
      <c r="AC436" s="137">
        <v>46</v>
      </c>
      <c r="AD436" s="137">
        <v>34</v>
      </c>
      <c r="AE436" s="137">
        <v>20</v>
      </c>
      <c r="AF436" s="137">
        <v>13</v>
      </c>
      <c r="AG436" s="137">
        <v>10</v>
      </c>
      <c r="AH436" s="137" t="s">
        <v>631</v>
      </c>
      <c r="AI436" s="137">
        <v>6</v>
      </c>
      <c r="AJ436" s="137" t="s">
        <v>631</v>
      </c>
      <c r="AK436" s="137" t="s">
        <v>631</v>
      </c>
      <c r="AL436" s="137" t="s">
        <v>631</v>
      </c>
      <c r="AM436" s="137" t="s">
        <v>631</v>
      </c>
      <c r="AN436" s="137" t="s">
        <v>631</v>
      </c>
      <c r="AO436" s="137" t="s">
        <v>631</v>
      </c>
      <c r="AP436" s="137" t="s">
        <v>631</v>
      </c>
    </row>
    <row r="437" spans="1:42" ht="18" customHeight="1">
      <c r="A437" s="122" t="s">
        <v>1418</v>
      </c>
      <c r="B437" s="136" t="s">
        <v>1419</v>
      </c>
      <c r="C437" s="137">
        <v>543</v>
      </c>
      <c r="D437" s="137">
        <v>463</v>
      </c>
      <c r="E437" s="137">
        <v>410</v>
      </c>
      <c r="F437" s="137">
        <v>356</v>
      </c>
      <c r="G437" s="137">
        <v>315</v>
      </c>
      <c r="H437" s="137">
        <v>254</v>
      </c>
      <c r="I437" s="137">
        <v>232</v>
      </c>
      <c r="J437" s="137">
        <v>201</v>
      </c>
      <c r="K437" s="137">
        <v>176</v>
      </c>
      <c r="L437" s="137">
        <v>154</v>
      </c>
      <c r="M437" s="137">
        <v>139</v>
      </c>
      <c r="N437" s="137">
        <v>126</v>
      </c>
      <c r="O437" s="137">
        <v>107</v>
      </c>
      <c r="P437" s="137">
        <v>87</v>
      </c>
      <c r="Q437" s="137">
        <v>78</v>
      </c>
      <c r="R437" s="137">
        <v>72</v>
      </c>
      <c r="S437" s="137">
        <v>67</v>
      </c>
      <c r="T437" s="137">
        <v>60</v>
      </c>
      <c r="U437" s="137">
        <v>52</v>
      </c>
      <c r="V437" s="137">
        <v>48</v>
      </c>
      <c r="W437" s="137">
        <v>45</v>
      </c>
      <c r="X437" s="137">
        <v>36</v>
      </c>
      <c r="Y437" s="137">
        <v>33</v>
      </c>
      <c r="Z437" s="137">
        <v>28</v>
      </c>
      <c r="AA437" s="137">
        <v>16</v>
      </c>
      <c r="AB437" s="137">
        <v>15</v>
      </c>
      <c r="AC437" s="137">
        <v>13</v>
      </c>
      <c r="AD437" s="137">
        <v>11</v>
      </c>
      <c r="AE437" s="137">
        <v>9</v>
      </c>
      <c r="AF437" s="137">
        <v>10</v>
      </c>
      <c r="AG437" s="137">
        <v>11</v>
      </c>
      <c r="AH437" s="137">
        <v>8</v>
      </c>
      <c r="AI437" s="137">
        <v>9</v>
      </c>
      <c r="AJ437" s="137" t="s">
        <v>631</v>
      </c>
      <c r="AK437" s="137" t="s">
        <v>631</v>
      </c>
      <c r="AL437" s="137" t="s">
        <v>631</v>
      </c>
      <c r="AM437" s="137" t="s">
        <v>631</v>
      </c>
      <c r="AN437" s="137" t="s">
        <v>631</v>
      </c>
      <c r="AO437" s="137" t="s">
        <v>631</v>
      </c>
      <c r="AP437" s="137" t="s">
        <v>631</v>
      </c>
    </row>
    <row r="438" spans="1:42" ht="18" customHeight="1">
      <c r="A438" s="122" t="s">
        <v>1420</v>
      </c>
      <c r="B438" s="136" t="s">
        <v>1421</v>
      </c>
      <c r="C438" s="137">
        <v>98</v>
      </c>
      <c r="D438" s="137">
        <v>82</v>
      </c>
      <c r="E438" s="137">
        <v>71</v>
      </c>
      <c r="F438" s="137">
        <v>63</v>
      </c>
      <c r="G438" s="137">
        <v>53</v>
      </c>
      <c r="H438" s="137">
        <v>51</v>
      </c>
      <c r="I438" s="137">
        <v>50</v>
      </c>
      <c r="J438" s="137">
        <v>43</v>
      </c>
      <c r="K438" s="137">
        <v>43</v>
      </c>
      <c r="L438" s="137">
        <v>37</v>
      </c>
      <c r="M438" s="137">
        <v>36</v>
      </c>
      <c r="N438" s="137">
        <v>32</v>
      </c>
      <c r="O438" s="137">
        <v>27</v>
      </c>
      <c r="P438" s="137">
        <v>26</v>
      </c>
      <c r="Q438" s="137">
        <v>24</v>
      </c>
      <c r="R438" s="137">
        <v>22</v>
      </c>
      <c r="S438" s="137">
        <v>20</v>
      </c>
      <c r="T438" s="137">
        <v>13</v>
      </c>
      <c r="U438" s="137">
        <v>12</v>
      </c>
      <c r="V438" s="137">
        <v>10</v>
      </c>
      <c r="W438" s="137">
        <v>9</v>
      </c>
      <c r="X438" s="137">
        <v>9</v>
      </c>
      <c r="Y438" s="137">
        <v>8</v>
      </c>
      <c r="Z438" s="137">
        <v>8</v>
      </c>
      <c r="AA438" s="137">
        <v>8</v>
      </c>
      <c r="AB438" s="137">
        <v>7</v>
      </c>
      <c r="AC438" s="137">
        <v>8</v>
      </c>
      <c r="AD438" s="137">
        <v>6</v>
      </c>
      <c r="AE438" s="137" t="s">
        <v>631</v>
      </c>
      <c r="AF438" s="137" t="s">
        <v>631</v>
      </c>
      <c r="AG438" s="137" t="s">
        <v>631</v>
      </c>
      <c r="AH438" s="137" t="s">
        <v>631</v>
      </c>
      <c r="AI438" s="137" t="s">
        <v>631</v>
      </c>
      <c r="AJ438" s="137" t="s">
        <v>631</v>
      </c>
      <c r="AK438" s="137" t="s">
        <v>631</v>
      </c>
      <c r="AL438" s="137">
        <v>0</v>
      </c>
      <c r="AM438" s="137">
        <v>0</v>
      </c>
      <c r="AN438" s="137">
        <v>0</v>
      </c>
      <c r="AO438" s="137">
        <v>0</v>
      </c>
      <c r="AP438" s="137">
        <v>0</v>
      </c>
    </row>
    <row r="439" spans="1:42" ht="18" customHeight="1">
      <c r="A439" s="122" t="s">
        <v>1422</v>
      </c>
      <c r="B439" s="136" t="s">
        <v>1423</v>
      </c>
      <c r="C439" s="137">
        <v>286</v>
      </c>
      <c r="D439" s="137">
        <v>244</v>
      </c>
      <c r="E439" s="137">
        <v>207</v>
      </c>
      <c r="F439" s="137">
        <v>188</v>
      </c>
      <c r="G439" s="137">
        <v>167</v>
      </c>
      <c r="H439" s="137">
        <v>140</v>
      </c>
      <c r="I439" s="137">
        <v>136</v>
      </c>
      <c r="J439" s="137">
        <v>118</v>
      </c>
      <c r="K439" s="137">
        <v>100</v>
      </c>
      <c r="L439" s="137">
        <v>90</v>
      </c>
      <c r="M439" s="137">
        <v>84</v>
      </c>
      <c r="N439" s="137">
        <v>78</v>
      </c>
      <c r="O439" s="137">
        <v>78</v>
      </c>
      <c r="P439" s="137">
        <v>70</v>
      </c>
      <c r="Q439" s="137">
        <v>63</v>
      </c>
      <c r="R439" s="137">
        <v>59</v>
      </c>
      <c r="S439" s="137">
        <v>51</v>
      </c>
      <c r="T439" s="137">
        <v>46</v>
      </c>
      <c r="U439" s="137">
        <v>44</v>
      </c>
      <c r="V439" s="137">
        <v>35</v>
      </c>
      <c r="W439" s="137">
        <v>33</v>
      </c>
      <c r="X439" s="137">
        <v>31</v>
      </c>
      <c r="Y439" s="137">
        <v>26</v>
      </c>
      <c r="Z439" s="137">
        <v>24</v>
      </c>
      <c r="AA439" s="137">
        <v>20</v>
      </c>
      <c r="AB439" s="137">
        <v>16</v>
      </c>
      <c r="AC439" s="137">
        <v>13</v>
      </c>
      <c r="AD439" s="137">
        <v>10</v>
      </c>
      <c r="AE439" s="137">
        <v>12</v>
      </c>
      <c r="AF439" s="137">
        <v>9</v>
      </c>
      <c r="AG439" s="137">
        <v>6</v>
      </c>
      <c r="AH439" s="137">
        <v>6</v>
      </c>
      <c r="AI439" s="137" t="s">
        <v>631</v>
      </c>
      <c r="AJ439" s="137" t="s">
        <v>631</v>
      </c>
      <c r="AK439" s="137" t="s">
        <v>631</v>
      </c>
      <c r="AL439" s="137" t="s">
        <v>631</v>
      </c>
      <c r="AM439" s="137" t="s">
        <v>631</v>
      </c>
      <c r="AN439" s="137" t="s">
        <v>631</v>
      </c>
      <c r="AO439" s="137" t="s">
        <v>631</v>
      </c>
      <c r="AP439" s="137" t="s">
        <v>631</v>
      </c>
    </row>
    <row r="440" spans="1:42" ht="18" customHeight="1">
      <c r="A440" s="122" t="s">
        <v>1424</v>
      </c>
      <c r="B440" s="136" t="s">
        <v>1425</v>
      </c>
      <c r="C440" s="137">
        <v>162</v>
      </c>
      <c r="D440" s="137">
        <v>132</v>
      </c>
      <c r="E440" s="137">
        <v>112</v>
      </c>
      <c r="F440" s="137">
        <v>99</v>
      </c>
      <c r="G440" s="137">
        <v>86</v>
      </c>
      <c r="H440" s="137">
        <v>73</v>
      </c>
      <c r="I440" s="137">
        <v>76</v>
      </c>
      <c r="J440" s="137">
        <v>60</v>
      </c>
      <c r="K440" s="137">
        <v>50</v>
      </c>
      <c r="L440" s="137">
        <v>44</v>
      </c>
      <c r="M440" s="137">
        <v>42</v>
      </c>
      <c r="N440" s="137">
        <v>37</v>
      </c>
      <c r="O440" s="137">
        <v>34</v>
      </c>
      <c r="P440" s="137">
        <v>29</v>
      </c>
      <c r="Q440" s="137">
        <v>23</v>
      </c>
      <c r="R440" s="137">
        <v>20</v>
      </c>
      <c r="S440" s="137">
        <v>19</v>
      </c>
      <c r="T440" s="137">
        <v>15</v>
      </c>
      <c r="U440" s="137">
        <v>12</v>
      </c>
      <c r="V440" s="137">
        <v>11</v>
      </c>
      <c r="W440" s="137">
        <v>9</v>
      </c>
      <c r="X440" s="137">
        <v>8</v>
      </c>
      <c r="Y440" s="137">
        <v>7</v>
      </c>
      <c r="Z440" s="137">
        <v>6</v>
      </c>
      <c r="AA440" s="137" t="s">
        <v>631</v>
      </c>
      <c r="AB440" s="137" t="s">
        <v>631</v>
      </c>
      <c r="AC440" s="137">
        <v>6</v>
      </c>
      <c r="AD440" s="137">
        <v>5</v>
      </c>
      <c r="AE440" s="137" t="s">
        <v>631</v>
      </c>
      <c r="AF440" s="137" t="s">
        <v>631</v>
      </c>
      <c r="AG440" s="137" t="s">
        <v>631</v>
      </c>
      <c r="AH440" s="137" t="s">
        <v>631</v>
      </c>
      <c r="AI440" s="137" t="s">
        <v>631</v>
      </c>
      <c r="AJ440" s="137" t="s">
        <v>631</v>
      </c>
      <c r="AK440" s="137" t="s">
        <v>631</v>
      </c>
      <c r="AL440" s="137" t="s">
        <v>631</v>
      </c>
      <c r="AM440" s="137" t="s">
        <v>631</v>
      </c>
      <c r="AN440" s="137" t="s">
        <v>631</v>
      </c>
      <c r="AO440" s="137" t="s">
        <v>631</v>
      </c>
      <c r="AP440" s="137">
        <v>0</v>
      </c>
    </row>
    <row r="441" spans="1:42" ht="18" customHeight="1">
      <c r="A441" s="122" t="s">
        <v>1426</v>
      </c>
      <c r="B441" s="136" t="s">
        <v>1427</v>
      </c>
      <c r="C441" s="137">
        <v>33</v>
      </c>
      <c r="D441" s="137">
        <v>30</v>
      </c>
      <c r="E441" s="137">
        <v>27</v>
      </c>
      <c r="F441" s="137">
        <v>25</v>
      </c>
      <c r="G441" s="137">
        <v>22</v>
      </c>
      <c r="H441" s="137">
        <v>21</v>
      </c>
      <c r="I441" s="137">
        <v>20</v>
      </c>
      <c r="J441" s="137">
        <v>18</v>
      </c>
      <c r="K441" s="137">
        <v>15</v>
      </c>
      <c r="L441" s="137">
        <v>14</v>
      </c>
      <c r="M441" s="137">
        <v>12</v>
      </c>
      <c r="N441" s="137">
        <v>12</v>
      </c>
      <c r="O441" s="137">
        <v>12</v>
      </c>
      <c r="P441" s="137">
        <v>10</v>
      </c>
      <c r="Q441" s="137">
        <v>10</v>
      </c>
      <c r="R441" s="137">
        <v>8</v>
      </c>
      <c r="S441" s="137">
        <v>9</v>
      </c>
      <c r="T441" s="137">
        <v>9</v>
      </c>
      <c r="U441" s="137">
        <v>8</v>
      </c>
      <c r="V441" s="137">
        <v>7</v>
      </c>
      <c r="W441" s="137">
        <v>7</v>
      </c>
      <c r="X441" s="137">
        <v>6</v>
      </c>
      <c r="Y441" s="137" t="s">
        <v>631</v>
      </c>
      <c r="Z441" s="137" t="s">
        <v>631</v>
      </c>
      <c r="AA441" s="137" t="s">
        <v>631</v>
      </c>
      <c r="AB441" s="137" t="s">
        <v>631</v>
      </c>
      <c r="AC441" s="137" t="s">
        <v>631</v>
      </c>
      <c r="AD441" s="137" t="s">
        <v>631</v>
      </c>
      <c r="AE441" s="137" t="s">
        <v>631</v>
      </c>
      <c r="AF441" s="137" t="s">
        <v>631</v>
      </c>
      <c r="AG441" s="137">
        <v>0</v>
      </c>
      <c r="AH441" s="137">
        <v>0</v>
      </c>
      <c r="AI441" s="137">
        <v>0</v>
      </c>
      <c r="AJ441" s="137">
        <v>0</v>
      </c>
      <c r="AK441" s="137">
        <v>0</v>
      </c>
      <c r="AL441" s="137">
        <v>0</v>
      </c>
      <c r="AM441" s="137">
        <v>0</v>
      </c>
      <c r="AN441" s="137">
        <v>0</v>
      </c>
      <c r="AO441" s="137">
        <v>0</v>
      </c>
      <c r="AP441" s="137">
        <v>0</v>
      </c>
    </row>
    <row r="442" spans="1:42" ht="18" customHeight="1">
      <c r="A442" s="122" t="s">
        <v>1428</v>
      </c>
      <c r="B442" s="136" t="s">
        <v>1429</v>
      </c>
      <c r="C442" s="137">
        <v>199</v>
      </c>
      <c r="D442" s="137">
        <v>166</v>
      </c>
      <c r="E442" s="137">
        <v>132</v>
      </c>
      <c r="F442" s="137">
        <v>105</v>
      </c>
      <c r="G442" s="137">
        <v>92</v>
      </c>
      <c r="H442" s="137">
        <v>81</v>
      </c>
      <c r="I442" s="137">
        <v>78</v>
      </c>
      <c r="J442" s="137">
        <v>59</v>
      </c>
      <c r="K442" s="137">
        <v>55</v>
      </c>
      <c r="L442" s="137">
        <v>54</v>
      </c>
      <c r="M442" s="137">
        <v>52</v>
      </c>
      <c r="N442" s="137">
        <v>51</v>
      </c>
      <c r="O442" s="137">
        <v>49</v>
      </c>
      <c r="P442" s="137">
        <v>46</v>
      </c>
      <c r="Q442" s="137">
        <v>45</v>
      </c>
      <c r="R442" s="137">
        <v>41</v>
      </c>
      <c r="S442" s="137">
        <v>36</v>
      </c>
      <c r="T442" s="137">
        <v>36</v>
      </c>
      <c r="U442" s="137">
        <v>38</v>
      </c>
      <c r="V442" s="137">
        <v>35</v>
      </c>
      <c r="W442" s="137">
        <v>36</v>
      </c>
      <c r="X442" s="137">
        <v>37</v>
      </c>
      <c r="Y442" s="137">
        <v>36</v>
      </c>
      <c r="Z442" s="137">
        <v>34</v>
      </c>
      <c r="AA442" s="137">
        <v>33</v>
      </c>
      <c r="AB442" s="137">
        <v>28</v>
      </c>
      <c r="AC442" s="137">
        <v>21</v>
      </c>
      <c r="AD442" s="137">
        <v>20</v>
      </c>
      <c r="AE442" s="137">
        <v>12</v>
      </c>
      <c r="AF442" s="137">
        <v>7</v>
      </c>
      <c r="AG442" s="137">
        <v>7</v>
      </c>
      <c r="AH442" s="137">
        <v>5</v>
      </c>
      <c r="AI442" s="137" t="s">
        <v>631</v>
      </c>
      <c r="AJ442" s="137">
        <v>6</v>
      </c>
      <c r="AK442" s="137" t="s">
        <v>631</v>
      </c>
      <c r="AL442" s="137" t="s">
        <v>631</v>
      </c>
      <c r="AM442" s="137" t="s">
        <v>631</v>
      </c>
      <c r="AN442" s="137" t="s">
        <v>631</v>
      </c>
      <c r="AO442" s="137" t="s">
        <v>631</v>
      </c>
      <c r="AP442" s="137" t="s">
        <v>631</v>
      </c>
    </row>
    <row r="443" spans="1:42" ht="18" customHeight="1">
      <c r="A443" s="122" t="s">
        <v>1430</v>
      </c>
      <c r="B443" s="136" t="s">
        <v>1431</v>
      </c>
      <c r="C443" s="137">
        <v>451</v>
      </c>
      <c r="D443" s="137">
        <v>347</v>
      </c>
      <c r="E443" s="137">
        <v>281</v>
      </c>
      <c r="F443" s="137">
        <v>253</v>
      </c>
      <c r="G443" s="137">
        <v>212</v>
      </c>
      <c r="H443" s="137">
        <v>176</v>
      </c>
      <c r="I443" s="137">
        <v>168</v>
      </c>
      <c r="J443" s="137">
        <v>147</v>
      </c>
      <c r="K443" s="137">
        <v>129</v>
      </c>
      <c r="L443" s="137">
        <v>124</v>
      </c>
      <c r="M443" s="137">
        <v>117</v>
      </c>
      <c r="N443" s="137">
        <v>118</v>
      </c>
      <c r="O443" s="137">
        <v>112</v>
      </c>
      <c r="P443" s="137">
        <v>103</v>
      </c>
      <c r="Q443" s="137">
        <v>102</v>
      </c>
      <c r="R443" s="137">
        <v>93</v>
      </c>
      <c r="S443" s="137">
        <v>91</v>
      </c>
      <c r="T443" s="137">
        <v>82</v>
      </c>
      <c r="U443" s="137">
        <v>81</v>
      </c>
      <c r="V443" s="137">
        <v>73</v>
      </c>
      <c r="W443" s="137">
        <v>65</v>
      </c>
      <c r="X443" s="137">
        <v>59</v>
      </c>
      <c r="Y443" s="137">
        <v>57</v>
      </c>
      <c r="Z443" s="137">
        <v>51</v>
      </c>
      <c r="AA443" s="137">
        <v>41</v>
      </c>
      <c r="AB443" s="137">
        <v>38</v>
      </c>
      <c r="AC443" s="137">
        <v>30</v>
      </c>
      <c r="AD443" s="137">
        <v>26</v>
      </c>
      <c r="AE443" s="137">
        <v>16</v>
      </c>
      <c r="AF443" s="137">
        <v>9</v>
      </c>
      <c r="AG443" s="137">
        <v>9</v>
      </c>
      <c r="AH443" s="137">
        <v>6</v>
      </c>
      <c r="AI443" s="137" t="s">
        <v>631</v>
      </c>
      <c r="AJ443" s="137" t="s">
        <v>631</v>
      </c>
      <c r="AK443" s="137" t="s">
        <v>631</v>
      </c>
      <c r="AL443" s="137" t="s">
        <v>631</v>
      </c>
      <c r="AM443" s="137" t="s">
        <v>631</v>
      </c>
      <c r="AN443" s="137" t="s">
        <v>631</v>
      </c>
      <c r="AO443" s="137" t="s">
        <v>631</v>
      </c>
      <c r="AP443" s="137" t="s">
        <v>631</v>
      </c>
    </row>
    <row r="444" spans="1:42" ht="18" customHeight="1">
      <c r="A444" s="122" t="s">
        <v>1432</v>
      </c>
      <c r="B444" s="136" t="s">
        <v>1433</v>
      </c>
      <c r="C444" s="137">
        <v>209</v>
      </c>
      <c r="D444" s="137">
        <v>206</v>
      </c>
      <c r="E444" s="137">
        <v>200</v>
      </c>
      <c r="F444" s="137">
        <v>190</v>
      </c>
      <c r="G444" s="137">
        <v>182</v>
      </c>
      <c r="H444" s="137">
        <v>175</v>
      </c>
      <c r="I444" s="137">
        <v>173</v>
      </c>
      <c r="J444" s="137">
        <v>168</v>
      </c>
      <c r="K444" s="137">
        <v>167</v>
      </c>
      <c r="L444" s="137">
        <v>158</v>
      </c>
      <c r="M444" s="137">
        <v>154</v>
      </c>
      <c r="N444" s="137">
        <v>150</v>
      </c>
      <c r="O444" s="137">
        <v>146</v>
      </c>
      <c r="P444" s="137">
        <v>132</v>
      </c>
      <c r="Q444" s="137">
        <v>121</v>
      </c>
      <c r="R444" s="137">
        <v>114</v>
      </c>
      <c r="S444" s="137">
        <v>103</v>
      </c>
      <c r="T444" s="137">
        <v>90</v>
      </c>
      <c r="U444" s="137">
        <v>79</v>
      </c>
      <c r="V444" s="137">
        <v>74</v>
      </c>
      <c r="W444" s="137">
        <v>67</v>
      </c>
      <c r="X444" s="137">
        <v>61</v>
      </c>
      <c r="Y444" s="137">
        <v>56</v>
      </c>
      <c r="Z444" s="137">
        <v>48</v>
      </c>
      <c r="AA444" s="137">
        <v>44</v>
      </c>
      <c r="AB444" s="137">
        <v>43</v>
      </c>
      <c r="AC444" s="137">
        <v>35</v>
      </c>
      <c r="AD444" s="137">
        <v>31</v>
      </c>
      <c r="AE444" s="137">
        <v>23</v>
      </c>
      <c r="AF444" s="137">
        <v>18</v>
      </c>
      <c r="AG444" s="137">
        <v>12</v>
      </c>
      <c r="AH444" s="137">
        <v>5</v>
      </c>
      <c r="AI444" s="137" t="s">
        <v>631</v>
      </c>
      <c r="AJ444" s="137">
        <v>0</v>
      </c>
      <c r="AK444" s="137">
        <v>0</v>
      </c>
      <c r="AL444" s="137">
        <v>0</v>
      </c>
      <c r="AM444" s="137">
        <v>0</v>
      </c>
      <c r="AN444" s="137">
        <v>0</v>
      </c>
      <c r="AO444" s="137">
        <v>0</v>
      </c>
      <c r="AP444" s="137">
        <v>0</v>
      </c>
    </row>
    <row r="445" spans="1:42" ht="18" customHeight="1">
      <c r="A445" s="122" t="s">
        <v>1434</v>
      </c>
      <c r="B445" s="136" t="s">
        <v>1435</v>
      </c>
      <c r="C445" s="137">
        <v>551</v>
      </c>
      <c r="D445" s="137">
        <v>478</v>
      </c>
      <c r="E445" s="137">
        <v>400</v>
      </c>
      <c r="F445" s="137">
        <v>361</v>
      </c>
      <c r="G445" s="137">
        <v>330</v>
      </c>
      <c r="H445" s="137">
        <v>285</v>
      </c>
      <c r="I445" s="137">
        <v>274</v>
      </c>
      <c r="J445" s="137">
        <v>234</v>
      </c>
      <c r="K445" s="137">
        <v>211</v>
      </c>
      <c r="L445" s="137">
        <v>177</v>
      </c>
      <c r="M445" s="137">
        <v>162</v>
      </c>
      <c r="N445" s="137">
        <v>147</v>
      </c>
      <c r="O445" s="137">
        <v>139</v>
      </c>
      <c r="P445" s="137">
        <v>128</v>
      </c>
      <c r="Q445" s="137">
        <v>124</v>
      </c>
      <c r="R445" s="137">
        <v>102</v>
      </c>
      <c r="S445" s="137">
        <v>95</v>
      </c>
      <c r="T445" s="137">
        <v>78</v>
      </c>
      <c r="U445" s="137">
        <v>72</v>
      </c>
      <c r="V445" s="137">
        <v>63</v>
      </c>
      <c r="W445" s="137">
        <v>59</v>
      </c>
      <c r="X445" s="137">
        <v>50</v>
      </c>
      <c r="Y445" s="137">
        <v>38</v>
      </c>
      <c r="Z445" s="137">
        <v>29</v>
      </c>
      <c r="AA445" s="137">
        <v>22</v>
      </c>
      <c r="AB445" s="137">
        <v>18</v>
      </c>
      <c r="AC445" s="137">
        <v>16</v>
      </c>
      <c r="AD445" s="137">
        <v>16</v>
      </c>
      <c r="AE445" s="137">
        <v>13</v>
      </c>
      <c r="AF445" s="137">
        <v>12</v>
      </c>
      <c r="AG445" s="137">
        <v>10</v>
      </c>
      <c r="AH445" s="137">
        <v>8</v>
      </c>
      <c r="AI445" s="137">
        <v>7</v>
      </c>
      <c r="AJ445" s="137">
        <v>5</v>
      </c>
      <c r="AK445" s="137">
        <v>6</v>
      </c>
      <c r="AL445" s="137" t="s">
        <v>631</v>
      </c>
      <c r="AM445" s="137" t="s">
        <v>631</v>
      </c>
      <c r="AN445" s="137" t="s">
        <v>631</v>
      </c>
      <c r="AO445" s="137" t="s">
        <v>631</v>
      </c>
      <c r="AP445" s="137" t="s">
        <v>631</v>
      </c>
    </row>
    <row r="446" spans="1:42" ht="18" customHeight="1">
      <c r="A446" s="122" t="s">
        <v>1436</v>
      </c>
      <c r="B446" s="136" t="s">
        <v>1437</v>
      </c>
      <c r="C446" s="137">
        <v>292</v>
      </c>
      <c r="D446" s="137">
        <v>235</v>
      </c>
      <c r="E446" s="137">
        <v>196</v>
      </c>
      <c r="F446" s="137">
        <v>180</v>
      </c>
      <c r="G446" s="137">
        <v>168</v>
      </c>
      <c r="H446" s="137">
        <v>133</v>
      </c>
      <c r="I446" s="137">
        <v>132</v>
      </c>
      <c r="J446" s="137">
        <v>119</v>
      </c>
      <c r="K446" s="137">
        <v>104</v>
      </c>
      <c r="L446" s="137">
        <v>90</v>
      </c>
      <c r="M446" s="137">
        <v>88</v>
      </c>
      <c r="N446" s="137">
        <v>83</v>
      </c>
      <c r="O446" s="137">
        <v>80</v>
      </c>
      <c r="P446" s="137">
        <v>65</v>
      </c>
      <c r="Q446" s="137">
        <v>65</v>
      </c>
      <c r="R446" s="137">
        <v>64</v>
      </c>
      <c r="S446" s="137">
        <v>62</v>
      </c>
      <c r="T446" s="137">
        <v>58</v>
      </c>
      <c r="U446" s="137">
        <v>59</v>
      </c>
      <c r="V446" s="137">
        <v>51</v>
      </c>
      <c r="W446" s="137">
        <v>46</v>
      </c>
      <c r="X446" s="137">
        <v>42</v>
      </c>
      <c r="Y446" s="137">
        <v>38</v>
      </c>
      <c r="Z446" s="137">
        <v>34</v>
      </c>
      <c r="AA446" s="137">
        <v>25</v>
      </c>
      <c r="AB446" s="137">
        <v>22</v>
      </c>
      <c r="AC446" s="137">
        <v>18</v>
      </c>
      <c r="AD446" s="137">
        <v>16</v>
      </c>
      <c r="AE446" s="137">
        <v>7</v>
      </c>
      <c r="AF446" s="137">
        <v>5</v>
      </c>
      <c r="AG446" s="137" t="s">
        <v>631</v>
      </c>
      <c r="AH446" s="137" t="s">
        <v>631</v>
      </c>
      <c r="AI446" s="137" t="s">
        <v>631</v>
      </c>
      <c r="AJ446" s="137" t="s">
        <v>631</v>
      </c>
      <c r="AK446" s="137" t="s">
        <v>631</v>
      </c>
      <c r="AL446" s="137" t="s">
        <v>631</v>
      </c>
      <c r="AM446" s="137" t="s">
        <v>631</v>
      </c>
      <c r="AN446" s="137" t="s">
        <v>631</v>
      </c>
      <c r="AO446" s="137" t="s">
        <v>631</v>
      </c>
      <c r="AP446" s="137" t="s">
        <v>631</v>
      </c>
    </row>
    <row r="447" spans="1:42" ht="18" customHeight="1">
      <c r="A447" s="122" t="s">
        <v>1438</v>
      </c>
      <c r="B447" s="136" t="s">
        <v>1439</v>
      </c>
      <c r="C447" s="137">
        <v>375</v>
      </c>
      <c r="D447" s="137">
        <v>314</v>
      </c>
      <c r="E447" s="137">
        <v>290</v>
      </c>
      <c r="F447" s="137">
        <v>254</v>
      </c>
      <c r="G447" s="137">
        <v>217</v>
      </c>
      <c r="H447" s="137">
        <v>184</v>
      </c>
      <c r="I447" s="137">
        <v>177</v>
      </c>
      <c r="J447" s="137">
        <v>164</v>
      </c>
      <c r="K447" s="137">
        <v>155</v>
      </c>
      <c r="L447" s="137">
        <v>133</v>
      </c>
      <c r="M447" s="137">
        <v>127</v>
      </c>
      <c r="N447" s="137">
        <v>114</v>
      </c>
      <c r="O447" s="137">
        <v>104</v>
      </c>
      <c r="P447" s="137">
        <v>89</v>
      </c>
      <c r="Q447" s="137">
        <v>78</v>
      </c>
      <c r="R447" s="137">
        <v>67</v>
      </c>
      <c r="S447" s="137">
        <v>57</v>
      </c>
      <c r="T447" s="137">
        <v>46</v>
      </c>
      <c r="U447" s="137">
        <v>42</v>
      </c>
      <c r="V447" s="137">
        <v>40</v>
      </c>
      <c r="W447" s="137">
        <v>45</v>
      </c>
      <c r="X447" s="137">
        <v>39</v>
      </c>
      <c r="Y447" s="137">
        <v>35</v>
      </c>
      <c r="Z447" s="137">
        <v>30</v>
      </c>
      <c r="AA447" s="137">
        <v>25</v>
      </c>
      <c r="AB447" s="137">
        <v>23</v>
      </c>
      <c r="AC447" s="137">
        <v>23</v>
      </c>
      <c r="AD447" s="137">
        <v>19</v>
      </c>
      <c r="AE447" s="137">
        <v>19</v>
      </c>
      <c r="AF447" s="137">
        <v>11</v>
      </c>
      <c r="AG447" s="137">
        <v>8</v>
      </c>
      <c r="AH447" s="137">
        <v>8</v>
      </c>
      <c r="AI447" s="137">
        <v>8</v>
      </c>
      <c r="AJ447" s="137">
        <v>5</v>
      </c>
      <c r="AK447" s="137">
        <v>5</v>
      </c>
      <c r="AL447" s="137">
        <v>5</v>
      </c>
      <c r="AM447" s="137" t="s">
        <v>631</v>
      </c>
      <c r="AN447" s="137">
        <v>5</v>
      </c>
      <c r="AO447" s="137">
        <v>5</v>
      </c>
      <c r="AP447" s="137">
        <v>5</v>
      </c>
    </row>
    <row r="448" spans="1:42" ht="18" customHeight="1">
      <c r="A448" s="122" t="s">
        <v>1440</v>
      </c>
      <c r="B448" s="136" t="s">
        <v>1441</v>
      </c>
      <c r="C448" s="137">
        <v>53</v>
      </c>
      <c r="D448" s="137">
        <v>44</v>
      </c>
      <c r="E448" s="137">
        <v>35</v>
      </c>
      <c r="F448" s="137">
        <v>29</v>
      </c>
      <c r="G448" s="137">
        <v>23</v>
      </c>
      <c r="H448" s="137">
        <v>20</v>
      </c>
      <c r="I448" s="137">
        <v>20</v>
      </c>
      <c r="J448" s="137">
        <v>18</v>
      </c>
      <c r="K448" s="137">
        <v>18</v>
      </c>
      <c r="L448" s="137">
        <v>17</v>
      </c>
      <c r="M448" s="137">
        <v>15</v>
      </c>
      <c r="N448" s="137">
        <v>16</v>
      </c>
      <c r="O448" s="137">
        <v>16</v>
      </c>
      <c r="P448" s="137">
        <v>15</v>
      </c>
      <c r="Q448" s="137">
        <v>15</v>
      </c>
      <c r="R448" s="137">
        <v>14</v>
      </c>
      <c r="S448" s="137">
        <v>15</v>
      </c>
      <c r="T448" s="137">
        <v>13</v>
      </c>
      <c r="U448" s="137">
        <v>12</v>
      </c>
      <c r="V448" s="137">
        <v>9</v>
      </c>
      <c r="W448" s="137">
        <v>9</v>
      </c>
      <c r="X448" s="137">
        <v>7</v>
      </c>
      <c r="Y448" s="137">
        <v>5</v>
      </c>
      <c r="Z448" s="137" t="s">
        <v>631</v>
      </c>
      <c r="AA448" s="137" t="s">
        <v>631</v>
      </c>
      <c r="AB448" s="137" t="s">
        <v>631</v>
      </c>
      <c r="AC448" s="137" t="s">
        <v>631</v>
      </c>
      <c r="AD448" s="137" t="s">
        <v>631</v>
      </c>
      <c r="AE448" s="137" t="s">
        <v>631</v>
      </c>
      <c r="AF448" s="137" t="s">
        <v>631</v>
      </c>
      <c r="AG448" s="137" t="s">
        <v>631</v>
      </c>
      <c r="AH448" s="137" t="s">
        <v>631</v>
      </c>
      <c r="AI448" s="137" t="s">
        <v>631</v>
      </c>
      <c r="AJ448" s="137" t="s">
        <v>631</v>
      </c>
      <c r="AK448" s="137" t="s">
        <v>631</v>
      </c>
      <c r="AL448" s="137" t="s">
        <v>631</v>
      </c>
      <c r="AM448" s="137" t="s">
        <v>631</v>
      </c>
      <c r="AN448" s="137" t="s">
        <v>631</v>
      </c>
      <c r="AO448" s="137" t="s">
        <v>631</v>
      </c>
      <c r="AP448" s="137" t="s">
        <v>631</v>
      </c>
    </row>
    <row r="449" spans="1:42" ht="18" customHeight="1">
      <c r="A449" s="122" t="s">
        <v>1442</v>
      </c>
      <c r="B449" s="136" t="s">
        <v>1443</v>
      </c>
      <c r="C449" s="137">
        <v>219</v>
      </c>
      <c r="D449" s="137">
        <v>187</v>
      </c>
      <c r="E449" s="137">
        <v>165</v>
      </c>
      <c r="F449" s="137">
        <v>142</v>
      </c>
      <c r="G449" s="137">
        <v>129</v>
      </c>
      <c r="H449" s="137">
        <v>103</v>
      </c>
      <c r="I449" s="137">
        <v>99</v>
      </c>
      <c r="J449" s="137">
        <v>84</v>
      </c>
      <c r="K449" s="137">
        <v>79</v>
      </c>
      <c r="L449" s="137">
        <v>70</v>
      </c>
      <c r="M449" s="137">
        <v>68</v>
      </c>
      <c r="N449" s="137">
        <v>64</v>
      </c>
      <c r="O449" s="137">
        <v>57</v>
      </c>
      <c r="P449" s="137">
        <v>48</v>
      </c>
      <c r="Q449" s="137">
        <v>42</v>
      </c>
      <c r="R449" s="137">
        <v>39</v>
      </c>
      <c r="S449" s="137">
        <v>36</v>
      </c>
      <c r="T449" s="137">
        <v>34</v>
      </c>
      <c r="U449" s="137">
        <v>37</v>
      </c>
      <c r="V449" s="137">
        <v>30</v>
      </c>
      <c r="W449" s="137">
        <v>29</v>
      </c>
      <c r="X449" s="137">
        <v>27</v>
      </c>
      <c r="Y449" s="137">
        <v>27</v>
      </c>
      <c r="Z449" s="137">
        <v>21</v>
      </c>
      <c r="AA449" s="137">
        <v>18</v>
      </c>
      <c r="AB449" s="137">
        <v>16</v>
      </c>
      <c r="AC449" s="137">
        <v>15</v>
      </c>
      <c r="AD449" s="137">
        <v>10</v>
      </c>
      <c r="AE449" s="137">
        <v>8</v>
      </c>
      <c r="AF449" s="137">
        <v>8</v>
      </c>
      <c r="AG449" s="137">
        <v>7</v>
      </c>
      <c r="AH449" s="137">
        <v>6</v>
      </c>
      <c r="AI449" s="137" t="s">
        <v>631</v>
      </c>
      <c r="AJ449" s="137" t="s">
        <v>631</v>
      </c>
      <c r="AK449" s="137" t="s">
        <v>631</v>
      </c>
      <c r="AL449" s="137" t="s">
        <v>631</v>
      </c>
      <c r="AM449" s="137" t="s">
        <v>631</v>
      </c>
      <c r="AN449" s="137" t="s">
        <v>631</v>
      </c>
      <c r="AO449" s="137" t="s">
        <v>631</v>
      </c>
      <c r="AP449" s="137" t="s">
        <v>631</v>
      </c>
    </row>
    <row r="450" spans="1:42" ht="18" customHeight="1">
      <c r="A450" s="122" t="s">
        <v>1444</v>
      </c>
      <c r="B450" s="136" t="s">
        <v>1445</v>
      </c>
      <c r="C450" s="137">
        <v>615</v>
      </c>
      <c r="D450" s="137">
        <v>504</v>
      </c>
      <c r="E450" s="137">
        <v>438</v>
      </c>
      <c r="F450" s="137">
        <v>403</v>
      </c>
      <c r="G450" s="137">
        <v>373</v>
      </c>
      <c r="H450" s="137">
        <v>324</v>
      </c>
      <c r="I450" s="137">
        <v>310</v>
      </c>
      <c r="J450" s="137">
        <v>278</v>
      </c>
      <c r="K450" s="137">
        <v>247</v>
      </c>
      <c r="L450" s="137">
        <v>213</v>
      </c>
      <c r="M450" s="137">
        <v>205</v>
      </c>
      <c r="N450" s="137">
        <v>195</v>
      </c>
      <c r="O450" s="137">
        <v>180</v>
      </c>
      <c r="P450" s="137">
        <v>154</v>
      </c>
      <c r="Q450" s="137">
        <v>162</v>
      </c>
      <c r="R450" s="137">
        <v>164</v>
      </c>
      <c r="S450" s="137">
        <v>159</v>
      </c>
      <c r="T450" s="137">
        <v>151</v>
      </c>
      <c r="U450" s="137">
        <v>136</v>
      </c>
      <c r="V450" s="137">
        <v>123</v>
      </c>
      <c r="W450" s="137">
        <v>121</v>
      </c>
      <c r="X450" s="137">
        <v>112</v>
      </c>
      <c r="Y450" s="137">
        <v>105</v>
      </c>
      <c r="Z450" s="137">
        <v>100</v>
      </c>
      <c r="AA450" s="137">
        <v>85</v>
      </c>
      <c r="AB450" s="137">
        <v>74</v>
      </c>
      <c r="AC450" s="137">
        <v>62</v>
      </c>
      <c r="AD450" s="137">
        <v>52</v>
      </c>
      <c r="AE450" s="137">
        <v>42</v>
      </c>
      <c r="AF450" s="137">
        <v>19</v>
      </c>
      <c r="AG450" s="137">
        <v>14</v>
      </c>
      <c r="AH450" s="137">
        <v>12</v>
      </c>
      <c r="AI450" s="137">
        <v>10</v>
      </c>
      <c r="AJ450" s="137">
        <v>5</v>
      </c>
      <c r="AK450" s="137" t="s">
        <v>631</v>
      </c>
      <c r="AL450" s="137" t="s">
        <v>631</v>
      </c>
      <c r="AM450" s="137" t="s">
        <v>631</v>
      </c>
      <c r="AN450" s="137" t="s">
        <v>631</v>
      </c>
      <c r="AO450" s="137" t="s">
        <v>631</v>
      </c>
      <c r="AP450" s="137" t="s">
        <v>631</v>
      </c>
    </row>
    <row r="451" spans="1:42" ht="18" customHeight="1">
      <c r="A451" s="122" t="s">
        <v>1446</v>
      </c>
      <c r="B451" s="136" t="s">
        <v>1447</v>
      </c>
      <c r="C451" s="137">
        <v>362</v>
      </c>
      <c r="D451" s="137">
        <v>307</v>
      </c>
      <c r="E451" s="137">
        <v>269</v>
      </c>
      <c r="F451" s="137">
        <v>238</v>
      </c>
      <c r="G451" s="137">
        <v>193</v>
      </c>
      <c r="H451" s="137">
        <v>162</v>
      </c>
      <c r="I451" s="137">
        <v>159</v>
      </c>
      <c r="J451" s="137">
        <v>148</v>
      </c>
      <c r="K451" s="137">
        <v>133</v>
      </c>
      <c r="L451" s="137">
        <v>116</v>
      </c>
      <c r="M451" s="137">
        <v>114</v>
      </c>
      <c r="N451" s="137">
        <v>104</v>
      </c>
      <c r="O451" s="137">
        <v>99</v>
      </c>
      <c r="P451" s="137">
        <v>91</v>
      </c>
      <c r="Q451" s="137">
        <v>88</v>
      </c>
      <c r="R451" s="137">
        <v>84</v>
      </c>
      <c r="S451" s="137">
        <v>83</v>
      </c>
      <c r="T451" s="137">
        <v>72</v>
      </c>
      <c r="U451" s="137">
        <v>59</v>
      </c>
      <c r="V451" s="137">
        <v>51</v>
      </c>
      <c r="W451" s="137">
        <v>40</v>
      </c>
      <c r="X451" s="137">
        <v>33</v>
      </c>
      <c r="Y451" s="137">
        <v>28</v>
      </c>
      <c r="Z451" s="137">
        <v>23</v>
      </c>
      <c r="AA451" s="137">
        <v>20</v>
      </c>
      <c r="AB451" s="137">
        <v>18</v>
      </c>
      <c r="AC451" s="137">
        <v>15</v>
      </c>
      <c r="AD451" s="137">
        <v>9</v>
      </c>
      <c r="AE451" s="137" t="s">
        <v>631</v>
      </c>
      <c r="AF451" s="137">
        <v>5</v>
      </c>
      <c r="AG451" s="137" t="s">
        <v>631</v>
      </c>
      <c r="AH451" s="137" t="s">
        <v>631</v>
      </c>
      <c r="AI451" s="137" t="s">
        <v>631</v>
      </c>
      <c r="AJ451" s="137" t="s">
        <v>631</v>
      </c>
      <c r="AK451" s="137" t="s">
        <v>631</v>
      </c>
      <c r="AL451" s="137" t="s">
        <v>631</v>
      </c>
      <c r="AM451" s="137" t="s">
        <v>631</v>
      </c>
      <c r="AN451" s="137" t="s">
        <v>631</v>
      </c>
      <c r="AO451" s="137" t="s">
        <v>631</v>
      </c>
      <c r="AP451" s="137" t="s">
        <v>631</v>
      </c>
    </row>
    <row r="452" spans="1:42" ht="18" customHeight="1">
      <c r="A452" s="136" t="s">
        <v>1448</v>
      </c>
      <c r="B452" s="136" t="s">
        <v>1449</v>
      </c>
      <c r="C452" s="137">
        <v>94</v>
      </c>
      <c r="D452" s="137">
        <v>73</v>
      </c>
      <c r="E452" s="137">
        <v>63</v>
      </c>
      <c r="F452" s="137">
        <v>57</v>
      </c>
      <c r="G452" s="137">
        <v>51</v>
      </c>
      <c r="H452" s="137">
        <v>44</v>
      </c>
      <c r="I452" s="137">
        <v>47</v>
      </c>
      <c r="J452" s="137">
        <v>41</v>
      </c>
      <c r="K452" s="137">
        <v>34</v>
      </c>
      <c r="L452" s="137">
        <v>32</v>
      </c>
      <c r="M452" s="137">
        <v>32</v>
      </c>
      <c r="N452" s="137">
        <v>28</v>
      </c>
      <c r="O452" s="137">
        <v>26</v>
      </c>
      <c r="P452" s="137">
        <v>23</v>
      </c>
      <c r="Q452" s="137">
        <v>18</v>
      </c>
      <c r="R452" s="137">
        <v>14</v>
      </c>
      <c r="S452" s="137">
        <v>13</v>
      </c>
      <c r="T452" s="137">
        <v>13</v>
      </c>
      <c r="U452" s="137">
        <v>13</v>
      </c>
      <c r="V452" s="137">
        <v>13</v>
      </c>
      <c r="W452" s="137">
        <v>14</v>
      </c>
      <c r="X452" s="137">
        <v>11</v>
      </c>
      <c r="Y452" s="137">
        <v>9</v>
      </c>
      <c r="Z452" s="137">
        <v>10</v>
      </c>
      <c r="AA452" s="137">
        <v>9</v>
      </c>
      <c r="AB452" s="137">
        <v>8</v>
      </c>
      <c r="AC452" s="137">
        <v>7</v>
      </c>
      <c r="AD452" s="137">
        <v>6</v>
      </c>
      <c r="AE452" s="137">
        <v>5</v>
      </c>
      <c r="AF452" s="137">
        <v>5</v>
      </c>
      <c r="AG452" s="137" t="s">
        <v>631</v>
      </c>
      <c r="AH452" s="137" t="s">
        <v>631</v>
      </c>
      <c r="AI452" s="137" t="s">
        <v>631</v>
      </c>
      <c r="AJ452" s="137" t="s">
        <v>631</v>
      </c>
      <c r="AK452" s="137" t="s">
        <v>631</v>
      </c>
      <c r="AL452" s="137" t="s">
        <v>631</v>
      </c>
      <c r="AM452" s="137" t="s">
        <v>631</v>
      </c>
      <c r="AN452" s="137" t="s">
        <v>631</v>
      </c>
      <c r="AO452" s="137">
        <v>0</v>
      </c>
      <c r="AP452" s="137">
        <v>0</v>
      </c>
    </row>
    <row r="453" spans="1:42" ht="18" customHeight="1">
      <c r="A453" s="122" t="s">
        <v>1450</v>
      </c>
      <c r="B453" s="136" t="s">
        <v>1451</v>
      </c>
      <c r="C453" s="137">
        <v>453</v>
      </c>
      <c r="D453" s="137">
        <v>374</v>
      </c>
      <c r="E453" s="137">
        <v>317</v>
      </c>
      <c r="F453" s="137">
        <v>285</v>
      </c>
      <c r="G453" s="137">
        <v>251</v>
      </c>
      <c r="H453" s="137">
        <v>217</v>
      </c>
      <c r="I453" s="137">
        <v>209</v>
      </c>
      <c r="J453" s="137">
        <v>189</v>
      </c>
      <c r="K453" s="137">
        <v>172</v>
      </c>
      <c r="L453" s="137">
        <v>153</v>
      </c>
      <c r="M453" s="137">
        <v>143</v>
      </c>
      <c r="N453" s="137">
        <v>138</v>
      </c>
      <c r="O453" s="137">
        <v>136</v>
      </c>
      <c r="P453" s="137">
        <v>116</v>
      </c>
      <c r="Q453" s="137">
        <v>103</v>
      </c>
      <c r="R453" s="137">
        <v>94</v>
      </c>
      <c r="S453" s="137">
        <v>86</v>
      </c>
      <c r="T453" s="137">
        <v>72</v>
      </c>
      <c r="U453" s="137">
        <v>67</v>
      </c>
      <c r="V453" s="137">
        <v>59</v>
      </c>
      <c r="W453" s="137">
        <v>54</v>
      </c>
      <c r="X453" s="137">
        <v>50</v>
      </c>
      <c r="Y453" s="137">
        <v>48</v>
      </c>
      <c r="Z453" s="137">
        <v>44</v>
      </c>
      <c r="AA453" s="137">
        <v>42</v>
      </c>
      <c r="AB453" s="137">
        <v>38</v>
      </c>
      <c r="AC453" s="137">
        <v>33</v>
      </c>
      <c r="AD453" s="137">
        <v>28</v>
      </c>
      <c r="AE453" s="137">
        <v>20</v>
      </c>
      <c r="AF453" s="137">
        <v>13</v>
      </c>
      <c r="AG453" s="137">
        <v>7</v>
      </c>
      <c r="AH453" s="137">
        <v>6</v>
      </c>
      <c r="AI453" s="137">
        <v>6</v>
      </c>
      <c r="AJ453" s="137">
        <v>6</v>
      </c>
      <c r="AK453" s="137">
        <v>5</v>
      </c>
      <c r="AL453" s="137">
        <v>5</v>
      </c>
      <c r="AM453" s="137" t="s">
        <v>631</v>
      </c>
      <c r="AN453" s="137" t="s">
        <v>631</v>
      </c>
      <c r="AO453" s="137" t="s">
        <v>631</v>
      </c>
      <c r="AP453" s="137" t="s">
        <v>631</v>
      </c>
    </row>
    <row r="454" spans="1:42" ht="18" customHeight="1">
      <c r="A454" s="122"/>
      <c r="B454" s="136" t="s">
        <v>650</v>
      </c>
      <c r="C454" s="137">
        <v>6</v>
      </c>
      <c r="D454" s="137" t="s">
        <v>631</v>
      </c>
      <c r="E454" s="137" t="s">
        <v>631</v>
      </c>
      <c r="F454" s="137" t="s">
        <v>631</v>
      </c>
      <c r="G454" s="137" t="s">
        <v>631</v>
      </c>
      <c r="H454" s="137" t="s">
        <v>631</v>
      </c>
      <c r="I454" s="137" t="s">
        <v>631</v>
      </c>
      <c r="J454" s="137" t="s">
        <v>631</v>
      </c>
      <c r="K454" s="137" t="s">
        <v>631</v>
      </c>
      <c r="L454" s="137" t="s">
        <v>631</v>
      </c>
      <c r="M454" s="137" t="s">
        <v>631</v>
      </c>
      <c r="N454" s="137" t="s">
        <v>631</v>
      </c>
      <c r="O454" s="137" t="s">
        <v>631</v>
      </c>
      <c r="P454" s="137" t="s">
        <v>631</v>
      </c>
      <c r="Q454" s="137" t="s">
        <v>631</v>
      </c>
      <c r="R454" s="137" t="s">
        <v>631</v>
      </c>
      <c r="S454" s="137" t="s">
        <v>631</v>
      </c>
      <c r="T454" s="137" t="s">
        <v>631</v>
      </c>
      <c r="U454" s="137" t="s">
        <v>631</v>
      </c>
      <c r="V454" s="137" t="s">
        <v>631</v>
      </c>
      <c r="W454" s="137" t="s">
        <v>631</v>
      </c>
      <c r="X454" s="137" t="s">
        <v>631</v>
      </c>
      <c r="Y454" s="137" t="s">
        <v>631</v>
      </c>
      <c r="Z454" s="137" t="s">
        <v>631</v>
      </c>
      <c r="AA454" s="137" t="s">
        <v>631</v>
      </c>
      <c r="AB454" s="137" t="s">
        <v>631</v>
      </c>
      <c r="AC454" s="137" t="s">
        <v>631</v>
      </c>
      <c r="AD454" s="137" t="s">
        <v>631</v>
      </c>
      <c r="AE454" s="137" t="s">
        <v>631</v>
      </c>
      <c r="AF454" s="137" t="s">
        <v>631</v>
      </c>
      <c r="AG454" s="137" t="s">
        <v>631</v>
      </c>
      <c r="AH454" s="137" t="s">
        <v>631</v>
      </c>
      <c r="AI454" s="137" t="s">
        <v>631</v>
      </c>
      <c r="AJ454" s="137" t="s">
        <v>631</v>
      </c>
      <c r="AK454" s="137" t="s">
        <v>631</v>
      </c>
      <c r="AL454" s="137" t="s">
        <v>631</v>
      </c>
      <c r="AM454" s="137" t="s">
        <v>631</v>
      </c>
      <c r="AN454" s="137" t="s">
        <v>631</v>
      </c>
      <c r="AO454" s="137" t="s">
        <v>631</v>
      </c>
      <c r="AP454" s="137" t="s">
        <v>631</v>
      </c>
    </row>
    <row r="455" spans="1:42" ht="18" customHeight="1">
      <c r="A455" s="122" t="s">
        <v>1452</v>
      </c>
      <c r="B455" s="136" t="s">
        <v>563</v>
      </c>
      <c r="C455" s="137">
        <v>1887</v>
      </c>
      <c r="D455" s="137">
        <v>1651</v>
      </c>
      <c r="E455" s="137">
        <v>1438</v>
      </c>
      <c r="F455" s="137">
        <v>1328</v>
      </c>
      <c r="G455" s="137">
        <v>1219</v>
      </c>
      <c r="H455" s="137">
        <v>1147</v>
      </c>
      <c r="I455" s="137">
        <v>1132</v>
      </c>
      <c r="J455" s="137">
        <v>1036</v>
      </c>
      <c r="K455" s="137">
        <v>993</v>
      </c>
      <c r="L455" s="137">
        <v>946</v>
      </c>
      <c r="M455" s="137">
        <v>914</v>
      </c>
      <c r="N455" s="137">
        <v>888</v>
      </c>
      <c r="O455" s="137">
        <v>846</v>
      </c>
      <c r="P455" s="137">
        <v>802</v>
      </c>
      <c r="Q455" s="137">
        <v>752</v>
      </c>
      <c r="R455" s="137">
        <v>698</v>
      </c>
      <c r="S455" s="137">
        <v>624</v>
      </c>
      <c r="T455" s="137">
        <v>580</v>
      </c>
      <c r="U455" s="137">
        <v>557</v>
      </c>
      <c r="V455" s="137">
        <v>500</v>
      </c>
      <c r="W455" s="137">
        <v>493</v>
      </c>
      <c r="X455" s="137">
        <v>456</v>
      </c>
      <c r="Y455" s="137">
        <v>428</v>
      </c>
      <c r="Z455" s="137">
        <v>392</v>
      </c>
      <c r="AA455" s="137">
        <v>349</v>
      </c>
      <c r="AB455" s="137">
        <v>302</v>
      </c>
      <c r="AC455" s="137">
        <v>264</v>
      </c>
      <c r="AD455" s="137">
        <v>226</v>
      </c>
      <c r="AE455" s="137">
        <v>190</v>
      </c>
      <c r="AF455" s="137">
        <v>146</v>
      </c>
      <c r="AG455" s="137">
        <v>157</v>
      </c>
      <c r="AH455" s="137">
        <v>136</v>
      </c>
      <c r="AI455" s="137">
        <v>114</v>
      </c>
      <c r="AJ455" s="137">
        <v>99</v>
      </c>
      <c r="AK455" s="137">
        <v>84</v>
      </c>
      <c r="AL455" s="137">
        <v>93</v>
      </c>
      <c r="AM455" s="137">
        <v>81</v>
      </c>
      <c r="AN455" s="137">
        <v>76</v>
      </c>
      <c r="AO455" s="137">
        <v>69</v>
      </c>
      <c r="AP455" s="137">
        <v>70</v>
      </c>
    </row>
    <row r="456" spans="1:42" ht="18" customHeight="1">
      <c r="A456" s="122" t="s">
        <v>1453</v>
      </c>
      <c r="B456" s="136" t="s">
        <v>1454</v>
      </c>
      <c r="C456" s="137">
        <v>181</v>
      </c>
      <c r="D456" s="137">
        <v>165</v>
      </c>
      <c r="E456" s="137">
        <v>150</v>
      </c>
      <c r="F456" s="137">
        <v>139</v>
      </c>
      <c r="G456" s="137">
        <v>137</v>
      </c>
      <c r="H456" s="137">
        <v>128</v>
      </c>
      <c r="I456" s="137">
        <v>131</v>
      </c>
      <c r="J456" s="137">
        <v>114</v>
      </c>
      <c r="K456" s="137">
        <v>106</v>
      </c>
      <c r="L456" s="137">
        <v>104</v>
      </c>
      <c r="M456" s="137">
        <v>116</v>
      </c>
      <c r="N456" s="137">
        <v>114</v>
      </c>
      <c r="O456" s="137">
        <v>110</v>
      </c>
      <c r="P456" s="137">
        <v>112</v>
      </c>
      <c r="Q456" s="137">
        <v>105</v>
      </c>
      <c r="R456" s="137">
        <v>101</v>
      </c>
      <c r="S456" s="137">
        <v>90</v>
      </c>
      <c r="T456" s="137">
        <v>83</v>
      </c>
      <c r="U456" s="137">
        <v>85</v>
      </c>
      <c r="V456" s="137">
        <v>68</v>
      </c>
      <c r="W456" s="137">
        <v>64</v>
      </c>
      <c r="X456" s="137">
        <v>58</v>
      </c>
      <c r="Y456" s="137">
        <v>56</v>
      </c>
      <c r="Z456" s="137">
        <v>53</v>
      </c>
      <c r="AA456" s="137">
        <v>45</v>
      </c>
      <c r="AB456" s="137">
        <v>35</v>
      </c>
      <c r="AC456" s="137">
        <v>32</v>
      </c>
      <c r="AD456" s="137">
        <v>28</v>
      </c>
      <c r="AE456" s="137">
        <v>18</v>
      </c>
      <c r="AF456" s="137">
        <v>15</v>
      </c>
      <c r="AG456" s="137">
        <v>13</v>
      </c>
      <c r="AH456" s="137">
        <v>10</v>
      </c>
      <c r="AI456" s="137">
        <v>9</v>
      </c>
      <c r="AJ456" s="137">
        <v>8</v>
      </c>
      <c r="AK456" s="137">
        <v>8</v>
      </c>
      <c r="AL456" s="137">
        <v>8</v>
      </c>
      <c r="AM456" s="137">
        <v>6</v>
      </c>
      <c r="AN456" s="137">
        <v>7</v>
      </c>
      <c r="AO456" s="137">
        <v>10</v>
      </c>
      <c r="AP456" s="137">
        <v>11</v>
      </c>
    </row>
    <row r="457" spans="1:42" ht="18" customHeight="1">
      <c r="A457" s="122" t="s">
        <v>1455</v>
      </c>
      <c r="B457" s="136" t="s">
        <v>1456</v>
      </c>
      <c r="C457" s="137">
        <v>276</v>
      </c>
      <c r="D457" s="137">
        <v>231</v>
      </c>
      <c r="E457" s="137">
        <v>204</v>
      </c>
      <c r="F457" s="137">
        <v>193</v>
      </c>
      <c r="G457" s="137">
        <v>169</v>
      </c>
      <c r="H457" s="137">
        <v>153</v>
      </c>
      <c r="I457" s="137">
        <v>155</v>
      </c>
      <c r="J457" s="137">
        <v>142</v>
      </c>
      <c r="K457" s="137">
        <v>142</v>
      </c>
      <c r="L457" s="137">
        <v>134</v>
      </c>
      <c r="M457" s="137">
        <v>123</v>
      </c>
      <c r="N457" s="137">
        <v>123</v>
      </c>
      <c r="O457" s="137">
        <v>115</v>
      </c>
      <c r="P457" s="137">
        <v>106</v>
      </c>
      <c r="Q457" s="137">
        <v>95</v>
      </c>
      <c r="R457" s="137">
        <v>89</v>
      </c>
      <c r="S457" s="137">
        <v>71</v>
      </c>
      <c r="T457" s="137">
        <v>62</v>
      </c>
      <c r="U457" s="137">
        <v>62</v>
      </c>
      <c r="V457" s="137">
        <v>56</v>
      </c>
      <c r="W457" s="137">
        <v>55</v>
      </c>
      <c r="X457" s="137">
        <v>52</v>
      </c>
      <c r="Y457" s="137">
        <v>47</v>
      </c>
      <c r="Z457" s="137">
        <v>41</v>
      </c>
      <c r="AA457" s="137">
        <v>38</v>
      </c>
      <c r="AB457" s="137">
        <v>30</v>
      </c>
      <c r="AC457" s="137">
        <v>27</v>
      </c>
      <c r="AD457" s="137">
        <v>20</v>
      </c>
      <c r="AE457" s="137">
        <v>16</v>
      </c>
      <c r="AF457" s="137">
        <v>16</v>
      </c>
      <c r="AG457" s="137">
        <v>17</v>
      </c>
      <c r="AH457" s="137">
        <v>16</v>
      </c>
      <c r="AI457" s="137">
        <v>14</v>
      </c>
      <c r="AJ457" s="137">
        <v>10</v>
      </c>
      <c r="AK457" s="137">
        <v>10</v>
      </c>
      <c r="AL457" s="137">
        <v>12</v>
      </c>
      <c r="AM457" s="137">
        <v>12</v>
      </c>
      <c r="AN457" s="137">
        <v>11</v>
      </c>
      <c r="AO457" s="137">
        <v>9</v>
      </c>
      <c r="AP457" s="137">
        <v>10</v>
      </c>
    </row>
    <row r="458" spans="1:42" ht="18" customHeight="1">
      <c r="A458" s="122" t="s">
        <v>1457</v>
      </c>
      <c r="B458" s="136" t="s">
        <v>1458</v>
      </c>
      <c r="C458" s="137">
        <v>198</v>
      </c>
      <c r="D458" s="137">
        <v>178</v>
      </c>
      <c r="E458" s="137">
        <v>159</v>
      </c>
      <c r="F458" s="137">
        <v>148</v>
      </c>
      <c r="G458" s="137">
        <v>142</v>
      </c>
      <c r="H458" s="137">
        <v>139</v>
      </c>
      <c r="I458" s="137">
        <v>140</v>
      </c>
      <c r="J458" s="137">
        <v>133</v>
      </c>
      <c r="K458" s="137">
        <v>137</v>
      </c>
      <c r="L458" s="137">
        <v>131</v>
      </c>
      <c r="M458" s="137">
        <v>128</v>
      </c>
      <c r="N458" s="137">
        <v>125</v>
      </c>
      <c r="O458" s="137">
        <v>126</v>
      </c>
      <c r="P458" s="137">
        <v>116</v>
      </c>
      <c r="Q458" s="137">
        <v>111</v>
      </c>
      <c r="R458" s="137">
        <v>103</v>
      </c>
      <c r="S458" s="137">
        <v>97</v>
      </c>
      <c r="T458" s="137">
        <v>86</v>
      </c>
      <c r="U458" s="137">
        <v>77</v>
      </c>
      <c r="V458" s="137">
        <v>77</v>
      </c>
      <c r="W458" s="137">
        <v>78</v>
      </c>
      <c r="X458" s="137">
        <v>70</v>
      </c>
      <c r="Y458" s="137">
        <v>68</v>
      </c>
      <c r="Z458" s="137">
        <v>60</v>
      </c>
      <c r="AA458" s="137">
        <v>48</v>
      </c>
      <c r="AB458" s="137">
        <v>39</v>
      </c>
      <c r="AC458" s="137">
        <v>32</v>
      </c>
      <c r="AD458" s="137">
        <v>26</v>
      </c>
      <c r="AE458" s="137">
        <v>20</v>
      </c>
      <c r="AF458" s="137">
        <v>14</v>
      </c>
      <c r="AG458" s="137">
        <v>17</v>
      </c>
      <c r="AH458" s="137">
        <v>13</v>
      </c>
      <c r="AI458" s="137">
        <v>13</v>
      </c>
      <c r="AJ458" s="137">
        <v>11</v>
      </c>
      <c r="AK458" s="137">
        <v>7</v>
      </c>
      <c r="AL458" s="137">
        <v>8</v>
      </c>
      <c r="AM458" s="137" t="s">
        <v>631</v>
      </c>
      <c r="AN458" s="137">
        <v>7</v>
      </c>
      <c r="AO458" s="137">
        <v>8</v>
      </c>
      <c r="AP458" s="137">
        <v>8</v>
      </c>
    </row>
    <row r="459" spans="1:42" ht="18" customHeight="1">
      <c r="A459" s="122" t="s">
        <v>1459</v>
      </c>
      <c r="B459" s="136" t="s">
        <v>1460</v>
      </c>
      <c r="C459" s="137">
        <v>293</v>
      </c>
      <c r="D459" s="137">
        <v>257</v>
      </c>
      <c r="E459" s="137">
        <v>223</v>
      </c>
      <c r="F459" s="137">
        <v>199</v>
      </c>
      <c r="G459" s="137">
        <v>177</v>
      </c>
      <c r="H459" s="137">
        <v>163</v>
      </c>
      <c r="I459" s="137">
        <v>162</v>
      </c>
      <c r="J459" s="137">
        <v>144</v>
      </c>
      <c r="K459" s="137">
        <v>132</v>
      </c>
      <c r="L459" s="137">
        <v>121</v>
      </c>
      <c r="M459" s="137">
        <v>110</v>
      </c>
      <c r="N459" s="137">
        <v>101</v>
      </c>
      <c r="O459" s="137">
        <v>94</v>
      </c>
      <c r="P459" s="137">
        <v>88</v>
      </c>
      <c r="Q459" s="137">
        <v>84</v>
      </c>
      <c r="R459" s="137">
        <v>72</v>
      </c>
      <c r="S459" s="137">
        <v>59</v>
      </c>
      <c r="T459" s="137">
        <v>51</v>
      </c>
      <c r="U459" s="137">
        <v>47</v>
      </c>
      <c r="V459" s="137">
        <v>42</v>
      </c>
      <c r="W459" s="137">
        <v>37</v>
      </c>
      <c r="X459" s="137">
        <v>35</v>
      </c>
      <c r="Y459" s="137">
        <v>33</v>
      </c>
      <c r="Z459" s="137">
        <v>33</v>
      </c>
      <c r="AA459" s="137">
        <v>31</v>
      </c>
      <c r="AB459" s="137">
        <v>29</v>
      </c>
      <c r="AC459" s="137">
        <v>33</v>
      </c>
      <c r="AD459" s="137">
        <v>33</v>
      </c>
      <c r="AE459" s="137">
        <v>31</v>
      </c>
      <c r="AF459" s="137">
        <v>20</v>
      </c>
      <c r="AG459" s="137">
        <v>27</v>
      </c>
      <c r="AH459" s="137">
        <v>26</v>
      </c>
      <c r="AI459" s="137">
        <v>20</v>
      </c>
      <c r="AJ459" s="137">
        <v>20</v>
      </c>
      <c r="AK459" s="137">
        <v>17</v>
      </c>
      <c r="AL459" s="137">
        <v>21</v>
      </c>
      <c r="AM459" s="137">
        <v>18</v>
      </c>
      <c r="AN459" s="137">
        <v>18</v>
      </c>
      <c r="AO459" s="137">
        <v>13</v>
      </c>
      <c r="AP459" s="137">
        <v>14</v>
      </c>
    </row>
    <row r="460" spans="1:42" ht="18" customHeight="1">
      <c r="A460" s="122" t="s">
        <v>1461</v>
      </c>
      <c r="B460" s="136" t="s">
        <v>1462</v>
      </c>
      <c r="C460" s="137">
        <v>124</v>
      </c>
      <c r="D460" s="137">
        <v>106</v>
      </c>
      <c r="E460" s="137">
        <v>89</v>
      </c>
      <c r="F460" s="137">
        <v>79</v>
      </c>
      <c r="G460" s="137">
        <v>76</v>
      </c>
      <c r="H460" s="137">
        <v>70</v>
      </c>
      <c r="I460" s="137">
        <v>70</v>
      </c>
      <c r="J460" s="137">
        <v>69</v>
      </c>
      <c r="K460" s="137">
        <v>63</v>
      </c>
      <c r="L460" s="137">
        <v>60</v>
      </c>
      <c r="M460" s="137">
        <v>57</v>
      </c>
      <c r="N460" s="137">
        <v>56</v>
      </c>
      <c r="O460" s="137">
        <v>53</v>
      </c>
      <c r="P460" s="137">
        <v>50</v>
      </c>
      <c r="Q460" s="137">
        <v>45</v>
      </c>
      <c r="R460" s="137">
        <v>40</v>
      </c>
      <c r="S460" s="137">
        <v>34</v>
      </c>
      <c r="T460" s="137">
        <v>36</v>
      </c>
      <c r="U460" s="137">
        <v>34</v>
      </c>
      <c r="V460" s="137">
        <v>27</v>
      </c>
      <c r="W460" s="137">
        <v>27</v>
      </c>
      <c r="X460" s="137">
        <v>30</v>
      </c>
      <c r="Y460" s="137">
        <v>28</v>
      </c>
      <c r="Z460" s="137">
        <v>27</v>
      </c>
      <c r="AA460" s="137">
        <v>23</v>
      </c>
      <c r="AB460" s="137">
        <v>21</v>
      </c>
      <c r="AC460" s="137">
        <v>23</v>
      </c>
      <c r="AD460" s="137">
        <v>21</v>
      </c>
      <c r="AE460" s="137">
        <v>17</v>
      </c>
      <c r="AF460" s="137">
        <v>11</v>
      </c>
      <c r="AG460" s="137">
        <v>9</v>
      </c>
      <c r="AH460" s="137">
        <v>7</v>
      </c>
      <c r="AI460" s="137">
        <v>5</v>
      </c>
      <c r="AJ460" s="137">
        <v>5</v>
      </c>
      <c r="AK460" s="137">
        <v>5</v>
      </c>
      <c r="AL460" s="137">
        <v>7</v>
      </c>
      <c r="AM460" s="137">
        <v>6</v>
      </c>
      <c r="AN460" s="137" t="s">
        <v>631</v>
      </c>
      <c r="AO460" s="137" t="s">
        <v>631</v>
      </c>
      <c r="AP460" s="137" t="s">
        <v>631</v>
      </c>
    </row>
    <row r="461" spans="1:42" ht="18" customHeight="1">
      <c r="A461" s="122" t="s">
        <v>1463</v>
      </c>
      <c r="B461" s="136" t="s">
        <v>1464</v>
      </c>
      <c r="C461" s="137">
        <v>99</v>
      </c>
      <c r="D461" s="137">
        <v>77</v>
      </c>
      <c r="E461" s="137">
        <v>62</v>
      </c>
      <c r="F461" s="137">
        <v>57</v>
      </c>
      <c r="G461" s="137">
        <v>52</v>
      </c>
      <c r="H461" s="137">
        <v>48</v>
      </c>
      <c r="I461" s="137">
        <v>51</v>
      </c>
      <c r="J461" s="137">
        <v>46</v>
      </c>
      <c r="K461" s="137">
        <v>44</v>
      </c>
      <c r="L461" s="137">
        <v>36</v>
      </c>
      <c r="M461" s="137">
        <v>34</v>
      </c>
      <c r="N461" s="137">
        <v>31</v>
      </c>
      <c r="O461" s="137">
        <v>27</v>
      </c>
      <c r="P461" s="137">
        <v>24</v>
      </c>
      <c r="Q461" s="137">
        <v>24</v>
      </c>
      <c r="R461" s="137">
        <v>22</v>
      </c>
      <c r="S461" s="137">
        <v>24</v>
      </c>
      <c r="T461" s="137">
        <v>24</v>
      </c>
      <c r="U461" s="137">
        <v>26</v>
      </c>
      <c r="V461" s="137">
        <v>26</v>
      </c>
      <c r="W461" s="137">
        <v>26</v>
      </c>
      <c r="X461" s="137">
        <v>22</v>
      </c>
      <c r="Y461" s="137">
        <v>24</v>
      </c>
      <c r="Z461" s="137">
        <v>24</v>
      </c>
      <c r="AA461" s="137">
        <v>21</v>
      </c>
      <c r="AB461" s="137">
        <v>20</v>
      </c>
      <c r="AC461" s="137">
        <v>16</v>
      </c>
      <c r="AD461" s="137">
        <v>15</v>
      </c>
      <c r="AE461" s="137">
        <v>15</v>
      </c>
      <c r="AF461" s="137">
        <v>12</v>
      </c>
      <c r="AG461" s="137">
        <v>12</v>
      </c>
      <c r="AH461" s="137">
        <v>11</v>
      </c>
      <c r="AI461" s="137">
        <v>7</v>
      </c>
      <c r="AJ461" s="137">
        <v>6</v>
      </c>
      <c r="AK461" s="137">
        <v>6</v>
      </c>
      <c r="AL461" s="137">
        <v>6</v>
      </c>
      <c r="AM461" s="137">
        <v>6</v>
      </c>
      <c r="AN461" s="137" t="s">
        <v>631</v>
      </c>
      <c r="AO461" s="137" t="s">
        <v>631</v>
      </c>
      <c r="AP461" s="137" t="s">
        <v>631</v>
      </c>
    </row>
    <row r="462" spans="1:42" ht="18" customHeight="1">
      <c r="A462" s="122" t="s">
        <v>1465</v>
      </c>
      <c r="B462" s="136" t="s">
        <v>1466</v>
      </c>
      <c r="C462" s="137">
        <v>67</v>
      </c>
      <c r="D462" s="137">
        <v>59</v>
      </c>
      <c r="E462" s="137">
        <v>51</v>
      </c>
      <c r="F462" s="137">
        <v>48</v>
      </c>
      <c r="G462" s="137">
        <v>43</v>
      </c>
      <c r="H462" s="137">
        <v>43</v>
      </c>
      <c r="I462" s="137">
        <v>40</v>
      </c>
      <c r="J462" s="137">
        <v>36</v>
      </c>
      <c r="K462" s="137">
        <v>31</v>
      </c>
      <c r="L462" s="137">
        <v>31</v>
      </c>
      <c r="M462" s="137">
        <v>30</v>
      </c>
      <c r="N462" s="137">
        <v>29</v>
      </c>
      <c r="O462" s="137">
        <v>26</v>
      </c>
      <c r="P462" s="137">
        <v>28</v>
      </c>
      <c r="Q462" s="137">
        <v>25</v>
      </c>
      <c r="R462" s="137">
        <v>27</v>
      </c>
      <c r="S462" s="137">
        <v>27</v>
      </c>
      <c r="T462" s="137">
        <v>26</v>
      </c>
      <c r="U462" s="137">
        <v>25</v>
      </c>
      <c r="V462" s="137">
        <v>24</v>
      </c>
      <c r="W462" s="137">
        <v>24</v>
      </c>
      <c r="X462" s="137">
        <v>26</v>
      </c>
      <c r="Y462" s="137">
        <v>27</v>
      </c>
      <c r="Z462" s="137">
        <v>21</v>
      </c>
      <c r="AA462" s="137">
        <v>19</v>
      </c>
      <c r="AB462" s="137">
        <v>18</v>
      </c>
      <c r="AC462" s="137">
        <v>16</v>
      </c>
      <c r="AD462" s="137">
        <v>17</v>
      </c>
      <c r="AE462" s="137">
        <v>13</v>
      </c>
      <c r="AF462" s="137">
        <v>12</v>
      </c>
      <c r="AG462" s="137">
        <v>10</v>
      </c>
      <c r="AH462" s="137">
        <v>8</v>
      </c>
      <c r="AI462" s="137">
        <v>9</v>
      </c>
      <c r="AJ462" s="137">
        <v>7</v>
      </c>
      <c r="AK462" s="137">
        <v>8</v>
      </c>
      <c r="AL462" s="137">
        <v>8</v>
      </c>
      <c r="AM462" s="137">
        <v>6</v>
      </c>
      <c r="AN462" s="137">
        <v>5</v>
      </c>
      <c r="AO462" s="137" t="s">
        <v>631</v>
      </c>
      <c r="AP462" s="137" t="s">
        <v>631</v>
      </c>
    </row>
    <row r="463" spans="1:42" ht="18" customHeight="1">
      <c r="A463" s="122" t="s">
        <v>1467</v>
      </c>
      <c r="B463" s="136" t="s">
        <v>1468</v>
      </c>
      <c r="C463" s="137">
        <v>221</v>
      </c>
      <c r="D463" s="137">
        <v>196</v>
      </c>
      <c r="E463" s="137">
        <v>165</v>
      </c>
      <c r="F463" s="137">
        <v>151</v>
      </c>
      <c r="G463" s="137">
        <v>136</v>
      </c>
      <c r="H463" s="137">
        <v>129</v>
      </c>
      <c r="I463" s="137">
        <v>127</v>
      </c>
      <c r="J463" s="137">
        <v>117</v>
      </c>
      <c r="K463" s="137">
        <v>110</v>
      </c>
      <c r="L463" s="137">
        <v>105</v>
      </c>
      <c r="M463" s="137">
        <v>94</v>
      </c>
      <c r="N463" s="137">
        <v>93</v>
      </c>
      <c r="O463" s="137">
        <v>89</v>
      </c>
      <c r="P463" s="137">
        <v>81</v>
      </c>
      <c r="Q463" s="137">
        <v>79</v>
      </c>
      <c r="R463" s="137">
        <v>72</v>
      </c>
      <c r="S463" s="137">
        <v>64</v>
      </c>
      <c r="T463" s="137">
        <v>57</v>
      </c>
      <c r="U463" s="137">
        <v>56</v>
      </c>
      <c r="V463" s="137">
        <v>44</v>
      </c>
      <c r="W463" s="137">
        <v>42</v>
      </c>
      <c r="X463" s="137">
        <v>37</v>
      </c>
      <c r="Y463" s="137">
        <v>34</v>
      </c>
      <c r="Z463" s="137">
        <v>31</v>
      </c>
      <c r="AA463" s="137">
        <v>30</v>
      </c>
      <c r="AB463" s="137">
        <v>28</v>
      </c>
      <c r="AC463" s="137">
        <v>24</v>
      </c>
      <c r="AD463" s="137">
        <v>22</v>
      </c>
      <c r="AE463" s="137">
        <v>17</v>
      </c>
      <c r="AF463" s="137">
        <v>9</v>
      </c>
      <c r="AG463" s="137">
        <v>12</v>
      </c>
      <c r="AH463" s="137">
        <v>10</v>
      </c>
      <c r="AI463" s="137">
        <v>9</v>
      </c>
      <c r="AJ463" s="137">
        <v>8</v>
      </c>
      <c r="AK463" s="137">
        <v>5</v>
      </c>
      <c r="AL463" s="137" t="s">
        <v>631</v>
      </c>
      <c r="AM463" s="137" t="s">
        <v>631</v>
      </c>
      <c r="AN463" s="137" t="s">
        <v>631</v>
      </c>
      <c r="AO463" s="137" t="s">
        <v>631</v>
      </c>
      <c r="AP463" s="137" t="s">
        <v>631</v>
      </c>
    </row>
    <row r="464" spans="1:42" ht="18" customHeight="1">
      <c r="A464" s="122" t="s">
        <v>1469</v>
      </c>
      <c r="B464" s="136" t="s">
        <v>1470</v>
      </c>
      <c r="C464" s="137">
        <v>163</v>
      </c>
      <c r="D464" s="137">
        <v>136</v>
      </c>
      <c r="E464" s="137">
        <v>119</v>
      </c>
      <c r="F464" s="137">
        <v>117</v>
      </c>
      <c r="G464" s="137">
        <v>107</v>
      </c>
      <c r="H464" s="137">
        <v>93</v>
      </c>
      <c r="I464" s="137">
        <v>94</v>
      </c>
      <c r="J464" s="137">
        <v>89</v>
      </c>
      <c r="K464" s="137">
        <v>83</v>
      </c>
      <c r="L464" s="137">
        <v>85</v>
      </c>
      <c r="M464" s="137">
        <v>93</v>
      </c>
      <c r="N464" s="137">
        <v>90</v>
      </c>
      <c r="O464" s="137">
        <v>89</v>
      </c>
      <c r="P464" s="137">
        <v>79</v>
      </c>
      <c r="Q464" s="137">
        <v>73</v>
      </c>
      <c r="R464" s="137">
        <v>69</v>
      </c>
      <c r="S464" s="137">
        <v>64</v>
      </c>
      <c r="T464" s="137">
        <v>61</v>
      </c>
      <c r="U464" s="137">
        <v>54</v>
      </c>
      <c r="V464" s="137">
        <v>51</v>
      </c>
      <c r="W464" s="137">
        <v>56</v>
      </c>
      <c r="X464" s="137">
        <v>48</v>
      </c>
      <c r="Y464" s="137">
        <v>44</v>
      </c>
      <c r="Z464" s="137">
        <v>44</v>
      </c>
      <c r="AA464" s="137">
        <v>39</v>
      </c>
      <c r="AB464" s="137">
        <v>36</v>
      </c>
      <c r="AC464" s="137">
        <v>22</v>
      </c>
      <c r="AD464" s="137">
        <v>12</v>
      </c>
      <c r="AE464" s="137">
        <v>13</v>
      </c>
      <c r="AF464" s="137">
        <v>13</v>
      </c>
      <c r="AG464" s="137">
        <v>14</v>
      </c>
      <c r="AH464" s="137">
        <v>12</v>
      </c>
      <c r="AI464" s="137">
        <v>9</v>
      </c>
      <c r="AJ464" s="137">
        <v>7</v>
      </c>
      <c r="AK464" s="137">
        <v>6</v>
      </c>
      <c r="AL464" s="137">
        <v>7</v>
      </c>
      <c r="AM464" s="137">
        <v>8</v>
      </c>
      <c r="AN464" s="137">
        <v>5</v>
      </c>
      <c r="AO464" s="137" t="s">
        <v>631</v>
      </c>
      <c r="AP464" s="137" t="s">
        <v>631</v>
      </c>
    </row>
    <row r="465" spans="1:42" ht="18" customHeight="1">
      <c r="A465" s="122" t="s">
        <v>1471</v>
      </c>
      <c r="B465" s="136" t="s">
        <v>1472</v>
      </c>
      <c r="C465" s="137">
        <v>95</v>
      </c>
      <c r="D465" s="137">
        <v>93</v>
      </c>
      <c r="E465" s="137">
        <v>83</v>
      </c>
      <c r="F465" s="137">
        <v>77</v>
      </c>
      <c r="G465" s="137">
        <v>70</v>
      </c>
      <c r="H465" s="137">
        <v>67</v>
      </c>
      <c r="I465" s="137">
        <v>63</v>
      </c>
      <c r="J465" s="137">
        <v>55</v>
      </c>
      <c r="K465" s="137">
        <v>55</v>
      </c>
      <c r="L465" s="137">
        <v>56</v>
      </c>
      <c r="M465" s="137">
        <v>54</v>
      </c>
      <c r="N465" s="137">
        <v>48</v>
      </c>
      <c r="O465" s="137">
        <v>44</v>
      </c>
      <c r="P465" s="137">
        <v>39</v>
      </c>
      <c r="Q465" s="137">
        <v>40</v>
      </c>
      <c r="R465" s="137">
        <v>33</v>
      </c>
      <c r="S465" s="137">
        <v>34</v>
      </c>
      <c r="T465" s="137">
        <v>34</v>
      </c>
      <c r="U465" s="137">
        <v>34</v>
      </c>
      <c r="V465" s="137">
        <v>32</v>
      </c>
      <c r="W465" s="137">
        <v>31</v>
      </c>
      <c r="X465" s="137">
        <v>27</v>
      </c>
      <c r="Y465" s="137">
        <v>21</v>
      </c>
      <c r="Z465" s="137">
        <v>16</v>
      </c>
      <c r="AA465" s="137">
        <v>14</v>
      </c>
      <c r="AB465" s="137">
        <v>10</v>
      </c>
      <c r="AC465" s="137">
        <v>7</v>
      </c>
      <c r="AD465" s="137">
        <v>5</v>
      </c>
      <c r="AE465" s="137">
        <v>7</v>
      </c>
      <c r="AF465" s="137">
        <v>5</v>
      </c>
      <c r="AG465" s="137">
        <v>7</v>
      </c>
      <c r="AH465" s="137">
        <v>7</v>
      </c>
      <c r="AI465" s="137">
        <v>6</v>
      </c>
      <c r="AJ465" s="137">
        <v>6</v>
      </c>
      <c r="AK465" s="137">
        <v>7</v>
      </c>
      <c r="AL465" s="137">
        <v>7</v>
      </c>
      <c r="AM465" s="137">
        <v>7</v>
      </c>
      <c r="AN465" s="137">
        <v>7</v>
      </c>
      <c r="AO465" s="137">
        <v>7</v>
      </c>
      <c r="AP465" s="137">
        <v>7</v>
      </c>
    </row>
    <row r="466" spans="1:42" ht="18" customHeight="1">
      <c r="A466" s="122" t="s">
        <v>1473</v>
      </c>
      <c r="B466" s="136" t="s">
        <v>1474</v>
      </c>
      <c r="C466" s="137">
        <v>169</v>
      </c>
      <c r="D466" s="137">
        <v>152</v>
      </c>
      <c r="E466" s="137">
        <v>132</v>
      </c>
      <c r="F466" s="137">
        <v>120</v>
      </c>
      <c r="G466" s="137">
        <v>110</v>
      </c>
      <c r="H466" s="137">
        <v>102</v>
      </c>
      <c r="I466" s="137">
        <v>99</v>
      </c>
      <c r="J466" s="137">
        <v>91</v>
      </c>
      <c r="K466" s="137">
        <v>90</v>
      </c>
      <c r="L466" s="137">
        <v>83</v>
      </c>
      <c r="M466" s="137">
        <v>75</v>
      </c>
      <c r="N466" s="137">
        <v>78</v>
      </c>
      <c r="O466" s="137">
        <v>72</v>
      </c>
      <c r="P466" s="137">
        <v>70</v>
      </c>
      <c r="Q466" s="137">
        <v>65</v>
      </c>
      <c r="R466" s="137">
        <v>65</v>
      </c>
      <c r="S466" s="137">
        <v>58</v>
      </c>
      <c r="T466" s="137">
        <v>58</v>
      </c>
      <c r="U466" s="137">
        <v>53</v>
      </c>
      <c r="V466" s="137">
        <v>48</v>
      </c>
      <c r="W466" s="137">
        <v>48</v>
      </c>
      <c r="X466" s="137">
        <v>46</v>
      </c>
      <c r="Y466" s="137">
        <v>41</v>
      </c>
      <c r="Z466" s="137">
        <v>37</v>
      </c>
      <c r="AA466" s="137">
        <v>36</v>
      </c>
      <c r="AB466" s="137">
        <v>33</v>
      </c>
      <c r="AC466" s="137">
        <v>30</v>
      </c>
      <c r="AD466" s="137">
        <v>26</v>
      </c>
      <c r="AE466" s="137">
        <v>22</v>
      </c>
      <c r="AF466" s="137">
        <v>18</v>
      </c>
      <c r="AG466" s="137">
        <v>18</v>
      </c>
      <c r="AH466" s="137">
        <v>15</v>
      </c>
      <c r="AI466" s="137">
        <v>12</v>
      </c>
      <c r="AJ466" s="137">
        <v>10</v>
      </c>
      <c r="AK466" s="137">
        <v>5</v>
      </c>
      <c r="AL466" s="137">
        <v>5</v>
      </c>
      <c r="AM466" s="137">
        <v>5</v>
      </c>
      <c r="AN466" s="137">
        <v>5</v>
      </c>
      <c r="AO466" s="137">
        <v>5</v>
      </c>
      <c r="AP466" s="137" t="s">
        <v>631</v>
      </c>
    </row>
    <row r="467" spans="1:42" ht="18" customHeight="1">
      <c r="A467" s="122"/>
      <c r="B467" s="136" t="s">
        <v>650</v>
      </c>
      <c r="C467" s="137" t="s">
        <v>631</v>
      </c>
      <c r="D467" s="137" t="s">
        <v>631</v>
      </c>
      <c r="E467" s="137" t="s">
        <v>631</v>
      </c>
      <c r="F467" s="137">
        <v>0</v>
      </c>
      <c r="G467" s="137">
        <v>0</v>
      </c>
      <c r="H467" s="137">
        <v>12</v>
      </c>
      <c r="I467" s="137">
        <v>0</v>
      </c>
      <c r="J467" s="137">
        <v>0</v>
      </c>
      <c r="K467" s="137">
        <v>0</v>
      </c>
      <c r="L467" s="137">
        <v>0</v>
      </c>
      <c r="M467" s="137">
        <v>0</v>
      </c>
      <c r="N467" s="137">
        <v>0</v>
      </c>
      <c r="O467" s="137" t="s">
        <v>631</v>
      </c>
      <c r="P467" s="137">
        <v>9</v>
      </c>
      <c r="Q467" s="137">
        <v>6</v>
      </c>
      <c r="R467" s="137">
        <v>5</v>
      </c>
      <c r="S467" s="137" t="s">
        <v>631</v>
      </c>
      <c r="T467" s="137" t="s">
        <v>631</v>
      </c>
      <c r="U467" s="137" t="s">
        <v>631</v>
      </c>
      <c r="V467" s="137">
        <v>5</v>
      </c>
      <c r="W467" s="137">
        <v>5</v>
      </c>
      <c r="X467" s="137">
        <v>5</v>
      </c>
      <c r="Y467" s="137">
        <v>5</v>
      </c>
      <c r="Z467" s="137">
        <v>5</v>
      </c>
      <c r="AA467" s="137">
        <v>5</v>
      </c>
      <c r="AB467" s="137" t="s">
        <v>631</v>
      </c>
      <c r="AC467" s="137" t="s">
        <v>631</v>
      </c>
      <c r="AD467" s="137" t="s">
        <v>631</v>
      </c>
      <c r="AE467" s="137" t="s">
        <v>631</v>
      </c>
      <c r="AF467" s="137" t="s">
        <v>631</v>
      </c>
      <c r="AG467" s="137" t="s">
        <v>631</v>
      </c>
      <c r="AH467" s="137" t="s">
        <v>631</v>
      </c>
      <c r="AI467" s="137" t="s">
        <v>631</v>
      </c>
      <c r="AJ467" s="137" t="s">
        <v>631</v>
      </c>
      <c r="AK467" s="137">
        <v>0</v>
      </c>
      <c r="AL467" s="137">
        <v>0</v>
      </c>
      <c r="AM467" s="137">
        <v>0</v>
      </c>
      <c r="AN467" s="137">
        <v>0</v>
      </c>
      <c r="AO467" s="137">
        <v>0</v>
      </c>
      <c r="AP467" s="137">
        <v>0</v>
      </c>
    </row>
    <row r="468" spans="1:42" ht="18" customHeight="1">
      <c r="A468" s="138"/>
      <c r="B468" s="139" t="s">
        <v>1476</v>
      </c>
      <c r="C468" s="140">
        <v>16</v>
      </c>
      <c r="D468" s="140">
        <v>9</v>
      </c>
      <c r="E468" s="140">
        <v>10</v>
      </c>
      <c r="F468" s="140">
        <v>8</v>
      </c>
      <c r="G468" s="140">
        <v>10</v>
      </c>
      <c r="H468" s="140">
        <v>7</v>
      </c>
      <c r="I468" s="140">
        <v>7</v>
      </c>
      <c r="J468" s="140">
        <v>6</v>
      </c>
      <c r="K468" s="140">
        <v>6</v>
      </c>
      <c r="L468" s="140">
        <v>5</v>
      </c>
      <c r="M468" s="140">
        <v>5</v>
      </c>
      <c r="N468" s="140">
        <v>5</v>
      </c>
      <c r="O468" s="140">
        <v>5</v>
      </c>
      <c r="P468" s="140">
        <v>6</v>
      </c>
      <c r="Q468" s="140">
        <v>5</v>
      </c>
      <c r="R468" s="140">
        <v>6</v>
      </c>
      <c r="S468" s="140">
        <v>6</v>
      </c>
      <c r="T468" s="140">
        <v>6</v>
      </c>
      <c r="U468" s="140">
        <v>6</v>
      </c>
      <c r="V468" s="140">
        <v>6</v>
      </c>
      <c r="W468" s="140">
        <v>6</v>
      </c>
      <c r="X468" s="140">
        <v>7</v>
      </c>
      <c r="Y468" s="140">
        <v>8</v>
      </c>
      <c r="Z468" s="140">
        <v>7</v>
      </c>
      <c r="AA468" s="140">
        <v>6</v>
      </c>
      <c r="AB468" s="140">
        <v>6</v>
      </c>
      <c r="AC468" s="140">
        <v>6</v>
      </c>
      <c r="AD468" s="140">
        <v>6</v>
      </c>
      <c r="AE468" s="140">
        <v>6</v>
      </c>
      <c r="AF468" s="140">
        <v>6</v>
      </c>
      <c r="AG468" s="140">
        <v>6</v>
      </c>
      <c r="AH468" s="140">
        <v>6</v>
      </c>
      <c r="AI468" s="140">
        <v>6</v>
      </c>
      <c r="AJ468" s="140">
        <v>6</v>
      </c>
      <c r="AK468" s="140">
        <v>7</v>
      </c>
      <c r="AL468" s="140">
        <v>7</v>
      </c>
      <c r="AM468" s="140">
        <v>7</v>
      </c>
      <c r="AN468" s="140">
        <v>7</v>
      </c>
      <c r="AO468" s="140">
        <v>7</v>
      </c>
      <c r="AP468" s="140">
        <v>7</v>
      </c>
    </row>
    <row r="469" spans="1:42" ht="15.75" customHeight="1">
      <c r="A469" s="156"/>
      <c r="B469" s="122"/>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5"/>
      <c r="AP469" s="15"/>
    </row>
    <row r="470" spans="1:42" ht="15.75" customHeight="1">
      <c r="A470" s="144" t="s">
        <v>1477</v>
      </c>
      <c r="B470" s="142"/>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37"/>
      <c r="Y470" s="137"/>
      <c r="Z470" s="137"/>
      <c r="AA470" s="137"/>
      <c r="AB470" s="137"/>
      <c r="AC470" s="137"/>
      <c r="AD470" s="137"/>
      <c r="AE470" s="137"/>
      <c r="AF470" s="137"/>
      <c r="AG470" s="137"/>
      <c r="AH470" s="137"/>
      <c r="AI470" s="137"/>
      <c r="AJ470" s="137"/>
      <c r="AK470" s="137"/>
      <c r="AL470" s="137"/>
      <c r="AM470" s="137"/>
      <c r="AN470" s="137"/>
      <c r="AO470" s="15"/>
      <c r="AP470" s="15"/>
    </row>
    <row r="471" spans="1:42" ht="33.75" customHeight="1">
      <c r="A471" s="286" t="s">
        <v>1478</v>
      </c>
      <c r="B471" s="284"/>
      <c r="C471" s="284"/>
      <c r="D471" s="284"/>
      <c r="E471" s="284"/>
      <c r="F471" s="284"/>
      <c r="G471" s="284"/>
      <c r="H471" s="284"/>
      <c r="I471" s="284"/>
      <c r="J471" s="284"/>
      <c r="K471" s="284"/>
      <c r="L471" s="284"/>
      <c r="M471" s="284"/>
      <c r="N471" s="284"/>
      <c r="O471" s="284"/>
      <c r="P471" s="284"/>
      <c r="Q471" s="285"/>
      <c r="R471" s="145"/>
      <c r="S471" s="145"/>
      <c r="T471" s="145"/>
      <c r="U471" s="145"/>
      <c r="V471" s="145"/>
      <c r="W471" s="145"/>
      <c r="X471" s="137"/>
      <c r="Y471" s="137"/>
      <c r="Z471" s="137"/>
      <c r="AA471" s="137"/>
      <c r="AB471" s="137"/>
      <c r="AC471" s="137"/>
      <c r="AD471" s="137"/>
      <c r="AE471" s="137"/>
      <c r="AF471" s="137"/>
      <c r="AG471" s="137"/>
      <c r="AH471" s="137"/>
      <c r="AI471" s="137"/>
      <c r="AJ471" s="137"/>
      <c r="AK471" s="137"/>
      <c r="AL471" s="137"/>
      <c r="AM471" s="137"/>
      <c r="AN471" s="137"/>
      <c r="AO471" s="15"/>
      <c r="AP471" s="15"/>
    </row>
    <row r="472" spans="1:42" ht="46.5" customHeight="1">
      <c r="A472" s="286" t="s">
        <v>1572</v>
      </c>
      <c r="B472" s="284"/>
      <c r="C472" s="284"/>
      <c r="D472" s="284"/>
      <c r="E472" s="284"/>
      <c r="F472" s="284"/>
      <c r="G472" s="284"/>
      <c r="H472" s="284"/>
      <c r="I472" s="284"/>
      <c r="J472" s="284"/>
      <c r="K472" s="284"/>
      <c r="L472" s="284"/>
      <c r="M472" s="284"/>
      <c r="N472" s="284"/>
      <c r="O472" s="284"/>
      <c r="P472" s="284"/>
      <c r="Q472" s="285"/>
      <c r="R472" s="146"/>
      <c r="S472" s="146"/>
      <c r="T472" s="146"/>
      <c r="U472" s="146"/>
      <c r="V472" s="146"/>
      <c r="W472" s="146"/>
      <c r="X472" s="147"/>
      <c r="Y472" s="147"/>
      <c r="Z472" s="147"/>
      <c r="AA472" s="147"/>
      <c r="AB472" s="148"/>
      <c r="AC472" s="147"/>
      <c r="AD472" s="147"/>
      <c r="AE472" s="147"/>
      <c r="AF472" s="147"/>
      <c r="AG472" s="147"/>
      <c r="AH472" s="147"/>
      <c r="AI472" s="147"/>
      <c r="AJ472" s="147"/>
      <c r="AK472" s="147"/>
      <c r="AL472" s="147"/>
      <c r="AM472" s="123"/>
      <c r="AN472" s="123"/>
      <c r="AO472" s="122"/>
      <c r="AP472" s="122"/>
    </row>
    <row r="473" spans="1:42" ht="18" customHeight="1">
      <c r="A473" s="286" t="s">
        <v>1480</v>
      </c>
      <c r="B473" s="284"/>
      <c r="C473" s="284"/>
      <c r="D473" s="284"/>
      <c r="E473" s="284"/>
      <c r="F473" s="284"/>
      <c r="G473" s="284"/>
      <c r="H473" s="284"/>
      <c r="I473" s="284"/>
      <c r="J473" s="284"/>
      <c r="K473" s="284"/>
      <c r="L473" s="284"/>
      <c r="M473" s="284"/>
      <c r="N473" s="284"/>
      <c r="O473" s="284"/>
      <c r="P473" s="284"/>
      <c r="Q473" s="285"/>
      <c r="R473" s="146"/>
      <c r="S473" s="146"/>
      <c r="T473" s="146"/>
      <c r="U473" s="146"/>
      <c r="V473" s="146"/>
      <c r="W473" s="146"/>
      <c r="X473" s="147"/>
      <c r="Y473" s="147"/>
      <c r="Z473" s="147"/>
      <c r="AA473" s="147"/>
      <c r="AB473" s="148"/>
      <c r="AC473" s="147"/>
      <c r="AD473" s="147"/>
      <c r="AE473" s="147"/>
      <c r="AF473" s="147"/>
      <c r="AG473" s="147"/>
      <c r="AH473" s="147"/>
      <c r="AI473" s="147"/>
      <c r="AJ473" s="147"/>
      <c r="AK473" s="147"/>
      <c r="AL473" s="147"/>
      <c r="AM473" s="123"/>
      <c r="AN473" s="123"/>
      <c r="AO473" s="122"/>
      <c r="AP473" s="122"/>
    </row>
    <row r="474" spans="1:42" ht="13.5" customHeight="1">
      <c r="A474" s="142" t="s">
        <v>1481</v>
      </c>
      <c r="B474" s="149"/>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47"/>
      <c r="Y474" s="147"/>
      <c r="Z474" s="147"/>
      <c r="AA474" s="147"/>
      <c r="AB474" s="147"/>
      <c r="AC474" s="147"/>
      <c r="AD474" s="147"/>
      <c r="AE474" s="147"/>
      <c r="AF474" s="147"/>
      <c r="AG474" s="147"/>
      <c r="AH474" s="147"/>
      <c r="AI474" s="123"/>
      <c r="AJ474" s="123"/>
      <c r="AK474" s="123"/>
      <c r="AL474" s="123"/>
      <c r="AM474" s="123"/>
      <c r="AN474" s="123"/>
      <c r="AO474" s="122"/>
      <c r="AP474" s="122"/>
    </row>
    <row r="475" spans="1:42" ht="13.5" customHeight="1">
      <c r="A475" s="15"/>
      <c r="B475" s="15"/>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51"/>
      <c r="AP475" s="151"/>
    </row>
    <row r="476" spans="1:42" ht="13.5" customHeight="1">
      <c r="A476" s="122" t="s">
        <v>1482</v>
      </c>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51"/>
      <c r="AP476" s="151"/>
    </row>
    <row r="477" spans="1:42" ht="13.5" customHeight="1">
      <c r="A477" s="152" t="s">
        <v>1581</v>
      </c>
      <c r="B477" s="122"/>
      <c r="C477" s="123"/>
      <c r="D477" s="123"/>
      <c r="E477" s="123"/>
      <c r="F477" s="123"/>
      <c r="G477" s="123"/>
      <c r="H477" s="123"/>
      <c r="I477" s="123"/>
      <c r="J477" s="123"/>
      <c r="K477" s="123"/>
      <c r="L477" s="123"/>
      <c r="M477" s="123"/>
      <c r="N477" s="123"/>
      <c r="O477" s="15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51"/>
      <c r="AP477" s="151"/>
    </row>
    <row r="478" spans="1:42" ht="13.5" customHeight="1">
      <c r="A478" s="152" t="s">
        <v>1582</v>
      </c>
      <c r="B478" s="154"/>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51"/>
      <c r="AP478" s="151"/>
    </row>
    <row r="479" spans="1:42" ht="13.5" customHeight="1">
      <c r="A479" s="122"/>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2"/>
      <c r="AP479" s="122"/>
    </row>
    <row r="480" spans="1:42" ht="13.5" customHeight="1">
      <c r="A480" s="122" t="s">
        <v>1485</v>
      </c>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2"/>
      <c r="AP480" s="122"/>
    </row>
    <row r="481" spans="1:42" ht="13.5" customHeight="1">
      <c r="A481" s="136" t="s">
        <v>1575</v>
      </c>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5"/>
      <c r="AP481" s="15"/>
    </row>
    <row r="482" spans="1:42" ht="13.5" customHeight="1">
      <c r="A482" s="136" t="s">
        <v>1576</v>
      </c>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5"/>
      <c r="AP482" s="15"/>
    </row>
    <row r="483" spans="1:42" ht="13.5" customHeight="1">
      <c r="A483" s="122"/>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2"/>
      <c r="AP483" s="122"/>
    </row>
    <row r="484" spans="1:42" ht="13.5" customHeight="1">
      <c r="A484" s="122"/>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2"/>
      <c r="AP484" s="122"/>
    </row>
    <row r="485" spans="1:42" ht="13.5" customHeight="1">
      <c r="A485" s="122"/>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2"/>
      <c r="AP485" s="122"/>
    </row>
    <row r="486" spans="1:42" ht="13.5" customHeight="1">
      <c r="A486" s="122"/>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2"/>
      <c r="AP486" s="122"/>
    </row>
    <row r="487" spans="1:42" ht="13.5" customHeight="1">
      <c r="A487" s="122"/>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2"/>
      <c r="AP487" s="122"/>
    </row>
    <row r="488" spans="1:42" ht="13.5" customHeight="1">
      <c r="A488" s="122"/>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2"/>
      <c r="AP488" s="122"/>
    </row>
    <row r="489" spans="1:42" ht="13.5" customHeight="1">
      <c r="A489" s="122"/>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2"/>
      <c r="AP489" s="122"/>
    </row>
    <row r="490" spans="1:42" ht="13.5" customHeight="1">
      <c r="A490" s="122"/>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2"/>
      <c r="AP490" s="122"/>
    </row>
    <row r="491" spans="1:42" ht="13.5" customHeight="1">
      <c r="A491" s="122"/>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2"/>
      <c r="AP491" s="122"/>
    </row>
    <row r="492" spans="1:42" ht="13.5" customHeight="1">
      <c r="A492" s="122"/>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2"/>
      <c r="AP492" s="122"/>
    </row>
    <row r="493" spans="1:42" ht="13.5" customHeight="1">
      <c r="A493" s="122"/>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2"/>
      <c r="AP493" s="122"/>
    </row>
    <row r="494" spans="1:42" ht="13.5" customHeight="1">
      <c r="A494" s="122"/>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2"/>
      <c r="AP494" s="122"/>
    </row>
    <row r="495" spans="1:42" ht="13.5" customHeight="1">
      <c r="A495" s="122"/>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2"/>
      <c r="AP495" s="122"/>
    </row>
    <row r="496" spans="1:42" ht="13.5" customHeight="1">
      <c r="A496" s="122"/>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2"/>
      <c r="AP496" s="122"/>
    </row>
    <row r="497" spans="1:42" ht="13.5" customHeight="1">
      <c r="A497" s="122"/>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2"/>
      <c r="AP497" s="122"/>
    </row>
    <row r="498" spans="1:42" ht="13.5" customHeight="1">
      <c r="A498" s="122"/>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2"/>
      <c r="AP498" s="122"/>
    </row>
    <row r="499" spans="1:42" ht="13.5" customHeight="1">
      <c r="A499" s="122"/>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2"/>
      <c r="AP499" s="122"/>
    </row>
    <row r="500" spans="1:42" ht="13.5" customHeight="1">
      <c r="A500" s="122"/>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2"/>
      <c r="AP500" s="122"/>
    </row>
    <row r="501" spans="1:42" ht="13.5" customHeight="1">
      <c r="A501" s="122"/>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2"/>
      <c r="AP501" s="122"/>
    </row>
    <row r="502" spans="1:42" ht="13.5" customHeight="1">
      <c r="A502" s="122"/>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2"/>
      <c r="AP502" s="122"/>
    </row>
    <row r="503" spans="1:42" ht="13.5" customHeight="1">
      <c r="A503" s="122"/>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2"/>
      <c r="AP503" s="122"/>
    </row>
    <row r="504" spans="1:42" ht="13.5" customHeight="1">
      <c r="A504" s="122"/>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2"/>
      <c r="AP504" s="122"/>
    </row>
    <row r="505" spans="1:42" ht="13.5" customHeight="1">
      <c r="A505" s="122"/>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2"/>
      <c r="AP505" s="122"/>
    </row>
    <row r="506" spans="1:42" ht="13.5" customHeight="1">
      <c r="A506" s="122"/>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2"/>
      <c r="AP506" s="122"/>
    </row>
    <row r="507" spans="1:42" ht="13.5" customHeight="1">
      <c r="A507" s="122"/>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2"/>
      <c r="AP507" s="122"/>
    </row>
    <row r="508" spans="1:42" ht="13.5" customHeight="1">
      <c r="A508" s="122"/>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2"/>
      <c r="AP508" s="122"/>
    </row>
    <row r="509" spans="1:42" ht="13.5" customHeight="1">
      <c r="A509" s="122"/>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2"/>
      <c r="AP509" s="122"/>
    </row>
    <row r="510" spans="1:42" ht="13.5" customHeight="1">
      <c r="A510" s="122"/>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2"/>
      <c r="AP510" s="122"/>
    </row>
    <row r="511" spans="1:42" ht="13.5" customHeight="1">
      <c r="A511" s="122"/>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2"/>
      <c r="AP511" s="122"/>
    </row>
    <row r="512" spans="1:42" ht="13.5" customHeight="1">
      <c r="A512" s="122"/>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2"/>
      <c r="AP512" s="122"/>
    </row>
    <row r="513" spans="1:42" ht="13.5" customHeight="1">
      <c r="A513" s="122"/>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2"/>
      <c r="AP513" s="122"/>
    </row>
    <row r="514" spans="1:42" ht="13.5" customHeight="1">
      <c r="A514" s="122"/>
      <c r="B514" s="122"/>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2"/>
      <c r="AP514" s="122"/>
    </row>
    <row r="515" spans="1:42" ht="13.5" customHeight="1">
      <c r="A515" s="122"/>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2"/>
      <c r="AP515" s="122"/>
    </row>
    <row r="516" spans="1:42" ht="13.5" customHeight="1">
      <c r="A516" s="122"/>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2"/>
      <c r="AP516" s="122"/>
    </row>
    <row r="517" spans="1:42" ht="13.5" customHeight="1">
      <c r="A517" s="122"/>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2"/>
      <c r="AP517" s="122"/>
    </row>
    <row r="518" spans="1:42" ht="13.5" customHeight="1">
      <c r="A518" s="122"/>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2"/>
      <c r="AP518" s="122"/>
    </row>
    <row r="519" spans="1:42" ht="13.5" customHeight="1">
      <c r="A519" s="122"/>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2"/>
      <c r="AP519" s="122"/>
    </row>
    <row r="520" spans="1:42" ht="13.5" customHeight="1">
      <c r="A520" s="122"/>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2"/>
      <c r="AP520" s="122"/>
    </row>
    <row r="521" spans="1:42" ht="13.5" customHeight="1">
      <c r="A521" s="122"/>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2"/>
      <c r="AP521" s="122"/>
    </row>
    <row r="522" spans="1:42" ht="13.5" customHeight="1">
      <c r="A522" s="122"/>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2"/>
      <c r="AP522" s="122"/>
    </row>
    <row r="523" spans="1:42" ht="13.5" customHeight="1">
      <c r="A523" s="122"/>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2"/>
      <c r="AP523" s="122"/>
    </row>
    <row r="524" spans="1:42" ht="13.5" customHeight="1">
      <c r="A524" s="122"/>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2"/>
      <c r="AP524" s="122"/>
    </row>
    <row r="525" spans="1:42" ht="13.5" customHeight="1">
      <c r="A525" s="122"/>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2"/>
      <c r="AP525" s="122"/>
    </row>
    <row r="526" spans="1:42" ht="13.5" customHeight="1">
      <c r="A526" s="122"/>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2"/>
      <c r="AP526" s="122"/>
    </row>
    <row r="527" spans="1:42" ht="13.5" customHeight="1">
      <c r="A527" s="122"/>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2"/>
      <c r="AP527" s="122"/>
    </row>
    <row r="528" spans="1:42" ht="13.5" customHeight="1">
      <c r="A528" s="122"/>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2"/>
      <c r="AP528" s="122"/>
    </row>
    <row r="529" spans="1:42" ht="13.5" customHeight="1">
      <c r="A529" s="122"/>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2"/>
      <c r="AP529" s="122"/>
    </row>
    <row r="530" spans="1:42" ht="13.5" customHeight="1">
      <c r="A530" s="122"/>
      <c r="B530" s="122"/>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2"/>
      <c r="AP530" s="122"/>
    </row>
    <row r="531" spans="1:42" ht="13.5" customHeight="1">
      <c r="A531" s="122"/>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2"/>
      <c r="AP531" s="122"/>
    </row>
    <row r="532" spans="1:42" ht="13.5" customHeight="1">
      <c r="A532" s="122"/>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2"/>
      <c r="AP532" s="122"/>
    </row>
    <row r="533" spans="1:42" ht="13.5" customHeight="1">
      <c r="A533" s="122"/>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2"/>
      <c r="AP533" s="122"/>
    </row>
    <row r="534" spans="1:42" ht="13.5" customHeight="1">
      <c r="A534" s="122"/>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2"/>
      <c r="AP534" s="122"/>
    </row>
    <row r="535" spans="1:42" ht="13.5" customHeight="1">
      <c r="A535" s="122"/>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2"/>
      <c r="AP535" s="122"/>
    </row>
    <row r="536" spans="1:42" ht="13.5" customHeight="1">
      <c r="A536" s="122"/>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2"/>
      <c r="AP536" s="122"/>
    </row>
    <row r="537" spans="1:42" ht="13.5" customHeight="1">
      <c r="A537" s="122"/>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2"/>
      <c r="AP537" s="122"/>
    </row>
    <row r="538" spans="1:42" ht="13.5" customHeight="1">
      <c r="A538" s="122"/>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2"/>
      <c r="AP538" s="122"/>
    </row>
    <row r="539" spans="1:42" ht="13.5" customHeight="1">
      <c r="A539" s="122"/>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2"/>
      <c r="AP539" s="122"/>
    </row>
    <row r="540" spans="1:42" ht="13.5" customHeight="1">
      <c r="A540" s="122"/>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2"/>
      <c r="AP540" s="122"/>
    </row>
    <row r="541" spans="1:42" ht="13.5" customHeight="1">
      <c r="A541" s="122"/>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2"/>
      <c r="AP541" s="122"/>
    </row>
    <row r="542" spans="1:42" ht="13.5" customHeight="1">
      <c r="A542" s="122"/>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2"/>
      <c r="AP542" s="122"/>
    </row>
    <row r="543" spans="1:42" ht="13.5" customHeight="1">
      <c r="A543" s="122"/>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2"/>
      <c r="AP543" s="122"/>
    </row>
    <row r="544" spans="1:42" ht="13.5" customHeight="1">
      <c r="A544" s="122"/>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2"/>
      <c r="AP544" s="122"/>
    </row>
    <row r="545" spans="1:42" ht="13.5" customHeight="1">
      <c r="A545" s="122"/>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2"/>
      <c r="AP545" s="122"/>
    </row>
    <row r="546" spans="1:42" ht="13.5" customHeight="1">
      <c r="A546" s="122"/>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2"/>
      <c r="AP546" s="122"/>
    </row>
    <row r="547" spans="1:42" ht="13.5" customHeight="1">
      <c r="A547" s="122"/>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2"/>
      <c r="AP547" s="122"/>
    </row>
    <row r="548" spans="1:42" ht="13.5" customHeight="1">
      <c r="A548" s="122"/>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2"/>
      <c r="AP548" s="122"/>
    </row>
    <row r="549" spans="1:42" ht="13.5" customHeight="1">
      <c r="A549" s="122"/>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2"/>
      <c r="AP549" s="122"/>
    </row>
    <row r="550" spans="1:42" ht="13.5" customHeight="1">
      <c r="A550" s="122"/>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2"/>
      <c r="AP550" s="122"/>
    </row>
    <row r="551" spans="1:42" ht="13.5" customHeight="1">
      <c r="A551" s="122"/>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2"/>
      <c r="AP551" s="122"/>
    </row>
    <row r="552" spans="1:42" ht="13.5" customHeight="1">
      <c r="A552" s="122"/>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2"/>
      <c r="AP552" s="122"/>
    </row>
    <row r="553" spans="1:42" ht="13.5" customHeight="1">
      <c r="A553" s="122"/>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2"/>
      <c r="AP553" s="122"/>
    </row>
    <row r="554" spans="1:42" ht="13.5" customHeight="1">
      <c r="A554" s="122"/>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2"/>
      <c r="AP554" s="122"/>
    </row>
    <row r="555" spans="1:42" ht="13.5" customHeight="1">
      <c r="A555" s="122"/>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2"/>
      <c r="AP555" s="122"/>
    </row>
    <row r="556" spans="1:42" ht="13.5" customHeight="1">
      <c r="A556" s="122"/>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2"/>
      <c r="AP556" s="122"/>
    </row>
    <row r="557" spans="1:42" ht="13.5" customHeight="1">
      <c r="A557" s="122"/>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2"/>
      <c r="AP557" s="122"/>
    </row>
    <row r="558" spans="1:42" ht="13.5" customHeight="1">
      <c r="A558" s="122"/>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2"/>
      <c r="AP558" s="122"/>
    </row>
    <row r="559" spans="1:42" ht="13.5" customHeight="1">
      <c r="A559" s="122"/>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2"/>
      <c r="AP559" s="122"/>
    </row>
    <row r="560" spans="1:42" ht="13.5" customHeight="1">
      <c r="A560" s="122"/>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2"/>
      <c r="AP560" s="122"/>
    </row>
    <row r="561" spans="1:42" ht="13.5" customHeight="1">
      <c r="A561" s="122"/>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2"/>
      <c r="AP561" s="122"/>
    </row>
    <row r="562" spans="1:42" ht="13.5" customHeight="1">
      <c r="A562" s="122"/>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2"/>
      <c r="AP562" s="122"/>
    </row>
    <row r="563" spans="1:42" ht="13.5" customHeight="1">
      <c r="A563" s="122"/>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2"/>
      <c r="AP563" s="122"/>
    </row>
    <row r="564" spans="1:42" ht="13.5" customHeight="1">
      <c r="A564" s="122"/>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2"/>
      <c r="AP564" s="122"/>
    </row>
    <row r="565" spans="1:42" ht="13.5" customHeight="1">
      <c r="A565" s="122"/>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2"/>
      <c r="AP565" s="122"/>
    </row>
    <row r="566" spans="1:42" ht="13.5" customHeight="1">
      <c r="A566" s="122"/>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2"/>
      <c r="AP566" s="122"/>
    </row>
    <row r="567" spans="1:42" ht="13.5" customHeight="1">
      <c r="A567" s="122"/>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2"/>
      <c r="AP567" s="122"/>
    </row>
    <row r="568" spans="1:42" ht="13.5" customHeight="1">
      <c r="A568" s="122"/>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2"/>
      <c r="AP568" s="122"/>
    </row>
    <row r="569" spans="1:42" ht="13.5" customHeight="1">
      <c r="A569" s="122"/>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2"/>
      <c r="AP569" s="122"/>
    </row>
    <row r="570" spans="1:42" ht="13.5" customHeight="1">
      <c r="A570" s="122"/>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2"/>
      <c r="AP570" s="122"/>
    </row>
    <row r="571" spans="1:42" ht="13.5" customHeight="1">
      <c r="A571" s="122"/>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2"/>
      <c r="AP571" s="122"/>
    </row>
    <row r="572" spans="1:42" ht="13.5" customHeight="1">
      <c r="A572" s="122"/>
      <c r="B572" s="122"/>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2"/>
      <c r="AP572" s="122"/>
    </row>
    <row r="573" spans="1:42" ht="13.5" customHeight="1">
      <c r="A573" s="122"/>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2"/>
      <c r="AP573" s="122"/>
    </row>
    <row r="574" spans="1:42" ht="13.5" customHeight="1">
      <c r="A574" s="122"/>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2"/>
      <c r="AP574" s="122"/>
    </row>
    <row r="575" spans="1:42" ht="13.5" customHeight="1">
      <c r="A575" s="122"/>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2"/>
      <c r="AP575" s="122"/>
    </row>
    <row r="576" spans="1:42" ht="13.5" customHeight="1">
      <c r="A576" s="122"/>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2"/>
      <c r="AP576" s="122"/>
    </row>
    <row r="577" spans="1:42" ht="13.5" customHeight="1">
      <c r="A577" s="122"/>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2"/>
      <c r="AP577" s="122"/>
    </row>
    <row r="578" spans="1:42" ht="13.5" customHeight="1">
      <c r="A578" s="122"/>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2"/>
      <c r="AP578" s="122"/>
    </row>
    <row r="579" spans="1:42" ht="13.5" customHeight="1">
      <c r="A579" s="122"/>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2"/>
      <c r="AP579" s="122"/>
    </row>
    <row r="580" spans="1:42" ht="13.5" customHeight="1">
      <c r="A580" s="122"/>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2"/>
      <c r="AP580" s="122"/>
    </row>
    <row r="581" spans="1:42" ht="13.5" customHeight="1">
      <c r="A581" s="122"/>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2"/>
      <c r="AP581" s="122"/>
    </row>
    <row r="582" spans="1:42" ht="13.5" customHeight="1">
      <c r="A582" s="122"/>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2"/>
      <c r="AP582" s="122"/>
    </row>
    <row r="583" spans="1:42" ht="13.5" customHeight="1">
      <c r="A583" s="122"/>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2"/>
      <c r="AP583" s="122"/>
    </row>
    <row r="584" spans="1:42" ht="13.5" customHeight="1">
      <c r="A584" s="122"/>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2"/>
      <c r="AP584" s="122"/>
    </row>
    <row r="585" spans="1:42" ht="13.5" customHeight="1">
      <c r="A585" s="122"/>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2"/>
      <c r="AP585" s="122"/>
    </row>
    <row r="586" spans="1:42" ht="13.5" customHeight="1">
      <c r="A586" s="122"/>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2"/>
      <c r="AP586" s="122"/>
    </row>
    <row r="587" spans="1:42" ht="13.5" customHeight="1">
      <c r="A587" s="122"/>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2"/>
      <c r="AP587" s="122"/>
    </row>
    <row r="588" spans="1:42" ht="13.5" customHeight="1">
      <c r="A588" s="122"/>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2"/>
      <c r="AP588" s="122"/>
    </row>
    <row r="589" spans="1:42" ht="13.5" customHeight="1">
      <c r="A589" s="122"/>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2"/>
      <c r="AP589" s="122"/>
    </row>
    <row r="590" spans="1:42" ht="13.5" customHeight="1">
      <c r="A590" s="122"/>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2"/>
      <c r="AP590" s="122"/>
    </row>
    <row r="591" spans="1:42" ht="13.5" customHeight="1">
      <c r="A591" s="122"/>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2"/>
      <c r="AP591" s="122"/>
    </row>
    <row r="592" spans="1:42" ht="13.5" customHeight="1">
      <c r="A592" s="122"/>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2"/>
      <c r="AP592" s="122"/>
    </row>
    <row r="593" spans="1:42" ht="13.5" customHeight="1">
      <c r="A593" s="122"/>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2"/>
      <c r="AP593" s="122"/>
    </row>
    <row r="594" spans="1:42" ht="13.5" customHeight="1">
      <c r="A594" s="122"/>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2"/>
      <c r="AP594" s="122"/>
    </row>
    <row r="595" spans="1:42" ht="13.5" customHeight="1">
      <c r="A595" s="122"/>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2"/>
      <c r="AP595" s="122"/>
    </row>
    <row r="596" spans="1:42" ht="13.5" customHeight="1">
      <c r="A596" s="122"/>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2"/>
      <c r="AP596" s="122"/>
    </row>
    <row r="597" spans="1:42" ht="13.5" customHeight="1">
      <c r="A597" s="122"/>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2"/>
      <c r="AP597" s="122"/>
    </row>
    <row r="598" spans="1:42" ht="13.5" customHeight="1">
      <c r="A598" s="122"/>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2"/>
      <c r="AP598" s="122"/>
    </row>
    <row r="599" spans="1:42" ht="13.5" customHeight="1">
      <c r="A599" s="122"/>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2"/>
      <c r="AP599" s="122"/>
    </row>
    <row r="600" spans="1:42" ht="13.5" customHeight="1">
      <c r="A600" s="122"/>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2"/>
      <c r="AP600" s="122"/>
    </row>
    <row r="601" spans="1:42" ht="13.5" customHeight="1">
      <c r="A601" s="122"/>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2"/>
      <c r="AP601" s="122"/>
    </row>
    <row r="602" spans="1:42" ht="13.5" customHeight="1">
      <c r="A602" s="122"/>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2"/>
      <c r="AP602" s="122"/>
    </row>
    <row r="603" spans="1:42" ht="13.5" customHeight="1">
      <c r="A603" s="122"/>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2"/>
      <c r="AP603" s="122"/>
    </row>
    <row r="604" spans="1:42" ht="13.5" customHeight="1">
      <c r="A604" s="122"/>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2"/>
      <c r="AP604" s="122"/>
    </row>
    <row r="605" spans="1:42" ht="13.5" customHeight="1">
      <c r="A605" s="122"/>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2"/>
      <c r="AP605" s="122"/>
    </row>
    <row r="606" spans="1:42" ht="13.5" customHeight="1">
      <c r="A606" s="122"/>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2"/>
      <c r="AP606" s="122"/>
    </row>
    <row r="607" spans="1:42" ht="13.5" customHeight="1">
      <c r="A607" s="122"/>
      <c r="B607" s="122"/>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2"/>
      <c r="AP607" s="122"/>
    </row>
    <row r="608" spans="1:42" ht="13.5" customHeight="1">
      <c r="A608" s="122"/>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2"/>
      <c r="AP608" s="122"/>
    </row>
    <row r="609" spans="1:42" ht="13.5" customHeight="1">
      <c r="A609" s="122"/>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2"/>
      <c r="AP609" s="122"/>
    </row>
    <row r="610" spans="1:42" ht="13.5" customHeight="1">
      <c r="A610" s="122"/>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2"/>
      <c r="AP610" s="122"/>
    </row>
    <row r="611" spans="1:42" ht="13.5" customHeight="1">
      <c r="A611" s="122"/>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2"/>
      <c r="AP611" s="122"/>
    </row>
    <row r="612" spans="1:42" ht="13.5" customHeight="1">
      <c r="A612" s="122"/>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2"/>
      <c r="AP612" s="122"/>
    </row>
    <row r="613" spans="1:42" ht="13.5" customHeight="1">
      <c r="A613" s="122"/>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2"/>
      <c r="AP613" s="122"/>
    </row>
    <row r="614" spans="1:42" ht="13.5" customHeight="1">
      <c r="A614" s="122"/>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2"/>
      <c r="AP614" s="122"/>
    </row>
    <row r="615" spans="1:42" ht="13.5" customHeight="1">
      <c r="A615" s="122"/>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2"/>
      <c r="AP615" s="122"/>
    </row>
    <row r="616" spans="1:42" ht="13.5" customHeight="1">
      <c r="A616" s="122"/>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2"/>
      <c r="AP616" s="122"/>
    </row>
    <row r="617" spans="1:42" ht="13.5" customHeight="1">
      <c r="A617" s="122"/>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2"/>
      <c r="AP617" s="122"/>
    </row>
    <row r="618" spans="1:42" ht="13.5" customHeight="1">
      <c r="A618" s="122"/>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2"/>
      <c r="AP618" s="122"/>
    </row>
    <row r="619" spans="1:42" ht="13.5" customHeight="1">
      <c r="A619" s="122"/>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2"/>
      <c r="AP619" s="122"/>
    </row>
    <row r="620" spans="1:42" ht="13.5" customHeight="1">
      <c r="A620" s="122"/>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2"/>
      <c r="AP620" s="122"/>
    </row>
    <row r="621" spans="1:42" ht="13.5" customHeight="1">
      <c r="A621" s="122"/>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2"/>
      <c r="AP621" s="122"/>
    </row>
    <row r="622" spans="1:42" ht="13.5" customHeight="1">
      <c r="A622" s="122"/>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2"/>
      <c r="AP622" s="122"/>
    </row>
    <row r="623" spans="1:42" ht="13.5" customHeight="1">
      <c r="A623" s="122"/>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2"/>
      <c r="AP623" s="122"/>
    </row>
    <row r="624" spans="1:42" ht="13.5" customHeight="1">
      <c r="A624" s="122"/>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2"/>
      <c r="AP624" s="122"/>
    </row>
    <row r="625" spans="1:42" ht="13.5" customHeight="1">
      <c r="A625" s="122"/>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2"/>
      <c r="AP625" s="122"/>
    </row>
    <row r="626" spans="1:42" ht="13.5" customHeight="1">
      <c r="A626" s="122"/>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2"/>
      <c r="AP626" s="122"/>
    </row>
    <row r="627" spans="1:42" ht="13.5" customHeight="1">
      <c r="A627" s="122"/>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2"/>
      <c r="AP627" s="122"/>
    </row>
    <row r="628" spans="1:42" ht="13.5" customHeight="1">
      <c r="A628" s="122"/>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2"/>
      <c r="AP628" s="122"/>
    </row>
    <row r="629" spans="1:42" ht="13.5" customHeight="1">
      <c r="A629" s="122"/>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2"/>
      <c r="AP629" s="122"/>
    </row>
    <row r="630" spans="1:42" ht="13.5" customHeight="1">
      <c r="A630" s="122"/>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2"/>
      <c r="AP630" s="122"/>
    </row>
    <row r="631" spans="1:42" ht="13.5" customHeight="1">
      <c r="A631" s="122"/>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2"/>
      <c r="AP631" s="122"/>
    </row>
    <row r="632" spans="1:42" ht="13.5" customHeight="1">
      <c r="A632" s="122"/>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2"/>
      <c r="AP632" s="122"/>
    </row>
    <row r="633" spans="1:42" ht="13.5" customHeight="1">
      <c r="A633" s="122"/>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2"/>
      <c r="AP633" s="122"/>
    </row>
    <row r="634" spans="1:42" ht="13.5" customHeight="1">
      <c r="A634" s="122"/>
      <c r="B634" s="122"/>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2"/>
      <c r="AP634" s="122"/>
    </row>
    <row r="635" spans="1:42" ht="13.5" customHeight="1">
      <c r="A635" s="122"/>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2"/>
      <c r="AP635" s="122"/>
    </row>
    <row r="636" spans="1:42" ht="13.5" customHeight="1">
      <c r="A636" s="122"/>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2"/>
      <c r="AP636" s="122"/>
    </row>
    <row r="637" spans="1:42" ht="13.5" customHeight="1">
      <c r="A637" s="122"/>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2"/>
      <c r="AP637" s="122"/>
    </row>
    <row r="638" spans="1:42" ht="13.5" customHeight="1">
      <c r="A638" s="122"/>
      <c r="B638" s="122"/>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2"/>
      <c r="AP638" s="122"/>
    </row>
    <row r="639" spans="1:42" ht="13.5" customHeight="1">
      <c r="A639" s="122"/>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2"/>
      <c r="AP639" s="122"/>
    </row>
    <row r="640" spans="1:42" ht="13.5" customHeight="1">
      <c r="A640" s="122"/>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2"/>
      <c r="AP640" s="122"/>
    </row>
    <row r="641" spans="1:42" ht="13.5" customHeight="1">
      <c r="A641" s="122"/>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2"/>
      <c r="AP641" s="122"/>
    </row>
    <row r="642" spans="1:42" ht="13.5" customHeight="1">
      <c r="A642" s="122"/>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2"/>
      <c r="AP642" s="122"/>
    </row>
    <row r="643" spans="1:42" ht="13.5" customHeight="1">
      <c r="A643" s="122"/>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2"/>
      <c r="AP643" s="122"/>
    </row>
    <row r="644" spans="1:42" ht="13.5" customHeight="1">
      <c r="A644" s="122"/>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2"/>
      <c r="AP644" s="122"/>
    </row>
    <row r="645" spans="1:42" ht="13.5" customHeight="1">
      <c r="A645" s="122"/>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2"/>
      <c r="AP645" s="122"/>
    </row>
    <row r="646" spans="1:42" ht="13.5" customHeight="1">
      <c r="A646" s="122"/>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2"/>
      <c r="AP646" s="122"/>
    </row>
    <row r="647" spans="1:42" ht="13.5" customHeight="1">
      <c r="A647" s="122"/>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2"/>
      <c r="AP647" s="122"/>
    </row>
    <row r="648" spans="1:42" ht="13.5" customHeight="1">
      <c r="A648" s="122"/>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2"/>
      <c r="AP648" s="122"/>
    </row>
    <row r="649" spans="1:42" ht="13.5" customHeight="1">
      <c r="A649" s="122"/>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2"/>
      <c r="AP649" s="122"/>
    </row>
    <row r="650" spans="1:42" ht="13.5" customHeight="1">
      <c r="A650" s="122"/>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2"/>
      <c r="AP650" s="122"/>
    </row>
    <row r="651" spans="1:42" ht="13.5" customHeight="1">
      <c r="A651" s="122"/>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2"/>
      <c r="AP651" s="122"/>
    </row>
    <row r="652" spans="1:42" ht="13.5" customHeight="1">
      <c r="A652" s="122"/>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2"/>
      <c r="AP652" s="122"/>
    </row>
    <row r="653" spans="1:42" ht="13.5" customHeight="1">
      <c r="A653" s="122"/>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2"/>
      <c r="AP653" s="122"/>
    </row>
    <row r="654" spans="1:42" ht="13.5" customHeight="1">
      <c r="A654" s="122"/>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2"/>
      <c r="AP654" s="122"/>
    </row>
    <row r="655" spans="1:42" ht="13.5" customHeight="1">
      <c r="A655" s="122"/>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2"/>
      <c r="AP655" s="122"/>
    </row>
    <row r="656" spans="1:42" ht="13.5" customHeight="1">
      <c r="A656" s="122"/>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2"/>
      <c r="AP656" s="122"/>
    </row>
    <row r="657" spans="1:42" ht="13.5" customHeight="1">
      <c r="A657" s="122"/>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2"/>
      <c r="AP657" s="122"/>
    </row>
    <row r="658" spans="1:42" ht="13.5" customHeight="1">
      <c r="A658" s="122"/>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2"/>
      <c r="AP658" s="122"/>
    </row>
    <row r="659" spans="1:42" ht="13.5" customHeight="1">
      <c r="A659" s="122"/>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2"/>
      <c r="AP659" s="122"/>
    </row>
    <row r="660" spans="1:42" ht="13.5" customHeight="1">
      <c r="A660" s="122"/>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2"/>
      <c r="AP660" s="122"/>
    </row>
    <row r="661" spans="1:42" ht="13.5" customHeight="1">
      <c r="A661" s="122"/>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2"/>
      <c r="AP661" s="122"/>
    </row>
    <row r="662" spans="1:42" ht="13.5" customHeight="1">
      <c r="A662" s="122"/>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2"/>
      <c r="AP662" s="122"/>
    </row>
    <row r="663" spans="1:42" ht="13.5" customHeight="1">
      <c r="A663" s="122"/>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2"/>
      <c r="AP663" s="122"/>
    </row>
    <row r="664" spans="1:42" ht="13.5" customHeight="1">
      <c r="A664" s="122"/>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2"/>
      <c r="AP664" s="122"/>
    </row>
    <row r="665" spans="1:42" ht="13.5" customHeight="1">
      <c r="A665" s="122"/>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2"/>
      <c r="AP665" s="122"/>
    </row>
    <row r="666" spans="1:42" ht="13.5" customHeight="1">
      <c r="A666" s="122"/>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2"/>
      <c r="AP666" s="122"/>
    </row>
    <row r="667" spans="1:42" ht="13.5" customHeight="1">
      <c r="A667" s="122"/>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2"/>
      <c r="AP667" s="122"/>
    </row>
    <row r="668" spans="1:42" ht="13.5" customHeight="1">
      <c r="A668" s="122"/>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2"/>
      <c r="AP668" s="122"/>
    </row>
    <row r="669" spans="1:42" ht="13.5" customHeight="1">
      <c r="A669" s="122"/>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2"/>
      <c r="AP669" s="122"/>
    </row>
    <row r="670" spans="1:42" ht="13.5" customHeight="1">
      <c r="A670" s="122"/>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2"/>
      <c r="AP670" s="122"/>
    </row>
    <row r="671" spans="1:42" ht="13.5" customHeight="1">
      <c r="A671" s="122"/>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2"/>
      <c r="AP671" s="122"/>
    </row>
    <row r="672" spans="1:42" ht="13.5" customHeight="1">
      <c r="A672" s="122"/>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2"/>
      <c r="AP672" s="122"/>
    </row>
    <row r="673" spans="1:42" ht="13.5" customHeight="1">
      <c r="A673" s="122"/>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2"/>
      <c r="AP673" s="122"/>
    </row>
    <row r="674" spans="1:42" ht="13.5" customHeight="1">
      <c r="A674" s="122"/>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2"/>
      <c r="AP674" s="122"/>
    </row>
    <row r="675" spans="1:42" ht="13.5" customHeight="1">
      <c r="A675" s="122"/>
      <c r="B675" s="122"/>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2"/>
      <c r="AP675" s="122"/>
    </row>
    <row r="676" spans="1:42" ht="13.5" customHeight="1">
      <c r="A676" s="122"/>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2"/>
      <c r="AP676" s="122"/>
    </row>
    <row r="677" spans="1:42" ht="13.5" customHeight="1">
      <c r="A677" s="122"/>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2"/>
      <c r="AP677" s="122"/>
    </row>
    <row r="678" spans="1:42" ht="13.5" customHeight="1">
      <c r="A678" s="122"/>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2"/>
      <c r="AP678" s="122"/>
    </row>
    <row r="679" spans="1:42" ht="13.5" customHeight="1">
      <c r="A679" s="122"/>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2"/>
      <c r="AP679" s="122"/>
    </row>
    <row r="680" spans="1:42" ht="13.5" customHeight="1">
      <c r="A680" s="122"/>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2"/>
      <c r="AP680" s="122"/>
    </row>
    <row r="681" spans="1:42" ht="13.5" customHeight="1">
      <c r="A681" s="122"/>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2"/>
      <c r="AP681" s="122"/>
    </row>
    <row r="682" spans="1:42" ht="13.5" customHeight="1">
      <c r="A682" s="122"/>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2"/>
      <c r="AP682" s="122"/>
    </row>
    <row r="683" spans="1:42" ht="13.5" customHeight="1">
      <c r="A683" s="122"/>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2"/>
      <c r="AP683" s="122"/>
    </row>
    <row r="684" spans="1:42" ht="13.5" customHeight="1">
      <c r="A684" s="122"/>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2"/>
      <c r="AP684" s="122"/>
    </row>
    <row r="685" spans="1:42" ht="13.5" customHeight="1">
      <c r="A685" s="122"/>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2"/>
      <c r="AP685" s="122"/>
    </row>
    <row r="686" spans="1:42" ht="13.5" customHeight="1">
      <c r="A686" s="122"/>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2"/>
      <c r="AP686" s="122"/>
    </row>
    <row r="687" spans="1:42" ht="13.5" customHeight="1">
      <c r="A687" s="122"/>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2"/>
      <c r="AP687" s="122"/>
    </row>
    <row r="688" spans="1:42" ht="13.5" customHeight="1">
      <c r="A688" s="122"/>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2"/>
      <c r="AP688" s="122"/>
    </row>
    <row r="689" spans="1:42" ht="13.5" customHeight="1">
      <c r="A689" s="122"/>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2"/>
      <c r="AP689" s="122"/>
    </row>
    <row r="690" spans="1:42" ht="13.5" customHeight="1">
      <c r="A690" s="122"/>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2"/>
      <c r="AP690" s="122"/>
    </row>
    <row r="691" spans="1:42" ht="13.5" customHeight="1">
      <c r="A691" s="122"/>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2"/>
      <c r="AP691" s="122"/>
    </row>
    <row r="692" spans="1:42" ht="13.5" customHeight="1">
      <c r="A692" s="122"/>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2"/>
      <c r="AP692" s="122"/>
    </row>
    <row r="693" spans="1:42" ht="13.5" customHeight="1">
      <c r="A693" s="122"/>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2"/>
      <c r="AP693" s="122"/>
    </row>
    <row r="694" spans="1:42" ht="13.5" customHeight="1">
      <c r="A694" s="122"/>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2"/>
      <c r="AP694" s="122"/>
    </row>
    <row r="695" spans="1:42" ht="13.5" customHeight="1">
      <c r="A695" s="122"/>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2"/>
      <c r="AP695" s="122"/>
    </row>
    <row r="696" spans="1:42" ht="13.5" customHeight="1">
      <c r="A696" s="122"/>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2"/>
      <c r="AP696" s="122"/>
    </row>
    <row r="697" spans="1:42" ht="13.5" customHeight="1">
      <c r="A697" s="122"/>
      <c r="B697" s="122"/>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2"/>
      <c r="AP697" s="122"/>
    </row>
    <row r="698" spans="1:42" ht="13.5" customHeight="1">
      <c r="A698" s="122"/>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2"/>
      <c r="AP698" s="122"/>
    </row>
    <row r="699" spans="1:42" ht="13.5" customHeight="1">
      <c r="A699" s="122"/>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2"/>
      <c r="AP699" s="122"/>
    </row>
    <row r="700" spans="1:42" ht="13.5" customHeight="1">
      <c r="A700" s="122"/>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2"/>
      <c r="AP700" s="122"/>
    </row>
    <row r="701" spans="1:42" ht="13.5" customHeight="1">
      <c r="A701" s="122"/>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2"/>
      <c r="AP701" s="122"/>
    </row>
    <row r="702" spans="1:42" ht="13.5" customHeight="1">
      <c r="A702" s="122"/>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2"/>
      <c r="AP702" s="122"/>
    </row>
    <row r="703" spans="1:42" ht="13.5" customHeight="1">
      <c r="A703" s="122"/>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2"/>
      <c r="AP703" s="122"/>
    </row>
    <row r="704" spans="1:42" ht="13.5" customHeight="1">
      <c r="A704" s="122"/>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2"/>
      <c r="AP704" s="122"/>
    </row>
    <row r="705" spans="1:42" ht="13.5" customHeight="1">
      <c r="A705" s="122"/>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2"/>
      <c r="AP705" s="122"/>
    </row>
    <row r="706" spans="1:42" ht="13.5" customHeight="1">
      <c r="A706" s="122"/>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2"/>
      <c r="AP706" s="122"/>
    </row>
    <row r="707" spans="1:42" ht="13.5" customHeight="1">
      <c r="A707" s="122"/>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2"/>
      <c r="AP707" s="122"/>
    </row>
    <row r="708" spans="1:42" ht="13.5" customHeight="1">
      <c r="A708" s="122"/>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2"/>
      <c r="AP708" s="122"/>
    </row>
    <row r="709" spans="1:42" ht="13.5" customHeight="1">
      <c r="A709" s="122"/>
      <c r="B709" s="122"/>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2"/>
      <c r="AP709" s="122"/>
    </row>
    <row r="710" spans="1:42" ht="13.5" customHeight="1">
      <c r="A710" s="122"/>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2"/>
      <c r="AP710" s="122"/>
    </row>
    <row r="711" spans="1:42" ht="13.5" customHeight="1">
      <c r="A711" s="122"/>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2"/>
      <c r="AP711" s="122"/>
    </row>
    <row r="712" spans="1:42" ht="13.5" customHeight="1">
      <c r="A712" s="122"/>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2"/>
      <c r="AP712" s="122"/>
    </row>
    <row r="713" spans="1:42" ht="13.5" customHeight="1">
      <c r="A713" s="122"/>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2"/>
      <c r="AP713" s="122"/>
    </row>
    <row r="714" spans="1:42" ht="13.5" customHeight="1">
      <c r="A714" s="122"/>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2"/>
      <c r="AP714" s="122"/>
    </row>
    <row r="715" spans="1:42" ht="13.5" customHeight="1">
      <c r="A715" s="122"/>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2"/>
      <c r="AP715" s="122"/>
    </row>
    <row r="716" spans="1:42" ht="13.5" customHeight="1">
      <c r="A716" s="122"/>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2"/>
      <c r="AP716" s="122"/>
    </row>
    <row r="717" spans="1:42" ht="13.5" customHeight="1">
      <c r="A717" s="122"/>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2"/>
      <c r="AP717" s="122"/>
    </row>
    <row r="718" spans="1:42" ht="13.5" customHeight="1">
      <c r="A718" s="122"/>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2"/>
      <c r="AP718" s="122"/>
    </row>
    <row r="719" spans="1:42" ht="13.5" customHeight="1">
      <c r="A719" s="122"/>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2"/>
      <c r="AP719" s="122"/>
    </row>
    <row r="720" spans="1:42" ht="13.5" customHeight="1">
      <c r="A720" s="122"/>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2"/>
      <c r="AP720" s="122"/>
    </row>
    <row r="721" spans="1:42" ht="13.5" customHeight="1">
      <c r="A721" s="122"/>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2"/>
      <c r="AP721" s="122"/>
    </row>
    <row r="722" spans="1:42" ht="13.5" customHeight="1">
      <c r="A722" s="122"/>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2"/>
      <c r="AP722" s="122"/>
    </row>
    <row r="723" spans="1:42" ht="13.5" customHeight="1">
      <c r="A723" s="122"/>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2"/>
      <c r="AP723" s="122"/>
    </row>
    <row r="724" spans="1:42" ht="13.5" customHeight="1">
      <c r="A724" s="122"/>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2"/>
      <c r="AP724" s="122"/>
    </row>
    <row r="725" spans="1:42" ht="13.5" customHeight="1">
      <c r="A725" s="122"/>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2"/>
      <c r="AP725" s="122"/>
    </row>
    <row r="726" spans="1:42" ht="13.5" customHeight="1">
      <c r="A726" s="122"/>
      <c r="B726" s="122"/>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2"/>
      <c r="AP726" s="122"/>
    </row>
    <row r="727" spans="1:42" ht="13.5" customHeight="1">
      <c r="A727" s="122"/>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2"/>
      <c r="AP727" s="122"/>
    </row>
    <row r="728" spans="1:42" ht="13.5" customHeight="1">
      <c r="A728" s="122"/>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2"/>
      <c r="AP728" s="122"/>
    </row>
    <row r="729" spans="1:42" ht="13.5" customHeight="1">
      <c r="A729" s="122"/>
      <c r="B729" s="122"/>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2"/>
      <c r="AP729" s="122"/>
    </row>
    <row r="730" spans="1:42" ht="13.5" customHeight="1">
      <c r="A730" s="122"/>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2"/>
      <c r="AP730" s="122"/>
    </row>
    <row r="731" spans="1:42" ht="13.5" customHeight="1">
      <c r="A731" s="122"/>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2"/>
      <c r="AP731" s="122"/>
    </row>
    <row r="732" spans="1:42" ht="13.5" customHeight="1">
      <c r="A732" s="122"/>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2"/>
      <c r="AP732" s="122"/>
    </row>
    <row r="733" spans="1:42" ht="13.5" customHeight="1">
      <c r="A733" s="122"/>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2"/>
      <c r="AP733" s="122"/>
    </row>
    <row r="734" spans="1:42" ht="13.5" customHeight="1">
      <c r="A734" s="122"/>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2"/>
      <c r="AP734" s="122"/>
    </row>
    <row r="735" spans="1:42" ht="13.5" customHeight="1">
      <c r="A735" s="122"/>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2"/>
      <c r="AP735" s="122"/>
    </row>
    <row r="736" spans="1:42" ht="13.5" customHeight="1">
      <c r="A736" s="122"/>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2"/>
      <c r="AP736" s="122"/>
    </row>
    <row r="737" spans="1:42" ht="13.5" customHeight="1">
      <c r="A737" s="122"/>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2"/>
      <c r="AP737" s="122"/>
    </row>
    <row r="738" spans="1:42" ht="13.5" customHeight="1">
      <c r="A738" s="122"/>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2"/>
      <c r="AP738" s="122"/>
    </row>
    <row r="739" spans="1:42" ht="13.5" customHeight="1">
      <c r="A739" s="122"/>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2"/>
      <c r="AP739" s="122"/>
    </row>
    <row r="740" spans="1:42" ht="13.5" customHeight="1">
      <c r="A740" s="122"/>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2"/>
      <c r="AP740" s="122"/>
    </row>
    <row r="741" spans="1:42" ht="13.5" customHeight="1">
      <c r="A741" s="122"/>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2"/>
      <c r="AP741" s="122"/>
    </row>
    <row r="742" spans="1:42" ht="13.5" customHeight="1">
      <c r="A742" s="122"/>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2"/>
      <c r="AP742" s="122"/>
    </row>
    <row r="743" spans="1:42" ht="13.5" customHeight="1">
      <c r="A743" s="122"/>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2"/>
      <c r="AP743" s="122"/>
    </row>
    <row r="744" spans="1:42" ht="13.5" customHeight="1">
      <c r="A744" s="122"/>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2"/>
      <c r="AP744" s="122"/>
    </row>
    <row r="745" spans="1:42" ht="13.5" customHeight="1">
      <c r="A745" s="122"/>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2"/>
      <c r="AP745" s="122"/>
    </row>
    <row r="746" spans="1:42" ht="13.5" customHeight="1">
      <c r="A746" s="122"/>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2"/>
      <c r="AP746" s="122"/>
    </row>
    <row r="747" spans="1:42" ht="13.5" customHeight="1">
      <c r="A747" s="122"/>
      <c r="B747" s="122"/>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2"/>
      <c r="AP747" s="122"/>
    </row>
    <row r="748" spans="1:42" ht="13.5" customHeight="1">
      <c r="A748" s="122"/>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2"/>
      <c r="AP748" s="122"/>
    </row>
    <row r="749" spans="1:42" ht="13.5" customHeight="1">
      <c r="A749" s="122"/>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2"/>
      <c r="AP749" s="122"/>
    </row>
    <row r="750" spans="1:42" ht="13.5" customHeight="1">
      <c r="A750" s="122"/>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2"/>
      <c r="AP750" s="122"/>
    </row>
    <row r="751" spans="1:42" ht="13.5" customHeight="1">
      <c r="A751" s="122"/>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2"/>
      <c r="AP751" s="122"/>
    </row>
    <row r="752" spans="1:42" ht="13.5" customHeight="1">
      <c r="A752" s="122"/>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2"/>
      <c r="AP752" s="122"/>
    </row>
    <row r="753" spans="1:42" ht="13.5" customHeight="1">
      <c r="A753" s="122"/>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2"/>
      <c r="AP753" s="122"/>
    </row>
    <row r="754" spans="1:42" ht="13.5" customHeight="1">
      <c r="A754" s="122"/>
      <c r="B754" s="122"/>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2"/>
      <c r="AP754" s="122"/>
    </row>
    <row r="755" spans="1:42" ht="13.5" customHeight="1">
      <c r="A755" s="122"/>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2"/>
      <c r="AP755" s="122"/>
    </row>
    <row r="756" spans="1:42" ht="13.5" customHeight="1">
      <c r="A756" s="122"/>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2"/>
      <c r="AP756" s="122"/>
    </row>
    <row r="757" spans="1:42" ht="13.5" customHeight="1">
      <c r="A757" s="122"/>
      <c r="B757" s="122"/>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2"/>
      <c r="AP757" s="122"/>
    </row>
    <row r="758" spans="1:42" ht="13.5" customHeight="1">
      <c r="A758" s="122"/>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2"/>
      <c r="AP758" s="122"/>
    </row>
    <row r="759" spans="1:42" ht="13.5" customHeight="1">
      <c r="A759" s="122"/>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2"/>
      <c r="AP759" s="122"/>
    </row>
    <row r="760" spans="1:42" ht="13.5" customHeight="1">
      <c r="A760" s="122"/>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2"/>
      <c r="AP760" s="122"/>
    </row>
    <row r="761" spans="1:42" ht="13.5" customHeight="1">
      <c r="A761" s="122"/>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2"/>
      <c r="AP761" s="122"/>
    </row>
    <row r="762" spans="1:42" ht="13.5" customHeight="1">
      <c r="A762" s="122"/>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2"/>
      <c r="AP762" s="122"/>
    </row>
    <row r="763" spans="1:42" ht="13.5" customHeight="1">
      <c r="A763" s="122"/>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2"/>
      <c r="AP763" s="122"/>
    </row>
    <row r="764" spans="1:42" ht="13.5" customHeight="1">
      <c r="A764" s="122"/>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2"/>
      <c r="AP764" s="122"/>
    </row>
    <row r="765" spans="1:42" ht="13.5" customHeight="1">
      <c r="A765" s="122"/>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2"/>
      <c r="AP765" s="122"/>
    </row>
    <row r="766" spans="1:42" ht="13.5" customHeight="1">
      <c r="A766" s="122"/>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2"/>
      <c r="AP766" s="122"/>
    </row>
    <row r="767" spans="1:42" ht="13.5" customHeight="1">
      <c r="A767" s="122"/>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2"/>
      <c r="AP767" s="122"/>
    </row>
    <row r="768" spans="1:42" ht="13.5" customHeight="1">
      <c r="A768" s="122"/>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2"/>
      <c r="AP768" s="122"/>
    </row>
    <row r="769" spans="1:42" ht="13.5" customHeight="1">
      <c r="A769" s="122"/>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2"/>
      <c r="AP769" s="122"/>
    </row>
    <row r="770" spans="1:42" ht="13.5" customHeight="1">
      <c r="A770" s="122"/>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2"/>
      <c r="AP770" s="122"/>
    </row>
    <row r="771" spans="1:42" ht="13.5" customHeight="1">
      <c r="A771" s="122"/>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2"/>
      <c r="AP771" s="122"/>
    </row>
    <row r="772" spans="1:42" ht="13.5" customHeight="1">
      <c r="A772" s="122"/>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2"/>
      <c r="AP772" s="122"/>
    </row>
    <row r="773" spans="1:42" ht="13.5" customHeight="1">
      <c r="A773" s="122"/>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2"/>
      <c r="AP773" s="122"/>
    </row>
    <row r="774" spans="1:42" ht="13.5" customHeight="1">
      <c r="A774" s="122"/>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2"/>
      <c r="AP774" s="122"/>
    </row>
    <row r="775" spans="1:42" ht="13.5" customHeight="1">
      <c r="A775" s="122"/>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2"/>
      <c r="AP775" s="122"/>
    </row>
    <row r="776" spans="1:42" ht="13.5" customHeight="1">
      <c r="A776" s="122"/>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2"/>
      <c r="AP776" s="122"/>
    </row>
    <row r="777" spans="1:42" ht="13.5" customHeight="1">
      <c r="A777" s="122"/>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2"/>
      <c r="AP777" s="122"/>
    </row>
    <row r="778" spans="1:42" ht="13.5" customHeight="1">
      <c r="A778" s="122"/>
      <c r="B778" s="122"/>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2"/>
      <c r="AP778" s="122"/>
    </row>
    <row r="779" spans="1:42" ht="13.5" customHeight="1">
      <c r="A779" s="122"/>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2"/>
      <c r="AP779" s="122"/>
    </row>
    <row r="780" spans="1:42" ht="13.5" customHeight="1">
      <c r="A780" s="122"/>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2"/>
      <c r="AP780" s="122"/>
    </row>
    <row r="781" spans="1:42" ht="13.5" customHeight="1">
      <c r="A781" s="122"/>
      <c r="B781" s="122"/>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2"/>
      <c r="AP781" s="122"/>
    </row>
    <row r="782" spans="1:42" ht="13.5" customHeight="1">
      <c r="A782" s="122"/>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2"/>
      <c r="AP782" s="122"/>
    </row>
    <row r="783" spans="1:42" ht="13.5" customHeight="1">
      <c r="A783" s="122"/>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2"/>
      <c r="AP783" s="122"/>
    </row>
    <row r="784" spans="1:42" ht="13.5" customHeight="1">
      <c r="A784" s="122"/>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2"/>
      <c r="AP784" s="122"/>
    </row>
    <row r="785" spans="1:42" ht="13.5" customHeight="1">
      <c r="A785" s="122"/>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2"/>
      <c r="AP785" s="122"/>
    </row>
    <row r="786" spans="1:42" ht="13.5" customHeight="1">
      <c r="A786" s="122"/>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2"/>
      <c r="AP786" s="122"/>
    </row>
    <row r="787" spans="1:42" ht="13.5" customHeight="1">
      <c r="A787" s="122"/>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2"/>
      <c r="AP787" s="122"/>
    </row>
    <row r="788" spans="1:42" ht="13.5" customHeight="1">
      <c r="A788" s="122"/>
      <c r="B788" s="122"/>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2"/>
      <c r="AP788" s="122"/>
    </row>
    <row r="789" spans="1:42" ht="13.5" customHeight="1">
      <c r="A789" s="122"/>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2"/>
      <c r="AP789" s="122"/>
    </row>
    <row r="790" spans="1:42" ht="13.5" customHeight="1">
      <c r="A790" s="122"/>
      <c r="B790" s="122"/>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2"/>
      <c r="AP790" s="122"/>
    </row>
    <row r="791" spans="1:42" ht="13.5" customHeight="1">
      <c r="A791" s="122"/>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2"/>
      <c r="AP791" s="122"/>
    </row>
    <row r="792" spans="1:42" ht="13.5" customHeight="1">
      <c r="A792" s="122"/>
      <c r="B792" s="122"/>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2"/>
      <c r="AP792" s="122"/>
    </row>
    <row r="793" spans="1:42" ht="13.5" customHeight="1">
      <c r="A793" s="122"/>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2"/>
      <c r="AP793" s="122"/>
    </row>
    <row r="794" spans="1:42" ht="13.5" customHeight="1">
      <c r="A794" s="122"/>
      <c r="B794" s="122"/>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2"/>
      <c r="AP794" s="122"/>
    </row>
    <row r="795" spans="1:42" ht="13.5" customHeight="1">
      <c r="A795" s="122"/>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2"/>
      <c r="AP795" s="122"/>
    </row>
    <row r="796" spans="1:42" ht="13.5" customHeight="1">
      <c r="A796" s="122"/>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2"/>
      <c r="AP796" s="122"/>
    </row>
    <row r="797" spans="1:42" ht="13.5" customHeight="1">
      <c r="A797" s="122"/>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2"/>
      <c r="AP797" s="122"/>
    </row>
    <row r="798" spans="1:42" ht="13.5" customHeight="1">
      <c r="A798" s="122"/>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2"/>
      <c r="AP798" s="122"/>
    </row>
    <row r="799" spans="1:42" ht="13.5" customHeight="1">
      <c r="A799" s="122"/>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2"/>
      <c r="AP799" s="122"/>
    </row>
    <row r="800" spans="1:42" ht="13.5" customHeight="1">
      <c r="A800" s="122"/>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2"/>
      <c r="AP800" s="122"/>
    </row>
    <row r="801" spans="1:42" ht="13.5" customHeight="1">
      <c r="A801" s="122"/>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2"/>
      <c r="AP801" s="122"/>
    </row>
    <row r="802" spans="1:42" ht="13.5" customHeight="1">
      <c r="A802" s="122"/>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2"/>
      <c r="AP802" s="122"/>
    </row>
    <row r="803" spans="1:42" ht="13.5" customHeight="1">
      <c r="A803" s="122"/>
      <c r="B803" s="122"/>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2"/>
      <c r="AP803" s="122"/>
    </row>
    <row r="804" spans="1:42" ht="13.5" customHeight="1">
      <c r="A804" s="122"/>
      <c r="B804" s="122"/>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2"/>
      <c r="AP804" s="122"/>
    </row>
    <row r="805" spans="1:42" ht="13.5" customHeight="1">
      <c r="A805" s="122"/>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2"/>
      <c r="AP805" s="122"/>
    </row>
    <row r="806" spans="1:42" ht="13.5" customHeight="1">
      <c r="A806" s="122"/>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2"/>
      <c r="AP806" s="122"/>
    </row>
    <row r="807" spans="1:42" ht="13.5" customHeight="1">
      <c r="A807" s="122"/>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2"/>
      <c r="AP807" s="122"/>
    </row>
    <row r="808" spans="1:42" ht="13.5" customHeight="1">
      <c r="A808" s="122"/>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2"/>
      <c r="AP808" s="122"/>
    </row>
    <row r="809" spans="1:42" ht="13.5" customHeight="1">
      <c r="A809" s="122"/>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2"/>
      <c r="AP809" s="122"/>
    </row>
    <row r="810" spans="1:42" ht="13.5" customHeight="1">
      <c r="A810" s="122"/>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2"/>
      <c r="AP810" s="122"/>
    </row>
    <row r="811" spans="1:42" ht="13.5" customHeight="1">
      <c r="A811" s="122"/>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2"/>
      <c r="AP811" s="122"/>
    </row>
    <row r="812" spans="1:42" ht="13.5" customHeight="1">
      <c r="A812" s="122"/>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2"/>
      <c r="AP812" s="122"/>
    </row>
    <row r="813" spans="1:42" ht="13.5" customHeight="1">
      <c r="A813" s="122"/>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2"/>
      <c r="AP813" s="122"/>
    </row>
    <row r="814" spans="1:42" ht="13.5" customHeight="1">
      <c r="A814" s="122"/>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2"/>
      <c r="AP814" s="122"/>
    </row>
    <row r="815" spans="1:42" ht="13.5" customHeight="1">
      <c r="A815" s="122"/>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2"/>
      <c r="AP815" s="122"/>
    </row>
    <row r="816" spans="1:42" ht="13.5" customHeight="1">
      <c r="A816" s="122"/>
      <c r="B816" s="122"/>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2"/>
      <c r="AP816" s="122"/>
    </row>
    <row r="817" spans="1:42" ht="13.5" customHeight="1">
      <c r="A817" s="122"/>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2"/>
      <c r="AP817" s="122"/>
    </row>
    <row r="818" spans="1:42" ht="13.5" customHeight="1">
      <c r="A818" s="122"/>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2"/>
      <c r="AP818" s="122"/>
    </row>
    <row r="819" spans="1:42" ht="13.5" customHeight="1">
      <c r="A819" s="122"/>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2"/>
      <c r="AP819" s="122"/>
    </row>
    <row r="820" spans="1:42" ht="13.5" customHeight="1">
      <c r="A820" s="122"/>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2"/>
      <c r="AP820" s="122"/>
    </row>
    <row r="821" spans="1:42" ht="13.5" customHeight="1">
      <c r="A821" s="122"/>
      <c r="B821" s="122"/>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2"/>
      <c r="AP821" s="122"/>
    </row>
    <row r="822" spans="1:42" ht="13.5" customHeight="1">
      <c r="A822" s="122"/>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2"/>
      <c r="AP822" s="122"/>
    </row>
    <row r="823" spans="1:42" ht="13.5" customHeight="1">
      <c r="A823" s="122"/>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2"/>
      <c r="AP823" s="122"/>
    </row>
    <row r="824" spans="1:42" ht="13.5" customHeight="1">
      <c r="A824" s="122"/>
      <c r="B824" s="122"/>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2"/>
      <c r="AP824" s="122"/>
    </row>
    <row r="825" spans="1:42" ht="13.5" customHeight="1">
      <c r="A825" s="122"/>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2"/>
      <c r="AP825" s="122"/>
    </row>
    <row r="826" spans="1:42" ht="13.5" customHeight="1">
      <c r="A826" s="122"/>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2"/>
      <c r="AP826" s="122"/>
    </row>
    <row r="827" spans="1:42" ht="13.5" customHeight="1">
      <c r="A827" s="122"/>
      <c r="B827" s="122"/>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2"/>
      <c r="AP827" s="122"/>
    </row>
    <row r="828" spans="1:42" ht="13.5" customHeight="1">
      <c r="A828" s="122"/>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2"/>
      <c r="AP828" s="122"/>
    </row>
    <row r="829" spans="1:42" ht="13.5" customHeight="1">
      <c r="A829" s="122"/>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2"/>
      <c r="AP829" s="122"/>
    </row>
    <row r="830" spans="1:42" ht="13.5" customHeight="1">
      <c r="A830" s="122"/>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2"/>
      <c r="AP830" s="122"/>
    </row>
    <row r="831" spans="1:42" ht="13.5" customHeight="1">
      <c r="A831" s="122"/>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2"/>
      <c r="AP831" s="122"/>
    </row>
    <row r="832" spans="1:42" ht="13.5" customHeight="1">
      <c r="A832" s="122"/>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2"/>
      <c r="AP832" s="122"/>
    </row>
    <row r="833" spans="1:42" ht="13.5" customHeight="1">
      <c r="A833" s="122"/>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2"/>
      <c r="AP833" s="122"/>
    </row>
    <row r="834" spans="1:42" ht="13.5" customHeight="1">
      <c r="A834" s="122"/>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2"/>
      <c r="AP834" s="122"/>
    </row>
    <row r="835" spans="1:42" ht="13.5" customHeight="1">
      <c r="A835" s="122"/>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2"/>
      <c r="AP835" s="122"/>
    </row>
    <row r="836" spans="1:42" ht="13.5" customHeight="1">
      <c r="A836" s="122"/>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2"/>
      <c r="AP836" s="122"/>
    </row>
    <row r="837" spans="1:42" ht="13.5" customHeight="1">
      <c r="A837" s="122"/>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2"/>
      <c r="AP837" s="122"/>
    </row>
    <row r="838" spans="1:42" ht="13.5" customHeight="1">
      <c r="A838" s="122"/>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2"/>
      <c r="AP838" s="122"/>
    </row>
    <row r="839" spans="1:42" ht="13.5" customHeight="1">
      <c r="A839" s="122"/>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2"/>
      <c r="AP839" s="122"/>
    </row>
    <row r="840" spans="1:42" ht="13.5" customHeight="1">
      <c r="A840" s="122"/>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2"/>
      <c r="AP840" s="122"/>
    </row>
    <row r="841" spans="1:42" ht="13.5" customHeight="1">
      <c r="A841" s="122"/>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2"/>
      <c r="AP841" s="122"/>
    </row>
    <row r="842" spans="1:42" ht="13.5" customHeight="1">
      <c r="A842" s="122"/>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2"/>
      <c r="AP842" s="122"/>
    </row>
    <row r="843" spans="1:42" ht="13.5" customHeight="1">
      <c r="A843" s="122"/>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2"/>
      <c r="AP843" s="122"/>
    </row>
    <row r="844" spans="1:42" ht="13.5" customHeight="1">
      <c r="A844" s="122"/>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2"/>
      <c r="AP844" s="122"/>
    </row>
    <row r="845" spans="1:42" ht="13.5" customHeight="1">
      <c r="A845" s="122"/>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2"/>
      <c r="AP845" s="122"/>
    </row>
    <row r="846" spans="1:42" ht="13.5" customHeight="1">
      <c r="A846" s="122"/>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2"/>
      <c r="AP846" s="122"/>
    </row>
    <row r="847" spans="1:42" ht="13.5" customHeight="1">
      <c r="A847" s="122"/>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2"/>
      <c r="AP847" s="122"/>
    </row>
    <row r="848" spans="1:42" ht="13.5" customHeight="1">
      <c r="A848" s="122"/>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2"/>
      <c r="AP848" s="122"/>
    </row>
    <row r="849" spans="1:42" ht="13.5" customHeight="1">
      <c r="A849" s="122"/>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2"/>
      <c r="AP849" s="122"/>
    </row>
    <row r="850" spans="1:42" ht="13.5" customHeight="1">
      <c r="A850" s="122"/>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2"/>
      <c r="AP850" s="122"/>
    </row>
    <row r="851" spans="1:42" ht="13.5" customHeight="1">
      <c r="A851" s="122"/>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2"/>
      <c r="AP851" s="122"/>
    </row>
    <row r="852" spans="1:42" ht="13.5" customHeight="1">
      <c r="A852" s="122"/>
      <c r="B852" s="122"/>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2"/>
      <c r="AP852" s="122"/>
    </row>
    <row r="853" spans="1:42" ht="13.5" customHeight="1">
      <c r="A853" s="122"/>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2"/>
      <c r="AP853" s="122"/>
    </row>
    <row r="854" spans="1:42" ht="13.5" customHeight="1">
      <c r="A854" s="122"/>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2"/>
      <c r="AP854" s="122"/>
    </row>
    <row r="855" spans="1:42" ht="13.5" customHeight="1">
      <c r="A855" s="122"/>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2"/>
      <c r="AP855" s="122"/>
    </row>
    <row r="856" spans="1:42" ht="13.5" customHeight="1">
      <c r="A856" s="122"/>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2"/>
      <c r="AP856" s="122"/>
    </row>
    <row r="857" spans="1:42" ht="13.5" customHeight="1">
      <c r="A857" s="122"/>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2"/>
      <c r="AP857" s="122"/>
    </row>
    <row r="858" spans="1:42" ht="13.5" customHeight="1">
      <c r="A858" s="122"/>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2"/>
      <c r="AP858" s="122"/>
    </row>
    <row r="859" spans="1:42" ht="13.5" customHeight="1">
      <c r="A859" s="122"/>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2"/>
      <c r="AP859" s="122"/>
    </row>
    <row r="860" spans="1:42" ht="13.5" customHeight="1">
      <c r="A860" s="122"/>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2"/>
      <c r="AP860" s="122"/>
    </row>
    <row r="861" spans="1:42" ht="13.5" customHeight="1">
      <c r="A861" s="122"/>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2"/>
      <c r="AP861" s="122"/>
    </row>
    <row r="862" spans="1:42" ht="13.5" customHeight="1">
      <c r="A862" s="122"/>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2"/>
      <c r="AP862" s="122"/>
    </row>
    <row r="863" spans="1:42" ht="13.5" customHeight="1">
      <c r="A863" s="122"/>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2"/>
      <c r="AP863" s="122"/>
    </row>
    <row r="864" spans="1:42" ht="13.5" customHeight="1">
      <c r="A864" s="122"/>
      <c r="B864" s="122"/>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2"/>
      <c r="AP864" s="122"/>
    </row>
    <row r="865" spans="1:42" ht="13.5" customHeight="1">
      <c r="A865" s="122"/>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2"/>
      <c r="AP865" s="122"/>
    </row>
    <row r="866" spans="1:42" ht="13.5" customHeight="1">
      <c r="A866" s="122"/>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2"/>
      <c r="AP866" s="122"/>
    </row>
    <row r="867" spans="1:42" ht="13.5" customHeight="1">
      <c r="A867" s="122"/>
      <c r="B867" s="122"/>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2"/>
      <c r="AP867" s="122"/>
    </row>
    <row r="868" spans="1:42" ht="13.5" customHeight="1">
      <c r="A868" s="122"/>
      <c r="B868" s="122"/>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2"/>
      <c r="AP868" s="122"/>
    </row>
    <row r="869" spans="1:42" ht="13.5" customHeight="1">
      <c r="A869" s="122"/>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2"/>
      <c r="AP869" s="122"/>
    </row>
    <row r="870" spans="1:42" ht="13.5" customHeight="1">
      <c r="A870" s="122"/>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2"/>
      <c r="AP870" s="122"/>
    </row>
    <row r="871" spans="1:42" ht="13.5" customHeight="1">
      <c r="A871" s="122"/>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2"/>
      <c r="AP871" s="122"/>
    </row>
    <row r="872" spans="1:42" ht="13.5" customHeight="1">
      <c r="A872" s="122"/>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2"/>
      <c r="AP872" s="122"/>
    </row>
    <row r="873" spans="1:42" ht="13.5" customHeight="1">
      <c r="A873" s="122"/>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2"/>
      <c r="AP873" s="122"/>
    </row>
    <row r="874" spans="1:42" ht="13.5" customHeight="1">
      <c r="A874" s="122"/>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2"/>
      <c r="AP874" s="122"/>
    </row>
    <row r="875" spans="1:42" ht="13.5" customHeight="1">
      <c r="A875" s="122"/>
      <c r="B875" s="122"/>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2"/>
      <c r="AP875" s="122"/>
    </row>
    <row r="876" spans="1:42" ht="13.5" customHeight="1">
      <c r="A876" s="122"/>
      <c r="B876" s="122"/>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2"/>
      <c r="AP876" s="122"/>
    </row>
    <row r="877" spans="1:42" ht="13.5" customHeight="1">
      <c r="A877" s="122"/>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2"/>
      <c r="AP877" s="122"/>
    </row>
    <row r="878" spans="1:42" ht="13.5" customHeight="1">
      <c r="A878" s="122"/>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2"/>
      <c r="AP878" s="122"/>
    </row>
    <row r="879" spans="1:42" ht="13.5" customHeight="1">
      <c r="A879" s="122"/>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2"/>
      <c r="AP879" s="122"/>
    </row>
    <row r="880" spans="1:42" ht="13.5" customHeight="1">
      <c r="A880" s="122"/>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2"/>
      <c r="AP880" s="122"/>
    </row>
    <row r="881" spans="1:42" ht="13.5" customHeight="1">
      <c r="A881" s="122"/>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2"/>
      <c r="AP881" s="122"/>
    </row>
    <row r="882" spans="1:42" ht="13.5" customHeight="1">
      <c r="A882" s="122"/>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2"/>
      <c r="AP882" s="122"/>
    </row>
    <row r="883" spans="1:42" ht="13.5" customHeight="1">
      <c r="A883" s="122"/>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2"/>
      <c r="AP883" s="122"/>
    </row>
    <row r="884" spans="1:42" ht="13.5" customHeight="1">
      <c r="A884" s="122"/>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2"/>
      <c r="AP884" s="122"/>
    </row>
    <row r="885" spans="1:42" ht="13.5" customHeight="1">
      <c r="A885" s="122"/>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2"/>
      <c r="AP885" s="122"/>
    </row>
    <row r="886" spans="1:42" ht="13.5" customHeight="1">
      <c r="A886" s="122"/>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2"/>
      <c r="AP886" s="122"/>
    </row>
    <row r="887" spans="1:42" ht="13.5" customHeight="1">
      <c r="A887" s="122"/>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2"/>
      <c r="AP887" s="122"/>
    </row>
    <row r="888" spans="1:42" ht="13.5" customHeight="1">
      <c r="A888" s="122"/>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2"/>
      <c r="AP888" s="122"/>
    </row>
    <row r="889" spans="1:42" ht="13.5" customHeight="1">
      <c r="A889" s="122"/>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2"/>
      <c r="AP889" s="122"/>
    </row>
    <row r="890" spans="1:42" ht="13.5" customHeight="1">
      <c r="A890" s="122"/>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2"/>
      <c r="AP890" s="122"/>
    </row>
    <row r="891" spans="1:42" ht="13.5" customHeight="1">
      <c r="A891" s="122"/>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2"/>
      <c r="AP891" s="122"/>
    </row>
    <row r="892" spans="1:42" ht="13.5" customHeight="1">
      <c r="A892" s="122"/>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2"/>
      <c r="AP892" s="122"/>
    </row>
    <row r="893" spans="1:42" ht="13.5" customHeight="1">
      <c r="A893" s="122"/>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2"/>
      <c r="AP893" s="122"/>
    </row>
    <row r="894" spans="1:42" ht="13.5" customHeight="1">
      <c r="A894" s="122"/>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2"/>
      <c r="AP894" s="122"/>
    </row>
    <row r="895" spans="1:42" ht="13.5" customHeight="1">
      <c r="A895" s="122"/>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2"/>
      <c r="AP895" s="122"/>
    </row>
    <row r="896" spans="1:42" ht="13.5" customHeight="1">
      <c r="A896" s="122"/>
      <c r="B896" s="122"/>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2"/>
      <c r="AP896" s="122"/>
    </row>
    <row r="897" spans="1:42" ht="13.5" customHeight="1">
      <c r="A897" s="122"/>
      <c r="B897" s="122"/>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2"/>
      <c r="AP897" s="122"/>
    </row>
    <row r="898" spans="1:42" ht="13.5" customHeight="1">
      <c r="A898" s="122"/>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2"/>
      <c r="AP898" s="122"/>
    </row>
    <row r="899" spans="1:42" ht="13.5" customHeight="1">
      <c r="A899" s="122"/>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2"/>
      <c r="AP899" s="122"/>
    </row>
    <row r="900" spans="1:42" ht="13.5" customHeight="1">
      <c r="A900" s="122"/>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2"/>
      <c r="AP900" s="122"/>
    </row>
    <row r="901" spans="1:42" ht="13.5" customHeight="1">
      <c r="A901" s="122"/>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2"/>
      <c r="AP901" s="122"/>
    </row>
    <row r="902" spans="1:42" ht="13.5" customHeight="1">
      <c r="A902" s="122"/>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2"/>
      <c r="AP902" s="122"/>
    </row>
    <row r="903" spans="1:42" ht="13.5" customHeight="1">
      <c r="A903" s="122"/>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2"/>
      <c r="AP903" s="122"/>
    </row>
    <row r="904" spans="1:42" ht="13.5" customHeight="1">
      <c r="A904" s="122"/>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2"/>
      <c r="AP904" s="122"/>
    </row>
    <row r="905" spans="1:42" ht="13.5" customHeight="1">
      <c r="A905" s="122"/>
      <c r="B905" s="122"/>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2"/>
      <c r="AP905" s="122"/>
    </row>
    <row r="906" spans="1:42" ht="13.5" customHeight="1">
      <c r="A906" s="122"/>
      <c r="B906" s="122"/>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2"/>
      <c r="AP906" s="122"/>
    </row>
    <row r="907" spans="1:42" ht="13.5" customHeight="1">
      <c r="A907" s="122"/>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2"/>
      <c r="AP907" s="122"/>
    </row>
    <row r="908" spans="1:42" ht="13.5" customHeight="1">
      <c r="A908" s="122"/>
      <c r="B908" s="122"/>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2"/>
      <c r="AP908" s="122"/>
    </row>
    <row r="909" spans="1:42" ht="13.5" customHeight="1">
      <c r="A909" s="122"/>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2"/>
      <c r="AP909" s="122"/>
    </row>
    <row r="910" spans="1:42" ht="13.5" customHeight="1">
      <c r="A910" s="122"/>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2"/>
      <c r="AP910" s="122"/>
    </row>
    <row r="911" spans="1:42" ht="13.5" customHeight="1">
      <c r="A911" s="122"/>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2"/>
      <c r="AP911" s="122"/>
    </row>
    <row r="912" spans="1:42" ht="13.5" customHeight="1">
      <c r="A912" s="122"/>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2"/>
      <c r="AP912" s="122"/>
    </row>
    <row r="913" spans="1:42" ht="13.5" customHeight="1">
      <c r="A913" s="122"/>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2"/>
      <c r="AP913" s="122"/>
    </row>
    <row r="914" spans="1:42" ht="13.5" customHeight="1">
      <c r="A914" s="122"/>
      <c r="B914" s="122"/>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2"/>
      <c r="AP914" s="122"/>
    </row>
    <row r="915" spans="1:42" ht="13.5" customHeight="1">
      <c r="A915" s="122"/>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2"/>
      <c r="AP915" s="122"/>
    </row>
    <row r="916" spans="1:42" ht="13.5" customHeight="1">
      <c r="A916" s="122"/>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2"/>
      <c r="AP916" s="122"/>
    </row>
    <row r="917" spans="1:42" ht="13.5" customHeight="1">
      <c r="A917" s="122"/>
      <c r="B917" s="122"/>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2"/>
      <c r="AP917" s="122"/>
    </row>
    <row r="918" spans="1:42" ht="13.5" customHeight="1">
      <c r="A918" s="122"/>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2"/>
      <c r="AP918" s="122"/>
    </row>
    <row r="919" spans="1:42" ht="13.5" customHeight="1">
      <c r="A919" s="122"/>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2"/>
      <c r="AP919" s="122"/>
    </row>
    <row r="920" spans="1:42" ht="13.5" customHeight="1">
      <c r="A920" s="122"/>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2"/>
      <c r="AP920" s="122"/>
    </row>
    <row r="921" spans="1:42" ht="13.5" customHeight="1">
      <c r="A921" s="122"/>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2"/>
      <c r="AP921" s="122"/>
    </row>
    <row r="922" spans="1:42" ht="13.5" customHeight="1">
      <c r="A922" s="122"/>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2"/>
      <c r="AP922" s="122"/>
    </row>
    <row r="923" spans="1:42" ht="13.5" customHeight="1">
      <c r="A923" s="122"/>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2"/>
      <c r="AP923" s="122"/>
    </row>
    <row r="924" spans="1:42" ht="13.5" customHeight="1">
      <c r="A924" s="122"/>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2"/>
      <c r="AP924" s="122"/>
    </row>
    <row r="925" spans="1:42" ht="13.5" customHeight="1">
      <c r="A925" s="122"/>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2"/>
      <c r="AP925" s="122"/>
    </row>
    <row r="926" spans="1:42" ht="13.5" customHeight="1">
      <c r="A926" s="122"/>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2"/>
      <c r="AP926" s="122"/>
    </row>
    <row r="927" spans="1:42" ht="13.5" customHeight="1">
      <c r="A927" s="122"/>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2"/>
      <c r="AP927" s="122"/>
    </row>
    <row r="928" spans="1:42" ht="13.5" customHeight="1">
      <c r="A928" s="122"/>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2"/>
      <c r="AP928" s="122"/>
    </row>
    <row r="929" spans="1:42" ht="13.5" customHeight="1">
      <c r="A929" s="122"/>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2"/>
      <c r="AP929" s="122"/>
    </row>
    <row r="930" spans="1:42" ht="13.5" customHeight="1">
      <c r="A930" s="122"/>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2"/>
      <c r="AP930" s="122"/>
    </row>
    <row r="931" spans="1:42" ht="13.5" customHeight="1">
      <c r="A931" s="122"/>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2"/>
      <c r="AP931" s="122"/>
    </row>
    <row r="932" spans="1:42" ht="13.5" customHeight="1">
      <c r="A932" s="122"/>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2"/>
      <c r="AP932" s="122"/>
    </row>
    <row r="933" spans="1:42" ht="13.5" customHeight="1">
      <c r="A933" s="122"/>
      <c r="B933" s="122"/>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2"/>
      <c r="AP933" s="122"/>
    </row>
    <row r="934" spans="1:42" ht="13.5" customHeight="1">
      <c r="A934" s="122"/>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2"/>
      <c r="AP934" s="122"/>
    </row>
    <row r="935" spans="1:42" ht="13.5" customHeight="1">
      <c r="A935" s="122"/>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2"/>
      <c r="AP935" s="122"/>
    </row>
    <row r="936" spans="1:42" ht="13.5" customHeight="1">
      <c r="A936" s="122"/>
      <c r="B936" s="122"/>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2"/>
      <c r="AP936" s="122"/>
    </row>
    <row r="937" spans="1:42" ht="13.5" customHeight="1">
      <c r="A937" s="122"/>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2"/>
      <c r="AP937" s="122"/>
    </row>
    <row r="938" spans="1:42" ht="13.5" customHeight="1">
      <c r="A938" s="122"/>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2"/>
      <c r="AP938" s="122"/>
    </row>
    <row r="939" spans="1:42" ht="13.5" customHeight="1">
      <c r="A939" s="122"/>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2"/>
      <c r="AP939" s="122"/>
    </row>
    <row r="940" spans="1:42" ht="13.5" customHeight="1">
      <c r="A940" s="122"/>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2"/>
      <c r="AP940" s="122"/>
    </row>
    <row r="941" spans="1:42" ht="13.5" customHeight="1">
      <c r="A941" s="122"/>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2"/>
      <c r="AP941" s="122"/>
    </row>
    <row r="942" spans="1:42" ht="13.5" customHeight="1">
      <c r="A942" s="122"/>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2"/>
      <c r="AP942" s="122"/>
    </row>
    <row r="943" spans="1:42" ht="13.5" customHeight="1">
      <c r="A943" s="122"/>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2"/>
      <c r="AP943" s="122"/>
    </row>
    <row r="944" spans="1:42" ht="13.5" customHeight="1">
      <c r="A944" s="122"/>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2"/>
      <c r="AP944" s="122"/>
    </row>
    <row r="945" spans="1:42" ht="13.5" customHeight="1">
      <c r="A945" s="122"/>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2"/>
      <c r="AP945" s="122"/>
    </row>
    <row r="946" spans="1:42" ht="13.5" customHeight="1">
      <c r="A946" s="122"/>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2"/>
      <c r="AP946" s="122"/>
    </row>
    <row r="947" spans="1:42" ht="13.5" customHeight="1">
      <c r="A947" s="122"/>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2"/>
      <c r="AP947" s="122"/>
    </row>
    <row r="948" spans="1:42" ht="13.5" customHeight="1">
      <c r="A948" s="122"/>
      <c r="B948" s="122"/>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2"/>
      <c r="AP948" s="122"/>
    </row>
    <row r="949" spans="1:42" ht="13.5" customHeight="1">
      <c r="A949" s="122"/>
      <c r="B949" s="122"/>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2"/>
      <c r="AP949" s="122"/>
    </row>
    <row r="950" spans="1:42" ht="13.5" customHeight="1">
      <c r="A950" s="122"/>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2"/>
      <c r="AP950" s="122"/>
    </row>
    <row r="951" spans="1:42" ht="13.5" customHeight="1">
      <c r="A951" s="122"/>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2"/>
      <c r="AP951" s="122"/>
    </row>
    <row r="952" spans="1:42" ht="13.5" customHeight="1">
      <c r="A952" s="122"/>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2"/>
      <c r="AP952" s="122"/>
    </row>
    <row r="953" spans="1:42" ht="13.5" customHeight="1">
      <c r="A953" s="122"/>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2"/>
      <c r="AP953" s="122"/>
    </row>
    <row r="954" spans="1:42" ht="13.5" customHeight="1">
      <c r="A954" s="122"/>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2"/>
      <c r="AP954" s="122"/>
    </row>
    <row r="955" spans="1:42" ht="13.5" customHeight="1">
      <c r="A955" s="122"/>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2"/>
      <c r="AP955" s="122"/>
    </row>
    <row r="956" spans="1:42" ht="13.5" customHeight="1">
      <c r="A956" s="122"/>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2"/>
      <c r="AP956" s="122"/>
    </row>
    <row r="957" spans="1:42" ht="13.5" customHeight="1">
      <c r="A957" s="122"/>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2"/>
      <c r="AP957" s="122"/>
    </row>
    <row r="958" spans="1:42" ht="13.5" customHeight="1">
      <c r="A958" s="122"/>
      <c r="B958" s="122"/>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2"/>
      <c r="AP958" s="122"/>
    </row>
    <row r="959" spans="1:42" ht="13.5" customHeight="1">
      <c r="A959" s="122"/>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2"/>
      <c r="AP959" s="122"/>
    </row>
    <row r="960" spans="1:42" ht="13.5" customHeight="1">
      <c r="A960" s="122"/>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2"/>
      <c r="AP960" s="122"/>
    </row>
    <row r="961" spans="1:42" ht="13.5" customHeight="1">
      <c r="A961" s="122"/>
      <c r="B961" s="122"/>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2"/>
      <c r="AP961" s="122"/>
    </row>
    <row r="962" spans="1:42" ht="13.5" customHeight="1">
      <c r="A962" s="122"/>
      <c r="B962" s="122"/>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2"/>
      <c r="AP962" s="122"/>
    </row>
    <row r="963" spans="1:42" ht="13.5" customHeight="1">
      <c r="A963" s="122"/>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2"/>
      <c r="AP963" s="122"/>
    </row>
    <row r="964" spans="1:42" ht="13.5" customHeight="1">
      <c r="A964" s="122"/>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2"/>
      <c r="AP964" s="122"/>
    </row>
    <row r="965" spans="1:42" ht="13.5" customHeight="1">
      <c r="A965" s="122"/>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2"/>
      <c r="AP965" s="122"/>
    </row>
    <row r="966" spans="1:42" ht="13.5" customHeight="1">
      <c r="A966" s="122"/>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2"/>
      <c r="AP966" s="122"/>
    </row>
    <row r="967" spans="1:42" ht="13.5" customHeight="1">
      <c r="A967" s="122"/>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2"/>
      <c r="AP967" s="122"/>
    </row>
    <row r="968" spans="1:42" ht="13.5" customHeight="1">
      <c r="A968" s="122"/>
      <c r="B968" s="122"/>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2"/>
      <c r="AP968" s="122"/>
    </row>
    <row r="969" spans="1:42" ht="13.5" customHeight="1">
      <c r="A969" s="122"/>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2"/>
      <c r="AP969" s="122"/>
    </row>
    <row r="970" spans="1:42" ht="13.5" customHeight="1">
      <c r="A970" s="122"/>
      <c r="B970" s="122"/>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2"/>
      <c r="AP970" s="122"/>
    </row>
    <row r="971" spans="1:42" ht="13.5" customHeight="1">
      <c r="A971" s="122"/>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2"/>
      <c r="AP971" s="122"/>
    </row>
    <row r="972" spans="1:42" ht="13.5" customHeight="1">
      <c r="A972" s="122"/>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2"/>
      <c r="AP972" s="122"/>
    </row>
    <row r="973" spans="1:42" ht="13.5" customHeight="1">
      <c r="A973" s="122"/>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2"/>
      <c r="AP973" s="122"/>
    </row>
    <row r="974" spans="1:42" ht="13.5" customHeight="1">
      <c r="A974" s="122"/>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2"/>
      <c r="AP974" s="122"/>
    </row>
    <row r="975" spans="1:42" ht="13.5" customHeight="1">
      <c r="A975" s="122"/>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2"/>
      <c r="AP975" s="122"/>
    </row>
    <row r="976" spans="1:42" ht="13.5" customHeight="1">
      <c r="A976" s="122"/>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2"/>
      <c r="AP976" s="122"/>
    </row>
    <row r="977" spans="1:42" ht="13.5" customHeight="1">
      <c r="A977" s="122"/>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2"/>
      <c r="AP977" s="122"/>
    </row>
    <row r="978" spans="1:42" ht="13.5" customHeight="1">
      <c r="A978" s="122"/>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2"/>
      <c r="AP978" s="122"/>
    </row>
    <row r="979" spans="1:42" ht="13.5" customHeight="1">
      <c r="A979" s="122"/>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2"/>
      <c r="AP979" s="122"/>
    </row>
    <row r="980" spans="1:42" ht="13.5" customHeight="1">
      <c r="A980" s="122"/>
      <c r="B980" s="122"/>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2"/>
      <c r="AP980" s="122"/>
    </row>
    <row r="981" spans="1:42" ht="13.5" customHeight="1">
      <c r="A981" s="122"/>
      <c r="B981" s="122"/>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2"/>
      <c r="AP981" s="122"/>
    </row>
    <row r="982" spans="1:42" ht="13.5" customHeight="1">
      <c r="A982" s="122"/>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2"/>
      <c r="AP982" s="122"/>
    </row>
    <row r="983" spans="1:42" ht="13.5" customHeight="1">
      <c r="A983" s="122"/>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2"/>
      <c r="AP983" s="122"/>
    </row>
    <row r="984" spans="1:42" ht="13.5" customHeight="1">
      <c r="A984" s="122"/>
      <c r="B984" s="122"/>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2"/>
      <c r="AP984" s="122"/>
    </row>
    <row r="985" spans="1:42" ht="13.5" customHeight="1">
      <c r="A985" s="122"/>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2"/>
      <c r="AP985" s="122"/>
    </row>
    <row r="986" spans="1:42" ht="13.5" customHeight="1">
      <c r="A986" s="122"/>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2"/>
      <c r="AP986" s="122"/>
    </row>
    <row r="987" spans="1:42" ht="13.5" customHeight="1">
      <c r="A987" s="122"/>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2"/>
      <c r="AP987" s="122"/>
    </row>
    <row r="988" spans="1:42" ht="13.5" customHeight="1">
      <c r="A988" s="122"/>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2"/>
      <c r="AP988" s="122"/>
    </row>
    <row r="989" spans="1:42" ht="13.5" customHeight="1">
      <c r="A989" s="122"/>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2"/>
      <c r="AP989" s="122"/>
    </row>
    <row r="990" spans="1:42" ht="13.5" customHeight="1">
      <c r="A990" s="122"/>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2"/>
      <c r="AP990" s="122"/>
    </row>
    <row r="991" spans="1:42" ht="13.5" customHeight="1">
      <c r="A991" s="122"/>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2"/>
      <c r="AP991" s="122"/>
    </row>
    <row r="992" spans="1:42" ht="13.5" customHeight="1">
      <c r="A992" s="122"/>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2"/>
      <c r="AP992" s="122"/>
    </row>
    <row r="993" spans="1:42" ht="13.5" customHeight="1">
      <c r="A993" s="122"/>
      <c r="B993" s="122"/>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2"/>
      <c r="AP993" s="122"/>
    </row>
    <row r="994" spans="1:42" ht="13.5" customHeight="1">
      <c r="A994" s="122"/>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2"/>
      <c r="AP994" s="122"/>
    </row>
    <row r="995" spans="1:42" ht="13.5" customHeight="1">
      <c r="A995" s="122"/>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2"/>
      <c r="AP995" s="122"/>
    </row>
    <row r="996" spans="1:42" ht="13.5" customHeight="1">
      <c r="A996" s="122"/>
      <c r="B996" s="122"/>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2"/>
      <c r="AP996" s="122"/>
    </row>
    <row r="997" spans="1:42" ht="13.5" customHeight="1">
      <c r="A997" s="122"/>
      <c r="B997" s="122"/>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2"/>
      <c r="AP997" s="122"/>
    </row>
    <row r="998" spans="1:42" ht="13.5" customHeight="1">
      <c r="A998" s="122"/>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2"/>
      <c r="AP998" s="122"/>
    </row>
    <row r="999" spans="1:42" ht="13.5" customHeight="1">
      <c r="A999" s="122"/>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2"/>
      <c r="AP999" s="122"/>
    </row>
    <row r="1000" spans="1:42" ht="13.5" customHeight="1">
      <c r="A1000" s="122"/>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2"/>
      <c r="AP1000" s="122"/>
    </row>
  </sheetData>
  <autoFilter ref="A7:AP468" xr:uid="{00000000-0009-0000-0000-000012000000}"/>
  <mergeCells count="4">
    <mergeCell ref="A2:I2"/>
    <mergeCell ref="A471:Q471"/>
    <mergeCell ref="A472:Q472"/>
    <mergeCell ref="A473:Q473"/>
  </mergeCells>
  <hyperlinks>
    <hyperlink ref="A2" r:id="rId1" xr:uid="{00000000-0004-0000-1200-000000000000}"/>
    <hyperlink ref="A477" r:id="rId2" xr:uid="{00000000-0004-0000-1200-000001000000}"/>
    <hyperlink ref="A478" r:id="rId3" xr:uid="{00000000-0004-0000-1200-000002000000}"/>
  </hyperlinks>
  <pageMargins left="0.74803149606299213" right="0.74803149606299213" top="0.59055118110236204" bottom="0.59055118110236204" header="0" footer="0"/>
  <pageSetup scale="3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54"/>
  <sheetViews>
    <sheetView showGridLines="0" tabSelected="1" view="pageBreakPreview" zoomScale="60" zoomScaleNormal="100" workbookViewId="0">
      <selection activeCell="G23" sqref="G23"/>
    </sheetView>
  </sheetViews>
  <sheetFormatPr defaultColWidth="12" defaultRowHeight="15"/>
  <cols>
    <col min="1" max="1" width="224.7109375" customWidth="1"/>
  </cols>
  <sheetData>
    <row r="1" spans="1:1" ht="20.25">
      <c r="A1" s="85" t="s">
        <v>448</v>
      </c>
    </row>
    <row r="2" spans="1:1">
      <c r="A2" s="2" t="s">
        <v>1</v>
      </c>
    </row>
    <row r="4" spans="1:1">
      <c r="A4" s="13" t="s">
        <v>449</v>
      </c>
    </row>
    <row r="5" spans="1:1">
      <c r="A5" s="86" t="s">
        <v>450</v>
      </c>
    </row>
    <row r="6" spans="1:1">
      <c r="A6" s="86" t="s">
        <v>451</v>
      </c>
    </row>
    <row r="8" spans="1:1">
      <c r="A8" s="13" t="s">
        <v>452</v>
      </c>
    </row>
    <row r="9" spans="1:1">
      <c r="A9" s="86" t="s">
        <v>453</v>
      </c>
    </row>
    <row r="10" spans="1:1">
      <c r="A10" s="86" t="s">
        <v>454</v>
      </c>
    </row>
    <row r="11" spans="1:1">
      <c r="A11" s="86" t="s">
        <v>455</v>
      </c>
    </row>
    <row r="12" spans="1:1">
      <c r="A12" s="86" t="s">
        <v>456</v>
      </c>
    </row>
    <row r="13" spans="1:1">
      <c r="A13" s="86" t="s">
        <v>457</v>
      </c>
    </row>
    <row r="14" spans="1:1">
      <c r="A14" s="86" t="s">
        <v>458</v>
      </c>
    </row>
    <row r="15" spans="1:1">
      <c r="A15" s="86" t="s">
        <v>459</v>
      </c>
    </row>
    <row r="17" spans="1:1">
      <c r="A17" s="13" t="s">
        <v>460</v>
      </c>
    </row>
    <row r="18" spans="1:1">
      <c r="A18" s="87" t="s">
        <v>461</v>
      </c>
    </row>
    <row r="19" spans="1:1">
      <c r="A19" s="87" t="s">
        <v>462</v>
      </c>
    </row>
    <row r="20" spans="1:1">
      <c r="A20" s="87" t="s">
        <v>463</v>
      </c>
    </row>
    <row r="21" spans="1:1">
      <c r="A21" s="86" t="s">
        <v>464</v>
      </c>
    </row>
    <row r="22" spans="1:1">
      <c r="A22" s="86" t="s">
        <v>465</v>
      </c>
    </row>
    <row r="23" spans="1:1">
      <c r="A23" s="86" t="s">
        <v>466</v>
      </c>
    </row>
    <row r="25" spans="1:1">
      <c r="A25" s="88" t="s">
        <v>467</v>
      </c>
    </row>
    <row r="26" spans="1:1">
      <c r="A26" s="86" t="s">
        <v>468</v>
      </c>
    </row>
    <row r="27" spans="1:1">
      <c r="A27" s="86" t="s">
        <v>469</v>
      </c>
    </row>
    <row r="28" spans="1:1">
      <c r="A28" s="86" t="s">
        <v>470</v>
      </c>
    </row>
    <row r="30" spans="1:1">
      <c r="A30" s="13" t="s">
        <v>471</v>
      </c>
    </row>
    <row r="31" spans="1:1">
      <c r="A31" s="86" t="s">
        <v>472</v>
      </c>
    </row>
    <row r="32" spans="1:1">
      <c r="A32" s="86" t="s">
        <v>473</v>
      </c>
    </row>
    <row r="34" spans="1:26">
      <c r="A34" s="13" t="s">
        <v>474</v>
      </c>
    </row>
    <row r="35" spans="1:26">
      <c r="A35" s="87" t="s">
        <v>475</v>
      </c>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c r="A36" s="87" t="s">
        <v>476</v>
      </c>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c r="A37" s="86" t="s">
        <v>477</v>
      </c>
    </row>
    <row r="38" spans="1:26">
      <c r="A38" s="86" t="s">
        <v>478</v>
      </c>
    </row>
    <row r="40" spans="1:26">
      <c r="A40" s="13" t="s">
        <v>479</v>
      </c>
    </row>
    <row r="41" spans="1:26">
      <c r="A41" s="87" t="s">
        <v>480</v>
      </c>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c r="A42" s="87" t="s">
        <v>481</v>
      </c>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c r="A43" s="86" t="s">
        <v>482</v>
      </c>
    </row>
    <row r="44" spans="1:26">
      <c r="A44" s="90" t="s">
        <v>483</v>
      </c>
    </row>
    <row r="45" spans="1:26">
      <c r="A45" s="86" t="s">
        <v>484</v>
      </c>
    </row>
    <row r="47" spans="1:26">
      <c r="A47" s="13" t="s">
        <v>485</v>
      </c>
    </row>
    <row r="48" spans="1:26">
      <c r="A48" s="87" t="s">
        <v>486</v>
      </c>
    </row>
    <row r="49" spans="1:1">
      <c r="A49" s="87" t="s">
        <v>487</v>
      </c>
    </row>
    <row r="50" spans="1:1">
      <c r="A50" s="86" t="s">
        <v>488</v>
      </c>
    </row>
    <row r="51" spans="1:1">
      <c r="A51" s="86" t="s">
        <v>489</v>
      </c>
    </row>
    <row r="54" spans="1:1">
      <c r="A54" s="90"/>
    </row>
  </sheetData>
  <sheetProtection sheet="1" formatCells="0" formatColumns="0" formatRows="0" insertColumns="0" insertRows="0" insertHyperlinks="0" deleteColumns="0" deleteRows="0" sort="0" autoFilter="0" pivotTables="0"/>
  <pageMargins left="0.7" right="0.7" top="0.75" bottom="0.75" header="0" footer="0"/>
  <pageSetup paperSize="9"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P1000"/>
  <sheetViews>
    <sheetView workbookViewId="0"/>
  </sheetViews>
  <sheetFormatPr defaultColWidth="14.42578125" defaultRowHeight="15" customHeight="1"/>
  <cols>
    <col min="1" max="1" width="24.5703125" customWidth="1"/>
    <col min="2" max="2" width="44.7109375" customWidth="1"/>
    <col min="3" max="40" width="10.42578125" customWidth="1"/>
    <col min="41" max="42" width="10.5703125" customWidth="1"/>
  </cols>
  <sheetData>
    <row r="1" spans="1:42" ht="13.5" customHeight="1">
      <c r="A1" s="121" t="s">
        <v>574</v>
      </c>
      <c r="B1" s="12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2"/>
      <c r="AP1" s="122"/>
    </row>
    <row r="2" spans="1:42" ht="15" customHeight="1">
      <c r="A2" s="283" t="s">
        <v>1583</v>
      </c>
      <c r="B2" s="284"/>
      <c r="C2" s="284"/>
      <c r="D2" s="284"/>
      <c r="E2" s="284"/>
      <c r="F2" s="284"/>
      <c r="G2" s="284"/>
      <c r="H2" s="284"/>
      <c r="I2" s="285"/>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3"/>
      <c r="AO2" s="122"/>
      <c r="AP2" s="122"/>
    </row>
    <row r="3" spans="1:42" ht="13.5" customHeight="1">
      <c r="A3" s="122"/>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2"/>
      <c r="AP3" s="122"/>
    </row>
    <row r="4" spans="1:42" ht="13.5" customHeight="1">
      <c r="A4" s="5" t="s">
        <v>1584</v>
      </c>
      <c r="B4" s="122"/>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2"/>
      <c r="AP4" s="122"/>
    </row>
    <row r="5" spans="1:42" ht="13.5" customHeight="1">
      <c r="A5" s="126" t="s">
        <v>1585</v>
      </c>
      <c r="B5" s="122"/>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2"/>
      <c r="AP5" s="122"/>
    </row>
    <row r="6" spans="1:42" ht="13.5" customHeight="1">
      <c r="A6" s="138" t="s">
        <v>1569</v>
      </c>
      <c r="B6" s="127"/>
      <c r="C6" s="128"/>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8"/>
      <c r="AO6" s="127"/>
      <c r="AP6" s="127"/>
    </row>
    <row r="7" spans="1:42" ht="21.75" customHeight="1">
      <c r="A7" s="127" t="s">
        <v>578</v>
      </c>
      <c r="B7" s="130" t="s">
        <v>1586</v>
      </c>
      <c r="C7" s="131" t="s">
        <v>1571</v>
      </c>
      <c r="D7" s="131" t="s">
        <v>494</v>
      </c>
      <c r="E7" s="131" t="s">
        <v>580</v>
      </c>
      <c r="F7" s="131" t="s">
        <v>581</v>
      </c>
      <c r="G7" s="131" t="s">
        <v>582</v>
      </c>
      <c r="H7" s="131" t="s">
        <v>495</v>
      </c>
      <c r="I7" s="131" t="s">
        <v>583</v>
      </c>
      <c r="J7" s="131" t="s">
        <v>584</v>
      </c>
      <c r="K7" s="131" t="s">
        <v>585</v>
      </c>
      <c r="L7" s="131" t="s">
        <v>496</v>
      </c>
      <c r="M7" s="131" t="s">
        <v>586</v>
      </c>
      <c r="N7" s="131" t="s">
        <v>587</v>
      </c>
      <c r="O7" s="131" t="s">
        <v>588</v>
      </c>
      <c r="P7" s="131" t="s">
        <v>589</v>
      </c>
      <c r="Q7" s="131" t="s">
        <v>590</v>
      </c>
      <c r="R7" s="131" t="s">
        <v>591</v>
      </c>
      <c r="S7" s="131" t="s">
        <v>592</v>
      </c>
      <c r="T7" s="131" t="s">
        <v>593</v>
      </c>
      <c r="U7" s="131" t="s">
        <v>594</v>
      </c>
      <c r="V7" s="131" t="s">
        <v>595</v>
      </c>
      <c r="W7" s="131" t="s">
        <v>596</v>
      </c>
      <c r="X7" s="131" t="s">
        <v>597</v>
      </c>
      <c r="Y7" s="131" t="s">
        <v>598</v>
      </c>
      <c r="Z7" s="131" t="s">
        <v>599</v>
      </c>
      <c r="AA7" s="131" t="s">
        <v>600</v>
      </c>
      <c r="AB7" s="131" t="s">
        <v>601</v>
      </c>
      <c r="AC7" s="131" t="s">
        <v>602</v>
      </c>
      <c r="AD7" s="131" t="s">
        <v>603</v>
      </c>
      <c r="AE7" s="131" t="s">
        <v>604</v>
      </c>
      <c r="AF7" s="131" t="s">
        <v>605</v>
      </c>
      <c r="AG7" s="131" t="s">
        <v>606</v>
      </c>
      <c r="AH7" s="131" t="s">
        <v>607</v>
      </c>
      <c r="AI7" s="131" t="s">
        <v>608</v>
      </c>
      <c r="AJ7" s="131" t="s">
        <v>609</v>
      </c>
      <c r="AK7" s="131" t="s">
        <v>610</v>
      </c>
      <c r="AL7" s="132" t="s">
        <v>611</v>
      </c>
      <c r="AM7" s="131" t="s">
        <v>612</v>
      </c>
      <c r="AN7" s="132" t="s">
        <v>613</v>
      </c>
      <c r="AO7" s="131" t="s">
        <v>614</v>
      </c>
      <c r="AP7" s="132" t="s">
        <v>615</v>
      </c>
    </row>
    <row r="8" spans="1:42" ht="18" customHeight="1">
      <c r="A8" s="133" t="s">
        <v>616</v>
      </c>
      <c r="B8" s="134" t="s">
        <v>617</v>
      </c>
      <c r="C8" s="135">
        <v>284960</v>
      </c>
      <c r="D8" s="135">
        <v>246901</v>
      </c>
      <c r="E8" s="135">
        <v>213499</v>
      </c>
      <c r="F8" s="135">
        <v>192531</v>
      </c>
      <c r="G8" s="135">
        <v>177147</v>
      </c>
      <c r="H8" s="135">
        <v>154732</v>
      </c>
      <c r="I8" s="135">
        <v>147858</v>
      </c>
      <c r="J8" s="135">
        <v>133915</v>
      </c>
      <c r="K8" s="135">
        <v>121990</v>
      </c>
      <c r="L8" s="135">
        <v>109443</v>
      </c>
      <c r="M8" s="135">
        <v>100820</v>
      </c>
      <c r="N8" s="135">
        <v>92621</v>
      </c>
      <c r="O8" s="135">
        <v>84556</v>
      </c>
      <c r="P8" s="135">
        <v>76133</v>
      </c>
      <c r="Q8" s="135">
        <v>68592</v>
      </c>
      <c r="R8" s="135">
        <v>61679</v>
      </c>
      <c r="S8" s="135">
        <v>55838</v>
      </c>
      <c r="T8" s="135">
        <v>49411</v>
      </c>
      <c r="U8" s="135">
        <v>44328</v>
      </c>
      <c r="V8" s="135">
        <v>38502</v>
      </c>
      <c r="W8" s="135">
        <v>35025</v>
      </c>
      <c r="X8" s="135">
        <v>31048</v>
      </c>
      <c r="Y8" s="135">
        <v>27331</v>
      </c>
      <c r="Z8" s="135">
        <v>23344</v>
      </c>
      <c r="AA8" s="135">
        <v>20181</v>
      </c>
      <c r="AB8" s="135">
        <v>17263</v>
      </c>
      <c r="AC8" s="135">
        <v>14694</v>
      </c>
      <c r="AD8" s="135">
        <v>11927</v>
      </c>
      <c r="AE8" s="135">
        <v>9710</v>
      </c>
      <c r="AF8" s="135">
        <v>7347</v>
      </c>
      <c r="AG8" s="135">
        <v>6206</v>
      </c>
      <c r="AH8" s="135">
        <v>5302</v>
      </c>
      <c r="AI8" s="135">
        <v>4799</v>
      </c>
      <c r="AJ8" s="135">
        <v>4305</v>
      </c>
      <c r="AK8" s="135">
        <v>3949</v>
      </c>
      <c r="AL8" s="135">
        <v>3661</v>
      </c>
      <c r="AM8" s="135">
        <v>3518</v>
      </c>
      <c r="AN8" s="135">
        <v>3289</v>
      </c>
      <c r="AO8" s="135">
        <v>3138</v>
      </c>
      <c r="AP8" s="135">
        <v>3155</v>
      </c>
    </row>
    <row r="9" spans="1:42" ht="18" customHeight="1">
      <c r="A9" s="136" t="s">
        <v>618</v>
      </c>
      <c r="B9" s="122" t="s">
        <v>619</v>
      </c>
      <c r="C9" s="137">
        <v>281732</v>
      </c>
      <c r="D9" s="137">
        <v>244101</v>
      </c>
      <c r="E9" s="137">
        <v>211075</v>
      </c>
      <c r="F9" s="137">
        <v>190332</v>
      </c>
      <c r="G9" s="137">
        <v>175101</v>
      </c>
      <c r="H9" s="137">
        <v>152851</v>
      </c>
      <c r="I9" s="137">
        <v>146025</v>
      </c>
      <c r="J9" s="137">
        <v>132239</v>
      </c>
      <c r="K9" s="137">
        <v>120411</v>
      </c>
      <c r="L9" s="137">
        <v>107932</v>
      </c>
      <c r="M9" s="137">
        <v>99357</v>
      </c>
      <c r="N9" s="137">
        <v>91220</v>
      </c>
      <c r="O9" s="137">
        <v>83237</v>
      </c>
      <c r="P9" s="137">
        <v>74902</v>
      </c>
      <c r="Q9" s="137">
        <v>67471</v>
      </c>
      <c r="R9" s="137">
        <v>60661</v>
      </c>
      <c r="S9" s="137">
        <v>54922</v>
      </c>
      <c r="T9" s="137">
        <v>48577</v>
      </c>
      <c r="U9" s="137">
        <v>43552</v>
      </c>
      <c r="V9" s="137">
        <v>37820</v>
      </c>
      <c r="W9" s="137">
        <v>34383</v>
      </c>
      <c r="X9" s="137">
        <v>30471</v>
      </c>
      <c r="Y9" s="137">
        <v>26810</v>
      </c>
      <c r="Z9" s="137">
        <v>22870</v>
      </c>
      <c r="AA9" s="137">
        <v>19760</v>
      </c>
      <c r="AB9" s="137">
        <v>16896</v>
      </c>
      <c r="AC9" s="137">
        <v>14379</v>
      </c>
      <c r="AD9" s="137">
        <v>11663</v>
      </c>
      <c r="AE9" s="137">
        <v>9486</v>
      </c>
      <c r="AF9" s="137">
        <v>7177</v>
      </c>
      <c r="AG9" s="137">
        <v>6031</v>
      </c>
      <c r="AH9" s="137">
        <v>5150</v>
      </c>
      <c r="AI9" s="137">
        <v>4669</v>
      </c>
      <c r="AJ9" s="137">
        <v>4189</v>
      </c>
      <c r="AK9" s="137">
        <v>3848</v>
      </c>
      <c r="AL9" s="137">
        <v>3558</v>
      </c>
      <c r="AM9" s="137">
        <v>3430</v>
      </c>
      <c r="AN9" s="137">
        <v>3211</v>
      </c>
      <c r="AO9" s="137">
        <v>3069</v>
      </c>
      <c r="AP9" s="137">
        <v>3085</v>
      </c>
    </row>
    <row r="10" spans="1:42" ht="18" customHeight="1">
      <c r="A10" s="136" t="s">
        <v>620</v>
      </c>
      <c r="B10" s="122" t="s">
        <v>516</v>
      </c>
      <c r="C10" s="137">
        <v>252934</v>
      </c>
      <c r="D10" s="137">
        <v>219648</v>
      </c>
      <c r="E10" s="137">
        <v>189985</v>
      </c>
      <c r="F10" s="137">
        <v>171493</v>
      </c>
      <c r="G10" s="137">
        <v>158025</v>
      </c>
      <c r="H10" s="137">
        <v>138020</v>
      </c>
      <c r="I10" s="137">
        <v>131651</v>
      </c>
      <c r="J10" s="137">
        <v>119274</v>
      </c>
      <c r="K10" s="137">
        <v>108613</v>
      </c>
      <c r="L10" s="137">
        <v>97234</v>
      </c>
      <c r="M10" s="137">
        <v>89342</v>
      </c>
      <c r="N10" s="137">
        <v>81952</v>
      </c>
      <c r="O10" s="137">
        <v>74716</v>
      </c>
      <c r="P10" s="137">
        <v>67278</v>
      </c>
      <c r="Q10" s="137">
        <v>60527</v>
      </c>
      <c r="R10" s="137">
        <v>54425</v>
      </c>
      <c r="S10" s="137">
        <v>49262</v>
      </c>
      <c r="T10" s="137">
        <v>43586</v>
      </c>
      <c r="U10" s="137">
        <v>39067</v>
      </c>
      <c r="V10" s="137">
        <v>33885</v>
      </c>
      <c r="W10" s="137">
        <v>30809</v>
      </c>
      <c r="X10" s="137">
        <v>27350</v>
      </c>
      <c r="Y10" s="137">
        <v>24047</v>
      </c>
      <c r="Z10" s="137">
        <v>20510</v>
      </c>
      <c r="AA10" s="137">
        <v>17752</v>
      </c>
      <c r="AB10" s="137">
        <v>15204</v>
      </c>
      <c r="AC10" s="137">
        <v>12961</v>
      </c>
      <c r="AD10" s="137">
        <v>10522</v>
      </c>
      <c r="AE10" s="137">
        <v>8597</v>
      </c>
      <c r="AF10" s="137">
        <v>6568</v>
      </c>
      <c r="AG10" s="137">
        <v>5544</v>
      </c>
      <c r="AH10" s="137">
        <v>4758</v>
      </c>
      <c r="AI10" s="137">
        <v>4321</v>
      </c>
      <c r="AJ10" s="137">
        <v>3902</v>
      </c>
      <c r="AK10" s="137">
        <v>3607</v>
      </c>
      <c r="AL10" s="137">
        <v>3352</v>
      </c>
      <c r="AM10" s="137">
        <v>3226</v>
      </c>
      <c r="AN10" s="137">
        <v>3015</v>
      </c>
      <c r="AO10" s="137">
        <v>2881</v>
      </c>
      <c r="AP10" s="137">
        <v>2900</v>
      </c>
    </row>
    <row r="11" spans="1:42" ht="18" customHeight="1">
      <c r="A11" s="136" t="s">
        <v>621</v>
      </c>
      <c r="B11" s="122" t="s">
        <v>622</v>
      </c>
      <c r="C11" s="137">
        <v>6992</v>
      </c>
      <c r="D11" s="137">
        <v>5954</v>
      </c>
      <c r="E11" s="137">
        <v>5037</v>
      </c>
      <c r="F11" s="137">
        <v>4462</v>
      </c>
      <c r="G11" s="137">
        <v>4093</v>
      </c>
      <c r="H11" s="137">
        <v>3597</v>
      </c>
      <c r="I11" s="137">
        <v>3518</v>
      </c>
      <c r="J11" s="137">
        <v>3204</v>
      </c>
      <c r="K11" s="137">
        <v>3012</v>
      </c>
      <c r="L11" s="137">
        <v>2816</v>
      </c>
      <c r="M11" s="137">
        <v>2641</v>
      </c>
      <c r="N11" s="137">
        <v>2563</v>
      </c>
      <c r="O11" s="137">
        <v>2429</v>
      </c>
      <c r="P11" s="137">
        <v>2293</v>
      </c>
      <c r="Q11" s="137">
        <v>2187</v>
      </c>
      <c r="R11" s="137">
        <v>2063</v>
      </c>
      <c r="S11" s="137">
        <v>1980</v>
      </c>
      <c r="T11" s="137">
        <v>1851</v>
      </c>
      <c r="U11" s="137">
        <v>1743</v>
      </c>
      <c r="V11" s="137">
        <v>1621</v>
      </c>
      <c r="W11" s="137">
        <v>1582</v>
      </c>
      <c r="X11" s="137">
        <v>1513</v>
      </c>
      <c r="Y11" s="137">
        <v>1387</v>
      </c>
      <c r="Z11" s="137">
        <v>1254</v>
      </c>
      <c r="AA11" s="137">
        <v>1138</v>
      </c>
      <c r="AB11" s="137">
        <v>987</v>
      </c>
      <c r="AC11" s="137">
        <v>828</v>
      </c>
      <c r="AD11" s="137">
        <v>652</v>
      </c>
      <c r="AE11" s="137">
        <v>473</v>
      </c>
      <c r="AF11" s="137">
        <v>289</v>
      </c>
      <c r="AG11" s="137">
        <v>201</v>
      </c>
      <c r="AH11" s="137">
        <v>138</v>
      </c>
      <c r="AI11" s="137">
        <v>110</v>
      </c>
      <c r="AJ11" s="137">
        <v>89</v>
      </c>
      <c r="AK11" s="137">
        <v>81</v>
      </c>
      <c r="AL11" s="137">
        <v>78</v>
      </c>
      <c r="AM11" s="137">
        <v>76</v>
      </c>
      <c r="AN11" s="137">
        <v>74</v>
      </c>
      <c r="AO11" s="137">
        <v>71</v>
      </c>
      <c r="AP11" s="137">
        <v>70</v>
      </c>
    </row>
    <row r="12" spans="1:42" ht="18" customHeight="1">
      <c r="A12" s="136" t="s">
        <v>623</v>
      </c>
      <c r="B12" s="122" t="s">
        <v>624</v>
      </c>
      <c r="C12" s="137">
        <v>1504</v>
      </c>
      <c r="D12" s="137">
        <v>1249</v>
      </c>
      <c r="E12" s="137">
        <v>1031</v>
      </c>
      <c r="F12" s="137">
        <v>920</v>
      </c>
      <c r="G12" s="137">
        <v>846</v>
      </c>
      <c r="H12" s="137">
        <v>739</v>
      </c>
      <c r="I12" s="137">
        <v>722</v>
      </c>
      <c r="J12" s="137">
        <v>647</v>
      </c>
      <c r="K12" s="137">
        <v>609</v>
      </c>
      <c r="L12" s="137">
        <v>571</v>
      </c>
      <c r="M12" s="137">
        <v>534</v>
      </c>
      <c r="N12" s="137">
        <v>528</v>
      </c>
      <c r="O12" s="137">
        <v>489</v>
      </c>
      <c r="P12" s="137">
        <v>477</v>
      </c>
      <c r="Q12" s="137">
        <v>448</v>
      </c>
      <c r="R12" s="137">
        <v>428</v>
      </c>
      <c r="S12" s="137">
        <v>421</v>
      </c>
      <c r="T12" s="137">
        <v>414</v>
      </c>
      <c r="U12" s="137">
        <v>399</v>
      </c>
      <c r="V12" s="137">
        <v>371</v>
      </c>
      <c r="W12" s="137">
        <v>365</v>
      </c>
      <c r="X12" s="137">
        <v>353</v>
      </c>
      <c r="Y12" s="137">
        <v>325</v>
      </c>
      <c r="Z12" s="137">
        <v>297</v>
      </c>
      <c r="AA12" s="137">
        <v>274</v>
      </c>
      <c r="AB12" s="137">
        <v>220</v>
      </c>
      <c r="AC12" s="137">
        <v>182</v>
      </c>
      <c r="AD12" s="137">
        <v>146</v>
      </c>
      <c r="AE12" s="137">
        <v>101</v>
      </c>
      <c r="AF12" s="137">
        <v>51</v>
      </c>
      <c r="AG12" s="137">
        <v>35</v>
      </c>
      <c r="AH12" s="137">
        <v>32</v>
      </c>
      <c r="AI12" s="137">
        <v>28</v>
      </c>
      <c r="AJ12" s="137">
        <v>21</v>
      </c>
      <c r="AK12" s="137">
        <v>18</v>
      </c>
      <c r="AL12" s="137">
        <v>20</v>
      </c>
      <c r="AM12" s="137">
        <v>19</v>
      </c>
      <c r="AN12" s="137">
        <v>17</v>
      </c>
      <c r="AO12" s="137">
        <v>16</v>
      </c>
      <c r="AP12" s="137">
        <v>15</v>
      </c>
    </row>
    <row r="13" spans="1:42" ht="18" customHeight="1">
      <c r="A13" s="136" t="s">
        <v>625</v>
      </c>
      <c r="B13" s="122" t="s">
        <v>626</v>
      </c>
      <c r="C13" s="137">
        <v>307</v>
      </c>
      <c r="D13" s="137">
        <v>268</v>
      </c>
      <c r="E13" s="137">
        <v>226</v>
      </c>
      <c r="F13" s="137">
        <v>193</v>
      </c>
      <c r="G13" s="137">
        <v>178</v>
      </c>
      <c r="H13" s="137">
        <v>145</v>
      </c>
      <c r="I13" s="137">
        <v>140</v>
      </c>
      <c r="J13" s="137">
        <v>136</v>
      </c>
      <c r="K13" s="137">
        <v>129</v>
      </c>
      <c r="L13" s="137">
        <v>111</v>
      </c>
      <c r="M13" s="137">
        <v>108</v>
      </c>
      <c r="N13" s="137">
        <v>107</v>
      </c>
      <c r="O13" s="137">
        <v>104</v>
      </c>
      <c r="P13" s="137">
        <v>97</v>
      </c>
      <c r="Q13" s="137">
        <v>90</v>
      </c>
      <c r="R13" s="137">
        <v>85</v>
      </c>
      <c r="S13" s="137">
        <v>76</v>
      </c>
      <c r="T13" s="137">
        <v>71</v>
      </c>
      <c r="U13" s="137">
        <v>67</v>
      </c>
      <c r="V13" s="137">
        <v>55</v>
      </c>
      <c r="W13" s="137">
        <v>49</v>
      </c>
      <c r="X13" s="137">
        <v>40</v>
      </c>
      <c r="Y13" s="137">
        <v>38</v>
      </c>
      <c r="Z13" s="137">
        <v>34</v>
      </c>
      <c r="AA13" s="137">
        <v>29</v>
      </c>
      <c r="AB13" s="137">
        <v>26</v>
      </c>
      <c r="AC13" s="137">
        <v>19</v>
      </c>
      <c r="AD13" s="137">
        <v>16</v>
      </c>
      <c r="AE13" s="137">
        <v>16</v>
      </c>
      <c r="AF13" s="137">
        <v>13</v>
      </c>
      <c r="AG13" s="137">
        <v>9</v>
      </c>
      <c r="AH13" s="137">
        <v>8</v>
      </c>
      <c r="AI13" s="137">
        <v>7</v>
      </c>
      <c r="AJ13" s="137">
        <v>5</v>
      </c>
      <c r="AK13" s="137">
        <v>5</v>
      </c>
      <c r="AL13" s="137" t="s">
        <v>631</v>
      </c>
      <c r="AM13" s="137" t="s">
        <v>631</v>
      </c>
      <c r="AN13" s="137" t="s">
        <v>631</v>
      </c>
      <c r="AO13" s="137" t="s">
        <v>631</v>
      </c>
      <c r="AP13" s="137" t="s">
        <v>631</v>
      </c>
    </row>
    <row r="14" spans="1:42" ht="18" customHeight="1">
      <c r="A14" s="136" t="s">
        <v>627</v>
      </c>
      <c r="B14" s="122" t="s">
        <v>628</v>
      </c>
      <c r="C14" s="137">
        <v>165</v>
      </c>
      <c r="D14" s="137">
        <v>143</v>
      </c>
      <c r="E14" s="137">
        <v>121</v>
      </c>
      <c r="F14" s="137">
        <v>106</v>
      </c>
      <c r="G14" s="137">
        <v>100</v>
      </c>
      <c r="H14" s="137">
        <v>90</v>
      </c>
      <c r="I14" s="137">
        <v>86</v>
      </c>
      <c r="J14" s="137">
        <v>78</v>
      </c>
      <c r="K14" s="137">
        <v>71</v>
      </c>
      <c r="L14" s="137">
        <v>66</v>
      </c>
      <c r="M14" s="137">
        <v>60</v>
      </c>
      <c r="N14" s="137">
        <v>58</v>
      </c>
      <c r="O14" s="137">
        <v>55</v>
      </c>
      <c r="P14" s="137">
        <v>53</v>
      </c>
      <c r="Q14" s="137">
        <v>51</v>
      </c>
      <c r="R14" s="137">
        <v>46</v>
      </c>
      <c r="S14" s="137">
        <v>42</v>
      </c>
      <c r="T14" s="137">
        <v>35</v>
      </c>
      <c r="U14" s="137">
        <v>34</v>
      </c>
      <c r="V14" s="137">
        <v>31</v>
      </c>
      <c r="W14" s="137">
        <v>27</v>
      </c>
      <c r="X14" s="137">
        <v>27</v>
      </c>
      <c r="Y14" s="137">
        <v>20</v>
      </c>
      <c r="Z14" s="137">
        <v>17</v>
      </c>
      <c r="AA14" s="137">
        <v>18</v>
      </c>
      <c r="AB14" s="137">
        <v>14</v>
      </c>
      <c r="AC14" s="137">
        <v>12</v>
      </c>
      <c r="AD14" s="137">
        <v>11</v>
      </c>
      <c r="AE14" s="137">
        <v>10</v>
      </c>
      <c r="AF14" s="137" t="s">
        <v>631</v>
      </c>
      <c r="AG14" s="137" t="s">
        <v>631</v>
      </c>
      <c r="AH14" s="137" t="s">
        <v>631</v>
      </c>
      <c r="AI14" s="137" t="s">
        <v>631</v>
      </c>
      <c r="AJ14" s="137" t="s">
        <v>631</v>
      </c>
      <c r="AK14" s="137" t="s">
        <v>631</v>
      </c>
      <c r="AL14" s="137" t="s">
        <v>631</v>
      </c>
      <c r="AM14" s="137" t="s">
        <v>631</v>
      </c>
      <c r="AN14" s="137" t="s">
        <v>631</v>
      </c>
      <c r="AO14" s="137" t="s">
        <v>631</v>
      </c>
      <c r="AP14" s="137" t="s">
        <v>631</v>
      </c>
    </row>
    <row r="15" spans="1:42" ht="18" customHeight="1">
      <c r="A15" s="136" t="s">
        <v>629</v>
      </c>
      <c r="B15" s="122" t="s">
        <v>630</v>
      </c>
      <c r="C15" s="137">
        <v>158</v>
      </c>
      <c r="D15" s="137">
        <v>124</v>
      </c>
      <c r="E15" s="137">
        <v>108</v>
      </c>
      <c r="F15" s="137">
        <v>92</v>
      </c>
      <c r="G15" s="137">
        <v>76</v>
      </c>
      <c r="H15" s="137">
        <v>61</v>
      </c>
      <c r="I15" s="137">
        <v>60</v>
      </c>
      <c r="J15" s="137">
        <v>55</v>
      </c>
      <c r="K15" s="137">
        <v>52</v>
      </c>
      <c r="L15" s="137">
        <v>46</v>
      </c>
      <c r="M15" s="137">
        <v>42</v>
      </c>
      <c r="N15" s="137">
        <v>40</v>
      </c>
      <c r="O15" s="137">
        <v>35</v>
      </c>
      <c r="P15" s="137">
        <v>31</v>
      </c>
      <c r="Q15" s="137">
        <v>29</v>
      </c>
      <c r="R15" s="137">
        <v>27</v>
      </c>
      <c r="S15" s="137">
        <v>24</v>
      </c>
      <c r="T15" s="137">
        <v>26</v>
      </c>
      <c r="U15" s="137">
        <v>26</v>
      </c>
      <c r="V15" s="137">
        <v>23</v>
      </c>
      <c r="W15" s="137">
        <v>22</v>
      </c>
      <c r="X15" s="137">
        <v>21</v>
      </c>
      <c r="Y15" s="137">
        <v>18</v>
      </c>
      <c r="Z15" s="137">
        <v>17</v>
      </c>
      <c r="AA15" s="137">
        <v>12</v>
      </c>
      <c r="AB15" s="137">
        <v>12</v>
      </c>
      <c r="AC15" s="137">
        <v>9</v>
      </c>
      <c r="AD15" s="137">
        <v>6</v>
      </c>
      <c r="AE15" s="137">
        <v>7</v>
      </c>
      <c r="AF15" s="137" t="s">
        <v>631</v>
      </c>
      <c r="AG15" s="137" t="s">
        <v>631</v>
      </c>
      <c r="AH15" s="137">
        <v>0</v>
      </c>
      <c r="AI15" s="137">
        <v>0</v>
      </c>
      <c r="AJ15" s="137">
        <v>0</v>
      </c>
      <c r="AK15" s="137">
        <v>0</v>
      </c>
      <c r="AL15" s="137">
        <v>0</v>
      </c>
      <c r="AM15" s="137">
        <v>0</v>
      </c>
      <c r="AN15" s="137">
        <v>0</v>
      </c>
      <c r="AO15" s="137">
        <v>0</v>
      </c>
      <c r="AP15" s="137">
        <v>0</v>
      </c>
    </row>
    <row r="16" spans="1:42" ht="18" customHeight="1">
      <c r="A16" s="136" t="s">
        <v>632</v>
      </c>
      <c r="B16" s="122" t="s">
        <v>633</v>
      </c>
      <c r="C16" s="137">
        <v>1482</v>
      </c>
      <c r="D16" s="137">
        <v>1307</v>
      </c>
      <c r="E16" s="137">
        <v>1119</v>
      </c>
      <c r="F16" s="137">
        <v>1017</v>
      </c>
      <c r="G16" s="137">
        <v>942</v>
      </c>
      <c r="H16" s="137">
        <v>831</v>
      </c>
      <c r="I16" s="137">
        <v>827</v>
      </c>
      <c r="J16" s="137">
        <v>738</v>
      </c>
      <c r="K16" s="137">
        <v>692</v>
      </c>
      <c r="L16" s="137">
        <v>649</v>
      </c>
      <c r="M16" s="137">
        <v>602</v>
      </c>
      <c r="N16" s="137">
        <v>583</v>
      </c>
      <c r="O16" s="137">
        <v>562</v>
      </c>
      <c r="P16" s="137">
        <v>529</v>
      </c>
      <c r="Q16" s="137">
        <v>502</v>
      </c>
      <c r="R16" s="137">
        <v>469</v>
      </c>
      <c r="S16" s="137">
        <v>425</v>
      </c>
      <c r="T16" s="137">
        <v>386</v>
      </c>
      <c r="U16" s="137">
        <v>353</v>
      </c>
      <c r="V16" s="137">
        <v>323</v>
      </c>
      <c r="W16" s="137">
        <v>300</v>
      </c>
      <c r="X16" s="137">
        <v>283</v>
      </c>
      <c r="Y16" s="137">
        <v>262</v>
      </c>
      <c r="Z16" s="137">
        <v>228</v>
      </c>
      <c r="AA16" s="137">
        <v>210</v>
      </c>
      <c r="AB16" s="137">
        <v>192</v>
      </c>
      <c r="AC16" s="137">
        <v>160</v>
      </c>
      <c r="AD16" s="137">
        <v>130</v>
      </c>
      <c r="AE16" s="137">
        <v>100</v>
      </c>
      <c r="AF16" s="137">
        <v>62</v>
      </c>
      <c r="AG16" s="137">
        <v>45</v>
      </c>
      <c r="AH16" s="137">
        <v>25</v>
      </c>
      <c r="AI16" s="137">
        <v>20</v>
      </c>
      <c r="AJ16" s="137">
        <v>18</v>
      </c>
      <c r="AK16" s="137">
        <v>17</v>
      </c>
      <c r="AL16" s="137">
        <v>17</v>
      </c>
      <c r="AM16" s="137">
        <v>17</v>
      </c>
      <c r="AN16" s="137">
        <v>14</v>
      </c>
      <c r="AO16" s="137">
        <v>15</v>
      </c>
      <c r="AP16" s="137">
        <v>13</v>
      </c>
    </row>
    <row r="17" spans="1:42" ht="18" customHeight="1">
      <c r="A17" s="136" t="s">
        <v>634</v>
      </c>
      <c r="B17" s="122" t="s">
        <v>635</v>
      </c>
      <c r="C17" s="137">
        <v>228</v>
      </c>
      <c r="D17" s="137">
        <v>190</v>
      </c>
      <c r="E17" s="137">
        <v>160</v>
      </c>
      <c r="F17" s="137">
        <v>137</v>
      </c>
      <c r="G17" s="137">
        <v>127</v>
      </c>
      <c r="H17" s="137">
        <v>111</v>
      </c>
      <c r="I17" s="137">
        <v>101</v>
      </c>
      <c r="J17" s="137">
        <v>88</v>
      </c>
      <c r="K17" s="137">
        <v>89</v>
      </c>
      <c r="L17" s="137">
        <v>83</v>
      </c>
      <c r="M17" s="137">
        <v>72</v>
      </c>
      <c r="N17" s="137">
        <v>72</v>
      </c>
      <c r="O17" s="137">
        <v>69</v>
      </c>
      <c r="P17" s="137">
        <v>63</v>
      </c>
      <c r="Q17" s="137">
        <v>58</v>
      </c>
      <c r="R17" s="137">
        <v>56</v>
      </c>
      <c r="S17" s="137">
        <v>59</v>
      </c>
      <c r="T17" s="137">
        <v>41</v>
      </c>
      <c r="U17" s="137">
        <v>36</v>
      </c>
      <c r="V17" s="137">
        <v>30</v>
      </c>
      <c r="W17" s="137">
        <v>28</v>
      </c>
      <c r="X17" s="137">
        <v>28</v>
      </c>
      <c r="Y17" s="137">
        <v>27</v>
      </c>
      <c r="Z17" s="137">
        <v>26</v>
      </c>
      <c r="AA17" s="137">
        <v>21</v>
      </c>
      <c r="AB17" s="137">
        <v>20</v>
      </c>
      <c r="AC17" s="137">
        <v>16</v>
      </c>
      <c r="AD17" s="137">
        <v>12</v>
      </c>
      <c r="AE17" s="137">
        <v>9</v>
      </c>
      <c r="AF17" s="137">
        <v>7</v>
      </c>
      <c r="AG17" s="137">
        <v>6</v>
      </c>
      <c r="AH17" s="137" t="s">
        <v>631</v>
      </c>
      <c r="AI17" s="137" t="s">
        <v>631</v>
      </c>
      <c r="AJ17" s="137" t="s">
        <v>631</v>
      </c>
      <c r="AK17" s="137" t="s">
        <v>631</v>
      </c>
      <c r="AL17" s="137" t="s">
        <v>631</v>
      </c>
      <c r="AM17" s="137" t="s">
        <v>631</v>
      </c>
      <c r="AN17" s="137" t="s">
        <v>631</v>
      </c>
      <c r="AO17" s="137" t="s">
        <v>631</v>
      </c>
      <c r="AP17" s="137" t="s">
        <v>631</v>
      </c>
    </row>
    <row r="18" spans="1:42" ht="18" customHeight="1">
      <c r="A18" s="136" t="s">
        <v>636</v>
      </c>
      <c r="B18" s="136" t="s">
        <v>637</v>
      </c>
      <c r="C18" s="137">
        <v>456</v>
      </c>
      <c r="D18" s="137">
        <v>359</v>
      </c>
      <c r="E18" s="137">
        <v>312</v>
      </c>
      <c r="F18" s="137">
        <v>267</v>
      </c>
      <c r="G18" s="137">
        <v>229</v>
      </c>
      <c r="H18" s="137">
        <v>191</v>
      </c>
      <c r="I18" s="137">
        <v>191</v>
      </c>
      <c r="J18" s="137">
        <v>178</v>
      </c>
      <c r="K18" s="137">
        <v>163</v>
      </c>
      <c r="L18" s="137">
        <v>159</v>
      </c>
      <c r="M18" s="137">
        <v>142</v>
      </c>
      <c r="N18" s="137">
        <v>132</v>
      </c>
      <c r="O18" s="137">
        <v>128</v>
      </c>
      <c r="P18" s="137">
        <v>118</v>
      </c>
      <c r="Q18" s="137">
        <v>112</v>
      </c>
      <c r="R18" s="137">
        <v>106</v>
      </c>
      <c r="S18" s="137">
        <v>104</v>
      </c>
      <c r="T18" s="137">
        <v>90</v>
      </c>
      <c r="U18" s="137">
        <v>83</v>
      </c>
      <c r="V18" s="137">
        <v>75</v>
      </c>
      <c r="W18" s="137">
        <v>76</v>
      </c>
      <c r="X18" s="137">
        <v>70</v>
      </c>
      <c r="Y18" s="137">
        <v>58</v>
      </c>
      <c r="Z18" s="137">
        <v>50</v>
      </c>
      <c r="AA18" s="137">
        <v>46</v>
      </c>
      <c r="AB18" s="137">
        <v>35</v>
      </c>
      <c r="AC18" s="137">
        <v>29</v>
      </c>
      <c r="AD18" s="137">
        <v>25</v>
      </c>
      <c r="AE18" s="137">
        <v>17</v>
      </c>
      <c r="AF18" s="137">
        <v>14</v>
      </c>
      <c r="AG18" s="137">
        <v>10</v>
      </c>
      <c r="AH18" s="137">
        <v>6</v>
      </c>
      <c r="AI18" s="137" t="s">
        <v>631</v>
      </c>
      <c r="AJ18" s="137" t="s">
        <v>631</v>
      </c>
      <c r="AK18" s="137" t="s">
        <v>631</v>
      </c>
      <c r="AL18" s="137" t="s">
        <v>631</v>
      </c>
      <c r="AM18" s="137" t="s">
        <v>631</v>
      </c>
      <c r="AN18" s="137" t="s">
        <v>631</v>
      </c>
      <c r="AO18" s="137" t="s">
        <v>631</v>
      </c>
      <c r="AP18" s="137" t="s">
        <v>631</v>
      </c>
    </row>
    <row r="19" spans="1:42" ht="18" customHeight="1">
      <c r="A19" s="136" t="s">
        <v>638</v>
      </c>
      <c r="B19" s="136" t="s">
        <v>639</v>
      </c>
      <c r="C19" s="137">
        <v>2688</v>
      </c>
      <c r="D19" s="137">
        <v>2312</v>
      </c>
      <c r="E19" s="137">
        <v>1959</v>
      </c>
      <c r="F19" s="137">
        <v>1729</v>
      </c>
      <c r="G19" s="137">
        <v>1593</v>
      </c>
      <c r="H19" s="137">
        <v>1427</v>
      </c>
      <c r="I19" s="137">
        <v>1389</v>
      </c>
      <c r="J19" s="137">
        <v>1282</v>
      </c>
      <c r="K19" s="137">
        <v>1206</v>
      </c>
      <c r="L19" s="137">
        <v>1130</v>
      </c>
      <c r="M19" s="137">
        <v>1080</v>
      </c>
      <c r="N19" s="137">
        <v>1042</v>
      </c>
      <c r="O19" s="137">
        <v>986</v>
      </c>
      <c r="P19" s="137">
        <v>924</v>
      </c>
      <c r="Q19" s="137">
        <v>896</v>
      </c>
      <c r="R19" s="137">
        <v>845</v>
      </c>
      <c r="S19" s="137">
        <v>828</v>
      </c>
      <c r="T19" s="137">
        <v>787</v>
      </c>
      <c r="U19" s="137">
        <v>744</v>
      </c>
      <c r="V19" s="137">
        <v>712</v>
      </c>
      <c r="W19" s="137">
        <v>714</v>
      </c>
      <c r="X19" s="137">
        <v>690</v>
      </c>
      <c r="Y19" s="137">
        <v>638</v>
      </c>
      <c r="Z19" s="137">
        <v>584</v>
      </c>
      <c r="AA19" s="137">
        <v>527</v>
      </c>
      <c r="AB19" s="137">
        <v>467</v>
      </c>
      <c r="AC19" s="137">
        <v>400</v>
      </c>
      <c r="AD19" s="137">
        <v>305</v>
      </c>
      <c r="AE19" s="137">
        <v>212</v>
      </c>
      <c r="AF19" s="137">
        <v>134</v>
      </c>
      <c r="AG19" s="137">
        <v>90</v>
      </c>
      <c r="AH19" s="137">
        <v>59</v>
      </c>
      <c r="AI19" s="137">
        <v>45</v>
      </c>
      <c r="AJ19" s="137">
        <v>39</v>
      </c>
      <c r="AK19" s="137">
        <v>34</v>
      </c>
      <c r="AL19" s="137">
        <v>31</v>
      </c>
      <c r="AM19" s="137">
        <v>29</v>
      </c>
      <c r="AN19" s="137">
        <v>32</v>
      </c>
      <c r="AO19" s="137">
        <v>31</v>
      </c>
      <c r="AP19" s="137">
        <v>32</v>
      </c>
    </row>
    <row r="20" spans="1:42" ht="18" customHeight="1">
      <c r="A20" s="136" t="s">
        <v>640</v>
      </c>
      <c r="B20" s="136" t="s">
        <v>641</v>
      </c>
      <c r="C20" s="137">
        <v>457</v>
      </c>
      <c r="D20" s="137">
        <v>391</v>
      </c>
      <c r="E20" s="137">
        <v>340</v>
      </c>
      <c r="F20" s="137">
        <v>302</v>
      </c>
      <c r="G20" s="137">
        <v>286</v>
      </c>
      <c r="H20" s="137">
        <v>254</v>
      </c>
      <c r="I20" s="137">
        <v>240</v>
      </c>
      <c r="J20" s="137">
        <v>231</v>
      </c>
      <c r="K20" s="137">
        <v>224</v>
      </c>
      <c r="L20" s="137">
        <v>210</v>
      </c>
      <c r="M20" s="137">
        <v>193</v>
      </c>
      <c r="N20" s="137">
        <v>180</v>
      </c>
      <c r="O20" s="137">
        <v>165</v>
      </c>
      <c r="P20" s="137">
        <v>158</v>
      </c>
      <c r="Q20" s="137">
        <v>151</v>
      </c>
      <c r="R20" s="137">
        <v>139</v>
      </c>
      <c r="S20" s="137">
        <v>143</v>
      </c>
      <c r="T20" s="137">
        <v>137</v>
      </c>
      <c r="U20" s="137">
        <v>131</v>
      </c>
      <c r="V20" s="137">
        <v>121</v>
      </c>
      <c r="W20" s="137">
        <v>122</v>
      </c>
      <c r="X20" s="137">
        <v>117</v>
      </c>
      <c r="Y20" s="137">
        <v>109</v>
      </c>
      <c r="Z20" s="137">
        <v>103</v>
      </c>
      <c r="AA20" s="137">
        <v>93</v>
      </c>
      <c r="AB20" s="137">
        <v>71</v>
      </c>
      <c r="AC20" s="137">
        <v>63</v>
      </c>
      <c r="AD20" s="137">
        <v>53</v>
      </c>
      <c r="AE20" s="137">
        <v>28</v>
      </c>
      <c r="AF20" s="137">
        <v>22</v>
      </c>
      <c r="AG20" s="137">
        <v>14</v>
      </c>
      <c r="AH20" s="137">
        <v>11</v>
      </c>
      <c r="AI20" s="137">
        <v>9</v>
      </c>
      <c r="AJ20" s="137">
        <v>9</v>
      </c>
      <c r="AK20" s="137">
        <v>7</v>
      </c>
      <c r="AL20" s="137">
        <v>5</v>
      </c>
      <c r="AM20" s="137">
        <v>6</v>
      </c>
      <c r="AN20" s="137">
        <v>6</v>
      </c>
      <c r="AO20" s="137">
        <v>5</v>
      </c>
      <c r="AP20" s="137">
        <v>7</v>
      </c>
    </row>
    <row r="21" spans="1:42" ht="18" customHeight="1">
      <c r="A21" s="136" t="s">
        <v>642</v>
      </c>
      <c r="B21" s="136" t="s">
        <v>643</v>
      </c>
      <c r="C21" s="137">
        <v>730</v>
      </c>
      <c r="D21" s="137">
        <v>625</v>
      </c>
      <c r="E21" s="137">
        <v>521</v>
      </c>
      <c r="F21" s="137">
        <v>470</v>
      </c>
      <c r="G21" s="137">
        <v>422</v>
      </c>
      <c r="H21" s="137">
        <v>382</v>
      </c>
      <c r="I21" s="137">
        <v>369</v>
      </c>
      <c r="J21" s="137">
        <v>344</v>
      </c>
      <c r="K21" s="137">
        <v>314</v>
      </c>
      <c r="L21" s="137">
        <v>291</v>
      </c>
      <c r="M21" s="137">
        <v>276</v>
      </c>
      <c r="N21" s="137">
        <v>254</v>
      </c>
      <c r="O21" s="137">
        <v>233</v>
      </c>
      <c r="P21" s="137">
        <v>207</v>
      </c>
      <c r="Q21" s="137">
        <v>200</v>
      </c>
      <c r="R21" s="137">
        <v>188</v>
      </c>
      <c r="S21" s="137">
        <v>181</v>
      </c>
      <c r="T21" s="137">
        <v>164</v>
      </c>
      <c r="U21" s="137">
        <v>146</v>
      </c>
      <c r="V21" s="137">
        <v>133</v>
      </c>
      <c r="W21" s="137">
        <v>135</v>
      </c>
      <c r="X21" s="137">
        <v>127</v>
      </c>
      <c r="Y21" s="137">
        <v>115</v>
      </c>
      <c r="Z21" s="137">
        <v>100</v>
      </c>
      <c r="AA21" s="137">
        <v>90</v>
      </c>
      <c r="AB21" s="137">
        <v>90</v>
      </c>
      <c r="AC21" s="137">
        <v>81</v>
      </c>
      <c r="AD21" s="137">
        <v>61</v>
      </c>
      <c r="AE21" s="137">
        <v>49</v>
      </c>
      <c r="AF21" s="137">
        <v>34</v>
      </c>
      <c r="AG21" s="137">
        <v>24</v>
      </c>
      <c r="AH21" s="137">
        <v>16</v>
      </c>
      <c r="AI21" s="137">
        <v>10</v>
      </c>
      <c r="AJ21" s="137">
        <v>11</v>
      </c>
      <c r="AK21" s="137">
        <v>7</v>
      </c>
      <c r="AL21" s="137">
        <v>8</v>
      </c>
      <c r="AM21" s="137">
        <v>5</v>
      </c>
      <c r="AN21" s="137">
        <v>5</v>
      </c>
      <c r="AO21" s="137">
        <v>5</v>
      </c>
      <c r="AP21" s="137">
        <v>5</v>
      </c>
    </row>
    <row r="22" spans="1:42" ht="18" customHeight="1">
      <c r="A22" s="136" t="s">
        <v>644</v>
      </c>
      <c r="B22" s="136" t="s">
        <v>645</v>
      </c>
      <c r="C22" s="137">
        <v>562</v>
      </c>
      <c r="D22" s="137">
        <v>477</v>
      </c>
      <c r="E22" s="137">
        <v>409</v>
      </c>
      <c r="F22" s="137">
        <v>344</v>
      </c>
      <c r="G22" s="137">
        <v>315</v>
      </c>
      <c r="H22" s="137">
        <v>265</v>
      </c>
      <c r="I22" s="137">
        <v>266</v>
      </c>
      <c r="J22" s="137">
        <v>247</v>
      </c>
      <c r="K22" s="137">
        <v>233</v>
      </c>
      <c r="L22" s="137">
        <v>219</v>
      </c>
      <c r="M22" s="137">
        <v>205</v>
      </c>
      <c r="N22" s="137">
        <v>206</v>
      </c>
      <c r="O22" s="137">
        <v>195</v>
      </c>
      <c r="P22" s="137">
        <v>188</v>
      </c>
      <c r="Q22" s="137">
        <v>183</v>
      </c>
      <c r="R22" s="137">
        <v>164</v>
      </c>
      <c r="S22" s="137">
        <v>158</v>
      </c>
      <c r="T22" s="137">
        <v>142</v>
      </c>
      <c r="U22" s="137">
        <v>138</v>
      </c>
      <c r="V22" s="137">
        <v>136</v>
      </c>
      <c r="W22" s="137">
        <v>132</v>
      </c>
      <c r="X22" s="137">
        <v>124</v>
      </c>
      <c r="Y22" s="137">
        <v>113</v>
      </c>
      <c r="Z22" s="137">
        <v>100</v>
      </c>
      <c r="AA22" s="137">
        <v>89</v>
      </c>
      <c r="AB22" s="137">
        <v>74</v>
      </c>
      <c r="AC22" s="137">
        <v>60</v>
      </c>
      <c r="AD22" s="137">
        <v>44</v>
      </c>
      <c r="AE22" s="137">
        <v>34</v>
      </c>
      <c r="AF22" s="137">
        <v>18</v>
      </c>
      <c r="AG22" s="137">
        <v>11</v>
      </c>
      <c r="AH22" s="137">
        <v>7</v>
      </c>
      <c r="AI22" s="137">
        <v>5</v>
      </c>
      <c r="AJ22" s="137" t="s">
        <v>631</v>
      </c>
      <c r="AK22" s="137" t="s">
        <v>631</v>
      </c>
      <c r="AL22" s="137" t="s">
        <v>631</v>
      </c>
      <c r="AM22" s="137" t="s">
        <v>631</v>
      </c>
      <c r="AN22" s="137" t="s">
        <v>631</v>
      </c>
      <c r="AO22" s="137" t="s">
        <v>631</v>
      </c>
      <c r="AP22" s="137" t="s">
        <v>631</v>
      </c>
    </row>
    <row r="23" spans="1:42" ht="18" customHeight="1">
      <c r="A23" s="136" t="s">
        <v>646</v>
      </c>
      <c r="B23" s="136" t="s">
        <v>647</v>
      </c>
      <c r="C23" s="137">
        <v>357</v>
      </c>
      <c r="D23" s="137">
        <v>308</v>
      </c>
      <c r="E23" s="137">
        <v>264</v>
      </c>
      <c r="F23" s="137">
        <v>241</v>
      </c>
      <c r="G23" s="137">
        <v>215</v>
      </c>
      <c r="H23" s="137">
        <v>188</v>
      </c>
      <c r="I23" s="137">
        <v>178</v>
      </c>
      <c r="J23" s="137">
        <v>161</v>
      </c>
      <c r="K23" s="137">
        <v>155</v>
      </c>
      <c r="L23" s="137">
        <v>148</v>
      </c>
      <c r="M23" s="137">
        <v>145</v>
      </c>
      <c r="N23" s="137">
        <v>135</v>
      </c>
      <c r="O23" s="137">
        <v>127</v>
      </c>
      <c r="P23" s="137">
        <v>124</v>
      </c>
      <c r="Q23" s="137">
        <v>121</v>
      </c>
      <c r="R23" s="137">
        <v>121</v>
      </c>
      <c r="S23" s="137">
        <v>116</v>
      </c>
      <c r="T23" s="137">
        <v>107</v>
      </c>
      <c r="U23" s="137">
        <v>105</v>
      </c>
      <c r="V23" s="137">
        <v>103</v>
      </c>
      <c r="W23" s="137">
        <v>102</v>
      </c>
      <c r="X23" s="137">
        <v>101</v>
      </c>
      <c r="Y23" s="137">
        <v>91</v>
      </c>
      <c r="Z23" s="137">
        <v>84</v>
      </c>
      <c r="AA23" s="137">
        <v>84</v>
      </c>
      <c r="AB23" s="137">
        <v>87</v>
      </c>
      <c r="AC23" s="137">
        <v>78</v>
      </c>
      <c r="AD23" s="137">
        <v>62</v>
      </c>
      <c r="AE23" s="137">
        <v>46</v>
      </c>
      <c r="AF23" s="137">
        <v>35</v>
      </c>
      <c r="AG23" s="137">
        <v>22</v>
      </c>
      <c r="AH23" s="137">
        <v>9</v>
      </c>
      <c r="AI23" s="137">
        <v>6</v>
      </c>
      <c r="AJ23" s="137">
        <v>6</v>
      </c>
      <c r="AK23" s="137">
        <v>6</v>
      </c>
      <c r="AL23" s="137">
        <v>6</v>
      </c>
      <c r="AM23" s="137">
        <v>6</v>
      </c>
      <c r="AN23" s="137">
        <v>8</v>
      </c>
      <c r="AO23" s="137">
        <v>7</v>
      </c>
      <c r="AP23" s="137">
        <v>7</v>
      </c>
    </row>
    <row r="24" spans="1:42" ht="18" customHeight="1">
      <c r="A24" s="136" t="s">
        <v>648</v>
      </c>
      <c r="B24" s="136" t="s">
        <v>649</v>
      </c>
      <c r="C24" s="137">
        <v>582</v>
      </c>
      <c r="D24" s="137">
        <v>511</v>
      </c>
      <c r="E24" s="137">
        <v>425</v>
      </c>
      <c r="F24" s="137">
        <v>372</v>
      </c>
      <c r="G24" s="137">
        <v>355</v>
      </c>
      <c r="H24" s="137">
        <v>338</v>
      </c>
      <c r="I24" s="137">
        <v>336</v>
      </c>
      <c r="J24" s="137">
        <v>299</v>
      </c>
      <c r="K24" s="137">
        <v>280</v>
      </c>
      <c r="L24" s="137">
        <v>262</v>
      </c>
      <c r="M24" s="137">
        <v>261</v>
      </c>
      <c r="N24" s="137">
        <v>267</v>
      </c>
      <c r="O24" s="137">
        <v>266</v>
      </c>
      <c r="P24" s="137">
        <v>247</v>
      </c>
      <c r="Q24" s="137">
        <v>241</v>
      </c>
      <c r="R24" s="137">
        <v>233</v>
      </c>
      <c r="S24" s="137">
        <v>230</v>
      </c>
      <c r="T24" s="137">
        <v>237</v>
      </c>
      <c r="U24" s="137">
        <v>224</v>
      </c>
      <c r="V24" s="137">
        <v>219</v>
      </c>
      <c r="W24" s="137">
        <v>223</v>
      </c>
      <c r="X24" s="137">
        <v>221</v>
      </c>
      <c r="Y24" s="137">
        <v>210</v>
      </c>
      <c r="Z24" s="137">
        <v>197</v>
      </c>
      <c r="AA24" s="137">
        <v>171</v>
      </c>
      <c r="AB24" s="137">
        <v>145</v>
      </c>
      <c r="AC24" s="137">
        <v>118</v>
      </c>
      <c r="AD24" s="137">
        <v>85</v>
      </c>
      <c r="AE24" s="137">
        <v>55</v>
      </c>
      <c r="AF24" s="137">
        <v>25</v>
      </c>
      <c r="AG24" s="137">
        <v>19</v>
      </c>
      <c r="AH24" s="137">
        <v>16</v>
      </c>
      <c r="AI24" s="137">
        <v>15</v>
      </c>
      <c r="AJ24" s="137">
        <v>10</v>
      </c>
      <c r="AK24" s="137">
        <v>10</v>
      </c>
      <c r="AL24" s="137">
        <v>10</v>
      </c>
      <c r="AM24" s="137">
        <v>10</v>
      </c>
      <c r="AN24" s="137">
        <v>9</v>
      </c>
      <c r="AO24" s="137">
        <v>10</v>
      </c>
      <c r="AP24" s="137">
        <v>10</v>
      </c>
    </row>
    <row r="25" spans="1:42" ht="18" customHeight="1">
      <c r="A25" s="136"/>
      <c r="B25" s="136" t="s">
        <v>650</v>
      </c>
      <c r="C25" s="137" t="s">
        <v>631</v>
      </c>
      <c r="D25" s="137" t="s">
        <v>631</v>
      </c>
      <c r="E25" s="137" t="s">
        <v>631</v>
      </c>
      <c r="F25" s="137" t="s">
        <v>631</v>
      </c>
      <c r="G25" s="137" t="s">
        <v>631</v>
      </c>
      <c r="H25" s="137" t="s">
        <v>631</v>
      </c>
      <c r="I25" s="137" t="s">
        <v>631</v>
      </c>
      <c r="J25" s="137" t="s">
        <v>631</v>
      </c>
      <c r="K25" s="137" t="s">
        <v>631</v>
      </c>
      <c r="L25" s="137" t="s">
        <v>631</v>
      </c>
      <c r="M25" s="137" t="s">
        <v>631</v>
      </c>
      <c r="N25" s="137" t="s">
        <v>631</v>
      </c>
      <c r="O25" s="137" t="s">
        <v>631</v>
      </c>
      <c r="P25" s="137" t="s">
        <v>631</v>
      </c>
      <c r="Q25" s="137" t="s">
        <v>631</v>
      </c>
      <c r="R25" s="137" t="s">
        <v>631</v>
      </c>
      <c r="S25" s="137" t="s">
        <v>631</v>
      </c>
      <c r="T25" s="137" t="s">
        <v>631</v>
      </c>
      <c r="U25" s="137" t="s">
        <v>631</v>
      </c>
      <c r="V25" s="137" t="s">
        <v>631</v>
      </c>
      <c r="W25" s="137" t="s">
        <v>631</v>
      </c>
      <c r="X25" s="137" t="s">
        <v>631</v>
      </c>
      <c r="Y25" s="137" t="s">
        <v>631</v>
      </c>
      <c r="Z25" s="137" t="s">
        <v>631</v>
      </c>
      <c r="AA25" s="137" t="s">
        <v>631</v>
      </c>
      <c r="AB25" s="137" t="s">
        <v>631</v>
      </c>
      <c r="AC25" s="137" t="s">
        <v>631</v>
      </c>
      <c r="AD25" s="137" t="s">
        <v>631</v>
      </c>
      <c r="AE25" s="137" t="s">
        <v>631</v>
      </c>
      <c r="AF25" s="137" t="s">
        <v>631</v>
      </c>
      <c r="AG25" s="137" t="s">
        <v>631</v>
      </c>
      <c r="AH25" s="137" t="s">
        <v>631</v>
      </c>
      <c r="AI25" s="137" t="s">
        <v>631</v>
      </c>
      <c r="AJ25" s="137" t="s">
        <v>631</v>
      </c>
      <c r="AK25" s="137" t="s">
        <v>631</v>
      </c>
      <c r="AL25" s="137" t="s">
        <v>631</v>
      </c>
      <c r="AM25" s="137" t="s">
        <v>631</v>
      </c>
      <c r="AN25" s="137" t="s">
        <v>631</v>
      </c>
      <c r="AO25" s="137" t="s">
        <v>631</v>
      </c>
      <c r="AP25" s="137" t="s">
        <v>631</v>
      </c>
    </row>
    <row r="26" spans="1:42" ht="18" customHeight="1">
      <c r="A26" s="136" t="s">
        <v>651</v>
      </c>
      <c r="B26" s="136" t="s">
        <v>652</v>
      </c>
      <c r="C26" s="137">
        <v>21747</v>
      </c>
      <c r="D26" s="137">
        <v>18435</v>
      </c>
      <c r="E26" s="137">
        <v>15619</v>
      </c>
      <c r="F26" s="137">
        <v>13921</v>
      </c>
      <c r="G26" s="137">
        <v>12724</v>
      </c>
      <c r="H26" s="137">
        <v>11001</v>
      </c>
      <c r="I26" s="137">
        <v>10479</v>
      </c>
      <c r="J26" s="137">
        <v>9527</v>
      </c>
      <c r="K26" s="137">
        <v>8703</v>
      </c>
      <c r="L26" s="137">
        <v>7929</v>
      </c>
      <c r="M26" s="137">
        <v>7483</v>
      </c>
      <c r="N26" s="137">
        <v>7019</v>
      </c>
      <c r="O26" s="137">
        <v>6536</v>
      </c>
      <c r="P26" s="137">
        <v>5923</v>
      </c>
      <c r="Q26" s="137">
        <v>5389</v>
      </c>
      <c r="R26" s="137">
        <v>4887</v>
      </c>
      <c r="S26" s="137">
        <v>4502</v>
      </c>
      <c r="T26" s="137">
        <v>4019</v>
      </c>
      <c r="U26" s="137">
        <v>3662</v>
      </c>
      <c r="V26" s="137">
        <v>3168</v>
      </c>
      <c r="W26" s="137">
        <v>2916</v>
      </c>
      <c r="X26" s="137">
        <v>2602</v>
      </c>
      <c r="Y26" s="137">
        <v>2317</v>
      </c>
      <c r="Z26" s="137">
        <v>1977</v>
      </c>
      <c r="AA26" s="137">
        <v>1710</v>
      </c>
      <c r="AB26" s="137">
        <v>1446</v>
      </c>
      <c r="AC26" s="137">
        <v>1164</v>
      </c>
      <c r="AD26" s="137">
        <v>964</v>
      </c>
      <c r="AE26" s="137">
        <v>771</v>
      </c>
      <c r="AF26" s="137">
        <v>580</v>
      </c>
      <c r="AG26" s="137">
        <v>474</v>
      </c>
      <c r="AH26" s="137">
        <v>390</v>
      </c>
      <c r="AI26" s="137">
        <v>369</v>
      </c>
      <c r="AJ26" s="137">
        <v>325</v>
      </c>
      <c r="AK26" s="137">
        <v>297</v>
      </c>
      <c r="AL26" s="137">
        <v>272</v>
      </c>
      <c r="AM26" s="137">
        <v>267</v>
      </c>
      <c r="AN26" s="137">
        <v>241</v>
      </c>
      <c r="AO26" s="137">
        <v>216</v>
      </c>
      <c r="AP26" s="137">
        <v>213</v>
      </c>
    </row>
    <row r="27" spans="1:42" ht="18" customHeight="1">
      <c r="A27" s="136" t="s">
        <v>653</v>
      </c>
      <c r="B27" s="136" t="s">
        <v>654</v>
      </c>
      <c r="C27" s="137">
        <v>297</v>
      </c>
      <c r="D27" s="137">
        <v>260</v>
      </c>
      <c r="E27" s="137">
        <v>225</v>
      </c>
      <c r="F27" s="137">
        <v>188</v>
      </c>
      <c r="G27" s="137">
        <v>176</v>
      </c>
      <c r="H27" s="137">
        <v>147</v>
      </c>
      <c r="I27" s="137">
        <v>140</v>
      </c>
      <c r="J27" s="137">
        <v>130</v>
      </c>
      <c r="K27" s="137">
        <v>120</v>
      </c>
      <c r="L27" s="137">
        <v>109</v>
      </c>
      <c r="M27" s="137">
        <v>105</v>
      </c>
      <c r="N27" s="137">
        <v>101</v>
      </c>
      <c r="O27" s="137">
        <v>102</v>
      </c>
      <c r="P27" s="137">
        <v>96</v>
      </c>
      <c r="Q27" s="137">
        <v>87</v>
      </c>
      <c r="R27" s="137">
        <v>76</v>
      </c>
      <c r="S27" s="137">
        <v>66</v>
      </c>
      <c r="T27" s="137">
        <v>63</v>
      </c>
      <c r="U27" s="137">
        <v>57</v>
      </c>
      <c r="V27" s="137">
        <v>48</v>
      </c>
      <c r="W27" s="137">
        <v>46</v>
      </c>
      <c r="X27" s="137">
        <v>40</v>
      </c>
      <c r="Y27" s="137">
        <v>32</v>
      </c>
      <c r="Z27" s="137">
        <v>30</v>
      </c>
      <c r="AA27" s="137">
        <v>28</v>
      </c>
      <c r="AB27" s="137">
        <v>25</v>
      </c>
      <c r="AC27" s="137">
        <v>17</v>
      </c>
      <c r="AD27" s="137">
        <v>16</v>
      </c>
      <c r="AE27" s="137">
        <v>14</v>
      </c>
      <c r="AF27" s="137">
        <v>12</v>
      </c>
      <c r="AG27" s="137">
        <v>9</v>
      </c>
      <c r="AH27" s="137">
        <v>8</v>
      </c>
      <c r="AI27" s="137">
        <v>9</v>
      </c>
      <c r="AJ27" s="137">
        <v>5</v>
      </c>
      <c r="AK27" s="137" t="s">
        <v>631</v>
      </c>
      <c r="AL27" s="137" t="s">
        <v>631</v>
      </c>
      <c r="AM27" s="137" t="s">
        <v>631</v>
      </c>
      <c r="AN27" s="137" t="s">
        <v>631</v>
      </c>
      <c r="AO27" s="137" t="s">
        <v>631</v>
      </c>
      <c r="AP27" s="137" t="s">
        <v>631</v>
      </c>
    </row>
    <row r="28" spans="1:42" ht="18" customHeight="1">
      <c r="A28" s="136" t="s">
        <v>655</v>
      </c>
      <c r="B28" s="136" t="s">
        <v>656</v>
      </c>
      <c r="C28" s="137">
        <v>237</v>
      </c>
      <c r="D28" s="137">
        <v>215</v>
      </c>
      <c r="E28" s="137">
        <v>191</v>
      </c>
      <c r="F28" s="137">
        <v>191</v>
      </c>
      <c r="G28" s="137">
        <v>184</v>
      </c>
      <c r="H28" s="137">
        <v>174</v>
      </c>
      <c r="I28" s="137">
        <v>163</v>
      </c>
      <c r="J28" s="137">
        <v>157</v>
      </c>
      <c r="K28" s="137">
        <v>142</v>
      </c>
      <c r="L28" s="137">
        <v>134</v>
      </c>
      <c r="M28" s="137">
        <v>125</v>
      </c>
      <c r="N28" s="137">
        <v>130</v>
      </c>
      <c r="O28" s="137">
        <v>124</v>
      </c>
      <c r="P28" s="137">
        <v>108</v>
      </c>
      <c r="Q28" s="137">
        <v>103</v>
      </c>
      <c r="R28" s="137">
        <v>97</v>
      </c>
      <c r="S28" s="137">
        <v>94</v>
      </c>
      <c r="T28" s="137">
        <v>90</v>
      </c>
      <c r="U28" s="137">
        <v>80</v>
      </c>
      <c r="V28" s="137">
        <v>68</v>
      </c>
      <c r="W28" s="137">
        <v>56</v>
      </c>
      <c r="X28" s="137">
        <v>50</v>
      </c>
      <c r="Y28" s="137">
        <v>48</v>
      </c>
      <c r="Z28" s="137">
        <v>33</v>
      </c>
      <c r="AA28" s="137">
        <v>28</v>
      </c>
      <c r="AB28" s="137">
        <v>20</v>
      </c>
      <c r="AC28" s="137">
        <v>12</v>
      </c>
      <c r="AD28" s="137">
        <v>7</v>
      </c>
      <c r="AE28" s="137" t="s">
        <v>631</v>
      </c>
      <c r="AF28" s="137" t="s">
        <v>631</v>
      </c>
      <c r="AG28" s="137">
        <v>5</v>
      </c>
      <c r="AH28" s="137" t="s">
        <v>631</v>
      </c>
      <c r="AI28" s="137">
        <v>6</v>
      </c>
      <c r="AJ28" s="137">
        <v>5</v>
      </c>
      <c r="AK28" s="137" t="s">
        <v>631</v>
      </c>
      <c r="AL28" s="137">
        <v>5</v>
      </c>
      <c r="AM28" s="137" t="s">
        <v>631</v>
      </c>
      <c r="AN28" s="137" t="s">
        <v>631</v>
      </c>
      <c r="AO28" s="137" t="s">
        <v>631</v>
      </c>
      <c r="AP28" s="137" t="s">
        <v>631</v>
      </c>
    </row>
    <row r="29" spans="1:42" ht="18" customHeight="1">
      <c r="A29" s="136" t="s">
        <v>657</v>
      </c>
      <c r="B29" s="136" t="s">
        <v>658</v>
      </c>
      <c r="C29" s="137">
        <v>2424</v>
      </c>
      <c r="D29" s="137">
        <v>2045</v>
      </c>
      <c r="E29" s="137">
        <v>1716</v>
      </c>
      <c r="F29" s="137">
        <v>1544</v>
      </c>
      <c r="G29" s="137">
        <v>1385</v>
      </c>
      <c r="H29" s="137">
        <v>1201</v>
      </c>
      <c r="I29" s="137">
        <v>1139</v>
      </c>
      <c r="J29" s="137">
        <v>1054</v>
      </c>
      <c r="K29" s="137">
        <v>966</v>
      </c>
      <c r="L29" s="137">
        <v>871</v>
      </c>
      <c r="M29" s="137">
        <v>839</v>
      </c>
      <c r="N29" s="137">
        <v>787</v>
      </c>
      <c r="O29" s="137">
        <v>713</v>
      </c>
      <c r="P29" s="137">
        <v>651</v>
      </c>
      <c r="Q29" s="137">
        <v>576</v>
      </c>
      <c r="R29" s="137">
        <v>525</v>
      </c>
      <c r="S29" s="137">
        <v>483</v>
      </c>
      <c r="T29" s="137">
        <v>421</v>
      </c>
      <c r="U29" s="137">
        <v>384</v>
      </c>
      <c r="V29" s="137">
        <v>333</v>
      </c>
      <c r="W29" s="137">
        <v>305</v>
      </c>
      <c r="X29" s="137">
        <v>261</v>
      </c>
      <c r="Y29" s="137">
        <v>220</v>
      </c>
      <c r="Z29" s="137">
        <v>182</v>
      </c>
      <c r="AA29" s="137">
        <v>153</v>
      </c>
      <c r="AB29" s="137">
        <v>133</v>
      </c>
      <c r="AC29" s="137">
        <v>111</v>
      </c>
      <c r="AD29" s="137">
        <v>93</v>
      </c>
      <c r="AE29" s="137">
        <v>82</v>
      </c>
      <c r="AF29" s="137">
        <v>60</v>
      </c>
      <c r="AG29" s="137">
        <v>48</v>
      </c>
      <c r="AH29" s="137">
        <v>43</v>
      </c>
      <c r="AI29" s="137">
        <v>37</v>
      </c>
      <c r="AJ29" s="137">
        <v>38</v>
      </c>
      <c r="AK29" s="137">
        <v>33</v>
      </c>
      <c r="AL29" s="137">
        <v>29</v>
      </c>
      <c r="AM29" s="137">
        <v>29</v>
      </c>
      <c r="AN29" s="137">
        <v>22</v>
      </c>
      <c r="AO29" s="137">
        <v>20</v>
      </c>
      <c r="AP29" s="137">
        <v>17</v>
      </c>
    </row>
    <row r="30" spans="1:42" ht="18" customHeight="1">
      <c r="A30" s="136" t="s">
        <v>659</v>
      </c>
      <c r="B30" s="136" t="s">
        <v>660</v>
      </c>
      <c r="C30" s="137">
        <v>1687</v>
      </c>
      <c r="D30" s="137">
        <v>1461</v>
      </c>
      <c r="E30" s="137">
        <v>1216</v>
      </c>
      <c r="F30" s="137">
        <v>1093</v>
      </c>
      <c r="G30" s="137">
        <v>1019</v>
      </c>
      <c r="H30" s="137">
        <v>903</v>
      </c>
      <c r="I30" s="137">
        <v>849</v>
      </c>
      <c r="J30" s="137">
        <v>761</v>
      </c>
      <c r="K30" s="137">
        <v>688</v>
      </c>
      <c r="L30" s="137">
        <v>625</v>
      </c>
      <c r="M30" s="137">
        <v>601</v>
      </c>
      <c r="N30" s="137">
        <v>576</v>
      </c>
      <c r="O30" s="137">
        <v>548</v>
      </c>
      <c r="P30" s="137">
        <v>493</v>
      </c>
      <c r="Q30" s="137">
        <v>430</v>
      </c>
      <c r="R30" s="137">
        <v>391</v>
      </c>
      <c r="S30" s="137">
        <v>360</v>
      </c>
      <c r="T30" s="137">
        <v>311</v>
      </c>
      <c r="U30" s="137">
        <v>281</v>
      </c>
      <c r="V30" s="137">
        <v>235</v>
      </c>
      <c r="W30" s="137">
        <v>219</v>
      </c>
      <c r="X30" s="137">
        <v>198</v>
      </c>
      <c r="Y30" s="137">
        <v>174</v>
      </c>
      <c r="Z30" s="137">
        <v>134</v>
      </c>
      <c r="AA30" s="137">
        <v>117</v>
      </c>
      <c r="AB30" s="137">
        <v>93</v>
      </c>
      <c r="AC30" s="137">
        <v>74</v>
      </c>
      <c r="AD30" s="137">
        <v>55</v>
      </c>
      <c r="AE30" s="137">
        <v>47</v>
      </c>
      <c r="AF30" s="137">
        <v>37</v>
      </c>
      <c r="AG30" s="137">
        <v>28</v>
      </c>
      <c r="AH30" s="137">
        <v>23</v>
      </c>
      <c r="AI30" s="137">
        <v>21</v>
      </c>
      <c r="AJ30" s="137">
        <v>21</v>
      </c>
      <c r="AK30" s="137">
        <v>17</v>
      </c>
      <c r="AL30" s="137">
        <v>17</v>
      </c>
      <c r="AM30" s="137">
        <v>17</v>
      </c>
      <c r="AN30" s="137">
        <v>16</v>
      </c>
      <c r="AO30" s="137">
        <v>16</v>
      </c>
      <c r="AP30" s="137">
        <v>15</v>
      </c>
    </row>
    <row r="31" spans="1:42" ht="18" customHeight="1">
      <c r="A31" s="136" t="s">
        <v>661</v>
      </c>
      <c r="B31" s="136" t="s">
        <v>662</v>
      </c>
      <c r="C31" s="137">
        <v>301</v>
      </c>
      <c r="D31" s="137">
        <v>259</v>
      </c>
      <c r="E31" s="137">
        <v>221</v>
      </c>
      <c r="F31" s="137">
        <v>194</v>
      </c>
      <c r="G31" s="137">
        <v>180</v>
      </c>
      <c r="H31" s="137">
        <v>155</v>
      </c>
      <c r="I31" s="137">
        <v>148</v>
      </c>
      <c r="J31" s="137">
        <v>126</v>
      </c>
      <c r="K31" s="137">
        <v>115</v>
      </c>
      <c r="L31" s="137">
        <v>108</v>
      </c>
      <c r="M31" s="137">
        <v>109</v>
      </c>
      <c r="N31" s="137">
        <v>100</v>
      </c>
      <c r="O31" s="137">
        <v>90</v>
      </c>
      <c r="P31" s="137">
        <v>81</v>
      </c>
      <c r="Q31" s="137">
        <v>81</v>
      </c>
      <c r="R31" s="137">
        <v>63</v>
      </c>
      <c r="S31" s="137">
        <v>59</v>
      </c>
      <c r="T31" s="137">
        <v>58</v>
      </c>
      <c r="U31" s="137">
        <v>53</v>
      </c>
      <c r="V31" s="137">
        <v>51</v>
      </c>
      <c r="W31" s="137">
        <v>43</v>
      </c>
      <c r="X31" s="137">
        <v>33</v>
      </c>
      <c r="Y31" s="137">
        <v>32</v>
      </c>
      <c r="Z31" s="137">
        <v>27</v>
      </c>
      <c r="AA31" s="137">
        <v>24</v>
      </c>
      <c r="AB31" s="137">
        <v>22</v>
      </c>
      <c r="AC31" s="137">
        <v>17</v>
      </c>
      <c r="AD31" s="137">
        <v>16</v>
      </c>
      <c r="AE31" s="137">
        <v>14</v>
      </c>
      <c r="AF31" s="137">
        <v>9</v>
      </c>
      <c r="AG31" s="137" t="s">
        <v>631</v>
      </c>
      <c r="AH31" s="137" t="s">
        <v>631</v>
      </c>
      <c r="AI31" s="137" t="s">
        <v>631</v>
      </c>
      <c r="AJ31" s="137" t="s">
        <v>631</v>
      </c>
      <c r="AK31" s="137" t="s">
        <v>631</v>
      </c>
      <c r="AL31" s="137" t="s">
        <v>631</v>
      </c>
      <c r="AM31" s="137" t="s">
        <v>631</v>
      </c>
      <c r="AN31" s="137" t="s">
        <v>631</v>
      </c>
      <c r="AO31" s="137" t="s">
        <v>631</v>
      </c>
      <c r="AP31" s="137" t="s">
        <v>631</v>
      </c>
    </row>
    <row r="32" spans="1:42" ht="18" customHeight="1">
      <c r="A32" s="136" t="s">
        <v>663</v>
      </c>
      <c r="B32" s="136" t="s">
        <v>664</v>
      </c>
      <c r="C32" s="137">
        <v>875</v>
      </c>
      <c r="D32" s="137">
        <v>729</v>
      </c>
      <c r="E32" s="137">
        <v>610</v>
      </c>
      <c r="F32" s="137">
        <v>563</v>
      </c>
      <c r="G32" s="137">
        <v>509</v>
      </c>
      <c r="H32" s="137">
        <v>426</v>
      </c>
      <c r="I32" s="137">
        <v>417</v>
      </c>
      <c r="J32" s="137">
        <v>387</v>
      </c>
      <c r="K32" s="137">
        <v>356</v>
      </c>
      <c r="L32" s="137">
        <v>323</v>
      </c>
      <c r="M32" s="137">
        <v>304</v>
      </c>
      <c r="N32" s="137">
        <v>285</v>
      </c>
      <c r="O32" s="137">
        <v>266</v>
      </c>
      <c r="P32" s="137">
        <v>243</v>
      </c>
      <c r="Q32" s="137">
        <v>223</v>
      </c>
      <c r="R32" s="137">
        <v>208</v>
      </c>
      <c r="S32" s="137">
        <v>196</v>
      </c>
      <c r="T32" s="137">
        <v>162</v>
      </c>
      <c r="U32" s="137">
        <v>147</v>
      </c>
      <c r="V32" s="137">
        <v>126</v>
      </c>
      <c r="W32" s="137">
        <v>119</v>
      </c>
      <c r="X32" s="137">
        <v>109</v>
      </c>
      <c r="Y32" s="137">
        <v>99</v>
      </c>
      <c r="Z32" s="137">
        <v>81</v>
      </c>
      <c r="AA32" s="137">
        <v>66</v>
      </c>
      <c r="AB32" s="137">
        <v>52</v>
      </c>
      <c r="AC32" s="137">
        <v>42</v>
      </c>
      <c r="AD32" s="137">
        <v>34</v>
      </c>
      <c r="AE32" s="137">
        <v>24</v>
      </c>
      <c r="AF32" s="137">
        <v>20</v>
      </c>
      <c r="AG32" s="137">
        <v>17</v>
      </c>
      <c r="AH32" s="137">
        <v>13</v>
      </c>
      <c r="AI32" s="137">
        <v>13</v>
      </c>
      <c r="AJ32" s="137">
        <v>9</v>
      </c>
      <c r="AK32" s="137">
        <v>8</v>
      </c>
      <c r="AL32" s="137">
        <v>5</v>
      </c>
      <c r="AM32" s="137">
        <v>5</v>
      </c>
      <c r="AN32" s="137" t="s">
        <v>631</v>
      </c>
      <c r="AO32" s="137" t="s">
        <v>631</v>
      </c>
      <c r="AP32" s="137" t="s">
        <v>631</v>
      </c>
    </row>
    <row r="33" spans="1:42" ht="18" customHeight="1">
      <c r="A33" s="136" t="s">
        <v>665</v>
      </c>
      <c r="B33" s="136" t="s">
        <v>666</v>
      </c>
      <c r="C33" s="137">
        <v>1485</v>
      </c>
      <c r="D33" s="137">
        <v>1267</v>
      </c>
      <c r="E33" s="137">
        <v>1059</v>
      </c>
      <c r="F33" s="137">
        <v>934</v>
      </c>
      <c r="G33" s="137">
        <v>845</v>
      </c>
      <c r="H33" s="137">
        <v>755</v>
      </c>
      <c r="I33" s="137">
        <v>735</v>
      </c>
      <c r="J33" s="137">
        <v>669</v>
      </c>
      <c r="K33" s="137">
        <v>606</v>
      </c>
      <c r="L33" s="137">
        <v>558</v>
      </c>
      <c r="M33" s="137">
        <v>516</v>
      </c>
      <c r="N33" s="137">
        <v>475</v>
      </c>
      <c r="O33" s="137">
        <v>449</v>
      </c>
      <c r="P33" s="137">
        <v>410</v>
      </c>
      <c r="Q33" s="137">
        <v>373</v>
      </c>
      <c r="R33" s="137">
        <v>352</v>
      </c>
      <c r="S33" s="137">
        <v>321</v>
      </c>
      <c r="T33" s="137">
        <v>286</v>
      </c>
      <c r="U33" s="137">
        <v>285</v>
      </c>
      <c r="V33" s="137">
        <v>252</v>
      </c>
      <c r="W33" s="137">
        <v>237</v>
      </c>
      <c r="X33" s="137">
        <v>220</v>
      </c>
      <c r="Y33" s="137">
        <v>202</v>
      </c>
      <c r="Z33" s="137">
        <v>179</v>
      </c>
      <c r="AA33" s="137">
        <v>149</v>
      </c>
      <c r="AB33" s="137">
        <v>125</v>
      </c>
      <c r="AC33" s="137">
        <v>97</v>
      </c>
      <c r="AD33" s="137">
        <v>82</v>
      </c>
      <c r="AE33" s="137">
        <v>56</v>
      </c>
      <c r="AF33" s="137">
        <v>39</v>
      </c>
      <c r="AG33" s="137">
        <v>27</v>
      </c>
      <c r="AH33" s="137">
        <v>20</v>
      </c>
      <c r="AI33" s="137">
        <v>15</v>
      </c>
      <c r="AJ33" s="137">
        <v>14</v>
      </c>
      <c r="AK33" s="137">
        <v>13</v>
      </c>
      <c r="AL33" s="137">
        <v>11</v>
      </c>
      <c r="AM33" s="137">
        <v>9</v>
      </c>
      <c r="AN33" s="137">
        <v>8</v>
      </c>
      <c r="AO33" s="137">
        <v>8</v>
      </c>
      <c r="AP33" s="137">
        <v>9</v>
      </c>
    </row>
    <row r="34" spans="1:42" ht="18" customHeight="1">
      <c r="A34" s="136" t="s">
        <v>667</v>
      </c>
      <c r="B34" s="136" t="s">
        <v>668</v>
      </c>
      <c r="C34" s="137">
        <v>251</v>
      </c>
      <c r="D34" s="137">
        <v>210</v>
      </c>
      <c r="E34" s="137">
        <v>174</v>
      </c>
      <c r="F34" s="137">
        <v>147</v>
      </c>
      <c r="G34" s="137">
        <v>130</v>
      </c>
      <c r="H34" s="137">
        <v>118</v>
      </c>
      <c r="I34" s="137">
        <v>110</v>
      </c>
      <c r="J34" s="137">
        <v>99</v>
      </c>
      <c r="K34" s="137">
        <v>91</v>
      </c>
      <c r="L34" s="137">
        <v>86</v>
      </c>
      <c r="M34" s="137">
        <v>84</v>
      </c>
      <c r="N34" s="137">
        <v>81</v>
      </c>
      <c r="O34" s="137">
        <v>77</v>
      </c>
      <c r="P34" s="137">
        <v>73</v>
      </c>
      <c r="Q34" s="137">
        <v>66</v>
      </c>
      <c r="R34" s="137">
        <v>65</v>
      </c>
      <c r="S34" s="137">
        <v>66</v>
      </c>
      <c r="T34" s="137">
        <v>61</v>
      </c>
      <c r="U34" s="137">
        <v>60</v>
      </c>
      <c r="V34" s="137">
        <v>55</v>
      </c>
      <c r="W34" s="137">
        <v>53</v>
      </c>
      <c r="X34" s="137">
        <v>50</v>
      </c>
      <c r="Y34" s="137">
        <v>48</v>
      </c>
      <c r="Z34" s="137">
        <v>42</v>
      </c>
      <c r="AA34" s="137">
        <v>35</v>
      </c>
      <c r="AB34" s="137">
        <v>29</v>
      </c>
      <c r="AC34" s="137">
        <v>24</v>
      </c>
      <c r="AD34" s="137">
        <v>19</v>
      </c>
      <c r="AE34" s="137">
        <v>9</v>
      </c>
      <c r="AF34" s="137">
        <v>8</v>
      </c>
      <c r="AG34" s="137">
        <v>5</v>
      </c>
      <c r="AH34" s="137" t="s">
        <v>631</v>
      </c>
      <c r="AI34" s="137" t="s">
        <v>631</v>
      </c>
      <c r="AJ34" s="137" t="s">
        <v>631</v>
      </c>
      <c r="AK34" s="137" t="s">
        <v>631</v>
      </c>
      <c r="AL34" s="137" t="s">
        <v>631</v>
      </c>
      <c r="AM34" s="137" t="s">
        <v>631</v>
      </c>
      <c r="AN34" s="137" t="s">
        <v>631</v>
      </c>
      <c r="AO34" s="137" t="s">
        <v>631</v>
      </c>
      <c r="AP34" s="137" t="s">
        <v>631</v>
      </c>
    </row>
    <row r="35" spans="1:42" ht="18" customHeight="1">
      <c r="A35" s="136" t="s">
        <v>669</v>
      </c>
      <c r="B35" s="136" t="s">
        <v>670</v>
      </c>
      <c r="C35" s="137">
        <v>108</v>
      </c>
      <c r="D35" s="137">
        <v>95</v>
      </c>
      <c r="E35" s="137">
        <v>77</v>
      </c>
      <c r="F35" s="137">
        <v>66</v>
      </c>
      <c r="G35" s="137">
        <v>65</v>
      </c>
      <c r="H35" s="137">
        <v>61</v>
      </c>
      <c r="I35" s="137">
        <v>56</v>
      </c>
      <c r="J35" s="137">
        <v>49</v>
      </c>
      <c r="K35" s="137">
        <v>42</v>
      </c>
      <c r="L35" s="137">
        <v>38</v>
      </c>
      <c r="M35" s="137">
        <v>35</v>
      </c>
      <c r="N35" s="137">
        <v>35</v>
      </c>
      <c r="O35" s="137">
        <v>38</v>
      </c>
      <c r="P35" s="137">
        <v>35</v>
      </c>
      <c r="Q35" s="137">
        <v>34</v>
      </c>
      <c r="R35" s="137">
        <v>33</v>
      </c>
      <c r="S35" s="137">
        <v>29</v>
      </c>
      <c r="T35" s="137">
        <v>24</v>
      </c>
      <c r="U35" s="137">
        <v>23</v>
      </c>
      <c r="V35" s="137">
        <v>17</v>
      </c>
      <c r="W35" s="137">
        <v>18</v>
      </c>
      <c r="X35" s="137">
        <v>19</v>
      </c>
      <c r="Y35" s="137">
        <v>17</v>
      </c>
      <c r="Z35" s="137">
        <v>16</v>
      </c>
      <c r="AA35" s="137">
        <v>15</v>
      </c>
      <c r="AB35" s="137">
        <v>10</v>
      </c>
      <c r="AC35" s="137" t="s">
        <v>631</v>
      </c>
      <c r="AD35" s="137" t="s">
        <v>631</v>
      </c>
      <c r="AE35" s="137" t="s">
        <v>631</v>
      </c>
      <c r="AF35" s="137">
        <v>0</v>
      </c>
      <c r="AG35" s="137">
        <v>0</v>
      </c>
      <c r="AH35" s="137">
        <v>0</v>
      </c>
      <c r="AI35" s="137">
        <v>0</v>
      </c>
      <c r="AJ35" s="137">
        <v>0</v>
      </c>
      <c r="AK35" s="137">
        <v>0</v>
      </c>
      <c r="AL35" s="137">
        <v>0</v>
      </c>
      <c r="AM35" s="137">
        <v>0</v>
      </c>
      <c r="AN35" s="137">
        <v>0</v>
      </c>
      <c r="AO35" s="137">
        <v>0</v>
      </c>
      <c r="AP35" s="137">
        <v>0</v>
      </c>
    </row>
    <row r="36" spans="1:42" ht="18" customHeight="1">
      <c r="A36" s="136" t="s">
        <v>671</v>
      </c>
      <c r="B36" s="136" t="s">
        <v>672</v>
      </c>
      <c r="C36" s="137">
        <v>248</v>
      </c>
      <c r="D36" s="137">
        <v>208</v>
      </c>
      <c r="E36" s="137">
        <v>163</v>
      </c>
      <c r="F36" s="137">
        <v>147</v>
      </c>
      <c r="G36" s="137">
        <v>129</v>
      </c>
      <c r="H36" s="137">
        <v>122</v>
      </c>
      <c r="I36" s="137">
        <v>118</v>
      </c>
      <c r="J36" s="137">
        <v>112</v>
      </c>
      <c r="K36" s="137">
        <v>105</v>
      </c>
      <c r="L36" s="137">
        <v>96</v>
      </c>
      <c r="M36" s="137">
        <v>90</v>
      </c>
      <c r="N36" s="137">
        <v>81</v>
      </c>
      <c r="O36" s="137">
        <v>75</v>
      </c>
      <c r="P36" s="137">
        <v>69</v>
      </c>
      <c r="Q36" s="137">
        <v>60</v>
      </c>
      <c r="R36" s="137">
        <v>54</v>
      </c>
      <c r="S36" s="137">
        <v>49</v>
      </c>
      <c r="T36" s="137">
        <v>41</v>
      </c>
      <c r="U36" s="137">
        <v>39</v>
      </c>
      <c r="V36" s="137">
        <v>33</v>
      </c>
      <c r="W36" s="137">
        <v>30</v>
      </c>
      <c r="X36" s="137">
        <v>25</v>
      </c>
      <c r="Y36" s="137">
        <v>24</v>
      </c>
      <c r="Z36" s="137">
        <v>23</v>
      </c>
      <c r="AA36" s="137">
        <v>19</v>
      </c>
      <c r="AB36" s="137">
        <v>14</v>
      </c>
      <c r="AC36" s="137">
        <v>11</v>
      </c>
      <c r="AD36" s="137">
        <v>10</v>
      </c>
      <c r="AE36" s="137">
        <v>9</v>
      </c>
      <c r="AF36" s="137">
        <v>5</v>
      </c>
      <c r="AG36" s="137" t="s">
        <v>631</v>
      </c>
      <c r="AH36" s="137" t="s">
        <v>631</v>
      </c>
      <c r="AI36" s="137" t="s">
        <v>631</v>
      </c>
      <c r="AJ36" s="137" t="s">
        <v>631</v>
      </c>
      <c r="AK36" s="137" t="s">
        <v>631</v>
      </c>
      <c r="AL36" s="137" t="s">
        <v>631</v>
      </c>
      <c r="AM36" s="137">
        <v>0</v>
      </c>
      <c r="AN36" s="137">
        <v>0</v>
      </c>
      <c r="AO36" s="137">
        <v>0</v>
      </c>
      <c r="AP36" s="137">
        <v>0</v>
      </c>
    </row>
    <row r="37" spans="1:42" ht="18" customHeight="1">
      <c r="A37" s="136" t="s">
        <v>673</v>
      </c>
      <c r="B37" s="136" t="s">
        <v>674</v>
      </c>
      <c r="C37" s="137">
        <v>159</v>
      </c>
      <c r="D37" s="137">
        <v>126</v>
      </c>
      <c r="E37" s="137">
        <v>103</v>
      </c>
      <c r="F37" s="137">
        <v>97</v>
      </c>
      <c r="G37" s="137">
        <v>87</v>
      </c>
      <c r="H37" s="137">
        <v>80</v>
      </c>
      <c r="I37" s="137">
        <v>81</v>
      </c>
      <c r="J37" s="137">
        <v>72</v>
      </c>
      <c r="K37" s="137">
        <v>68</v>
      </c>
      <c r="L37" s="137">
        <v>63</v>
      </c>
      <c r="M37" s="137">
        <v>62</v>
      </c>
      <c r="N37" s="137">
        <v>64</v>
      </c>
      <c r="O37" s="137">
        <v>65</v>
      </c>
      <c r="P37" s="137">
        <v>64</v>
      </c>
      <c r="Q37" s="137">
        <v>56</v>
      </c>
      <c r="R37" s="137">
        <v>55</v>
      </c>
      <c r="S37" s="137">
        <v>54</v>
      </c>
      <c r="T37" s="137">
        <v>48</v>
      </c>
      <c r="U37" s="137">
        <v>51</v>
      </c>
      <c r="V37" s="137">
        <v>44</v>
      </c>
      <c r="W37" s="137">
        <v>44</v>
      </c>
      <c r="X37" s="137">
        <v>46</v>
      </c>
      <c r="Y37" s="137">
        <v>39</v>
      </c>
      <c r="Z37" s="137">
        <v>33</v>
      </c>
      <c r="AA37" s="137">
        <v>29</v>
      </c>
      <c r="AB37" s="137">
        <v>27</v>
      </c>
      <c r="AC37" s="137">
        <v>19</v>
      </c>
      <c r="AD37" s="137">
        <v>16</v>
      </c>
      <c r="AE37" s="137">
        <v>11</v>
      </c>
      <c r="AF37" s="137">
        <v>7</v>
      </c>
      <c r="AG37" s="137">
        <v>5</v>
      </c>
      <c r="AH37" s="137" t="s">
        <v>631</v>
      </c>
      <c r="AI37" s="137" t="s">
        <v>631</v>
      </c>
      <c r="AJ37" s="137" t="s">
        <v>631</v>
      </c>
      <c r="AK37" s="137" t="s">
        <v>631</v>
      </c>
      <c r="AL37" s="137" t="s">
        <v>631</v>
      </c>
      <c r="AM37" s="137" t="s">
        <v>631</v>
      </c>
      <c r="AN37" s="137" t="s">
        <v>631</v>
      </c>
      <c r="AO37" s="137" t="s">
        <v>631</v>
      </c>
      <c r="AP37" s="137" t="s">
        <v>631</v>
      </c>
    </row>
    <row r="38" spans="1:42" ht="18" customHeight="1">
      <c r="A38" s="136" t="s">
        <v>675</v>
      </c>
      <c r="B38" s="136" t="s">
        <v>676</v>
      </c>
      <c r="C38" s="137">
        <v>199</v>
      </c>
      <c r="D38" s="137">
        <v>170</v>
      </c>
      <c r="E38" s="137">
        <v>145</v>
      </c>
      <c r="F38" s="137">
        <v>128</v>
      </c>
      <c r="G38" s="137">
        <v>116</v>
      </c>
      <c r="H38" s="137">
        <v>97</v>
      </c>
      <c r="I38" s="137">
        <v>92</v>
      </c>
      <c r="J38" s="137">
        <v>84</v>
      </c>
      <c r="K38" s="137">
        <v>74</v>
      </c>
      <c r="L38" s="137">
        <v>72</v>
      </c>
      <c r="M38" s="137">
        <v>66</v>
      </c>
      <c r="N38" s="137">
        <v>57</v>
      </c>
      <c r="O38" s="137">
        <v>50</v>
      </c>
      <c r="P38" s="137">
        <v>44</v>
      </c>
      <c r="Q38" s="137">
        <v>40</v>
      </c>
      <c r="R38" s="137">
        <v>39</v>
      </c>
      <c r="S38" s="137">
        <v>36</v>
      </c>
      <c r="T38" s="137">
        <v>30</v>
      </c>
      <c r="U38" s="137">
        <v>30</v>
      </c>
      <c r="V38" s="137">
        <v>29</v>
      </c>
      <c r="W38" s="137">
        <v>25</v>
      </c>
      <c r="X38" s="137">
        <v>21</v>
      </c>
      <c r="Y38" s="137">
        <v>19</v>
      </c>
      <c r="Z38" s="137">
        <v>18</v>
      </c>
      <c r="AA38" s="137">
        <v>10</v>
      </c>
      <c r="AB38" s="137">
        <v>9</v>
      </c>
      <c r="AC38" s="137">
        <v>7</v>
      </c>
      <c r="AD38" s="137">
        <v>8</v>
      </c>
      <c r="AE38" s="137">
        <v>8</v>
      </c>
      <c r="AF38" s="137">
        <v>7</v>
      </c>
      <c r="AG38" s="137">
        <v>6</v>
      </c>
      <c r="AH38" s="137" t="s">
        <v>631</v>
      </c>
      <c r="AI38" s="137" t="s">
        <v>631</v>
      </c>
      <c r="AJ38" s="137" t="s">
        <v>631</v>
      </c>
      <c r="AK38" s="137" t="s">
        <v>631</v>
      </c>
      <c r="AL38" s="137" t="s">
        <v>631</v>
      </c>
      <c r="AM38" s="137" t="s">
        <v>631</v>
      </c>
      <c r="AN38" s="137" t="s">
        <v>631</v>
      </c>
      <c r="AO38" s="137" t="s">
        <v>631</v>
      </c>
      <c r="AP38" s="137" t="s">
        <v>631</v>
      </c>
    </row>
    <row r="39" spans="1:42" ht="18" customHeight="1">
      <c r="A39" s="136" t="s">
        <v>677</v>
      </c>
      <c r="B39" s="136" t="s">
        <v>678</v>
      </c>
      <c r="C39" s="137">
        <v>520</v>
      </c>
      <c r="D39" s="137">
        <v>458</v>
      </c>
      <c r="E39" s="137">
        <v>397</v>
      </c>
      <c r="F39" s="137">
        <v>349</v>
      </c>
      <c r="G39" s="137">
        <v>318</v>
      </c>
      <c r="H39" s="137">
        <v>277</v>
      </c>
      <c r="I39" s="137">
        <v>278</v>
      </c>
      <c r="J39" s="137">
        <v>253</v>
      </c>
      <c r="K39" s="137">
        <v>226</v>
      </c>
      <c r="L39" s="137">
        <v>203</v>
      </c>
      <c r="M39" s="137">
        <v>179</v>
      </c>
      <c r="N39" s="137">
        <v>157</v>
      </c>
      <c r="O39" s="137">
        <v>144</v>
      </c>
      <c r="P39" s="137">
        <v>125</v>
      </c>
      <c r="Q39" s="137">
        <v>117</v>
      </c>
      <c r="R39" s="137">
        <v>106</v>
      </c>
      <c r="S39" s="137">
        <v>87</v>
      </c>
      <c r="T39" s="137">
        <v>82</v>
      </c>
      <c r="U39" s="137">
        <v>82</v>
      </c>
      <c r="V39" s="137">
        <v>74</v>
      </c>
      <c r="W39" s="137">
        <v>67</v>
      </c>
      <c r="X39" s="137">
        <v>59</v>
      </c>
      <c r="Y39" s="137">
        <v>55</v>
      </c>
      <c r="Z39" s="137">
        <v>47</v>
      </c>
      <c r="AA39" s="137">
        <v>41</v>
      </c>
      <c r="AB39" s="137">
        <v>36</v>
      </c>
      <c r="AC39" s="137">
        <v>32</v>
      </c>
      <c r="AD39" s="137">
        <v>25</v>
      </c>
      <c r="AE39" s="137">
        <v>17</v>
      </c>
      <c r="AF39" s="137">
        <v>12</v>
      </c>
      <c r="AG39" s="137">
        <v>9</v>
      </c>
      <c r="AH39" s="137">
        <v>7</v>
      </c>
      <c r="AI39" s="137" t="s">
        <v>631</v>
      </c>
      <c r="AJ39" s="137">
        <v>6</v>
      </c>
      <c r="AK39" s="137">
        <v>5</v>
      </c>
      <c r="AL39" s="137" t="s">
        <v>631</v>
      </c>
      <c r="AM39" s="137" t="s">
        <v>631</v>
      </c>
      <c r="AN39" s="137" t="s">
        <v>631</v>
      </c>
      <c r="AO39" s="137" t="s">
        <v>631</v>
      </c>
      <c r="AP39" s="137" t="s">
        <v>631</v>
      </c>
    </row>
    <row r="40" spans="1:42" ht="18" customHeight="1">
      <c r="A40" s="136" t="s">
        <v>679</v>
      </c>
      <c r="B40" s="136" t="s">
        <v>680</v>
      </c>
      <c r="C40" s="137">
        <v>7179</v>
      </c>
      <c r="D40" s="137">
        <v>6040</v>
      </c>
      <c r="E40" s="137">
        <v>5157</v>
      </c>
      <c r="F40" s="137">
        <v>4592</v>
      </c>
      <c r="G40" s="137">
        <v>4199</v>
      </c>
      <c r="H40" s="137">
        <v>3619</v>
      </c>
      <c r="I40" s="137">
        <v>3466</v>
      </c>
      <c r="J40" s="137">
        <v>3121</v>
      </c>
      <c r="K40" s="137">
        <v>2851</v>
      </c>
      <c r="L40" s="137">
        <v>2590</v>
      </c>
      <c r="M40" s="137">
        <v>2425</v>
      </c>
      <c r="N40" s="137">
        <v>2253</v>
      </c>
      <c r="O40" s="137">
        <v>2078</v>
      </c>
      <c r="P40" s="137">
        <v>1861</v>
      </c>
      <c r="Q40" s="137">
        <v>1700</v>
      </c>
      <c r="R40" s="137">
        <v>1539</v>
      </c>
      <c r="S40" s="137">
        <v>1440</v>
      </c>
      <c r="T40" s="137">
        <v>1279</v>
      </c>
      <c r="U40" s="137">
        <v>1146</v>
      </c>
      <c r="V40" s="137">
        <v>988</v>
      </c>
      <c r="W40" s="137">
        <v>916</v>
      </c>
      <c r="X40" s="137">
        <v>819</v>
      </c>
      <c r="Y40" s="137">
        <v>727</v>
      </c>
      <c r="Z40" s="137">
        <v>628</v>
      </c>
      <c r="AA40" s="137">
        <v>546</v>
      </c>
      <c r="AB40" s="137">
        <v>448</v>
      </c>
      <c r="AC40" s="137">
        <v>383</v>
      </c>
      <c r="AD40" s="137">
        <v>328</v>
      </c>
      <c r="AE40" s="137">
        <v>264</v>
      </c>
      <c r="AF40" s="137">
        <v>201</v>
      </c>
      <c r="AG40" s="137">
        <v>167</v>
      </c>
      <c r="AH40" s="137">
        <v>127</v>
      </c>
      <c r="AI40" s="137">
        <v>120</v>
      </c>
      <c r="AJ40" s="137">
        <v>111</v>
      </c>
      <c r="AK40" s="137">
        <v>104</v>
      </c>
      <c r="AL40" s="137">
        <v>96</v>
      </c>
      <c r="AM40" s="137">
        <v>97</v>
      </c>
      <c r="AN40" s="137">
        <v>90</v>
      </c>
      <c r="AO40" s="137">
        <v>78</v>
      </c>
      <c r="AP40" s="137">
        <v>78</v>
      </c>
    </row>
    <row r="41" spans="1:42" ht="18" customHeight="1">
      <c r="A41" s="136" t="s">
        <v>681</v>
      </c>
      <c r="B41" s="136" t="s">
        <v>682</v>
      </c>
      <c r="C41" s="137">
        <v>690</v>
      </c>
      <c r="D41" s="137">
        <v>557</v>
      </c>
      <c r="E41" s="137">
        <v>475</v>
      </c>
      <c r="F41" s="137">
        <v>409</v>
      </c>
      <c r="G41" s="137">
        <v>382</v>
      </c>
      <c r="H41" s="137">
        <v>316</v>
      </c>
      <c r="I41" s="137">
        <v>304</v>
      </c>
      <c r="J41" s="137">
        <v>253</v>
      </c>
      <c r="K41" s="137">
        <v>228</v>
      </c>
      <c r="L41" s="137">
        <v>210</v>
      </c>
      <c r="M41" s="137">
        <v>201</v>
      </c>
      <c r="N41" s="137">
        <v>186</v>
      </c>
      <c r="O41" s="137">
        <v>167</v>
      </c>
      <c r="P41" s="137">
        <v>154</v>
      </c>
      <c r="Q41" s="137">
        <v>138</v>
      </c>
      <c r="R41" s="137">
        <v>136</v>
      </c>
      <c r="S41" s="137">
        <v>130</v>
      </c>
      <c r="T41" s="137">
        <v>120</v>
      </c>
      <c r="U41" s="137">
        <v>116</v>
      </c>
      <c r="V41" s="137">
        <v>100</v>
      </c>
      <c r="W41" s="137">
        <v>87</v>
      </c>
      <c r="X41" s="137">
        <v>74</v>
      </c>
      <c r="Y41" s="137">
        <v>72</v>
      </c>
      <c r="Z41" s="137">
        <v>63</v>
      </c>
      <c r="AA41" s="137">
        <v>46</v>
      </c>
      <c r="AB41" s="137">
        <v>39</v>
      </c>
      <c r="AC41" s="137">
        <v>32</v>
      </c>
      <c r="AD41" s="137">
        <v>29</v>
      </c>
      <c r="AE41" s="137">
        <v>25</v>
      </c>
      <c r="AF41" s="137">
        <v>19</v>
      </c>
      <c r="AG41" s="137">
        <v>14</v>
      </c>
      <c r="AH41" s="137">
        <v>10</v>
      </c>
      <c r="AI41" s="137">
        <v>9</v>
      </c>
      <c r="AJ41" s="137">
        <v>7</v>
      </c>
      <c r="AK41" s="137">
        <v>5</v>
      </c>
      <c r="AL41" s="137" t="s">
        <v>631</v>
      </c>
      <c r="AM41" s="137">
        <v>5</v>
      </c>
      <c r="AN41" s="137">
        <v>5</v>
      </c>
      <c r="AO41" s="137" t="s">
        <v>631</v>
      </c>
      <c r="AP41" s="137" t="s">
        <v>631</v>
      </c>
    </row>
    <row r="42" spans="1:42" ht="18" customHeight="1">
      <c r="A42" s="136" t="s">
        <v>683</v>
      </c>
      <c r="B42" s="136" t="s">
        <v>684</v>
      </c>
      <c r="C42" s="137">
        <v>601</v>
      </c>
      <c r="D42" s="137">
        <v>500</v>
      </c>
      <c r="E42" s="137">
        <v>418</v>
      </c>
      <c r="F42" s="137">
        <v>383</v>
      </c>
      <c r="G42" s="137">
        <v>352</v>
      </c>
      <c r="H42" s="137">
        <v>317</v>
      </c>
      <c r="I42" s="137">
        <v>299</v>
      </c>
      <c r="J42" s="137">
        <v>275</v>
      </c>
      <c r="K42" s="137">
        <v>238</v>
      </c>
      <c r="L42" s="137">
        <v>218</v>
      </c>
      <c r="M42" s="137">
        <v>201</v>
      </c>
      <c r="N42" s="137">
        <v>194</v>
      </c>
      <c r="O42" s="137">
        <v>176</v>
      </c>
      <c r="P42" s="137">
        <v>150</v>
      </c>
      <c r="Q42" s="137">
        <v>143</v>
      </c>
      <c r="R42" s="137">
        <v>125</v>
      </c>
      <c r="S42" s="137">
        <v>113</v>
      </c>
      <c r="T42" s="137">
        <v>102</v>
      </c>
      <c r="U42" s="137">
        <v>93</v>
      </c>
      <c r="V42" s="137">
        <v>74</v>
      </c>
      <c r="W42" s="137">
        <v>70</v>
      </c>
      <c r="X42" s="137">
        <v>62</v>
      </c>
      <c r="Y42" s="137">
        <v>59</v>
      </c>
      <c r="Z42" s="137">
        <v>49</v>
      </c>
      <c r="AA42" s="137">
        <v>42</v>
      </c>
      <c r="AB42" s="137">
        <v>27</v>
      </c>
      <c r="AC42" s="137">
        <v>29</v>
      </c>
      <c r="AD42" s="137">
        <v>25</v>
      </c>
      <c r="AE42" s="137">
        <v>19</v>
      </c>
      <c r="AF42" s="137">
        <v>14</v>
      </c>
      <c r="AG42" s="137">
        <v>10</v>
      </c>
      <c r="AH42" s="137">
        <v>5</v>
      </c>
      <c r="AI42" s="137" t="s">
        <v>631</v>
      </c>
      <c r="AJ42" s="137">
        <v>5</v>
      </c>
      <c r="AK42" s="137">
        <v>5</v>
      </c>
      <c r="AL42" s="137" t="s">
        <v>631</v>
      </c>
      <c r="AM42" s="137">
        <v>5</v>
      </c>
      <c r="AN42" s="137" t="s">
        <v>631</v>
      </c>
      <c r="AO42" s="137" t="s">
        <v>631</v>
      </c>
      <c r="AP42" s="137" t="s">
        <v>631</v>
      </c>
    </row>
    <row r="43" spans="1:42" ht="18" customHeight="1">
      <c r="A43" s="136" t="s">
        <v>685</v>
      </c>
      <c r="B43" s="136" t="s">
        <v>686</v>
      </c>
      <c r="C43" s="137">
        <v>900</v>
      </c>
      <c r="D43" s="137">
        <v>779</v>
      </c>
      <c r="E43" s="137">
        <v>671</v>
      </c>
      <c r="F43" s="137">
        <v>594</v>
      </c>
      <c r="G43" s="137">
        <v>526</v>
      </c>
      <c r="H43" s="137">
        <v>448</v>
      </c>
      <c r="I43" s="137">
        <v>422</v>
      </c>
      <c r="J43" s="137">
        <v>378</v>
      </c>
      <c r="K43" s="137">
        <v>357</v>
      </c>
      <c r="L43" s="137">
        <v>321</v>
      </c>
      <c r="M43" s="137">
        <v>289</v>
      </c>
      <c r="N43" s="137">
        <v>260</v>
      </c>
      <c r="O43" s="137">
        <v>233</v>
      </c>
      <c r="P43" s="137">
        <v>209</v>
      </c>
      <c r="Q43" s="137">
        <v>200</v>
      </c>
      <c r="R43" s="137">
        <v>173</v>
      </c>
      <c r="S43" s="137">
        <v>165</v>
      </c>
      <c r="T43" s="137">
        <v>152</v>
      </c>
      <c r="U43" s="137">
        <v>138</v>
      </c>
      <c r="V43" s="137">
        <v>116</v>
      </c>
      <c r="W43" s="137">
        <v>108</v>
      </c>
      <c r="X43" s="137">
        <v>95</v>
      </c>
      <c r="Y43" s="137">
        <v>78</v>
      </c>
      <c r="Z43" s="137">
        <v>70</v>
      </c>
      <c r="AA43" s="137">
        <v>64</v>
      </c>
      <c r="AB43" s="137">
        <v>57</v>
      </c>
      <c r="AC43" s="137">
        <v>52</v>
      </c>
      <c r="AD43" s="137">
        <v>39</v>
      </c>
      <c r="AE43" s="137">
        <v>37</v>
      </c>
      <c r="AF43" s="137">
        <v>31</v>
      </c>
      <c r="AG43" s="137">
        <v>28</v>
      </c>
      <c r="AH43" s="137">
        <v>19</v>
      </c>
      <c r="AI43" s="137">
        <v>19</v>
      </c>
      <c r="AJ43" s="137">
        <v>19</v>
      </c>
      <c r="AK43" s="137">
        <v>16</v>
      </c>
      <c r="AL43" s="137">
        <v>15</v>
      </c>
      <c r="AM43" s="137">
        <v>15</v>
      </c>
      <c r="AN43" s="137">
        <v>8</v>
      </c>
      <c r="AO43" s="137">
        <v>10</v>
      </c>
      <c r="AP43" s="137">
        <v>10</v>
      </c>
    </row>
    <row r="44" spans="1:42" ht="18" customHeight="1">
      <c r="A44" s="136" t="s">
        <v>687</v>
      </c>
      <c r="B44" s="136" t="s">
        <v>688</v>
      </c>
      <c r="C44" s="137">
        <v>480</v>
      </c>
      <c r="D44" s="137">
        <v>392</v>
      </c>
      <c r="E44" s="137">
        <v>340</v>
      </c>
      <c r="F44" s="137">
        <v>291</v>
      </c>
      <c r="G44" s="137">
        <v>278</v>
      </c>
      <c r="H44" s="137">
        <v>232</v>
      </c>
      <c r="I44" s="137">
        <v>216</v>
      </c>
      <c r="J44" s="137">
        <v>185</v>
      </c>
      <c r="K44" s="137">
        <v>164</v>
      </c>
      <c r="L44" s="137">
        <v>152</v>
      </c>
      <c r="M44" s="137">
        <v>140</v>
      </c>
      <c r="N44" s="137">
        <v>125</v>
      </c>
      <c r="O44" s="137">
        <v>128</v>
      </c>
      <c r="P44" s="137">
        <v>112</v>
      </c>
      <c r="Q44" s="137">
        <v>100</v>
      </c>
      <c r="R44" s="137">
        <v>91</v>
      </c>
      <c r="S44" s="137">
        <v>82</v>
      </c>
      <c r="T44" s="137">
        <v>81</v>
      </c>
      <c r="U44" s="137">
        <v>73</v>
      </c>
      <c r="V44" s="137">
        <v>70</v>
      </c>
      <c r="W44" s="137">
        <v>65</v>
      </c>
      <c r="X44" s="137">
        <v>69</v>
      </c>
      <c r="Y44" s="137">
        <v>62</v>
      </c>
      <c r="Z44" s="137">
        <v>59</v>
      </c>
      <c r="AA44" s="137">
        <v>55</v>
      </c>
      <c r="AB44" s="137">
        <v>40</v>
      </c>
      <c r="AC44" s="137">
        <v>35</v>
      </c>
      <c r="AD44" s="137">
        <v>30</v>
      </c>
      <c r="AE44" s="137">
        <v>24</v>
      </c>
      <c r="AF44" s="137">
        <v>19</v>
      </c>
      <c r="AG44" s="137">
        <v>16</v>
      </c>
      <c r="AH44" s="137">
        <v>11</v>
      </c>
      <c r="AI44" s="137">
        <v>10</v>
      </c>
      <c r="AJ44" s="137">
        <v>11</v>
      </c>
      <c r="AK44" s="137">
        <v>12</v>
      </c>
      <c r="AL44" s="137">
        <v>10</v>
      </c>
      <c r="AM44" s="137">
        <v>7</v>
      </c>
      <c r="AN44" s="137">
        <v>8</v>
      </c>
      <c r="AO44" s="137">
        <v>7</v>
      </c>
      <c r="AP44" s="137">
        <v>7</v>
      </c>
    </row>
    <row r="45" spans="1:42" ht="18" customHeight="1">
      <c r="A45" s="136" t="s">
        <v>689</v>
      </c>
      <c r="B45" s="136" t="s">
        <v>690</v>
      </c>
      <c r="C45" s="137">
        <v>512</v>
      </c>
      <c r="D45" s="137">
        <v>437</v>
      </c>
      <c r="E45" s="137">
        <v>375</v>
      </c>
      <c r="F45" s="137">
        <v>333</v>
      </c>
      <c r="G45" s="137">
        <v>313</v>
      </c>
      <c r="H45" s="137">
        <v>270</v>
      </c>
      <c r="I45" s="137">
        <v>266</v>
      </c>
      <c r="J45" s="137">
        <v>249</v>
      </c>
      <c r="K45" s="137">
        <v>229</v>
      </c>
      <c r="L45" s="137">
        <v>209</v>
      </c>
      <c r="M45" s="137">
        <v>201</v>
      </c>
      <c r="N45" s="137">
        <v>186</v>
      </c>
      <c r="O45" s="137">
        <v>170</v>
      </c>
      <c r="P45" s="137">
        <v>151</v>
      </c>
      <c r="Q45" s="137">
        <v>135</v>
      </c>
      <c r="R45" s="137">
        <v>121</v>
      </c>
      <c r="S45" s="137">
        <v>120</v>
      </c>
      <c r="T45" s="137">
        <v>108</v>
      </c>
      <c r="U45" s="137">
        <v>95</v>
      </c>
      <c r="V45" s="137">
        <v>86</v>
      </c>
      <c r="W45" s="137">
        <v>84</v>
      </c>
      <c r="X45" s="137">
        <v>74</v>
      </c>
      <c r="Y45" s="137">
        <v>62</v>
      </c>
      <c r="Z45" s="137">
        <v>49</v>
      </c>
      <c r="AA45" s="137">
        <v>45</v>
      </c>
      <c r="AB45" s="137">
        <v>40</v>
      </c>
      <c r="AC45" s="137">
        <v>32</v>
      </c>
      <c r="AD45" s="137">
        <v>28</v>
      </c>
      <c r="AE45" s="137">
        <v>23</v>
      </c>
      <c r="AF45" s="137">
        <v>19</v>
      </c>
      <c r="AG45" s="137">
        <v>14</v>
      </c>
      <c r="AH45" s="137">
        <v>10</v>
      </c>
      <c r="AI45" s="137">
        <v>5</v>
      </c>
      <c r="AJ45" s="137">
        <v>7</v>
      </c>
      <c r="AK45" s="137">
        <v>7</v>
      </c>
      <c r="AL45" s="137">
        <v>5</v>
      </c>
      <c r="AM45" s="137">
        <v>6</v>
      </c>
      <c r="AN45" s="137">
        <v>6</v>
      </c>
      <c r="AO45" s="137">
        <v>6</v>
      </c>
      <c r="AP45" s="137">
        <v>6</v>
      </c>
    </row>
    <row r="46" spans="1:42" ht="18" customHeight="1">
      <c r="A46" s="136" t="s">
        <v>691</v>
      </c>
      <c r="B46" s="136" t="s">
        <v>692</v>
      </c>
      <c r="C46" s="137">
        <v>493</v>
      </c>
      <c r="D46" s="137">
        <v>433</v>
      </c>
      <c r="E46" s="137">
        <v>369</v>
      </c>
      <c r="F46" s="137">
        <v>327</v>
      </c>
      <c r="G46" s="137">
        <v>305</v>
      </c>
      <c r="H46" s="137">
        <v>266</v>
      </c>
      <c r="I46" s="137">
        <v>247</v>
      </c>
      <c r="J46" s="137">
        <v>229</v>
      </c>
      <c r="K46" s="137">
        <v>210</v>
      </c>
      <c r="L46" s="137">
        <v>188</v>
      </c>
      <c r="M46" s="137">
        <v>184</v>
      </c>
      <c r="N46" s="137">
        <v>167</v>
      </c>
      <c r="O46" s="137">
        <v>157</v>
      </c>
      <c r="P46" s="137">
        <v>139</v>
      </c>
      <c r="Q46" s="137">
        <v>127</v>
      </c>
      <c r="R46" s="137">
        <v>108</v>
      </c>
      <c r="S46" s="137">
        <v>101</v>
      </c>
      <c r="T46" s="137">
        <v>92</v>
      </c>
      <c r="U46" s="137">
        <v>85</v>
      </c>
      <c r="V46" s="137">
        <v>72</v>
      </c>
      <c r="W46" s="137">
        <v>71</v>
      </c>
      <c r="X46" s="137">
        <v>63</v>
      </c>
      <c r="Y46" s="137">
        <v>57</v>
      </c>
      <c r="Z46" s="137">
        <v>51</v>
      </c>
      <c r="AA46" s="137">
        <v>47</v>
      </c>
      <c r="AB46" s="137">
        <v>40</v>
      </c>
      <c r="AC46" s="137">
        <v>29</v>
      </c>
      <c r="AD46" s="137">
        <v>28</v>
      </c>
      <c r="AE46" s="137">
        <v>21</v>
      </c>
      <c r="AF46" s="137">
        <v>12</v>
      </c>
      <c r="AG46" s="137">
        <v>10</v>
      </c>
      <c r="AH46" s="137">
        <v>9</v>
      </c>
      <c r="AI46" s="137">
        <v>6</v>
      </c>
      <c r="AJ46" s="137">
        <v>8</v>
      </c>
      <c r="AK46" s="137">
        <v>7</v>
      </c>
      <c r="AL46" s="137">
        <v>8</v>
      </c>
      <c r="AM46" s="137">
        <v>9</v>
      </c>
      <c r="AN46" s="137">
        <v>11</v>
      </c>
      <c r="AO46" s="137">
        <v>8</v>
      </c>
      <c r="AP46" s="137">
        <v>5</v>
      </c>
    </row>
    <row r="47" spans="1:42" ht="18" customHeight="1">
      <c r="A47" s="136" t="s">
        <v>693</v>
      </c>
      <c r="B47" s="136" t="s">
        <v>694</v>
      </c>
      <c r="C47" s="137">
        <v>1178</v>
      </c>
      <c r="D47" s="137">
        <v>995</v>
      </c>
      <c r="E47" s="137">
        <v>844</v>
      </c>
      <c r="F47" s="137">
        <v>774</v>
      </c>
      <c r="G47" s="137">
        <v>700</v>
      </c>
      <c r="H47" s="137">
        <v>612</v>
      </c>
      <c r="I47" s="137">
        <v>591</v>
      </c>
      <c r="J47" s="137">
        <v>541</v>
      </c>
      <c r="K47" s="137">
        <v>497</v>
      </c>
      <c r="L47" s="137">
        <v>452</v>
      </c>
      <c r="M47" s="137">
        <v>424</v>
      </c>
      <c r="N47" s="137">
        <v>401</v>
      </c>
      <c r="O47" s="137">
        <v>362</v>
      </c>
      <c r="P47" s="137">
        <v>324</v>
      </c>
      <c r="Q47" s="137">
        <v>295</v>
      </c>
      <c r="R47" s="137">
        <v>262</v>
      </c>
      <c r="S47" s="137">
        <v>252</v>
      </c>
      <c r="T47" s="137">
        <v>208</v>
      </c>
      <c r="U47" s="137">
        <v>177</v>
      </c>
      <c r="V47" s="137">
        <v>159</v>
      </c>
      <c r="W47" s="137">
        <v>151</v>
      </c>
      <c r="X47" s="137">
        <v>128</v>
      </c>
      <c r="Y47" s="137">
        <v>114</v>
      </c>
      <c r="Z47" s="137">
        <v>101</v>
      </c>
      <c r="AA47" s="137">
        <v>94</v>
      </c>
      <c r="AB47" s="137">
        <v>82</v>
      </c>
      <c r="AC47" s="137">
        <v>74</v>
      </c>
      <c r="AD47" s="137">
        <v>64</v>
      </c>
      <c r="AE47" s="137">
        <v>53</v>
      </c>
      <c r="AF47" s="137">
        <v>40</v>
      </c>
      <c r="AG47" s="137">
        <v>36</v>
      </c>
      <c r="AH47" s="137">
        <v>31</v>
      </c>
      <c r="AI47" s="137">
        <v>33</v>
      </c>
      <c r="AJ47" s="137">
        <v>27</v>
      </c>
      <c r="AK47" s="137">
        <v>26</v>
      </c>
      <c r="AL47" s="137">
        <v>26</v>
      </c>
      <c r="AM47" s="137">
        <v>25</v>
      </c>
      <c r="AN47" s="137">
        <v>20</v>
      </c>
      <c r="AO47" s="137">
        <v>18</v>
      </c>
      <c r="AP47" s="137">
        <v>18</v>
      </c>
    </row>
    <row r="48" spans="1:42" ht="18" customHeight="1">
      <c r="A48" s="136" t="s">
        <v>695</v>
      </c>
      <c r="B48" s="136" t="s">
        <v>696</v>
      </c>
      <c r="C48" s="137">
        <v>460</v>
      </c>
      <c r="D48" s="137">
        <v>375</v>
      </c>
      <c r="E48" s="137">
        <v>320</v>
      </c>
      <c r="F48" s="137">
        <v>272</v>
      </c>
      <c r="G48" s="137">
        <v>259</v>
      </c>
      <c r="H48" s="137">
        <v>224</v>
      </c>
      <c r="I48" s="137">
        <v>216</v>
      </c>
      <c r="J48" s="137">
        <v>199</v>
      </c>
      <c r="K48" s="137">
        <v>183</v>
      </c>
      <c r="L48" s="137">
        <v>168</v>
      </c>
      <c r="M48" s="137">
        <v>154</v>
      </c>
      <c r="N48" s="137">
        <v>143</v>
      </c>
      <c r="O48" s="137">
        <v>134</v>
      </c>
      <c r="P48" s="137">
        <v>116</v>
      </c>
      <c r="Q48" s="137">
        <v>105</v>
      </c>
      <c r="R48" s="137">
        <v>98</v>
      </c>
      <c r="S48" s="137">
        <v>89</v>
      </c>
      <c r="T48" s="137">
        <v>75</v>
      </c>
      <c r="U48" s="137">
        <v>67</v>
      </c>
      <c r="V48" s="137">
        <v>60</v>
      </c>
      <c r="W48" s="137">
        <v>55</v>
      </c>
      <c r="X48" s="137">
        <v>54</v>
      </c>
      <c r="Y48" s="137">
        <v>48</v>
      </c>
      <c r="Z48" s="137">
        <v>39</v>
      </c>
      <c r="AA48" s="137">
        <v>36</v>
      </c>
      <c r="AB48" s="137">
        <v>27</v>
      </c>
      <c r="AC48" s="137">
        <v>21</v>
      </c>
      <c r="AD48" s="137">
        <v>18</v>
      </c>
      <c r="AE48" s="137">
        <v>9</v>
      </c>
      <c r="AF48" s="137">
        <v>7</v>
      </c>
      <c r="AG48" s="137" t="s">
        <v>631</v>
      </c>
      <c r="AH48" s="137" t="s">
        <v>631</v>
      </c>
      <c r="AI48" s="137" t="s">
        <v>631</v>
      </c>
      <c r="AJ48" s="137" t="s">
        <v>631</v>
      </c>
      <c r="AK48" s="137" t="s">
        <v>631</v>
      </c>
      <c r="AL48" s="137">
        <v>5</v>
      </c>
      <c r="AM48" s="137">
        <v>5</v>
      </c>
      <c r="AN48" s="137">
        <v>9</v>
      </c>
      <c r="AO48" s="137">
        <v>5</v>
      </c>
      <c r="AP48" s="137" t="s">
        <v>631</v>
      </c>
    </row>
    <row r="49" spans="1:42" ht="18" customHeight="1">
      <c r="A49" s="136" t="s">
        <v>697</v>
      </c>
      <c r="B49" s="136" t="s">
        <v>698</v>
      </c>
      <c r="C49" s="137">
        <v>1108</v>
      </c>
      <c r="D49" s="137">
        <v>946</v>
      </c>
      <c r="E49" s="137">
        <v>818</v>
      </c>
      <c r="F49" s="137">
        <v>741</v>
      </c>
      <c r="G49" s="137">
        <v>658</v>
      </c>
      <c r="H49" s="137">
        <v>567</v>
      </c>
      <c r="I49" s="137">
        <v>551</v>
      </c>
      <c r="J49" s="137">
        <v>497</v>
      </c>
      <c r="K49" s="137">
        <v>461</v>
      </c>
      <c r="L49" s="137">
        <v>406</v>
      </c>
      <c r="M49" s="137">
        <v>373</v>
      </c>
      <c r="N49" s="137">
        <v>340</v>
      </c>
      <c r="O49" s="137">
        <v>320</v>
      </c>
      <c r="P49" s="137">
        <v>290</v>
      </c>
      <c r="Q49" s="137">
        <v>252</v>
      </c>
      <c r="R49" s="137">
        <v>238</v>
      </c>
      <c r="S49" s="137">
        <v>218</v>
      </c>
      <c r="T49" s="137">
        <v>189</v>
      </c>
      <c r="U49" s="137">
        <v>167</v>
      </c>
      <c r="V49" s="137">
        <v>141</v>
      </c>
      <c r="W49" s="137">
        <v>125</v>
      </c>
      <c r="X49" s="137">
        <v>103</v>
      </c>
      <c r="Y49" s="137">
        <v>89</v>
      </c>
      <c r="Z49" s="137">
        <v>71</v>
      </c>
      <c r="AA49" s="137">
        <v>56</v>
      </c>
      <c r="AB49" s="137">
        <v>44</v>
      </c>
      <c r="AC49" s="137">
        <v>34</v>
      </c>
      <c r="AD49" s="137">
        <v>26</v>
      </c>
      <c r="AE49" s="137">
        <v>20</v>
      </c>
      <c r="AF49" s="137">
        <v>17</v>
      </c>
      <c r="AG49" s="137">
        <v>14</v>
      </c>
      <c r="AH49" s="137">
        <v>11</v>
      </c>
      <c r="AI49" s="137">
        <v>12</v>
      </c>
      <c r="AJ49" s="137">
        <v>11</v>
      </c>
      <c r="AK49" s="137">
        <v>9</v>
      </c>
      <c r="AL49" s="137">
        <v>6</v>
      </c>
      <c r="AM49" s="137">
        <v>5</v>
      </c>
      <c r="AN49" s="137" t="s">
        <v>631</v>
      </c>
      <c r="AO49" s="137" t="s">
        <v>631</v>
      </c>
      <c r="AP49" s="137">
        <v>6</v>
      </c>
    </row>
    <row r="50" spans="1:42" ht="18" customHeight="1">
      <c r="A50" s="136" t="s">
        <v>699</v>
      </c>
      <c r="B50" s="136" t="s">
        <v>700</v>
      </c>
      <c r="C50" s="137">
        <v>757</v>
      </c>
      <c r="D50" s="137">
        <v>626</v>
      </c>
      <c r="E50" s="137">
        <v>527</v>
      </c>
      <c r="F50" s="137">
        <v>468</v>
      </c>
      <c r="G50" s="137">
        <v>426</v>
      </c>
      <c r="H50" s="137">
        <v>367</v>
      </c>
      <c r="I50" s="137">
        <v>354</v>
      </c>
      <c r="J50" s="137">
        <v>315</v>
      </c>
      <c r="K50" s="137">
        <v>284</v>
      </c>
      <c r="L50" s="137">
        <v>266</v>
      </c>
      <c r="M50" s="137">
        <v>258</v>
      </c>
      <c r="N50" s="137">
        <v>251</v>
      </c>
      <c r="O50" s="137">
        <v>231</v>
      </c>
      <c r="P50" s="137">
        <v>216</v>
      </c>
      <c r="Q50" s="137">
        <v>205</v>
      </c>
      <c r="R50" s="137">
        <v>187</v>
      </c>
      <c r="S50" s="137">
        <v>170</v>
      </c>
      <c r="T50" s="137">
        <v>152</v>
      </c>
      <c r="U50" s="137">
        <v>135</v>
      </c>
      <c r="V50" s="137">
        <v>110</v>
      </c>
      <c r="W50" s="137">
        <v>100</v>
      </c>
      <c r="X50" s="137">
        <v>97</v>
      </c>
      <c r="Y50" s="137">
        <v>86</v>
      </c>
      <c r="Z50" s="137">
        <v>76</v>
      </c>
      <c r="AA50" s="137">
        <v>61</v>
      </c>
      <c r="AB50" s="137">
        <v>52</v>
      </c>
      <c r="AC50" s="137">
        <v>45</v>
      </c>
      <c r="AD50" s="137">
        <v>41</v>
      </c>
      <c r="AE50" s="137">
        <v>33</v>
      </c>
      <c r="AF50" s="137">
        <v>23</v>
      </c>
      <c r="AG50" s="137">
        <v>21</v>
      </c>
      <c r="AH50" s="137">
        <v>17</v>
      </c>
      <c r="AI50" s="137">
        <v>19</v>
      </c>
      <c r="AJ50" s="137">
        <v>12</v>
      </c>
      <c r="AK50" s="137">
        <v>13</v>
      </c>
      <c r="AL50" s="137">
        <v>14</v>
      </c>
      <c r="AM50" s="137">
        <v>15</v>
      </c>
      <c r="AN50" s="137">
        <v>16</v>
      </c>
      <c r="AO50" s="137">
        <v>15</v>
      </c>
      <c r="AP50" s="137">
        <v>16</v>
      </c>
    </row>
    <row r="51" spans="1:42" ht="18" customHeight="1">
      <c r="A51" s="136" t="s">
        <v>701</v>
      </c>
      <c r="B51" s="136" t="s">
        <v>702</v>
      </c>
      <c r="C51" s="137">
        <v>4131</v>
      </c>
      <c r="D51" s="137">
        <v>3502</v>
      </c>
      <c r="E51" s="137">
        <v>2987</v>
      </c>
      <c r="F51" s="137">
        <v>2652</v>
      </c>
      <c r="G51" s="137">
        <v>2400</v>
      </c>
      <c r="H51" s="137">
        <v>2095</v>
      </c>
      <c r="I51" s="137">
        <v>1994</v>
      </c>
      <c r="J51" s="137">
        <v>1816</v>
      </c>
      <c r="K51" s="137">
        <v>1673</v>
      </c>
      <c r="L51" s="137">
        <v>1506</v>
      </c>
      <c r="M51" s="137">
        <v>1422</v>
      </c>
      <c r="N51" s="137">
        <v>1348</v>
      </c>
      <c r="O51" s="137">
        <v>1248</v>
      </c>
      <c r="P51" s="137">
        <v>1147</v>
      </c>
      <c r="Q51" s="137">
        <v>1057</v>
      </c>
      <c r="R51" s="137">
        <v>978</v>
      </c>
      <c r="S51" s="137">
        <v>903</v>
      </c>
      <c r="T51" s="137">
        <v>811</v>
      </c>
      <c r="U51" s="137">
        <v>747</v>
      </c>
      <c r="V51" s="137">
        <v>656</v>
      </c>
      <c r="W51" s="137">
        <v>599</v>
      </c>
      <c r="X51" s="137">
        <v>537</v>
      </c>
      <c r="Y51" s="137">
        <v>483</v>
      </c>
      <c r="Z51" s="137">
        <v>426</v>
      </c>
      <c r="AA51" s="137">
        <v>373</v>
      </c>
      <c r="AB51" s="137">
        <v>329</v>
      </c>
      <c r="AC51" s="137">
        <v>256</v>
      </c>
      <c r="AD51" s="137">
        <v>210</v>
      </c>
      <c r="AE51" s="137">
        <v>165</v>
      </c>
      <c r="AF51" s="137">
        <v>119</v>
      </c>
      <c r="AG51" s="137">
        <v>93</v>
      </c>
      <c r="AH51" s="137">
        <v>80</v>
      </c>
      <c r="AI51" s="137">
        <v>79</v>
      </c>
      <c r="AJ51" s="137">
        <v>61</v>
      </c>
      <c r="AK51" s="137">
        <v>65</v>
      </c>
      <c r="AL51" s="137">
        <v>59</v>
      </c>
      <c r="AM51" s="137">
        <v>60</v>
      </c>
      <c r="AN51" s="137">
        <v>58</v>
      </c>
      <c r="AO51" s="137">
        <v>51</v>
      </c>
      <c r="AP51" s="137">
        <v>52</v>
      </c>
    </row>
    <row r="52" spans="1:42" ht="18" customHeight="1">
      <c r="A52" s="136" t="s">
        <v>703</v>
      </c>
      <c r="B52" s="136" t="s">
        <v>704</v>
      </c>
      <c r="C52" s="137">
        <v>169</v>
      </c>
      <c r="D52" s="137">
        <v>137</v>
      </c>
      <c r="E52" s="137">
        <v>105</v>
      </c>
      <c r="F52" s="137">
        <v>92</v>
      </c>
      <c r="G52" s="137">
        <v>84</v>
      </c>
      <c r="H52" s="137">
        <v>72</v>
      </c>
      <c r="I52" s="137">
        <v>64</v>
      </c>
      <c r="J52" s="137">
        <v>62</v>
      </c>
      <c r="K52" s="137">
        <v>60</v>
      </c>
      <c r="L52" s="137">
        <v>51</v>
      </c>
      <c r="M52" s="137">
        <v>50</v>
      </c>
      <c r="N52" s="137">
        <v>50</v>
      </c>
      <c r="O52" s="137">
        <v>46</v>
      </c>
      <c r="P52" s="137">
        <v>39</v>
      </c>
      <c r="Q52" s="137">
        <v>38</v>
      </c>
      <c r="R52" s="137">
        <v>35</v>
      </c>
      <c r="S52" s="137">
        <v>32</v>
      </c>
      <c r="T52" s="137">
        <v>34</v>
      </c>
      <c r="U52" s="137">
        <v>30</v>
      </c>
      <c r="V52" s="137">
        <v>29</v>
      </c>
      <c r="W52" s="137">
        <v>26</v>
      </c>
      <c r="X52" s="137">
        <v>26</v>
      </c>
      <c r="Y52" s="137">
        <v>21</v>
      </c>
      <c r="Z52" s="137">
        <v>17</v>
      </c>
      <c r="AA52" s="137">
        <v>15</v>
      </c>
      <c r="AB52" s="137">
        <v>18</v>
      </c>
      <c r="AC52" s="137">
        <v>18</v>
      </c>
      <c r="AD52" s="137">
        <v>14</v>
      </c>
      <c r="AE52" s="137">
        <v>12</v>
      </c>
      <c r="AF52" s="137">
        <v>9</v>
      </c>
      <c r="AG52" s="137">
        <v>6</v>
      </c>
      <c r="AH52" s="137">
        <v>5</v>
      </c>
      <c r="AI52" s="137">
        <v>5</v>
      </c>
      <c r="AJ52" s="137" t="s">
        <v>631</v>
      </c>
      <c r="AK52" s="137">
        <v>5</v>
      </c>
      <c r="AL52" s="137" t="s">
        <v>631</v>
      </c>
      <c r="AM52" s="137" t="s">
        <v>631</v>
      </c>
      <c r="AN52" s="137" t="s">
        <v>631</v>
      </c>
      <c r="AO52" s="137" t="s">
        <v>631</v>
      </c>
      <c r="AP52" s="137" t="s">
        <v>631</v>
      </c>
    </row>
    <row r="53" spans="1:42" ht="18" customHeight="1">
      <c r="A53" s="136" t="s">
        <v>705</v>
      </c>
      <c r="B53" s="136" t="s">
        <v>706</v>
      </c>
      <c r="C53" s="137">
        <v>515</v>
      </c>
      <c r="D53" s="137">
        <v>440</v>
      </c>
      <c r="E53" s="137">
        <v>375</v>
      </c>
      <c r="F53" s="137">
        <v>331</v>
      </c>
      <c r="G53" s="137">
        <v>309</v>
      </c>
      <c r="H53" s="137">
        <v>262</v>
      </c>
      <c r="I53" s="137">
        <v>247</v>
      </c>
      <c r="J53" s="137">
        <v>228</v>
      </c>
      <c r="K53" s="137">
        <v>206</v>
      </c>
      <c r="L53" s="137">
        <v>189</v>
      </c>
      <c r="M53" s="137">
        <v>184</v>
      </c>
      <c r="N53" s="137">
        <v>181</v>
      </c>
      <c r="O53" s="137">
        <v>175</v>
      </c>
      <c r="P53" s="137">
        <v>163</v>
      </c>
      <c r="Q53" s="137">
        <v>151</v>
      </c>
      <c r="R53" s="137">
        <v>143</v>
      </c>
      <c r="S53" s="137">
        <v>135</v>
      </c>
      <c r="T53" s="137">
        <v>120</v>
      </c>
      <c r="U53" s="137">
        <v>111</v>
      </c>
      <c r="V53" s="137">
        <v>100</v>
      </c>
      <c r="W53" s="137">
        <v>91</v>
      </c>
      <c r="X53" s="137">
        <v>77</v>
      </c>
      <c r="Y53" s="137">
        <v>66</v>
      </c>
      <c r="Z53" s="137">
        <v>56</v>
      </c>
      <c r="AA53" s="137">
        <v>47</v>
      </c>
      <c r="AB53" s="137">
        <v>41</v>
      </c>
      <c r="AC53" s="137">
        <v>33</v>
      </c>
      <c r="AD53" s="137">
        <v>29</v>
      </c>
      <c r="AE53" s="137">
        <v>21</v>
      </c>
      <c r="AF53" s="137">
        <v>15</v>
      </c>
      <c r="AG53" s="137">
        <v>13</v>
      </c>
      <c r="AH53" s="137">
        <v>11</v>
      </c>
      <c r="AI53" s="137">
        <v>11</v>
      </c>
      <c r="AJ53" s="137">
        <v>7</v>
      </c>
      <c r="AK53" s="137">
        <v>8</v>
      </c>
      <c r="AL53" s="137" t="s">
        <v>631</v>
      </c>
      <c r="AM53" s="137">
        <v>5</v>
      </c>
      <c r="AN53" s="137" t="s">
        <v>631</v>
      </c>
      <c r="AO53" s="137" t="s">
        <v>631</v>
      </c>
      <c r="AP53" s="137" t="s">
        <v>631</v>
      </c>
    </row>
    <row r="54" spans="1:42" ht="18" customHeight="1">
      <c r="A54" s="136" t="s">
        <v>707</v>
      </c>
      <c r="B54" s="136" t="s">
        <v>708</v>
      </c>
      <c r="C54" s="137">
        <v>357</v>
      </c>
      <c r="D54" s="137">
        <v>306</v>
      </c>
      <c r="E54" s="137">
        <v>253</v>
      </c>
      <c r="F54" s="137">
        <v>221</v>
      </c>
      <c r="G54" s="137">
        <v>197</v>
      </c>
      <c r="H54" s="137">
        <v>184</v>
      </c>
      <c r="I54" s="137">
        <v>182</v>
      </c>
      <c r="J54" s="137">
        <v>175</v>
      </c>
      <c r="K54" s="137">
        <v>162</v>
      </c>
      <c r="L54" s="137">
        <v>152</v>
      </c>
      <c r="M54" s="137">
        <v>146</v>
      </c>
      <c r="N54" s="137">
        <v>133</v>
      </c>
      <c r="O54" s="137">
        <v>120</v>
      </c>
      <c r="P54" s="137">
        <v>112</v>
      </c>
      <c r="Q54" s="137">
        <v>102</v>
      </c>
      <c r="R54" s="137">
        <v>97</v>
      </c>
      <c r="S54" s="137">
        <v>90</v>
      </c>
      <c r="T54" s="137">
        <v>81</v>
      </c>
      <c r="U54" s="137">
        <v>75</v>
      </c>
      <c r="V54" s="137">
        <v>59</v>
      </c>
      <c r="W54" s="137">
        <v>53</v>
      </c>
      <c r="X54" s="137">
        <v>43</v>
      </c>
      <c r="Y54" s="137">
        <v>37</v>
      </c>
      <c r="Z54" s="137">
        <v>36</v>
      </c>
      <c r="AA54" s="137">
        <v>26</v>
      </c>
      <c r="AB54" s="137">
        <v>21</v>
      </c>
      <c r="AC54" s="137">
        <v>14</v>
      </c>
      <c r="AD54" s="137">
        <v>12</v>
      </c>
      <c r="AE54" s="137">
        <v>9</v>
      </c>
      <c r="AF54" s="137">
        <v>7</v>
      </c>
      <c r="AG54" s="137">
        <v>5</v>
      </c>
      <c r="AH54" s="137" t="s">
        <v>631</v>
      </c>
      <c r="AI54" s="137" t="s">
        <v>631</v>
      </c>
      <c r="AJ54" s="137" t="s">
        <v>631</v>
      </c>
      <c r="AK54" s="137" t="s">
        <v>631</v>
      </c>
      <c r="AL54" s="137" t="s">
        <v>631</v>
      </c>
      <c r="AM54" s="137" t="s">
        <v>631</v>
      </c>
      <c r="AN54" s="137" t="s">
        <v>631</v>
      </c>
      <c r="AO54" s="137" t="s">
        <v>631</v>
      </c>
      <c r="AP54" s="137" t="s">
        <v>631</v>
      </c>
    </row>
    <row r="55" spans="1:42" ht="18" customHeight="1">
      <c r="A55" s="136" t="s">
        <v>709</v>
      </c>
      <c r="B55" s="136" t="s">
        <v>710</v>
      </c>
      <c r="C55" s="137">
        <v>135</v>
      </c>
      <c r="D55" s="137">
        <v>109</v>
      </c>
      <c r="E55" s="137">
        <v>90</v>
      </c>
      <c r="F55" s="137">
        <v>77</v>
      </c>
      <c r="G55" s="137">
        <v>63</v>
      </c>
      <c r="H55" s="137">
        <v>51</v>
      </c>
      <c r="I55" s="137">
        <v>49</v>
      </c>
      <c r="J55" s="137">
        <v>41</v>
      </c>
      <c r="K55" s="137">
        <v>38</v>
      </c>
      <c r="L55" s="137">
        <v>34</v>
      </c>
      <c r="M55" s="137">
        <v>33</v>
      </c>
      <c r="N55" s="137">
        <v>31</v>
      </c>
      <c r="O55" s="137">
        <v>30</v>
      </c>
      <c r="P55" s="137">
        <v>30</v>
      </c>
      <c r="Q55" s="137">
        <v>24</v>
      </c>
      <c r="R55" s="137">
        <v>26</v>
      </c>
      <c r="S55" s="137">
        <v>26</v>
      </c>
      <c r="T55" s="137">
        <v>26</v>
      </c>
      <c r="U55" s="137">
        <v>24</v>
      </c>
      <c r="V55" s="137">
        <v>22</v>
      </c>
      <c r="W55" s="137">
        <v>18</v>
      </c>
      <c r="X55" s="137">
        <v>16</v>
      </c>
      <c r="Y55" s="137">
        <v>19</v>
      </c>
      <c r="Z55" s="137">
        <v>19</v>
      </c>
      <c r="AA55" s="137">
        <v>17</v>
      </c>
      <c r="AB55" s="137">
        <v>14</v>
      </c>
      <c r="AC55" s="137">
        <v>10</v>
      </c>
      <c r="AD55" s="137">
        <v>8</v>
      </c>
      <c r="AE55" s="137">
        <v>8</v>
      </c>
      <c r="AF55" s="137">
        <v>7</v>
      </c>
      <c r="AG55" s="137">
        <v>5</v>
      </c>
      <c r="AH55" s="137">
        <v>5</v>
      </c>
      <c r="AI55" s="137" t="s">
        <v>631</v>
      </c>
      <c r="AJ55" s="137" t="s">
        <v>631</v>
      </c>
      <c r="AK55" s="137" t="s">
        <v>631</v>
      </c>
      <c r="AL55" s="137" t="s">
        <v>631</v>
      </c>
      <c r="AM55" s="137" t="s">
        <v>631</v>
      </c>
      <c r="AN55" s="137" t="s">
        <v>631</v>
      </c>
      <c r="AO55" s="137" t="s">
        <v>631</v>
      </c>
      <c r="AP55" s="137" t="s">
        <v>631</v>
      </c>
    </row>
    <row r="56" spans="1:42" ht="18" customHeight="1">
      <c r="A56" s="136" t="s">
        <v>711</v>
      </c>
      <c r="B56" s="136" t="s">
        <v>712</v>
      </c>
      <c r="C56" s="137">
        <v>431</v>
      </c>
      <c r="D56" s="137">
        <v>370</v>
      </c>
      <c r="E56" s="137">
        <v>322</v>
      </c>
      <c r="F56" s="137">
        <v>287</v>
      </c>
      <c r="G56" s="137">
        <v>264</v>
      </c>
      <c r="H56" s="137">
        <v>212</v>
      </c>
      <c r="I56" s="137">
        <v>201</v>
      </c>
      <c r="J56" s="137">
        <v>183</v>
      </c>
      <c r="K56" s="137">
        <v>181</v>
      </c>
      <c r="L56" s="137">
        <v>165</v>
      </c>
      <c r="M56" s="137">
        <v>150</v>
      </c>
      <c r="N56" s="137">
        <v>140</v>
      </c>
      <c r="O56" s="137">
        <v>122</v>
      </c>
      <c r="P56" s="137">
        <v>106</v>
      </c>
      <c r="Q56" s="137">
        <v>97</v>
      </c>
      <c r="R56" s="137">
        <v>88</v>
      </c>
      <c r="S56" s="137">
        <v>80</v>
      </c>
      <c r="T56" s="137">
        <v>71</v>
      </c>
      <c r="U56" s="137">
        <v>73</v>
      </c>
      <c r="V56" s="137">
        <v>66</v>
      </c>
      <c r="W56" s="137">
        <v>66</v>
      </c>
      <c r="X56" s="137">
        <v>65</v>
      </c>
      <c r="Y56" s="137">
        <v>61</v>
      </c>
      <c r="Z56" s="137">
        <v>52</v>
      </c>
      <c r="AA56" s="137">
        <v>48</v>
      </c>
      <c r="AB56" s="137">
        <v>42</v>
      </c>
      <c r="AC56" s="137">
        <v>28</v>
      </c>
      <c r="AD56" s="137">
        <v>18</v>
      </c>
      <c r="AE56" s="137">
        <v>13</v>
      </c>
      <c r="AF56" s="137">
        <v>14</v>
      </c>
      <c r="AG56" s="137">
        <v>10</v>
      </c>
      <c r="AH56" s="137">
        <v>8</v>
      </c>
      <c r="AI56" s="137">
        <v>10</v>
      </c>
      <c r="AJ56" s="137">
        <v>9</v>
      </c>
      <c r="AK56" s="137">
        <v>10</v>
      </c>
      <c r="AL56" s="137">
        <v>10</v>
      </c>
      <c r="AM56" s="137">
        <v>10</v>
      </c>
      <c r="AN56" s="137">
        <v>9</v>
      </c>
      <c r="AO56" s="137">
        <v>7</v>
      </c>
      <c r="AP56" s="137">
        <v>9</v>
      </c>
    </row>
    <row r="57" spans="1:42" ht="18" customHeight="1">
      <c r="A57" s="136" t="s">
        <v>713</v>
      </c>
      <c r="B57" s="136" t="s">
        <v>714</v>
      </c>
      <c r="C57" s="137">
        <v>206</v>
      </c>
      <c r="D57" s="137">
        <v>165</v>
      </c>
      <c r="E57" s="137">
        <v>132</v>
      </c>
      <c r="F57" s="137">
        <v>112</v>
      </c>
      <c r="G57" s="137">
        <v>105</v>
      </c>
      <c r="H57" s="137">
        <v>96</v>
      </c>
      <c r="I57" s="137">
        <v>91</v>
      </c>
      <c r="J57" s="137">
        <v>79</v>
      </c>
      <c r="K57" s="137">
        <v>69</v>
      </c>
      <c r="L57" s="137">
        <v>67</v>
      </c>
      <c r="M57" s="137">
        <v>65</v>
      </c>
      <c r="N57" s="137">
        <v>60</v>
      </c>
      <c r="O57" s="137">
        <v>58</v>
      </c>
      <c r="P57" s="137">
        <v>57</v>
      </c>
      <c r="Q57" s="137">
        <v>54</v>
      </c>
      <c r="R57" s="137">
        <v>51</v>
      </c>
      <c r="S57" s="137">
        <v>48</v>
      </c>
      <c r="T57" s="137">
        <v>43</v>
      </c>
      <c r="U57" s="137">
        <v>42</v>
      </c>
      <c r="V57" s="137">
        <v>36</v>
      </c>
      <c r="W57" s="137">
        <v>36</v>
      </c>
      <c r="X57" s="137">
        <v>36</v>
      </c>
      <c r="Y57" s="137">
        <v>32</v>
      </c>
      <c r="Z57" s="137">
        <v>28</v>
      </c>
      <c r="AA57" s="137">
        <v>24</v>
      </c>
      <c r="AB57" s="137">
        <v>20</v>
      </c>
      <c r="AC57" s="137">
        <v>15</v>
      </c>
      <c r="AD57" s="137">
        <v>15</v>
      </c>
      <c r="AE57" s="137">
        <v>14</v>
      </c>
      <c r="AF57" s="137">
        <v>9</v>
      </c>
      <c r="AG57" s="137">
        <v>8</v>
      </c>
      <c r="AH57" s="137">
        <v>7</v>
      </c>
      <c r="AI57" s="137">
        <v>9</v>
      </c>
      <c r="AJ57" s="137">
        <v>7</v>
      </c>
      <c r="AK57" s="137">
        <v>6</v>
      </c>
      <c r="AL57" s="137">
        <v>6</v>
      </c>
      <c r="AM57" s="137">
        <v>5</v>
      </c>
      <c r="AN57" s="137" t="s">
        <v>631</v>
      </c>
      <c r="AO57" s="137" t="s">
        <v>631</v>
      </c>
      <c r="AP57" s="137" t="s">
        <v>631</v>
      </c>
    </row>
    <row r="58" spans="1:42" ht="18" customHeight="1">
      <c r="A58" s="136" t="s">
        <v>715</v>
      </c>
      <c r="B58" s="136" t="s">
        <v>716</v>
      </c>
      <c r="C58" s="137">
        <v>374</v>
      </c>
      <c r="D58" s="137">
        <v>313</v>
      </c>
      <c r="E58" s="137">
        <v>277</v>
      </c>
      <c r="F58" s="137">
        <v>259</v>
      </c>
      <c r="G58" s="137">
        <v>229</v>
      </c>
      <c r="H58" s="137">
        <v>214</v>
      </c>
      <c r="I58" s="137">
        <v>203</v>
      </c>
      <c r="J58" s="137">
        <v>176</v>
      </c>
      <c r="K58" s="137">
        <v>150</v>
      </c>
      <c r="L58" s="137">
        <v>122</v>
      </c>
      <c r="M58" s="137">
        <v>109</v>
      </c>
      <c r="N58" s="137">
        <v>103</v>
      </c>
      <c r="O58" s="137">
        <v>103</v>
      </c>
      <c r="P58" s="137">
        <v>93</v>
      </c>
      <c r="Q58" s="137">
        <v>89</v>
      </c>
      <c r="R58" s="137">
        <v>78</v>
      </c>
      <c r="S58" s="137">
        <v>69</v>
      </c>
      <c r="T58" s="137">
        <v>62</v>
      </c>
      <c r="U58" s="137">
        <v>54</v>
      </c>
      <c r="V58" s="137">
        <v>50</v>
      </c>
      <c r="W58" s="137">
        <v>41</v>
      </c>
      <c r="X58" s="137">
        <v>38</v>
      </c>
      <c r="Y58" s="137">
        <v>34</v>
      </c>
      <c r="Z58" s="137">
        <v>31</v>
      </c>
      <c r="AA58" s="137">
        <v>28</v>
      </c>
      <c r="AB58" s="137">
        <v>22</v>
      </c>
      <c r="AC58" s="137">
        <v>16</v>
      </c>
      <c r="AD58" s="137">
        <v>10</v>
      </c>
      <c r="AE58" s="137">
        <v>7</v>
      </c>
      <c r="AF58" s="137">
        <v>7</v>
      </c>
      <c r="AG58" s="137">
        <v>5</v>
      </c>
      <c r="AH58" s="137">
        <v>5</v>
      </c>
      <c r="AI58" s="137" t="s">
        <v>631</v>
      </c>
      <c r="AJ58" s="137">
        <v>5</v>
      </c>
      <c r="AK58" s="137">
        <v>6</v>
      </c>
      <c r="AL58" s="137">
        <v>10</v>
      </c>
      <c r="AM58" s="137">
        <v>13</v>
      </c>
      <c r="AN58" s="137">
        <v>10</v>
      </c>
      <c r="AO58" s="137">
        <v>8</v>
      </c>
      <c r="AP58" s="137" t="s">
        <v>631</v>
      </c>
    </row>
    <row r="59" spans="1:42" ht="18" customHeight="1">
      <c r="A59" s="136" t="s">
        <v>717</v>
      </c>
      <c r="B59" s="136" t="s">
        <v>718</v>
      </c>
      <c r="C59" s="137">
        <v>392</v>
      </c>
      <c r="D59" s="137">
        <v>323</v>
      </c>
      <c r="E59" s="137">
        <v>277</v>
      </c>
      <c r="F59" s="137">
        <v>249</v>
      </c>
      <c r="G59" s="137">
        <v>223</v>
      </c>
      <c r="H59" s="137">
        <v>197</v>
      </c>
      <c r="I59" s="137">
        <v>181</v>
      </c>
      <c r="J59" s="137">
        <v>170</v>
      </c>
      <c r="K59" s="137">
        <v>157</v>
      </c>
      <c r="L59" s="137">
        <v>132</v>
      </c>
      <c r="M59" s="137">
        <v>122</v>
      </c>
      <c r="N59" s="137">
        <v>116</v>
      </c>
      <c r="O59" s="137">
        <v>100</v>
      </c>
      <c r="P59" s="137">
        <v>93</v>
      </c>
      <c r="Q59" s="137">
        <v>80</v>
      </c>
      <c r="R59" s="137">
        <v>80</v>
      </c>
      <c r="S59" s="137">
        <v>69</v>
      </c>
      <c r="T59" s="137">
        <v>64</v>
      </c>
      <c r="U59" s="137">
        <v>58</v>
      </c>
      <c r="V59" s="137">
        <v>51</v>
      </c>
      <c r="W59" s="137">
        <v>45</v>
      </c>
      <c r="X59" s="137">
        <v>37</v>
      </c>
      <c r="Y59" s="137">
        <v>33</v>
      </c>
      <c r="Z59" s="137">
        <v>26</v>
      </c>
      <c r="AA59" s="137">
        <v>22</v>
      </c>
      <c r="AB59" s="137">
        <v>19</v>
      </c>
      <c r="AC59" s="137">
        <v>14</v>
      </c>
      <c r="AD59" s="137">
        <v>13</v>
      </c>
      <c r="AE59" s="137">
        <v>10</v>
      </c>
      <c r="AF59" s="137">
        <v>7</v>
      </c>
      <c r="AG59" s="137">
        <v>6</v>
      </c>
      <c r="AH59" s="137" t="s">
        <v>631</v>
      </c>
      <c r="AI59" s="137" t="s">
        <v>631</v>
      </c>
      <c r="AJ59" s="137" t="s">
        <v>631</v>
      </c>
      <c r="AK59" s="137" t="s">
        <v>631</v>
      </c>
      <c r="AL59" s="137" t="s">
        <v>631</v>
      </c>
      <c r="AM59" s="137" t="s">
        <v>631</v>
      </c>
      <c r="AN59" s="137" t="s">
        <v>631</v>
      </c>
      <c r="AO59" s="137" t="s">
        <v>631</v>
      </c>
      <c r="AP59" s="137" t="s">
        <v>631</v>
      </c>
    </row>
    <row r="60" spans="1:42" ht="18" customHeight="1">
      <c r="A60" s="136" t="s">
        <v>719</v>
      </c>
      <c r="B60" s="136" t="s">
        <v>720</v>
      </c>
      <c r="C60" s="137">
        <v>281</v>
      </c>
      <c r="D60" s="137">
        <v>237</v>
      </c>
      <c r="E60" s="137">
        <v>206</v>
      </c>
      <c r="F60" s="137">
        <v>192</v>
      </c>
      <c r="G60" s="137">
        <v>174</v>
      </c>
      <c r="H60" s="137">
        <v>155</v>
      </c>
      <c r="I60" s="137">
        <v>149</v>
      </c>
      <c r="J60" s="137">
        <v>133</v>
      </c>
      <c r="K60" s="137">
        <v>121</v>
      </c>
      <c r="L60" s="137">
        <v>114</v>
      </c>
      <c r="M60" s="137">
        <v>104</v>
      </c>
      <c r="N60" s="137">
        <v>96</v>
      </c>
      <c r="O60" s="137">
        <v>87</v>
      </c>
      <c r="P60" s="137">
        <v>82</v>
      </c>
      <c r="Q60" s="137">
        <v>76</v>
      </c>
      <c r="R60" s="137">
        <v>68</v>
      </c>
      <c r="S60" s="137">
        <v>66</v>
      </c>
      <c r="T60" s="137">
        <v>55</v>
      </c>
      <c r="U60" s="137">
        <v>48</v>
      </c>
      <c r="V60" s="137">
        <v>37</v>
      </c>
      <c r="W60" s="137">
        <v>35</v>
      </c>
      <c r="X60" s="137">
        <v>33</v>
      </c>
      <c r="Y60" s="137">
        <v>29</v>
      </c>
      <c r="Z60" s="137">
        <v>27</v>
      </c>
      <c r="AA60" s="137">
        <v>25</v>
      </c>
      <c r="AB60" s="137">
        <v>23</v>
      </c>
      <c r="AC60" s="137">
        <v>19</v>
      </c>
      <c r="AD60" s="137">
        <v>18</v>
      </c>
      <c r="AE60" s="137">
        <v>17</v>
      </c>
      <c r="AF60" s="137">
        <v>11</v>
      </c>
      <c r="AG60" s="137">
        <v>6</v>
      </c>
      <c r="AH60" s="137">
        <v>6</v>
      </c>
      <c r="AI60" s="137" t="s">
        <v>631</v>
      </c>
      <c r="AJ60" s="137" t="s">
        <v>631</v>
      </c>
      <c r="AK60" s="137" t="s">
        <v>631</v>
      </c>
      <c r="AL60" s="137" t="s">
        <v>631</v>
      </c>
      <c r="AM60" s="137" t="s">
        <v>631</v>
      </c>
      <c r="AN60" s="137" t="s">
        <v>631</v>
      </c>
      <c r="AO60" s="137">
        <v>0</v>
      </c>
      <c r="AP60" s="137">
        <v>0</v>
      </c>
    </row>
    <row r="61" spans="1:42" ht="18" customHeight="1">
      <c r="A61" s="136" t="s">
        <v>721</v>
      </c>
      <c r="B61" s="136" t="s">
        <v>722</v>
      </c>
      <c r="C61" s="137">
        <v>395</v>
      </c>
      <c r="D61" s="137">
        <v>360</v>
      </c>
      <c r="E61" s="137">
        <v>309</v>
      </c>
      <c r="F61" s="137">
        <v>265</v>
      </c>
      <c r="G61" s="137">
        <v>240</v>
      </c>
      <c r="H61" s="137">
        <v>206</v>
      </c>
      <c r="I61" s="137">
        <v>202</v>
      </c>
      <c r="J61" s="137">
        <v>182</v>
      </c>
      <c r="K61" s="137">
        <v>169</v>
      </c>
      <c r="L61" s="137">
        <v>156</v>
      </c>
      <c r="M61" s="137">
        <v>149</v>
      </c>
      <c r="N61" s="137">
        <v>147</v>
      </c>
      <c r="O61" s="137">
        <v>138</v>
      </c>
      <c r="P61" s="137">
        <v>123</v>
      </c>
      <c r="Q61" s="137">
        <v>120</v>
      </c>
      <c r="R61" s="137">
        <v>107</v>
      </c>
      <c r="S61" s="137">
        <v>97</v>
      </c>
      <c r="T61" s="137">
        <v>87</v>
      </c>
      <c r="U61" s="137">
        <v>80</v>
      </c>
      <c r="V61" s="137">
        <v>72</v>
      </c>
      <c r="W61" s="137">
        <v>66</v>
      </c>
      <c r="X61" s="137">
        <v>59</v>
      </c>
      <c r="Y61" s="137">
        <v>55</v>
      </c>
      <c r="Z61" s="137">
        <v>47</v>
      </c>
      <c r="AA61" s="137">
        <v>42</v>
      </c>
      <c r="AB61" s="137">
        <v>35</v>
      </c>
      <c r="AC61" s="137">
        <v>26</v>
      </c>
      <c r="AD61" s="137">
        <v>21</v>
      </c>
      <c r="AE61" s="137">
        <v>18</v>
      </c>
      <c r="AF61" s="137">
        <v>8</v>
      </c>
      <c r="AG61" s="137">
        <v>6</v>
      </c>
      <c r="AH61" s="137">
        <v>5</v>
      </c>
      <c r="AI61" s="137">
        <v>5</v>
      </c>
      <c r="AJ61" s="137" t="s">
        <v>631</v>
      </c>
      <c r="AK61" s="137" t="s">
        <v>631</v>
      </c>
      <c r="AL61" s="137" t="s">
        <v>631</v>
      </c>
      <c r="AM61" s="137" t="s">
        <v>631</v>
      </c>
      <c r="AN61" s="137" t="s">
        <v>631</v>
      </c>
      <c r="AO61" s="137" t="s">
        <v>631</v>
      </c>
      <c r="AP61" s="137">
        <v>5</v>
      </c>
    </row>
    <row r="62" spans="1:42" ht="18" customHeight="1">
      <c r="A62" s="136" t="s">
        <v>723</v>
      </c>
      <c r="B62" s="136" t="s">
        <v>724</v>
      </c>
      <c r="C62" s="137">
        <v>470</v>
      </c>
      <c r="D62" s="137">
        <v>403</v>
      </c>
      <c r="E62" s="137">
        <v>351</v>
      </c>
      <c r="F62" s="137">
        <v>310</v>
      </c>
      <c r="G62" s="137">
        <v>283</v>
      </c>
      <c r="H62" s="137">
        <v>252</v>
      </c>
      <c r="I62" s="137">
        <v>235</v>
      </c>
      <c r="J62" s="137">
        <v>213</v>
      </c>
      <c r="K62" s="137">
        <v>197</v>
      </c>
      <c r="L62" s="137">
        <v>178</v>
      </c>
      <c r="M62" s="137">
        <v>170</v>
      </c>
      <c r="N62" s="137">
        <v>164</v>
      </c>
      <c r="O62" s="137">
        <v>151</v>
      </c>
      <c r="P62" s="137">
        <v>141</v>
      </c>
      <c r="Q62" s="137">
        <v>128</v>
      </c>
      <c r="R62" s="137">
        <v>112</v>
      </c>
      <c r="S62" s="137">
        <v>104</v>
      </c>
      <c r="T62" s="137">
        <v>86</v>
      </c>
      <c r="U62" s="137">
        <v>72</v>
      </c>
      <c r="V62" s="137">
        <v>58</v>
      </c>
      <c r="W62" s="137">
        <v>53</v>
      </c>
      <c r="X62" s="137">
        <v>50</v>
      </c>
      <c r="Y62" s="137">
        <v>46</v>
      </c>
      <c r="Z62" s="137">
        <v>41</v>
      </c>
      <c r="AA62" s="137">
        <v>38</v>
      </c>
      <c r="AB62" s="137">
        <v>34</v>
      </c>
      <c r="AC62" s="137">
        <v>31</v>
      </c>
      <c r="AD62" s="137">
        <v>27</v>
      </c>
      <c r="AE62" s="137">
        <v>20</v>
      </c>
      <c r="AF62" s="137">
        <v>16</v>
      </c>
      <c r="AG62" s="137">
        <v>15</v>
      </c>
      <c r="AH62" s="137">
        <v>11</v>
      </c>
      <c r="AI62" s="137">
        <v>9</v>
      </c>
      <c r="AJ62" s="137">
        <v>8</v>
      </c>
      <c r="AK62" s="137">
        <v>9</v>
      </c>
      <c r="AL62" s="137">
        <v>7</v>
      </c>
      <c r="AM62" s="137">
        <v>7</v>
      </c>
      <c r="AN62" s="137">
        <v>9</v>
      </c>
      <c r="AO62" s="137">
        <v>8</v>
      </c>
      <c r="AP62" s="137">
        <v>8</v>
      </c>
    </row>
    <row r="63" spans="1:42" ht="18" customHeight="1">
      <c r="A63" s="136" t="s">
        <v>725</v>
      </c>
      <c r="B63" s="136" t="s">
        <v>726</v>
      </c>
      <c r="C63" s="137">
        <v>404</v>
      </c>
      <c r="D63" s="137">
        <v>339</v>
      </c>
      <c r="E63" s="137">
        <v>290</v>
      </c>
      <c r="F63" s="137">
        <v>257</v>
      </c>
      <c r="G63" s="137">
        <v>227</v>
      </c>
      <c r="H63" s="137">
        <v>194</v>
      </c>
      <c r="I63" s="137">
        <v>190</v>
      </c>
      <c r="J63" s="137">
        <v>174</v>
      </c>
      <c r="K63" s="137">
        <v>163</v>
      </c>
      <c r="L63" s="137">
        <v>146</v>
      </c>
      <c r="M63" s="137">
        <v>140</v>
      </c>
      <c r="N63" s="137">
        <v>127</v>
      </c>
      <c r="O63" s="137">
        <v>118</v>
      </c>
      <c r="P63" s="137">
        <v>108</v>
      </c>
      <c r="Q63" s="137">
        <v>98</v>
      </c>
      <c r="R63" s="137">
        <v>93</v>
      </c>
      <c r="S63" s="137">
        <v>87</v>
      </c>
      <c r="T63" s="137">
        <v>82</v>
      </c>
      <c r="U63" s="137">
        <v>80</v>
      </c>
      <c r="V63" s="137">
        <v>76</v>
      </c>
      <c r="W63" s="137">
        <v>69</v>
      </c>
      <c r="X63" s="137">
        <v>57</v>
      </c>
      <c r="Y63" s="137">
        <v>50</v>
      </c>
      <c r="Z63" s="137">
        <v>46</v>
      </c>
      <c r="AA63" s="137">
        <v>41</v>
      </c>
      <c r="AB63" s="137">
        <v>40</v>
      </c>
      <c r="AC63" s="137">
        <v>32</v>
      </c>
      <c r="AD63" s="137">
        <v>25</v>
      </c>
      <c r="AE63" s="137">
        <v>16</v>
      </c>
      <c r="AF63" s="137">
        <v>9</v>
      </c>
      <c r="AG63" s="137">
        <v>8</v>
      </c>
      <c r="AH63" s="137">
        <v>9</v>
      </c>
      <c r="AI63" s="137">
        <v>10</v>
      </c>
      <c r="AJ63" s="137">
        <v>7</v>
      </c>
      <c r="AK63" s="137">
        <v>7</v>
      </c>
      <c r="AL63" s="137">
        <v>7</v>
      </c>
      <c r="AM63" s="137">
        <v>8</v>
      </c>
      <c r="AN63" s="137">
        <v>8</v>
      </c>
      <c r="AO63" s="137">
        <v>8</v>
      </c>
      <c r="AP63" s="137">
        <v>10</v>
      </c>
    </row>
    <row r="64" spans="1:42" ht="18" customHeight="1">
      <c r="A64" s="136"/>
      <c r="B64" s="136" t="s">
        <v>727</v>
      </c>
      <c r="C64" s="137" t="s">
        <v>631</v>
      </c>
      <c r="D64" s="137">
        <v>0</v>
      </c>
      <c r="E64" s="137">
        <v>0</v>
      </c>
      <c r="F64" s="137">
        <v>0</v>
      </c>
      <c r="G64" s="137" t="s">
        <v>631</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c r="AP64" s="137">
        <v>0</v>
      </c>
    </row>
    <row r="65" spans="1:42" ht="18" customHeight="1">
      <c r="A65" s="136" t="s">
        <v>728</v>
      </c>
      <c r="B65" s="136" t="s">
        <v>729</v>
      </c>
      <c r="C65" s="137">
        <v>3126</v>
      </c>
      <c r="D65" s="137">
        <v>2653</v>
      </c>
      <c r="E65" s="137">
        <v>2235</v>
      </c>
      <c r="F65" s="137">
        <v>1968</v>
      </c>
      <c r="G65" s="137">
        <v>1824</v>
      </c>
      <c r="H65" s="137">
        <v>1524</v>
      </c>
      <c r="I65" s="137">
        <v>1426</v>
      </c>
      <c r="J65" s="137">
        <v>1304</v>
      </c>
      <c r="K65" s="137">
        <v>1184</v>
      </c>
      <c r="L65" s="137">
        <v>1103</v>
      </c>
      <c r="M65" s="137">
        <v>1035</v>
      </c>
      <c r="N65" s="137">
        <v>962</v>
      </c>
      <c r="O65" s="137">
        <v>916</v>
      </c>
      <c r="P65" s="137">
        <v>832</v>
      </c>
      <c r="Q65" s="137">
        <v>757</v>
      </c>
      <c r="R65" s="137">
        <v>657</v>
      </c>
      <c r="S65" s="137">
        <v>579</v>
      </c>
      <c r="T65" s="137">
        <v>537</v>
      </c>
      <c r="U65" s="137">
        <v>481</v>
      </c>
      <c r="V65" s="137">
        <v>410</v>
      </c>
      <c r="W65" s="137">
        <v>375</v>
      </c>
      <c r="X65" s="137">
        <v>334</v>
      </c>
      <c r="Y65" s="137">
        <v>299</v>
      </c>
      <c r="Z65" s="137">
        <v>256</v>
      </c>
      <c r="AA65" s="137">
        <v>225</v>
      </c>
      <c r="AB65" s="137">
        <v>198</v>
      </c>
      <c r="AC65" s="137">
        <v>154</v>
      </c>
      <c r="AD65" s="137">
        <v>122</v>
      </c>
      <c r="AE65" s="137">
        <v>100</v>
      </c>
      <c r="AF65" s="137">
        <v>78</v>
      </c>
      <c r="AG65" s="137">
        <v>75</v>
      </c>
      <c r="AH65" s="137">
        <v>68</v>
      </c>
      <c r="AI65" s="137">
        <v>64</v>
      </c>
      <c r="AJ65" s="137">
        <v>56</v>
      </c>
      <c r="AK65" s="137">
        <v>47</v>
      </c>
      <c r="AL65" s="137">
        <v>44</v>
      </c>
      <c r="AM65" s="137">
        <v>40</v>
      </c>
      <c r="AN65" s="137">
        <v>38</v>
      </c>
      <c r="AO65" s="137">
        <v>35</v>
      </c>
      <c r="AP65" s="137">
        <v>35</v>
      </c>
    </row>
    <row r="66" spans="1:42" ht="18" customHeight="1">
      <c r="A66" s="136" t="s">
        <v>730</v>
      </c>
      <c r="B66" s="136" t="s">
        <v>731</v>
      </c>
      <c r="C66" s="137">
        <v>279</v>
      </c>
      <c r="D66" s="137">
        <v>235</v>
      </c>
      <c r="E66" s="137">
        <v>185</v>
      </c>
      <c r="F66" s="137">
        <v>161</v>
      </c>
      <c r="G66" s="137">
        <v>150</v>
      </c>
      <c r="H66" s="137">
        <v>121</v>
      </c>
      <c r="I66" s="137">
        <v>118</v>
      </c>
      <c r="J66" s="137">
        <v>108</v>
      </c>
      <c r="K66" s="137">
        <v>100</v>
      </c>
      <c r="L66" s="137">
        <v>95</v>
      </c>
      <c r="M66" s="137">
        <v>88</v>
      </c>
      <c r="N66" s="137">
        <v>83</v>
      </c>
      <c r="O66" s="137">
        <v>81</v>
      </c>
      <c r="P66" s="137">
        <v>70</v>
      </c>
      <c r="Q66" s="137">
        <v>62</v>
      </c>
      <c r="R66" s="137">
        <v>53</v>
      </c>
      <c r="S66" s="137">
        <v>48</v>
      </c>
      <c r="T66" s="137">
        <v>46</v>
      </c>
      <c r="U66" s="137">
        <v>44</v>
      </c>
      <c r="V66" s="137">
        <v>38</v>
      </c>
      <c r="W66" s="137">
        <v>35</v>
      </c>
      <c r="X66" s="137">
        <v>30</v>
      </c>
      <c r="Y66" s="137">
        <v>25</v>
      </c>
      <c r="Z66" s="137">
        <v>23</v>
      </c>
      <c r="AA66" s="137">
        <v>21</v>
      </c>
      <c r="AB66" s="137">
        <v>22</v>
      </c>
      <c r="AC66" s="137">
        <v>16</v>
      </c>
      <c r="AD66" s="137">
        <v>12</v>
      </c>
      <c r="AE66" s="137">
        <v>8</v>
      </c>
      <c r="AF66" s="137">
        <v>5</v>
      </c>
      <c r="AG66" s="137" t="s">
        <v>631</v>
      </c>
      <c r="AH66" s="137" t="s">
        <v>631</v>
      </c>
      <c r="AI66" s="137" t="s">
        <v>631</v>
      </c>
      <c r="AJ66" s="137" t="s">
        <v>631</v>
      </c>
      <c r="AK66" s="137" t="s">
        <v>631</v>
      </c>
      <c r="AL66" s="137">
        <v>0</v>
      </c>
      <c r="AM66" s="137">
        <v>0</v>
      </c>
      <c r="AN66" s="137">
        <v>0</v>
      </c>
      <c r="AO66" s="137">
        <v>0</v>
      </c>
      <c r="AP66" s="137">
        <v>0</v>
      </c>
    </row>
    <row r="67" spans="1:42" ht="18" customHeight="1">
      <c r="A67" s="136" t="s">
        <v>732</v>
      </c>
      <c r="B67" s="136" t="s">
        <v>733</v>
      </c>
      <c r="C67" s="137">
        <v>759</v>
      </c>
      <c r="D67" s="137">
        <v>646</v>
      </c>
      <c r="E67" s="137">
        <v>548</v>
      </c>
      <c r="F67" s="137">
        <v>489</v>
      </c>
      <c r="G67" s="137">
        <v>449</v>
      </c>
      <c r="H67" s="137">
        <v>365</v>
      </c>
      <c r="I67" s="137">
        <v>332</v>
      </c>
      <c r="J67" s="137">
        <v>307</v>
      </c>
      <c r="K67" s="137">
        <v>267</v>
      </c>
      <c r="L67" s="137">
        <v>255</v>
      </c>
      <c r="M67" s="137">
        <v>237</v>
      </c>
      <c r="N67" s="137">
        <v>209</v>
      </c>
      <c r="O67" s="137">
        <v>203</v>
      </c>
      <c r="P67" s="137">
        <v>183</v>
      </c>
      <c r="Q67" s="137">
        <v>162</v>
      </c>
      <c r="R67" s="137">
        <v>142</v>
      </c>
      <c r="S67" s="137">
        <v>120</v>
      </c>
      <c r="T67" s="137">
        <v>110</v>
      </c>
      <c r="U67" s="137">
        <v>98</v>
      </c>
      <c r="V67" s="137">
        <v>87</v>
      </c>
      <c r="W67" s="137">
        <v>83</v>
      </c>
      <c r="X67" s="137">
        <v>70</v>
      </c>
      <c r="Y67" s="137">
        <v>63</v>
      </c>
      <c r="Z67" s="137">
        <v>55</v>
      </c>
      <c r="AA67" s="137">
        <v>48</v>
      </c>
      <c r="AB67" s="137">
        <v>43</v>
      </c>
      <c r="AC67" s="137">
        <v>33</v>
      </c>
      <c r="AD67" s="137">
        <v>28</v>
      </c>
      <c r="AE67" s="137">
        <v>23</v>
      </c>
      <c r="AF67" s="137">
        <v>20</v>
      </c>
      <c r="AG67" s="137">
        <v>22</v>
      </c>
      <c r="AH67" s="137">
        <v>22</v>
      </c>
      <c r="AI67" s="137">
        <v>21</v>
      </c>
      <c r="AJ67" s="137">
        <v>19</v>
      </c>
      <c r="AK67" s="137">
        <v>17</v>
      </c>
      <c r="AL67" s="137">
        <v>17</v>
      </c>
      <c r="AM67" s="137">
        <v>14</v>
      </c>
      <c r="AN67" s="137">
        <v>14</v>
      </c>
      <c r="AO67" s="137">
        <v>13</v>
      </c>
      <c r="AP67" s="137">
        <v>12</v>
      </c>
    </row>
    <row r="68" spans="1:42" ht="18" customHeight="1">
      <c r="A68" s="136" t="s">
        <v>734</v>
      </c>
      <c r="B68" s="136" t="s">
        <v>735</v>
      </c>
      <c r="C68" s="137">
        <v>734</v>
      </c>
      <c r="D68" s="137">
        <v>623</v>
      </c>
      <c r="E68" s="137">
        <v>527</v>
      </c>
      <c r="F68" s="137">
        <v>467</v>
      </c>
      <c r="G68" s="137">
        <v>445</v>
      </c>
      <c r="H68" s="137">
        <v>393</v>
      </c>
      <c r="I68" s="137">
        <v>366</v>
      </c>
      <c r="J68" s="137">
        <v>327</v>
      </c>
      <c r="K68" s="137">
        <v>304</v>
      </c>
      <c r="L68" s="137">
        <v>276</v>
      </c>
      <c r="M68" s="137">
        <v>257</v>
      </c>
      <c r="N68" s="137">
        <v>246</v>
      </c>
      <c r="O68" s="137">
        <v>230</v>
      </c>
      <c r="P68" s="137">
        <v>213</v>
      </c>
      <c r="Q68" s="137">
        <v>195</v>
      </c>
      <c r="R68" s="137">
        <v>168</v>
      </c>
      <c r="S68" s="137">
        <v>148</v>
      </c>
      <c r="T68" s="137">
        <v>132</v>
      </c>
      <c r="U68" s="137">
        <v>110</v>
      </c>
      <c r="V68" s="137">
        <v>88</v>
      </c>
      <c r="W68" s="137">
        <v>77</v>
      </c>
      <c r="X68" s="137">
        <v>71</v>
      </c>
      <c r="Y68" s="137">
        <v>62</v>
      </c>
      <c r="Z68" s="137">
        <v>56</v>
      </c>
      <c r="AA68" s="137">
        <v>46</v>
      </c>
      <c r="AB68" s="137">
        <v>43</v>
      </c>
      <c r="AC68" s="137">
        <v>35</v>
      </c>
      <c r="AD68" s="137">
        <v>32</v>
      </c>
      <c r="AE68" s="137">
        <v>29</v>
      </c>
      <c r="AF68" s="137">
        <v>22</v>
      </c>
      <c r="AG68" s="137">
        <v>22</v>
      </c>
      <c r="AH68" s="137">
        <v>21</v>
      </c>
      <c r="AI68" s="137">
        <v>18</v>
      </c>
      <c r="AJ68" s="137">
        <v>15</v>
      </c>
      <c r="AK68" s="137">
        <v>11</v>
      </c>
      <c r="AL68" s="137">
        <v>11</v>
      </c>
      <c r="AM68" s="137">
        <v>9</v>
      </c>
      <c r="AN68" s="137">
        <v>9</v>
      </c>
      <c r="AO68" s="137">
        <v>11</v>
      </c>
      <c r="AP68" s="137">
        <v>11</v>
      </c>
    </row>
    <row r="69" spans="1:42" ht="18" customHeight="1">
      <c r="A69" s="136" t="s">
        <v>736</v>
      </c>
      <c r="B69" s="136" t="s">
        <v>737</v>
      </c>
      <c r="C69" s="137">
        <v>412</v>
      </c>
      <c r="D69" s="137">
        <v>353</v>
      </c>
      <c r="E69" s="137">
        <v>290</v>
      </c>
      <c r="F69" s="137">
        <v>254</v>
      </c>
      <c r="G69" s="137">
        <v>234</v>
      </c>
      <c r="H69" s="137">
        <v>191</v>
      </c>
      <c r="I69" s="137">
        <v>180</v>
      </c>
      <c r="J69" s="137">
        <v>162</v>
      </c>
      <c r="K69" s="137">
        <v>140</v>
      </c>
      <c r="L69" s="137">
        <v>124</v>
      </c>
      <c r="M69" s="137">
        <v>121</v>
      </c>
      <c r="N69" s="137">
        <v>115</v>
      </c>
      <c r="O69" s="137">
        <v>110</v>
      </c>
      <c r="P69" s="137">
        <v>101</v>
      </c>
      <c r="Q69" s="137">
        <v>93</v>
      </c>
      <c r="R69" s="137">
        <v>81</v>
      </c>
      <c r="S69" s="137">
        <v>73</v>
      </c>
      <c r="T69" s="137">
        <v>68</v>
      </c>
      <c r="U69" s="137">
        <v>68</v>
      </c>
      <c r="V69" s="137">
        <v>59</v>
      </c>
      <c r="W69" s="137">
        <v>53</v>
      </c>
      <c r="X69" s="137">
        <v>49</v>
      </c>
      <c r="Y69" s="137">
        <v>47</v>
      </c>
      <c r="Z69" s="137">
        <v>40</v>
      </c>
      <c r="AA69" s="137">
        <v>36</v>
      </c>
      <c r="AB69" s="137">
        <v>30</v>
      </c>
      <c r="AC69" s="137">
        <v>20</v>
      </c>
      <c r="AD69" s="137">
        <v>17</v>
      </c>
      <c r="AE69" s="137">
        <v>13</v>
      </c>
      <c r="AF69" s="137">
        <v>9</v>
      </c>
      <c r="AG69" s="137">
        <v>9</v>
      </c>
      <c r="AH69" s="137">
        <v>7</v>
      </c>
      <c r="AI69" s="137">
        <v>7</v>
      </c>
      <c r="AJ69" s="137">
        <v>7</v>
      </c>
      <c r="AK69" s="137">
        <v>6</v>
      </c>
      <c r="AL69" s="137">
        <v>5</v>
      </c>
      <c r="AM69" s="137">
        <v>6</v>
      </c>
      <c r="AN69" s="137">
        <v>5</v>
      </c>
      <c r="AO69" s="137" t="s">
        <v>631</v>
      </c>
      <c r="AP69" s="137" t="s">
        <v>631</v>
      </c>
    </row>
    <row r="70" spans="1:42" ht="18" customHeight="1">
      <c r="A70" s="136" t="s">
        <v>738</v>
      </c>
      <c r="B70" s="136" t="s">
        <v>739</v>
      </c>
      <c r="C70" s="137">
        <v>942</v>
      </c>
      <c r="D70" s="137">
        <v>796</v>
      </c>
      <c r="E70" s="137">
        <v>685</v>
      </c>
      <c r="F70" s="137">
        <v>597</v>
      </c>
      <c r="G70" s="137">
        <v>546</v>
      </c>
      <c r="H70" s="137">
        <v>454</v>
      </c>
      <c r="I70" s="137">
        <v>430</v>
      </c>
      <c r="J70" s="137">
        <v>400</v>
      </c>
      <c r="K70" s="137">
        <v>373</v>
      </c>
      <c r="L70" s="137">
        <v>353</v>
      </c>
      <c r="M70" s="137">
        <v>332</v>
      </c>
      <c r="N70" s="137">
        <v>309</v>
      </c>
      <c r="O70" s="137">
        <v>292</v>
      </c>
      <c r="P70" s="137">
        <v>265</v>
      </c>
      <c r="Q70" s="137">
        <v>245</v>
      </c>
      <c r="R70" s="137">
        <v>213</v>
      </c>
      <c r="S70" s="137">
        <v>190</v>
      </c>
      <c r="T70" s="137">
        <v>181</v>
      </c>
      <c r="U70" s="137">
        <v>161</v>
      </c>
      <c r="V70" s="137">
        <v>138</v>
      </c>
      <c r="W70" s="137">
        <v>127</v>
      </c>
      <c r="X70" s="137">
        <v>114</v>
      </c>
      <c r="Y70" s="137">
        <v>102</v>
      </c>
      <c r="Z70" s="137">
        <v>82</v>
      </c>
      <c r="AA70" s="137">
        <v>74</v>
      </c>
      <c r="AB70" s="137">
        <v>60</v>
      </c>
      <c r="AC70" s="137">
        <v>50</v>
      </c>
      <c r="AD70" s="137">
        <v>33</v>
      </c>
      <c r="AE70" s="137">
        <v>27</v>
      </c>
      <c r="AF70" s="137">
        <v>22</v>
      </c>
      <c r="AG70" s="137">
        <v>18</v>
      </c>
      <c r="AH70" s="137">
        <v>15</v>
      </c>
      <c r="AI70" s="137">
        <v>15</v>
      </c>
      <c r="AJ70" s="137">
        <v>13</v>
      </c>
      <c r="AK70" s="137">
        <v>12</v>
      </c>
      <c r="AL70" s="137">
        <v>11</v>
      </c>
      <c r="AM70" s="137">
        <v>11</v>
      </c>
      <c r="AN70" s="137">
        <v>10</v>
      </c>
      <c r="AO70" s="137">
        <v>9</v>
      </c>
      <c r="AP70" s="137">
        <v>9</v>
      </c>
    </row>
    <row r="71" spans="1:42" ht="18" customHeight="1">
      <c r="A71" s="136"/>
      <c r="B71" s="136" t="s">
        <v>650</v>
      </c>
      <c r="C71" s="137">
        <v>5</v>
      </c>
      <c r="D71" s="137" t="s">
        <v>631</v>
      </c>
      <c r="E71" s="137" t="s">
        <v>631</v>
      </c>
      <c r="F71" s="137" t="s">
        <v>631</v>
      </c>
      <c r="G71" s="137" t="s">
        <v>631</v>
      </c>
      <c r="H71" s="137" t="s">
        <v>631</v>
      </c>
      <c r="I71" s="137" t="s">
        <v>631</v>
      </c>
      <c r="J71" s="137" t="s">
        <v>631</v>
      </c>
      <c r="K71" s="137" t="s">
        <v>631</v>
      </c>
      <c r="L71" s="137" t="s">
        <v>631</v>
      </c>
      <c r="M71" s="137" t="s">
        <v>631</v>
      </c>
      <c r="N71" s="137" t="s">
        <v>631</v>
      </c>
      <c r="O71" s="137" t="s">
        <v>631</v>
      </c>
      <c r="P71" s="137" t="s">
        <v>631</v>
      </c>
      <c r="Q71" s="137" t="s">
        <v>631</v>
      </c>
      <c r="R71" s="137" t="s">
        <v>631</v>
      </c>
      <c r="S71" s="137" t="s">
        <v>631</v>
      </c>
      <c r="T71" s="137" t="s">
        <v>631</v>
      </c>
      <c r="U71" s="137" t="s">
        <v>631</v>
      </c>
      <c r="V71" s="137" t="s">
        <v>631</v>
      </c>
      <c r="W71" s="137" t="s">
        <v>631</v>
      </c>
      <c r="X71" s="137" t="s">
        <v>631</v>
      </c>
      <c r="Y71" s="137" t="s">
        <v>631</v>
      </c>
      <c r="Z71" s="137" t="s">
        <v>631</v>
      </c>
      <c r="AA71" s="137" t="s">
        <v>631</v>
      </c>
      <c r="AB71" s="137" t="s">
        <v>631</v>
      </c>
      <c r="AC71" s="137" t="s">
        <v>631</v>
      </c>
      <c r="AD71" s="137" t="s">
        <v>631</v>
      </c>
      <c r="AE71" s="137" t="s">
        <v>631</v>
      </c>
      <c r="AF71" s="137" t="s">
        <v>631</v>
      </c>
      <c r="AG71" s="137" t="s">
        <v>631</v>
      </c>
      <c r="AH71" s="137" t="s">
        <v>631</v>
      </c>
      <c r="AI71" s="137" t="s">
        <v>631</v>
      </c>
      <c r="AJ71" s="137" t="s">
        <v>631</v>
      </c>
      <c r="AK71" s="137" t="s">
        <v>631</v>
      </c>
      <c r="AL71" s="137" t="s">
        <v>631</v>
      </c>
      <c r="AM71" s="137" t="s">
        <v>631</v>
      </c>
      <c r="AN71" s="137" t="s">
        <v>631</v>
      </c>
      <c r="AO71" s="137" t="s">
        <v>631</v>
      </c>
      <c r="AP71" s="137" t="s">
        <v>631</v>
      </c>
    </row>
    <row r="72" spans="1:42" ht="18" customHeight="1">
      <c r="A72" s="136" t="s">
        <v>740</v>
      </c>
      <c r="B72" s="136" t="s">
        <v>741</v>
      </c>
      <c r="C72" s="137">
        <v>17160</v>
      </c>
      <c r="D72" s="137">
        <v>14772</v>
      </c>
      <c r="E72" s="137">
        <v>12444</v>
      </c>
      <c r="F72" s="137">
        <v>11013</v>
      </c>
      <c r="G72" s="137">
        <v>10211</v>
      </c>
      <c r="H72" s="137">
        <v>8965</v>
      </c>
      <c r="I72" s="137">
        <v>8623</v>
      </c>
      <c r="J72" s="137">
        <v>7567</v>
      </c>
      <c r="K72" s="137">
        <v>6951</v>
      </c>
      <c r="L72" s="137">
        <v>6321</v>
      </c>
      <c r="M72" s="137">
        <v>5864</v>
      </c>
      <c r="N72" s="137">
        <v>5389</v>
      </c>
      <c r="O72" s="137">
        <v>4929</v>
      </c>
      <c r="P72" s="137">
        <v>4481</v>
      </c>
      <c r="Q72" s="137">
        <v>4033</v>
      </c>
      <c r="R72" s="137">
        <v>3692</v>
      </c>
      <c r="S72" s="137">
        <v>3238</v>
      </c>
      <c r="T72" s="137">
        <v>2829</v>
      </c>
      <c r="U72" s="137">
        <v>2564</v>
      </c>
      <c r="V72" s="137">
        <v>2227</v>
      </c>
      <c r="W72" s="137">
        <v>2031</v>
      </c>
      <c r="X72" s="137">
        <v>1774</v>
      </c>
      <c r="Y72" s="137">
        <v>1575</v>
      </c>
      <c r="Z72" s="137">
        <v>1347</v>
      </c>
      <c r="AA72" s="137">
        <v>1117</v>
      </c>
      <c r="AB72" s="137">
        <v>937</v>
      </c>
      <c r="AC72" s="137">
        <v>766</v>
      </c>
      <c r="AD72" s="137">
        <v>598</v>
      </c>
      <c r="AE72" s="137">
        <v>491</v>
      </c>
      <c r="AF72" s="137">
        <v>360</v>
      </c>
      <c r="AG72" s="137">
        <v>298</v>
      </c>
      <c r="AH72" s="137">
        <v>254</v>
      </c>
      <c r="AI72" s="137">
        <v>234</v>
      </c>
      <c r="AJ72" s="137">
        <v>198</v>
      </c>
      <c r="AK72" s="137">
        <v>187</v>
      </c>
      <c r="AL72" s="137">
        <v>166</v>
      </c>
      <c r="AM72" s="137">
        <v>161</v>
      </c>
      <c r="AN72" s="137">
        <v>147</v>
      </c>
      <c r="AO72" s="137">
        <v>133</v>
      </c>
      <c r="AP72" s="137">
        <v>136</v>
      </c>
    </row>
    <row r="73" spans="1:42" ht="18" customHeight="1">
      <c r="A73" s="136" t="s">
        <v>742</v>
      </c>
      <c r="B73" s="136" t="s">
        <v>743</v>
      </c>
      <c r="C73" s="137">
        <v>1271</v>
      </c>
      <c r="D73" s="137">
        <v>1072</v>
      </c>
      <c r="E73" s="137">
        <v>873</v>
      </c>
      <c r="F73" s="137">
        <v>773</v>
      </c>
      <c r="G73" s="137">
        <v>708</v>
      </c>
      <c r="H73" s="137">
        <v>603</v>
      </c>
      <c r="I73" s="137">
        <v>583</v>
      </c>
      <c r="J73" s="137">
        <v>525</v>
      </c>
      <c r="K73" s="137">
        <v>502</v>
      </c>
      <c r="L73" s="137">
        <v>458</v>
      </c>
      <c r="M73" s="137">
        <v>434</v>
      </c>
      <c r="N73" s="137">
        <v>401</v>
      </c>
      <c r="O73" s="137">
        <v>349</v>
      </c>
      <c r="P73" s="137">
        <v>308</v>
      </c>
      <c r="Q73" s="137">
        <v>273</v>
      </c>
      <c r="R73" s="137">
        <v>253</v>
      </c>
      <c r="S73" s="137">
        <v>232</v>
      </c>
      <c r="T73" s="137">
        <v>208</v>
      </c>
      <c r="U73" s="137">
        <v>190</v>
      </c>
      <c r="V73" s="137">
        <v>164</v>
      </c>
      <c r="W73" s="137">
        <v>147</v>
      </c>
      <c r="X73" s="137">
        <v>121</v>
      </c>
      <c r="Y73" s="137">
        <v>110</v>
      </c>
      <c r="Z73" s="137">
        <v>94</v>
      </c>
      <c r="AA73" s="137">
        <v>80</v>
      </c>
      <c r="AB73" s="137">
        <v>70</v>
      </c>
      <c r="AC73" s="137">
        <v>65</v>
      </c>
      <c r="AD73" s="137">
        <v>55</v>
      </c>
      <c r="AE73" s="137">
        <v>47</v>
      </c>
      <c r="AF73" s="137">
        <v>35</v>
      </c>
      <c r="AG73" s="137">
        <v>25</v>
      </c>
      <c r="AH73" s="137">
        <v>19</v>
      </c>
      <c r="AI73" s="137">
        <v>16</v>
      </c>
      <c r="AJ73" s="137">
        <v>14</v>
      </c>
      <c r="AK73" s="137">
        <v>12</v>
      </c>
      <c r="AL73" s="137">
        <v>8</v>
      </c>
      <c r="AM73" s="137">
        <v>9</v>
      </c>
      <c r="AN73" s="137">
        <v>8</v>
      </c>
      <c r="AO73" s="137">
        <v>8</v>
      </c>
      <c r="AP73" s="137">
        <v>8</v>
      </c>
    </row>
    <row r="74" spans="1:42" ht="18" customHeight="1">
      <c r="A74" s="136" t="s">
        <v>744</v>
      </c>
      <c r="B74" s="136" t="s">
        <v>745</v>
      </c>
      <c r="C74" s="137">
        <v>271</v>
      </c>
      <c r="D74" s="137">
        <v>240</v>
      </c>
      <c r="E74" s="137">
        <v>201</v>
      </c>
      <c r="F74" s="137">
        <v>177</v>
      </c>
      <c r="G74" s="137">
        <v>171</v>
      </c>
      <c r="H74" s="137">
        <v>159</v>
      </c>
      <c r="I74" s="137">
        <v>145</v>
      </c>
      <c r="J74" s="137">
        <v>134</v>
      </c>
      <c r="K74" s="137">
        <v>124</v>
      </c>
      <c r="L74" s="137">
        <v>111</v>
      </c>
      <c r="M74" s="137">
        <v>101</v>
      </c>
      <c r="N74" s="137">
        <v>101</v>
      </c>
      <c r="O74" s="137">
        <v>95</v>
      </c>
      <c r="P74" s="137">
        <v>84</v>
      </c>
      <c r="Q74" s="137">
        <v>82</v>
      </c>
      <c r="R74" s="137">
        <v>74</v>
      </c>
      <c r="S74" s="137">
        <v>69</v>
      </c>
      <c r="T74" s="137">
        <v>58</v>
      </c>
      <c r="U74" s="137">
        <v>47</v>
      </c>
      <c r="V74" s="137">
        <v>44</v>
      </c>
      <c r="W74" s="137">
        <v>42</v>
      </c>
      <c r="X74" s="137">
        <v>37</v>
      </c>
      <c r="Y74" s="137">
        <v>32</v>
      </c>
      <c r="Z74" s="137">
        <v>32</v>
      </c>
      <c r="AA74" s="137">
        <v>28</v>
      </c>
      <c r="AB74" s="137">
        <v>26</v>
      </c>
      <c r="AC74" s="137">
        <v>26</v>
      </c>
      <c r="AD74" s="137">
        <v>15</v>
      </c>
      <c r="AE74" s="137">
        <v>12</v>
      </c>
      <c r="AF74" s="137">
        <v>12</v>
      </c>
      <c r="AG74" s="137">
        <v>11</v>
      </c>
      <c r="AH74" s="137">
        <v>11</v>
      </c>
      <c r="AI74" s="137">
        <v>11</v>
      </c>
      <c r="AJ74" s="137">
        <v>8</v>
      </c>
      <c r="AK74" s="137" t="s">
        <v>631</v>
      </c>
      <c r="AL74" s="137">
        <v>5</v>
      </c>
      <c r="AM74" s="137" t="s">
        <v>631</v>
      </c>
      <c r="AN74" s="137" t="s">
        <v>631</v>
      </c>
      <c r="AO74" s="137" t="s">
        <v>631</v>
      </c>
      <c r="AP74" s="137" t="s">
        <v>631</v>
      </c>
    </row>
    <row r="75" spans="1:42" ht="18" customHeight="1">
      <c r="A75" s="136" t="s">
        <v>746</v>
      </c>
      <c r="B75" s="136" t="s">
        <v>747</v>
      </c>
      <c r="C75" s="137">
        <v>300</v>
      </c>
      <c r="D75" s="137">
        <v>238</v>
      </c>
      <c r="E75" s="137">
        <v>198</v>
      </c>
      <c r="F75" s="137">
        <v>171</v>
      </c>
      <c r="G75" s="137">
        <v>160</v>
      </c>
      <c r="H75" s="137">
        <v>140</v>
      </c>
      <c r="I75" s="137">
        <v>130</v>
      </c>
      <c r="J75" s="137">
        <v>116</v>
      </c>
      <c r="K75" s="137">
        <v>110</v>
      </c>
      <c r="L75" s="137">
        <v>112</v>
      </c>
      <c r="M75" s="137">
        <v>109</v>
      </c>
      <c r="N75" s="137">
        <v>104</v>
      </c>
      <c r="O75" s="137">
        <v>93</v>
      </c>
      <c r="P75" s="137">
        <v>83</v>
      </c>
      <c r="Q75" s="137">
        <v>82</v>
      </c>
      <c r="R75" s="137">
        <v>71</v>
      </c>
      <c r="S75" s="137">
        <v>58</v>
      </c>
      <c r="T75" s="137">
        <v>44</v>
      </c>
      <c r="U75" s="137">
        <v>41</v>
      </c>
      <c r="V75" s="137">
        <v>32</v>
      </c>
      <c r="W75" s="137">
        <v>29</v>
      </c>
      <c r="X75" s="137">
        <v>21</v>
      </c>
      <c r="Y75" s="137">
        <v>20</v>
      </c>
      <c r="Z75" s="137">
        <v>18</v>
      </c>
      <c r="AA75" s="137">
        <v>15</v>
      </c>
      <c r="AB75" s="137">
        <v>14</v>
      </c>
      <c r="AC75" s="137">
        <v>14</v>
      </c>
      <c r="AD75" s="137">
        <v>10</v>
      </c>
      <c r="AE75" s="137">
        <v>11</v>
      </c>
      <c r="AF75" s="137">
        <v>6</v>
      </c>
      <c r="AG75" s="137">
        <v>5</v>
      </c>
      <c r="AH75" s="137">
        <v>5</v>
      </c>
      <c r="AI75" s="137">
        <v>6</v>
      </c>
      <c r="AJ75" s="137">
        <v>6</v>
      </c>
      <c r="AK75" s="137">
        <v>9</v>
      </c>
      <c r="AL75" s="137">
        <v>8</v>
      </c>
      <c r="AM75" s="137">
        <v>7</v>
      </c>
      <c r="AN75" s="137">
        <v>8</v>
      </c>
      <c r="AO75" s="137">
        <v>6</v>
      </c>
      <c r="AP75" s="137">
        <v>6</v>
      </c>
    </row>
    <row r="76" spans="1:42" ht="18" customHeight="1">
      <c r="A76" s="136" t="s">
        <v>748</v>
      </c>
      <c r="B76" s="136" t="s">
        <v>749</v>
      </c>
      <c r="C76" s="137">
        <v>426</v>
      </c>
      <c r="D76" s="137">
        <v>357</v>
      </c>
      <c r="E76" s="137">
        <v>286</v>
      </c>
      <c r="F76" s="137">
        <v>236</v>
      </c>
      <c r="G76" s="137">
        <v>219</v>
      </c>
      <c r="H76" s="137">
        <v>193</v>
      </c>
      <c r="I76" s="137">
        <v>179</v>
      </c>
      <c r="J76" s="137">
        <v>166</v>
      </c>
      <c r="K76" s="137">
        <v>159</v>
      </c>
      <c r="L76" s="137">
        <v>144</v>
      </c>
      <c r="M76" s="137">
        <v>137</v>
      </c>
      <c r="N76" s="137">
        <v>135</v>
      </c>
      <c r="O76" s="137">
        <v>137</v>
      </c>
      <c r="P76" s="137">
        <v>127</v>
      </c>
      <c r="Q76" s="137">
        <v>117</v>
      </c>
      <c r="R76" s="137">
        <v>108</v>
      </c>
      <c r="S76" s="137">
        <v>95</v>
      </c>
      <c r="T76" s="137">
        <v>83</v>
      </c>
      <c r="U76" s="137">
        <v>73</v>
      </c>
      <c r="V76" s="137">
        <v>64</v>
      </c>
      <c r="W76" s="137">
        <v>55</v>
      </c>
      <c r="X76" s="137">
        <v>44</v>
      </c>
      <c r="Y76" s="137">
        <v>41</v>
      </c>
      <c r="Z76" s="137">
        <v>30</v>
      </c>
      <c r="AA76" s="137">
        <v>30</v>
      </c>
      <c r="AB76" s="137">
        <v>27</v>
      </c>
      <c r="AC76" s="137">
        <v>25</v>
      </c>
      <c r="AD76" s="137">
        <v>20</v>
      </c>
      <c r="AE76" s="137">
        <v>16</v>
      </c>
      <c r="AF76" s="137">
        <v>10</v>
      </c>
      <c r="AG76" s="137">
        <v>7</v>
      </c>
      <c r="AH76" s="137">
        <v>7</v>
      </c>
      <c r="AI76" s="137">
        <v>6</v>
      </c>
      <c r="AJ76" s="137">
        <v>5</v>
      </c>
      <c r="AK76" s="137" t="s">
        <v>631</v>
      </c>
      <c r="AL76" s="137" t="s">
        <v>631</v>
      </c>
      <c r="AM76" s="137" t="s">
        <v>631</v>
      </c>
      <c r="AN76" s="137" t="s">
        <v>631</v>
      </c>
      <c r="AO76" s="137">
        <v>5</v>
      </c>
      <c r="AP76" s="137">
        <v>6</v>
      </c>
    </row>
    <row r="77" spans="1:42" ht="18" customHeight="1">
      <c r="A77" s="136" t="s">
        <v>750</v>
      </c>
      <c r="B77" s="136" t="s">
        <v>751</v>
      </c>
      <c r="C77" s="137">
        <v>711</v>
      </c>
      <c r="D77" s="137">
        <v>594</v>
      </c>
      <c r="E77" s="137">
        <v>492</v>
      </c>
      <c r="F77" s="137">
        <v>440</v>
      </c>
      <c r="G77" s="137">
        <v>406</v>
      </c>
      <c r="H77" s="137">
        <v>350</v>
      </c>
      <c r="I77" s="137">
        <v>331</v>
      </c>
      <c r="J77" s="137">
        <v>308</v>
      </c>
      <c r="K77" s="137">
        <v>279</v>
      </c>
      <c r="L77" s="137">
        <v>259</v>
      </c>
      <c r="M77" s="137">
        <v>247</v>
      </c>
      <c r="N77" s="137">
        <v>233</v>
      </c>
      <c r="O77" s="137">
        <v>223</v>
      </c>
      <c r="P77" s="137">
        <v>201</v>
      </c>
      <c r="Q77" s="137">
        <v>177</v>
      </c>
      <c r="R77" s="137">
        <v>156</v>
      </c>
      <c r="S77" s="137">
        <v>132</v>
      </c>
      <c r="T77" s="137">
        <v>112</v>
      </c>
      <c r="U77" s="137">
        <v>102</v>
      </c>
      <c r="V77" s="137">
        <v>87</v>
      </c>
      <c r="W77" s="137">
        <v>78</v>
      </c>
      <c r="X77" s="137">
        <v>65</v>
      </c>
      <c r="Y77" s="137">
        <v>60</v>
      </c>
      <c r="Z77" s="137">
        <v>55</v>
      </c>
      <c r="AA77" s="137">
        <v>46</v>
      </c>
      <c r="AB77" s="137">
        <v>38</v>
      </c>
      <c r="AC77" s="137">
        <v>29</v>
      </c>
      <c r="AD77" s="137">
        <v>21</v>
      </c>
      <c r="AE77" s="137">
        <v>20</v>
      </c>
      <c r="AF77" s="137">
        <v>16</v>
      </c>
      <c r="AG77" s="137">
        <v>12</v>
      </c>
      <c r="AH77" s="137">
        <v>10</v>
      </c>
      <c r="AI77" s="137">
        <v>9</v>
      </c>
      <c r="AJ77" s="137">
        <v>9</v>
      </c>
      <c r="AK77" s="137">
        <v>9</v>
      </c>
      <c r="AL77" s="137">
        <v>8</v>
      </c>
      <c r="AM77" s="137">
        <v>9</v>
      </c>
      <c r="AN77" s="137">
        <v>6</v>
      </c>
      <c r="AO77" s="137" t="s">
        <v>631</v>
      </c>
      <c r="AP77" s="137" t="s">
        <v>631</v>
      </c>
    </row>
    <row r="78" spans="1:42" ht="18" customHeight="1">
      <c r="A78" s="136" t="s">
        <v>752</v>
      </c>
      <c r="B78" s="136" t="s">
        <v>753</v>
      </c>
      <c r="C78" s="137">
        <v>2932</v>
      </c>
      <c r="D78" s="137">
        <v>2492</v>
      </c>
      <c r="E78" s="137">
        <v>2117</v>
      </c>
      <c r="F78" s="137">
        <v>1885</v>
      </c>
      <c r="G78" s="137">
        <v>1731</v>
      </c>
      <c r="H78" s="137">
        <v>1519</v>
      </c>
      <c r="I78" s="137">
        <v>1435</v>
      </c>
      <c r="J78" s="137">
        <v>1307</v>
      </c>
      <c r="K78" s="137">
        <v>1178</v>
      </c>
      <c r="L78" s="137">
        <v>1069</v>
      </c>
      <c r="M78" s="137">
        <v>962</v>
      </c>
      <c r="N78" s="137">
        <v>886</v>
      </c>
      <c r="O78" s="137">
        <v>822</v>
      </c>
      <c r="P78" s="137">
        <v>756</v>
      </c>
      <c r="Q78" s="137">
        <v>664</v>
      </c>
      <c r="R78" s="137">
        <v>598</v>
      </c>
      <c r="S78" s="137">
        <v>508</v>
      </c>
      <c r="T78" s="137">
        <v>454</v>
      </c>
      <c r="U78" s="137">
        <v>410</v>
      </c>
      <c r="V78" s="137">
        <v>351</v>
      </c>
      <c r="W78" s="137">
        <v>319</v>
      </c>
      <c r="X78" s="137">
        <v>285</v>
      </c>
      <c r="Y78" s="137">
        <v>254</v>
      </c>
      <c r="Z78" s="137">
        <v>200</v>
      </c>
      <c r="AA78" s="137">
        <v>172</v>
      </c>
      <c r="AB78" s="137">
        <v>149</v>
      </c>
      <c r="AC78" s="137">
        <v>122</v>
      </c>
      <c r="AD78" s="137">
        <v>99</v>
      </c>
      <c r="AE78" s="137">
        <v>86</v>
      </c>
      <c r="AF78" s="137">
        <v>69</v>
      </c>
      <c r="AG78" s="137">
        <v>54</v>
      </c>
      <c r="AH78" s="137">
        <v>49</v>
      </c>
      <c r="AI78" s="137">
        <v>47</v>
      </c>
      <c r="AJ78" s="137">
        <v>37</v>
      </c>
      <c r="AK78" s="137">
        <v>34</v>
      </c>
      <c r="AL78" s="137">
        <v>30</v>
      </c>
      <c r="AM78" s="137">
        <v>28</v>
      </c>
      <c r="AN78" s="137">
        <v>25</v>
      </c>
      <c r="AO78" s="137">
        <v>28</v>
      </c>
      <c r="AP78" s="137">
        <v>27</v>
      </c>
    </row>
    <row r="79" spans="1:42" ht="18" customHeight="1">
      <c r="A79" s="136" t="s">
        <v>754</v>
      </c>
      <c r="B79" s="136" t="s">
        <v>755</v>
      </c>
      <c r="C79" s="137">
        <v>296</v>
      </c>
      <c r="D79" s="137">
        <v>261</v>
      </c>
      <c r="E79" s="137">
        <v>213</v>
      </c>
      <c r="F79" s="137">
        <v>198</v>
      </c>
      <c r="G79" s="137">
        <v>179</v>
      </c>
      <c r="H79" s="137">
        <v>155</v>
      </c>
      <c r="I79" s="137">
        <v>150</v>
      </c>
      <c r="J79" s="137">
        <v>136</v>
      </c>
      <c r="K79" s="137">
        <v>117</v>
      </c>
      <c r="L79" s="137">
        <v>101</v>
      </c>
      <c r="M79" s="137">
        <v>88</v>
      </c>
      <c r="N79" s="137">
        <v>81</v>
      </c>
      <c r="O79" s="137">
        <v>76</v>
      </c>
      <c r="P79" s="137">
        <v>73</v>
      </c>
      <c r="Q79" s="137">
        <v>62</v>
      </c>
      <c r="R79" s="137">
        <v>59</v>
      </c>
      <c r="S79" s="137">
        <v>45</v>
      </c>
      <c r="T79" s="137">
        <v>42</v>
      </c>
      <c r="U79" s="137">
        <v>38</v>
      </c>
      <c r="V79" s="137">
        <v>34</v>
      </c>
      <c r="W79" s="137">
        <v>34</v>
      </c>
      <c r="X79" s="137">
        <v>28</v>
      </c>
      <c r="Y79" s="137">
        <v>26</v>
      </c>
      <c r="Z79" s="137">
        <v>19</v>
      </c>
      <c r="AA79" s="137">
        <v>17</v>
      </c>
      <c r="AB79" s="137">
        <v>16</v>
      </c>
      <c r="AC79" s="137">
        <v>10</v>
      </c>
      <c r="AD79" s="137" t="s">
        <v>631</v>
      </c>
      <c r="AE79" s="137">
        <v>5</v>
      </c>
      <c r="AF79" s="137" t="s">
        <v>631</v>
      </c>
      <c r="AG79" s="137" t="s">
        <v>631</v>
      </c>
      <c r="AH79" s="137" t="s">
        <v>631</v>
      </c>
      <c r="AI79" s="137" t="s">
        <v>631</v>
      </c>
      <c r="AJ79" s="137" t="s">
        <v>631</v>
      </c>
      <c r="AK79" s="137" t="s">
        <v>631</v>
      </c>
      <c r="AL79" s="137" t="s">
        <v>631</v>
      </c>
      <c r="AM79" s="137" t="s">
        <v>631</v>
      </c>
      <c r="AN79" s="137" t="s">
        <v>631</v>
      </c>
      <c r="AO79" s="137" t="s">
        <v>631</v>
      </c>
      <c r="AP79" s="137" t="s">
        <v>631</v>
      </c>
    </row>
    <row r="80" spans="1:42" ht="18" customHeight="1">
      <c r="A80" s="136" t="s">
        <v>756</v>
      </c>
      <c r="B80" s="136" t="s">
        <v>757</v>
      </c>
      <c r="C80" s="137">
        <v>466</v>
      </c>
      <c r="D80" s="137">
        <v>399</v>
      </c>
      <c r="E80" s="137">
        <v>334</v>
      </c>
      <c r="F80" s="137">
        <v>295</v>
      </c>
      <c r="G80" s="137">
        <v>263</v>
      </c>
      <c r="H80" s="137">
        <v>228</v>
      </c>
      <c r="I80" s="137">
        <v>214</v>
      </c>
      <c r="J80" s="137">
        <v>199</v>
      </c>
      <c r="K80" s="137">
        <v>181</v>
      </c>
      <c r="L80" s="137">
        <v>173</v>
      </c>
      <c r="M80" s="137">
        <v>158</v>
      </c>
      <c r="N80" s="137">
        <v>152</v>
      </c>
      <c r="O80" s="137">
        <v>140</v>
      </c>
      <c r="P80" s="137">
        <v>135</v>
      </c>
      <c r="Q80" s="137">
        <v>121</v>
      </c>
      <c r="R80" s="137">
        <v>106</v>
      </c>
      <c r="S80" s="137">
        <v>103</v>
      </c>
      <c r="T80" s="137">
        <v>96</v>
      </c>
      <c r="U80" s="137">
        <v>85</v>
      </c>
      <c r="V80" s="137">
        <v>72</v>
      </c>
      <c r="W80" s="137">
        <v>65</v>
      </c>
      <c r="X80" s="137">
        <v>55</v>
      </c>
      <c r="Y80" s="137">
        <v>52</v>
      </c>
      <c r="Z80" s="137">
        <v>40</v>
      </c>
      <c r="AA80" s="137">
        <v>34</v>
      </c>
      <c r="AB80" s="137">
        <v>29</v>
      </c>
      <c r="AC80" s="137">
        <v>21</v>
      </c>
      <c r="AD80" s="137">
        <v>17</v>
      </c>
      <c r="AE80" s="137">
        <v>17</v>
      </c>
      <c r="AF80" s="137">
        <v>15</v>
      </c>
      <c r="AG80" s="137">
        <v>12</v>
      </c>
      <c r="AH80" s="137">
        <v>10</v>
      </c>
      <c r="AI80" s="137">
        <v>11</v>
      </c>
      <c r="AJ80" s="137">
        <v>9</v>
      </c>
      <c r="AK80" s="137">
        <v>7</v>
      </c>
      <c r="AL80" s="137">
        <v>5</v>
      </c>
      <c r="AM80" s="137" t="s">
        <v>631</v>
      </c>
      <c r="AN80" s="137" t="s">
        <v>631</v>
      </c>
      <c r="AO80" s="137" t="s">
        <v>631</v>
      </c>
      <c r="AP80" s="137" t="s">
        <v>631</v>
      </c>
    </row>
    <row r="81" spans="1:42" ht="18" customHeight="1">
      <c r="A81" s="136" t="s">
        <v>758</v>
      </c>
      <c r="B81" s="136" t="s">
        <v>759</v>
      </c>
      <c r="C81" s="137">
        <v>1001</v>
      </c>
      <c r="D81" s="137">
        <v>838</v>
      </c>
      <c r="E81" s="137">
        <v>715</v>
      </c>
      <c r="F81" s="137">
        <v>636</v>
      </c>
      <c r="G81" s="137">
        <v>595</v>
      </c>
      <c r="H81" s="137">
        <v>521</v>
      </c>
      <c r="I81" s="137">
        <v>483</v>
      </c>
      <c r="J81" s="137">
        <v>426</v>
      </c>
      <c r="K81" s="137">
        <v>382</v>
      </c>
      <c r="L81" s="137">
        <v>343</v>
      </c>
      <c r="M81" s="137">
        <v>309</v>
      </c>
      <c r="N81" s="137">
        <v>277</v>
      </c>
      <c r="O81" s="137">
        <v>253</v>
      </c>
      <c r="P81" s="137">
        <v>231</v>
      </c>
      <c r="Q81" s="137">
        <v>205</v>
      </c>
      <c r="R81" s="137">
        <v>188</v>
      </c>
      <c r="S81" s="137">
        <v>157</v>
      </c>
      <c r="T81" s="137">
        <v>133</v>
      </c>
      <c r="U81" s="137">
        <v>116</v>
      </c>
      <c r="V81" s="137">
        <v>95</v>
      </c>
      <c r="W81" s="137">
        <v>84</v>
      </c>
      <c r="X81" s="137">
        <v>75</v>
      </c>
      <c r="Y81" s="137">
        <v>71</v>
      </c>
      <c r="Z81" s="137">
        <v>48</v>
      </c>
      <c r="AA81" s="137">
        <v>42</v>
      </c>
      <c r="AB81" s="137">
        <v>36</v>
      </c>
      <c r="AC81" s="137">
        <v>29</v>
      </c>
      <c r="AD81" s="137">
        <v>22</v>
      </c>
      <c r="AE81" s="137">
        <v>17</v>
      </c>
      <c r="AF81" s="137">
        <v>15</v>
      </c>
      <c r="AG81" s="137">
        <v>14</v>
      </c>
      <c r="AH81" s="137">
        <v>12</v>
      </c>
      <c r="AI81" s="137">
        <v>10</v>
      </c>
      <c r="AJ81" s="137">
        <v>8</v>
      </c>
      <c r="AK81" s="137">
        <v>8</v>
      </c>
      <c r="AL81" s="137">
        <v>7</v>
      </c>
      <c r="AM81" s="137">
        <v>6</v>
      </c>
      <c r="AN81" s="137">
        <v>6</v>
      </c>
      <c r="AO81" s="137">
        <v>7</v>
      </c>
      <c r="AP81" s="137">
        <v>6</v>
      </c>
    </row>
    <row r="82" spans="1:42" ht="18" customHeight="1">
      <c r="A82" s="136" t="s">
        <v>760</v>
      </c>
      <c r="B82" s="136" t="s">
        <v>761</v>
      </c>
      <c r="C82" s="137">
        <v>185</v>
      </c>
      <c r="D82" s="137">
        <v>157</v>
      </c>
      <c r="E82" s="137">
        <v>138</v>
      </c>
      <c r="F82" s="137">
        <v>120</v>
      </c>
      <c r="G82" s="137">
        <v>112</v>
      </c>
      <c r="H82" s="137">
        <v>101</v>
      </c>
      <c r="I82" s="137">
        <v>100</v>
      </c>
      <c r="J82" s="137">
        <v>101</v>
      </c>
      <c r="K82" s="137">
        <v>97</v>
      </c>
      <c r="L82" s="137">
        <v>81</v>
      </c>
      <c r="M82" s="137">
        <v>73</v>
      </c>
      <c r="N82" s="137">
        <v>65</v>
      </c>
      <c r="O82" s="137">
        <v>64</v>
      </c>
      <c r="P82" s="137">
        <v>61</v>
      </c>
      <c r="Q82" s="137">
        <v>56</v>
      </c>
      <c r="R82" s="137">
        <v>53</v>
      </c>
      <c r="S82" s="137">
        <v>39</v>
      </c>
      <c r="T82" s="137">
        <v>37</v>
      </c>
      <c r="U82" s="137">
        <v>32</v>
      </c>
      <c r="V82" s="137">
        <v>27</v>
      </c>
      <c r="W82" s="137">
        <v>24</v>
      </c>
      <c r="X82" s="137">
        <v>26</v>
      </c>
      <c r="Y82" s="137">
        <v>21</v>
      </c>
      <c r="Z82" s="137">
        <v>19</v>
      </c>
      <c r="AA82" s="137">
        <v>16</v>
      </c>
      <c r="AB82" s="137">
        <v>15</v>
      </c>
      <c r="AC82" s="137">
        <v>16</v>
      </c>
      <c r="AD82" s="137">
        <v>15</v>
      </c>
      <c r="AE82" s="137">
        <v>12</v>
      </c>
      <c r="AF82" s="137">
        <v>7</v>
      </c>
      <c r="AG82" s="137">
        <v>6</v>
      </c>
      <c r="AH82" s="137">
        <v>6</v>
      </c>
      <c r="AI82" s="137">
        <v>5</v>
      </c>
      <c r="AJ82" s="137">
        <v>5</v>
      </c>
      <c r="AK82" s="137" t="s">
        <v>631</v>
      </c>
      <c r="AL82" s="137" t="s">
        <v>631</v>
      </c>
      <c r="AM82" s="137" t="s">
        <v>631</v>
      </c>
      <c r="AN82" s="137" t="s">
        <v>631</v>
      </c>
      <c r="AO82" s="137" t="s">
        <v>631</v>
      </c>
      <c r="AP82" s="137" t="s">
        <v>631</v>
      </c>
    </row>
    <row r="83" spans="1:42" ht="18" customHeight="1">
      <c r="A83" s="136" t="s">
        <v>762</v>
      </c>
      <c r="B83" s="136" t="s">
        <v>763</v>
      </c>
      <c r="C83" s="137">
        <v>280</v>
      </c>
      <c r="D83" s="137">
        <v>240</v>
      </c>
      <c r="E83" s="137">
        <v>199</v>
      </c>
      <c r="F83" s="137">
        <v>178</v>
      </c>
      <c r="G83" s="137">
        <v>169</v>
      </c>
      <c r="H83" s="137">
        <v>150</v>
      </c>
      <c r="I83" s="137">
        <v>136</v>
      </c>
      <c r="J83" s="137">
        <v>125</v>
      </c>
      <c r="K83" s="137">
        <v>113</v>
      </c>
      <c r="L83" s="137">
        <v>105</v>
      </c>
      <c r="M83" s="137">
        <v>93</v>
      </c>
      <c r="N83" s="137">
        <v>88</v>
      </c>
      <c r="O83" s="137">
        <v>83</v>
      </c>
      <c r="P83" s="137">
        <v>74</v>
      </c>
      <c r="Q83" s="137">
        <v>66</v>
      </c>
      <c r="R83" s="137">
        <v>60</v>
      </c>
      <c r="S83" s="137">
        <v>48</v>
      </c>
      <c r="T83" s="137">
        <v>44</v>
      </c>
      <c r="U83" s="137">
        <v>47</v>
      </c>
      <c r="V83" s="137">
        <v>41</v>
      </c>
      <c r="W83" s="137">
        <v>36</v>
      </c>
      <c r="X83" s="137">
        <v>33</v>
      </c>
      <c r="Y83" s="137">
        <v>27</v>
      </c>
      <c r="Z83" s="137">
        <v>25</v>
      </c>
      <c r="AA83" s="137">
        <v>22</v>
      </c>
      <c r="AB83" s="137">
        <v>23</v>
      </c>
      <c r="AC83" s="137">
        <v>18</v>
      </c>
      <c r="AD83" s="137">
        <v>16</v>
      </c>
      <c r="AE83" s="137">
        <v>12</v>
      </c>
      <c r="AF83" s="137">
        <v>11</v>
      </c>
      <c r="AG83" s="137">
        <v>8</v>
      </c>
      <c r="AH83" s="137">
        <v>7</v>
      </c>
      <c r="AI83" s="137">
        <v>7</v>
      </c>
      <c r="AJ83" s="137">
        <v>6</v>
      </c>
      <c r="AK83" s="137">
        <v>7</v>
      </c>
      <c r="AL83" s="137">
        <v>7</v>
      </c>
      <c r="AM83" s="137">
        <v>6</v>
      </c>
      <c r="AN83" s="137">
        <v>6</v>
      </c>
      <c r="AO83" s="137">
        <v>7</v>
      </c>
      <c r="AP83" s="137">
        <v>7</v>
      </c>
    </row>
    <row r="84" spans="1:42" ht="18" customHeight="1">
      <c r="A84" s="136" t="s">
        <v>764</v>
      </c>
      <c r="B84" s="136" t="s">
        <v>765</v>
      </c>
      <c r="C84" s="137">
        <v>267</v>
      </c>
      <c r="D84" s="137">
        <v>225</v>
      </c>
      <c r="E84" s="137">
        <v>190</v>
      </c>
      <c r="F84" s="137">
        <v>167</v>
      </c>
      <c r="G84" s="137">
        <v>142</v>
      </c>
      <c r="H84" s="137">
        <v>120</v>
      </c>
      <c r="I84" s="137">
        <v>119</v>
      </c>
      <c r="J84" s="137">
        <v>109</v>
      </c>
      <c r="K84" s="137">
        <v>103</v>
      </c>
      <c r="L84" s="137">
        <v>93</v>
      </c>
      <c r="M84" s="137">
        <v>86</v>
      </c>
      <c r="N84" s="137">
        <v>78</v>
      </c>
      <c r="O84" s="137">
        <v>71</v>
      </c>
      <c r="P84" s="137">
        <v>64</v>
      </c>
      <c r="Q84" s="137">
        <v>55</v>
      </c>
      <c r="R84" s="137">
        <v>49</v>
      </c>
      <c r="S84" s="137">
        <v>46</v>
      </c>
      <c r="T84" s="137">
        <v>41</v>
      </c>
      <c r="U84" s="137">
        <v>35</v>
      </c>
      <c r="V84" s="137">
        <v>34</v>
      </c>
      <c r="W84" s="137">
        <v>32</v>
      </c>
      <c r="X84" s="137">
        <v>26</v>
      </c>
      <c r="Y84" s="137">
        <v>21</v>
      </c>
      <c r="Z84" s="137">
        <v>19</v>
      </c>
      <c r="AA84" s="137">
        <v>17</v>
      </c>
      <c r="AB84" s="137">
        <v>10</v>
      </c>
      <c r="AC84" s="137">
        <v>11</v>
      </c>
      <c r="AD84" s="137">
        <v>11</v>
      </c>
      <c r="AE84" s="137">
        <v>10</v>
      </c>
      <c r="AF84" s="137">
        <v>7</v>
      </c>
      <c r="AG84" s="137">
        <v>5</v>
      </c>
      <c r="AH84" s="137">
        <v>5</v>
      </c>
      <c r="AI84" s="137">
        <v>5</v>
      </c>
      <c r="AJ84" s="137" t="s">
        <v>631</v>
      </c>
      <c r="AK84" s="137" t="s">
        <v>631</v>
      </c>
      <c r="AL84" s="137">
        <v>5</v>
      </c>
      <c r="AM84" s="137">
        <v>7</v>
      </c>
      <c r="AN84" s="137">
        <v>6</v>
      </c>
      <c r="AO84" s="137">
        <v>5</v>
      </c>
      <c r="AP84" s="137">
        <v>5</v>
      </c>
    </row>
    <row r="85" spans="1:42" ht="18" customHeight="1">
      <c r="A85" s="136" t="s">
        <v>766</v>
      </c>
      <c r="B85" s="136" t="s">
        <v>767</v>
      </c>
      <c r="C85" s="137">
        <v>434</v>
      </c>
      <c r="D85" s="137">
        <v>372</v>
      </c>
      <c r="E85" s="137">
        <v>328</v>
      </c>
      <c r="F85" s="137">
        <v>291</v>
      </c>
      <c r="G85" s="137">
        <v>271</v>
      </c>
      <c r="H85" s="137">
        <v>244</v>
      </c>
      <c r="I85" s="137">
        <v>233</v>
      </c>
      <c r="J85" s="137">
        <v>211</v>
      </c>
      <c r="K85" s="137">
        <v>185</v>
      </c>
      <c r="L85" s="137">
        <v>173</v>
      </c>
      <c r="M85" s="137">
        <v>155</v>
      </c>
      <c r="N85" s="137">
        <v>145</v>
      </c>
      <c r="O85" s="137">
        <v>135</v>
      </c>
      <c r="P85" s="137">
        <v>118</v>
      </c>
      <c r="Q85" s="137">
        <v>99</v>
      </c>
      <c r="R85" s="137">
        <v>83</v>
      </c>
      <c r="S85" s="137">
        <v>70</v>
      </c>
      <c r="T85" s="137">
        <v>61</v>
      </c>
      <c r="U85" s="137">
        <v>57</v>
      </c>
      <c r="V85" s="137">
        <v>48</v>
      </c>
      <c r="W85" s="137">
        <v>44</v>
      </c>
      <c r="X85" s="137">
        <v>42</v>
      </c>
      <c r="Y85" s="137">
        <v>36</v>
      </c>
      <c r="Z85" s="137">
        <v>30</v>
      </c>
      <c r="AA85" s="137">
        <v>24</v>
      </c>
      <c r="AB85" s="137">
        <v>20</v>
      </c>
      <c r="AC85" s="137">
        <v>17</v>
      </c>
      <c r="AD85" s="137">
        <v>14</v>
      </c>
      <c r="AE85" s="137">
        <v>13</v>
      </c>
      <c r="AF85" s="137">
        <v>10</v>
      </c>
      <c r="AG85" s="137">
        <v>6</v>
      </c>
      <c r="AH85" s="137">
        <v>5</v>
      </c>
      <c r="AI85" s="137">
        <v>5</v>
      </c>
      <c r="AJ85" s="137" t="s">
        <v>631</v>
      </c>
      <c r="AK85" s="137" t="s">
        <v>631</v>
      </c>
      <c r="AL85" s="137" t="s">
        <v>631</v>
      </c>
      <c r="AM85" s="137">
        <v>0</v>
      </c>
      <c r="AN85" s="137">
        <v>0</v>
      </c>
      <c r="AO85" s="137" t="s">
        <v>631</v>
      </c>
      <c r="AP85" s="137" t="s">
        <v>631</v>
      </c>
    </row>
    <row r="86" spans="1:42" ht="18" customHeight="1">
      <c r="A86" s="136"/>
      <c r="B86" s="136" t="s">
        <v>727</v>
      </c>
      <c r="C86" s="137" t="s">
        <v>631</v>
      </c>
      <c r="D86" s="137">
        <v>0</v>
      </c>
      <c r="E86" s="137">
        <v>0</v>
      </c>
      <c r="F86" s="137">
        <v>0</v>
      </c>
      <c r="G86" s="137">
        <v>0</v>
      </c>
      <c r="H86" s="137">
        <v>0</v>
      </c>
      <c r="I86" s="137">
        <v>0</v>
      </c>
      <c r="J86" s="137">
        <v>0</v>
      </c>
      <c r="K86" s="137">
        <v>0</v>
      </c>
      <c r="L86" s="137">
        <v>0</v>
      </c>
      <c r="M86" s="137">
        <v>0</v>
      </c>
      <c r="N86" s="137">
        <v>0</v>
      </c>
      <c r="O86" s="137">
        <v>0</v>
      </c>
      <c r="P86" s="137">
        <v>0</v>
      </c>
      <c r="Q86" s="137">
        <v>0</v>
      </c>
      <c r="R86" s="137">
        <v>0</v>
      </c>
      <c r="S86" s="137">
        <v>0</v>
      </c>
      <c r="T86" s="137">
        <v>0</v>
      </c>
      <c r="U86" s="137">
        <v>0</v>
      </c>
      <c r="V86" s="137">
        <v>0</v>
      </c>
      <c r="W86" s="137">
        <v>0</v>
      </c>
      <c r="X86" s="137">
        <v>0</v>
      </c>
      <c r="Y86" s="137">
        <v>0</v>
      </c>
      <c r="Z86" s="137">
        <v>0</v>
      </c>
      <c r="AA86" s="137">
        <v>0</v>
      </c>
      <c r="AB86" s="137">
        <v>0</v>
      </c>
      <c r="AC86" s="137">
        <v>0</v>
      </c>
      <c r="AD86" s="137">
        <v>0</v>
      </c>
      <c r="AE86" s="137">
        <v>0</v>
      </c>
      <c r="AF86" s="137">
        <v>0</v>
      </c>
      <c r="AG86" s="137">
        <v>0</v>
      </c>
      <c r="AH86" s="137">
        <v>0</v>
      </c>
      <c r="AI86" s="137">
        <v>0</v>
      </c>
      <c r="AJ86" s="137">
        <v>0</v>
      </c>
      <c r="AK86" s="137">
        <v>0</v>
      </c>
      <c r="AL86" s="137">
        <v>0</v>
      </c>
      <c r="AM86" s="137">
        <v>0</v>
      </c>
      <c r="AN86" s="137">
        <v>0</v>
      </c>
      <c r="AO86" s="137">
        <v>0</v>
      </c>
      <c r="AP86" s="137">
        <v>0</v>
      </c>
    </row>
    <row r="87" spans="1:42" ht="18" customHeight="1">
      <c r="A87" s="136" t="s">
        <v>768</v>
      </c>
      <c r="B87" s="136" t="s">
        <v>769</v>
      </c>
      <c r="C87" s="137">
        <v>4134</v>
      </c>
      <c r="D87" s="137">
        <v>3636</v>
      </c>
      <c r="E87" s="137">
        <v>3146</v>
      </c>
      <c r="F87" s="137">
        <v>2815</v>
      </c>
      <c r="G87" s="137">
        <v>2689</v>
      </c>
      <c r="H87" s="137">
        <v>2340</v>
      </c>
      <c r="I87" s="137">
        <v>2239</v>
      </c>
      <c r="J87" s="137">
        <v>1941</v>
      </c>
      <c r="K87" s="137">
        <v>1805</v>
      </c>
      <c r="L87" s="137">
        <v>1638</v>
      </c>
      <c r="M87" s="137">
        <v>1532</v>
      </c>
      <c r="N87" s="137">
        <v>1374</v>
      </c>
      <c r="O87" s="137">
        <v>1253</v>
      </c>
      <c r="P87" s="137">
        <v>1134</v>
      </c>
      <c r="Q87" s="137">
        <v>1037</v>
      </c>
      <c r="R87" s="137">
        <v>953</v>
      </c>
      <c r="S87" s="137">
        <v>818</v>
      </c>
      <c r="T87" s="137">
        <v>708</v>
      </c>
      <c r="U87" s="137">
        <v>658</v>
      </c>
      <c r="V87" s="137">
        <v>574</v>
      </c>
      <c r="W87" s="137">
        <v>520</v>
      </c>
      <c r="X87" s="137">
        <v>463</v>
      </c>
      <c r="Y87" s="137">
        <v>413</v>
      </c>
      <c r="Z87" s="137">
        <v>365</v>
      </c>
      <c r="AA87" s="137">
        <v>275</v>
      </c>
      <c r="AB87" s="137">
        <v>231</v>
      </c>
      <c r="AC87" s="137">
        <v>183</v>
      </c>
      <c r="AD87" s="137">
        <v>142</v>
      </c>
      <c r="AE87" s="137">
        <v>109</v>
      </c>
      <c r="AF87" s="137">
        <v>79</v>
      </c>
      <c r="AG87" s="137">
        <v>73</v>
      </c>
      <c r="AH87" s="137">
        <v>60</v>
      </c>
      <c r="AI87" s="137">
        <v>52</v>
      </c>
      <c r="AJ87" s="137">
        <v>47</v>
      </c>
      <c r="AK87" s="137">
        <v>44</v>
      </c>
      <c r="AL87" s="137">
        <v>37</v>
      </c>
      <c r="AM87" s="137">
        <v>38</v>
      </c>
      <c r="AN87" s="137">
        <v>32</v>
      </c>
      <c r="AO87" s="137">
        <v>25</v>
      </c>
      <c r="AP87" s="137">
        <v>30</v>
      </c>
    </row>
    <row r="88" spans="1:42" ht="18" customHeight="1">
      <c r="A88" s="136" t="s">
        <v>770</v>
      </c>
      <c r="B88" s="136" t="s">
        <v>771</v>
      </c>
      <c r="C88" s="137">
        <v>679</v>
      </c>
      <c r="D88" s="137">
        <v>587</v>
      </c>
      <c r="E88" s="137">
        <v>510</v>
      </c>
      <c r="F88" s="137">
        <v>440</v>
      </c>
      <c r="G88" s="137">
        <v>413</v>
      </c>
      <c r="H88" s="137">
        <v>353</v>
      </c>
      <c r="I88" s="137">
        <v>332</v>
      </c>
      <c r="J88" s="137">
        <v>299</v>
      </c>
      <c r="K88" s="137">
        <v>285</v>
      </c>
      <c r="L88" s="137">
        <v>249</v>
      </c>
      <c r="M88" s="137">
        <v>232</v>
      </c>
      <c r="N88" s="137">
        <v>218</v>
      </c>
      <c r="O88" s="137">
        <v>206</v>
      </c>
      <c r="P88" s="137">
        <v>176</v>
      </c>
      <c r="Q88" s="137">
        <v>150</v>
      </c>
      <c r="R88" s="137">
        <v>136</v>
      </c>
      <c r="S88" s="137">
        <v>120</v>
      </c>
      <c r="T88" s="137">
        <v>106</v>
      </c>
      <c r="U88" s="137">
        <v>100</v>
      </c>
      <c r="V88" s="137">
        <v>83</v>
      </c>
      <c r="W88" s="137">
        <v>79</v>
      </c>
      <c r="X88" s="137">
        <v>73</v>
      </c>
      <c r="Y88" s="137">
        <v>68</v>
      </c>
      <c r="Z88" s="137">
        <v>60</v>
      </c>
      <c r="AA88" s="137">
        <v>47</v>
      </c>
      <c r="AB88" s="137">
        <v>41</v>
      </c>
      <c r="AC88" s="137">
        <v>36</v>
      </c>
      <c r="AD88" s="137">
        <v>22</v>
      </c>
      <c r="AE88" s="137">
        <v>16</v>
      </c>
      <c r="AF88" s="137">
        <v>11</v>
      </c>
      <c r="AG88" s="137">
        <v>10</v>
      </c>
      <c r="AH88" s="137">
        <v>7</v>
      </c>
      <c r="AI88" s="137">
        <v>7</v>
      </c>
      <c r="AJ88" s="137">
        <v>8</v>
      </c>
      <c r="AK88" s="137">
        <v>7</v>
      </c>
      <c r="AL88" s="137">
        <v>7</v>
      </c>
      <c r="AM88" s="137">
        <v>9</v>
      </c>
      <c r="AN88" s="137">
        <v>8</v>
      </c>
      <c r="AO88" s="137" t="s">
        <v>631</v>
      </c>
      <c r="AP88" s="137">
        <v>5</v>
      </c>
    </row>
    <row r="89" spans="1:42" ht="18" customHeight="1">
      <c r="A89" s="136" t="s">
        <v>772</v>
      </c>
      <c r="B89" s="136" t="s">
        <v>773</v>
      </c>
      <c r="C89" s="137">
        <v>986</v>
      </c>
      <c r="D89" s="137">
        <v>921</v>
      </c>
      <c r="E89" s="137">
        <v>798</v>
      </c>
      <c r="F89" s="137">
        <v>726</v>
      </c>
      <c r="G89" s="137">
        <v>749</v>
      </c>
      <c r="H89" s="137">
        <v>660</v>
      </c>
      <c r="I89" s="137">
        <v>623</v>
      </c>
      <c r="J89" s="137">
        <v>464</v>
      </c>
      <c r="K89" s="137">
        <v>422</v>
      </c>
      <c r="L89" s="137">
        <v>417</v>
      </c>
      <c r="M89" s="137">
        <v>383</v>
      </c>
      <c r="N89" s="137">
        <v>321</v>
      </c>
      <c r="O89" s="137">
        <v>271</v>
      </c>
      <c r="P89" s="137">
        <v>263</v>
      </c>
      <c r="Q89" s="137">
        <v>271</v>
      </c>
      <c r="R89" s="137">
        <v>269</v>
      </c>
      <c r="S89" s="137">
        <v>210</v>
      </c>
      <c r="T89" s="137">
        <v>179</v>
      </c>
      <c r="U89" s="137">
        <v>168</v>
      </c>
      <c r="V89" s="137">
        <v>149</v>
      </c>
      <c r="W89" s="137">
        <v>124</v>
      </c>
      <c r="X89" s="137">
        <v>110</v>
      </c>
      <c r="Y89" s="137">
        <v>100</v>
      </c>
      <c r="Z89" s="137">
        <v>92</v>
      </c>
      <c r="AA89" s="137">
        <v>51</v>
      </c>
      <c r="AB89" s="137">
        <v>46</v>
      </c>
      <c r="AC89" s="137">
        <v>39</v>
      </c>
      <c r="AD89" s="137">
        <v>33</v>
      </c>
      <c r="AE89" s="137">
        <v>28</v>
      </c>
      <c r="AF89" s="137">
        <v>17</v>
      </c>
      <c r="AG89" s="137">
        <v>17</v>
      </c>
      <c r="AH89" s="137">
        <v>14</v>
      </c>
      <c r="AI89" s="137">
        <v>11</v>
      </c>
      <c r="AJ89" s="137">
        <v>11</v>
      </c>
      <c r="AK89" s="137">
        <v>9</v>
      </c>
      <c r="AL89" s="137">
        <v>10</v>
      </c>
      <c r="AM89" s="137">
        <v>9</v>
      </c>
      <c r="AN89" s="137">
        <v>9</v>
      </c>
      <c r="AO89" s="137">
        <v>10</v>
      </c>
      <c r="AP89" s="137">
        <v>10</v>
      </c>
    </row>
    <row r="90" spans="1:42" ht="18" customHeight="1">
      <c r="A90" s="136" t="s">
        <v>774</v>
      </c>
      <c r="B90" s="136" t="s">
        <v>775</v>
      </c>
      <c r="C90" s="137">
        <v>703</v>
      </c>
      <c r="D90" s="137">
        <v>606</v>
      </c>
      <c r="E90" s="137">
        <v>514</v>
      </c>
      <c r="F90" s="137">
        <v>445</v>
      </c>
      <c r="G90" s="137">
        <v>430</v>
      </c>
      <c r="H90" s="137">
        <v>357</v>
      </c>
      <c r="I90" s="137">
        <v>352</v>
      </c>
      <c r="J90" s="137">
        <v>330</v>
      </c>
      <c r="K90" s="137">
        <v>313</v>
      </c>
      <c r="L90" s="137">
        <v>280</v>
      </c>
      <c r="M90" s="137">
        <v>266</v>
      </c>
      <c r="N90" s="137">
        <v>244</v>
      </c>
      <c r="O90" s="137">
        <v>231</v>
      </c>
      <c r="P90" s="137">
        <v>212</v>
      </c>
      <c r="Q90" s="137">
        <v>185</v>
      </c>
      <c r="R90" s="137">
        <v>169</v>
      </c>
      <c r="S90" s="137">
        <v>146</v>
      </c>
      <c r="T90" s="137">
        <v>133</v>
      </c>
      <c r="U90" s="137">
        <v>123</v>
      </c>
      <c r="V90" s="137">
        <v>105</v>
      </c>
      <c r="W90" s="137">
        <v>102</v>
      </c>
      <c r="X90" s="137">
        <v>92</v>
      </c>
      <c r="Y90" s="137">
        <v>83</v>
      </c>
      <c r="Z90" s="137">
        <v>71</v>
      </c>
      <c r="AA90" s="137">
        <v>56</v>
      </c>
      <c r="AB90" s="137">
        <v>41</v>
      </c>
      <c r="AC90" s="137">
        <v>31</v>
      </c>
      <c r="AD90" s="137">
        <v>26</v>
      </c>
      <c r="AE90" s="137">
        <v>18</v>
      </c>
      <c r="AF90" s="137">
        <v>17</v>
      </c>
      <c r="AG90" s="137">
        <v>16</v>
      </c>
      <c r="AH90" s="137">
        <v>15</v>
      </c>
      <c r="AI90" s="137">
        <v>13</v>
      </c>
      <c r="AJ90" s="137">
        <v>12</v>
      </c>
      <c r="AK90" s="137">
        <v>12</v>
      </c>
      <c r="AL90" s="137">
        <v>7</v>
      </c>
      <c r="AM90" s="137">
        <v>8</v>
      </c>
      <c r="AN90" s="137">
        <v>6</v>
      </c>
      <c r="AO90" s="137" t="s">
        <v>631</v>
      </c>
      <c r="AP90" s="137" t="s">
        <v>631</v>
      </c>
    </row>
    <row r="91" spans="1:42" ht="18" customHeight="1">
      <c r="A91" s="136" t="s">
        <v>776</v>
      </c>
      <c r="B91" s="136" t="s">
        <v>777</v>
      </c>
      <c r="C91" s="137">
        <v>1766</v>
      </c>
      <c r="D91" s="137">
        <v>1522</v>
      </c>
      <c r="E91" s="137">
        <v>1324</v>
      </c>
      <c r="F91" s="137">
        <v>1204</v>
      </c>
      <c r="G91" s="137">
        <v>1097</v>
      </c>
      <c r="H91" s="137">
        <v>970</v>
      </c>
      <c r="I91" s="137">
        <v>932</v>
      </c>
      <c r="J91" s="137">
        <v>848</v>
      </c>
      <c r="K91" s="137">
        <v>785</v>
      </c>
      <c r="L91" s="137">
        <v>692</v>
      </c>
      <c r="M91" s="137">
        <v>651</v>
      </c>
      <c r="N91" s="137">
        <v>591</v>
      </c>
      <c r="O91" s="137">
        <v>545</v>
      </c>
      <c r="P91" s="137">
        <v>483</v>
      </c>
      <c r="Q91" s="137">
        <v>431</v>
      </c>
      <c r="R91" s="137">
        <v>379</v>
      </c>
      <c r="S91" s="137">
        <v>342</v>
      </c>
      <c r="T91" s="137">
        <v>290</v>
      </c>
      <c r="U91" s="137">
        <v>267</v>
      </c>
      <c r="V91" s="137">
        <v>237</v>
      </c>
      <c r="W91" s="137">
        <v>215</v>
      </c>
      <c r="X91" s="137">
        <v>188</v>
      </c>
      <c r="Y91" s="137">
        <v>162</v>
      </c>
      <c r="Z91" s="137">
        <v>142</v>
      </c>
      <c r="AA91" s="137">
        <v>121</v>
      </c>
      <c r="AB91" s="137">
        <v>103</v>
      </c>
      <c r="AC91" s="137">
        <v>77</v>
      </c>
      <c r="AD91" s="137">
        <v>61</v>
      </c>
      <c r="AE91" s="137">
        <v>47</v>
      </c>
      <c r="AF91" s="137">
        <v>34</v>
      </c>
      <c r="AG91" s="137">
        <v>30</v>
      </c>
      <c r="AH91" s="137">
        <v>24</v>
      </c>
      <c r="AI91" s="137">
        <v>21</v>
      </c>
      <c r="AJ91" s="137">
        <v>16</v>
      </c>
      <c r="AK91" s="137">
        <v>16</v>
      </c>
      <c r="AL91" s="137">
        <v>13</v>
      </c>
      <c r="AM91" s="137">
        <v>12</v>
      </c>
      <c r="AN91" s="137">
        <v>9</v>
      </c>
      <c r="AO91" s="137">
        <v>8</v>
      </c>
      <c r="AP91" s="137">
        <v>12</v>
      </c>
    </row>
    <row r="92" spans="1:42" ht="18" customHeight="1">
      <c r="A92" s="136" t="s">
        <v>778</v>
      </c>
      <c r="B92" s="136" t="s">
        <v>779</v>
      </c>
      <c r="C92" s="137">
        <v>7112</v>
      </c>
      <c r="D92" s="137">
        <v>6140</v>
      </c>
      <c r="E92" s="137">
        <v>5128</v>
      </c>
      <c r="F92" s="137">
        <v>4515</v>
      </c>
      <c r="G92" s="137">
        <v>4126</v>
      </c>
      <c r="H92" s="137">
        <v>3660</v>
      </c>
      <c r="I92" s="137">
        <v>3581</v>
      </c>
      <c r="J92" s="137">
        <v>3070</v>
      </c>
      <c r="K92" s="137">
        <v>2794</v>
      </c>
      <c r="L92" s="137">
        <v>2530</v>
      </c>
      <c r="M92" s="137">
        <v>2342</v>
      </c>
      <c r="N92" s="137">
        <v>2155</v>
      </c>
      <c r="O92" s="137">
        <v>1957</v>
      </c>
      <c r="P92" s="137">
        <v>1788</v>
      </c>
      <c r="Q92" s="137">
        <v>1600</v>
      </c>
      <c r="R92" s="137">
        <v>1478</v>
      </c>
      <c r="S92" s="137">
        <v>1325</v>
      </c>
      <c r="T92" s="137">
        <v>1162</v>
      </c>
      <c r="U92" s="137">
        <v>1043</v>
      </c>
      <c r="V92" s="137">
        <v>910</v>
      </c>
      <c r="W92" s="137">
        <v>841</v>
      </c>
      <c r="X92" s="137">
        <v>738</v>
      </c>
      <c r="Y92" s="137">
        <v>645</v>
      </c>
      <c r="Z92" s="137">
        <v>553</v>
      </c>
      <c r="AA92" s="137">
        <v>471</v>
      </c>
      <c r="AB92" s="137">
        <v>382</v>
      </c>
      <c r="AC92" s="137">
        <v>302</v>
      </c>
      <c r="AD92" s="137">
        <v>236</v>
      </c>
      <c r="AE92" s="137">
        <v>190</v>
      </c>
      <c r="AF92" s="137">
        <v>133</v>
      </c>
      <c r="AG92" s="137">
        <v>111</v>
      </c>
      <c r="AH92" s="137">
        <v>93</v>
      </c>
      <c r="AI92" s="137">
        <v>87</v>
      </c>
      <c r="AJ92" s="137">
        <v>72</v>
      </c>
      <c r="AK92" s="137">
        <v>72</v>
      </c>
      <c r="AL92" s="137">
        <v>67</v>
      </c>
      <c r="AM92" s="137">
        <v>63</v>
      </c>
      <c r="AN92" s="137">
        <v>60</v>
      </c>
      <c r="AO92" s="137">
        <v>54</v>
      </c>
      <c r="AP92" s="137">
        <v>52</v>
      </c>
    </row>
    <row r="93" spans="1:42" ht="18" customHeight="1">
      <c r="A93" s="136" t="s">
        <v>780</v>
      </c>
      <c r="B93" s="136" t="s">
        <v>781</v>
      </c>
      <c r="C93" s="137">
        <v>1477</v>
      </c>
      <c r="D93" s="137">
        <v>1297</v>
      </c>
      <c r="E93" s="137">
        <v>1008</v>
      </c>
      <c r="F93" s="137">
        <v>887</v>
      </c>
      <c r="G93" s="137">
        <v>799</v>
      </c>
      <c r="H93" s="137">
        <v>740</v>
      </c>
      <c r="I93" s="137">
        <v>788</v>
      </c>
      <c r="J93" s="137">
        <v>587</v>
      </c>
      <c r="K93" s="137">
        <v>533</v>
      </c>
      <c r="L93" s="137">
        <v>478</v>
      </c>
      <c r="M93" s="137">
        <v>433</v>
      </c>
      <c r="N93" s="137">
        <v>399</v>
      </c>
      <c r="O93" s="137">
        <v>357</v>
      </c>
      <c r="P93" s="137">
        <v>328</v>
      </c>
      <c r="Q93" s="137">
        <v>304</v>
      </c>
      <c r="R93" s="137">
        <v>280</v>
      </c>
      <c r="S93" s="137">
        <v>252</v>
      </c>
      <c r="T93" s="137">
        <v>222</v>
      </c>
      <c r="U93" s="137">
        <v>198</v>
      </c>
      <c r="V93" s="137">
        <v>169</v>
      </c>
      <c r="W93" s="137">
        <v>155</v>
      </c>
      <c r="X93" s="137">
        <v>135</v>
      </c>
      <c r="Y93" s="137">
        <v>118</v>
      </c>
      <c r="Z93" s="137">
        <v>109</v>
      </c>
      <c r="AA93" s="137">
        <v>94</v>
      </c>
      <c r="AB93" s="137">
        <v>75</v>
      </c>
      <c r="AC93" s="137">
        <v>56</v>
      </c>
      <c r="AD93" s="137">
        <v>41</v>
      </c>
      <c r="AE93" s="137">
        <v>35</v>
      </c>
      <c r="AF93" s="137">
        <v>22</v>
      </c>
      <c r="AG93" s="137">
        <v>18</v>
      </c>
      <c r="AH93" s="137">
        <v>16</v>
      </c>
      <c r="AI93" s="137">
        <v>15</v>
      </c>
      <c r="AJ93" s="137">
        <v>12</v>
      </c>
      <c r="AK93" s="137">
        <v>10</v>
      </c>
      <c r="AL93" s="137">
        <v>10</v>
      </c>
      <c r="AM93" s="137">
        <v>10</v>
      </c>
      <c r="AN93" s="137">
        <v>10</v>
      </c>
      <c r="AO93" s="137">
        <v>8</v>
      </c>
      <c r="AP93" s="137">
        <v>7</v>
      </c>
    </row>
    <row r="94" spans="1:42" ht="18" customHeight="1">
      <c r="A94" s="136" t="s">
        <v>782</v>
      </c>
      <c r="B94" s="136" t="s">
        <v>783</v>
      </c>
      <c r="C94" s="137">
        <v>671</v>
      </c>
      <c r="D94" s="137">
        <v>562</v>
      </c>
      <c r="E94" s="137">
        <v>475</v>
      </c>
      <c r="F94" s="137">
        <v>421</v>
      </c>
      <c r="G94" s="137">
        <v>398</v>
      </c>
      <c r="H94" s="137">
        <v>367</v>
      </c>
      <c r="I94" s="137">
        <v>343</v>
      </c>
      <c r="J94" s="137">
        <v>314</v>
      </c>
      <c r="K94" s="137">
        <v>293</v>
      </c>
      <c r="L94" s="137">
        <v>272</v>
      </c>
      <c r="M94" s="137">
        <v>249</v>
      </c>
      <c r="N94" s="137">
        <v>227</v>
      </c>
      <c r="O94" s="137">
        <v>209</v>
      </c>
      <c r="P94" s="137">
        <v>200</v>
      </c>
      <c r="Q94" s="137">
        <v>178</v>
      </c>
      <c r="R94" s="137">
        <v>166</v>
      </c>
      <c r="S94" s="137">
        <v>148</v>
      </c>
      <c r="T94" s="137">
        <v>127</v>
      </c>
      <c r="U94" s="137">
        <v>122</v>
      </c>
      <c r="V94" s="137">
        <v>107</v>
      </c>
      <c r="W94" s="137">
        <v>102</v>
      </c>
      <c r="X94" s="137">
        <v>86</v>
      </c>
      <c r="Y94" s="137">
        <v>77</v>
      </c>
      <c r="Z94" s="137">
        <v>65</v>
      </c>
      <c r="AA94" s="137">
        <v>52</v>
      </c>
      <c r="AB94" s="137">
        <v>41</v>
      </c>
      <c r="AC94" s="137">
        <v>34</v>
      </c>
      <c r="AD94" s="137">
        <v>26</v>
      </c>
      <c r="AE94" s="137">
        <v>21</v>
      </c>
      <c r="AF94" s="137">
        <v>16</v>
      </c>
      <c r="AG94" s="137">
        <v>15</v>
      </c>
      <c r="AH94" s="137">
        <v>8</v>
      </c>
      <c r="AI94" s="137">
        <v>6</v>
      </c>
      <c r="AJ94" s="137" t="s">
        <v>631</v>
      </c>
      <c r="AK94" s="137" t="s">
        <v>631</v>
      </c>
      <c r="AL94" s="137" t="s">
        <v>631</v>
      </c>
      <c r="AM94" s="137" t="s">
        <v>631</v>
      </c>
      <c r="AN94" s="137">
        <v>0</v>
      </c>
      <c r="AO94" s="137" t="s">
        <v>631</v>
      </c>
      <c r="AP94" s="137" t="s">
        <v>631</v>
      </c>
    </row>
    <row r="95" spans="1:42" ht="18" customHeight="1">
      <c r="A95" s="136" t="s">
        <v>784</v>
      </c>
      <c r="B95" s="136" t="s">
        <v>785</v>
      </c>
      <c r="C95" s="137">
        <v>1345</v>
      </c>
      <c r="D95" s="137">
        <v>1154</v>
      </c>
      <c r="E95" s="137">
        <v>988</v>
      </c>
      <c r="F95" s="137">
        <v>857</v>
      </c>
      <c r="G95" s="137">
        <v>775</v>
      </c>
      <c r="H95" s="137">
        <v>670</v>
      </c>
      <c r="I95" s="137">
        <v>640</v>
      </c>
      <c r="J95" s="137">
        <v>563</v>
      </c>
      <c r="K95" s="137">
        <v>499</v>
      </c>
      <c r="L95" s="137">
        <v>452</v>
      </c>
      <c r="M95" s="137">
        <v>414</v>
      </c>
      <c r="N95" s="137">
        <v>384</v>
      </c>
      <c r="O95" s="137">
        <v>357</v>
      </c>
      <c r="P95" s="137">
        <v>341</v>
      </c>
      <c r="Q95" s="137">
        <v>312</v>
      </c>
      <c r="R95" s="137">
        <v>287</v>
      </c>
      <c r="S95" s="137">
        <v>262</v>
      </c>
      <c r="T95" s="137">
        <v>230</v>
      </c>
      <c r="U95" s="137">
        <v>204</v>
      </c>
      <c r="V95" s="137">
        <v>176</v>
      </c>
      <c r="W95" s="137">
        <v>162</v>
      </c>
      <c r="X95" s="137">
        <v>135</v>
      </c>
      <c r="Y95" s="137">
        <v>117</v>
      </c>
      <c r="Z95" s="137">
        <v>97</v>
      </c>
      <c r="AA95" s="137">
        <v>87</v>
      </c>
      <c r="AB95" s="137">
        <v>75</v>
      </c>
      <c r="AC95" s="137">
        <v>67</v>
      </c>
      <c r="AD95" s="137">
        <v>60</v>
      </c>
      <c r="AE95" s="137">
        <v>44</v>
      </c>
      <c r="AF95" s="137">
        <v>31</v>
      </c>
      <c r="AG95" s="137">
        <v>24</v>
      </c>
      <c r="AH95" s="137">
        <v>25</v>
      </c>
      <c r="AI95" s="137">
        <v>23</v>
      </c>
      <c r="AJ95" s="137">
        <v>18</v>
      </c>
      <c r="AK95" s="137">
        <v>20</v>
      </c>
      <c r="AL95" s="137">
        <v>17</v>
      </c>
      <c r="AM95" s="137">
        <v>15</v>
      </c>
      <c r="AN95" s="137">
        <v>15</v>
      </c>
      <c r="AO95" s="137">
        <v>11</v>
      </c>
      <c r="AP95" s="137">
        <v>10</v>
      </c>
    </row>
    <row r="96" spans="1:42" ht="18" customHeight="1">
      <c r="A96" s="136" t="s">
        <v>786</v>
      </c>
      <c r="B96" s="136" t="s">
        <v>787</v>
      </c>
      <c r="C96" s="137">
        <v>2664</v>
      </c>
      <c r="D96" s="137">
        <v>2316</v>
      </c>
      <c r="E96" s="137">
        <v>1978</v>
      </c>
      <c r="F96" s="137">
        <v>1768</v>
      </c>
      <c r="G96" s="137">
        <v>1623</v>
      </c>
      <c r="H96" s="137">
        <v>1433</v>
      </c>
      <c r="I96" s="137">
        <v>1391</v>
      </c>
      <c r="J96" s="137">
        <v>1240</v>
      </c>
      <c r="K96" s="137">
        <v>1140</v>
      </c>
      <c r="L96" s="137">
        <v>1033</v>
      </c>
      <c r="M96" s="137">
        <v>969</v>
      </c>
      <c r="N96" s="137">
        <v>889</v>
      </c>
      <c r="O96" s="137">
        <v>811</v>
      </c>
      <c r="P96" s="137">
        <v>719</v>
      </c>
      <c r="Q96" s="137">
        <v>633</v>
      </c>
      <c r="R96" s="137">
        <v>576</v>
      </c>
      <c r="S96" s="137">
        <v>513</v>
      </c>
      <c r="T96" s="137">
        <v>445</v>
      </c>
      <c r="U96" s="137">
        <v>391</v>
      </c>
      <c r="V96" s="137">
        <v>347</v>
      </c>
      <c r="W96" s="137">
        <v>322</v>
      </c>
      <c r="X96" s="137">
        <v>296</v>
      </c>
      <c r="Y96" s="137">
        <v>253</v>
      </c>
      <c r="Z96" s="137">
        <v>211</v>
      </c>
      <c r="AA96" s="137">
        <v>181</v>
      </c>
      <c r="AB96" s="137">
        <v>146</v>
      </c>
      <c r="AC96" s="137">
        <v>108</v>
      </c>
      <c r="AD96" s="137">
        <v>80</v>
      </c>
      <c r="AE96" s="137">
        <v>68</v>
      </c>
      <c r="AF96" s="137">
        <v>49</v>
      </c>
      <c r="AG96" s="137">
        <v>43</v>
      </c>
      <c r="AH96" s="137">
        <v>36</v>
      </c>
      <c r="AI96" s="137">
        <v>34</v>
      </c>
      <c r="AJ96" s="137">
        <v>27</v>
      </c>
      <c r="AK96" s="137">
        <v>29</v>
      </c>
      <c r="AL96" s="137">
        <v>27</v>
      </c>
      <c r="AM96" s="137">
        <v>27</v>
      </c>
      <c r="AN96" s="137">
        <v>28</v>
      </c>
      <c r="AO96" s="137">
        <v>28</v>
      </c>
      <c r="AP96" s="137">
        <v>28</v>
      </c>
    </row>
    <row r="97" spans="1:42" ht="18" customHeight="1">
      <c r="A97" s="136" t="s">
        <v>788</v>
      </c>
      <c r="B97" s="136" t="s">
        <v>789</v>
      </c>
      <c r="C97" s="137">
        <v>955</v>
      </c>
      <c r="D97" s="137">
        <v>811</v>
      </c>
      <c r="E97" s="137">
        <v>679</v>
      </c>
      <c r="F97" s="137">
        <v>582</v>
      </c>
      <c r="G97" s="137">
        <v>531</v>
      </c>
      <c r="H97" s="137">
        <v>450</v>
      </c>
      <c r="I97" s="137">
        <v>419</v>
      </c>
      <c r="J97" s="137">
        <v>366</v>
      </c>
      <c r="K97" s="137">
        <v>329</v>
      </c>
      <c r="L97" s="137">
        <v>295</v>
      </c>
      <c r="M97" s="137">
        <v>277</v>
      </c>
      <c r="N97" s="137">
        <v>256</v>
      </c>
      <c r="O97" s="137">
        <v>223</v>
      </c>
      <c r="P97" s="137">
        <v>200</v>
      </c>
      <c r="Q97" s="137">
        <v>173</v>
      </c>
      <c r="R97" s="137">
        <v>169</v>
      </c>
      <c r="S97" s="137">
        <v>150</v>
      </c>
      <c r="T97" s="137">
        <v>138</v>
      </c>
      <c r="U97" s="137">
        <v>128</v>
      </c>
      <c r="V97" s="137">
        <v>111</v>
      </c>
      <c r="W97" s="137">
        <v>100</v>
      </c>
      <c r="X97" s="137">
        <v>86</v>
      </c>
      <c r="Y97" s="137">
        <v>80</v>
      </c>
      <c r="Z97" s="137">
        <v>71</v>
      </c>
      <c r="AA97" s="137">
        <v>57</v>
      </c>
      <c r="AB97" s="137">
        <v>45</v>
      </c>
      <c r="AC97" s="137">
        <v>37</v>
      </c>
      <c r="AD97" s="137">
        <v>29</v>
      </c>
      <c r="AE97" s="137">
        <v>22</v>
      </c>
      <c r="AF97" s="137">
        <v>15</v>
      </c>
      <c r="AG97" s="137">
        <v>11</v>
      </c>
      <c r="AH97" s="137">
        <v>8</v>
      </c>
      <c r="AI97" s="137">
        <v>9</v>
      </c>
      <c r="AJ97" s="137">
        <v>11</v>
      </c>
      <c r="AK97" s="137">
        <v>11</v>
      </c>
      <c r="AL97" s="137">
        <v>11</v>
      </c>
      <c r="AM97" s="137">
        <v>9</v>
      </c>
      <c r="AN97" s="137">
        <v>7</v>
      </c>
      <c r="AO97" s="137">
        <v>6</v>
      </c>
      <c r="AP97" s="137">
        <v>6</v>
      </c>
    </row>
    <row r="98" spans="1:42" ht="18" customHeight="1">
      <c r="A98" s="136"/>
      <c r="B98" s="136" t="s">
        <v>650</v>
      </c>
      <c r="C98" s="137" t="s">
        <v>631</v>
      </c>
      <c r="D98" s="137" t="s">
        <v>631</v>
      </c>
      <c r="E98" s="137" t="s">
        <v>631</v>
      </c>
      <c r="F98" s="137" t="s">
        <v>631</v>
      </c>
      <c r="G98" s="137" t="s">
        <v>631</v>
      </c>
      <c r="H98" s="137" t="s">
        <v>631</v>
      </c>
      <c r="I98" s="137">
        <v>0</v>
      </c>
      <c r="J98" s="137">
        <v>0</v>
      </c>
      <c r="K98" s="137">
        <v>0</v>
      </c>
      <c r="L98" s="137">
        <v>0</v>
      </c>
      <c r="M98" s="137">
        <v>0</v>
      </c>
      <c r="N98" s="137">
        <v>0</v>
      </c>
      <c r="O98" s="137">
        <v>0</v>
      </c>
      <c r="P98" s="137">
        <v>0</v>
      </c>
      <c r="Q98" s="137" t="s">
        <v>631</v>
      </c>
      <c r="R98" s="137" t="s">
        <v>631</v>
      </c>
      <c r="S98" s="137" t="s">
        <v>631</v>
      </c>
      <c r="T98" s="137">
        <v>0</v>
      </c>
      <c r="U98" s="137">
        <v>0</v>
      </c>
      <c r="V98" s="137" t="s">
        <v>631</v>
      </c>
      <c r="W98" s="137">
        <v>0</v>
      </c>
      <c r="X98" s="137">
        <v>0</v>
      </c>
      <c r="Y98" s="137">
        <v>0</v>
      </c>
      <c r="Z98" s="137">
        <v>0</v>
      </c>
      <c r="AA98" s="137">
        <v>0</v>
      </c>
      <c r="AB98" s="137">
        <v>0</v>
      </c>
      <c r="AC98" s="137">
        <v>0</v>
      </c>
      <c r="AD98" s="137">
        <v>0</v>
      </c>
      <c r="AE98" s="137">
        <v>0</v>
      </c>
      <c r="AF98" s="137">
        <v>0</v>
      </c>
      <c r="AG98" s="137">
        <v>0</v>
      </c>
      <c r="AH98" s="137">
        <v>0</v>
      </c>
      <c r="AI98" s="137">
        <v>0</v>
      </c>
      <c r="AJ98" s="137">
        <v>0</v>
      </c>
      <c r="AK98" s="137">
        <v>0</v>
      </c>
      <c r="AL98" s="137">
        <v>0</v>
      </c>
      <c r="AM98" s="137">
        <v>0</v>
      </c>
      <c r="AN98" s="137">
        <v>0</v>
      </c>
      <c r="AO98" s="137">
        <v>0</v>
      </c>
      <c r="AP98" s="137">
        <v>0</v>
      </c>
    </row>
    <row r="99" spans="1:42" ht="18" customHeight="1">
      <c r="A99" s="136" t="s">
        <v>790</v>
      </c>
      <c r="B99" s="136" t="s">
        <v>791</v>
      </c>
      <c r="C99" s="137">
        <v>18216</v>
      </c>
      <c r="D99" s="137">
        <v>15560</v>
      </c>
      <c r="E99" s="137">
        <v>13280</v>
      </c>
      <c r="F99" s="137">
        <v>11788</v>
      </c>
      <c r="G99" s="137">
        <v>10854</v>
      </c>
      <c r="H99" s="137">
        <v>9548</v>
      </c>
      <c r="I99" s="137">
        <v>9078</v>
      </c>
      <c r="J99" s="137">
        <v>8240</v>
      </c>
      <c r="K99" s="137">
        <v>7643</v>
      </c>
      <c r="L99" s="137">
        <v>6961</v>
      </c>
      <c r="M99" s="137">
        <v>6461</v>
      </c>
      <c r="N99" s="137">
        <v>6022</v>
      </c>
      <c r="O99" s="137">
        <v>5483</v>
      </c>
      <c r="P99" s="137">
        <v>4924</v>
      </c>
      <c r="Q99" s="137">
        <v>4434</v>
      </c>
      <c r="R99" s="137">
        <v>4005</v>
      </c>
      <c r="S99" s="137">
        <v>3596</v>
      </c>
      <c r="T99" s="137">
        <v>3252</v>
      </c>
      <c r="U99" s="137">
        <v>2950</v>
      </c>
      <c r="V99" s="137">
        <v>2542</v>
      </c>
      <c r="W99" s="137">
        <v>2287</v>
      </c>
      <c r="X99" s="137">
        <v>2031</v>
      </c>
      <c r="Y99" s="137">
        <v>1754</v>
      </c>
      <c r="Z99" s="137">
        <v>1503</v>
      </c>
      <c r="AA99" s="137">
        <v>1294</v>
      </c>
      <c r="AB99" s="137">
        <v>1087</v>
      </c>
      <c r="AC99" s="137">
        <v>880</v>
      </c>
      <c r="AD99" s="137">
        <v>728</v>
      </c>
      <c r="AE99" s="137">
        <v>618</v>
      </c>
      <c r="AF99" s="137">
        <v>450</v>
      </c>
      <c r="AG99" s="137">
        <v>367</v>
      </c>
      <c r="AH99" s="137">
        <v>283</v>
      </c>
      <c r="AI99" s="137">
        <v>263</v>
      </c>
      <c r="AJ99" s="137">
        <v>225</v>
      </c>
      <c r="AK99" s="137">
        <v>202</v>
      </c>
      <c r="AL99" s="137">
        <v>187</v>
      </c>
      <c r="AM99" s="137">
        <v>172</v>
      </c>
      <c r="AN99" s="137">
        <v>158</v>
      </c>
      <c r="AO99" s="137">
        <v>147</v>
      </c>
      <c r="AP99" s="137">
        <v>149</v>
      </c>
    </row>
    <row r="100" spans="1:42" ht="18" customHeight="1">
      <c r="A100" s="136" t="s">
        <v>792</v>
      </c>
      <c r="B100" s="136" t="s">
        <v>793</v>
      </c>
      <c r="C100" s="137">
        <v>675</v>
      </c>
      <c r="D100" s="137">
        <v>583</v>
      </c>
      <c r="E100" s="137">
        <v>506</v>
      </c>
      <c r="F100" s="137">
        <v>447</v>
      </c>
      <c r="G100" s="137">
        <v>414</v>
      </c>
      <c r="H100" s="137">
        <v>389</v>
      </c>
      <c r="I100" s="137">
        <v>375</v>
      </c>
      <c r="J100" s="137">
        <v>337</v>
      </c>
      <c r="K100" s="137">
        <v>311</v>
      </c>
      <c r="L100" s="137">
        <v>278</v>
      </c>
      <c r="M100" s="137">
        <v>262</v>
      </c>
      <c r="N100" s="137">
        <v>236</v>
      </c>
      <c r="O100" s="137">
        <v>214</v>
      </c>
      <c r="P100" s="137">
        <v>189</v>
      </c>
      <c r="Q100" s="137">
        <v>177</v>
      </c>
      <c r="R100" s="137">
        <v>165</v>
      </c>
      <c r="S100" s="137">
        <v>153</v>
      </c>
      <c r="T100" s="137">
        <v>146</v>
      </c>
      <c r="U100" s="137">
        <v>136</v>
      </c>
      <c r="V100" s="137">
        <v>117</v>
      </c>
      <c r="W100" s="137">
        <v>99</v>
      </c>
      <c r="X100" s="137">
        <v>84</v>
      </c>
      <c r="Y100" s="137">
        <v>72</v>
      </c>
      <c r="Z100" s="137">
        <v>59</v>
      </c>
      <c r="AA100" s="137">
        <v>51</v>
      </c>
      <c r="AB100" s="137">
        <v>44</v>
      </c>
      <c r="AC100" s="137">
        <v>34</v>
      </c>
      <c r="AD100" s="137">
        <v>30</v>
      </c>
      <c r="AE100" s="137">
        <v>22</v>
      </c>
      <c r="AF100" s="137">
        <v>18</v>
      </c>
      <c r="AG100" s="137">
        <v>14</v>
      </c>
      <c r="AH100" s="137">
        <v>8</v>
      </c>
      <c r="AI100" s="137">
        <v>6</v>
      </c>
      <c r="AJ100" s="137">
        <v>5</v>
      </c>
      <c r="AK100" s="137">
        <v>5</v>
      </c>
      <c r="AL100" s="137">
        <v>5</v>
      </c>
      <c r="AM100" s="137" t="s">
        <v>631</v>
      </c>
      <c r="AN100" s="137" t="s">
        <v>631</v>
      </c>
      <c r="AO100" s="137" t="s">
        <v>631</v>
      </c>
      <c r="AP100" s="137" t="s">
        <v>631</v>
      </c>
    </row>
    <row r="101" spans="1:42" ht="18" customHeight="1">
      <c r="A101" s="136" t="s">
        <v>794</v>
      </c>
      <c r="B101" s="136" t="s">
        <v>795</v>
      </c>
      <c r="C101" s="137">
        <v>587</v>
      </c>
      <c r="D101" s="137">
        <v>513</v>
      </c>
      <c r="E101" s="137">
        <v>440</v>
      </c>
      <c r="F101" s="137">
        <v>375</v>
      </c>
      <c r="G101" s="137">
        <v>360</v>
      </c>
      <c r="H101" s="137">
        <v>325</v>
      </c>
      <c r="I101" s="137">
        <v>311</v>
      </c>
      <c r="J101" s="137">
        <v>287</v>
      </c>
      <c r="K101" s="137">
        <v>261</v>
      </c>
      <c r="L101" s="137">
        <v>236</v>
      </c>
      <c r="M101" s="137">
        <v>220</v>
      </c>
      <c r="N101" s="137">
        <v>202</v>
      </c>
      <c r="O101" s="137">
        <v>179</v>
      </c>
      <c r="P101" s="137">
        <v>157</v>
      </c>
      <c r="Q101" s="137">
        <v>129</v>
      </c>
      <c r="R101" s="137">
        <v>122</v>
      </c>
      <c r="S101" s="137">
        <v>114</v>
      </c>
      <c r="T101" s="137">
        <v>106</v>
      </c>
      <c r="U101" s="137">
        <v>92</v>
      </c>
      <c r="V101" s="137">
        <v>83</v>
      </c>
      <c r="W101" s="137">
        <v>78</v>
      </c>
      <c r="X101" s="137">
        <v>81</v>
      </c>
      <c r="Y101" s="137">
        <v>69</v>
      </c>
      <c r="Z101" s="137">
        <v>52</v>
      </c>
      <c r="AA101" s="137">
        <v>49</v>
      </c>
      <c r="AB101" s="137">
        <v>41</v>
      </c>
      <c r="AC101" s="137">
        <v>28</v>
      </c>
      <c r="AD101" s="137">
        <v>23</v>
      </c>
      <c r="AE101" s="137">
        <v>16</v>
      </c>
      <c r="AF101" s="137">
        <v>13</v>
      </c>
      <c r="AG101" s="137">
        <v>11</v>
      </c>
      <c r="AH101" s="137">
        <v>7</v>
      </c>
      <c r="AI101" s="137">
        <v>8</v>
      </c>
      <c r="AJ101" s="137">
        <v>7</v>
      </c>
      <c r="AK101" s="137" t="s">
        <v>631</v>
      </c>
      <c r="AL101" s="137" t="s">
        <v>631</v>
      </c>
      <c r="AM101" s="137" t="s">
        <v>631</v>
      </c>
      <c r="AN101" s="137" t="s">
        <v>631</v>
      </c>
      <c r="AO101" s="137" t="s">
        <v>631</v>
      </c>
      <c r="AP101" s="137" t="s">
        <v>631</v>
      </c>
    </row>
    <row r="102" spans="1:42" ht="18" customHeight="1">
      <c r="A102" s="136" t="s">
        <v>796</v>
      </c>
      <c r="B102" s="136" t="s">
        <v>797</v>
      </c>
      <c r="C102" s="137">
        <v>667</v>
      </c>
      <c r="D102" s="137">
        <v>592</v>
      </c>
      <c r="E102" s="137">
        <v>517</v>
      </c>
      <c r="F102" s="137">
        <v>469</v>
      </c>
      <c r="G102" s="137">
        <v>431</v>
      </c>
      <c r="H102" s="137">
        <v>396</v>
      </c>
      <c r="I102" s="137">
        <v>384</v>
      </c>
      <c r="J102" s="137">
        <v>350</v>
      </c>
      <c r="K102" s="137">
        <v>314</v>
      </c>
      <c r="L102" s="137">
        <v>288</v>
      </c>
      <c r="M102" s="137">
        <v>266</v>
      </c>
      <c r="N102" s="137">
        <v>246</v>
      </c>
      <c r="O102" s="137">
        <v>224</v>
      </c>
      <c r="P102" s="137">
        <v>213</v>
      </c>
      <c r="Q102" s="137">
        <v>202</v>
      </c>
      <c r="R102" s="137">
        <v>187</v>
      </c>
      <c r="S102" s="137">
        <v>167</v>
      </c>
      <c r="T102" s="137">
        <v>142</v>
      </c>
      <c r="U102" s="137">
        <v>121</v>
      </c>
      <c r="V102" s="137">
        <v>112</v>
      </c>
      <c r="W102" s="137">
        <v>93</v>
      </c>
      <c r="X102" s="137">
        <v>83</v>
      </c>
      <c r="Y102" s="137">
        <v>65</v>
      </c>
      <c r="Z102" s="137">
        <v>59</v>
      </c>
      <c r="AA102" s="137">
        <v>56</v>
      </c>
      <c r="AB102" s="137">
        <v>49</v>
      </c>
      <c r="AC102" s="137">
        <v>44</v>
      </c>
      <c r="AD102" s="137">
        <v>37</v>
      </c>
      <c r="AE102" s="137">
        <v>28</v>
      </c>
      <c r="AF102" s="137">
        <v>26</v>
      </c>
      <c r="AG102" s="137">
        <v>24</v>
      </c>
      <c r="AH102" s="137">
        <v>22</v>
      </c>
      <c r="AI102" s="137">
        <v>21</v>
      </c>
      <c r="AJ102" s="137">
        <v>20</v>
      </c>
      <c r="AK102" s="137">
        <v>18</v>
      </c>
      <c r="AL102" s="137">
        <v>19</v>
      </c>
      <c r="AM102" s="137">
        <v>15</v>
      </c>
      <c r="AN102" s="137">
        <v>15</v>
      </c>
      <c r="AO102" s="137">
        <v>13</v>
      </c>
      <c r="AP102" s="137">
        <v>12</v>
      </c>
    </row>
    <row r="103" spans="1:42" ht="18" customHeight="1">
      <c r="A103" s="136" t="s">
        <v>798</v>
      </c>
      <c r="B103" s="136" t="s">
        <v>799</v>
      </c>
      <c r="C103" s="137">
        <v>293</v>
      </c>
      <c r="D103" s="137">
        <v>248</v>
      </c>
      <c r="E103" s="137">
        <v>227</v>
      </c>
      <c r="F103" s="137">
        <v>198</v>
      </c>
      <c r="G103" s="137">
        <v>179</v>
      </c>
      <c r="H103" s="137">
        <v>152</v>
      </c>
      <c r="I103" s="137">
        <v>151</v>
      </c>
      <c r="J103" s="137">
        <v>134</v>
      </c>
      <c r="K103" s="137">
        <v>124</v>
      </c>
      <c r="L103" s="137">
        <v>111</v>
      </c>
      <c r="M103" s="137">
        <v>98</v>
      </c>
      <c r="N103" s="137">
        <v>90</v>
      </c>
      <c r="O103" s="137">
        <v>84</v>
      </c>
      <c r="P103" s="137">
        <v>74</v>
      </c>
      <c r="Q103" s="137">
        <v>67</v>
      </c>
      <c r="R103" s="137">
        <v>59</v>
      </c>
      <c r="S103" s="137">
        <v>55</v>
      </c>
      <c r="T103" s="137">
        <v>43</v>
      </c>
      <c r="U103" s="137">
        <v>36</v>
      </c>
      <c r="V103" s="137">
        <v>32</v>
      </c>
      <c r="W103" s="137">
        <v>34</v>
      </c>
      <c r="X103" s="137">
        <v>28</v>
      </c>
      <c r="Y103" s="137">
        <v>23</v>
      </c>
      <c r="Z103" s="137">
        <v>17</v>
      </c>
      <c r="AA103" s="137">
        <v>14</v>
      </c>
      <c r="AB103" s="137">
        <v>14</v>
      </c>
      <c r="AC103" s="137">
        <v>14</v>
      </c>
      <c r="AD103" s="137">
        <v>8</v>
      </c>
      <c r="AE103" s="137">
        <v>5</v>
      </c>
      <c r="AF103" s="137" t="s">
        <v>631</v>
      </c>
      <c r="AG103" s="137" t="s">
        <v>631</v>
      </c>
      <c r="AH103" s="137" t="s">
        <v>631</v>
      </c>
      <c r="AI103" s="137" t="s">
        <v>631</v>
      </c>
      <c r="AJ103" s="137" t="s">
        <v>631</v>
      </c>
      <c r="AK103" s="137" t="s">
        <v>631</v>
      </c>
      <c r="AL103" s="137" t="s">
        <v>631</v>
      </c>
      <c r="AM103" s="137" t="s">
        <v>631</v>
      </c>
      <c r="AN103" s="137" t="s">
        <v>631</v>
      </c>
      <c r="AO103" s="137" t="s">
        <v>631</v>
      </c>
      <c r="AP103" s="137" t="s">
        <v>631</v>
      </c>
    </row>
    <row r="104" spans="1:42" ht="18" customHeight="1">
      <c r="A104" s="136" t="s">
        <v>800</v>
      </c>
      <c r="B104" s="136" t="s">
        <v>801</v>
      </c>
      <c r="C104" s="137">
        <v>3376</v>
      </c>
      <c r="D104" s="137">
        <v>2890</v>
      </c>
      <c r="E104" s="137">
        <v>2492</v>
      </c>
      <c r="F104" s="137">
        <v>2221</v>
      </c>
      <c r="G104" s="137">
        <v>2046</v>
      </c>
      <c r="H104" s="137">
        <v>1762</v>
      </c>
      <c r="I104" s="137">
        <v>1664</v>
      </c>
      <c r="J104" s="137">
        <v>1512</v>
      </c>
      <c r="K104" s="137">
        <v>1398</v>
      </c>
      <c r="L104" s="137">
        <v>1264</v>
      </c>
      <c r="M104" s="137">
        <v>1172</v>
      </c>
      <c r="N104" s="137">
        <v>1113</v>
      </c>
      <c r="O104" s="137">
        <v>1011</v>
      </c>
      <c r="P104" s="137">
        <v>913</v>
      </c>
      <c r="Q104" s="137">
        <v>819</v>
      </c>
      <c r="R104" s="137">
        <v>732</v>
      </c>
      <c r="S104" s="137">
        <v>645</v>
      </c>
      <c r="T104" s="137">
        <v>578</v>
      </c>
      <c r="U104" s="137">
        <v>516</v>
      </c>
      <c r="V104" s="137">
        <v>443</v>
      </c>
      <c r="W104" s="137">
        <v>397</v>
      </c>
      <c r="X104" s="137">
        <v>343</v>
      </c>
      <c r="Y104" s="137">
        <v>299</v>
      </c>
      <c r="Z104" s="137">
        <v>260</v>
      </c>
      <c r="AA104" s="137">
        <v>238</v>
      </c>
      <c r="AB104" s="137">
        <v>195</v>
      </c>
      <c r="AC104" s="137">
        <v>154</v>
      </c>
      <c r="AD104" s="137">
        <v>126</v>
      </c>
      <c r="AE104" s="137">
        <v>106</v>
      </c>
      <c r="AF104" s="137">
        <v>81</v>
      </c>
      <c r="AG104" s="137">
        <v>60</v>
      </c>
      <c r="AH104" s="137">
        <v>44</v>
      </c>
      <c r="AI104" s="137">
        <v>43</v>
      </c>
      <c r="AJ104" s="137">
        <v>39</v>
      </c>
      <c r="AK104" s="137">
        <v>34</v>
      </c>
      <c r="AL104" s="137">
        <v>31</v>
      </c>
      <c r="AM104" s="137">
        <v>29</v>
      </c>
      <c r="AN104" s="137">
        <v>29</v>
      </c>
      <c r="AO104" s="137">
        <v>28</v>
      </c>
      <c r="AP104" s="137">
        <v>29</v>
      </c>
    </row>
    <row r="105" spans="1:42" ht="18" customHeight="1">
      <c r="A105" s="136" t="s">
        <v>802</v>
      </c>
      <c r="B105" s="136" t="s">
        <v>803</v>
      </c>
      <c r="C105" s="137">
        <v>537</v>
      </c>
      <c r="D105" s="137">
        <v>463</v>
      </c>
      <c r="E105" s="137">
        <v>400</v>
      </c>
      <c r="F105" s="137">
        <v>366</v>
      </c>
      <c r="G105" s="137">
        <v>344</v>
      </c>
      <c r="H105" s="137">
        <v>283</v>
      </c>
      <c r="I105" s="137">
        <v>271</v>
      </c>
      <c r="J105" s="137">
        <v>240</v>
      </c>
      <c r="K105" s="137">
        <v>231</v>
      </c>
      <c r="L105" s="137">
        <v>216</v>
      </c>
      <c r="M105" s="137">
        <v>191</v>
      </c>
      <c r="N105" s="137">
        <v>187</v>
      </c>
      <c r="O105" s="137">
        <v>170</v>
      </c>
      <c r="P105" s="137">
        <v>150</v>
      </c>
      <c r="Q105" s="137">
        <v>134</v>
      </c>
      <c r="R105" s="137">
        <v>121</v>
      </c>
      <c r="S105" s="137">
        <v>102</v>
      </c>
      <c r="T105" s="137">
        <v>87</v>
      </c>
      <c r="U105" s="137">
        <v>76</v>
      </c>
      <c r="V105" s="137">
        <v>63</v>
      </c>
      <c r="W105" s="137">
        <v>61</v>
      </c>
      <c r="X105" s="137">
        <v>53</v>
      </c>
      <c r="Y105" s="137">
        <v>44</v>
      </c>
      <c r="Z105" s="137">
        <v>39</v>
      </c>
      <c r="AA105" s="137">
        <v>38</v>
      </c>
      <c r="AB105" s="137">
        <v>29</v>
      </c>
      <c r="AC105" s="137">
        <v>21</v>
      </c>
      <c r="AD105" s="137">
        <v>20</v>
      </c>
      <c r="AE105" s="137">
        <v>13</v>
      </c>
      <c r="AF105" s="137">
        <v>12</v>
      </c>
      <c r="AG105" s="137">
        <v>9</v>
      </c>
      <c r="AH105" s="137">
        <v>5</v>
      </c>
      <c r="AI105" s="137">
        <v>5</v>
      </c>
      <c r="AJ105" s="137" t="s">
        <v>631</v>
      </c>
      <c r="AK105" s="137" t="s">
        <v>631</v>
      </c>
      <c r="AL105" s="137" t="s">
        <v>631</v>
      </c>
      <c r="AM105" s="137" t="s">
        <v>631</v>
      </c>
      <c r="AN105" s="137" t="s">
        <v>631</v>
      </c>
      <c r="AO105" s="137" t="s">
        <v>631</v>
      </c>
      <c r="AP105" s="137" t="s">
        <v>631</v>
      </c>
    </row>
    <row r="106" spans="1:42" ht="18" customHeight="1">
      <c r="A106" s="136" t="s">
        <v>804</v>
      </c>
      <c r="B106" s="136" t="s">
        <v>805</v>
      </c>
      <c r="C106" s="137">
        <v>225</v>
      </c>
      <c r="D106" s="137">
        <v>185</v>
      </c>
      <c r="E106" s="137">
        <v>148</v>
      </c>
      <c r="F106" s="137">
        <v>130</v>
      </c>
      <c r="G106" s="137">
        <v>124</v>
      </c>
      <c r="H106" s="137">
        <v>94</v>
      </c>
      <c r="I106" s="137">
        <v>87</v>
      </c>
      <c r="J106" s="137">
        <v>76</v>
      </c>
      <c r="K106" s="137">
        <v>74</v>
      </c>
      <c r="L106" s="137">
        <v>71</v>
      </c>
      <c r="M106" s="137">
        <v>68</v>
      </c>
      <c r="N106" s="137">
        <v>65</v>
      </c>
      <c r="O106" s="137">
        <v>61</v>
      </c>
      <c r="P106" s="137">
        <v>57</v>
      </c>
      <c r="Q106" s="137">
        <v>49</v>
      </c>
      <c r="R106" s="137">
        <v>44</v>
      </c>
      <c r="S106" s="137">
        <v>37</v>
      </c>
      <c r="T106" s="137">
        <v>37</v>
      </c>
      <c r="U106" s="137">
        <v>33</v>
      </c>
      <c r="V106" s="137">
        <v>26</v>
      </c>
      <c r="W106" s="137">
        <v>24</v>
      </c>
      <c r="X106" s="137">
        <v>17</v>
      </c>
      <c r="Y106" s="137">
        <v>20</v>
      </c>
      <c r="Z106" s="137">
        <v>17</v>
      </c>
      <c r="AA106" s="137">
        <v>15</v>
      </c>
      <c r="AB106" s="137">
        <v>12</v>
      </c>
      <c r="AC106" s="137">
        <v>10</v>
      </c>
      <c r="AD106" s="137">
        <v>7</v>
      </c>
      <c r="AE106" s="137">
        <v>7</v>
      </c>
      <c r="AF106" s="137">
        <v>6</v>
      </c>
      <c r="AG106" s="137" t="s">
        <v>631</v>
      </c>
      <c r="AH106" s="137" t="s">
        <v>631</v>
      </c>
      <c r="AI106" s="137" t="s">
        <v>631</v>
      </c>
      <c r="AJ106" s="137" t="s">
        <v>631</v>
      </c>
      <c r="AK106" s="137" t="s">
        <v>631</v>
      </c>
      <c r="AL106" s="137" t="s">
        <v>631</v>
      </c>
      <c r="AM106" s="137" t="s">
        <v>631</v>
      </c>
      <c r="AN106" s="137" t="s">
        <v>631</v>
      </c>
      <c r="AO106" s="137" t="s">
        <v>631</v>
      </c>
      <c r="AP106" s="137" t="s">
        <v>631</v>
      </c>
    </row>
    <row r="107" spans="1:42" ht="18" customHeight="1">
      <c r="A107" s="136" t="s">
        <v>806</v>
      </c>
      <c r="B107" s="136" t="s">
        <v>807</v>
      </c>
      <c r="C107" s="137">
        <v>301</v>
      </c>
      <c r="D107" s="137">
        <v>267</v>
      </c>
      <c r="E107" s="137">
        <v>239</v>
      </c>
      <c r="F107" s="137">
        <v>214</v>
      </c>
      <c r="G107" s="137">
        <v>191</v>
      </c>
      <c r="H107" s="137">
        <v>159</v>
      </c>
      <c r="I107" s="137">
        <v>149</v>
      </c>
      <c r="J107" s="137">
        <v>144</v>
      </c>
      <c r="K107" s="137">
        <v>142</v>
      </c>
      <c r="L107" s="137">
        <v>118</v>
      </c>
      <c r="M107" s="137">
        <v>117</v>
      </c>
      <c r="N107" s="137">
        <v>106</v>
      </c>
      <c r="O107" s="137">
        <v>95</v>
      </c>
      <c r="P107" s="137">
        <v>83</v>
      </c>
      <c r="Q107" s="137">
        <v>75</v>
      </c>
      <c r="R107" s="137">
        <v>72</v>
      </c>
      <c r="S107" s="137">
        <v>62</v>
      </c>
      <c r="T107" s="137">
        <v>60</v>
      </c>
      <c r="U107" s="137">
        <v>54</v>
      </c>
      <c r="V107" s="137">
        <v>49</v>
      </c>
      <c r="W107" s="137">
        <v>44</v>
      </c>
      <c r="X107" s="137">
        <v>35</v>
      </c>
      <c r="Y107" s="137">
        <v>30</v>
      </c>
      <c r="Z107" s="137">
        <v>28</v>
      </c>
      <c r="AA107" s="137">
        <v>24</v>
      </c>
      <c r="AB107" s="137">
        <v>20</v>
      </c>
      <c r="AC107" s="137">
        <v>17</v>
      </c>
      <c r="AD107" s="137">
        <v>15</v>
      </c>
      <c r="AE107" s="137">
        <v>11</v>
      </c>
      <c r="AF107" s="137">
        <v>8</v>
      </c>
      <c r="AG107" s="137">
        <v>5</v>
      </c>
      <c r="AH107" s="137" t="s">
        <v>631</v>
      </c>
      <c r="AI107" s="137" t="s">
        <v>631</v>
      </c>
      <c r="AJ107" s="137" t="s">
        <v>631</v>
      </c>
      <c r="AK107" s="137" t="s">
        <v>631</v>
      </c>
      <c r="AL107" s="137" t="s">
        <v>631</v>
      </c>
      <c r="AM107" s="137" t="s">
        <v>631</v>
      </c>
      <c r="AN107" s="137" t="s">
        <v>631</v>
      </c>
      <c r="AO107" s="137" t="s">
        <v>631</v>
      </c>
      <c r="AP107" s="137" t="s">
        <v>631</v>
      </c>
    </row>
    <row r="108" spans="1:42" ht="18" customHeight="1">
      <c r="A108" s="136" t="s">
        <v>808</v>
      </c>
      <c r="B108" s="136" t="s">
        <v>809</v>
      </c>
      <c r="C108" s="137">
        <v>513</v>
      </c>
      <c r="D108" s="137">
        <v>451</v>
      </c>
      <c r="E108" s="137">
        <v>397</v>
      </c>
      <c r="F108" s="137">
        <v>359</v>
      </c>
      <c r="G108" s="137">
        <v>333</v>
      </c>
      <c r="H108" s="137">
        <v>294</v>
      </c>
      <c r="I108" s="137">
        <v>273</v>
      </c>
      <c r="J108" s="137">
        <v>251</v>
      </c>
      <c r="K108" s="137">
        <v>214</v>
      </c>
      <c r="L108" s="137">
        <v>187</v>
      </c>
      <c r="M108" s="137">
        <v>169</v>
      </c>
      <c r="N108" s="137">
        <v>155</v>
      </c>
      <c r="O108" s="137">
        <v>143</v>
      </c>
      <c r="P108" s="137">
        <v>134</v>
      </c>
      <c r="Q108" s="137">
        <v>117</v>
      </c>
      <c r="R108" s="137">
        <v>108</v>
      </c>
      <c r="S108" s="137">
        <v>92</v>
      </c>
      <c r="T108" s="137">
        <v>77</v>
      </c>
      <c r="U108" s="137">
        <v>74</v>
      </c>
      <c r="V108" s="137">
        <v>68</v>
      </c>
      <c r="W108" s="137">
        <v>56</v>
      </c>
      <c r="X108" s="137">
        <v>53</v>
      </c>
      <c r="Y108" s="137">
        <v>45</v>
      </c>
      <c r="Z108" s="137">
        <v>42</v>
      </c>
      <c r="AA108" s="137">
        <v>38</v>
      </c>
      <c r="AB108" s="137">
        <v>32</v>
      </c>
      <c r="AC108" s="137">
        <v>28</v>
      </c>
      <c r="AD108" s="137">
        <v>24</v>
      </c>
      <c r="AE108" s="137">
        <v>22</v>
      </c>
      <c r="AF108" s="137">
        <v>14</v>
      </c>
      <c r="AG108" s="137">
        <v>9</v>
      </c>
      <c r="AH108" s="137">
        <v>8</v>
      </c>
      <c r="AI108" s="137">
        <v>9</v>
      </c>
      <c r="AJ108" s="137">
        <v>9</v>
      </c>
      <c r="AK108" s="137">
        <v>7</v>
      </c>
      <c r="AL108" s="137">
        <v>6</v>
      </c>
      <c r="AM108" s="137">
        <v>6</v>
      </c>
      <c r="AN108" s="137">
        <v>6</v>
      </c>
      <c r="AO108" s="137">
        <v>5</v>
      </c>
      <c r="AP108" s="137">
        <v>6</v>
      </c>
    </row>
    <row r="109" spans="1:42" ht="18" customHeight="1">
      <c r="A109" s="136" t="s">
        <v>810</v>
      </c>
      <c r="B109" s="136" t="s">
        <v>811</v>
      </c>
      <c r="C109" s="137">
        <v>396</v>
      </c>
      <c r="D109" s="137">
        <v>340</v>
      </c>
      <c r="E109" s="137">
        <v>293</v>
      </c>
      <c r="F109" s="137">
        <v>254</v>
      </c>
      <c r="G109" s="137">
        <v>235</v>
      </c>
      <c r="H109" s="137">
        <v>212</v>
      </c>
      <c r="I109" s="137">
        <v>195</v>
      </c>
      <c r="J109" s="137">
        <v>183</v>
      </c>
      <c r="K109" s="137">
        <v>174</v>
      </c>
      <c r="L109" s="137">
        <v>161</v>
      </c>
      <c r="M109" s="137">
        <v>156</v>
      </c>
      <c r="N109" s="137">
        <v>151</v>
      </c>
      <c r="O109" s="137">
        <v>147</v>
      </c>
      <c r="P109" s="137">
        <v>135</v>
      </c>
      <c r="Q109" s="137">
        <v>128</v>
      </c>
      <c r="R109" s="137">
        <v>109</v>
      </c>
      <c r="S109" s="137">
        <v>103</v>
      </c>
      <c r="T109" s="137">
        <v>88</v>
      </c>
      <c r="U109" s="137">
        <v>81</v>
      </c>
      <c r="V109" s="137">
        <v>70</v>
      </c>
      <c r="W109" s="137">
        <v>59</v>
      </c>
      <c r="X109" s="137">
        <v>49</v>
      </c>
      <c r="Y109" s="137">
        <v>40</v>
      </c>
      <c r="Z109" s="137">
        <v>34</v>
      </c>
      <c r="AA109" s="137">
        <v>35</v>
      </c>
      <c r="AB109" s="137">
        <v>25</v>
      </c>
      <c r="AC109" s="137">
        <v>20</v>
      </c>
      <c r="AD109" s="137">
        <v>19</v>
      </c>
      <c r="AE109" s="137">
        <v>17</v>
      </c>
      <c r="AF109" s="137">
        <v>13</v>
      </c>
      <c r="AG109" s="137">
        <v>11</v>
      </c>
      <c r="AH109" s="137">
        <v>7</v>
      </c>
      <c r="AI109" s="137">
        <v>8</v>
      </c>
      <c r="AJ109" s="137">
        <v>8</v>
      </c>
      <c r="AK109" s="137">
        <v>9</v>
      </c>
      <c r="AL109" s="137">
        <v>9</v>
      </c>
      <c r="AM109" s="137">
        <v>9</v>
      </c>
      <c r="AN109" s="137">
        <v>8</v>
      </c>
      <c r="AO109" s="137">
        <v>7</v>
      </c>
      <c r="AP109" s="137">
        <v>7</v>
      </c>
    </row>
    <row r="110" spans="1:42" ht="18" customHeight="1">
      <c r="A110" s="136" t="s">
        <v>812</v>
      </c>
      <c r="B110" s="136" t="s">
        <v>813</v>
      </c>
      <c r="C110" s="137">
        <v>434</v>
      </c>
      <c r="D110" s="137">
        <v>370</v>
      </c>
      <c r="E110" s="137">
        <v>311</v>
      </c>
      <c r="F110" s="137">
        <v>287</v>
      </c>
      <c r="G110" s="137">
        <v>258</v>
      </c>
      <c r="H110" s="137">
        <v>223</v>
      </c>
      <c r="I110" s="137">
        <v>210</v>
      </c>
      <c r="J110" s="137">
        <v>194</v>
      </c>
      <c r="K110" s="137">
        <v>167</v>
      </c>
      <c r="L110" s="137">
        <v>154</v>
      </c>
      <c r="M110" s="137">
        <v>141</v>
      </c>
      <c r="N110" s="137">
        <v>137</v>
      </c>
      <c r="O110" s="137">
        <v>118</v>
      </c>
      <c r="P110" s="137">
        <v>104</v>
      </c>
      <c r="Q110" s="137">
        <v>95</v>
      </c>
      <c r="R110" s="137">
        <v>84</v>
      </c>
      <c r="S110" s="137">
        <v>80</v>
      </c>
      <c r="T110" s="137">
        <v>79</v>
      </c>
      <c r="U110" s="137">
        <v>64</v>
      </c>
      <c r="V110" s="137">
        <v>52</v>
      </c>
      <c r="W110" s="137">
        <v>47</v>
      </c>
      <c r="X110" s="137">
        <v>43</v>
      </c>
      <c r="Y110" s="137">
        <v>35</v>
      </c>
      <c r="Z110" s="137">
        <v>28</v>
      </c>
      <c r="AA110" s="137">
        <v>23</v>
      </c>
      <c r="AB110" s="137">
        <v>20</v>
      </c>
      <c r="AC110" s="137">
        <v>16</v>
      </c>
      <c r="AD110" s="137">
        <v>11</v>
      </c>
      <c r="AE110" s="137">
        <v>12</v>
      </c>
      <c r="AF110" s="137">
        <v>10</v>
      </c>
      <c r="AG110" s="137">
        <v>9</v>
      </c>
      <c r="AH110" s="137">
        <v>9</v>
      </c>
      <c r="AI110" s="137">
        <v>9</v>
      </c>
      <c r="AJ110" s="137">
        <v>8</v>
      </c>
      <c r="AK110" s="137">
        <v>5</v>
      </c>
      <c r="AL110" s="137" t="s">
        <v>631</v>
      </c>
      <c r="AM110" s="137" t="s">
        <v>631</v>
      </c>
      <c r="AN110" s="137" t="s">
        <v>631</v>
      </c>
      <c r="AO110" s="137" t="s">
        <v>631</v>
      </c>
      <c r="AP110" s="137" t="s">
        <v>631</v>
      </c>
    </row>
    <row r="111" spans="1:42" ht="18" customHeight="1">
      <c r="A111" s="136" t="s">
        <v>814</v>
      </c>
      <c r="B111" s="136" t="s">
        <v>815</v>
      </c>
      <c r="C111" s="137">
        <v>451</v>
      </c>
      <c r="D111" s="137">
        <v>392</v>
      </c>
      <c r="E111" s="137">
        <v>334</v>
      </c>
      <c r="F111" s="137">
        <v>289</v>
      </c>
      <c r="G111" s="137">
        <v>272</v>
      </c>
      <c r="H111" s="137">
        <v>244</v>
      </c>
      <c r="I111" s="137">
        <v>239</v>
      </c>
      <c r="J111" s="137">
        <v>213</v>
      </c>
      <c r="K111" s="137">
        <v>201</v>
      </c>
      <c r="L111" s="137">
        <v>178</v>
      </c>
      <c r="M111" s="137">
        <v>164</v>
      </c>
      <c r="N111" s="137">
        <v>155</v>
      </c>
      <c r="O111" s="137">
        <v>133</v>
      </c>
      <c r="P111" s="137">
        <v>120</v>
      </c>
      <c r="Q111" s="137">
        <v>103</v>
      </c>
      <c r="R111" s="137">
        <v>92</v>
      </c>
      <c r="S111" s="137">
        <v>79</v>
      </c>
      <c r="T111" s="137">
        <v>67</v>
      </c>
      <c r="U111" s="137">
        <v>61</v>
      </c>
      <c r="V111" s="137">
        <v>49</v>
      </c>
      <c r="W111" s="137">
        <v>45</v>
      </c>
      <c r="X111" s="137">
        <v>40</v>
      </c>
      <c r="Y111" s="137">
        <v>38</v>
      </c>
      <c r="Z111" s="137">
        <v>32</v>
      </c>
      <c r="AA111" s="137">
        <v>29</v>
      </c>
      <c r="AB111" s="137">
        <v>25</v>
      </c>
      <c r="AC111" s="137">
        <v>18</v>
      </c>
      <c r="AD111" s="137">
        <v>14</v>
      </c>
      <c r="AE111" s="137">
        <v>10</v>
      </c>
      <c r="AF111" s="137">
        <v>7</v>
      </c>
      <c r="AG111" s="137" t="s">
        <v>631</v>
      </c>
      <c r="AH111" s="137" t="s">
        <v>631</v>
      </c>
      <c r="AI111" s="137" t="s">
        <v>631</v>
      </c>
      <c r="AJ111" s="137" t="s">
        <v>631</v>
      </c>
      <c r="AK111" s="137" t="s">
        <v>631</v>
      </c>
      <c r="AL111" s="137" t="s">
        <v>631</v>
      </c>
      <c r="AM111" s="137" t="s">
        <v>631</v>
      </c>
      <c r="AN111" s="137" t="s">
        <v>631</v>
      </c>
      <c r="AO111" s="137" t="s">
        <v>631</v>
      </c>
      <c r="AP111" s="137" t="s">
        <v>631</v>
      </c>
    </row>
    <row r="112" spans="1:42" ht="18" customHeight="1">
      <c r="A112" s="136" t="s">
        <v>816</v>
      </c>
      <c r="B112" s="136" t="s">
        <v>817</v>
      </c>
      <c r="C112" s="137">
        <v>519</v>
      </c>
      <c r="D112" s="137">
        <v>422</v>
      </c>
      <c r="E112" s="137">
        <v>369</v>
      </c>
      <c r="F112" s="137">
        <v>322</v>
      </c>
      <c r="G112" s="137">
        <v>289</v>
      </c>
      <c r="H112" s="137">
        <v>253</v>
      </c>
      <c r="I112" s="137">
        <v>240</v>
      </c>
      <c r="J112" s="137">
        <v>211</v>
      </c>
      <c r="K112" s="137">
        <v>195</v>
      </c>
      <c r="L112" s="137">
        <v>179</v>
      </c>
      <c r="M112" s="137">
        <v>166</v>
      </c>
      <c r="N112" s="137">
        <v>157</v>
      </c>
      <c r="O112" s="137">
        <v>144</v>
      </c>
      <c r="P112" s="137">
        <v>130</v>
      </c>
      <c r="Q112" s="137">
        <v>118</v>
      </c>
      <c r="R112" s="137">
        <v>102</v>
      </c>
      <c r="S112" s="137">
        <v>90</v>
      </c>
      <c r="T112" s="137">
        <v>83</v>
      </c>
      <c r="U112" s="137">
        <v>73</v>
      </c>
      <c r="V112" s="137">
        <v>66</v>
      </c>
      <c r="W112" s="137">
        <v>61</v>
      </c>
      <c r="X112" s="137">
        <v>53</v>
      </c>
      <c r="Y112" s="137">
        <v>47</v>
      </c>
      <c r="Z112" s="137">
        <v>40</v>
      </c>
      <c r="AA112" s="137">
        <v>36</v>
      </c>
      <c r="AB112" s="137">
        <v>32</v>
      </c>
      <c r="AC112" s="137">
        <v>24</v>
      </c>
      <c r="AD112" s="137">
        <v>16</v>
      </c>
      <c r="AE112" s="137">
        <v>14</v>
      </c>
      <c r="AF112" s="137">
        <v>11</v>
      </c>
      <c r="AG112" s="137">
        <v>9</v>
      </c>
      <c r="AH112" s="137">
        <v>5</v>
      </c>
      <c r="AI112" s="137">
        <v>5</v>
      </c>
      <c r="AJ112" s="137" t="s">
        <v>631</v>
      </c>
      <c r="AK112" s="137" t="s">
        <v>631</v>
      </c>
      <c r="AL112" s="137" t="s">
        <v>631</v>
      </c>
      <c r="AM112" s="137" t="s">
        <v>631</v>
      </c>
      <c r="AN112" s="137" t="s">
        <v>631</v>
      </c>
      <c r="AO112" s="137" t="s">
        <v>631</v>
      </c>
      <c r="AP112" s="137" t="s">
        <v>631</v>
      </c>
    </row>
    <row r="113" spans="1:42" ht="18" customHeight="1">
      <c r="A113" s="136"/>
      <c r="B113" s="136" t="s">
        <v>727</v>
      </c>
      <c r="C113" s="137">
        <v>0</v>
      </c>
      <c r="D113" s="137">
        <v>0</v>
      </c>
      <c r="E113" s="137" t="s">
        <v>631</v>
      </c>
      <c r="F113" s="137">
        <v>0</v>
      </c>
      <c r="G113" s="137">
        <v>0</v>
      </c>
      <c r="H113" s="137">
        <v>0</v>
      </c>
      <c r="I113" s="137">
        <v>0</v>
      </c>
      <c r="J113" s="137">
        <v>0</v>
      </c>
      <c r="K113" s="137">
        <v>0</v>
      </c>
      <c r="L113" s="137">
        <v>0</v>
      </c>
      <c r="M113" s="137">
        <v>0</v>
      </c>
      <c r="N113" s="137">
        <v>0</v>
      </c>
      <c r="O113" s="137">
        <v>0</v>
      </c>
      <c r="P113" s="137">
        <v>0</v>
      </c>
      <c r="Q113" s="137">
        <v>0</v>
      </c>
      <c r="R113" s="137">
        <v>0</v>
      </c>
      <c r="S113" s="137">
        <v>0</v>
      </c>
      <c r="T113" s="137">
        <v>0</v>
      </c>
      <c r="U113" s="137">
        <v>0</v>
      </c>
      <c r="V113" s="137">
        <v>0</v>
      </c>
      <c r="W113" s="137">
        <v>0</v>
      </c>
      <c r="X113" s="137">
        <v>0</v>
      </c>
      <c r="Y113" s="137">
        <v>0</v>
      </c>
      <c r="Z113" s="137">
        <v>0</v>
      </c>
      <c r="AA113" s="137">
        <v>0</v>
      </c>
      <c r="AB113" s="137">
        <v>0</v>
      </c>
      <c r="AC113" s="137">
        <v>0</v>
      </c>
      <c r="AD113" s="137">
        <v>0</v>
      </c>
      <c r="AE113" s="137">
        <v>0</v>
      </c>
      <c r="AF113" s="137">
        <v>0</v>
      </c>
      <c r="AG113" s="137">
        <v>0</v>
      </c>
      <c r="AH113" s="137">
        <v>0</v>
      </c>
      <c r="AI113" s="137">
        <v>0</v>
      </c>
      <c r="AJ113" s="137">
        <v>0</v>
      </c>
      <c r="AK113" s="137">
        <v>0</v>
      </c>
      <c r="AL113" s="137">
        <v>0</v>
      </c>
      <c r="AM113" s="137">
        <v>0</v>
      </c>
      <c r="AN113" s="137">
        <v>0</v>
      </c>
      <c r="AO113" s="137">
        <v>0</v>
      </c>
      <c r="AP113" s="137">
        <v>0</v>
      </c>
    </row>
    <row r="114" spans="1:42" ht="18" customHeight="1">
      <c r="A114" s="136" t="s">
        <v>818</v>
      </c>
      <c r="B114" s="136" t="s">
        <v>819</v>
      </c>
      <c r="C114" s="137">
        <v>3217</v>
      </c>
      <c r="D114" s="137">
        <v>2759</v>
      </c>
      <c r="E114" s="137">
        <v>2330</v>
      </c>
      <c r="F114" s="137">
        <v>2080</v>
      </c>
      <c r="G114" s="137">
        <v>1895</v>
      </c>
      <c r="H114" s="137">
        <v>1650</v>
      </c>
      <c r="I114" s="137">
        <v>1551</v>
      </c>
      <c r="J114" s="137">
        <v>1439</v>
      </c>
      <c r="K114" s="137">
        <v>1328</v>
      </c>
      <c r="L114" s="137">
        <v>1215</v>
      </c>
      <c r="M114" s="137">
        <v>1107</v>
      </c>
      <c r="N114" s="137">
        <v>1024</v>
      </c>
      <c r="O114" s="137">
        <v>937</v>
      </c>
      <c r="P114" s="137">
        <v>841</v>
      </c>
      <c r="Q114" s="137">
        <v>752</v>
      </c>
      <c r="R114" s="137">
        <v>682</v>
      </c>
      <c r="S114" s="137">
        <v>611</v>
      </c>
      <c r="T114" s="137">
        <v>559</v>
      </c>
      <c r="U114" s="137">
        <v>527</v>
      </c>
      <c r="V114" s="137">
        <v>454</v>
      </c>
      <c r="W114" s="137">
        <v>400</v>
      </c>
      <c r="X114" s="137">
        <v>360</v>
      </c>
      <c r="Y114" s="137">
        <v>326</v>
      </c>
      <c r="Z114" s="137">
        <v>280</v>
      </c>
      <c r="AA114" s="137">
        <v>224</v>
      </c>
      <c r="AB114" s="137">
        <v>202</v>
      </c>
      <c r="AC114" s="137">
        <v>164</v>
      </c>
      <c r="AD114" s="137">
        <v>142</v>
      </c>
      <c r="AE114" s="137">
        <v>120</v>
      </c>
      <c r="AF114" s="137">
        <v>86</v>
      </c>
      <c r="AG114" s="137">
        <v>70</v>
      </c>
      <c r="AH114" s="137">
        <v>60</v>
      </c>
      <c r="AI114" s="137">
        <v>55</v>
      </c>
      <c r="AJ114" s="137">
        <v>43</v>
      </c>
      <c r="AK114" s="137">
        <v>39</v>
      </c>
      <c r="AL114" s="137">
        <v>35</v>
      </c>
      <c r="AM114" s="137">
        <v>33</v>
      </c>
      <c r="AN114" s="137">
        <v>29</v>
      </c>
      <c r="AO114" s="137">
        <v>28</v>
      </c>
      <c r="AP114" s="137">
        <v>26</v>
      </c>
    </row>
    <row r="115" spans="1:42" ht="18" customHeight="1">
      <c r="A115" s="136" t="s">
        <v>820</v>
      </c>
      <c r="B115" s="136" t="s">
        <v>821</v>
      </c>
      <c r="C115" s="137">
        <v>405</v>
      </c>
      <c r="D115" s="137">
        <v>346</v>
      </c>
      <c r="E115" s="137">
        <v>296</v>
      </c>
      <c r="F115" s="137">
        <v>271</v>
      </c>
      <c r="G115" s="137">
        <v>241</v>
      </c>
      <c r="H115" s="137">
        <v>207</v>
      </c>
      <c r="I115" s="137">
        <v>191</v>
      </c>
      <c r="J115" s="137">
        <v>174</v>
      </c>
      <c r="K115" s="137">
        <v>163</v>
      </c>
      <c r="L115" s="137">
        <v>156</v>
      </c>
      <c r="M115" s="137">
        <v>135</v>
      </c>
      <c r="N115" s="137">
        <v>125</v>
      </c>
      <c r="O115" s="137">
        <v>118</v>
      </c>
      <c r="P115" s="137">
        <v>103</v>
      </c>
      <c r="Q115" s="137">
        <v>101</v>
      </c>
      <c r="R115" s="137">
        <v>90</v>
      </c>
      <c r="S115" s="137">
        <v>85</v>
      </c>
      <c r="T115" s="137">
        <v>77</v>
      </c>
      <c r="U115" s="137">
        <v>72</v>
      </c>
      <c r="V115" s="137">
        <v>63</v>
      </c>
      <c r="W115" s="137">
        <v>57</v>
      </c>
      <c r="X115" s="137">
        <v>55</v>
      </c>
      <c r="Y115" s="137">
        <v>50</v>
      </c>
      <c r="Z115" s="137">
        <v>49</v>
      </c>
      <c r="AA115" s="137">
        <v>39</v>
      </c>
      <c r="AB115" s="137">
        <v>35</v>
      </c>
      <c r="AC115" s="137">
        <v>28</v>
      </c>
      <c r="AD115" s="137">
        <v>24</v>
      </c>
      <c r="AE115" s="137">
        <v>23</v>
      </c>
      <c r="AF115" s="137">
        <v>16</v>
      </c>
      <c r="AG115" s="137">
        <v>12</v>
      </c>
      <c r="AH115" s="137">
        <v>11</v>
      </c>
      <c r="AI115" s="137">
        <v>9</v>
      </c>
      <c r="AJ115" s="137">
        <v>6</v>
      </c>
      <c r="AK115" s="137">
        <v>6</v>
      </c>
      <c r="AL115" s="137">
        <v>6</v>
      </c>
      <c r="AM115" s="137">
        <v>5</v>
      </c>
      <c r="AN115" s="137">
        <v>5</v>
      </c>
      <c r="AO115" s="137" t="s">
        <v>631</v>
      </c>
      <c r="AP115" s="137" t="s">
        <v>631</v>
      </c>
    </row>
    <row r="116" spans="1:42" ht="18" customHeight="1">
      <c r="A116" s="136" t="s">
        <v>822</v>
      </c>
      <c r="B116" s="136" t="s">
        <v>823</v>
      </c>
      <c r="C116" s="137">
        <v>771</v>
      </c>
      <c r="D116" s="137">
        <v>677</v>
      </c>
      <c r="E116" s="137">
        <v>572</v>
      </c>
      <c r="F116" s="137">
        <v>507</v>
      </c>
      <c r="G116" s="137">
        <v>462</v>
      </c>
      <c r="H116" s="137">
        <v>402</v>
      </c>
      <c r="I116" s="137">
        <v>378</v>
      </c>
      <c r="J116" s="137">
        <v>348</v>
      </c>
      <c r="K116" s="137">
        <v>318</v>
      </c>
      <c r="L116" s="137">
        <v>287</v>
      </c>
      <c r="M116" s="137">
        <v>267</v>
      </c>
      <c r="N116" s="137">
        <v>246</v>
      </c>
      <c r="O116" s="137">
        <v>221</v>
      </c>
      <c r="P116" s="137">
        <v>204</v>
      </c>
      <c r="Q116" s="137">
        <v>179</v>
      </c>
      <c r="R116" s="137">
        <v>166</v>
      </c>
      <c r="S116" s="137">
        <v>147</v>
      </c>
      <c r="T116" s="137">
        <v>125</v>
      </c>
      <c r="U116" s="137">
        <v>118</v>
      </c>
      <c r="V116" s="137">
        <v>89</v>
      </c>
      <c r="W116" s="137">
        <v>80</v>
      </c>
      <c r="X116" s="137">
        <v>72</v>
      </c>
      <c r="Y116" s="137">
        <v>72</v>
      </c>
      <c r="Z116" s="137">
        <v>56</v>
      </c>
      <c r="AA116" s="137">
        <v>45</v>
      </c>
      <c r="AB116" s="137">
        <v>45</v>
      </c>
      <c r="AC116" s="137">
        <v>36</v>
      </c>
      <c r="AD116" s="137">
        <v>37</v>
      </c>
      <c r="AE116" s="137">
        <v>28</v>
      </c>
      <c r="AF116" s="137">
        <v>22</v>
      </c>
      <c r="AG116" s="137">
        <v>19</v>
      </c>
      <c r="AH116" s="137">
        <v>16</v>
      </c>
      <c r="AI116" s="137">
        <v>16</v>
      </c>
      <c r="AJ116" s="137">
        <v>14</v>
      </c>
      <c r="AK116" s="137">
        <v>11</v>
      </c>
      <c r="AL116" s="137">
        <v>10</v>
      </c>
      <c r="AM116" s="137">
        <v>11</v>
      </c>
      <c r="AN116" s="137">
        <v>8</v>
      </c>
      <c r="AO116" s="137">
        <v>9</v>
      </c>
      <c r="AP116" s="137">
        <v>10</v>
      </c>
    </row>
    <row r="117" spans="1:42" ht="18" customHeight="1">
      <c r="A117" s="136" t="s">
        <v>824</v>
      </c>
      <c r="B117" s="136" t="s">
        <v>825</v>
      </c>
      <c r="C117" s="137">
        <v>633</v>
      </c>
      <c r="D117" s="137">
        <v>545</v>
      </c>
      <c r="E117" s="137">
        <v>467</v>
      </c>
      <c r="F117" s="137">
        <v>430</v>
      </c>
      <c r="G117" s="137">
        <v>386</v>
      </c>
      <c r="H117" s="137">
        <v>332</v>
      </c>
      <c r="I117" s="137">
        <v>303</v>
      </c>
      <c r="J117" s="137">
        <v>277</v>
      </c>
      <c r="K117" s="137">
        <v>264</v>
      </c>
      <c r="L117" s="137">
        <v>246</v>
      </c>
      <c r="M117" s="137">
        <v>216</v>
      </c>
      <c r="N117" s="137">
        <v>202</v>
      </c>
      <c r="O117" s="137">
        <v>181</v>
      </c>
      <c r="P117" s="137">
        <v>165</v>
      </c>
      <c r="Q117" s="137">
        <v>147</v>
      </c>
      <c r="R117" s="137">
        <v>131</v>
      </c>
      <c r="S117" s="137">
        <v>115</v>
      </c>
      <c r="T117" s="137">
        <v>107</v>
      </c>
      <c r="U117" s="137">
        <v>97</v>
      </c>
      <c r="V117" s="137">
        <v>87</v>
      </c>
      <c r="W117" s="137">
        <v>76</v>
      </c>
      <c r="X117" s="137">
        <v>70</v>
      </c>
      <c r="Y117" s="137">
        <v>62</v>
      </c>
      <c r="Z117" s="137">
        <v>51</v>
      </c>
      <c r="AA117" s="137">
        <v>37</v>
      </c>
      <c r="AB117" s="137">
        <v>36</v>
      </c>
      <c r="AC117" s="137">
        <v>31</v>
      </c>
      <c r="AD117" s="137">
        <v>26</v>
      </c>
      <c r="AE117" s="137">
        <v>19</v>
      </c>
      <c r="AF117" s="137">
        <v>13</v>
      </c>
      <c r="AG117" s="137">
        <v>10</v>
      </c>
      <c r="AH117" s="137">
        <v>8</v>
      </c>
      <c r="AI117" s="137">
        <v>8</v>
      </c>
      <c r="AJ117" s="137">
        <v>5</v>
      </c>
      <c r="AK117" s="137">
        <v>5</v>
      </c>
      <c r="AL117" s="137" t="s">
        <v>631</v>
      </c>
      <c r="AM117" s="137" t="s">
        <v>631</v>
      </c>
      <c r="AN117" s="137" t="s">
        <v>631</v>
      </c>
      <c r="AO117" s="137" t="s">
        <v>631</v>
      </c>
      <c r="AP117" s="137" t="s">
        <v>631</v>
      </c>
    </row>
    <row r="118" spans="1:42" ht="18" customHeight="1">
      <c r="A118" s="136" t="s">
        <v>826</v>
      </c>
      <c r="B118" s="136" t="s">
        <v>827</v>
      </c>
      <c r="C118" s="137">
        <v>496</v>
      </c>
      <c r="D118" s="137">
        <v>429</v>
      </c>
      <c r="E118" s="137">
        <v>372</v>
      </c>
      <c r="F118" s="137">
        <v>323</v>
      </c>
      <c r="G118" s="137">
        <v>305</v>
      </c>
      <c r="H118" s="137">
        <v>264</v>
      </c>
      <c r="I118" s="137">
        <v>249</v>
      </c>
      <c r="J118" s="137">
        <v>224</v>
      </c>
      <c r="K118" s="137">
        <v>208</v>
      </c>
      <c r="L118" s="137">
        <v>184</v>
      </c>
      <c r="M118" s="137">
        <v>167</v>
      </c>
      <c r="N118" s="137">
        <v>155</v>
      </c>
      <c r="O118" s="137">
        <v>145</v>
      </c>
      <c r="P118" s="137">
        <v>127</v>
      </c>
      <c r="Q118" s="137">
        <v>109</v>
      </c>
      <c r="R118" s="137">
        <v>97</v>
      </c>
      <c r="S118" s="137">
        <v>91</v>
      </c>
      <c r="T118" s="137">
        <v>92</v>
      </c>
      <c r="U118" s="137">
        <v>91</v>
      </c>
      <c r="V118" s="137">
        <v>85</v>
      </c>
      <c r="W118" s="137">
        <v>72</v>
      </c>
      <c r="X118" s="137">
        <v>62</v>
      </c>
      <c r="Y118" s="137">
        <v>59</v>
      </c>
      <c r="Z118" s="137">
        <v>51</v>
      </c>
      <c r="AA118" s="137">
        <v>44</v>
      </c>
      <c r="AB118" s="137">
        <v>37</v>
      </c>
      <c r="AC118" s="137">
        <v>28</v>
      </c>
      <c r="AD118" s="137">
        <v>23</v>
      </c>
      <c r="AE118" s="137">
        <v>21</v>
      </c>
      <c r="AF118" s="137">
        <v>15</v>
      </c>
      <c r="AG118" s="137">
        <v>10</v>
      </c>
      <c r="AH118" s="137">
        <v>8</v>
      </c>
      <c r="AI118" s="137">
        <v>6</v>
      </c>
      <c r="AJ118" s="137">
        <v>6</v>
      </c>
      <c r="AK118" s="137">
        <v>5</v>
      </c>
      <c r="AL118" s="137">
        <v>5</v>
      </c>
      <c r="AM118" s="137">
        <v>5</v>
      </c>
      <c r="AN118" s="137">
        <v>5</v>
      </c>
      <c r="AO118" s="137">
        <v>5</v>
      </c>
      <c r="AP118" s="137">
        <v>5</v>
      </c>
    </row>
    <row r="119" spans="1:42" ht="18" customHeight="1">
      <c r="A119" s="136" t="s">
        <v>828</v>
      </c>
      <c r="B119" s="136" t="s">
        <v>829</v>
      </c>
      <c r="C119" s="137">
        <v>250</v>
      </c>
      <c r="D119" s="137">
        <v>209</v>
      </c>
      <c r="E119" s="137">
        <v>173</v>
      </c>
      <c r="F119" s="137">
        <v>153</v>
      </c>
      <c r="G119" s="137">
        <v>136</v>
      </c>
      <c r="H119" s="137">
        <v>123</v>
      </c>
      <c r="I119" s="137">
        <v>113</v>
      </c>
      <c r="J119" s="137">
        <v>109</v>
      </c>
      <c r="K119" s="137">
        <v>105</v>
      </c>
      <c r="L119" s="137">
        <v>97</v>
      </c>
      <c r="M119" s="137">
        <v>93</v>
      </c>
      <c r="N119" s="137">
        <v>83</v>
      </c>
      <c r="O119" s="137">
        <v>77</v>
      </c>
      <c r="P119" s="137">
        <v>68</v>
      </c>
      <c r="Q119" s="137">
        <v>60</v>
      </c>
      <c r="R119" s="137">
        <v>51</v>
      </c>
      <c r="S119" s="137">
        <v>45</v>
      </c>
      <c r="T119" s="137">
        <v>43</v>
      </c>
      <c r="U119" s="137">
        <v>37</v>
      </c>
      <c r="V119" s="137">
        <v>33</v>
      </c>
      <c r="W119" s="137">
        <v>31</v>
      </c>
      <c r="X119" s="137">
        <v>24</v>
      </c>
      <c r="Y119" s="137">
        <v>19</v>
      </c>
      <c r="Z119" s="137">
        <v>15</v>
      </c>
      <c r="AA119" s="137">
        <v>11</v>
      </c>
      <c r="AB119" s="137">
        <v>11</v>
      </c>
      <c r="AC119" s="137">
        <v>9</v>
      </c>
      <c r="AD119" s="137">
        <v>9</v>
      </c>
      <c r="AE119" s="137">
        <v>7</v>
      </c>
      <c r="AF119" s="137" t="s">
        <v>631</v>
      </c>
      <c r="AG119" s="137" t="s">
        <v>631</v>
      </c>
      <c r="AH119" s="137" t="s">
        <v>631</v>
      </c>
      <c r="AI119" s="137">
        <v>5</v>
      </c>
      <c r="AJ119" s="137" t="s">
        <v>631</v>
      </c>
      <c r="AK119" s="137" t="s">
        <v>631</v>
      </c>
      <c r="AL119" s="137" t="s">
        <v>631</v>
      </c>
      <c r="AM119" s="137" t="s">
        <v>631</v>
      </c>
      <c r="AN119" s="137" t="s">
        <v>631</v>
      </c>
      <c r="AO119" s="137" t="s">
        <v>631</v>
      </c>
      <c r="AP119" s="137" t="s">
        <v>631</v>
      </c>
    </row>
    <row r="120" spans="1:42" ht="18" customHeight="1">
      <c r="A120" s="136" t="s">
        <v>830</v>
      </c>
      <c r="B120" s="136" t="s">
        <v>831</v>
      </c>
      <c r="C120" s="137">
        <v>450</v>
      </c>
      <c r="D120" s="137">
        <v>370</v>
      </c>
      <c r="E120" s="137">
        <v>299</v>
      </c>
      <c r="F120" s="137">
        <v>265</v>
      </c>
      <c r="G120" s="137">
        <v>246</v>
      </c>
      <c r="H120" s="137">
        <v>220</v>
      </c>
      <c r="I120" s="137">
        <v>218</v>
      </c>
      <c r="J120" s="137">
        <v>207</v>
      </c>
      <c r="K120" s="137">
        <v>180</v>
      </c>
      <c r="L120" s="137">
        <v>160</v>
      </c>
      <c r="M120" s="137">
        <v>148</v>
      </c>
      <c r="N120" s="137">
        <v>137</v>
      </c>
      <c r="O120" s="137">
        <v>126</v>
      </c>
      <c r="P120" s="137">
        <v>117</v>
      </c>
      <c r="Q120" s="137">
        <v>107</v>
      </c>
      <c r="R120" s="137">
        <v>100</v>
      </c>
      <c r="S120" s="137">
        <v>84</v>
      </c>
      <c r="T120" s="137">
        <v>75</v>
      </c>
      <c r="U120" s="137">
        <v>73</v>
      </c>
      <c r="V120" s="137">
        <v>61</v>
      </c>
      <c r="W120" s="137">
        <v>55</v>
      </c>
      <c r="X120" s="137">
        <v>48</v>
      </c>
      <c r="Y120" s="137">
        <v>40</v>
      </c>
      <c r="Z120" s="137">
        <v>36</v>
      </c>
      <c r="AA120" s="137">
        <v>29</v>
      </c>
      <c r="AB120" s="137">
        <v>20</v>
      </c>
      <c r="AC120" s="137">
        <v>17</v>
      </c>
      <c r="AD120" s="137">
        <v>10</v>
      </c>
      <c r="AE120" s="137">
        <v>10</v>
      </c>
      <c r="AF120" s="137">
        <v>9</v>
      </c>
      <c r="AG120" s="137">
        <v>7</v>
      </c>
      <c r="AH120" s="137">
        <v>5</v>
      </c>
      <c r="AI120" s="137">
        <v>5</v>
      </c>
      <c r="AJ120" s="137" t="s">
        <v>631</v>
      </c>
      <c r="AK120" s="137" t="s">
        <v>631</v>
      </c>
      <c r="AL120" s="137" t="s">
        <v>631</v>
      </c>
      <c r="AM120" s="137" t="s">
        <v>631</v>
      </c>
      <c r="AN120" s="137" t="s">
        <v>631</v>
      </c>
      <c r="AO120" s="137" t="s">
        <v>631</v>
      </c>
      <c r="AP120" s="137" t="s">
        <v>631</v>
      </c>
    </row>
    <row r="121" spans="1:42" ht="18" customHeight="1">
      <c r="A121" s="136" t="s">
        <v>832</v>
      </c>
      <c r="B121" s="136" t="s">
        <v>833</v>
      </c>
      <c r="C121" s="137">
        <v>206</v>
      </c>
      <c r="D121" s="137">
        <v>178</v>
      </c>
      <c r="E121" s="137">
        <v>146</v>
      </c>
      <c r="F121" s="137">
        <v>126</v>
      </c>
      <c r="G121" s="137">
        <v>114</v>
      </c>
      <c r="H121" s="137">
        <v>97</v>
      </c>
      <c r="I121" s="137">
        <v>94</v>
      </c>
      <c r="J121" s="137">
        <v>95</v>
      </c>
      <c r="K121" s="137">
        <v>84</v>
      </c>
      <c r="L121" s="137">
        <v>79</v>
      </c>
      <c r="M121" s="137">
        <v>75</v>
      </c>
      <c r="N121" s="137">
        <v>71</v>
      </c>
      <c r="O121" s="137">
        <v>64</v>
      </c>
      <c r="P121" s="137">
        <v>52</v>
      </c>
      <c r="Q121" s="137">
        <v>44</v>
      </c>
      <c r="R121" s="137">
        <v>42</v>
      </c>
      <c r="S121" s="137">
        <v>39</v>
      </c>
      <c r="T121" s="137">
        <v>35</v>
      </c>
      <c r="U121" s="137">
        <v>34</v>
      </c>
      <c r="V121" s="137">
        <v>31</v>
      </c>
      <c r="W121" s="137">
        <v>24</v>
      </c>
      <c r="X121" s="137">
        <v>24</v>
      </c>
      <c r="Y121" s="137">
        <v>19</v>
      </c>
      <c r="Z121" s="137">
        <v>17</v>
      </c>
      <c r="AA121" s="137">
        <v>14</v>
      </c>
      <c r="AB121" s="137">
        <v>13</v>
      </c>
      <c r="AC121" s="137">
        <v>10</v>
      </c>
      <c r="AD121" s="137">
        <v>8</v>
      </c>
      <c r="AE121" s="137">
        <v>7</v>
      </c>
      <c r="AF121" s="137" t="s">
        <v>631</v>
      </c>
      <c r="AG121" s="137" t="s">
        <v>631</v>
      </c>
      <c r="AH121" s="137" t="s">
        <v>631</v>
      </c>
      <c r="AI121" s="137" t="s">
        <v>631</v>
      </c>
      <c r="AJ121" s="137" t="s">
        <v>631</v>
      </c>
      <c r="AK121" s="137" t="s">
        <v>631</v>
      </c>
      <c r="AL121" s="137">
        <v>0</v>
      </c>
      <c r="AM121" s="137" t="s">
        <v>631</v>
      </c>
      <c r="AN121" s="137" t="s">
        <v>631</v>
      </c>
      <c r="AO121" s="137">
        <v>0</v>
      </c>
      <c r="AP121" s="137">
        <v>0</v>
      </c>
    </row>
    <row r="122" spans="1:42" ht="18" customHeight="1">
      <c r="A122" s="136"/>
      <c r="B122" s="136" t="s">
        <v>727</v>
      </c>
      <c r="C122" s="137">
        <v>6</v>
      </c>
      <c r="D122" s="137">
        <v>5</v>
      </c>
      <c r="E122" s="137">
        <v>5</v>
      </c>
      <c r="F122" s="137">
        <v>5</v>
      </c>
      <c r="G122" s="137">
        <v>5</v>
      </c>
      <c r="H122" s="137">
        <v>5</v>
      </c>
      <c r="I122" s="137">
        <v>5</v>
      </c>
      <c r="J122" s="137">
        <v>5</v>
      </c>
      <c r="K122" s="137">
        <v>6</v>
      </c>
      <c r="L122" s="137">
        <v>6</v>
      </c>
      <c r="M122" s="137">
        <v>6</v>
      </c>
      <c r="N122" s="137">
        <v>5</v>
      </c>
      <c r="O122" s="137">
        <v>5</v>
      </c>
      <c r="P122" s="137">
        <v>5</v>
      </c>
      <c r="Q122" s="137">
        <v>5</v>
      </c>
      <c r="R122" s="137">
        <v>5</v>
      </c>
      <c r="S122" s="137">
        <v>5</v>
      </c>
      <c r="T122" s="137">
        <v>5</v>
      </c>
      <c r="U122" s="137">
        <v>5</v>
      </c>
      <c r="V122" s="137">
        <v>5</v>
      </c>
      <c r="W122" s="137">
        <v>5</v>
      </c>
      <c r="X122" s="137">
        <v>5</v>
      </c>
      <c r="Y122" s="137">
        <v>5</v>
      </c>
      <c r="Z122" s="137">
        <v>5</v>
      </c>
      <c r="AA122" s="137">
        <v>5</v>
      </c>
      <c r="AB122" s="137">
        <v>5</v>
      </c>
      <c r="AC122" s="137">
        <v>5</v>
      </c>
      <c r="AD122" s="137">
        <v>5</v>
      </c>
      <c r="AE122" s="137">
        <v>5</v>
      </c>
      <c r="AF122" s="137">
        <v>5</v>
      </c>
      <c r="AG122" s="137">
        <v>5</v>
      </c>
      <c r="AH122" s="137">
        <v>5</v>
      </c>
      <c r="AI122" s="137">
        <v>5</v>
      </c>
      <c r="AJ122" s="137">
        <v>5</v>
      </c>
      <c r="AK122" s="137">
        <v>5</v>
      </c>
      <c r="AL122" s="137">
        <v>5</v>
      </c>
      <c r="AM122" s="137">
        <v>5</v>
      </c>
      <c r="AN122" s="137">
        <v>5</v>
      </c>
      <c r="AO122" s="137">
        <v>5</v>
      </c>
      <c r="AP122" s="137">
        <v>5</v>
      </c>
    </row>
    <row r="123" spans="1:42" ht="18" customHeight="1">
      <c r="A123" s="136" t="s">
        <v>834</v>
      </c>
      <c r="B123" s="136" t="s">
        <v>835</v>
      </c>
      <c r="C123" s="137">
        <v>2702</v>
      </c>
      <c r="D123" s="137">
        <v>2249</v>
      </c>
      <c r="E123" s="137">
        <v>1885</v>
      </c>
      <c r="F123" s="137">
        <v>1658</v>
      </c>
      <c r="G123" s="137">
        <v>1508</v>
      </c>
      <c r="H123" s="137">
        <v>1311</v>
      </c>
      <c r="I123" s="137">
        <v>1232</v>
      </c>
      <c r="J123" s="137">
        <v>1084</v>
      </c>
      <c r="K123" s="137">
        <v>1020</v>
      </c>
      <c r="L123" s="137">
        <v>939</v>
      </c>
      <c r="M123" s="137">
        <v>870</v>
      </c>
      <c r="N123" s="137">
        <v>816</v>
      </c>
      <c r="O123" s="137">
        <v>734</v>
      </c>
      <c r="P123" s="137">
        <v>679</v>
      </c>
      <c r="Q123" s="137">
        <v>609</v>
      </c>
      <c r="R123" s="137">
        <v>543</v>
      </c>
      <c r="S123" s="137">
        <v>487</v>
      </c>
      <c r="T123" s="137">
        <v>443</v>
      </c>
      <c r="U123" s="137">
        <v>391</v>
      </c>
      <c r="V123" s="137">
        <v>334</v>
      </c>
      <c r="W123" s="137">
        <v>311</v>
      </c>
      <c r="X123" s="137">
        <v>273</v>
      </c>
      <c r="Y123" s="137">
        <v>240</v>
      </c>
      <c r="Z123" s="137">
        <v>194</v>
      </c>
      <c r="AA123" s="137">
        <v>175</v>
      </c>
      <c r="AB123" s="137">
        <v>147</v>
      </c>
      <c r="AC123" s="137">
        <v>127</v>
      </c>
      <c r="AD123" s="137">
        <v>111</v>
      </c>
      <c r="AE123" s="137">
        <v>113</v>
      </c>
      <c r="AF123" s="137">
        <v>77</v>
      </c>
      <c r="AG123" s="137">
        <v>67</v>
      </c>
      <c r="AH123" s="137">
        <v>51</v>
      </c>
      <c r="AI123" s="137">
        <v>45</v>
      </c>
      <c r="AJ123" s="137">
        <v>37</v>
      </c>
      <c r="AK123" s="137">
        <v>34</v>
      </c>
      <c r="AL123" s="137">
        <v>35</v>
      </c>
      <c r="AM123" s="137">
        <v>34</v>
      </c>
      <c r="AN123" s="137">
        <v>34</v>
      </c>
      <c r="AO123" s="137">
        <v>33</v>
      </c>
      <c r="AP123" s="137">
        <v>34</v>
      </c>
    </row>
    <row r="124" spans="1:42" ht="18" customHeight="1">
      <c r="A124" s="136" t="s">
        <v>836</v>
      </c>
      <c r="B124" s="136" t="s">
        <v>837</v>
      </c>
      <c r="C124" s="137">
        <v>147</v>
      </c>
      <c r="D124" s="137">
        <v>119</v>
      </c>
      <c r="E124" s="137">
        <v>107</v>
      </c>
      <c r="F124" s="137">
        <v>90</v>
      </c>
      <c r="G124" s="137">
        <v>75</v>
      </c>
      <c r="H124" s="137">
        <v>60</v>
      </c>
      <c r="I124" s="137">
        <v>57</v>
      </c>
      <c r="J124" s="137">
        <v>52</v>
      </c>
      <c r="K124" s="137">
        <v>49</v>
      </c>
      <c r="L124" s="137">
        <v>44</v>
      </c>
      <c r="M124" s="137">
        <v>44</v>
      </c>
      <c r="N124" s="137">
        <v>37</v>
      </c>
      <c r="O124" s="137">
        <v>37</v>
      </c>
      <c r="P124" s="137">
        <v>34</v>
      </c>
      <c r="Q124" s="137">
        <v>31</v>
      </c>
      <c r="R124" s="137">
        <v>30</v>
      </c>
      <c r="S124" s="137">
        <v>29</v>
      </c>
      <c r="T124" s="137">
        <v>31</v>
      </c>
      <c r="U124" s="137">
        <v>24</v>
      </c>
      <c r="V124" s="137">
        <v>22</v>
      </c>
      <c r="W124" s="137">
        <v>21</v>
      </c>
      <c r="X124" s="137">
        <v>18</v>
      </c>
      <c r="Y124" s="137">
        <v>17</v>
      </c>
      <c r="Z124" s="137">
        <v>14</v>
      </c>
      <c r="AA124" s="137">
        <v>12</v>
      </c>
      <c r="AB124" s="137">
        <v>11</v>
      </c>
      <c r="AC124" s="137">
        <v>10</v>
      </c>
      <c r="AD124" s="137">
        <v>9</v>
      </c>
      <c r="AE124" s="137">
        <v>9</v>
      </c>
      <c r="AF124" s="137">
        <v>5</v>
      </c>
      <c r="AG124" s="137" t="s">
        <v>631</v>
      </c>
      <c r="AH124" s="137">
        <v>0</v>
      </c>
      <c r="AI124" s="137">
        <v>0</v>
      </c>
      <c r="AJ124" s="137" t="s">
        <v>631</v>
      </c>
      <c r="AK124" s="137" t="s">
        <v>631</v>
      </c>
      <c r="AL124" s="137" t="s">
        <v>631</v>
      </c>
      <c r="AM124" s="137" t="s">
        <v>631</v>
      </c>
      <c r="AN124" s="137" t="s">
        <v>631</v>
      </c>
      <c r="AO124" s="137" t="s">
        <v>631</v>
      </c>
      <c r="AP124" s="137" t="s">
        <v>631</v>
      </c>
    </row>
    <row r="125" spans="1:42" ht="18" customHeight="1">
      <c r="A125" s="136" t="s">
        <v>838</v>
      </c>
      <c r="B125" s="136" t="s">
        <v>839</v>
      </c>
      <c r="C125" s="137">
        <v>458</v>
      </c>
      <c r="D125" s="137">
        <v>373</v>
      </c>
      <c r="E125" s="137">
        <v>297</v>
      </c>
      <c r="F125" s="137">
        <v>267</v>
      </c>
      <c r="G125" s="137">
        <v>247</v>
      </c>
      <c r="H125" s="137">
        <v>211</v>
      </c>
      <c r="I125" s="137">
        <v>203</v>
      </c>
      <c r="J125" s="137">
        <v>184</v>
      </c>
      <c r="K125" s="137">
        <v>172</v>
      </c>
      <c r="L125" s="137">
        <v>163</v>
      </c>
      <c r="M125" s="137">
        <v>154</v>
      </c>
      <c r="N125" s="137">
        <v>151</v>
      </c>
      <c r="O125" s="137">
        <v>137</v>
      </c>
      <c r="P125" s="137">
        <v>131</v>
      </c>
      <c r="Q125" s="137">
        <v>121</v>
      </c>
      <c r="R125" s="137">
        <v>110</v>
      </c>
      <c r="S125" s="137">
        <v>99</v>
      </c>
      <c r="T125" s="137">
        <v>89</v>
      </c>
      <c r="U125" s="137">
        <v>82</v>
      </c>
      <c r="V125" s="137">
        <v>70</v>
      </c>
      <c r="W125" s="137">
        <v>68</v>
      </c>
      <c r="X125" s="137">
        <v>59</v>
      </c>
      <c r="Y125" s="137">
        <v>51</v>
      </c>
      <c r="Z125" s="137">
        <v>42</v>
      </c>
      <c r="AA125" s="137">
        <v>44</v>
      </c>
      <c r="AB125" s="137">
        <v>37</v>
      </c>
      <c r="AC125" s="137">
        <v>37</v>
      </c>
      <c r="AD125" s="137">
        <v>31</v>
      </c>
      <c r="AE125" s="137">
        <v>31</v>
      </c>
      <c r="AF125" s="137">
        <v>21</v>
      </c>
      <c r="AG125" s="137">
        <v>19</v>
      </c>
      <c r="AH125" s="137">
        <v>15</v>
      </c>
      <c r="AI125" s="137">
        <v>13</v>
      </c>
      <c r="AJ125" s="137">
        <v>13</v>
      </c>
      <c r="AK125" s="137">
        <v>9</v>
      </c>
      <c r="AL125" s="137">
        <v>10</v>
      </c>
      <c r="AM125" s="137">
        <v>10</v>
      </c>
      <c r="AN125" s="137">
        <v>9</v>
      </c>
      <c r="AO125" s="137">
        <v>10</v>
      </c>
      <c r="AP125" s="137">
        <v>10</v>
      </c>
    </row>
    <row r="126" spans="1:42" ht="18" customHeight="1">
      <c r="A126" s="136" t="s">
        <v>840</v>
      </c>
      <c r="B126" s="136" t="s">
        <v>841</v>
      </c>
      <c r="C126" s="137">
        <v>185</v>
      </c>
      <c r="D126" s="137">
        <v>146</v>
      </c>
      <c r="E126" s="137">
        <v>131</v>
      </c>
      <c r="F126" s="137">
        <v>112</v>
      </c>
      <c r="G126" s="137">
        <v>104</v>
      </c>
      <c r="H126" s="137">
        <v>88</v>
      </c>
      <c r="I126" s="137">
        <v>82</v>
      </c>
      <c r="J126" s="137">
        <v>70</v>
      </c>
      <c r="K126" s="137">
        <v>66</v>
      </c>
      <c r="L126" s="137">
        <v>62</v>
      </c>
      <c r="M126" s="137">
        <v>54</v>
      </c>
      <c r="N126" s="137">
        <v>50</v>
      </c>
      <c r="O126" s="137">
        <v>47</v>
      </c>
      <c r="P126" s="137">
        <v>44</v>
      </c>
      <c r="Q126" s="137">
        <v>41</v>
      </c>
      <c r="R126" s="137">
        <v>39</v>
      </c>
      <c r="S126" s="137">
        <v>35</v>
      </c>
      <c r="T126" s="137">
        <v>31</v>
      </c>
      <c r="U126" s="137">
        <v>22</v>
      </c>
      <c r="V126" s="137">
        <v>18</v>
      </c>
      <c r="W126" s="137">
        <v>21</v>
      </c>
      <c r="X126" s="137">
        <v>18</v>
      </c>
      <c r="Y126" s="137">
        <v>18</v>
      </c>
      <c r="Z126" s="137">
        <v>14</v>
      </c>
      <c r="AA126" s="137">
        <v>11</v>
      </c>
      <c r="AB126" s="137">
        <v>9</v>
      </c>
      <c r="AC126" s="137">
        <v>7</v>
      </c>
      <c r="AD126" s="137">
        <v>7</v>
      </c>
      <c r="AE126" s="137">
        <v>6</v>
      </c>
      <c r="AF126" s="137" t="s">
        <v>631</v>
      </c>
      <c r="AG126" s="137" t="s">
        <v>631</v>
      </c>
      <c r="AH126" s="137" t="s">
        <v>631</v>
      </c>
      <c r="AI126" s="137" t="s">
        <v>631</v>
      </c>
      <c r="AJ126" s="137" t="s">
        <v>631</v>
      </c>
      <c r="AK126" s="137" t="s">
        <v>631</v>
      </c>
      <c r="AL126" s="137" t="s">
        <v>631</v>
      </c>
      <c r="AM126" s="137" t="s">
        <v>631</v>
      </c>
      <c r="AN126" s="137" t="s">
        <v>631</v>
      </c>
      <c r="AO126" s="137" t="s">
        <v>631</v>
      </c>
      <c r="AP126" s="137" t="s">
        <v>631</v>
      </c>
    </row>
    <row r="127" spans="1:42" ht="18" customHeight="1">
      <c r="A127" s="136" t="s">
        <v>842</v>
      </c>
      <c r="B127" s="136" t="s">
        <v>843</v>
      </c>
      <c r="C127" s="137">
        <v>510</v>
      </c>
      <c r="D127" s="137">
        <v>441</v>
      </c>
      <c r="E127" s="137">
        <v>373</v>
      </c>
      <c r="F127" s="137">
        <v>321</v>
      </c>
      <c r="G127" s="137">
        <v>293</v>
      </c>
      <c r="H127" s="137">
        <v>255</v>
      </c>
      <c r="I127" s="137">
        <v>235</v>
      </c>
      <c r="J127" s="137">
        <v>201</v>
      </c>
      <c r="K127" s="137">
        <v>191</v>
      </c>
      <c r="L127" s="137">
        <v>175</v>
      </c>
      <c r="M127" s="137">
        <v>157</v>
      </c>
      <c r="N127" s="137">
        <v>148</v>
      </c>
      <c r="O127" s="137">
        <v>129</v>
      </c>
      <c r="P127" s="137">
        <v>122</v>
      </c>
      <c r="Q127" s="137">
        <v>109</v>
      </c>
      <c r="R127" s="137">
        <v>97</v>
      </c>
      <c r="S127" s="137">
        <v>84</v>
      </c>
      <c r="T127" s="137">
        <v>75</v>
      </c>
      <c r="U127" s="137">
        <v>70</v>
      </c>
      <c r="V127" s="137">
        <v>64</v>
      </c>
      <c r="W127" s="137">
        <v>60</v>
      </c>
      <c r="X127" s="137">
        <v>56</v>
      </c>
      <c r="Y127" s="137">
        <v>47</v>
      </c>
      <c r="Z127" s="137">
        <v>36</v>
      </c>
      <c r="AA127" s="137">
        <v>31</v>
      </c>
      <c r="AB127" s="137">
        <v>28</v>
      </c>
      <c r="AC127" s="137">
        <v>24</v>
      </c>
      <c r="AD127" s="137">
        <v>22</v>
      </c>
      <c r="AE127" s="137">
        <v>24</v>
      </c>
      <c r="AF127" s="137">
        <v>14</v>
      </c>
      <c r="AG127" s="137">
        <v>9</v>
      </c>
      <c r="AH127" s="137">
        <v>8</v>
      </c>
      <c r="AI127" s="137">
        <v>5</v>
      </c>
      <c r="AJ127" s="137" t="s">
        <v>631</v>
      </c>
      <c r="AK127" s="137" t="s">
        <v>631</v>
      </c>
      <c r="AL127" s="137">
        <v>5</v>
      </c>
      <c r="AM127" s="137" t="s">
        <v>631</v>
      </c>
      <c r="AN127" s="137" t="s">
        <v>631</v>
      </c>
      <c r="AO127" s="137" t="s">
        <v>631</v>
      </c>
      <c r="AP127" s="137" t="s">
        <v>631</v>
      </c>
    </row>
    <row r="128" spans="1:42" ht="18" customHeight="1">
      <c r="A128" s="136" t="s">
        <v>844</v>
      </c>
      <c r="B128" s="136" t="s">
        <v>845</v>
      </c>
      <c r="C128" s="137">
        <v>346</v>
      </c>
      <c r="D128" s="137">
        <v>303</v>
      </c>
      <c r="E128" s="137">
        <v>252</v>
      </c>
      <c r="F128" s="137">
        <v>213</v>
      </c>
      <c r="G128" s="137">
        <v>189</v>
      </c>
      <c r="H128" s="137">
        <v>167</v>
      </c>
      <c r="I128" s="137">
        <v>154</v>
      </c>
      <c r="J128" s="137">
        <v>137</v>
      </c>
      <c r="K128" s="137">
        <v>132</v>
      </c>
      <c r="L128" s="137">
        <v>123</v>
      </c>
      <c r="M128" s="137">
        <v>106</v>
      </c>
      <c r="N128" s="137">
        <v>97</v>
      </c>
      <c r="O128" s="137">
        <v>80</v>
      </c>
      <c r="P128" s="137">
        <v>72</v>
      </c>
      <c r="Q128" s="137">
        <v>61</v>
      </c>
      <c r="R128" s="137">
        <v>53</v>
      </c>
      <c r="S128" s="137">
        <v>48</v>
      </c>
      <c r="T128" s="137">
        <v>42</v>
      </c>
      <c r="U128" s="137">
        <v>43</v>
      </c>
      <c r="V128" s="137">
        <v>42</v>
      </c>
      <c r="W128" s="137">
        <v>38</v>
      </c>
      <c r="X128" s="137">
        <v>33</v>
      </c>
      <c r="Y128" s="137">
        <v>25</v>
      </c>
      <c r="Z128" s="137">
        <v>19</v>
      </c>
      <c r="AA128" s="137">
        <v>18</v>
      </c>
      <c r="AB128" s="137">
        <v>17</v>
      </c>
      <c r="AC128" s="137">
        <v>13</v>
      </c>
      <c r="AD128" s="137">
        <v>10</v>
      </c>
      <c r="AE128" s="137">
        <v>10</v>
      </c>
      <c r="AF128" s="137">
        <v>7</v>
      </c>
      <c r="AG128" s="137">
        <v>9</v>
      </c>
      <c r="AH128" s="137">
        <v>9</v>
      </c>
      <c r="AI128" s="137">
        <v>6</v>
      </c>
      <c r="AJ128" s="137">
        <v>5</v>
      </c>
      <c r="AK128" s="137">
        <v>6</v>
      </c>
      <c r="AL128" s="137" t="s">
        <v>631</v>
      </c>
      <c r="AM128" s="137" t="s">
        <v>631</v>
      </c>
      <c r="AN128" s="137" t="s">
        <v>631</v>
      </c>
      <c r="AO128" s="137" t="s">
        <v>631</v>
      </c>
      <c r="AP128" s="137" t="s">
        <v>631</v>
      </c>
    </row>
    <row r="129" spans="1:42" ht="18" customHeight="1">
      <c r="A129" s="136" t="s">
        <v>846</v>
      </c>
      <c r="B129" s="136" t="s">
        <v>847</v>
      </c>
      <c r="C129" s="137">
        <v>602</v>
      </c>
      <c r="D129" s="137">
        <v>501</v>
      </c>
      <c r="E129" s="137">
        <v>428</v>
      </c>
      <c r="F129" s="137">
        <v>387</v>
      </c>
      <c r="G129" s="137">
        <v>342</v>
      </c>
      <c r="H129" s="137">
        <v>302</v>
      </c>
      <c r="I129" s="137">
        <v>280</v>
      </c>
      <c r="J129" s="137">
        <v>249</v>
      </c>
      <c r="K129" s="137">
        <v>233</v>
      </c>
      <c r="L129" s="137">
        <v>214</v>
      </c>
      <c r="M129" s="137">
        <v>197</v>
      </c>
      <c r="N129" s="137">
        <v>184</v>
      </c>
      <c r="O129" s="137">
        <v>170</v>
      </c>
      <c r="P129" s="137">
        <v>157</v>
      </c>
      <c r="Q129" s="137">
        <v>136</v>
      </c>
      <c r="R129" s="137">
        <v>117</v>
      </c>
      <c r="S129" s="137">
        <v>108</v>
      </c>
      <c r="T129" s="137">
        <v>97</v>
      </c>
      <c r="U129" s="137">
        <v>85</v>
      </c>
      <c r="V129" s="137">
        <v>70</v>
      </c>
      <c r="W129" s="137">
        <v>69</v>
      </c>
      <c r="X129" s="137">
        <v>60</v>
      </c>
      <c r="Y129" s="137">
        <v>54</v>
      </c>
      <c r="Z129" s="137">
        <v>45</v>
      </c>
      <c r="AA129" s="137">
        <v>39</v>
      </c>
      <c r="AB129" s="137">
        <v>30</v>
      </c>
      <c r="AC129" s="137">
        <v>22</v>
      </c>
      <c r="AD129" s="137">
        <v>17</v>
      </c>
      <c r="AE129" s="137">
        <v>18</v>
      </c>
      <c r="AF129" s="137">
        <v>14</v>
      </c>
      <c r="AG129" s="137">
        <v>13</v>
      </c>
      <c r="AH129" s="137">
        <v>9</v>
      </c>
      <c r="AI129" s="137">
        <v>10</v>
      </c>
      <c r="AJ129" s="137">
        <v>6</v>
      </c>
      <c r="AK129" s="137">
        <v>6</v>
      </c>
      <c r="AL129" s="137">
        <v>6</v>
      </c>
      <c r="AM129" s="137">
        <v>6</v>
      </c>
      <c r="AN129" s="137">
        <v>6</v>
      </c>
      <c r="AO129" s="137">
        <v>5</v>
      </c>
      <c r="AP129" s="137" t="s">
        <v>631</v>
      </c>
    </row>
    <row r="130" spans="1:42" ht="18" customHeight="1">
      <c r="A130" s="136" t="s">
        <v>848</v>
      </c>
      <c r="B130" s="136" t="s">
        <v>849</v>
      </c>
      <c r="C130" s="137">
        <v>454</v>
      </c>
      <c r="D130" s="137">
        <v>365</v>
      </c>
      <c r="E130" s="137">
        <v>296</v>
      </c>
      <c r="F130" s="137">
        <v>267</v>
      </c>
      <c r="G130" s="137">
        <v>256</v>
      </c>
      <c r="H130" s="137">
        <v>227</v>
      </c>
      <c r="I130" s="137">
        <v>220</v>
      </c>
      <c r="J130" s="137">
        <v>190</v>
      </c>
      <c r="K130" s="137">
        <v>176</v>
      </c>
      <c r="L130" s="137">
        <v>157</v>
      </c>
      <c r="M130" s="137">
        <v>157</v>
      </c>
      <c r="N130" s="137">
        <v>148</v>
      </c>
      <c r="O130" s="137">
        <v>133</v>
      </c>
      <c r="P130" s="137">
        <v>118</v>
      </c>
      <c r="Q130" s="137">
        <v>109</v>
      </c>
      <c r="R130" s="137">
        <v>96</v>
      </c>
      <c r="S130" s="137">
        <v>83</v>
      </c>
      <c r="T130" s="137">
        <v>77</v>
      </c>
      <c r="U130" s="137">
        <v>65</v>
      </c>
      <c r="V130" s="137">
        <v>48</v>
      </c>
      <c r="W130" s="137">
        <v>34</v>
      </c>
      <c r="X130" s="137">
        <v>29</v>
      </c>
      <c r="Y130" s="137">
        <v>28</v>
      </c>
      <c r="Z130" s="137">
        <v>24</v>
      </c>
      <c r="AA130" s="137">
        <v>20</v>
      </c>
      <c r="AB130" s="137">
        <v>15</v>
      </c>
      <c r="AC130" s="137">
        <v>14</v>
      </c>
      <c r="AD130" s="137">
        <v>15</v>
      </c>
      <c r="AE130" s="137">
        <v>15</v>
      </c>
      <c r="AF130" s="137">
        <v>12</v>
      </c>
      <c r="AG130" s="137">
        <v>10</v>
      </c>
      <c r="AH130" s="137">
        <v>8</v>
      </c>
      <c r="AI130" s="137">
        <v>9</v>
      </c>
      <c r="AJ130" s="137">
        <v>8</v>
      </c>
      <c r="AK130" s="137">
        <v>5</v>
      </c>
      <c r="AL130" s="137">
        <v>6</v>
      </c>
      <c r="AM130" s="137">
        <v>7</v>
      </c>
      <c r="AN130" s="137">
        <v>8</v>
      </c>
      <c r="AO130" s="137">
        <v>8</v>
      </c>
      <c r="AP130" s="137">
        <v>9</v>
      </c>
    </row>
    <row r="131" spans="1:42" ht="18" customHeight="1">
      <c r="A131" s="136"/>
      <c r="B131" s="136" t="s">
        <v>727</v>
      </c>
      <c r="C131" s="137">
        <v>0</v>
      </c>
      <c r="D131" s="137" t="s">
        <v>631</v>
      </c>
      <c r="E131" s="137" t="s">
        <v>631</v>
      </c>
      <c r="F131" s="137" t="s">
        <v>631</v>
      </c>
      <c r="G131" s="137" t="s">
        <v>631</v>
      </c>
      <c r="H131" s="137" t="s">
        <v>631</v>
      </c>
      <c r="I131" s="137" t="s">
        <v>631</v>
      </c>
      <c r="J131" s="137" t="s">
        <v>631</v>
      </c>
      <c r="K131" s="137" t="s">
        <v>631</v>
      </c>
      <c r="L131" s="137" t="s">
        <v>631</v>
      </c>
      <c r="M131" s="137" t="s">
        <v>631</v>
      </c>
      <c r="N131" s="137" t="s">
        <v>631</v>
      </c>
      <c r="O131" s="137" t="s">
        <v>631</v>
      </c>
      <c r="P131" s="137" t="s">
        <v>631</v>
      </c>
      <c r="Q131" s="137" t="s">
        <v>631</v>
      </c>
      <c r="R131" s="137" t="s">
        <v>631</v>
      </c>
      <c r="S131" s="137" t="s">
        <v>631</v>
      </c>
      <c r="T131" s="137" t="s">
        <v>631</v>
      </c>
      <c r="U131" s="137">
        <v>0</v>
      </c>
      <c r="V131" s="137">
        <v>0</v>
      </c>
      <c r="W131" s="137">
        <v>0</v>
      </c>
      <c r="X131" s="137">
        <v>0</v>
      </c>
      <c r="Y131" s="137">
        <v>0</v>
      </c>
      <c r="Z131" s="137">
        <v>0</v>
      </c>
      <c r="AA131" s="137">
        <v>0</v>
      </c>
      <c r="AB131" s="137">
        <v>0</v>
      </c>
      <c r="AC131" s="137">
        <v>0</v>
      </c>
      <c r="AD131" s="137">
        <v>0</v>
      </c>
      <c r="AE131" s="137">
        <v>0</v>
      </c>
      <c r="AF131" s="137">
        <v>0</v>
      </c>
      <c r="AG131" s="137">
        <v>0</v>
      </c>
      <c r="AH131" s="137">
        <v>0</v>
      </c>
      <c r="AI131" s="137">
        <v>0</v>
      </c>
      <c r="AJ131" s="137">
        <v>0</v>
      </c>
      <c r="AK131" s="137">
        <v>0</v>
      </c>
      <c r="AL131" s="137">
        <v>0</v>
      </c>
      <c r="AM131" s="137">
        <v>0</v>
      </c>
      <c r="AN131" s="137">
        <v>0</v>
      </c>
      <c r="AO131" s="137">
        <v>0</v>
      </c>
      <c r="AP131" s="137">
        <v>0</v>
      </c>
    </row>
    <row r="132" spans="1:42" ht="18" customHeight="1">
      <c r="A132" s="136" t="s">
        <v>850</v>
      </c>
      <c r="B132" s="136" t="s">
        <v>851</v>
      </c>
      <c r="C132" s="137">
        <v>3317</v>
      </c>
      <c r="D132" s="137">
        <v>2830</v>
      </c>
      <c r="E132" s="137">
        <v>2398</v>
      </c>
      <c r="F132" s="137">
        <v>2126</v>
      </c>
      <c r="G132" s="137">
        <v>1978</v>
      </c>
      <c r="H132" s="137">
        <v>1759</v>
      </c>
      <c r="I132" s="137">
        <v>1669</v>
      </c>
      <c r="J132" s="137">
        <v>1502</v>
      </c>
      <c r="K132" s="137">
        <v>1398</v>
      </c>
      <c r="L132" s="137">
        <v>1284</v>
      </c>
      <c r="M132" s="137">
        <v>1209</v>
      </c>
      <c r="N132" s="137">
        <v>1118</v>
      </c>
      <c r="O132" s="137">
        <v>1027</v>
      </c>
      <c r="P132" s="137">
        <v>905</v>
      </c>
      <c r="Q132" s="137">
        <v>810</v>
      </c>
      <c r="R132" s="137">
        <v>735</v>
      </c>
      <c r="S132" s="137">
        <v>661</v>
      </c>
      <c r="T132" s="137">
        <v>600</v>
      </c>
      <c r="U132" s="137">
        <v>551</v>
      </c>
      <c r="V132" s="137">
        <v>482</v>
      </c>
      <c r="W132" s="137">
        <v>436</v>
      </c>
      <c r="X132" s="137">
        <v>388</v>
      </c>
      <c r="Y132" s="137">
        <v>334</v>
      </c>
      <c r="Z132" s="137">
        <v>290</v>
      </c>
      <c r="AA132" s="137">
        <v>241</v>
      </c>
      <c r="AB132" s="137">
        <v>195</v>
      </c>
      <c r="AC132" s="137">
        <v>165</v>
      </c>
      <c r="AD132" s="137">
        <v>133</v>
      </c>
      <c r="AE132" s="137">
        <v>111</v>
      </c>
      <c r="AF132" s="137">
        <v>77</v>
      </c>
      <c r="AG132" s="137">
        <v>59</v>
      </c>
      <c r="AH132" s="137">
        <v>44</v>
      </c>
      <c r="AI132" s="137">
        <v>41</v>
      </c>
      <c r="AJ132" s="137">
        <v>34</v>
      </c>
      <c r="AK132" s="137">
        <v>31</v>
      </c>
      <c r="AL132" s="137">
        <v>24</v>
      </c>
      <c r="AM132" s="137">
        <v>22</v>
      </c>
      <c r="AN132" s="137">
        <v>18</v>
      </c>
      <c r="AO132" s="137">
        <v>16</v>
      </c>
      <c r="AP132" s="137">
        <v>17</v>
      </c>
    </row>
    <row r="133" spans="1:42" ht="18" customHeight="1">
      <c r="A133" s="136" t="s">
        <v>852</v>
      </c>
      <c r="B133" s="136" t="s">
        <v>853</v>
      </c>
      <c r="C133" s="137">
        <v>213</v>
      </c>
      <c r="D133" s="137">
        <v>177</v>
      </c>
      <c r="E133" s="137">
        <v>146</v>
      </c>
      <c r="F133" s="137">
        <v>123</v>
      </c>
      <c r="G133" s="137">
        <v>116</v>
      </c>
      <c r="H133" s="137">
        <v>99</v>
      </c>
      <c r="I133" s="137">
        <v>91</v>
      </c>
      <c r="J133" s="137">
        <v>88</v>
      </c>
      <c r="K133" s="137">
        <v>79</v>
      </c>
      <c r="L133" s="137">
        <v>73</v>
      </c>
      <c r="M133" s="137">
        <v>69</v>
      </c>
      <c r="N133" s="137">
        <v>67</v>
      </c>
      <c r="O133" s="137">
        <v>62</v>
      </c>
      <c r="P133" s="137">
        <v>52</v>
      </c>
      <c r="Q133" s="137">
        <v>48</v>
      </c>
      <c r="R133" s="137">
        <v>42</v>
      </c>
      <c r="S133" s="137">
        <v>43</v>
      </c>
      <c r="T133" s="137">
        <v>43</v>
      </c>
      <c r="U133" s="137">
        <v>41</v>
      </c>
      <c r="V133" s="137">
        <v>36</v>
      </c>
      <c r="W133" s="137">
        <v>31</v>
      </c>
      <c r="X133" s="137">
        <v>31</v>
      </c>
      <c r="Y133" s="137">
        <v>22</v>
      </c>
      <c r="Z133" s="137">
        <v>20</v>
      </c>
      <c r="AA133" s="137">
        <v>14</v>
      </c>
      <c r="AB133" s="137">
        <v>11</v>
      </c>
      <c r="AC133" s="137">
        <v>11</v>
      </c>
      <c r="AD133" s="137">
        <v>10</v>
      </c>
      <c r="AE133" s="137">
        <v>10</v>
      </c>
      <c r="AF133" s="137">
        <v>8</v>
      </c>
      <c r="AG133" s="137">
        <v>7</v>
      </c>
      <c r="AH133" s="137" t="s">
        <v>631</v>
      </c>
      <c r="AI133" s="137" t="s">
        <v>631</v>
      </c>
      <c r="AJ133" s="137" t="s">
        <v>631</v>
      </c>
      <c r="AK133" s="137" t="s">
        <v>631</v>
      </c>
      <c r="AL133" s="137">
        <v>0</v>
      </c>
      <c r="AM133" s="137">
        <v>0</v>
      </c>
      <c r="AN133" s="137" t="s">
        <v>631</v>
      </c>
      <c r="AO133" s="137" t="s">
        <v>631</v>
      </c>
      <c r="AP133" s="137">
        <v>0</v>
      </c>
    </row>
    <row r="134" spans="1:42" ht="18" customHeight="1">
      <c r="A134" s="136" t="s">
        <v>854</v>
      </c>
      <c r="B134" s="136" t="s">
        <v>855</v>
      </c>
      <c r="C134" s="137">
        <v>638</v>
      </c>
      <c r="D134" s="137">
        <v>529</v>
      </c>
      <c r="E134" s="137">
        <v>450</v>
      </c>
      <c r="F134" s="137">
        <v>405</v>
      </c>
      <c r="G134" s="137">
        <v>367</v>
      </c>
      <c r="H134" s="137">
        <v>331</v>
      </c>
      <c r="I134" s="137">
        <v>304</v>
      </c>
      <c r="J134" s="137">
        <v>267</v>
      </c>
      <c r="K134" s="137">
        <v>237</v>
      </c>
      <c r="L134" s="137">
        <v>225</v>
      </c>
      <c r="M134" s="137">
        <v>209</v>
      </c>
      <c r="N134" s="137">
        <v>193</v>
      </c>
      <c r="O134" s="137">
        <v>172</v>
      </c>
      <c r="P134" s="137">
        <v>143</v>
      </c>
      <c r="Q134" s="137">
        <v>136</v>
      </c>
      <c r="R134" s="137">
        <v>123</v>
      </c>
      <c r="S134" s="137">
        <v>113</v>
      </c>
      <c r="T134" s="137">
        <v>94</v>
      </c>
      <c r="U134" s="137">
        <v>87</v>
      </c>
      <c r="V134" s="137">
        <v>77</v>
      </c>
      <c r="W134" s="137">
        <v>72</v>
      </c>
      <c r="X134" s="137">
        <v>65</v>
      </c>
      <c r="Y134" s="137">
        <v>60</v>
      </c>
      <c r="Z134" s="137">
        <v>44</v>
      </c>
      <c r="AA134" s="137">
        <v>35</v>
      </c>
      <c r="AB134" s="137">
        <v>29</v>
      </c>
      <c r="AC134" s="137">
        <v>23</v>
      </c>
      <c r="AD134" s="137">
        <v>18</v>
      </c>
      <c r="AE134" s="137">
        <v>16</v>
      </c>
      <c r="AF134" s="137">
        <v>12</v>
      </c>
      <c r="AG134" s="137">
        <v>8</v>
      </c>
      <c r="AH134" s="137">
        <v>6</v>
      </c>
      <c r="AI134" s="137">
        <v>6</v>
      </c>
      <c r="AJ134" s="137">
        <v>6</v>
      </c>
      <c r="AK134" s="137">
        <v>5</v>
      </c>
      <c r="AL134" s="137">
        <v>5</v>
      </c>
      <c r="AM134" s="137">
        <v>5</v>
      </c>
      <c r="AN134" s="137">
        <v>5</v>
      </c>
      <c r="AO134" s="137">
        <v>5</v>
      </c>
      <c r="AP134" s="137" t="s">
        <v>631</v>
      </c>
    </row>
    <row r="135" spans="1:42" ht="18" customHeight="1">
      <c r="A135" s="136" t="s">
        <v>856</v>
      </c>
      <c r="B135" s="136" t="s">
        <v>857</v>
      </c>
      <c r="C135" s="137">
        <v>449</v>
      </c>
      <c r="D135" s="137">
        <v>382</v>
      </c>
      <c r="E135" s="137">
        <v>331</v>
      </c>
      <c r="F135" s="137">
        <v>297</v>
      </c>
      <c r="G135" s="137">
        <v>270</v>
      </c>
      <c r="H135" s="137">
        <v>229</v>
      </c>
      <c r="I135" s="137">
        <v>220</v>
      </c>
      <c r="J135" s="137">
        <v>206</v>
      </c>
      <c r="K135" s="137">
        <v>196</v>
      </c>
      <c r="L135" s="137">
        <v>179</v>
      </c>
      <c r="M135" s="137">
        <v>161</v>
      </c>
      <c r="N135" s="137">
        <v>156</v>
      </c>
      <c r="O135" s="137">
        <v>141</v>
      </c>
      <c r="P135" s="137">
        <v>123</v>
      </c>
      <c r="Q135" s="137">
        <v>104</v>
      </c>
      <c r="R135" s="137">
        <v>92</v>
      </c>
      <c r="S135" s="137">
        <v>78</v>
      </c>
      <c r="T135" s="137">
        <v>73</v>
      </c>
      <c r="U135" s="137">
        <v>70</v>
      </c>
      <c r="V135" s="137">
        <v>63</v>
      </c>
      <c r="W135" s="137">
        <v>59</v>
      </c>
      <c r="X135" s="137">
        <v>53</v>
      </c>
      <c r="Y135" s="137">
        <v>46</v>
      </c>
      <c r="Z135" s="137">
        <v>43</v>
      </c>
      <c r="AA135" s="137">
        <v>35</v>
      </c>
      <c r="AB135" s="137">
        <v>27</v>
      </c>
      <c r="AC135" s="137">
        <v>21</v>
      </c>
      <c r="AD135" s="137">
        <v>18</v>
      </c>
      <c r="AE135" s="137">
        <v>14</v>
      </c>
      <c r="AF135" s="137">
        <v>8</v>
      </c>
      <c r="AG135" s="137">
        <v>5</v>
      </c>
      <c r="AH135" s="137">
        <v>5</v>
      </c>
      <c r="AI135" s="137">
        <v>6</v>
      </c>
      <c r="AJ135" s="137">
        <v>6</v>
      </c>
      <c r="AK135" s="137">
        <v>6</v>
      </c>
      <c r="AL135" s="137" t="s">
        <v>631</v>
      </c>
      <c r="AM135" s="137" t="s">
        <v>631</v>
      </c>
      <c r="AN135" s="137" t="s">
        <v>631</v>
      </c>
      <c r="AO135" s="137" t="s">
        <v>631</v>
      </c>
      <c r="AP135" s="137" t="s">
        <v>631</v>
      </c>
    </row>
    <row r="136" spans="1:42" ht="18" customHeight="1">
      <c r="A136" s="136" t="s">
        <v>858</v>
      </c>
      <c r="B136" s="136" t="s">
        <v>859</v>
      </c>
      <c r="C136" s="137">
        <v>357</v>
      </c>
      <c r="D136" s="137">
        <v>298</v>
      </c>
      <c r="E136" s="137">
        <v>257</v>
      </c>
      <c r="F136" s="137">
        <v>225</v>
      </c>
      <c r="G136" s="137">
        <v>210</v>
      </c>
      <c r="H136" s="137">
        <v>184</v>
      </c>
      <c r="I136" s="137">
        <v>172</v>
      </c>
      <c r="J136" s="137">
        <v>161</v>
      </c>
      <c r="K136" s="137">
        <v>143</v>
      </c>
      <c r="L136" s="137">
        <v>135</v>
      </c>
      <c r="M136" s="137">
        <v>132</v>
      </c>
      <c r="N136" s="137">
        <v>117</v>
      </c>
      <c r="O136" s="137">
        <v>108</v>
      </c>
      <c r="P136" s="137">
        <v>100</v>
      </c>
      <c r="Q136" s="137">
        <v>96</v>
      </c>
      <c r="R136" s="137">
        <v>92</v>
      </c>
      <c r="S136" s="137">
        <v>81</v>
      </c>
      <c r="T136" s="137">
        <v>69</v>
      </c>
      <c r="U136" s="137">
        <v>62</v>
      </c>
      <c r="V136" s="137">
        <v>50</v>
      </c>
      <c r="W136" s="137">
        <v>46</v>
      </c>
      <c r="X136" s="137">
        <v>42</v>
      </c>
      <c r="Y136" s="137">
        <v>35</v>
      </c>
      <c r="Z136" s="137">
        <v>27</v>
      </c>
      <c r="AA136" s="137">
        <v>22</v>
      </c>
      <c r="AB136" s="137">
        <v>15</v>
      </c>
      <c r="AC136" s="137">
        <v>14</v>
      </c>
      <c r="AD136" s="137">
        <v>13</v>
      </c>
      <c r="AE136" s="137">
        <v>12</v>
      </c>
      <c r="AF136" s="137">
        <v>8</v>
      </c>
      <c r="AG136" s="137">
        <v>7</v>
      </c>
      <c r="AH136" s="137">
        <v>6</v>
      </c>
      <c r="AI136" s="137">
        <v>5</v>
      </c>
      <c r="AJ136" s="137">
        <v>5</v>
      </c>
      <c r="AK136" s="137">
        <v>5</v>
      </c>
      <c r="AL136" s="137" t="s">
        <v>631</v>
      </c>
      <c r="AM136" s="137" t="s">
        <v>631</v>
      </c>
      <c r="AN136" s="137" t="s">
        <v>631</v>
      </c>
      <c r="AO136" s="137" t="s">
        <v>631</v>
      </c>
      <c r="AP136" s="137" t="s">
        <v>631</v>
      </c>
    </row>
    <row r="137" spans="1:42" ht="18" customHeight="1">
      <c r="A137" s="136" t="s">
        <v>860</v>
      </c>
      <c r="B137" s="136" t="s">
        <v>861</v>
      </c>
      <c r="C137" s="137">
        <v>643</v>
      </c>
      <c r="D137" s="137">
        <v>560</v>
      </c>
      <c r="E137" s="137">
        <v>474</v>
      </c>
      <c r="F137" s="137">
        <v>424</v>
      </c>
      <c r="G137" s="137">
        <v>405</v>
      </c>
      <c r="H137" s="137">
        <v>371</v>
      </c>
      <c r="I137" s="137">
        <v>352</v>
      </c>
      <c r="J137" s="137">
        <v>308</v>
      </c>
      <c r="K137" s="137">
        <v>293</v>
      </c>
      <c r="L137" s="137">
        <v>264</v>
      </c>
      <c r="M137" s="137">
        <v>255</v>
      </c>
      <c r="N137" s="137">
        <v>236</v>
      </c>
      <c r="O137" s="137">
        <v>230</v>
      </c>
      <c r="P137" s="137">
        <v>200</v>
      </c>
      <c r="Q137" s="137">
        <v>178</v>
      </c>
      <c r="R137" s="137">
        <v>170</v>
      </c>
      <c r="S137" s="137">
        <v>151</v>
      </c>
      <c r="T137" s="137">
        <v>136</v>
      </c>
      <c r="U137" s="137">
        <v>128</v>
      </c>
      <c r="V137" s="137">
        <v>119</v>
      </c>
      <c r="W137" s="137">
        <v>102</v>
      </c>
      <c r="X137" s="137">
        <v>89</v>
      </c>
      <c r="Y137" s="137">
        <v>75</v>
      </c>
      <c r="Z137" s="137">
        <v>73</v>
      </c>
      <c r="AA137" s="137">
        <v>63</v>
      </c>
      <c r="AB137" s="137">
        <v>53</v>
      </c>
      <c r="AC137" s="137">
        <v>46</v>
      </c>
      <c r="AD137" s="137">
        <v>37</v>
      </c>
      <c r="AE137" s="137">
        <v>34</v>
      </c>
      <c r="AF137" s="137">
        <v>23</v>
      </c>
      <c r="AG137" s="137">
        <v>18</v>
      </c>
      <c r="AH137" s="137">
        <v>13</v>
      </c>
      <c r="AI137" s="137">
        <v>11</v>
      </c>
      <c r="AJ137" s="137">
        <v>7</v>
      </c>
      <c r="AK137" s="137">
        <v>6</v>
      </c>
      <c r="AL137" s="137">
        <v>6</v>
      </c>
      <c r="AM137" s="137">
        <v>6</v>
      </c>
      <c r="AN137" s="137">
        <v>6</v>
      </c>
      <c r="AO137" s="137">
        <v>5</v>
      </c>
      <c r="AP137" s="137">
        <v>5</v>
      </c>
    </row>
    <row r="138" spans="1:42" ht="18" customHeight="1">
      <c r="A138" s="136" t="s">
        <v>862</v>
      </c>
      <c r="B138" s="136" t="s">
        <v>863</v>
      </c>
      <c r="C138" s="137">
        <v>728</v>
      </c>
      <c r="D138" s="137">
        <v>637</v>
      </c>
      <c r="E138" s="137">
        <v>540</v>
      </c>
      <c r="F138" s="137">
        <v>480</v>
      </c>
      <c r="G138" s="137">
        <v>454</v>
      </c>
      <c r="H138" s="137">
        <v>413</v>
      </c>
      <c r="I138" s="137">
        <v>403</v>
      </c>
      <c r="J138" s="137">
        <v>362</v>
      </c>
      <c r="K138" s="137">
        <v>347</v>
      </c>
      <c r="L138" s="137">
        <v>315</v>
      </c>
      <c r="M138" s="137">
        <v>298</v>
      </c>
      <c r="N138" s="137">
        <v>274</v>
      </c>
      <c r="O138" s="137">
        <v>248</v>
      </c>
      <c r="P138" s="137">
        <v>219</v>
      </c>
      <c r="Q138" s="137">
        <v>190</v>
      </c>
      <c r="R138" s="137">
        <v>158</v>
      </c>
      <c r="S138" s="137">
        <v>144</v>
      </c>
      <c r="T138" s="137">
        <v>135</v>
      </c>
      <c r="U138" s="137">
        <v>119</v>
      </c>
      <c r="V138" s="137">
        <v>100</v>
      </c>
      <c r="W138" s="137">
        <v>91</v>
      </c>
      <c r="X138" s="137">
        <v>80</v>
      </c>
      <c r="Y138" s="137">
        <v>72</v>
      </c>
      <c r="Z138" s="137">
        <v>63</v>
      </c>
      <c r="AA138" s="137">
        <v>58</v>
      </c>
      <c r="AB138" s="137">
        <v>47</v>
      </c>
      <c r="AC138" s="137">
        <v>39</v>
      </c>
      <c r="AD138" s="137">
        <v>25</v>
      </c>
      <c r="AE138" s="137">
        <v>18</v>
      </c>
      <c r="AF138" s="137">
        <v>15</v>
      </c>
      <c r="AG138" s="137">
        <v>12</v>
      </c>
      <c r="AH138" s="137">
        <v>8</v>
      </c>
      <c r="AI138" s="137">
        <v>7</v>
      </c>
      <c r="AJ138" s="137">
        <v>7</v>
      </c>
      <c r="AK138" s="137">
        <v>7</v>
      </c>
      <c r="AL138" s="137">
        <v>6</v>
      </c>
      <c r="AM138" s="137">
        <v>5</v>
      </c>
      <c r="AN138" s="137" t="s">
        <v>631</v>
      </c>
      <c r="AO138" s="137" t="s">
        <v>631</v>
      </c>
      <c r="AP138" s="137" t="s">
        <v>631</v>
      </c>
    </row>
    <row r="139" spans="1:42" ht="18" customHeight="1">
      <c r="A139" s="136" t="s">
        <v>864</v>
      </c>
      <c r="B139" s="136" t="s">
        <v>865</v>
      </c>
      <c r="C139" s="137">
        <v>287</v>
      </c>
      <c r="D139" s="137">
        <v>245</v>
      </c>
      <c r="E139" s="137">
        <v>199</v>
      </c>
      <c r="F139" s="137">
        <v>171</v>
      </c>
      <c r="G139" s="137">
        <v>156</v>
      </c>
      <c r="H139" s="137">
        <v>132</v>
      </c>
      <c r="I139" s="137">
        <v>127</v>
      </c>
      <c r="J139" s="137">
        <v>110</v>
      </c>
      <c r="K139" s="137">
        <v>103</v>
      </c>
      <c r="L139" s="137">
        <v>93</v>
      </c>
      <c r="M139" s="137">
        <v>85</v>
      </c>
      <c r="N139" s="137">
        <v>75</v>
      </c>
      <c r="O139" s="137">
        <v>66</v>
      </c>
      <c r="P139" s="137">
        <v>68</v>
      </c>
      <c r="Q139" s="137">
        <v>58</v>
      </c>
      <c r="R139" s="137">
        <v>58</v>
      </c>
      <c r="S139" s="137">
        <v>51</v>
      </c>
      <c r="T139" s="137">
        <v>50</v>
      </c>
      <c r="U139" s="137">
        <v>44</v>
      </c>
      <c r="V139" s="137">
        <v>37</v>
      </c>
      <c r="W139" s="137">
        <v>35</v>
      </c>
      <c r="X139" s="137">
        <v>28</v>
      </c>
      <c r="Y139" s="137">
        <v>24</v>
      </c>
      <c r="Z139" s="137">
        <v>20</v>
      </c>
      <c r="AA139" s="137">
        <v>14</v>
      </c>
      <c r="AB139" s="137">
        <v>13</v>
      </c>
      <c r="AC139" s="137">
        <v>11</v>
      </c>
      <c r="AD139" s="137">
        <v>12</v>
      </c>
      <c r="AE139" s="137">
        <v>7</v>
      </c>
      <c r="AF139" s="137" t="s">
        <v>631</v>
      </c>
      <c r="AG139" s="137" t="s">
        <v>631</v>
      </c>
      <c r="AH139" s="137" t="s">
        <v>631</v>
      </c>
      <c r="AI139" s="137" t="s">
        <v>631</v>
      </c>
      <c r="AJ139" s="137" t="s">
        <v>631</v>
      </c>
      <c r="AK139" s="137" t="s">
        <v>631</v>
      </c>
      <c r="AL139" s="137" t="s">
        <v>631</v>
      </c>
      <c r="AM139" s="137" t="s">
        <v>631</v>
      </c>
      <c r="AN139" s="137" t="s">
        <v>631</v>
      </c>
      <c r="AO139" s="137" t="s">
        <v>631</v>
      </c>
      <c r="AP139" s="137" t="s">
        <v>631</v>
      </c>
    </row>
    <row r="140" spans="1:42" ht="18" customHeight="1">
      <c r="A140" s="136"/>
      <c r="B140" s="136" t="s">
        <v>727</v>
      </c>
      <c r="C140" s="137" t="s">
        <v>631</v>
      </c>
      <c r="D140" s="137" t="s">
        <v>631</v>
      </c>
      <c r="E140" s="137" t="s">
        <v>631</v>
      </c>
      <c r="F140" s="137" t="s">
        <v>631</v>
      </c>
      <c r="G140" s="137">
        <v>0</v>
      </c>
      <c r="H140" s="137">
        <v>0</v>
      </c>
      <c r="I140" s="137">
        <v>0</v>
      </c>
      <c r="J140" s="137">
        <v>0</v>
      </c>
      <c r="K140" s="137">
        <v>0</v>
      </c>
      <c r="L140" s="137">
        <v>0</v>
      </c>
      <c r="M140" s="137">
        <v>0</v>
      </c>
      <c r="N140" s="137">
        <v>0</v>
      </c>
      <c r="O140" s="137">
        <v>0</v>
      </c>
      <c r="P140" s="137">
        <v>0</v>
      </c>
      <c r="Q140" s="137">
        <v>0</v>
      </c>
      <c r="R140" s="137">
        <v>0</v>
      </c>
      <c r="S140" s="137">
        <v>0</v>
      </c>
      <c r="T140" s="137">
        <v>0</v>
      </c>
      <c r="U140" s="137">
        <v>0</v>
      </c>
      <c r="V140" s="137">
        <v>0</v>
      </c>
      <c r="W140" s="137">
        <v>0</v>
      </c>
      <c r="X140" s="137">
        <v>0</v>
      </c>
      <c r="Y140" s="137">
        <v>0</v>
      </c>
      <c r="Z140" s="137">
        <v>0</v>
      </c>
      <c r="AA140" s="137">
        <v>0</v>
      </c>
      <c r="AB140" s="137">
        <v>0</v>
      </c>
      <c r="AC140" s="137">
        <v>0</v>
      </c>
      <c r="AD140" s="137">
        <v>0</v>
      </c>
      <c r="AE140" s="137">
        <v>0</v>
      </c>
      <c r="AF140" s="137">
        <v>0</v>
      </c>
      <c r="AG140" s="137">
        <v>0</v>
      </c>
      <c r="AH140" s="137">
        <v>0</v>
      </c>
      <c r="AI140" s="137">
        <v>0</v>
      </c>
      <c r="AJ140" s="137">
        <v>0</v>
      </c>
      <c r="AK140" s="137">
        <v>0</v>
      </c>
      <c r="AL140" s="137">
        <v>0</v>
      </c>
      <c r="AM140" s="137">
        <v>0</v>
      </c>
      <c r="AN140" s="137">
        <v>0</v>
      </c>
      <c r="AO140" s="137">
        <v>0</v>
      </c>
      <c r="AP140" s="137">
        <v>0</v>
      </c>
    </row>
    <row r="141" spans="1:42" ht="18" customHeight="1">
      <c r="A141" s="136" t="s">
        <v>866</v>
      </c>
      <c r="B141" s="136" t="s">
        <v>867</v>
      </c>
      <c r="C141" s="137">
        <v>3377</v>
      </c>
      <c r="D141" s="137">
        <v>2891</v>
      </c>
      <c r="E141" s="137">
        <v>2482</v>
      </c>
      <c r="F141" s="137">
        <v>2211</v>
      </c>
      <c r="G141" s="137">
        <v>2038</v>
      </c>
      <c r="H141" s="137">
        <v>1800</v>
      </c>
      <c r="I141" s="137">
        <v>1737</v>
      </c>
      <c r="J141" s="137">
        <v>1591</v>
      </c>
      <c r="K141" s="137">
        <v>1486</v>
      </c>
      <c r="L141" s="137">
        <v>1343</v>
      </c>
      <c r="M141" s="137">
        <v>1255</v>
      </c>
      <c r="N141" s="137">
        <v>1175</v>
      </c>
      <c r="O141" s="137">
        <v>1071</v>
      </c>
      <c r="P141" s="137">
        <v>951</v>
      </c>
      <c r="Q141" s="137">
        <v>864</v>
      </c>
      <c r="R141" s="137">
        <v>777</v>
      </c>
      <c r="S141" s="137">
        <v>700</v>
      </c>
      <c r="T141" s="137">
        <v>633</v>
      </c>
      <c r="U141" s="137">
        <v>578</v>
      </c>
      <c r="V141" s="137">
        <v>483</v>
      </c>
      <c r="W141" s="137">
        <v>437</v>
      </c>
      <c r="X141" s="137">
        <v>389</v>
      </c>
      <c r="Y141" s="137">
        <v>324</v>
      </c>
      <c r="Z141" s="137">
        <v>290</v>
      </c>
      <c r="AA141" s="137">
        <v>244</v>
      </c>
      <c r="AB141" s="137">
        <v>198</v>
      </c>
      <c r="AC141" s="137">
        <v>148</v>
      </c>
      <c r="AD141" s="137">
        <v>116</v>
      </c>
      <c r="AE141" s="137">
        <v>96</v>
      </c>
      <c r="AF141" s="137">
        <v>67</v>
      </c>
      <c r="AG141" s="137">
        <v>58</v>
      </c>
      <c r="AH141" s="137">
        <v>43</v>
      </c>
      <c r="AI141" s="137">
        <v>40</v>
      </c>
      <c r="AJ141" s="137">
        <v>36</v>
      </c>
      <c r="AK141" s="137">
        <v>33</v>
      </c>
      <c r="AL141" s="137">
        <v>29</v>
      </c>
      <c r="AM141" s="137">
        <v>26</v>
      </c>
      <c r="AN141" s="137">
        <v>21</v>
      </c>
      <c r="AO141" s="137">
        <v>18</v>
      </c>
      <c r="AP141" s="137">
        <v>19</v>
      </c>
    </row>
    <row r="142" spans="1:42" ht="18" customHeight="1">
      <c r="A142" s="136" t="s">
        <v>868</v>
      </c>
      <c r="B142" s="136" t="s">
        <v>869</v>
      </c>
      <c r="C142" s="137">
        <v>344</v>
      </c>
      <c r="D142" s="137">
        <v>290</v>
      </c>
      <c r="E142" s="137">
        <v>242</v>
      </c>
      <c r="F142" s="137">
        <v>209</v>
      </c>
      <c r="G142" s="137">
        <v>189</v>
      </c>
      <c r="H142" s="137">
        <v>165</v>
      </c>
      <c r="I142" s="137">
        <v>159</v>
      </c>
      <c r="J142" s="137">
        <v>147</v>
      </c>
      <c r="K142" s="137">
        <v>141</v>
      </c>
      <c r="L142" s="137">
        <v>132</v>
      </c>
      <c r="M142" s="137">
        <v>125</v>
      </c>
      <c r="N142" s="137">
        <v>115</v>
      </c>
      <c r="O142" s="137">
        <v>107</v>
      </c>
      <c r="P142" s="137">
        <v>96</v>
      </c>
      <c r="Q142" s="137">
        <v>91</v>
      </c>
      <c r="R142" s="137">
        <v>82</v>
      </c>
      <c r="S142" s="137">
        <v>74</v>
      </c>
      <c r="T142" s="137">
        <v>72</v>
      </c>
      <c r="U142" s="137">
        <v>71</v>
      </c>
      <c r="V142" s="137">
        <v>61</v>
      </c>
      <c r="W142" s="137">
        <v>52</v>
      </c>
      <c r="X142" s="137">
        <v>47</v>
      </c>
      <c r="Y142" s="137">
        <v>42</v>
      </c>
      <c r="Z142" s="137">
        <v>37</v>
      </c>
      <c r="AA142" s="137">
        <v>35</v>
      </c>
      <c r="AB142" s="137">
        <v>27</v>
      </c>
      <c r="AC142" s="137">
        <v>20</v>
      </c>
      <c r="AD142" s="137">
        <v>16</v>
      </c>
      <c r="AE142" s="137">
        <v>15</v>
      </c>
      <c r="AF142" s="137">
        <v>11</v>
      </c>
      <c r="AG142" s="137">
        <v>10</v>
      </c>
      <c r="AH142" s="137">
        <v>8</v>
      </c>
      <c r="AI142" s="137">
        <v>7</v>
      </c>
      <c r="AJ142" s="137">
        <v>7</v>
      </c>
      <c r="AK142" s="137">
        <v>8</v>
      </c>
      <c r="AL142" s="137">
        <v>7</v>
      </c>
      <c r="AM142" s="137">
        <v>7</v>
      </c>
      <c r="AN142" s="137">
        <v>6</v>
      </c>
      <c r="AO142" s="137">
        <v>5</v>
      </c>
      <c r="AP142" s="137">
        <v>5</v>
      </c>
    </row>
    <row r="143" spans="1:42" ht="18" customHeight="1">
      <c r="A143" s="136" t="s">
        <v>870</v>
      </c>
      <c r="B143" s="136" t="s">
        <v>871</v>
      </c>
      <c r="C143" s="137">
        <v>385</v>
      </c>
      <c r="D143" s="137">
        <v>328</v>
      </c>
      <c r="E143" s="137">
        <v>276</v>
      </c>
      <c r="F143" s="137">
        <v>264</v>
      </c>
      <c r="G143" s="137">
        <v>233</v>
      </c>
      <c r="H143" s="137">
        <v>204</v>
      </c>
      <c r="I143" s="137">
        <v>192</v>
      </c>
      <c r="J143" s="137">
        <v>168</v>
      </c>
      <c r="K143" s="137">
        <v>157</v>
      </c>
      <c r="L143" s="137">
        <v>150</v>
      </c>
      <c r="M143" s="137">
        <v>136</v>
      </c>
      <c r="N143" s="137">
        <v>127</v>
      </c>
      <c r="O143" s="137">
        <v>119</v>
      </c>
      <c r="P143" s="137">
        <v>110</v>
      </c>
      <c r="Q143" s="137">
        <v>91</v>
      </c>
      <c r="R143" s="137">
        <v>85</v>
      </c>
      <c r="S143" s="137">
        <v>81</v>
      </c>
      <c r="T143" s="137">
        <v>71</v>
      </c>
      <c r="U143" s="137">
        <v>68</v>
      </c>
      <c r="V143" s="137">
        <v>56</v>
      </c>
      <c r="W143" s="137">
        <v>52</v>
      </c>
      <c r="X143" s="137">
        <v>40</v>
      </c>
      <c r="Y143" s="137">
        <v>34</v>
      </c>
      <c r="Z143" s="137">
        <v>30</v>
      </c>
      <c r="AA143" s="137">
        <v>25</v>
      </c>
      <c r="AB143" s="137">
        <v>22</v>
      </c>
      <c r="AC143" s="137">
        <v>17</v>
      </c>
      <c r="AD143" s="137">
        <v>10</v>
      </c>
      <c r="AE143" s="137">
        <v>9</v>
      </c>
      <c r="AF143" s="137">
        <v>6</v>
      </c>
      <c r="AG143" s="137">
        <v>7</v>
      </c>
      <c r="AH143" s="137">
        <v>5</v>
      </c>
      <c r="AI143" s="137" t="s">
        <v>631</v>
      </c>
      <c r="AJ143" s="137" t="s">
        <v>631</v>
      </c>
      <c r="AK143" s="137" t="s">
        <v>631</v>
      </c>
      <c r="AL143" s="137" t="s">
        <v>631</v>
      </c>
      <c r="AM143" s="137" t="s">
        <v>631</v>
      </c>
      <c r="AN143" s="137" t="s">
        <v>631</v>
      </c>
      <c r="AO143" s="137" t="s">
        <v>631</v>
      </c>
      <c r="AP143" s="137">
        <v>5</v>
      </c>
    </row>
    <row r="144" spans="1:42" ht="18" customHeight="1">
      <c r="A144" s="136" t="s">
        <v>872</v>
      </c>
      <c r="B144" s="136" t="s">
        <v>873</v>
      </c>
      <c r="C144" s="137">
        <v>443</v>
      </c>
      <c r="D144" s="137">
        <v>387</v>
      </c>
      <c r="E144" s="137">
        <v>338</v>
      </c>
      <c r="F144" s="137">
        <v>303</v>
      </c>
      <c r="G144" s="137">
        <v>295</v>
      </c>
      <c r="H144" s="137">
        <v>252</v>
      </c>
      <c r="I144" s="137">
        <v>235</v>
      </c>
      <c r="J144" s="137">
        <v>218</v>
      </c>
      <c r="K144" s="137">
        <v>204</v>
      </c>
      <c r="L144" s="137">
        <v>184</v>
      </c>
      <c r="M144" s="137">
        <v>175</v>
      </c>
      <c r="N144" s="137">
        <v>163</v>
      </c>
      <c r="O144" s="137">
        <v>158</v>
      </c>
      <c r="P144" s="137">
        <v>140</v>
      </c>
      <c r="Q144" s="137">
        <v>129</v>
      </c>
      <c r="R144" s="137">
        <v>116</v>
      </c>
      <c r="S144" s="137">
        <v>104</v>
      </c>
      <c r="T144" s="137">
        <v>93</v>
      </c>
      <c r="U144" s="137">
        <v>84</v>
      </c>
      <c r="V144" s="137">
        <v>69</v>
      </c>
      <c r="W144" s="137">
        <v>63</v>
      </c>
      <c r="X144" s="137">
        <v>60</v>
      </c>
      <c r="Y144" s="137">
        <v>53</v>
      </c>
      <c r="Z144" s="137">
        <v>47</v>
      </c>
      <c r="AA144" s="137">
        <v>45</v>
      </c>
      <c r="AB144" s="137">
        <v>40</v>
      </c>
      <c r="AC144" s="137">
        <v>28</v>
      </c>
      <c r="AD144" s="137">
        <v>23</v>
      </c>
      <c r="AE144" s="137">
        <v>20</v>
      </c>
      <c r="AF144" s="137">
        <v>11</v>
      </c>
      <c r="AG144" s="137">
        <v>8</v>
      </c>
      <c r="AH144" s="137">
        <v>7</v>
      </c>
      <c r="AI144" s="137">
        <v>7</v>
      </c>
      <c r="AJ144" s="137">
        <v>6</v>
      </c>
      <c r="AK144" s="137" t="s">
        <v>631</v>
      </c>
      <c r="AL144" s="137" t="s">
        <v>631</v>
      </c>
      <c r="AM144" s="137" t="s">
        <v>631</v>
      </c>
      <c r="AN144" s="137" t="s">
        <v>631</v>
      </c>
      <c r="AO144" s="137" t="s">
        <v>631</v>
      </c>
      <c r="AP144" s="137" t="s">
        <v>631</v>
      </c>
    </row>
    <row r="145" spans="1:42" ht="18" customHeight="1">
      <c r="A145" s="136" t="s">
        <v>874</v>
      </c>
      <c r="B145" s="136" t="s">
        <v>875</v>
      </c>
      <c r="C145" s="137">
        <v>491</v>
      </c>
      <c r="D145" s="137">
        <v>418</v>
      </c>
      <c r="E145" s="137">
        <v>378</v>
      </c>
      <c r="F145" s="137">
        <v>331</v>
      </c>
      <c r="G145" s="137">
        <v>314</v>
      </c>
      <c r="H145" s="137">
        <v>268</v>
      </c>
      <c r="I145" s="137">
        <v>263</v>
      </c>
      <c r="J145" s="137">
        <v>247</v>
      </c>
      <c r="K145" s="137">
        <v>240</v>
      </c>
      <c r="L145" s="137">
        <v>209</v>
      </c>
      <c r="M145" s="137">
        <v>204</v>
      </c>
      <c r="N145" s="137">
        <v>192</v>
      </c>
      <c r="O145" s="137">
        <v>168</v>
      </c>
      <c r="P145" s="137">
        <v>150</v>
      </c>
      <c r="Q145" s="137">
        <v>135</v>
      </c>
      <c r="R145" s="137">
        <v>123</v>
      </c>
      <c r="S145" s="137">
        <v>112</v>
      </c>
      <c r="T145" s="137">
        <v>103</v>
      </c>
      <c r="U145" s="137">
        <v>93</v>
      </c>
      <c r="V145" s="137">
        <v>78</v>
      </c>
      <c r="W145" s="137">
        <v>69</v>
      </c>
      <c r="X145" s="137">
        <v>57</v>
      </c>
      <c r="Y145" s="137">
        <v>45</v>
      </c>
      <c r="Z145" s="137">
        <v>45</v>
      </c>
      <c r="AA145" s="137">
        <v>39</v>
      </c>
      <c r="AB145" s="137">
        <v>31</v>
      </c>
      <c r="AC145" s="137">
        <v>25</v>
      </c>
      <c r="AD145" s="137">
        <v>20</v>
      </c>
      <c r="AE145" s="137">
        <v>18</v>
      </c>
      <c r="AF145" s="137">
        <v>12</v>
      </c>
      <c r="AG145" s="137">
        <v>12</v>
      </c>
      <c r="AH145" s="137">
        <v>9</v>
      </c>
      <c r="AI145" s="137">
        <v>9</v>
      </c>
      <c r="AJ145" s="137">
        <v>7</v>
      </c>
      <c r="AK145" s="137">
        <v>6</v>
      </c>
      <c r="AL145" s="137">
        <v>5</v>
      </c>
      <c r="AM145" s="137" t="s">
        <v>631</v>
      </c>
      <c r="AN145" s="137">
        <v>5</v>
      </c>
      <c r="AO145" s="137" t="s">
        <v>631</v>
      </c>
      <c r="AP145" s="137" t="s">
        <v>631</v>
      </c>
    </row>
    <row r="146" spans="1:42" ht="18" customHeight="1">
      <c r="A146" s="136" t="s">
        <v>876</v>
      </c>
      <c r="B146" s="136" t="s">
        <v>877</v>
      </c>
      <c r="C146" s="137">
        <v>252</v>
      </c>
      <c r="D146" s="137">
        <v>218</v>
      </c>
      <c r="E146" s="137">
        <v>170</v>
      </c>
      <c r="F146" s="137">
        <v>146</v>
      </c>
      <c r="G146" s="137">
        <v>132</v>
      </c>
      <c r="H146" s="137">
        <v>118</v>
      </c>
      <c r="I146" s="137">
        <v>120</v>
      </c>
      <c r="J146" s="137">
        <v>105</v>
      </c>
      <c r="K146" s="137">
        <v>103</v>
      </c>
      <c r="L146" s="137">
        <v>98</v>
      </c>
      <c r="M146" s="137">
        <v>94</v>
      </c>
      <c r="N146" s="137">
        <v>89</v>
      </c>
      <c r="O146" s="137">
        <v>83</v>
      </c>
      <c r="P146" s="137">
        <v>70</v>
      </c>
      <c r="Q146" s="137">
        <v>67</v>
      </c>
      <c r="R146" s="137">
        <v>57</v>
      </c>
      <c r="S146" s="137">
        <v>53</v>
      </c>
      <c r="T146" s="137">
        <v>51</v>
      </c>
      <c r="U146" s="137">
        <v>47</v>
      </c>
      <c r="V146" s="137">
        <v>35</v>
      </c>
      <c r="W146" s="137">
        <v>33</v>
      </c>
      <c r="X146" s="137">
        <v>32</v>
      </c>
      <c r="Y146" s="137">
        <v>24</v>
      </c>
      <c r="Z146" s="137">
        <v>21</v>
      </c>
      <c r="AA146" s="137">
        <v>15</v>
      </c>
      <c r="AB146" s="137">
        <v>13</v>
      </c>
      <c r="AC146" s="137">
        <v>10</v>
      </c>
      <c r="AD146" s="137">
        <v>8</v>
      </c>
      <c r="AE146" s="137">
        <v>8</v>
      </c>
      <c r="AF146" s="137">
        <v>6</v>
      </c>
      <c r="AG146" s="137">
        <v>6</v>
      </c>
      <c r="AH146" s="137">
        <v>5</v>
      </c>
      <c r="AI146" s="137" t="s">
        <v>631</v>
      </c>
      <c r="AJ146" s="137">
        <v>5</v>
      </c>
      <c r="AK146" s="137" t="s">
        <v>631</v>
      </c>
      <c r="AL146" s="137" t="s">
        <v>631</v>
      </c>
      <c r="AM146" s="137" t="s">
        <v>631</v>
      </c>
      <c r="AN146" s="137" t="s">
        <v>631</v>
      </c>
      <c r="AO146" s="137" t="s">
        <v>631</v>
      </c>
      <c r="AP146" s="137" t="s">
        <v>631</v>
      </c>
    </row>
    <row r="147" spans="1:42" ht="18" customHeight="1">
      <c r="A147" s="136" t="s">
        <v>878</v>
      </c>
      <c r="B147" s="136" t="s">
        <v>879</v>
      </c>
      <c r="C147" s="137">
        <v>585</v>
      </c>
      <c r="D147" s="137">
        <v>478</v>
      </c>
      <c r="E147" s="137">
        <v>417</v>
      </c>
      <c r="F147" s="137">
        <v>364</v>
      </c>
      <c r="G147" s="137">
        <v>344</v>
      </c>
      <c r="H147" s="137">
        <v>302</v>
      </c>
      <c r="I147" s="137">
        <v>299</v>
      </c>
      <c r="J147" s="137">
        <v>273</v>
      </c>
      <c r="K147" s="137">
        <v>248</v>
      </c>
      <c r="L147" s="137">
        <v>222</v>
      </c>
      <c r="M147" s="137">
        <v>211</v>
      </c>
      <c r="N147" s="137">
        <v>205</v>
      </c>
      <c r="O147" s="137">
        <v>185</v>
      </c>
      <c r="P147" s="137">
        <v>155</v>
      </c>
      <c r="Q147" s="137">
        <v>146</v>
      </c>
      <c r="R147" s="137">
        <v>132</v>
      </c>
      <c r="S147" s="137">
        <v>114</v>
      </c>
      <c r="T147" s="137">
        <v>103</v>
      </c>
      <c r="U147" s="137">
        <v>94</v>
      </c>
      <c r="V147" s="137">
        <v>80</v>
      </c>
      <c r="W147" s="137">
        <v>74</v>
      </c>
      <c r="X147" s="137">
        <v>74</v>
      </c>
      <c r="Y147" s="137">
        <v>63</v>
      </c>
      <c r="Z147" s="137">
        <v>54</v>
      </c>
      <c r="AA147" s="137">
        <v>42</v>
      </c>
      <c r="AB147" s="137">
        <v>35</v>
      </c>
      <c r="AC147" s="137">
        <v>26</v>
      </c>
      <c r="AD147" s="137">
        <v>20</v>
      </c>
      <c r="AE147" s="137">
        <v>15</v>
      </c>
      <c r="AF147" s="137">
        <v>14</v>
      </c>
      <c r="AG147" s="137">
        <v>12</v>
      </c>
      <c r="AH147" s="137">
        <v>7</v>
      </c>
      <c r="AI147" s="137">
        <v>7</v>
      </c>
      <c r="AJ147" s="137">
        <v>6</v>
      </c>
      <c r="AK147" s="137">
        <v>6</v>
      </c>
      <c r="AL147" s="137">
        <v>5</v>
      </c>
      <c r="AM147" s="137" t="s">
        <v>631</v>
      </c>
      <c r="AN147" s="137" t="s">
        <v>631</v>
      </c>
      <c r="AO147" s="137">
        <v>0</v>
      </c>
      <c r="AP147" s="137">
        <v>0</v>
      </c>
    </row>
    <row r="148" spans="1:42" ht="18" customHeight="1">
      <c r="A148" s="136" t="s">
        <v>880</v>
      </c>
      <c r="B148" s="136" t="s">
        <v>881</v>
      </c>
      <c r="C148" s="137">
        <v>876</v>
      </c>
      <c r="D148" s="137">
        <v>771</v>
      </c>
      <c r="E148" s="137">
        <v>660</v>
      </c>
      <c r="F148" s="137">
        <v>593</v>
      </c>
      <c r="G148" s="137">
        <v>530</v>
      </c>
      <c r="H148" s="137">
        <v>491</v>
      </c>
      <c r="I148" s="137">
        <v>469</v>
      </c>
      <c r="J148" s="137">
        <v>433</v>
      </c>
      <c r="K148" s="137">
        <v>393</v>
      </c>
      <c r="L148" s="137">
        <v>348</v>
      </c>
      <c r="M148" s="137">
        <v>310</v>
      </c>
      <c r="N148" s="137">
        <v>284</v>
      </c>
      <c r="O148" s="137">
        <v>251</v>
      </c>
      <c r="P148" s="137">
        <v>230</v>
      </c>
      <c r="Q148" s="137">
        <v>205</v>
      </c>
      <c r="R148" s="137">
        <v>182</v>
      </c>
      <c r="S148" s="137">
        <v>162</v>
      </c>
      <c r="T148" s="137">
        <v>140</v>
      </c>
      <c r="U148" s="137">
        <v>121</v>
      </c>
      <c r="V148" s="137">
        <v>104</v>
      </c>
      <c r="W148" s="137">
        <v>94</v>
      </c>
      <c r="X148" s="137">
        <v>79</v>
      </c>
      <c r="Y148" s="137">
        <v>63</v>
      </c>
      <c r="Z148" s="137">
        <v>56</v>
      </c>
      <c r="AA148" s="137">
        <v>43</v>
      </c>
      <c r="AB148" s="137">
        <v>30</v>
      </c>
      <c r="AC148" s="137">
        <v>22</v>
      </c>
      <c r="AD148" s="137">
        <v>19</v>
      </c>
      <c r="AE148" s="137">
        <v>11</v>
      </c>
      <c r="AF148" s="137">
        <v>7</v>
      </c>
      <c r="AG148" s="137" t="s">
        <v>631</v>
      </c>
      <c r="AH148" s="137" t="s">
        <v>631</v>
      </c>
      <c r="AI148" s="137" t="s">
        <v>631</v>
      </c>
      <c r="AJ148" s="137" t="s">
        <v>631</v>
      </c>
      <c r="AK148" s="137" t="s">
        <v>631</v>
      </c>
      <c r="AL148" s="137" t="s">
        <v>631</v>
      </c>
      <c r="AM148" s="137" t="s">
        <v>631</v>
      </c>
      <c r="AN148" s="137" t="s">
        <v>631</v>
      </c>
      <c r="AO148" s="137" t="s">
        <v>631</v>
      </c>
      <c r="AP148" s="137" t="s">
        <v>631</v>
      </c>
    </row>
    <row r="149" spans="1:42" ht="18" customHeight="1">
      <c r="A149" s="136"/>
      <c r="B149" s="136" t="s">
        <v>727</v>
      </c>
      <c r="C149" s="137" t="s">
        <v>631</v>
      </c>
      <c r="D149" s="137" t="s">
        <v>631</v>
      </c>
      <c r="E149" s="137" t="s">
        <v>631</v>
      </c>
      <c r="F149" s="137" t="s">
        <v>631</v>
      </c>
      <c r="G149" s="137" t="s">
        <v>631</v>
      </c>
      <c r="H149" s="137">
        <v>0</v>
      </c>
      <c r="I149" s="137">
        <v>0</v>
      </c>
      <c r="J149" s="137">
        <v>0</v>
      </c>
      <c r="K149" s="137">
        <v>0</v>
      </c>
      <c r="L149" s="137">
        <v>0</v>
      </c>
      <c r="M149" s="137">
        <v>0</v>
      </c>
      <c r="N149" s="137">
        <v>0</v>
      </c>
      <c r="O149" s="137">
        <v>0</v>
      </c>
      <c r="P149" s="137">
        <v>0</v>
      </c>
      <c r="Q149" s="137">
        <v>0</v>
      </c>
      <c r="R149" s="137">
        <v>0</v>
      </c>
      <c r="S149" s="137">
        <v>0</v>
      </c>
      <c r="T149" s="137">
        <v>0</v>
      </c>
      <c r="U149" s="137">
        <v>0</v>
      </c>
      <c r="V149" s="137">
        <v>0</v>
      </c>
      <c r="W149" s="137">
        <v>0</v>
      </c>
      <c r="X149" s="137">
        <v>0</v>
      </c>
      <c r="Y149" s="137">
        <v>0</v>
      </c>
      <c r="Z149" s="137">
        <v>0</v>
      </c>
      <c r="AA149" s="137">
        <v>0</v>
      </c>
      <c r="AB149" s="137">
        <v>0</v>
      </c>
      <c r="AC149" s="137">
        <v>0</v>
      </c>
      <c r="AD149" s="137">
        <v>0</v>
      </c>
      <c r="AE149" s="137">
        <v>0</v>
      </c>
      <c r="AF149" s="137">
        <v>0</v>
      </c>
      <c r="AG149" s="137">
        <v>0</v>
      </c>
      <c r="AH149" s="137">
        <v>0</v>
      </c>
      <c r="AI149" s="137">
        <v>0</v>
      </c>
      <c r="AJ149" s="137">
        <v>0</v>
      </c>
      <c r="AK149" s="137">
        <v>0</v>
      </c>
      <c r="AL149" s="137">
        <v>0</v>
      </c>
      <c r="AM149" s="137">
        <v>0</v>
      </c>
      <c r="AN149" s="137">
        <v>0</v>
      </c>
      <c r="AO149" s="137">
        <v>0</v>
      </c>
      <c r="AP149" s="137">
        <v>0</v>
      </c>
    </row>
    <row r="150" spans="1:42" ht="18" customHeight="1">
      <c r="A150" s="136"/>
      <c r="B150" s="136" t="s">
        <v>650</v>
      </c>
      <c r="C150" s="137">
        <v>5</v>
      </c>
      <c r="D150" s="137">
        <v>5</v>
      </c>
      <c r="E150" s="137" t="s">
        <v>631</v>
      </c>
      <c r="F150" s="137" t="s">
        <v>631</v>
      </c>
      <c r="G150" s="137">
        <v>5</v>
      </c>
      <c r="H150" s="137" t="s">
        <v>631</v>
      </c>
      <c r="I150" s="137" t="s">
        <v>631</v>
      </c>
      <c r="J150" s="137" t="s">
        <v>631</v>
      </c>
      <c r="K150" s="137" t="s">
        <v>631</v>
      </c>
      <c r="L150" s="137" t="s">
        <v>631</v>
      </c>
      <c r="M150" s="137" t="s">
        <v>631</v>
      </c>
      <c r="N150" s="137" t="s">
        <v>631</v>
      </c>
      <c r="O150" s="137" t="s">
        <v>631</v>
      </c>
      <c r="P150" s="137" t="s">
        <v>631</v>
      </c>
      <c r="Q150" s="137">
        <v>5</v>
      </c>
      <c r="R150" s="137" t="s">
        <v>631</v>
      </c>
      <c r="S150" s="137" t="s">
        <v>631</v>
      </c>
      <c r="T150" s="137" t="s">
        <v>631</v>
      </c>
      <c r="U150" s="137" t="s">
        <v>631</v>
      </c>
      <c r="V150" s="137" t="s">
        <v>631</v>
      </c>
      <c r="W150" s="137" t="s">
        <v>631</v>
      </c>
      <c r="X150" s="137" t="s">
        <v>631</v>
      </c>
      <c r="Y150" s="137" t="s">
        <v>631</v>
      </c>
      <c r="Z150" s="137" t="s">
        <v>631</v>
      </c>
      <c r="AA150" s="137" t="s">
        <v>631</v>
      </c>
      <c r="AB150" s="137" t="s">
        <v>631</v>
      </c>
      <c r="AC150" s="137" t="s">
        <v>631</v>
      </c>
      <c r="AD150" s="137" t="s">
        <v>631</v>
      </c>
      <c r="AE150" s="137" t="s">
        <v>631</v>
      </c>
      <c r="AF150" s="137" t="s">
        <v>631</v>
      </c>
      <c r="AG150" s="137" t="s">
        <v>631</v>
      </c>
      <c r="AH150" s="137" t="s">
        <v>631</v>
      </c>
      <c r="AI150" s="137" t="s">
        <v>631</v>
      </c>
      <c r="AJ150" s="137" t="s">
        <v>631</v>
      </c>
      <c r="AK150" s="137" t="s">
        <v>631</v>
      </c>
      <c r="AL150" s="137" t="s">
        <v>631</v>
      </c>
      <c r="AM150" s="137" t="s">
        <v>631</v>
      </c>
      <c r="AN150" s="137" t="s">
        <v>631</v>
      </c>
      <c r="AO150" s="137" t="s">
        <v>631</v>
      </c>
      <c r="AP150" s="137" t="s">
        <v>631</v>
      </c>
    </row>
    <row r="151" spans="1:42" ht="18" customHeight="1">
      <c r="A151" s="136" t="s">
        <v>882</v>
      </c>
      <c r="B151" s="136" t="s">
        <v>520</v>
      </c>
      <c r="C151" s="137">
        <v>19907</v>
      </c>
      <c r="D151" s="137">
        <v>17178</v>
      </c>
      <c r="E151" s="137">
        <v>14558</v>
      </c>
      <c r="F151" s="137">
        <v>13022</v>
      </c>
      <c r="G151" s="137">
        <v>11924</v>
      </c>
      <c r="H151" s="137">
        <v>10446</v>
      </c>
      <c r="I151" s="137">
        <v>9984</v>
      </c>
      <c r="J151" s="137">
        <v>8962</v>
      </c>
      <c r="K151" s="137">
        <v>8230</v>
      </c>
      <c r="L151" s="137">
        <v>7423</v>
      </c>
      <c r="M151" s="137">
        <v>6903</v>
      </c>
      <c r="N151" s="137">
        <v>6470</v>
      </c>
      <c r="O151" s="137">
        <v>5997</v>
      </c>
      <c r="P151" s="137">
        <v>5429</v>
      </c>
      <c r="Q151" s="137">
        <v>4916</v>
      </c>
      <c r="R151" s="137">
        <v>4382</v>
      </c>
      <c r="S151" s="137">
        <v>4026</v>
      </c>
      <c r="T151" s="137">
        <v>3560</v>
      </c>
      <c r="U151" s="137">
        <v>3199</v>
      </c>
      <c r="V151" s="137">
        <v>2784</v>
      </c>
      <c r="W151" s="137">
        <v>2542</v>
      </c>
      <c r="X151" s="137">
        <v>2244</v>
      </c>
      <c r="Y151" s="137">
        <v>1967</v>
      </c>
      <c r="Z151" s="137">
        <v>1667</v>
      </c>
      <c r="AA151" s="137">
        <v>1433</v>
      </c>
      <c r="AB151" s="137">
        <v>1212</v>
      </c>
      <c r="AC151" s="137">
        <v>1019</v>
      </c>
      <c r="AD151" s="137">
        <v>821</v>
      </c>
      <c r="AE151" s="137">
        <v>646</v>
      </c>
      <c r="AF151" s="137">
        <v>465</v>
      </c>
      <c r="AG151" s="137">
        <v>388</v>
      </c>
      <c r="AH151" s="137">
        <v>337</v>
      </c>
      <c r="AI151" s="137">
        <v>302</v>
      </c>
      <c r="AJ151" s="137">
        <v>274</v>
      </c>
      <c r="AK151" s="137">
        <v>231</v>
      </c>
      <c r="AL151" s="137">
        <v>213</v>
      </c>
      <c r="AM151" s="137">
        <v>207</v>
      </c>
      <c r="AN151" s="137">
        <v>183</v>
      </c>
      <c r="AO151" s="137">
        <v>177</v>
      </c>
      <c r="AP151" s="137">
        <v>173</v>
      </c>
    </row>
    <row r="152" spans="1:42" ht="18" customHeight="1">
      <c r="A152" s="136" t="s">
        <v>883</v>
      </c>
      <c r="B152" s="136" t="s">
        <v>884</v>
      </c>
      <c r="C152" s="137">
        <v>1070</v>
      </c>
      <c r="D152" s="137">
        <v>948</v>
      </c>
      <c r="E152" s="137">
        <v>838</v>
      </c>
      <c r="F152" s="137">
        <v>751</v>
      </c>
      <c r="G152" s="137">
        <v>701</v>
      </c>
      <c r="H152" s="137">
        <v>626</v>
      </c>
      <c r="I152" s="137">
        <v>608</v>
      </c>
      <c r="J152" s="137">
        <v>549</v>
      </c>
      <c r="K152" s="137">
        <v>495</v>
      </c>
      <c r="L152" s="137">
        <v>435</v>
      </c>
      <c r="M152" s="137">
        <v>404</v>
      </c>
      <c r="N152" s="137">
        <v>369</v>
      </c>
      <c r="O152" s="137">
        <v>340</v>
      </c>
      <c r="P152" s="137">
        <v>300</v>
      </c>
      <c r="Q152" s="137">
        <v>274</v>
      </c>
      <c r="R152" s="137">
        <v>250</v>
      </c>
      <c r="S152" s="137">
        <v>225</v>
      </c>
      <c r="T152" s="137">
        <v>192</v>
      </c>
      <c r="U152" s="137">
        <v>167</v>
      </c>
      <c r="V152" s="137">
        <v>143</v>
      </c>
      <c r="W152" s="137">
        <v>123</v>
      </c>
      <c r="X152" s="137">
        <v>107</v>
      </c>
      <c r="Y152" s="137">
        <v>95</v>
      </c>
      <c r="Z152" s="137">
        <v>83</v>
      </c>
      <c r="AA152" s="137">
        <v>71</v>
      </c>
      <c r="AB152" s="137">
        <v>55</v>
      </c>
      <c r="AC152" s="137">
        <v>55</v>
      </c>
      <c r="AD152" s="137">
        <v>50</v>
      </c>
      <c r="AE152" s="137">
        <v>41</v>
      </c>
      <c r="AF152" s="137">
        <v>33</v>
      </c>
      <c r="AG152" s="137">
        <v>25</v>
      </c>
      <c r="AH152" s="137">
        <v>22</v>
      </c>
      <c r="AI152" s="137">
        <v>21</v>
      </c>
      <c r="AJ152" s="137">
        <v>20</v>
      </c>
      <c r="AK152" s="137">
        <v>19</v>
      </c>
      <c r="AL152" s="137">
        <v>17</v>
      </c>
      <c r="AM152" s="137">
        <v>15</v>
      </c>
      <c r="AN152" s="137">
        <v>14</v>
      </c>
      <c r="AO152" s="137">
        <v>15</v>
      </c>
      <c r="AP152" s="137">
        <v>14</v>
      </c>
    </row>
    <row r="153" spans="1:42" ht="18" customHeight="1">
      <c r="A153" s="136" t="s">
        <v>885</v>
      </c>
      <c r="B153" s="136" t="s">
        <v>886</v>
      </c>
      <c r="C153" s="137">
        <v>1439</v>
      </c>
      <c r="D153" s="137">
        <v>1262</v>
      </c>
      <c r="E153" s="137">
        <v>1110</v>
      </c>
      <c r="F153" s="137">
        <v>1001</v>
      </c>
      <c r="G153" s="137">
        <v>886</v>
      </c>
      <c r="H153" s="137">
        <v>763</v>
      </c>
      <c r="I153" s="137">
        <v>729</v>
      </c>
      <c r="J153" s="137">
        <v>642</v>
      </c>
      <c r="K153" s="137">
        <v>589</v>
      </c>
      <c r="L153" s="137">
        <v>530</v>
      </c>
      <c r="M153" s="137">
        <v>497</v>
      </c>
      <c r="N153" s="137">
        <v>463</v>
      </c>
      <c r="O153" s="137">
        <v>419</v>
      </c>
      <c r="P153" s="137">
        <v>394</v>
      </c>
      <c r="Q153" s="137">
        <v>363</v>
      </c>
      <c r="R153" s="137">
        <v>327</v>
      </c>
      <c r="S153" s="137">
        <v>293</v>
      </c>
      <c r="T153" s="137">
        <v>265</v>
      </c>
      <c r="U153" s="137">
        <v>232</v>
      </c>
      <c r="V153" s="137">
        <v>203</v>
      </c>
      <c r="W153" s="137">
        <v>187</v>
      </c>
      <c r="X153" s="137">
        <v>174</v>
      </c>
      <c r="Y153" s="137">
        <v>149</v>
      </c>
      <c r="Z153" s="137">
        <v>129</v>
      </c>
      <c r="AA153" s="137">
        <v>109</v>
      </c>
      <c r="AB153" s="137">
        <v>99</v>
      </c>
      <c r="AC153" s="137">
        <v>92</v>
      </c>
      <c r="AD153" s="137">
        <v>70</v>
      </c>
      <c r="AE153" s="137">
        <v>57</v>
      </c>
      <c r="AF153" s="137">
        <v>45</v>
      </c>
      <c r="AG153" s="137">
        <v>45</v>
      </c>
      <c r="AH153" s="137">
        <v>41</v>
      </c>
      <c r="AI153" s="137">
        <v>36</v>
      </c>
      <c r="AJ153" s="137">
        <v>33</v>
      </c>
      <c r="AK153" s="137">
        <v>29</v>
      </c>
      <c r="AL153" s="137">
        <v>28</v>
      </c>
      <c r="AM153" s="137">
        <v>24</v>
      </c>
      <c r="AN153" s="137">
        <v>17</v>
      </c>
      <c r="AO153" s="137">
        <v>13</v>
      </c>
      <c r="AP153" s="137">
        <v>16</v>
      </c>
    </row>
    <row r="154" spans="1:42" ht="18" customHeight="1">
      <c r="A154" s="136" t="s">
        <v>887</v>
      </c>
      <c r="B154" s="136" t="s">
        <v>888</v>
      </c>
      <c r="C154" s="137">
        <v>495</v>
      </c>
      <c r="D154" s="137">
        <v>422</v>
      </c>
      <c r="E154" s="137">
        <v>349</v>
      </c>
      <c r="F154" s="137">
        <v>309</v>
      </c>
      <c r="G154" s="137">
        <v>273</v>
      </c>
      <c r="H154" s="137">
        <v>236</v>
      </c>
      <c r="I154" s="137">
        <v>230</v>
      </c>
      <c r="J154" s="137">
        <v>211</v>
      </c>
      <c r="K154" s="137">
        <v>186</v>
      </c>
      <c r="L154" s="137">
        <v>179</v>
      </c>
      <c r="M154" s="137">
        <v>170</v>
      </c>
      <c r="N154" s="137">
        <v>158</v>
      </c>
      <c r="O154" s="137">
        <v>140</v>
      </c>
      <c r="P154" s="137">
        <v>118</v>
      </c>
      <c r="Q154" s="137">
        <v>106</v>
      </c>
      <c r="R154" s="137">
        <v>102</v>
      </c>
      <c r="S154" s="137">
        <v>88</v>
      </c>
      <c r="T154" s="137">
        <v>83</v>
      </c>
      <c r="U154" s="137">
        <v>76</v>
      </c>
      <c r="V154" s="137">
        <v>72</v>
      </c>
      <c r="W154" s="137">
        <v>68</v>
      </c>
      <c r="X154" s="137">
        <v>63</v>
      </c>
      <c r="Y154" s="137">
        <v>59</v>
      </c>
      <c r="Z154" s="137">
        <v>48</v>
      </c>
      <c r="AA154" s="137">
        <v>43</v>
      </c>
      <c r="AB154" s="137">
        <v>32</v>
      </c>
      <c r="AC154" s="137">
        <v>33</v>
      </c>
      <c r="AD154" s="137">
        <v>27</v>
      </c>
      <c r="AE154" s="137">
        <v>23</v>
      </c>
      <c r="AF154" s="137">
        <v>12</v>
      </c>
      <c r="AG154" s="137">
        <v>13</v>
      </c>
      <c r="AH154" s="137">
        <v>12</v>
      </c>
      <c r="AI154" s="137">
        <v>12</v>
      </c>
      <c r="AJ154" s="137">
        <v>8</v>
      </c>
      <c r="AK154" s="137">
        <v>6</v>
      </c>
      <c r="AL154" s="137">
        <v>5</v>
      </c>
      <c r="AM154" s="137" t="s">
        <v>631</v>
      </c>
      <c r="AN154" s="137" t="s">
        <v>631</v>
      </c>
      <c r="AO154" s="137">
        <v>6</v>
      </c>
      <c r="AP154" s="137">
        <v>7</v>
      </c>
    </row>
    <row r="155" spans="1:42" ht="18" customHeight="1">
      <c r="A155" s="136" t="s">
        <v>889</v>
      </c>
      <c r="B155" s="136" t="s">
        <v>890</v>
      </c>
      <c r="C155" s="137">
        <v>581</v>
      </c>
      <c r="D155" s="137">
        <v>486</v>
      </c>
      <c r="E155" s="137">
        <v>381</v>
      </c>
      <c r="F155" s="137">
        <v>357</v>
      </c>
      <c r="G155" s="137">
        <v>327</v>
      </c>
      <c r="H155" s="137">
        <v>269</v>
      </c>
      <c r="I155" s="137">
        <v>254</v>
      </c>
      <c r="J155" s="137">
        <v>221</v>
      </c>
      <c r="K155" s="137">
        <v>213</v>
      </c>
      <c r="L155" s="137">
        <v>195</v>
      </c>
      <c r="M155" s="137">
        <v>184</v>
      </c>
      <c r="N155" s="137">
        <v>179</v>
      </c>
      <c r="O155" s="137">
        <v>161</v>
      </c>
      <c r="P155" s="137">
        <v>156</v>
      </c>
      <c r="Q155" s="137">
        <v>141</v>
      </c>
      <c r="R155" s="137">
        <v>123</v>
      </c>
      <c r="S155" s="137">
        <v>115</v>
      </c>
      <c r="T155" s="137">
        <v>108</v>
      </c>
      <c r="U155" s="137">
        <v>103</v>
      </c>
      <c r="V155" s="137">
        <v>98</v>
      </c>
      <c r="W155" s="137">
        <v>94</v>
      </c>
      <c r="X155" s="137">
        <v>77</v>
      </c>
      <c r="Y155" s="137">
        <v>60</v>
      </c>
      <c r="Z155" s="137">
        <v>48</v>
      </c>
      <c r="AA155" s="137">
        <v>43</v>
      </c>
      <c r="AB155" s="137">
        <v>35</v>
      </c>
      <c r="AC155" s="137">
        <v>31</v>
      </c>
      <c r="AD155" s="137">
        <v>23</v>
      </c>
      <c r="AE155" s="137">
        <v>14</v>
      </c>
      <c r="AF155" s="137">
        <v>11</v>
      </c>
      <c r="AG155" s="137">
        <v>11</v>
      </c>
      <c r="AH155" s="137">
        <v>10</v>
      </c>
      <c r="AI155" s="137">
        <v>7</v>
      </c>
      <c r="AJ155" s="137">
        <v>6</v>
      </c>
      <c r="AK155" s="137" t="s">
        <v>631</v>
      </c>
      <c r="AL155" s="137" t="s">
        <v>631</v>
      </c>
      <c r="AM155" s="137" t="s">
        <v>631</v>
      </c>
      <c r="AN155" s="137" t="s">
        <v>631</v>
      </c>
      <c r="AO155" s="137" t="s">
        <v>631</v>
      </c>
      <c r="AP155" s="137" t="s">
        <v>631</v>
      </c>
    </row>
    <row r="156" spans="1:42" ht="18" customHeight="1">
      <c r="A156" s="136" t="s">
        <v>891</v>
      </c>
      <c r="B156" s="136" t="s">
        <v>892</v>
      </c>
      <c r="C156" s="137">
        <v>3386</v>
      </c>
      <c r="D156" s="137">
        <v>2868</v>
      </c>
      <c r="E156" s="137">
        <v>2425</v>
      </c>
      <c r="F156" s="137">
        <v>2177</v>
      </c>
      <c r="G156" s="137">
        <v>2021</v>
      </c>
      <c r="H156" s="137">
        <v>1765</v>
      </c>
      <c r="I156" s="137">
        <v>1721</v>
      </c>
      <c r="J156" s="137">
        <v>1561</v>
      </c>
      <c r="K156" s="137">
        <v>1468</v>
      </c>
      <c r="L156" s="137">
        <v>1345</v>
      </c>
      <c r="M156" s="137">
        <v>1249</v>
      </c>
      <c r="N156" s="137">
        <v>1155</v>
      </c>
      <c r="O156" s="137">
        <v>1065</v>
      </c>
      <c r="P156" s="137">
        <v>949</v>
      </c>
      <c r="Q156" s="137">
        <v>861</v>
      </c>
      <c r="R156" s="137">
        <v>763</v>
      </c>
      <c r="S156" s="137">
        <v>689</v>
      </c>
      <c r="T156" s="137">
        <v>589</v>
      </c>
      <c r="U156" s="137">
        <v>541</v>
      </c>
      <c r="V156" s="137">
        <v>482</v>
      </c>
      <c r="W156" s="137">
        <v>449</v>
      </c>
      <c r="X156" s="137">
        <v>404</v>
      </c>
      <c r="Y156" s="137">
        <v>364</v>
      </c>
      <c r="Z156" s="137">
        <v>310</v>
      </c>
      <c r="AA156" s="137">
        <v>270</v>
      </c>
      <c r="AB156" s="137">
        <v>232</v>
      </c>
      <c r="AC156" s="137">
        <v>190</v>
      </c>
      <c r="AD156" s="137">
        <v>143</v>
      </c>
      <c r="AE156" s="137">
        <v>111</v>
      </c>
      <c r="AF156" s="137">
        <v>81</v>
      </c>
      <c r="AG156" s="137">
        <v>65</v>
      </c>
      <c r="AH156" s="137">
        <v>55</v>
      </c>
      <c r="AI156" s="137">
        <v>48</v>
      </c>
      <c r="AJ156" s="137">
        <v>44</v>
      </c>
      <c r="AK156" s="137">
        <v>31</v>
      </c>
      <c r="AL156" s="137">
        <v>32</v>
      </c>
      <c r="AM156" s="137">
        <v>33</v>
      </c>
      <c r="AN156" s="137">
        <v>32</v>
      </c>
      <c r="AO156" s="137">
        <v>30</v>
      </c>
      <c r="AP156" s="137">
        <v>30</v>
      </c>
    </row>
    <row r="157" spans="1:42" ht="18" customHeight="1">
      <c r="A157" s="136" t="s">
        <v>893</v>
      </c>
      <c r="B157" s="136" t="s">
        <v>894</v>
      </c>
      <c r="C157" s="137">
        <v>267</v>
      </c>
      <c r="D157" s="137">
        <v>228</v>
      </c>
      <c r="E157" s="137">
        <v>189</v>
      </c>
      <c r="F157" s="137">
        <v>176</v>
      </c>
      <c r="G157" s="137">
        <v>165</v>
      </c>
      <c r="H157" s="137">
        <v>140</v>
      </c>
      <c r="I157" s="137">
        <v>139</v>
      </c>
      <c r="J157" s="137">
        <v>122</v>
      </c>
      <c r="K157" s="137">
        <v>122</v>
      </c>
      <c r="L157" s="137">
        <v>113</v>
      </c>
      <c r="M157" s="137">
        <v>97</v>
      </c>
      <c r="N157" s="137">
        <v>91</v>
      </c>
      <c r="O157" s="137">
        <v>83</v>
      </c>
      <c r="P157" s="137">
        <v>70</v>
      </c>
      <c r="Q157" s="137">
        <v>62</v>
      </c>
      <c r="R157" s="137">
        <v>51</v>
      </c>
      <c r="S157" s="137">
        <v>46</v>
      </c>
      <c r="T157" s="137">
        <v>41</v>
      </c>
      <c r="U157" s="137">
        <v>39</v>
      </c>
      <c r="V157" s="137">
        <v>37</v>
      </c>
      <c r="W157" s="137">
        <v>31</v>
      </c>
      <c r="X157" s="137">
        <v>28</v>
      </c>
      <c r="Y157" s="137">
        <v>27</v>
      </c>
      <c r="Z157" s="137">
        <v>26</v>
      </c>
      <c r="AA157" s="137">
        <v>26</v>
      </c>
      <c r="AB157" s="137">
        <v>23</v>
      </c>
      <c r="AC157" s="137">
        <v>19</v>
      </c>
      <c r="AD157" s="137">
        <v>18</v>
      </c>
      <c r="AE157" s="137">
        <v>12</v>
      </c>
      <c r="AF157" s="137">
        <v>8</v>
      </c>
      <c r="AG157" s="137">
        <v>6</v>
      </c>
      <c r="AH157" s="137">
        <v>5</v>
      </c>
      <c r="AI157" s="137">
        <v>6</v>
      </c>
      <c r="AJ157" s="137">
        <v>5</v>
      </c>
      <c r="AK157" s="137" t="s">
        <v>631</v>
      </c>
      <c r="AL157" s="137" t="s">
        <v>631</v>
      </c>
      <c r="AM157" s="137" t="s">
        <v>631</v>
      </c>
      <c r="AN157" s="137" t="s">
        <v>631</v>
      </c>
      <c r="AO157" s="137" t="s">
        <v>631</v>
      </c>
      <c r="AP157" s="137">
        <v>6</v>
      </c>
    </row>
    <row r="158" spans="1:42" ht="18" customHeight="1">
      <c r="A158" s="136" t="s">
        <v>895</v>
      </c>
      <c r="B158" s="136" t="s">
        <v>896</v>
      </c>
      <c r="C158" s="137">
        <v>429</v>
      </c>
      <c r="D158" s="137">
        <v>361</v>
      </c>
      <c r="E158" s="137">
        <v>308</v>
      </c>
      <c r="F158" s="137">
        <v>262</v>
      </c>
      <c r="G158" s="137">
        <v>237</v>
      </c>
      <c r="H158" s="137">
        <v>212</v>
      </c>
      <c r="I158" s="137">
        <v>203</v>
      </c>
      <c r="J158" s="137">
        <v>193</v>
      </c>
      <c r="K158" s="137">
        <v>179</v>
      </c>
      <c r="L158" s="137">
        <v>169</v>
      </c>
      <c r="M158" s="137">
        <v>155</v>
      </c>
      <c r="N158" s="137">
        <v>144</v>
      </c>
      <c r="O158" s="137">
        <v>133</v>
      </c>
      <c r="P158" s="137">
        <v>112</v>
      </c>
      <c r="Q158" s="137">
        <v>101</v>
      </c>
      <c r="R158" s="137">
        <v>86</v>
      </c>
      <c r="S158" s="137">
        <v>66</v>
      </c>
      <c r="T158" s="137">
        <v>58</v>
      </c>
      <c r="U158" s="137">
        <v>46</v>
      </c>
      <c r="V158" s="137">
        <v>40</v>
      </c>
      <c r="W158" s="137">
        <v>32</v>
      </c>
      <c r="X158" s="137">
        <v>31</v>
      </c>
      <c r="Y158" s="137">
        <v>32</v>
      </c>
      <c r="Z158" s="137">
        <v>30</v>
      </c>
      <c r="AA158" s="137">
        <v>26</v>
      </c>
      <c r="AB158" s="137">
        <v>24</v>
      </c>
      <c r="AC158" s="137">
        <v>15</v>
      </c>
      <c r="AD158" s="137">
        <v>13</v>
      </c>
      <c r="AE158" s="137">
        <v>12</v>
      </c>
      <c r="AF158" s="137">
        <v>10</v>
      </c>
      <c r="AG158" s="137">
        <v>8</v>
      </c>
      <c r="AH158" s="137">
        <v>9</v>
      </c>
      <c r="AI158" s="137">
        <v>7</v>
      </c>
      <c r="AJ158" s="137">
        <v>7</v>
      </c>
      <c r="AK158" s="137" t="s">
        <v>631</v>
      </c>
      <c r="AL158" s="137" t="s">
        <v>631</v>
      </c>
      <c r="AM158" s="137" t="s">
        <v>631</v>
      </c>
      <c r="AN158" s="137" t="s">
        <v>631</v>
      </c>
      <c r="AO158" s="137">
        <v>5</v>
      </c>
      <c r="AP158" s="137">
        <v>6</v>
      </c>
    </row>
    <row r="159" spans="1:42" ht="18" customHeight="1">
      <c r="A159" s="136" t="s">
        <v>897</v>
      </c>
      <c r="B159" s="136" t="s">
        <v>898</v>
      </c>
      <c r="C159" s="137">
        <v>578</v>
      </c>
      <c r="D159" s="137">
        <v>485</v>
      </c>
      <c r="E159" s="137">
        <v>413</v>
      </c>
      <c r="F159" s="137">
        <v>377</v>
      </c>
      <c r="G159" s="137">
        <v>358</v>
      </c>
      <c r="H159" s="137">
        <v>314</v>
      </c>
      <c r="I159" s="137">
        <v>301</v>
      </c>
      <c r="J159" s="137">
        <v>275</v>
      </c>
      <c r="K159" s="137">
        <v>249</v>
      </c>
      <c r="L159" s="137">
        <v>225</v>
      </c>
      <c r="M159" s="137">
        <v>216</v>
      </c>
      <c r="N159" s="137">
        <v>213</v>
      </c>
      <c r="O159" s="137">
        <v>187</v>
      </c>
      <c r="P159" s="137">
        <v>174</v>
      </c>
      <c r="Q159" s="137">
        <v>152</v>
      </c>
      <c r="R159" s="137">
        <v>135</v>
      </c>
      <c r="S159" s="137">
        <v>121</v>
      </c>
      <c r="T159" s="137">
        <v>102</v>
      </c>
      <c r="U159" s="137">
        <v>99</v>
      </c>
      <c r="V159" s="137">
        <v>84</v>
      </c>
      <c r="W159" s="137">
        <v>83</v>
      </c>
      <c r="X159" s="137">
        <v>74</v>
      </c>
      <c r="Y159" s="137">
        <v>65</v>
      </c>
      <c r="Z159" s="137">
        <v>51</v>
      </c>
      <c r="AA159" s="137">
        <v>45</v>
      </c>
      <c r="AB159" s="137">
        <v>41</v>
      </c>
      <c r="AC159" s="137">
        <v>35</v>
      </c>
      <c r="AD159" s="137">
        <v>24</v>
      </c>
      <c r="AE159" s="137">
        <v>18</v>
      </c>
      <c r="AF159" s="137">
        <v>14</v>
      </c>
      <c r="AG159" s="137">
        <v>11</v>
      </c>
      <c r="AH159" s="137">
        <v>8</v>
      </c>
      <c r="AI159" s="137">
        <v>7</v>
      </c>
      <c r="AJ159" s="137" t="s">
        <v>631</v>
      </c>
      <c r="AK159" s="137">
        <v>5</v>
      </c>
      <c r="AL159" s="137">
        <v>5</v>
      </c>
      <c r="AM159" s="137">
        <v>6</v>
      </c>
      <c r="AN159" s="137">
        <v>6</v>
      </c>
      <c r="AO159" s="137">
        <v>5</v>
      </c>
      <c r="AP159" s="137">
        <v>5</v>
      </c>
    </row>
    <row r="160" spans="1:42" ht="18" customHeight="1">
      <c r="A160" s="136" t="s">
        <v>899</v>
      </c>
      <c r="B160" s="136" t="s">
        <v>900</v>
      </c>
      <c r="C160" s="137">
        <v>396</v>
      </c>
      <c r="D160" s="137">
        <v>341</v>
      </c>
      <c r="E160" s="137">
        <v>292</v>
      </c>
      <c r="F160" s="137">
        <v>261</v>
      </c>
      <c r="G160" s="137">
        <v>242</v>
      </c>
      <c r="H160" s="137">
        <v>216</v>
      </c>
      <c r="I160" s="137">
        <v>212</v>
      </c>
      <c r="J160" s="137">
        <v>195</v>
      </c>
      <c r="K160" s="137">
        <v>186</v>
      </c>
      <c r="L160" s="137">
        <v>172</v>
      </c>
      <c r="M160" s="137">
        <v>159</v>
      </c>
      <c r="N160" s="137">
        <v>149</v>
      </c>
      <c r="O160" s="137">
        <v>134</v>
      </c>
      <c r="P160" s="137">
        <v>122</v>
      </c>
      <c r="Q160" s="137">
        <v>113</v>
      </c>
      <c r="R160" s="137">
        <v>99</v>
      </c>
      <c r="S160" s="137">
        <v>88</v>
      </c>
      <c r="T160" s="137">
        <v>74</v>
      </c>
      <c r="U160" s="137">
        <v>71</v>
      </c>
      <c r="V160" s="137">
        <v>58</v>
      </c>
      <c r="W160" s="137">
        <v>57</v>
      </c>
      <c r="X160" s="137">
        <v>52</v>
      </c>
      <c r="Y160" s="137">
        <v>46</v>
      </c>
      <c r="Z160" s="137">
        <v>36</v>
      </c>
      <c r="AA160" s="137">
        <v>29</v>
      </c>
      <c r="AB160" s="137">
        <v>27</v>
      </c>
      <c r="AC160" s="137">
        <v>24</v>
      </c>
      <c r="AD160" s="137">
        <v>20</v>
      </c>
      <c r="AE160" s="137">
        <v>18</v>
      </c>
      <c r="AF160" s="137">
        <v>12</v>
      </c>
      <c r="AG160" s="137">
        <v>11</v>
      </c>
      <c r="AH160" s="137">
        <v>8</v>
      </c>
      <c r="AI160" s="137">
        <v>7</v>
      </c>
      <c r="AJ160" s="137">
        <v>8</v>
      </c>
      <c r="AK160" s="137">
        <v>5</v>
      </c>
      <c r="AL160" s="137" t="s">
        <v>631</v>
      </c>
      <c r="AM160" s="137" t="s">
        <v>631</v>
      </c>
      <c r="AN160" s="137" t="s">
        <v>631</v>
      </c>
      <c r="AO160" s="137" t="s">
        <v>631</v>
      </c>
      <c r="AP160" s="137" t="s">
        <v>631</v>
      </c>
    </row>
    <row r="161" spans="1:42" ht="18" customHeight="1">
      <c r="A161" s="136" t="s">
        <v>901</v>
      </c>
      <c r="B161" s="136" t="s">
        <v>902</v>
      </c>
      <c r="C161" s="137">
        <v>476</v>
      </c>
      <c r="D161" s="137">
        <v>398</v>
      </c>
      <c r="E161" s="137">
        <v>336</v>
      </c>
      <c r="F161" s="137">
        <v>298</v>
      </c>
      <c r="G161" s="137">
        <v>263</v>
      </c>
      <c r="H161" s="137">
        <v>232</v>
      </c>
      <c r="I161" s="137">
        <v>227</v>
      </c>
      <c r="J161" s="137">
        <v>201</v>
      </c>
      <c r="K161" s="137">
        <v>186</v>
      </c>
      <c r="L161" s="137">
        <v>173</v>
      </c>
      <c r="M161" s="137">
        <v>167</v>
      </c>
      <c r="N161" s="137">
        <v>155</v>
      </c>
      <c r="O161" s="137">
        <v>149</v>
      </c>
      <c r="P161" s="137">
        <v>135</v>
      </c>
      <c r="Q161" s="137">
        <v>122</v>
      </c>
      <c r="R161" s="137">
        <v>116</v>
      </c>
      <c r="S161" s="137">
        <v>109</v>
      </c>
      <c r="T161" s="137">
        <v>94</v>
      </c>
      <c r="U161" s="137">
        <v>82</v>
      </c>
      <c r="V161" s="137">
        <v>75</v>
      </c>
      <c r="W161" s="137">
        <v>75</v>
      </c>
      <c r="X161" s="137">
        <v>64</v>
      </c>
      <c r="Y161" s="137">
        <v>60</v>
      </c>
      <c r="Z161" s="137">
        <v>51</v>
      </c>
      <c r="AA161" s="137">
        <v>44</v>
      </c>
      <c r="AB161" s="137">
        <v>35</v>
      </c>
      <c r="AC161" s="137">
        <v>29</v>
      </c>
      <c r="AD161" s="137">
        <v>18</v>
      </c>
      <c r="AE161" s="137">
        <v>13</v>
      </c>
      <c r="AF161" s="137">
        <v>12</v>
      </c>
      <c r="AG161" s="137">
        <v>8</v>
      </c>
      <c r="AH161" s="137">
        <v>9</v>
      </c>
      <c r="AI161" s="137">
        <v>8</v>
      </c>
      <c r="AJ161" s="137">
        <v>6</v>
      </c>
      <c r="AK161" s="137" t="s">
        <v>631</v>
      </c>
      <c r="AL161" s="137">
        <v>6</v>
      </c>
      <c r="AM161" s="137">
        <v>7</v>
      </c>
      <c r="AN161" s="137">
        <v>5</v>
      </c>
      <c r="AO161" s="137">
        <v>5</v>
      </c>
      <c r="AP161" s="137" t="s">
        <v>631</v>
      </c>
    </row>
    <row r="162" spans="1:42" ht="18" customHeight="1">
      <c r="A162" s="136" t="s">
        <v>903</v>
      </c>
      <c r="B162" s="136" t="s">
        <v>904</v>
      </c>
      <c r="C162" s="137">
        <v>612</v>
      </c>
      <c r="D162" s="137">
        <v>529</v>
      </c>
      <c r="E162" s="137">
        <v>435</v>
      </c>
      <c r="F162" s="137">
        <v>399</v>
      </c>
      <c r="G162" s="137">
        <v>371</v>
      </c>
      <c r="H162" s="137">
        <v>319</v>
      </c>
      <c r="I162" s="137">
        <v>317</v>
      </c>
      <c r="J162" s="137">
        <v>283</v>
      </c>
      <c r="K162" s="137">
        <v>263</v>
      </c>
      <c r="L162" s="137">
        <v>234</v>
      </c>
      <c r="M162" s="137">
        <v>210</v>
      </c>
      <c r="N162" s="137">
        <v>180</v>
      </c>
      <c r="O162" s="137">
        <v>173</v>
      </c>
      <c r="P162" s="137">
        <v>152</v>
      </c>
      <c r="Q162" s="137">
        <v>142</v>
      </c>
      <c r="R162" s="137">
        <v>122</v>
      </c>
      <c r="S162" s="137">
        <v>113</v>
      </c>
      <c r="T162" s="137">
        <v>95</v>
      </c>
      <c r="U162" s="137">
        <v>88</v>
      </c>
      <c r="V162" s="137">
        <v>85</v>
      </c>
      <c r="W162" s="137">
        <v>81</v>
      </c>
      <c r="X162" s="137">
        <v>78</v>
      </c>
      <c r="Y162" s="137">
        <v>69</v>
      </c>
      <c r="Z162" s="137">
        <v>60</v>
      </c>
      <c r="AA162" s="137">
        <v>51</v>
      </c>
      <c r="AB162" s="137">
        <v>40</v>
      </c>
      <c r="AC162" s="137">
        <v>31</v>
      </c>
      <c r="AD162" s="137">
        <v>24</v>
      </c>
      <c r="AE162" s="137">
        <v>19</v>
      </c>
      <c r="AF162" s="137">
        <v>13</v>
      </c>
      <c r="AG162" s="137">
        <v>12</v>
      </c>
      <c r="AH162" s="137">
        <v>8</v>
      </c>
      <c r="AI162" s="137">
        <v>7</v>
      </c>
      <c r="AJ162" s="137">
        <v>7</v>
      </c>
      <c r="AK162" s="137" t="s">
        <v>631</v>
      </c>
      <c r="AL162" s="137" t="s">
        <v>631</v>
      </c>
      <c r="AM162" s="137" t="s">
        <v>631</v>
      </c>
      <c r="AN162" s="137" t="s">
        <v>631</v>
      </c>
      <c r="AO162" s="137">
        <v>0</v>
      </c>
      <c r="AP162" s="137">
        <v>0</v>
      </c>
    </row>
    <row r="163" spans="1:42" ht="18" customHeight="1">
      <c r="A163" s="136" t="s">
        <v>905</v>
      </c>
      <c r="B163" s="136" t="s">
        <v>906</v>
      </c>
      <c r="C163" s="137">
        <v>387</v>
      </c>
      <c r="D163" s="137">
        <v>324</v>
      </c>
      <c r="E163" s="137">
        <v>284</v>
      </c>
      <c r="F163" s="137">
        <v>254</v>
      </c>
      <c r="G163" s="137">
        <v>244</v>
      </c>
      <c r="H163" s="137">
        <v>213</v>
      </c>
      <c r="I163" s="137">
        <v>208</v>
      </c>
      <c r="J163" s="137">
        <v>193</v>
      </c>
      <c r="K163" s="137">
        <v>187</v>
      </c>
      <c r="L163" s="137">
        <v>171</v>
      </c>
      <c r="M163" s="137">
        <v>162</v>
      </c>
      <c r="N163" s="137">
        <v>145</v>
      </c>
      <c r="O163" s="137">
        <v>136</v>
      </c>
      <c r="P163" s="137">
        <v>123</v>
      </c>
      <c r="Q163" s="137">
        <v>111</v>
      </c>
      <c r="R163" s="137">
        <v>98</v>
      </c>
      <c r="S163" s="137">
        <v>94</v>
      </c>
      <c r="T163" s="137">
        <v>82</v>
      </c>
      <c r="U163" s="137">
        <v>78</v>
      </c>
      <c r="V163" s="137">
        <v>69</v>
      </c>
      <c r="W163" s="137">
        <v>63</v>
      </c>
      <c r="X163" s="137">
        <v>52</v>
      </c>
      <c r="Y163" s="137">
        <v>44</v>
      </c>
      <c r="Z163" s="137">
        <v>36</v>
      </c>
      <c r="AA163" s="137">
        <v>32</v>
      </c>
      <c r="AB163" s="137">
        <v>29</v>
      </c>
      <c r="AC163" s="137">
        <v>25</v>
      </c>
      <c r="AD163" s="137">
        <v>18</v>
      </c>
      <c r="AE163" s="137">
        <v>11</v>
      </c>
      <c r="AF163" s="137">
        <v>7</v>
      </c>
      <c r="AG163" s="137">
        <v>5</v>
      </c>
      <c r="AH163" s="137">
        <v>5</v>
      </c>
      <c r="AI163" s="137">
        <v>5</v>
      </c>
      <c r="AJ163" s="137">
        <v>6</v>
      </c>
      <c r="AK163" s="137">
        <v>6</v>
      </c>
      <c r="AL163" s="137">
        <v>7</v>
      </c>
      <c r="AM163" s="137">
        <v>8</v>
      </c>
      <c r="AN163" s="137">
        <v>9</v>
      </c>
      <c r="AO163" s="137">
        <v>9</v>
      </c>
      <c r="AP163" s="137">
        <v>9</v>
      </c>
    </row>
    <row r="164" spans="1:42" ht="18" customHeight="1">
      <c r="A164" s="136" t="s">
        <v>907</v>
      </c>
      <c r="B164" s="136" t="s">
        <v>908</v>
      </c>
      <c r="C164" s="137">
        <v>240</v>
      </c>
      <c r="D164" s="137">
        <v>201</v>
      </c>
      <c r="E164" s="137">
        <v>167</v>
      </c>
      <c r="F164" s="137">
        <v>149</v>
      </c>
      <c r="G164" s="137">
        <v>141</v>
      </c>
      <c r="H164" s="137">
        <v>119</v>
      </c>
      <c r="I164" s="137">
        <v>114</v>
      </c>
      <c r="J164" s="137">
        <v>99</v>
      </c>
      <c r="K164" s="137">
        <v>96</v>
      </c>
      <c r="L164" s="137">
        <v>88</v>
      </c>
      <c r="M164" s="137">
        <v>83</v>
      </c>
      <c r="N164" s="137">
        <v>78</v>
      </c>
      <c r="O164" s="137">
        <v>70</v>
      </c>
      <c r="P164" s="137">
        <v>61</v>
      </c>
      <c r="Q164" s="137">
        <v>58</v>
      </c>
      <c r="R164" s="137">
        <v>56</v>
      </c>
      <c r="S164" s="137">
        <v>52</v>
      </c>
      <c r="T164" s="137">
        <v>42</v>
      </c>
      <c r="U164" s="137">
        <v>37</v>
      </c>
      <c r="V164" s="137">
        <v>32</v>
      </c>
      <c r="W164" s="137">
        <v>26</v>
      </c>
      <c r="X164" s="137">
        <v>24</v>
      </c>
      <c r="Y164" s="137">
        <v>20</v>
      </c>
      <c r="Z164" s="137">
        <v>19</v>
      </c>
      <c r="AA164" s="137">
        <v>16</v>
      </c>
      <c r="AB164" s="137">
        <v>13</v>
      </c>
      <c r="AC164" s="137">
        <v>12</v>
      </c>
      <c r="AD164" s="137">
        <v>8</v>
      </c>
      <c r="AE164" s="137">
        <v>8</v>
      </c>
      <c r="AF164" s="137">
        <v>5</v>
      </c>
      <c r="AG164" s="137" t="s">
        <v>631</v>
      </c>
      <c r="AH164" s="137" t="s">
        <v>631</v>
      </c>
      <c r="AI164" s="137" t="s">
        <v>631</v>
      </c>
      <c r="AJ164" s="137" t="s">
        <v>631</v>
      </c>
      <c r="AK164" s="137" t="s">
        <v>631</v>
      </c>
      <c r="AL164" s="137" t="s">
        <v>631</v>
      </c>
      <c r="AM164" s="137">
        <v>0</v>
      </c>
      <c r="AN164" s="137">
        <v>0</v>
      </c>
      <c r="AO164" s="137">
        <v>0</v>
      </c>
      <c r="AP164" s="137">
        <v>0</v>
      </c>
    </row>
    <row r="165" spans="1:42" ht="18" customHeight="1">
      <c r="A165" s="136"/>
      <c r="B165" s="136" t="s">
        <v>727</v>
      </c>
      <c r="C165" s="137" t="s">
        <v>631</v>
      </c>
      <c r="D165" s="137" t="s">
        <v>631</v>
      </c>
      <c r="E165" s="137" t="s">
        <v>631</v>
      </c>
      <c r="F165" s="137" t="s">
        <v>631</v>
      </c>
      <c r="G165" s="137">
        <v>0</v>
      </c>
      <c r="H165" s="137">
        <v>0</v>
      </c>
      <c r="I165" s="137">
        <v>0</v>
      </c>
      <c r="J165" s="137">
        <v>0</v>
      </c>
      <c r="K165" s="137">
        <v>0</v>
      </c>
      <c r="L165" s="137">
        <v>0</v>
      </c>
      <c r="M165" s="137">
        <v>0</v>
      </c>
      <c r="N165" s="137">
        <v>0</v>
      </c>
      <c r="O165" s="137">
        <v>0</v>
      </c>
      <c r="P165" s="137">
        <v>0</v>
      </c>
      <c r="Q165" s="137">
        <v>0</v>
      </c>
      <c r="R165" s="137">
        <v>0</v>
      </c>
      <c r="S165" s="137">
        <v>0</v>
      </c>
      <c r="T165" s="137" t="s">
        <v>631</v>
      </c>
      <c r="U165" s="137" t="s">
        <v>631</v>
      </c>
      <c r="V165" s="137" t="s">
        <v>631</v>
      </c>
      <c r="W165" s="137" t="s">
        <v>631</v>
      </c>
      <c r="X165" s="137" t="s">
        <v>631</v>
      </c>
      <c r="Y165" s="137" t="s">
        <v>631</v>
      </c>
      <c r="Z165" s="137" t="s">
        <v>631</v>
      </c>
      <c r="AA165" s="137" t="s">
        <v>631</v>
      </c>
      <c r="AB165" s="137">
        <v>0</v>
      </c>
      <c r="AC165" s="137">
        <v>0</v>
      </c>
      <c r="AD165" s="137">
        <v>0</v>
      </c>
      <c r="AE165" s="137">
        <v>0</v>
      </c>
      <c r="AF165" s="137">
        <v>0</v>
      </c>
      <c r="AG165" s="137">
        <v>0</v>
      </c>
      <c r="AH165" s="137">
        <v>0</v>
      </c>
      <c r="AI165" s="137">
        <v>0</v>
      </c>
      <c r="AJ165" s="137">
        <v>0</v>
      </c>
      <c r="AK165" s="137">
        <v>0</v>
      </c>
      <c r="AL165" s="137">
        <v>0</v>
      </c>
      <c r="AM165" s="137">
        <v>0</v>
      </c>
      <c r="AN165" s="137">
        <v>0</v>
      </c>
      <c r="AO165" s="137">
        <v>0</v>
      </c>
      <c r="AP165" s="137">
        <v>0</v>
      </c>
    </row>
    <row r="166" spans="1:42" ht="18" customHeight="1">
      <c r="A166" s="136" t="s">
        <v>909</v>
      </c>
      <c r="B166" s="136" t="s">
        <v>910</v>
      </c>
      <c r="C166" s="137">
        <v>3172</v>
      </c>
      <c r="D166" s="137">
        <v>2734</v>
      </c>
      <c r="E166" s="137">
        <v>2353</v>
      </c>
      <c r="F166" s="137">
        <v>2105</v>
      </c>
      <c r="G166" s="137">
        <v>1929</v>
      </c>
      <c r="H166" s="137">
        <v>1719</v>
      </c>
      <c r="I166" s="137">
        <v>1643</v>
      </c>
      <c r="J166" s="137">
        <v>1471</v>
      </c>
      <c r="K166" s="137">
        <v>1344</v>
      </c>
      <c r="L166" s="137">
        <v>1203</v>
      </c>
      <c r="M166" s="137">
        <v>1130</v>
      </c>
      <c r="N166" s="137">
        <v>1059</v>
      </c>
      <c r="O166" s="137">
        <v>973</v>
      </c>
      <c r="P166" s="137">
        <v>890</v>
      </c>
      <c r="Q166" s="137">
        <v>791</v>
      </c>
      <c r="R166" s="137">
        <v>700</v>
      </c>
      <c r="S166" s="137">
        <v>649</v>
      </c>
      <c r="T166" s="137">
        <v>563</v>
      </c>
      <c r="U166" s="137">
        <v>494</v>
      </c>
      <c r="V166" s="137">
        <v>418</v>
      </c>
      <c r="W166" s="137">
        <v>378</v>
      </c>
      <c r="X166" s="137">
        <v>321</v>
      </c>
      <c r="Y166" s="137">
        <v>271</v>
      </c>
      <c r="Z166" s="137">
        <v>218</v>
      </c>
      <c r="AA166" s="137">
        <v>192</v>
      </c>
      <c r="AB166" s="137">
        <v>159</v>
      </c>
      <c r="AC166" s="137">
        <v>120</v>
      </c>
      <c r="AD166" s="137">
        <v>99</v>
      </c>
      <c r="AE166" s="137">
        <v>74</v>
      </c>
      <c r="AF166" s="137">
        <v>59</v>
      </c>
      <c r="AG166" s="137">
        <v>44</v>
      </c>
      <c r="AH166" s="137">
        <v>40</v>
      </c>
      <c r="AI166" s="137">
        <v>36</v>
      </c>
      <c r="AJ166" s="137">
        <v>34</v>
      </c>
      <c r="AK166" s="137">
        <v>28</v>
      </c>
      <c r="AL166" s="137">
        <v>25</v>
      </c>
      <c r="AM166" s="137">
        <v>25</v>
      </c>
      <c r="AN166" s="137">
        <v>20</v>
      </c>
      <c r="AO166" s="137">
        <v>21</v>
      </c>
      <c r="AP166" s="137">
        <v>16</v>
      </c>
    </row>
    <row r="167" spans="1:42" ht="18" customHeight="1">
      <c r="A167" s="136" t="s">
        <v>911</v>
      </c>
      <c r="B167" s="136" t="s">
        <v>912</v>
      </c>
      <c r="C167" s="137">
        <v>252</v>
      </c>
      <c r="D167" s="137">
        <v>214</v>
      </c>
      <c r="E167" s="137">
        <v>180</v>
      </c>
      <c r="F167" s="137">
        <v>155</v>
      </c>
      <c r="G167" s="137">
        <v>150</v>
      </c>
      <c r="H167" s="137">
        <v>131</v>
      </c>
      <c r="I167" s="137">
        <v>129</v>
      </c>
      <c r="J167" s="137">
        <v>117</v>
      </c>
      <c r="K167" s="137">
        <v>111</v>
      </c>
      <c r="L167" s="137">
        <v>106</v>
      </c>
      <c r="M167" s="137">
        <v>98</v>
      </c>
      <c r="N167" s="137">
        <v>90</v>
      </c>
      <c r="O167" s="137">
        <v>81</v>
      </c>
      <c r="P167" s="137">
        <v>71</v>
      </c>
      <c r="Q167" s="137">
        <v>61</v>
      </c>
      <c r="R167" s="137">
        <v>59</v>
      </c>
      <c r="S167" s="137">
        <v>62</v>
      </c>
      <c r="T167" s="137">
        <v>54</v>
      </c>
      <c r="U167" s="137">
        <v>46</v>
      </c>
      <c r="V167" s="137">
        <v>37</v>
      </c>
      <c r="W167" s="137">
        <v>38</v>
      </c>
      <c r="X167" s="137">
        <v>35</v>
      </c>
      <c r="Y167" s="137">
        <v>33</v>
      </c>
      <c r="Z167" s="137">
        <v>25</v>
      </c>
      <c r="AA167" s="137">
        <v>22</v>
      </c>
      <c r="AB167" s="137">
        <v>14</v>
      </c>
      <c r="AC167" s="137">
        <v>11</v>
      </c>
      <c r="AD167" s="137">
        <v>9</v>
      </c>
      <c r="AE167" s="137">
        <v>7</v>
      </c>
      <c r="AF167" s="137">
        <v>7</v>
      </c>
      <c r="AG167" s="137">
        <v>7</v>
      </c>
      <c r="AH167" s="137" t="s">
        <v>631</v>
      </c>
      <c r="AI167" s="137" t="s">
        <v>631</v>
      </c>
      <c r="AJ167" s="137" t="s">
        <v>631</v>
      </c>
      <c r="AK167" s="137" t="s">
        <v>631</v>
      </c>
      <c r="AL167" s="137">
        <v>5</v>
      </c>
      <c r="AM167" s="137">
        <v>5</v>
      </c>
      <c r="AN167" s="137">
        <v>5</v>
      </c>
      <c r="AO167" s="137" t="s">
        <v>631</v>
      </c>
      <c r="AP167" s="137" t="s">
        <v>631</v>
      </c>
    </row>
    <row r="168" spans="1:42" ht="18" customHeight="1">
      <c r="A168" s="136" t="s">
        <v>913</v>
      </c>
      <c r="B168" s="136" t="s">
        <v>914</v>
      </c>
      <c r="C168" s="137">
        <v>328</v>
      </c>
      <c r="D168" s="137">
        <v>281</v>
      </c>
      <c r="E168" s="137">
        <v>242</v>
      </c>
      <c r="F168" s="137">
        <v>202</v>
      </c>
      <c r="G168" s="137">
        <v>187</v>
      </c>
      <c r="H168" s="137">
        <v>171</v>
      </c>
      <c r="I168" s="137">
        <v>163</v>
      </c>
      <c r="J168" s="137">
        <v>128</v>
      </c>
      <c r="K168" s="137">
        <v>119</v>
      </c>
      <c r="L168" s="137">
        <v>112</v>
      </c>
      <c r="M168" s="137">
        <v>109</v>
      </c>
      <c r="N168" s="137">
        <v>104</v>
      </c>
      <c r="O168" s="137">
        <v>104</v>
      </c>
      <c r="P168" s="137">
        <v>96</v>
      </c>
      <c r="Q168" s="137">
        <v>90</v>
      </c>
      <c r="R168" s="137">
        <v>76</v>
      </c>
      <c r="S168" s="137">
        <v>74</v>
      </c>
      <c r="T168" s="137">
        <v>64</v>
      </c>
      <c r="U168" s="137">
        <v>60</v>
      </c>
      <c r="V168" s="137">
        <v>59</v>
      </c>
      <c r="W168" s="137">
        <v>53</v>
      </c>
      <c r="X168" s="137">
        <v>45</v>
      </c>
      <c r="Y168" s="137">
        <v>42</v>
      </c>
      <c r="Z168" s="137">
        <v>31</v>
      </c>
      <c r="AA168" s="137">
        <v>32</v>
      </c>
      <c r="AB168" s="137">
        <v>27</v>
      </c>
      <c r="AC168" s="137">
        <v>19</v>
      </c>
      <c r="AD168" s="137">
        <v>15</v>
      </c>
      <c r="AE168" s="137">
        <v>11</v>
      </c>
      <c r="AF168" s="137">
        <v>8</v>
      </c>
      <c r="AG168" s="137">
        <v>5</v>
      </c>
      <c r="AH168" s="137">
        <v>5</v>
      </c>
      <c r="AI168" s="137">
        <v>6</v>
      </c>
      <c r="AJ168" s="137" t="s">
        <v>631</v>
      </c>
      <c r="AK168" s="137" t="s">
        <v>631</v>
      </c>
      <c r="AL168" s="137" t="s">
        <v>631</v>
      </c>
      <c r="AM168" s="137" t="s">
        <v>631</v>
      </c>
      <c r="AN168" s="137" t="s">
        <v>631</v>
      </c>
      <c r="AO168" s="137" t="s">
        <v>631</v>
      </c>
      <c r="AP168" s="137" t="s">
        <v>631</v>
      </c>
    </row>
    <row r="169" spans="1:42" ht="18" customHeight="1">
      <c r="A169" s="136" t="s">
        <v>915</v>
      </c>
      <c r="B169" s="136" t="s">
        <v>916</v>
      </c>
      <c r="C169" s="137">
        <v>593</v>
      </c>
      <c r="D169" s="137">
        <v>497</v>
      </c>
      <c r="E169" s="137">
        <v>427</v>
      </c>
      <c r="F169" s="137">
        <v>385</v>
      </c>
      <c r="G169" s="137">
        <v>363</v>
      </c>
      <c r="H169" s="137">
        <v>324</v>
      </c>
      <c r="I169" s="137">
        <v>316</v>
      </c>
      <c r="J169" s="137">
        <v>286</v>
      </c>
      <c r="K169" s="137">
        <v>263</v>
      </c>
      <c r="L169" s="137">
        <v>230</v>
      </c>
      <c r="M169" s="137">
        <v>218</v>
      </c>
      <c r="N169" s="137">
        <v>201</v>
      </c>
      <c r="O169" s="137">
        <v>182</v>
      </c>
      <c r="P169" s="137">
        <v>162</v>
      </c>
      <c r="Q169" s="137">
        <v>144</v>
      </c>
      <c r="R169" s="137">
        <v>135</v>
      </c>
      <c r="S169" s="137">
        <v>121</v>
      </c>
      <c r="T169" s="137">
        <v>109</v>
      </c>
      <c r="U169" s="137">
        <v>94</v>
      </c>
      <c r="V169" s="137">
        <v>79</v>
      </c>
      <c r="W169" s="137">
        <v>72</v>
      </c>
      <c r="X169" s="137">
        <v>63</v>
      </c>
      <c r="Y169" s="137">
        <v>54</v>
      </c>
      <c r="Z169" s="137">
        <v>44</v>
      </c>
      <c r="AA169" s="137">
        <v>35</v>
      </c>
      <c r="AB169" s="137">
        <v>30</v>
      </c>
      <c r="AC169" s="137">
        <v>23</v>
      </c>
      <c r="AD169" s="137">
        <v>18</v>
      </c>
      <c r="AE169" s="137">
        <v>15</v>
      </c>
      <c r="AF169" s="137">
        <v>11</v>
      </c>
      <c r="AG169" s="137">
        <v>10</v>
      </c>
      <c r="AH169" s="137">
        <v>9</v>
      </c>
      <c r="AI169" s="137">
        <v>8</v>
      </c>
      <c r="AJ169" s="137">
        <v>8</v>
      </c>
      <c r="AK169" s="137">
        <v>6</v>
      </c>
      <c r="AL169" s="137" t="s">
        <v>631</v>
      </c>
      <c r="AM169" s="137" t="s">
        <v>631</v>
      </c>
      <c r="AN169" s="137" t="s">
        <v>631</v>
      </c>
      <c r="AO169" s="137" t="s">
        <v>631</v>
      </c>
      <c r="AP169" s="137" t="s">
        <v>631</v>
      </c>
    </row>
    <row r="170" spans="1:42" ht="18" customHeight="1">
      <c r="A170" s="136" t="s">
        <v>917</v>
      </c>
      <c r="B170" s="136" t="s">
        <v>918</v>
      </c>
      <c r="C170" s="137">
        <v>1101</v>
      </c>
      <c r="D170" s="137">
        <v>942</v>
      </c>
      <c r="E170" s="137">
        <v>823</v>
      </c>
      <c r="F170" s="137">
        <v>746</v>
      </c>
      <c r="G170" s="137">
        <v>667</v>
      </c>
      <c r="H170" s="137">
        <v>587</v>
      </c>
      <c r="I170" s="137">
        <v>555</v>
      </c>
      <c r="J170" s="137">
        <v>501</v>
      </c>
      <c r="K170" s="137">
        <v>462</v>
      </c>
      <c r="L170" s="137">
        <v>411</v>
      </c>
      <c r="M170" s="137">
        <v>382</v>
      </c>
      <c r="N170" s="137">
        <v>361</v>
      </c>
      <c r="O170" s="137">
        <v>333</v>
      </c>
      <c r="P170" s="137">
        <v>303</v>
      </c>
      <c r="Q170" s="137">
        <v>270</v>
      </c>
      <c r="R170" s="137">
        <v>235</v>
      </c>
      <c r="S170" s="137">
        <v>215</v>
      </c>
      <c r="T170" s="137">
        <v>180</v>
      </c>
      <c r="U170" s="137">
        <v>159</v>
      </c>
      <c r="V170" s="137">
        <v>133</v>
      </c>
      <c r="W170" s="137">
        <v>117</v>
      </c>
      <c r="X170" s="137">
        <v>97</v>
      </c>
      <c r="Y170" s="137">
        <v>77</v>
      </c>
      <c r="Z170" s="137">
        <v>64</v>
      </c>
      <c r="AA170" s="137">
        <v>53</v>
      </c>
      <c r="AB170" s="137">
        <v>46</v>
      </c>
      <c r="AC170" s="137">
        <v>42</v>
      </c>
      <c r="AD170" s="137">
        <v>41</v>
      </c>
      <c r="AE170" s="137">
        <v>27</v>
      </c>
      <c r="AF170" s="137">
        <v>19</v>
      </c>
      <c r="AG170" s="137">
        <v>11</v>
      </c>
      <c r="AH170" s="137">
        <v>11</v>
      </c>
      <c r="AI170" s="137">
        <v>9</v>
      </c>
      <c r="AJ170" s="137">
        <v>9</v>
      </c>
      <c r="AK170" s="137">
        <v>7</v>
      </c>
      <c r="AL170" s="137">
        <v>7</v>
      </c>
      <c r="AM170" s="137">
        <v>7</v>
      </c>
      <c r="AN170" s="137">
        <v>6</v>
      </c>
      <c r="AO170" s="137">
        <v>7</v>
      </c>
      <c r="AP170" s="137">
        <v>6</v>
      </c>
    </row>
    <row r="171" spans="1:42" ht="18" customHeight="1">
      <c r="A171" s="136" t="s">
        <v>919</v>
      </c>
      <c r="B171" s="136" t="s">
        <v>920</v>
      </c>
      <c r="C171" s="137">
        <v>896</v>
      </c>
      <c r="D171" s="137">
        <v>799</v>
      </c>
      <c r="E171" s="137">
        <v>680</v>
      </c>
      <c r="F171" s="137">
        <v>617</v>
      </c>
      <c r="G171" s="137">
        <v>562</v>
      </c>
      <c r="H171" s="137">
        <v>506</v>
      </c>
      <c r="I171" s="137">
        <v>480</v>
      </c>
      <c r="J171" s="137">
        <v>439</v>
      </c>
      <c r="K171" s="137">
        <v>389</v>
      </c>
      <c r="L171" s="137">
        <v>344</v>
      </c>
      <c r="M171" s="137">
        <v>323</v>
      </c>
      <c r="N171" s="137">
        <v>303</v>
      </c>
      <c r="O171" s="137">
        <v>273</v>
      </c>
      <c r="P171" s="137">
        <v>258</v>
      </c>
      <c r="Q171" s="137">
        <v>226</v>
      </c>
      <c r="R171" s="137">
        <v>195</v>
      </c>
      <c r="S171" s="137">
        <v>177</v>
      </c>
      <c r="T171" s="137">
        <v>156</v>
      </c>
      <c r="U171" s="137">
        <v>135</v>
      </c>
      <c r="V171" s="137">
        <v>110</v>
      </c>
      <c r="W171" s="137">
        <v>98</v>
      </c>
      <c r="X171" s="137">
        <v>81</v>
      </c>
      <c r="Y171" s="137">
        <v>65</v>
      </c>
      <c r="Z171" s="137">
        <v>54</v>
      </c>
      <c r="AA171" s="137">
        <v>50</v>
      </c>
      <c r="AB171" s="137">
        <v>42</v>
      </c>
      <c r="AC171" s="137">
        <v>25</v>
      </c>
      <c r="AD171" s="137">
        <v>16</v>
      </c>
      <c r="AE171" s="137">
        <v>14</v>
      </c>
      <c r="AF171" s="137">
        <v>14</v>
      </c>
      <c r="AG171" s="137">
        <v>11</v>
      </c>
      <c r="AH171" s="137">
        <v>11</v>
      </c>
      <c r="AI171" s="137">
        <v>9</v>
      </c>
      <c r="AJ171" s="137">
        <v>9</v>
      </c>
      <c r="AK171" s="137">
        <v>8</v>
      </c>
      <c r="AL171" s="137">
        <v>6</v>
      </c>
      <c r="AM171" s="137">
        <v>5</v>
      </c>
      <c r="AN171" s="137" t="s">
        <v>631</v>
      </c>
      <c r="AO171" s="137" t="s">
        <v>631</v>
      </c>
      <c r="AP171" s="137" t="s">
        <v>631</v>
      </c>
    </row>
    <row r="172" spans="1:42" ht="18" customHeight="1">
      <c r="A172" s="136"/>
      <c r="B172" s="136" t="s">
        <v>727</v>
      </c>
      <c r="C172" s="137" t="s">
        <v>631</v>
      </c>
      <c r="D172" s="137" t="s">
        <v>631</v>
      </c>
      <c r="E172" s="137" t="s">
        <v>631</v>
      </c>
      <c r="F172" s="137">
        <v>0</v>
      </c>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c r="W172" s="137">
        <v>0</v>
      </c>
      <c r="X172" s="137">
        <v>0</v>
      </c>
      <c r="Y172" s="137">
        <v>0</v>
      </c>
      <c r="Z172" s="137">
        <v>0</v>
      </c>
      <c r="AA172" s="137">
        <v>0</v>
      </c>
      <c r="AB172" s="137">
        <v>0</v>
      </c>
      <c r="AC172" s="137">
        <v>0</v>
      </c>
      <c r="AD172" s="137">
        <v>0</v>
      </c>
      <c r="AE172" s="137">
        <v>0</v>
      </c>
      <c r="AF172" s="137">
        <v>0</v>
      </c>
      <c r="AG172" s="137">
        <v>0</v>
      </c>
      <c r="AH172" s="137">
        <v>0</v>
      </c>
      <c r="AI172" s="137">
        <v>0</v>
      </c>
      <c r="AJ172" s="137">
        <v>0</v>
      </c>
      <c r="AK172" s="137">
        <v>0</v>
      </c>
      <c r="AL172" s="137">
        <v>0</v>
      </c>
      <c r="AM172" s="137">
        <v>0</v>
      </c>
      <c r="AN172" s="137">
        <v>0</v>
      </c>
      <c r="AO172" s="137">
        <v>0</v>
      </c>
      <c r="AP172" s="137">
        <v>0</v>
      </c>
    </row>
    <row r="173" spans="1:42" ht="18" customHeight="1">
      <c r="A173" s="136" t="s">
        <v>921</v>
      </c>
      <c r="B173" s="136" t="s">
        <v>922</v>
      </c>
      <c r="C173" s="137">
        <v>6888</v>
      </c>
      <c r="D173" s="137">
        <v>5984</v>
      </c>
      <c r="E173" s="137">
        <v>4956</v>
      </c>
      <c r="F173" s="137">
        <v>4381</v>
      </c>
      <c r="G173" s="137">
        <v>4009</v>
      </c>
      <c r="H173" s="137">
        <v>3497</v>
      </c>
      <c r="I173" s="137">
        <v>3293</v>
      </c>
      <c r="J173" s="137">
        <v>2960</v>
      </c>
      <c r="K173" s="137">
        <v>2700</v>
      </c>
      <c r="L173" s="137">
        <v>2427</v>
      </c>
      <c r="M173" s="137">
        <v>2239</v>
      </c>
      <c r="N173" s="137">
        <v>2099</v>
      </c>
      <c r="O173" s="137">
        <v>1944</v>
      </c>
      <c r="P173" s="137">
        <v>1744</v>
      </c>
      <c r="Q173" s="137">
        <v>1580</v>
      </c>
      <c r="R173" s="137">
        <v>1398</v>
      </c>
      <c r="S173" s="137">
        <v>1304</v>
      </c>
      <c r="T173" s="137">
        <v>1174</v>
      </c>
      <c r="U173" s="137">
        <v>1065</v>
      </c>
      <c r="V173" s="137">
        <v>929</v>
      </c>
      <c r="W173" s="137">
        <v>850</v>
      </c>
      <c r="X173" s="137">
        <v>755</v>
      </c>
      <c r="Y173" s="137">
        <v>667</v>
      </c>
      <c r="Z173" s="137">
        <v>576</v>
      </c>
      <c r="AA173" s="137">
        <v>487</v>
      </c>
      <c r="AB173" s="137">
        <v>415</v>
      </c>
      <c r="AC173" s="137">
        <v>361</v>
      </c>
      <c r="AD173" s="137">
        <v>297</v>
      </c>
      <c r="AE173" s="137">
        <v>234</v>
      </c>
      <c r="AF173" s="137">
        <v>162</v>
      </c>
      <c r="AG173" s="137">
        <v>135</v>
      </c>
      <c r="AH173" s="137">
        <v>114</v>
      </c>
      <c r="AI173" s="137">
        <v>106</v>
      </c>
      <c r="AJ173" s="137">
        <v>97</v>
      </c>
      <c r="AK173" s="137">
        <v>88</v>
      </c>
      <c r="AL173" s="137">
        <v>81</v>
      </c>
      <c r="AM173" s="137">
        <v>81</v>
      </c>
      <c r="AN173" s="137">
        <v>71</v>
      </c>
      <c r="AO173" s="137">
        <v>68</v>
      </c>
      <c r="AP173" s="137">
        <v>68</v>
      </c>
    </row>
    <row r="174" spans="1:42" ht="18" customHeight="1">
      <c r="A174" s="136" t="s">
        <v>923</v>
      </c>
      <c r="B174" s="136" t="s">
        <v>924</v>
      </c>
      <c r="C174" s="137">
        <v>2657</v>
      </c>
      <c r="D174" s="137">
        <v>2318</v>
      </c>
      <c r="E174" s="137">
        <v>1898</v>
      </c>
      <c r="F174" s="137">
        <v>1679</v>
      </c>
      <c r="G174" s="137">
        <v>1547</v>
      </c>
      <c r="H174" s="137">
        <v>1360</v>
      </c>
      <c r="I174" s="137">
        <v>1274</v>
      </c>
      <c r="J174" s="137">
        <v>1144</v>
      </c>
      <c r="K174" s="137">
        <v>1043</v>
      </c>
      <c r="L174" s="137">
        <v>918</v>
      </c>
      <c r="M174" s="137">
        <v>853</v>
      </c>
      <c r="N174" s="137">
        <v>792</v>
      </c>
      <c r="O174" s="137">
        <v>714</v>
      </c>
      <c r="P174" s="137">
        <v>631</v>
      </c>
      <c r="Q174" s="137">
        <v>560</v>
      </c>
      <c r="R174" s="137">
        <v>483</v>
      </c>
      <c r="S174" s="137">
        <v>456</v>
      </c>
      <c r="T174" s="137">
        <v>403</v>
      </c>
      <c r="U174" s="137">
        <v>360</v>
      </c>
      <c r="V174" s="137">
        <v>314</v>
      </c>
      <c r="W174" s="137">
        <v>284</v>
      </c>
      <c r="X174" s="137">
        <v>249</v>
      </c>
      <c r="Y174" s="137">
        <v>217</v>
      </c>
      <c r="Z174" s="137">
        <v>187</v>
      </c>
      <c r="AA174" s="137">
        <v>150</v>
      </c>
      <c r="AB174" s="137">
        <v>124</v>
      </c>
      <c r="AC174" s="137">
        <v>112</v>
      </c>
      <c r="AD174" s="137">
        <v>93</v>
      </c>
      <c r="AE174" s="137">
        <v>72</v>
      </c>
      <c r="AF174" s="137">
        <v>51</v>
      </c>
      <c r="AG174" s="137">
        <v>43</v>
      </c>
      <c r="AH174" s="137">
        <v>32</v>
      </c>
      <c r="AI174" s="137">
        <v>32</v>
      </c>
      <c r="AJ174" s="137">
        <v>28</v>
      </c>
      <c r="AK174" s="137">
        <v>24</v>
      </c>
      <c r="AL174" s="137">
        <v>21</v>
      </c>
      <c r="AM174" s="137">
        <v>24</v>
      </c>
      <c r="AN174" s="137">
        <v>23</v>
      </c>
      <c r="AO174" s="137">
        <v>21</v>
      </c>
      <c r="AP174" s="137">
        <v>20</v>
      </c>
    </row>
    <row r="175" spans="1:42" ht="18" customHeight="1">
      <c r="A175" s="136" t="s">
        <v>925</v>
      </c>
      <c r="B175" s="136" t="s">
        <v>926</v>
      </c>
      <c r="C175" s="137">
        <v>734</v>
      </c>
      <c r="D175" s="137">
        <v>621</v>
      </c>
      <c r="E175" s="137">
        <v>534</v>
      </c>
      <c r="F175" s="137">
        <v>471</v>
      </c>
      <c r="G175" s="137">
        <v>430</v>
      </c>
      <c r="H175" s="137">
        <v>384</v>
      </c>
      <c r="I175" s="137">
        <v>362</v>
      </c>
      <c r="J175" s="137">
        <v>337</v>
      </c>
      <c r="K175" s="137">
        <v>297</v>
      </c>
      <c r="L175" s="137">
        <v>267</v>
      </c>
      <c r="M175" s="137">
        <v>248</v>
      </c>
      <c r="N175" s="137">
        <v>219</v>
      </c>
      <c r="O175" s="137">
        <v>203</v>
      </c>
      <c r="P175" s="137">
        <v>185</v>
      </c>
      <c r="Q175" s="137">
        <v>172</v>
      </c>
      <c r="R175" s="137">
        <v>149</v>
      </c>
      <c r="S175" s="137">
        <v>136</v>
      </c>
      <c r="T175" s="137">
        <v>123</v>
      </c>
      <c r="U175" s="137">
        <v>114</v>
      </c>
      <c r="V175" s="137">
        <v>96</v>
      </c>
      <c r="W175" s="137">
        <v>93</v>
      </c>
      <c r="X175" s="137">
        <v>76</v>
      </c>
      <c r="Y175" s="137">
        <v>65</v>
      </c>
      <c r="Z175" s="137">
        <v>54</v>
      </c>
      <c r="AA175" s="137">
        <v>45</v>
      </c>
      <c r="AB175" s="137">
        <v>42</v>
      </c>
      <c r="AC175" s="137">
        <v>40</v>
      </c>
      <c r="AD175" s="137">
        <v>37</v>
      </c>
      <c r="AE175" s="137">
        <v>29</v>
      </c>
      <c r="AF175" s="137">
        <v>19</v>
      </c>
      <c r="AG175" s="137">
        <v>16</v>
      </c>
      <c r="AH175" s="137">
        <v>16</v>
      </c>
      <c r="AI175" s="137">
        <v>16</v>
      </c>
      <c r="AJ175" s="137">
        <v>14</v>
      </c>
      <c r="AK175" s="137">
        <v>13</v>
      </c>
      <c r="AL175" s="137">
        <v>9</v>
      </c>
      <c r="AM175" s="137">
        <v>7</v>
      </c>
      <c r="AN175" s="137">
        <v>7</v>
      </c>
      <c r="AO175" s="137">
        <v>7</v>
      </c>
      <c r="AP175" s="137">
        <v>6</v>
      </c>
    </row>
    <row r="176" spans="1:42" ht="18" customHeight="1">
      <c r="A176" s="136" t="s">
        <v>927</v>
      </c>
      <c r="B176" s="136" t="s">
        <v>928</v>
      </c>
      <c r="C176" s="137">
        <v>858</v>
      </c>
      <c r="D176" s="137">
        <v>721</v>
      </c>
      <c r="E176" s="137">
        <v>591</v>
      </c>
      <c r="F176" s="137">
        <v>521</v>
      </c>
      <c r="G176" s="137">
        <v>477</v>
      </c>
      <c r="H176" s="137">
        <v>415</v>
      </c>
      <c r="I176" s="137">
        <v>387</v>
      </c>
      <c r="J176" s="137">
        <v>337</v>
      </c>
      <c r="K176" s="137">
        <v>322</v>
      </c>
      <c r="L176" s="137">
        <v>316</v>
      </c>
      <c r="M176" s="137">
        <v>292</v>
      </c>
      <c r="N176" s="137">
        <v>278</v>
      </c>
      <c r="O176" s="137">
        <v>256</v>
      </c>
      <c r="P176" s="137">
        <v>227</v>
      </c>
      <c r="Q176" s="137">
        <v>206</v>
      </c>
      <c r="R176" s="137">
        <v>190</v>
      </c>
      <c r="S176" s="137">
        <v>185</v>
      </c>
      <c r="T176" s="137">
        <v>170</v>
      </c>
      <c r="U176" s="137">
        <v>160</v>
      </c>
      <c r="V176" s="137">
        <v>151</v>
      </c>
      <c r="W176" s="137">
        <v>135</v>
      </c>
      <c r="X176" s="137">
        <v>126</v>
      </c>
      <c r="Y176" s="137">
        <v>118</v>
      </c>
      <c r="Z176" s="137">
        <v>102</v>
      </c>
      <c r="AA176" s="137">
        <v>90</v>
      </c>
      <c r="AB176" s="137">
        <v>72</v>
      </c>
      <c r="AC176" s="137">
        <v>63</v>
      </c>
      <c r="AD176" s="137">
        <v>52</v>
      </c>
      <c r="AE176" s="137">
        <v>35</v>
      </c>
      <c r="AF176" s="137">
        <v>28</v>
      </c>
      <c r="AG176" s="137">
        <v>20</v>
      </c>
      <c r="AH176" s="137">
        <v>18</v>
      </c>
      <c r="AI176" s="137">
        <v>15</v>
      </c>
      <c r="AJ176" s="137">
        <v>15</v>
      </c>
      <c r="AK176" s="137">
        <v>14</v>
      </c>
      <c r="AL176" s="137">
        <v>14</v>
      </c>
      <c r="AM176" s="137">
        <v>14</v>
      </c>
      <c r="AN176" s="137">
        <v>14</v>
      </c>
      <c r="AO176" s="137">
        <v>10</v>
      </c>
      <c r="AP176" s="137">
        <v>12</v>
      </c>
    </row>
    <row r="177" spans="1:42" ht="18" customHeight="1">
      <c r="A177" s="136" t="s">
        <v>929</v>
      </c>
      <c r="B177" s="136" t="s">
        <v>930</v>
      </c>
      <c r="C177" s="137">
        <v>522</v>
      </c>
      <c r="D177" s="137">
        <v>467</v>
      </c>
      <c r="E177" s="137">
        <v>379</v>
      </c>
      <c r="F177" s="137">
        <v>337</v>
      </c>
      <c r="G177" s="137">
        <v>313</v>
      </c>
      <c r="H177" s="137">
        <v>257</v>
      </c>
      <c r="I177" s="137">
        <v>243</v>
      </c>
      <c r="J177" s="137">
        <v>219</v>
      </c>
      <c r="K177" s="137">
        <v>203</v>
      </c>
      <c r="L177" s="137">
        <v>182</v>
      </c>
      <c r="M177" s="137">
        <v>169</v>
      </c>
      <c r="N177" s="137">
        <v>163</v>
      </c>
      <c r="O177" s="137">
        <v>153</v>
      </c>
      <c r="P177" s="137">
        <v>130</v>
      </c>
      <c r="Q177" s="137">
        <v>116</v>
      </c>
      <c r="R177" s="137">
        <v>109</v>
      </c>
      <c r="S177" s="137">
        <v>102</v>
      </c>
      <c r="T177" s="137">
        <v>97</v>
      </c>
      <c r="U177" s="137">
        <v>89</v>
      </c>
      <c r="V177" s="137">
        <v>66</v>
      </c>
      <c r="W177" s="137">
        <v>64</v>
      </c>
      <c r="X177" s="137">
        <v>66</v>
      </c>
      <c r="Y177" s="137">
        <v>54</v>
      </c>
      <c r="Z177" s="137">
        <v>48</v>
      </c>
      <c r="AA177" s="137">
        <v>43</v>
      </c>
      <c r="AB177" s="137">
        <v>38</v>
      </c>
      <c r="AC177" s="137">
        <v>32</v>
      </c>
      <c r="AD177" s="137">
        <v>28</v>
      </c>
      <c r="AE177" s="137">
        <v>19</v>
      </c>
      <c r="AF177" s="137">
        <v>11</v>
      </c>
      <c r="AG177" s="137">
        <v>9</v>
      </c>
      <c r="AH177" s="137">
        <v>7</v>
      </c>
      <c r="AI177" s="137">
        <v>8</v>
      </c>
      <c r="AJ177" s="137">
        <v>6</v>
      </c>
      <c r="AK177" s="137">
        <v>6</v>
      </c>
      <c r="AL177" s="137" t="s">
        <v>631</v>
      </c>
      <c r="AM177" s="137" t="s">
        <v>631</v>
      </c>
      <c r="AN177" s="137" t="s">
        <v>631</v>
      </c>
      <c r="AO177" s="137">
        <v>5</v>
      </c>
      <c r="AP177" s="137">
        <v>6</v>
      </c>
    </row>
    <row r="178" spans="1:42" ht="18" customHeight="1">
      <c r="A178" s="136" t="s">
        <v>931</v>
      </c>
      <c r="B178" s="136" t="s">
        <v>932</v>
      </c>
      <c r="C178" s="137">
        <v>987</v>
      </c>
      <c r="D178" s="137">
        <v>863</v>
      </c>
      <c r="E178" s="137">
        <v>706</v>
      </c>
      <c r="F178" s="137">
        <v>644</v>
      </c>
      <c r="G178" s="137">
        <v>580</v>
      </c>
      <c r="H178" s="137">
        <v>513</v>
      </c>
      <c r="I178" s="137">
        <v>493</v>
      </c>
      <c r="J178" s="137">
        <v>444</v>
      </c>
      <c r="K178" s="137">
        <v>388</v>
      </c>
      <c r="L178" s="137">
        <v>336</v>
      </c>
      <c r="M178" s="137">
        <v>309</v>
      </c>
      <c r="N178" s="137">
        <v>301</v>
      </c>
      <c r="O178" s="137">
        <v>284</v>
      </c>
      <c r="P178" s="137">
        <v>269</v>
      </c>
      <c r="Q178" s="137">
        <v>251</v>
      </c>
      <c r="R178" s="137">
        <v>226</v>
      </c>
      <c r="S178" s="137">
        <v>204</v>
      </c>
      <c r="T178" s="137">
        <v>175</v>
      </c>
      <c r="U178" s="137">
        <v>156</v>
      </c>
      <c r="V178" s="137">
        <v>135</v>
      </c>
      <c r="W178" s="137">
        <v>125</v>
      </c>
      <c r="X178" s="137">
        <v>105</v>
      </c>
      <c r="Y178" s="137">
        <v>92</v>
      </c>
      <c r="Z178" s="137">
        <v>73</v>
      </c>
      <c r="AA178" s="137">
        <v>64</v>
      </c>
      <c r="AB178" s="137">
        <v>55</v>
      </c>
      <c r="AC178" s="137">
        <v>50</v>
      </c>
      <c r="AD178" s="137">
        <v>35</v>
      </c>
      <c r="AE178" s="137">
        <v>33</v>
      </c>
      <c r="AF178" s="137">
        <v>22</v>
      </c>
      <c r="AG178" s="137">
        <v>20</v>
      </c>
      <c r="AH178" s="137">
        <v>18</v>
      </c>
      <c r="AI178" s="137">
        <v>13</v>
      </c>
      <c r="AJ178" s="137">
        <v>13</v>
      </c>
      <c r="AK178" s="137">
        <v>10</v>
      </c>
      <c r="AL178" s="137">
        <v>11</v>
      </c>
      <c r="AM178" s="137">
        <v>10</v>
      </c>
      <c r="AN178" s="137">
        <v>6</v>
      </c>
      <c r="AO178" s="137">
        <v>9</v>
      </c>
      <c r="AP178" s="137">
        <v>9</v>
      </c>
    </row>
    <row r="179" spans="1:42" ht="18" customHeight="1">
      <c r="A179" s="136" t="s">
        <v>933</v>
      </c>
      <c r="B179" s="136" t="s">
        <v>934</v>
      </c>
      <c r="C179" s="137">
        <v>603</v>
      </c>
      <c r="D179" s="137">
        <v>560</v>
      </c>
      <c r="E179" s="137">
        <v>476</v>
      </c>
      <c r="F179" s="137">
        <v>404</v>
      </c>
      <c r="G179" s="137">
        <v>363</v>
      </c>
      <c r="H179" s="137">
        <v>315</v>
      </c>
      <c r="I179" s="137">
        <v>303</v>
      </c>
      <c r="J179" s="137">
        <v>269</v>
      </c>
      <c r="K179" s="137">
        <v>250</v>
      </c>
      <c r="L179" s="137">
        <v>229</v>
      </c>
      <c r="M179" s="137">
        <v>211</v>
      </c>
      <c r="N179" s="137">
        <v>195</v>
      </c>
      <c r="O179" s="137">
        <v>185</v>
      </c>
      <c r="P179" s="137">
        <v>169</v>
      </c>
      <c r="Q179" s="137">
        <v>154</v>
      </c>
      <c r="R179" s="137">
        <v>140</v>
      </c>
      <c r="S179" s="137">
        <v>120</v>
      </c>
      <c r="T179" s="137">
        <v>114</v>
      </c>
      <c r="U179" s="137">
        <v>107</v>
      </c>
      <c r="V179" s="137">
        <v>102</v>
      </c>
      <c r="W179" s="137">
        <v>94</v>
      </c>
      <c r="X179" s="137">
        <v>83</v>
      </c>
      <c r="Y179" s="137">
        <v>74</v>
      </c>
      <c r="Z179" s="137">
        <v>67</v>
      </c>
      <c r="AA179" s="137">
        <v>59</v>
      </c>
      <c r="AB179" s="137">
        <v>53</v>
      </c>
      <c r="AC179" s="137">
        <v>39</v>
      </c>
      <c r="AD179" s="137">
        <v>33</v>
      </c>
      <c r="AE179" s="137">
        <v>30</v>
      </c>
      <c r="AF179" s="137">
        <v>20</v>
      </c>
      <c r="AG179" s="137">
        <v>15</v>
      </c>
      <c r="AH179" s="137">
        <v>13</v>
      </c>
      <c r="AI179" s="137">
        <v>12</v>
      </c>
      <c r="AJ179" s="137">
        <v>11</v>
      </c>
      <c r="AK179" s="137">
        <v>11</v>
      </c>
      <c r="AL179" s="137">
        <v>14</v>
      </c>
      <c r="AM179" s="137">
        <v>15</v>
      </c>
      <c r="AN179" s="137">
        <v>12</v>
      </c>
      <c r="AO179" s="137">
        <v>10</v>
      </c>
      <c r="AP179" s="137">
        <v>9</v>
      </c>
    </row>
    <row r="180" spans="1:42" ht="18" customHeight="1">
      <c r="A180" s="136" t="s">
        <v>935</v>
      </c>
      <c r="B180" s="136" t="s">
        <v>936</v>
      </c>
      <c r="C180" s="137">
        <v>527</v>
      </c>
      <c r="D180" s="137">
        <v>434</v>
      </c>
      <c r="E180" s="137">
        <v>372</v>
      </c>
      <c r="F180" s="137">
        <v>325</v>
      </c>
      <c r="G180" s="137">
        <v>299</v>
      </c>
      <c r="H180" s="137">
        <v>253</v>
      </c>
      <c r="I180" s="137">
        <v>231</v>
      </c>
      <c r="J180" s="137">
        <v>210</v>
      </c>
      <c r="K180" s="137">
        <v>197</v>
      </c>
      <c r="L180" s="137">
        <v>179</v>
      </c>
      <c r="M180" s="137">
        <v>157</v>
      </c>
      <c r="N180" s="137">
        <v>151</v>
      </c>
      <c r="O180" s="137">
        <v>149</v>
      </c>
      <c r="P180" s="137">
        <v>133</v>
      </c>
      <c r="Q180" s="137">
        <v>121</v>
      </c>
      <c r="R180" s="137">
        <v>101</v>
      </c>
      <c r="S180" s="137">
        <v>101</v>
      </c>
      <c r="T180" s="137">
        <v>92</v>
      </c>
      <c r="U180" s="137">
        <v>79</v>
      </c>
      <c r="V180" s="137">
        <v>65</v>
      </c>
      <c r="W180" s="137">
        <v>55</v>
      </c>
      <c r="X180" s="137">
        <v>50</v>
      </c>
      <c r="Y180" s="137">
        <v>47</v>
      </c>
      <c r="Z180" s="137">
        <v>45</v>
      </c>
      <c r="AA180" s="137">
        <v>36</v>
      </c>
      <c r="AB180" s="137">
        <v>31</v>
      </c>
      <c r="AC180" s="137">
        <v>25</v>
      </c>
      <c r="AD180" s="137">
        <v>19</v>
      </c>
      <c r="AE180" s="137">
        <v>16</v>
      </c>
      <c r="AF180" s="137">
        <v>11</v>
      </c>
      <c r="AG180" s="137">
        <v>12</v>
      </c>
      <c r="AH180" s="137">
        <v>10</v>
      </c>
      <c r="AI180" s="137">
        <v>10</v>
      </c>
      <c r="AJ180" s="137">
        <v>10</v>
      </c>
      <c r="AK180" s="137">
        <v>10</v>
      </c>
      <c r="AL180" s="137">
        <v>9</v>
      </c>
      <c r="AM180" s="137">
        <v>7</v>
      </c>
      <c r="AN180" s="137">
        <v>5</v>
      </c>
      <c r="AO180" s="137">
        <v>6</v>
      </c>
      <c r="AP180" s="137">
        <v>6</v>
      </c>
    </row>
    <row r="181" spans="1:42" ht="18" customHeight="1">
      <c r="A181" s="136" t="s">
        <v>937</v>
      </c>
      <c r="B181" s="136" t="s">
        <v>938</v>
      </c>
      <c r="C181" s="137">
        <v>2874</v>
      </c>
      <c r="D181" s="137">
        <v>2472</v>
      </c>
      <c r="E181" s="137">
        <v>2145</v>
      </c>
      <c r="F181" s="137">
        <v>1940</v>
      </c>
      <c r="G181" s="137">
        <v>1777</v>
      </c>
      <c r="H181" s="137">
        <v>1571</v>
      </c>
      <c r="I181" s="137">
        <v>1506</v>
      </c>
      <c r="J181" s="137">
        <v>1347</v>
      </c>
      <c r="K181" s="137">
        <v>1235</v>
      </c>
      <c r="L181" s="137">
        <v>1109</v>
      </c>
      <c r="M181" s="137">
        <v>1030</v>
      </c>
      <c r="N181" s="137">
        <v>988</v>
      </c>
      <c r="O181" s="137">
        <v>955</v>
      </c>
      <c r="P181" s="137">
        <v>878</v>
      </c>
      <c r="Q181" s="137">
        <v>800</v>
      </c>
      <c r="R181" s="137">
        <v>719</v>
      </c>
      <c r="S181" s="137">
        <v>663</v>
      </c>
      <c r="T181" s="137">
        <v>586</v>
      </c>
      <c r="U181" s="137">
        <v>521</v>
      </c>
      <c r="V181" s="137">
        <v>439</v>
      </c>
      <c r="W181" s="137">
        <v>393</v>
      </c>
      <c r="X181" s="137">
        <v>343</v>
      </c>
      <c r="Y181" s="137">
        <v>302</v>
      </c>
      <c r="Z181" s="137">
        <v>255</v>
      </c>
      <c r="AA181" s="137">
        <v>218</v>
      </c>
      <c r="AB181" s="137">
        <v>185</v>
      </c>
      <c r="AC181" s="137">
        <v>137</v>
      </c>
      <c r="AD181" s="137">
        <v>112</v>
      </c>
      <c r="AE181" s="137">
        <v>92</v>
      </c>
      <c r="AF181" s="137">
        <v>62</v>
      </c>
      <c r="AG181" s="137">
        <v>50</v>
      </c>
      <c r="AH181" s="137">
        <v>43</v>
      </c>
      <c r="AI181" s="137">
        <v>36</v>
      </c>
      <c r="AJ181" s="137">
        <v>32</v>
      </c>
      <c r="AK181" s="137">
        <v>26</v>
      </c>
      <c r="AL181" s="137">
        <v>22</v>
      </c>
      <c r="AM181" s="137">
        <v>21</v>
      </c>
      <c r="AN181" s="137">
        <v>21</v>
      </c>
      <c r="AO181" s="137">
        <v>20</v>
      </c>
      <c r="AP181" s="137">
        <v>18</v>
      </c>
    </row>
    <row r="182" spans="1:42" ht="18" customHeight="1">
      <c r="A182" s="136" t="s">
        <v>939</v>
      </c>
      <c r="B182" s="136" t="s">
        <v>940</v>
      </c>
      <c r="C182" s="137">
        <v>653</v>
      </c>
      <c r="D182" s="137">
        <v>591</v>
      </c>
      <c r="E182" s="137">
        <v>496</v>
      </c>
      <c r="F182" s="137">
        <v>423</v>
      </c>
      <c r="G182" s="137">
        <v>397</v>
      </c>
      <c r="H182" s="137">
        <v>345</v>
      </c>
      <c r="I182" s="137">
        <v>335</v>
      </c>
      <c r="J182" s="137">
        <v>310</v>
      </c>
      <c r="K182" s="137">
        <v>289</v>
      </c>
      <c r="L182" s="137">
        <v>257</v>
      </c>
      <c r="M182" s="137">
        <v>248</v>
      </c>
      <c r="N182" s="137">
        <v>233</v>
      </c>
      <c r="O182" s="137">
        <v>226</v>
      </c>
      <c r="P182" s="137">
        <v>207</v>
      </c>
      <c r="Q182" s="137">
        <v>192</v>
      </c>
      <c r="R182" s="137">
        <v>174</v>
      </c>
      <c r="S182" s="137">
        <v>157</v>
      </c>
      <c r="T182" s="137">
        <v>136</v>
      </c>
      <c r="U182" s="137">
        <v>125</v>
      </c>
      <c r="V182" s="137">
        <v>98</v>
      </c>
      <c r="W182" s="137">
        <v>93</v>
      </c>
      <c r="X182" s="137">
        <v>79</v>
      </c>
      <c r="Y182" s="137">
        <v>68</v>
      </c>
      <c r="Z182" s="137">
        <v>60</v>
      </c>
      <c r="AA182" s="137">
        <v>51</v>
      </c>
      <c r="AB182" s="137">
        <v>38</v>
      </c>
      <c r="AC182" s="137">
        <v>27</v>
      </c>
      <c r="AD182" s="137">
        <v>21</v>
      </c>
      <c r="AE182" s="137">
        <v>17</v>
      </c>
      <c r="AF182" s="137">
        <v>9</v>
      </c>
      <c r="AG182" s="137">
        <v>7</v>
      </c>
      <c r="AH182" s="137">
        <v>8</v>
      </c>
      <c r="AI182" s="137">
        <v>7</v>
      </c>
      <c r="AJ182" s="137">
        <v>6</v>
      </c>
      <c r="AK182" s="137">
        <v>5</v>
      </c>
      <c r="AL182" s="137" t="s">
        <v>631</v>
      </c>
      <c r="AM182" s="137" t="s">
        <v>631</v>
      </c>
      <c r="AN182" s="137" t="s">
        <v>631</v>
      </c>
      <c r="AO182" s="137" t="s">
        <v>631</v>
      </c>
      <c r="AP182" s="137" t="s">
        <v>631</v>
      </c>
    </row>
    <row r="183" spans="1:42" ht="18" customHeight="1">
      <c r="A183" s="136" t="s">
        <v>941</v>
      </c>
      <c r="B183" s="136" t="s">
        <v>942</v>
      </c>
      <c r="C183" s="137">
        <v>546</v>
      </c>
      <c r="D183" s="137">
        <v>472</v>
      </c>
      <c r="E183" s="137">
        <v>402</v>
      </c>
      <c r="F183" s="137">
        <v>373</v>
      </c>
      <c r="G183" s="137">
        <v>341</v>
      </c>
      <c r="H183" s="137">
        <v>299</v>
      </c>
      <c r="I183" s="137">
        <v>280</v>
      </c>
      <c r="J183" s="137">
        <v>257</v>
      </c>
      <c r="K183" s="137">
        <v>232</v>
      </c>
      <c r="L183" s="137">
        <v>216</v>
      </c>
      <c r="M183" s="137">
        <v>193</v>
      </c>
      <c r="N183" s="137">
        <v>188</v>
      </c>
      <c r="O183" s="137">
        <v>180</v>
      </c>
      <c r="P183" s="137">
        <v>159</v>
      </c>
      <c r="Q183" s="137">
        <v>142</v>
      </c>
      <c r="R183" s="137">
        <v>120</v>
      </c>
      <c r="S183" s="137">
        <v>108</v>
      </c>
      <c r="T183" s="137">
        <v>93</v>
      </c>
      <c r="U183" s="137">
        <v>83</v>
      </c>
      <c r="V183" s="137">
        <v>74</v>
      </c>
      <c r="W183" s="137">
        <v>56</v>
      </c>
      <c r="X183" s="137">
        <v>49</v>
      </c>
      <c r="Y183" s="137">
        <v>42</v>
      </c>
      <c r="Z183" s="137">
        <v>37</v>
      </c>
      <c r="AA183" s="137">
        <v>30</v>
      </c>
      <c r="AB183" s="137">
        <v>31</v>
      </c>
      <c r="AC183" s="137">
        <v>23</v>
      </c>
      <c r="AD183" s="137">
        <v>18</v>
      </c>
      <c r="AE183" s="137">
        <v>15</v>
      </c>
      <c r="AF183" s="137">
        <v>14</v>
      </c>
      <c r="AG183" s="137">
        <v>13</v>
      </c>
      <c r="AH183" s="137">
        <v>10</v>
      </c>
      <c r="AI183" s="137">
        <v>8</v>
      </c>
      <c r="AJ183" s="137">
        <v>7</v>
      </c>
      <c r="AK183" s="137">
        <v>5</v>
      </c>
      <c r="AL183" s="137" t="s">
        <v>631</v>
      </c>
      <c r="AM183" s="137" t="s">
        <v>631</v>
      </c>
      <c r="AN183" s="137" t="s">
        <v>631</v>
      </c>
      <c r="AO183" s="137" t="s">
        <v>631</v>
      </c>
      <c r="AP183" s="137" t="s">
        <v>631</v>
      </c>
    </row>
    <row r="184" spans="1:42" ht="18" customHeight="1">
      <c r="A184" s="136" t="s">
        <v>943</v>
      </c>
      <c r="B184" s="136" t="s">
        <v>944</v>
      </c>
      <c r="C184" s="137">
        <v>257</v>
      </c>
      <c r="D184" s="137">
        <v>215</v>
      </c>
      <c r="E184" s="137">
        <v>193</v>
      </c>
      <c r="F184" s="137">
        <v>172</v>
      </c>
      <c r="G184" s="137">
        <v>152</v>
      </c>
      <c r="H184" s="137">
        <v>139</v>
      </c>
      <c r="I184" s="137">
        <v>124</v>
      </c>
      <c r="J184" s="137">
        <v>116</v>
      </c>
      <c r="K184" s="137">
        <v>107</v>
      </c>
      <c r="L184" s="137">
        <v>91</v>
      </c>
      <c r="M184" s="137">
        <v>84</v>
      </c>
      <c r="N184" s="137">
        <v>84</v>
      </c>
      <c r="O184" s="137">
        <v>85</v>
      </c>
      <c r="P184" s="137">
        <v>80</v>
      </c>
      <c r="Q184" s="137">
        <v>70</v>
      </c>
      <c r="R184" s="137">
        <v>67</v>
      </c>
      <c r="S184" s="137">
        <v>62</v>
      </c>
      <c r="T184" s="137">
        <v>57</v>
      </c>
      <c r="U184" s="137">
        <v>51</v>
      </c>
      <c r="V184" s="137">
        <v>46</v>
      </c>
      <c r="W184" s="137">
        <v>42</v>
      </c>
      <c r="X184" s="137">
        <v>37</v>
      </c>
      <c r="Y184" s="137">
        <v>36</v>
      </c>
      <c r="Z184" s="137">
        <v>33</v>
      </c>
      <c r="AA184" s="137">
        <v>26</v>
      </c>
      <c r="AB184" s="137">
        <v>23</v>
      </c>
      <c r="AC184" s="137">
        <v>15</v>
      </c>
      <c r="AD184" s="137">
        <v>11</v>
      </c>
      <c r="AE184" s="137">
        <v>12</v>
      </c>
      <c r="AF184" s="137">
        <v>6</v>
      </c>
      <c r="AG184" s="137" t="s">
        <v>631</v>
      </c>
      <c r="AH184" s="137" t="s">
        <v>631</v>
      </c>
      <c r="AI184" s="137" t="s">
        <v>631</v>
      </c>
      <c r="AJ184" s="137" t="s">
        <v>631</v>
      </c>
      <c r="AK184" s="137" t="s">
        <v>631</v>
      </c>
      <c r="AL184" s="137" t="s">
        <v>631</v>
      </c>
      <c r="AM184" s="137">
        <v>0</v>
      </c>
      <c r="AN184" s="137" t="s">
        <v>631</v>
      </c>
      <c r="AO184" s="137" t="s">
        <v>631</v>
      </c>
      <c r="AP184" s="137" t="s">
        <v>631</v>
      </c>
    </row>
    <row r="185" spans="1:42" ht="18" customHeight="1">
      <c r="A185" s="136" t="s">
        <v>945</v>
      </c>
      <c r="B185" s="136" t="s">
        <v>946</v>
      </c>
      <c r="C185" s="137">
        <v>340</v>
      </c>
      <c r="D185" s="137">
        <v>287</v>
      </c>
      <c r="E185" s="137">
        <v>245</v>
      </c>
      <c r="F185" s="137">
        <v>225</v>
      </c>
      <c r="G185" s="137">
        <v>206</v>
      </c>
      <c r="H185" s="137">
        <v>173</v>
      </c>
      <c r="I185" s="137">
        <v>166</v>
      </c>
      <c r="J185" s="137">
        <v>149</v>
      </c>
      <c r="K185" s="137">
        <v>136</v>
      </c>
      <c r="L185" s="137">
        <v>115</v>
      </c>
      <c r="M185" s="137">
        <v>113</v>
      </c>
      <c r="N185" s="137">
        <v>108</v>
      </c>
      <c r="O185" s="137">
        <v>104</v>
      </c>
      <c r="P185" s="137">
        <v>94</v>
      </c>
      <c r="Q185" s="137">
        <v>90</v>
      </c>
      <c r="R185" s="137">
        <v>81</v>
      </c>
      <c r="S185" s="137">
        <v>75</v>
      </c>
      <c r="T185" s="137">
        <v>64</v>
      </c>
      <c r="U185" s="137">
        <v>58</v>
      </c>
      <c r="V185" s="137">
        <v>49</v>
      </c>
      <c r="W185" s="137">
        <v>46</v>
      </c>
      <c r="X185" s="137">
        <v>43</v>
      </c>
      <c r="Y185" s="137">
        <v>32</v>
      </c>
      <c r="Z185" s="137">
        <v>26</v>
      </c>
      <c r="AA185" s="137">
        <v>25</v>
      </c>
      <c r="AB185" s="137">
        <v>20</v>
      </c>
      <c r="AC185" s="137">
        <v>16</v>
      </c>
      <c r="AD185" s="137">
        <v>15</v>
      </c>
      <c r="AE185" s="137">
        <v>14</v>
      </c>
      <c r="AF185" s="137">
        <v>10</v>
      </c>
      <c r="AG185" s="137">
        <v>6</v>
      </c>
      <c r="AH185" s="137">
        <v>6</v>
      </c>
      <c r="AI185" s="137" t="s">
        <v>631</v>
      </c>
      <c r="AJ185" s="137" t="s">
        <v>631</v>
      </c>
      <c r="AK185" s="137" t="s">
        <v>631</v>
      </c>
      <c r="AL185" s="137" t="s">
        <v>631</v>
      </c>
      <c r="AM185" s="137" t="s">
        <v>631</v>
      </c>
      <c r="AN185" s="137" t="s">
        <v>631</v>
      </c>
      <c r="AO185" s="137" t="s">
        <v>631</v>
      </c>
      <c r="AP185" s="137">
        <v>0</v>
      </c>
    </row>
    <row r="186" spans="1:42" ht="18" customHeight="1">
      <c r="A186" s="136" t="s">
        <v>947</v>
      </c>
      <c r="B186" s="136" t="s">
        <v>948</v>
      </c>
      <c r="C186" s="137">
        <v>754</v>
      </c>
      <c r="D186" s="137">
        <v>621</v>
      </c>
      <c r="E186" s="137">
        <v>566</v>
      </c>
      <c r="F186" s="137">
        <v>522</v>
      </c>
      <c r="G186" s="137">
        <v>474</v>
      </c>
      <c r="H186" s="137">
        <v>429</v>
      </c>
      <c r="I186" s="137">
        <v>416</v>
      </c>
      <c r="J186" s="137">
        <v>345</v>
      </c>
      <c r="K186" s="137">
        <v>314</v>
      </c>
      <c r="L186" s="137">
        <v>279</v>
      </c>
      <c r="M186" s="137">
        <v>253</v>
      </c>
      <c r="N186" s="137">
        <v>242</v>
      </c>
      <c r="O186" s="137">
        <v>233</v>
      </c>
      <c r="P186" s="137">
        <v>211</v>
      </c>
      <c r="Q186" s="137">
        <v>196</v>
      </c>
      <c r="R186" s="137">
        <v>175</v>
      </c>
      <c r="S186" s="137">
        <v>166</v>
      </c>
      <c r="T186" s="137">
        <v>152</v>
      </c>
      <c r="U186" s="137">
        <v>127</v>
      </c>
      <c r="V186" s="137">
        <v>107</v>
      </c>
      <c r="W186" s="137">
        <v>98</v>
      </c>
      <c r="X186" s="137">
        <v>82</v>
      </c>
      <c r="Y186" s="137">
        <v>73</v>
      </c>
      <c r="Z186" s="137">
        <v>54</v>
      </c>
      <c r="AA186" s="137">
        <v>48</v>
      </c>
      <c r="AB186" s="137">
        <v>43</v>
      </c>
      <c r="AC186" s="137">
        <v>34</v>
      </c>
      <c r="AD186" s="137">
        <v>30</v>
      </c>
      <c r="AE186" s="137">
        <v>23</v>
      </c>
      <c r="AF186" s="137">
        <v>16</v>
      </c>
      <c r="AG186" s="137">
        <v>14</v>
      </c>
      <c r="AH186" s="137">
        <v>12</v>
      </c>
      <c r="AI186" s="137">
        <v>11</v>
      </c>
      <c r="AJ186" s="137">
        <v>9</v>
      </c>
      <c r="AK186" s="137">
        <v>8</v>
      </c>
      <c r="AL186" s="137">
        <v>8</v>
      </c>
      <c r="AM186" s="137">
        <v>8</v>
      </c>
      <c r="AN186" s="137">
        <v>6</v>
      </c>
      <c r="AO186" s="137">
        <v>6</v>
      </c>
      <c r="AP186" s="137">
        <v>6</v>
      </c>
    </row>
    <row r="187" spans="1:42" ht="18" customHeight="1">
      <c r="A187" s="136" t="s">
        <v>949</v>
      </c>
      <c r="B187" s="136" t="s">
        <v>950</v>
      </c>
      <c r="C187" s="137">
        <v>324</v>
      </c>
      <c r="D187" s="137">
        <v>286</v>
      </c>
      <c r="E187" s="137">
        <v>243</v>
      </c>
      <c r="F187" s="137">
        <v>225</v>
      </c>
      <c r="G187" s="137">
        <v>207</v>
      </c>
      <c r="H187" s="137">
        <v>186</v>
      </c>
      <c r="I187" s="137">
        <v>185</v>
      </c>
      <c r="J187" s="137">
        <v>170</v>
      </c>
      <c r="K187" s="137">
        <v>157</v>
      </c>
      <c r="L187" s="137">
        <v>151</v>
      </c>
      <c r="M187" s="137">
        <v>139</v>
      </c>
      <c r="N187" s="137">
        <v>133</v>
      </c>
      <c r="O187" s="137">
        <v>127</v>
      </c>
      <c r="P187" s="137">
        <v>127</v>
      </c>
      <c r="Q187" s="137">
        <v>110</v>
      </c>
      <c r="R187" s="137">
        <v>102</v>
      </c>
      <c r="S187" s="137">
        <v>95</v>
      </c>
      <c r="T187" s="137">
        <v>84</v>
      </c>
      <c r="U187" s="137">
        <v>77</v>
      </c>
      <c r="V187" s="137">
        <v>65</v>
      </c>
      <c r="W187" s="137">
        <v>58</v>
      </c>
      <c r="X187" s="137">
        <v>53</v>
      </c>
      <c r="Y187" s="137">
        <v>51</v>
      </c>
      <c r="Z187" s="137">
        <v>45</v>
      </c>
      <c r="AA187" s="137">
        <v>38</v>
      </c>
      <c r="AB187" s="137">
        <v>30</v>
      </c>
      <c r="AC187" s="137">
        <v>22</v>
      </c>
      <c r="AD187" s="137">
        <v>17</v>
      </c>
      <c r="AE187" s="137">
        <v>11</v>
      </c>
      <c r="AF187" s="137">
        <v>7</v>
      </c>
      <c r="AG187" s="137">
        <v>6</v>
      </c>
      <c r="AH187" s="137" t="s">
        <v>631</v>
      </c>
      <c r="AI187" s="137" t="s">
        <v>631</v>
      </c>
      <c r="AJ187" s="137" t="s">
        <v>631</v>
      </c>
      <c r="AK187" s="137" t="s">
        <v>631</v>
      </c>
      <c r="AL187" s="137" t="s">
        <v>631</v>
      </c>
      <c r="AM187" s="137" t="s">
        <v>631</v>
      </c>
      <c r="AN187" s="137">
        <v>5</v>
      </c>
      <c r="AO187" s="137">
        <v>5</v>
      </c>
      <c r="AP187" s="137" t="s">
        <v>631</v>
      </c>
    </row>
    <row r="188" spans="1:42" ht="18" customHeight="1">
      <c r="A188" s="136"/>
      <c r="B188" s="136" t="s">
        <v>650</v>
      </c>
      <c r="C188" s="137" t="s">
        <v>631</v>
      </c>
      <c r="D188" s="137" t="s">
        <v>631</v>
      </c>
      <c r="E188" s="137" t="s">
        <v>631</v>
      </c>
      <c r="F188" s="137" t="s">
        <v>631</v>
      </c>
      <c r="G188" s="137" t="s">
        <v>631</v>
      </c>
      <c r="H188" s="137">
        <v>0</v>
      </c>
      <c r="I188" s="137">
        <v>0</v>
      </c>
      <c r="J188" s="137">
        <v>0</v>
      </c>
      <c r="K188" s="137">
        <v>0</v>
      </c>
      <c r="L188" s="137">
        <v>0</v>
      </c>
      <c r="M188" s="137">
        <v>0</v>
      </c>
      <c r="N188" s="137">
        <v>0</v>
      </c>
      <c r="O188" s="137">
        <v>0</v>
      </c>
      <c r="P188" s="137">
        <v>0</v>
      </c>
      <c r="Q188" s="137">
        <v>0</v>
      </c>
      <c r="R188" s="137">
        <v>0</v>
      </c>
      <c r="S188" s="137">
        <v>0</v>
      </c>
      <c r="T188" s="137">
        <v>0</v>
      </c>
      <c r="U188" s="137">
        <v>0</v>
      </c>
      <c r="V188" s="137">
        <v>0</v>
      </c>
      <c r="W188" s="137">
        <v>0</v>
      </c>
      <c r="X188" s="137">
        <v>0</v>
      </c>
      <c r="Y188" s="137">
        <v>0</v>
      </c>
      <c r="Z188" s="137">
        <v>0</v>
      </c>
      <c r="AA188" s="137">
        <v>0</v>
      </c>
      <c r="AB188" s="137">
        <v>0</v>
      </c>
      <c r="AC188" s="137">
        <v>0</v>
      </c>
      <c r="AD188" s="137">
        <v>0</v>
      </c>
      <c r="AE188" s="137">
        <v>0</v>
      </c>
      <c r="AF188" s="137">
        <v>0</v>
      </c>
      <c r="AG188" s="137">
        <v>0</v>
      </c>
      <c r="AH188" s="137">
        <v>0</v>
      </c>
      <c r="AI188" s="137">
        <v>0</v>
      </c>
      <c r="AJ188" s="137">
        <v>0</v>
      </c>
      <c r="AK188" s="137">
        <v>0</v>
      </c>
      <c r="AL188" s="137">
        <v>0</v>
      </c>
      <c r="AM188" s="137">
        <v>0</v>
      </c>
      <c r="AN188" s="137">
        <v>0</v>
      </c>
      <c r="AO188" s="137">
        <v>0</v>
      </c>
      <c r="AP188" s="137" t="s">
        <v>631</v>
      </c>
    </row>
    <row r="189" spans="1:42" ht="18" customHeight="1">
      <c r="A189" s="136" t="s">
        <v>951</v>
      </c>
      <c r="B189" s="136" t="s">
        <v>952</v>
      </c>
      <c r="C189" s="137">
        <v>31080</v>
      </c>
      <c r="D189" s="137">
        <v>26713</v>
      </c>
      <c r="E189" s="137">
        <v>22972</v>
      </c>
      <c r="F189" s="137">
        <v>20770</v>
      </c>
      <c r="G189" s="137">
        <v>19233</v>
      </c>
      <c r="H189" s="137">
        <v>16828</v>
      </c>
      <c r="I189" s="137">
        <v>16091</v>
      </c>
      <c r="J189" s="137">
        <v>14523</v>
      </c>
      <c r="K189" s="137">
        <v>13257</v>
      </c>
      <c r="L189" s="137">
        <v>11863</v>
      </c>
      <c r="M189" s="137">
        <v>10953</v>
      </c>
      <c r="N189" s="137">
        <v>10082</v>
      </c>
      <c r="O189" s="137">
        <v>9142</v>
      </c>
      <c r="P189" s="137">
        <v>8221</v>
      </c>
      <c r="Q189" s="137">
        <v>7395</v>
      </c>
      <c r="R189" s="137">
        <v>6629</v>
      </c>
      <c r="S189" s="137">
        <v>6025</v>
      </c>
      <c r="T189" s="137">
        <v>5322</v>
      </c>
      <c r="U189" s="137">
        <v>4805</v>
      </c>
      <c r="V189" s="137">
        <v>4163</v>
      </c>
      <c r="W189" s="137">
        <v>3785</v>
      </c>
      <c r="X189" s="137">
        <v>3371</v>
      </c>
      <c r="Y189" s="137">
        <v>2955</v>
      </c>
      <c r="Z189" s="137">
        <v>2486</v>
      </c>
      <c r="AA189" s="137">
        <v>2135</v>
      </c>
      <c r="AB189" s="137">
        <v>1785</v>
      </c>
      <c r="AC189" s="137">
        <v>1454</v>
      </c>
      <c r="AD189" s="137">
        <v>1191</v>
      </c>
      <c r="AE189" s="137">
        <v>977</v>
      </c>
      <c r="AF189" s="137">
        <v>728</v>
      </c>
      <c r="AG189" s="137">
        <v>590</v>
      </c>
      <c r="AH189" s="137">
        <v>517</v>
      </c>
      <c r="AI189" s="137">
        <v>463</v>
      </c>
      <c r="AJ189" s="137">
        <v>420</v>
      </c>
      <c r="AK189" s="137">
        <v>383</v>
      </c>
      <c r="AL189" s="137">
        <v>341</v>
      </c>
      <c r="AM189" s="137">
        <v>341</v>
      </c>
      <c r="AN189" s="137">
        <v>311</v>
      </c>
      <c r="AO189" s="137">
        <v>290</v>
      </c>
      <c r="AP189" s="137">
        <v>276</v>
      </c>
    </row>
    <row r="190" spans="1:42" ht="18" customHeight="1">
      <c r="A190" s="136" t="s">
        <v>953</v>
      </c>
      <c r="B190" s="136" t="s">
        <v>954</v>
      </c>
      <c r="C190" s="137">
        <v>829</v>
      </c>
      <c r="D190" s="137">
        <v>716</v>
      </c>
      <c r="E190" s="137">
        <v>615</v>
      </c>
      <c r="F190" s="137">
        <v>551</v>
      </c>
      <c r="G190" s="137">
        <v>518</v>
      </c>
      <c r="H190" s="137">
        <v>461</v>
      </c>
      <c r="I190" s="137">
        <v>441</v>
      </c>
      <c r="J190" s="137">
        <v>407</v>
      </c>
      <c r="K190" s="137">
        <v>379</v>
      </c>
      <c r="L190" s="137">
        <v>331</v>
      </c>
      <c r="M190" s="137">
        <v>317</v>
      </c>
      <c r="N190" s="137">
        <v>303</v>
      </c>
      <c r="O190" s="137">
        <v>270</v>
      </c>
      <c r="P190" s="137">
        <v>252</v>
      </c>
      <c r="Q190" s="137">
        <v>226</v>
      </c>
      <c r="R190" s="137">
        <v>203</v>
      </c>
      <c r="S190" s="137">
        <v>176</v>
      </c>
      <c r="T190" s="137">
        <v>152</v>
      </c>
      <c r="U190" s="137">
        <v>137</v>
      </c>
      <c r="V190" s="137">
        <v>112</v>
      </c>
      <c r="W190" s="137">
        <v>103</v>
      </c>
      <c r="X190" s="137">
        <v>85</v>
      </c>
      <c r="Y190" s="137">
        <v>78</v>
      </c>
      <c r="Z190" s="137">
        <v>65</v>
      </c>
      <c r="AA190" s="137">
        <v>54</v>
      </c>
      <c r="AB190" s="137">
        <v>54</v>
      </c>
      <c r="AC190" s="137">
        <v>43</v>
      </c>
      <c r="AD190" s="137">
        <v>34</v>
      </c>
      <c r="AE190" s="137">
        <v>28</v>
      </c>
      <c r="AF190" s="137">
        <v>19</v>
      </c>
      <c r="AG190" s="137">
        <v>14</v>
      </c>
      <c r="AH190" s="137">
        <v>13</v>
      </c>
      <c r="AI190" s="137">
        <v>11</v>
      </c>
      <c r="AJ190" s="137">
        <v>8</v>
      </c>
      <c r="AK190" s="137">
        <v>10</v>
      </c>
      <c r="AL190" s="137">
        <v>10</v>
      </c>
      <c r="AM190" s="137">
        <v>10</v>
      </c>
      <c r="AN190" s="137">
        <v>7</v>
      </c>
      <c r="AO190" s="137">
        <v>7</v>
      </c>
      <c r="AP190" s="137" t="s">
        <v>631</v>
      </c>
    </row>
    <row r="191" spans="1:42" ht="18" customHeight="1">
      <c r="A191" s="136" t="s">
        <v>955</v>
      </c>
      <c r="B191" s="136" t="s">
        <v>956</v>
      </c>
      <c r="C191" s="137">
        <v>1715</v>
      </c>
      <c r="D191" s="137">
        <v>1441</v>
      </c>
      <c r="E191" s="137">
        <v>1243</v>
      </c>
      <c r="F191" s="137">
        <v>1144</v>
      </c>
      <c r="G191" s="137">
        <v>1072</v>
      </c>
      <c r="H191" s="137">
        <v>954</v>
      </c>
      <c r="I191" s="137">
        <v>913</v>
      </c>
      <c r="J191" s="137">
        <v>829</v>
      </c>
      <c r="K191" s="137">
        <v>732</v>
      </c>
      <c r="L191" s="137">
        <v>652</v>
      </c>
      <c r="M191" s="137">
        <v>623</v>
      </c>
      <c r="N191" s="137">
        <v>576</v>
      </c>
      <c r="O191" s="137">
        <v>522</v>
      </c>
      <c r="P191" s="137">
        <v>465</v>
      </c>
      <c r="Q191" s="137">
        <v>399</v>
      </c>
      <c r="R191" s="137">
        <v>356</v>
      </c>
      <c r="S191" s="137">
        <v>320</v>
      </c>
      <c r="T191" s="137">
        <v>281</v>
      </c>
      <c r="U191" s="137">
        <v>252</v>
      </c>
      <c r="V191" s="137">
        <v>218</v>
      </c>
      <c r="W191" s="137">
        <v>204</v>
      </c>
      <c r="X191" s="137">
        <v>184</v>
      </c>
      <c r="Y191" s="137">
        <v>153</v>
      </c>
      <c r="Z191" s="137">
        <v>140</v>
      </c>
      <c r="AA191" s="137">
        <v>115</v>
      </c>
      <c r="AB191" s="137">
        <v>96</v>
      </c>
      <c r="AC191" s="137">
        <v>84</v>
      </c>
      <c r="AD191" s="137">
        <v>62</v>
      </c>
      <c r="AE191" s="137">
        <v>48</v>
      </c>
      <c r="AF191" s="137">
        <v>33</v>
      </c>
      <c r="AG191" s="137">
        <v>25</v>
      </c>
      <c r="AH191" s="137">
        <v>25</v>
      </c>
      <c r="AI191" s="137">
        <v>25</v>
      </c>
      <c r="AJ191" s="137">
        <v>19</v>
      </c>
      <c r="AK191" s="137">
        <v>16</v>
      </c>
      <c r="AL191" s="137">
        <v>16</v>
      </c>
      <c r="AM191" s="137">
        <v>24</v>
      </c>
      <c r="AN191" s="137">
        <v>27</v>
      </c>
      <c r="AO191" s="137">
        <v>22</v>
      </c>
      <c r="AP191" s="137">
        <v>21</v>
      </c>
    </row>
    <row r="192" spans="1:42" ht="18" customHeight="1">
      <c r="A192" s="136" t="s">
        <v>957</v>
      </c>
      <c r="B192" s="136" t="s">
        <v>958</v>
      </c>
      <c r="C192" s="137">
        <v>637</v>
      </c>
      <c r="D192" s="137">
        <v>568</v>
      </c>
      <c r="E192" s="137">
        <v>479</v>
      </c>
      <c r="F192" s="137">
        <v>437</v>
      </c>
      <c r="G192" s="137">
        <v>407</v>
      </c>
      <c r="H192" s="137">
        <v>359</v>
      </c>
      <c r="I192" s="137">
        <v>335</v>
      </c>
      <c r="J192" s="137">
        <v>309</v>
      </c>
      <c r="K192" s="137">
        <v>269</v>
      </c>
      <c r="L192" s="137">
        <v>244</v>
      </c>
      <c r="M192" s="137">
        <v>203</v>
      </c>
      <c r="N192" s="137">
        <v>178</v>
      </c>
      <c r="O192" s="137">
        <v>149</v>
      </c>
      <c r="P192" s="137">
        <v>123</v>
      </c>
      <c r="Q192" s="137">
        <v>104</v>
      </c>
      <c r="R192" s="137">
        <v>98</v>
      </c>
      <c r="S192" s="137">
        <v>86</v>
      </c>
      <c r="T192" s="137">
        <v>73</v>
      </c>
      <c r="U192" s="137">
        <v>75</v>
      </c>
      <c r="V192" s="137">
        <v>68</v>
      </c>
      <c r="W192" s="137">
        <v>62</v>
      </c>
      <c r="X192" s="137">
        <v>52</v>
      </c>
      <c r="Y192" s="137">
        <v>45</v>
      </c>
      <c r="Z192" s="137">
        <v>34</v>
      </c>
      <c r="AA192" s="137">
        <v>28</v>
      </c>
      <c r="AB192" s="137">
        <v>21</v>
      </c>
      <c r="AC192" s="137">
        <v>18</v>
      </c>
      <c r="AD192" s="137">
        <v>15</v>
      </c>
      <c r="AE192" s="137">
        <v>12</v>
      </c>
      <c r="AF192" s="137">
        <v>5</v>
      </c>
      <c r="AG192" s="137">
        <v>5</v>
      </c>
      <c r="AH192" s="137">
        <v>7</v>
      </c>
      <c r="AI192" s="137">
        <v>6</v>
      </c>
      <c r="AJ192" s="137">
        <v>6</v>
      </c>
      <c r="AK192" s="137">
        <v>6</v>
      </c>
      <c r="AL192" s="137">
        <v>6</v>
      </c>
      <c r="AM192" s="137">
        <v>5</v>
      </c>
      <c r="AN192" s="137" t="s">
        <v>631</v>
      </c>
      <c r="AO192" s="137" t="s">
        <v>631</v>
      </c>
      <c r="AP192" s="137" t="s">
        <v>631</v>
      </c>
    </row>
    <row r="193" spans="1:42" ht="18" customHeight="1">
      <c r="A193" s="136" t="s">
        <v>959</v>
      </c>
      <c r="B193" s="136" t="s">
        <v>960</v>
      </c>
      <c r="C193" s="137">
        <v>570</v>
      </c>
      <c r="D193" s="137">
        <v>508</v>
      </c>
      <c r="E193" s="137">
        <v>440</v>
      </c>
      <c r="F193" s="137">
        <v>383</v>
      </c>
      <c r="G193" s="137">
        <v>353</v>
      </c>
      <c r="H193" s="137">
        <v>296</v>
      </c>
      <c r="I193" s="137">
        <v>283</v>
      </c>
      <c r="J193" s="137">
        <v>266</v>
      </c>
      <c r="K193" s="137">
        <v>253</v>
      </c>
      <c r="L193" s="137">
        <v>228</v>
      </c>
      <c r="M193" s="137">
        <v>202</v>
      </c>
      <c r="N193" s="137">
        <v>191</v>
      </c>
      <c r="O193" s="137">
        <v>174</v>
      </c>
      <c r="P193" s="137">
        <v>156</v>
      </c>
      <c r="Q193" s="137">
        <v>142</v>
      </c>
      <c r="R193" s="137">
        <v>122</v>
      </c>
      <c r="S193" s="137">
        <v>121</v>
      </c>
      <c r="T193" s="137">
        <v>130</v>
      </c>
      <c r="U193" s="137">
        <v>131</v>
      </c>
      <c r="V193" s="137">
        <v>117</v>
      </c>
      <c r="W193" s="137">
        <v>112</v>
      </c>
      <c r="X193" s="137">
        <v>111</v>
      </c>
      <c r="Y193" s="137">
        <v>83</v>
      </c>
      <c r="Z193" s="137">
        <v>59</v>
      </c>
      <c r="AA193" s="137">
        <v>49</v>
      </c>
      <c r="AB193" s="137">
        <v>39</v>
      </c>
      <c r="AC193" s="137">
        <v>33</v>
      </c>
      <c r="AD193" s="137">
        <v>26</v>
      </c>
      <c r="AE193" s="137">
        <v>27</v>
      </c>
      <c r="AF193" s="137">
        <v>22</v>
      </c>
      <c r="AG193" s="137">
        <v>19</v>
      </c>
      <c r="AH193" s="137">
        <v>16</v>
      </c>
      <c r="AI193" s="137">
        <v>15</v>
      </c>
      <c r="AJ193" s="137">
        <v>14</v>
      </c>
      <c r="AK193" s="137">
        <v>14</v>
      </c>
      <c r="AL193" s="137">
        <v>14</v>
      </c>
      <c r="AM193" s="137">
        <v>14</v>
      </c>
      <c r="AN193" s="137">
        <v>14</v>
      </c>
      <c r="AO193" s="137">
        <v>13</v>
      </c>
      <c r="AP193" s="137">
        <v>9</v>
      </c>
    </row>
    <row r="194" spans="1:42" ht="18" customHeight="1">
      <c r="A194" s="136" t="s">
        <v>961</v>
      </c>
      <c r="B194" s="136" t="s">
        <v>962</v>
      </c>
      <c r="C194" s="137">
        <v>555</v>
      </c>
      <c r="D194" s="137">
        <v>470</v>
      </c>
      <c r="E194" s="137">
        <v>399</v>
      </c>
      <c r="F194" s="137">
        <v>364</v>
      </c>
      <c r="G194" s="137">
        <v>348</v>
      </c>
      <c r="H194" s="137">
        <v>305</v>
      </c>
      <c r="I194" s="137">
        <v>284</v>
      </c>
      <c r="J194" s="137">
        <v>250</v>
      </c>
      <c r="K194" s="137">
        <v>241</v>
      </c>
      <c r="L194" s="137">
        <v>221</v>
      </c>
      <c r="M194" s="137">
        <v>206</v>
      </c>
      <c r="N194" s="137">
        <v>187</v>
      </c>
      <c r="O194" s="137">
        <v>170</v>
      </c>
      <c r="P194" s="137">
        <v>151</v>
      </c>
      <c r="Q194" s="137">
        <v>142</v>
      </c>
      <c r="R194" s="137">
        <v>134</v>
      </c>
      <c r="S194" s="137">
        <v>127</v>
      </c>
      <c r="T194" s="137">
        <v>113</v>
      </c>
      <c r="U194" s="137">
        <v>100</v>
      </c>
      <c r="V194" s="137">
        <v>85</v>
      </c>
      <c r="W194" s="137">
        <v>80</v>
      </c>
      <c r="X194" s="137">
        <v>68</v>
      </c>
      <c r="Y194" s="137">
        <v>64</v>
      </c>
      <c r="Z194" s="137">
        <v>58</v>
      </c>
      <c r="AA194" s="137">
        <v>51</v>
      </c>
      <c r="AB194" s="137">
        <v>47</v>
      </c>
      <c r="AC194" s="137">
        <v>38</v>
      </c>
      <c r="AD194" s="137">
        <v>30</v>
      </c>
      <c r="AE194" s="137">
        <v>26</v>
      </c>
      <c r="AF194" s="137">
        <v>24</v>
      </c>
      <c r="AG194" s="137">
        <v>21</v>
      </c>
      <c r="AH194" s="137">
        <v>17</v>
      </c>
      <c r="AI194" s="137">
        <v>16</v>
      </c>
      <c r="AJ194" s="137">
        <v>13</v>
      </c>
      <c r="AK194" s="137">
        <v>13</v>
      </c>
      <c r="AL194" s="137">
        <v>8</v>
      </c>
      <c r="AM194" s="137">
        <v>7</v>
      </c>
      <c r="AN194" s="137">
        <v>5</v>
      </c>
      <c r="AO194" s="137">
        <v>7</v>
      </c>
      <c r="AP194" s="137">
        <v>8</v>
      </c>
    </row>
    <row r="195" spans="1:42" ht="18" customHeight="1">
      <c r="A195" s="136" t="s">
        <v>963</v>
      </c>
      <c r="B195" s="136" t="s">
        <v>964</v>
      </c>
      <c r="C195" s="137">
        <v>703</v>
      </c>
      <c r="D195" s="137">
        <v>591</v>
      </c>
      <c r="E195" s="137">
        <v>508</v>
      </c>
      <c r="F195" s="137">
        <v>460</v>
      </c>
      <c r="G195" s="137">
        <v>436</v>
      </c>
      <c r="H195" s="137">
        <v>373</v>
      </c>
      <c r="I195" s="137">
        <v>342</v>
      </c>
      <c r="J195" s="137">
        <v>306</v>
      </c>
      <c r="K195" s="137">
        <v>278</v>
      </c>
      <c r="L195" s="137">
        <v>246</v>
      </c>
      <c r="M195" s="137">
        <v>209</v>
      </c>
      <c r="N195" s="137">
        <v>185</v>
      </c>
      <c r="O195" s="137">
        <v>152</v>
      </c>
      <c r="P195" s="137">
        <v>142</v>
      </c>
      <c r="Q195" s="137">
        <v>128</v>
      </c>
      <c r="R195" s="137">
        <v>117</v>
      </c>
      <c r="S195" s="137">
        <v>109</v>
      </c>
      <c r="T195" s="137">
        <v>96</v>
      </c>
      <c r="U195" s="137">
        <v>87</v>
      </c>
      <c r="V195" s="137">
        <v>76</v>
      </c>
      <c r="W195" s="137">
        <v>65</v>
      </c>
      <c r="X195" s="137">
        <v>58</v>
      </c>
      <c r="Y195" s="137">
        <v>53</v>
      </c>
      <c r="Z195" s="137">
        <v>40</v>
      </c>
      <c r="AA195" s="137">
        <v>34</v>
      </c>
      <c r="AB195" s="137">
        <v>26</v>
      </c>
      <c r="AC195" s="137">
        <v>16</v>
      </c>
      <c r="AD195" s="137">
        <v>15</v>
      </c>
      <c r="AE195" s="137">
        <v>17</v>
      </c>
      <c r="AF195" s="137">
        <v>12</v>
      </c>
      <c r="AG195" s="137">
        <v>12</v>
      </c>
      <c r="AH195" s="137">
        <v>11</v>
      </c>
      <c r="AI195" s="137">
        <v>8</v>
      </c>
      <c r="AJ195" s="137">
        <v>8</v>
      </c>
      <c r="AK195" s="137" t="s">
        <v>631</v>
      </c>
      <c r="AL195" s="137" t="s">
        <v>631</v>
      </c>
      <c r="AM195" s="137" t="s">
        <v>631</v>
      </c>
      <c r="AN195" s="137" t="s">
        <v>631</v>
      </c>
      <c r="AO195" s="137" t="s">
        <v>631</v>
      </c>
      <c r="AP195" s="137" t="s">
        <v>631</v>
      </c>
    </row>
    <row r="196" spans="1:42" ht="18" customHeight="1">
      <c r="A196" s="136" t="s">
        <v>965</v>
      </c>
      <c r="B196" s="136" t="s">
        <v>966</v>
      </c>
      <c r="C196" s="137">
        <v>4095</v>
      </c>
      <c r="D196" s="137">
        <v>3540</v>
      </c>
      <c r="E196" s="137">
        <v>3054</v>
      </c>
      <c r="F196" s="137">
        <v>2779</v>
      </c>
      <c r="G196" s="137">
        <v>2595</v>
      </c>
      <c r="H196" s="137">
        <v>2298</v>
      </c>
      <c r="I196" s="137">
        <v>2215</v>
      </c>
      <c r="J196" s="137">
        <v>2011</v>
      </c>
      <c r="K196" s="137">
        <v>1844</v>
      </c>
      <c r="L196" s="137">
        <v>1660</v>
      </c>
      <c r="M196" s="137">
        <v>1518</v>
      </c>
      <c r="N196" s="137">
        <v>1406</v>
      </c>
      <c r="O196" s="137">
        <v>1286</v>
      </c>
      <c r="P196" s="137">
        <v>1148</v>
      </c>
      <c r="Q196" s="137">
        <v>1037</v>
      </c>
      <c r="R196" s="137">
        <v>907</v>
      </c>
      <c r="S196" s="137">
        <v>827</v>
      </c>
      <c r="T196" s="137">
        <v>715</v>
      </c>
      <c r="U196" s="137">
        <v>641</v>
      </c>
      <c r="V196" s="137">
        <v>543</v>
      </c>
      <c r="W196" s="137">
        <v>474</v>
      </c>
      <c r="X196" s="137">
        <v>427</v>
      </c>
      <c r="Y196" s="137">
        <v>377</v>
      </c>
      <c r="Z196" s="137">
        <v>318</v>
      </c>
      <c r="AA196" s="137">
        <v>269</v>
      </c>
      <c r="AB196" s="137">
        <v>214</v>
      </c>
      <c r="AC196" s="137">
        <v>166</v>
      </c>
      <c r="AD196" s="137">
        <v>134</v>
      </c>
      <c r="AE196" s="137">
        <v>116</v>
      </c>
      <c r="AF196" s="137">
        <v>89</v>
      </c>
      <c r="AG196" s="137">
        <v>77</v>
      </c>
      <c r="AH196" s="137">
        <v>65</v>
      </c>
      <c r="AI196" s="137">
        <v>53</v>
      </c>
      <c r="AJ196" s="137">
        <v>45</v>
      </c>
      <c r="AK196" s="137">
        <v>42</v>
      </c>
      <c r="AL196" s="137">
        <v>39</v>
      </c>
      <c r="AM196" s="137">
        <v>36</v>
      </c>
      <c r="AN196" s="137">
        <v>34</v>
      </c>
      <c r="AO196" s="137">
        <v>32</v>
      </c>
      <c r="AP196" s="137">
        <v>34</v>
      </c>
    </row>
    <row r="197" spans="1:42" ht="18" customHeight="1">
      <c r="A197" s="136" t="s">
        <v>967</v>
      </c>
      <c r="B197" s="136" t="s">
        <v>968</v>
      </c>
      <c r="C197" s="137">
        <v>674</v>
      </c>
      <c r="D197" s="137">
        <v>596</v>
      </c>
      <c r="E197" s="137">
        <v>507</v>
      </c>
      <c r="F197" s="137">
        <v>478</v>
      </c>
      <c r="G197" s="137">
        <v>447</v>
      </c>
      <c r="H197" s="137">
        <v>400</v>
      </c>
      <c r="I197" s="137">
        <v>392</v>
      </c>
      <c r="J197" s="137">
        <v>354</v>
      </c>
      <c r="K197" s="137">
        <v>319</v>
      </c>
      <c r="L197" s="137">
        <v>287</v>
      </c>
      <c r="M197" s="137">
        <v>257</v>
      </c>
      <c r="N197" s="137">
        <v>235</v>
      </c>
      <c r="O197" s="137">
        <v>213</v>
      </c>
      <c r="P197" s="137">
        <v>182</v>
      </c>
      <c r="Q197" s="137">
        <v>168</v>
      </c>
      <c r="R197" s="137">
        <v>145</v>
      </c>
      <c r="S197" s="137">
        <v>128</v>
      </c>
      <c r="T197" s="137">
        <v>112</v>
      </c>
      <c r="U197" s="137">
        <v>99</v>
      </c>
      <c r="V197" s="137">
        <v>81</v>
      </c>
      <c r="W197" s="137">
        <v>73</v>
      </c>
      <c r="X197" s="137">
        <v>66</v>
      </c>
      <c r="Y197" s="137">
        <v>60</v>
      </c>
      <c r="Z197" s="137">
        <v>53</v>
      </c>
      <c r="AA197" s="137">
        <v>39</v>
      </c>
      <c r="AB197" s="137">
        <v>28</v>
      </c>
      <c r="AC197" s="137">
        <v>24</v>
      </c>
      <c r="AD197" s="137">
        <v>22</v>
      </c>
      <c r="AE197" s="137">
        <v>22</v>
      </c>
      <c r="AF197" s="137">
        <v>18</v>
      </c>
      <c r="AG197" s="137">
        <v>16</v>
      </c>
      <c r="AH197" s="137">
        <v>13</v>
      </c>
      <c r="AI197" s="137">
        <v>9</v>
      </c>
      <c r="AJ197" s="137">
        <v>8</v>
      </c>
      <c r="AK197" s="137">
        <v>7</v>
      </c>
      <c r="AL197" s="137">
        <v>9</v>
      </c>
      <c r="AM197" s="137">
        <v>8</v>
      </c>
      <c r="AN197" s="137">
        <v>6</v>
      </c>
      <c r="AO197" s="137">
        <v>6</v>
      </c>
      <c r="AP197" s="137">
        <v>6</v>
      </c>
    </row>
    <row r="198" spans="1:42" ht="18" customHeight="1">
      <c r="A198" s="136" t="s">
        <v>969</v>
      </c>
      <c r="B198" s="136" t="s">
        <v>970</v>
      </c>
      <c r="C198" s="137">
        <v>525</v>
      </c>
      <c r="D198" s="137">
        <v>464</v>
      </c>
      <c r="E198" s="137">
        <v>399</v>
      </c>
      <c r="F198" s="137">
        <v>362</v>
      </c>
      <c r="G198" s="137">
        <v>340</v>
      </c>
      <c r="H198" s="137">
        <v>307</v>
      </c>
      <c r="I198" s="137">
        <v>291</v>
      </c>
      <c r="J198" s="137">
        <v>265</v>
      </c>
      <c r="K198" s="137">
        <v>238</v>
      </c>
      <c r="L198" s="137">
        <v>210</v>
      </c>
      <c r="M198" s="137">
        <v>193</v>
      </c>
      <c r="N198" s="137">
        <v>184</v>
      </c>
      <c r="O198" s="137">
        <v>166</v>
      </c>
      <c r="P198" s="137">
        <v>149</v>
      </c>
      <c r="Q198" s="137">
        <v>136</v>
      </c>
      <c r="R198" s="137">
        <v>125</v>
      </c>
      <c r="S198" s="137">
        <v>111</v>
      </c>
      <c r="T198" s="137">
        <v>93</v>
      </c>
      <c r="U198" s="137">
        <v>88</v>
      </c>
      <c r="V198" s="137">
        <v>76</v>
      </c>
      <c r="W198" s="137">
        <v>64</v>
      </c>
      <c r="X198" s="137">
        <v>54</v>
      </c>
      <c r="Y198" s="137">
        <v>47</v>
      </c>
      <c r="Z198" s="137">
        <v>43</v>
      </c>
      <c r="AA198" s="137">
        <v>41</v>
      </c>
      <c r="AB198" s="137">
        <v>35</v>
      </c>
      <c r="AC198" s="137">
        <v>25</v>
      </c>
      <c r="AD198" s="137">
        <v>22</v>
      </c>
      <c r="AE198" s="137">
        <v>20</v>
      </c>
      <c r="AF198" s="137">
        <v>14</v>
      </c>
      <c r="AG198" s="137">
        <v>12</v>
      </c>
      <c r="AH198" s="137">
        <v>10</v>
      </c>
      <c r="AI198" s="137">
        <v>6</v>
      </c>
      <c r="AJ198" s="137">
        <v>5</v>
      </c>
      <c r="AK198" s="137">
        <v>5</v>
      </c>
      <c r="AL198" s="137">
        <v>5</v>
      </c>
      <c r="AM198" s="137" t="s">
        <v>631</v>
      </c>
      <c r="AN198" s="137">
        <v>6</v>
      </c>
      <c r="AO198" s="137">
        <v>5</v>
      </c>
      <c r="AP198" s="137">
        <v>5</v>
      </c>
    </row>
    <row r="199" spans="1:42" ht="18" customHeight="1">
      <c r="A199" s="136" t="s">
        <v>971</v>
      </c>
      <c r="B199" s="136" t="s">
        <v>972</v>
      </c>
      <c r="C199" s="137">
        <v>287</v>
      </c>
      <c r="D199" s="137">
        <v>251</v>
      </c>
      <c r="E199" s="137">
        <v>212</v>
      </c>
      <c r="F199" s="137">
        <v>181</v>
      </c>
      <c r="G199" s="137">
        <v>173</v>
      </c>
      <c r="H199" s="137">
        <v>153</v>
      </c>
      <c r="I199" s="137">
        <v>141</v>
      </c>
      <c r="J199" s="137">
        <v>132</v>
      </c>
      <c r="K199" s="137">
        <v>128</v>
      </c>
      <c r="L199" s="137">
        <v>117</v>
      </c>
      <c r="M199" s="137">
        <v>106</v>
      </c>
      <c r="N199" s="137">
        <v>101</v>
      </c>
      <c r="O199" s="137">
        <v>90</v>
      </c>
      <c r="P199" s="137">
        <v>83</v>
      </c>
      <c r="Q199" s="137">
        <v>72</v>
      </c>
      <c r="R199" s="137">
        <v>60</v>
      </c>
      <c r="S199" s="137">
        <v>59</v>
      </c>
      <c r="T199" s="137">
        <v>46</v>
      </c>
      <c r="U199" s="137">
        <v>47</v>
      </c>
      <c r="V199" s="137">
        <v>43</v>
      </c>
      <c r="W199" s="137">
        <v>31</v>
      </c>
      <c r="X199" s="137">
        <v>30</v>
      </c>
      <c r="Y199" s="137">
        <v>32</v>
      </c>
      <c r="Z199" s="137">
        <v>25</v>
      </c>
      <c r="AA199" s="137">
        <v>25</v>
      </c>
      <c r="AB199" s="137">
        <v>14</v>
      </c>
      <c r="AC199" s="137">
        <v>11</v>
      </c>
      <c r="AD199" s="137">
        <v>9</v>
      </c>
      <c r="AE199" s="137">
        <v>7</v>
      </c>
      <c r="AF199" s="137" t="s">
        <v>631</v>
      </c>
      <c r="AG199" s="137">
        <v>6</v>
      </c>
      <c r="AH199" s="137">
        <v>6</v>
      </c>
      <c r="AI199" s="137">
        <v>6</v>
      </c>
      <c r="AJ199" s="137" t="s">
        <v>631</v>
      </c>
      <c r="AK199" s="137">
        <v>5</v>
      </c>
      <c r="AL199" s="137" t="s">
        <v>631</v>
      </c>
      <c r="AM199" s="137">
        <v>6</v>
      </c>
      <c r="AN199" s="137">
        <v>5</v>
      </c>
      <c r="AO199" s="137">
        <v>5</v>
      </c>
      <c r="AP199" s="137">
        <v>7</v>
      </c>
    </row>
    <row r="200" spans="1:42" ht="18" customHeight="1">
      <c r="A200" s="136" t="s">
        <v>973</v>
      </c>
      <c r="B200" s="136" t="s">
        <v>974</v>
      </c>
      <c r="C200" s="137">
        <v>970</v>
      </c>
      <c r="D200" s="137">
        <v>800</v>
      </c>
      <c r="E200" s="137">
        <v>691</v>
      </c>
      <c r="F200" s="137">
        <v>624</v>
      </c>
      <c r="G200" s="137">
        <v>583</v>
      </c>
      <c r="H200" s="137">
        <v>500</v>
      </c>
      <c r="I200" s="137">
        <v>478</v>
      </c>
      <c r="J200" s="137">
        <v>438</v>
      </c>
      <c r="K200" s="137">
        <v>411</v>
      </c>
      <c r="L200" s="137">
        <v>377</v>
      </c>
      <c r="M200" s="137">
        <v>355</v>
      </c>
      <c r="N200" s="137">
        <v>328</v>
      </c>
      <c r="O200" s="137">
        <v>289</v>
      </c>
      <c r="P200" s="137">
        <v>259</v>
      </c>
      <c r="Q200" s="137">
        <v>242</v>
      </c>
      <c r="R200" s="137">
        <v>210</v>
      </c>
      <c r="S200" s="137">
        <v>195</v>
      </c>
      <c r="T200" s="137">
        <v>171</v>
      </c>
      <c r="U200" s="137">
        <v>154</v>
      </c>
      <c r="V200" s="137">
        <v>128</v>
      </c>
      <c r="W200" s="137">
        <v>116</v>
      </c>
      <c r="X200" s="137">
        <v>109</v>
      </c>
      <c r="Y200" s="137">
        <v>94</v>
      </c>
      <c r="Z200" s="137">
        <v>78</v>
      </c>
      <c r="AA200" s="137">
        <v>59</v>
      </c>
      <c r="AB200" s="137">
        <v>50</v>
      </c>
      <c r="AC200" s="137">
        <v>42</v>
      </c>
      <c r="AD200" s="137">
        <v>31</v>
      </c>
      <c r="AE200" s="137">
        <v>27</v>
      </c>
      <c r="AF200" s="137">
        <v>22</v>
      </c>
      <c r="AG200" s="137">
        <v>19</v>
      </c>
      <c r="AH200" s="137">
        <v>16</v>
      </c>
      <c r="AI200" s="137">
        <v>15</v>
      </c>
      <c r="AJ200" s="137">
        <v>11</v>
      </c>
      <c r="AK200" s="137">
        <v>9</v>
      </c>
      <c r="AL200" s="137">
        <v>7</v>
      </c>
      <c r="AM200" s="137">
        <v>7</v>
      </c>
      <c r="AN200" s="137">
        <v>6</v>
      </c>
      <c r="AO200" s="137">
        <v>5</v>
      </c>
      <c r="AP200" s="137">
        <v>5</v>
      </c>
    </row>
    <row r="201" spans="1:42" ht="18" customHeight="1">
      <c r="A201" s="136" t="s">
        <v>975</v>
      </c>
      <c r="B201" s="136" t="s">
        <v>976</v>
      </c>
      <c r="C201" s="137">
        <v>1638</v>
      </c>
      <c r="D201" s="137">
        <v>1429</v>
      </c>
      <c r="E201" s="137">
        <v>1245</v>
      </c>
      <c r="F201" s="137">
        <v>1134</v>
      </c>
      <c r="G201" s="137">
        <v>1052</v>
      </c>
      <c r="H201" s="137">
        <v>938</v>
      </c>
      <c r="I201" s="137">
        <v>913</v>
      </c>
      <c r="J201" s="137">
        <v>822</v>
      </c>
      <c r="K201" s="137">
        <v>748</v>
      </c>
      <c r="L201" s="137">
        <v>669</v>
      </c>
      <c r="M201" s="137">
        <v>607</v>
      </c>
      <c r="N201" s="137">
        <v>558</v>
      </c>
      <c r="O201" s="137">
        <v>528</v>
      </c>
      <c r="P201" s="137">
        <v>475</v>
      </c>
      <c r="Q201" s="137">
        <v>419</v>
      </c>
      <c r="R201" s="137">
        <v>367</v>
      </c>
      <c r="S201" s="137">
        <v>334</v>
      </c>
      <c r="T201" s="137">
        <v>293</v>
      </c>
      <c r="U201" s="137">
        <v>253</v>
      </c>
      <c r="V201" s="137">
        <v>215</v>
      </c>
      <c r="W201" s="137">
        <v>190</v>
      </c>
      <c r="X201" s="137">
        <v>168</v>
      </c>
      <c r="Y201" s="137">
        <v>144</v>
      </c>
      <c r="Z201" s="137">
        <v>119</v>
      </c>
      <c r="AA201" s="137">
        <v>105</v>
      </c>
      <c r="AB201" s="137">
        <v>87</v>
      </c>
      <c r="AC201" s="137">
        <v>64</v>
      </c>
      <c r="AD201" s="137">
        <v>50</v>
      </c>
      <c r="AE201" s="137">
        <v>40</v>
      </c>
      <c r="AF201" s="137">
        <v>31</v>
      </c>
      <c r="AG201" s="137">
        <v>24</v>
      </c>
      <c r="AH201" s="137">
        <v>20</v>
      </c>
      <c r="AI201" s="137">
        <v>17</v>
      </c>
      <c r="AJ201" s="137">
        <v>17</v>
      </c>
      <c r="AK201" s="137">
        <v>16</v>
      </c>
      <c r="AL201" s="137">
        <v>14</v>
      </c>
      <c r="AM201" s="137">
        <v>12</v>
      </c>
      <c r="AN201" s="137">
        <v>11</v>
      </c>
      <c r="AO201" s="137">
        <v>11</v>
      </c>
      <c r="AP201" s="137">
        <v>11</v>
      </c>
    </row>
    <row r="202" spans="1:42" ht="18" customHeight="1">
      <c r="A202" s="136"/>
      <c r="B202" s="136" t="s">
        <v>727</v>
      </c>
      <c r="C202" s="137" t="s">
        <v>631</v>
      </c>
      <c r="D202" s="137">
        <v>0</v>
      </c>
      <c r="E202" s="137">
        <v>0</v>
      </c>
      <c r="F202" s="137">
        <v>0</v>
      </c>
      <c r="G202" s="137">
        <v>0</v>
      </c>
      <c r="H202" s="137">
        <v>0</v>
      </c>
      <c r="I202" s="137">
        <v>0</v>
      </c>
      <c r="J202" s="137">
        <v>0</v>
      </c>
      <c r="K202" s="137">
        <v>0</v>
      </c>
      <c r="L202" s="137">
        <v>0</v>
      </c>
      <c r="M202" s="137">
        <v>0</v>
      </c>
      <c r="N202" s="137">
        <v>0</v>
      </c>
      <c r="O202" s="137">
        <v>0</v>
      </c>
      <c r="P202" s="137">
        <v>0</v>
      </c>
      <c r="Q202" s="137">
        <v>0</v>
      </c>
      <c r="R202" s="137">
        <v>0</v>
      </c>
      <c r="S202" s="137">
        <v>0</v>
      </c>
      <c r="T202" s="137">
        <v>0</v>
      </c>
      <c r="U202" s="137">
        <v>0</v>
      </c>
      <c r="V202" s="137">
        <v>0</v>
      </c>
      <c r="W202" s="137">
        <v>0</v>
      </c>
      <c r="X202" s="137">
        <v>0</v>
      </c>
      <c r="Y202" s="137">
        <v>0</v>
      </c>
      <c r="Z202" s="137">
        <v>0</v>
      </c>
      <c r="AA202" s="137">
        <v>0</v>
      </c>
      <c r="AB202" s="137">
        <v>0</v>
      </c>
      <c r="AC202" s="137">
        <v>0</v>
      </c>
      <c r="AD202" s="137">
        <v>0</v>
      </c>
      <c r="AE202" s="137">
        <v>0</v>
      </c>
      <c r="AF202" s="137">
        <v>0</v>
      </c>
      <c r="AG202" s="137">
        <v>0</v>
      </c>
      <c r="AH202" s="137">
        <v>0</v>
      </c>
      <c r="AI202" s="137">
        <v>0</v>
      </c>
      <c r="AJ202" s="137">
        <v>0</v>
      </c>
      <c r="AK202" s="137">
        <v>0</v>
      </c>
      <c r="AL202" s="137">
        <v>0</v>
      </c>
      <c r="AM202" s="137">
        <v>0</v>
      </c>
      <c r="AN202" s="137">
        <v>0</v>
      </c>
      <c r="AO202" s="137">
        <v>0</v>
      </c>
      <c r="AP202" s="137">
        <v>0</v>
      </c>
    </row>
    <row r="203" spans="1:42" ht="18" customHeight="1">
      <c r="A203" s="136" t="s">
        <v>977</v>
      </c>
      <c r="B203" s="136" t="s">
        <v>978</v>
      </c>
      <c r="C203" s="137">
        <v>7265</v>
      </c>
      <c r="D203" s="137">
        <v>6092</v>
      </c>
      <c r="E203" s="137">
        <v>5174</v>
      </c>
      <c r="F203" s="137">
        <v>4609</v>
      </c>
      <c r="G203" s="137">
        <v>4253</v>
      </c>
      <c r="H203" s="137">
        <v>3688</v>
      </c>
      <c r="I203" s="137">
        <v>3509</v>
      </c>
      <c r="J203" s="137">
        <v>3110</v>
      </c>
      <c r="K203" s="137">
        <v>2842</v>
      </c>
      <c r="L203" s="137">
        <v>2497</v>
      </c>
      <c r="M203" s="137">
        <v>2289</v>
      </c>
      <c r="N203" s="137">
        <v>2067</v>
      </c>
      <c r="O203" s="137">
        <v>1877</v>
      </c>
      <c r="P203" s="137">
        <v>1690</v>
      </c>
      <c r="Q203" s="137">
        <v>1507</v>
      </c>
      <c r="R203" s="137">
        <v>1403</v>
      </c>
      <c r="S203" s="137">
        <v>1273</v>
      </c>
      <c r="T203" s="137">
        <v>1136</v>
      </c>
      <c r="U203" s="137">
        <v>1019</v>
      </c>
      <c r="V203" s="137">
        <v>901</v>
      </c>
      <c r="W203" s="137">
        <v>839</v>
      </c>
      <c r="X203" s="137">
        <v>740</v>
      </c>
      <c r="Y203" s="137">
        <v>644</v>
      </c>
      <c r="Z203" s="137">
        <v>554</v>
      </c>
      <c r="AA203" s="137">
        <v>476</v>
      </c>
      <c r="AB203" s="137">
        <v>399</v>
      </c>
      <c r="AC203" s="137">
        <v>327</v>
      </c>
      <c r="AD203" s="137">
        <v>270</v>
      </c>
      <c r="AE203" s="137">
        <v>214</v>
      </c>
      <c r="AF203" s="137">
        <v>158</v>
      </c>
      <c r="AG203" s="137">
        <v>130</v>
      </c>
      <c r="AH203" s="137">
        <v>107</v>
      </c>
      <c r="AI203" s="137">
        <v>98</v>
      </c>
      <c r="AJ203" s="137">
        <v>92</v>
      </c>
      <c r="AK203" s="137">
        <v>87</v>
      </c>
      <c r="AL203" s="137">
        <v>78</v>
      </c>
      <c r="AM203" s="137">
        <v>80</v>
      </c>
      <c r="AN203" s="137">
        <v>76</v>
      </c>
      <c r="AO203" s="137">
        <v>73</v>
      </c>
      <c r="AP203" s="137">
        <v>70</v>
      </c>
    </row>
    <row r="204" spans="1:42" ht="18" customHeight="1">
      <c r="A204" s="136" t="s">
        <v>979</v>
      </c>
      <c r="B204" s="136" t="s">
        <v>980</v>
      </c>
      <c r="C204" s="137">
        <v>704</v>
      </c>
      <c r="D204" s="137">
        <v>587</v>
      </c>
      <c r="E204" s="137">
        <v>503</v>
      </c>
      <c r="F204" s="137">
        <v>433</v>
      </c>
      <c r="G204" s="137">
        <v>414</v>
      </c>
      <c r="H204" s="137">
        <v>357</v>
      </c>
      <c r="I204" s="137">
        <v>335</v>
      </c>
      <c r="J204" s="137">
        <v>291</v>
      </c>
      <c r="K204" s="137">
        <v>265</v>
      </c>
      <c r="L204" s="137">
        <v>234</v>
      </c>
      <c r="M204" s="137">
        <v>222</v>
      </c>
      <c r="N204" s="137">
        <v>204</v>
      </c>
      <c r="O204" s="137">
        <v>179</v>
      </c>
      <c r="P204" s="137">
        <v>156</v>
      </c>
      <c r="Q204" s="137">
        <v>143</v>
      </c>
      <c r="R204" s="137">
        <v>135</v>
      </c>
      <c r="S204" s="137">
        <v>115</v>
      </c>
      <c r="T204" s="137">
        <v>95</v>
      </c>
      <c r="U204" s="137">
        <v>84</v>
      </c>
      <c r="V204" s="137">
        <v>75</v>
      </c>
      <c r="W204" s="137">
        <v>73</v>
      </c>
      <c r="X204" s="137">
        <v>66</v>
      </c>
      <c r="Y204" s="137">
        <v>56</v>
      </c>
      <c r="Z204" s="137">
        <v>51</v>
      </c>
      <c r="AA204" s="137">
        <v>41</v>
      </c>
      <c r="AB204" s="137">
        <v>33</v>
      </c>
      <c r="AC204" s="137">
        <v>27</v>
      </c>
      <c r="AD204" s="137">
        <v>20</v>
      </c>
      <c r="AE204" s="137">
        <v>19</v>
      </c>
      <c r="AF204" s="137">
        <v>15</v>
      </c>
      <c r="AG204" s="137">
        <v>11</v>
      </c>
      <c r="AH204" s="137">
        <v>10</v>
      </c>
      <c r="AI204" s="137">
        <v>9</v>
      </c>
      <c r="AJ204" s="137">
        <v>9</v>
      </c>
      <c r="AK204" s="137">
        <v>9</v>
      </c>
      <c r="AL204" s="137">
        <v>7</v>
      </c>
      <c r="AM204" s="137">
        <v>6</v>
      </c>
      <c r="AN204" s="137">
        <v>6</v>
      </c>
      <c r="AO204" s="137">
        <v>7</v>
      </c>
      <c r="AP204" s="137">
        <v>8</v>
      </c>
    </row>
    <row r="205" spans="1:42" ht="18" customHeight="1">
      <c r="A205" s="136" t="s">
        <v>981</v>
      </c>
      <c r="B205" s="136" t="s">
        <v>982</v>
      </c>
      <c r="C205" s="137">
        <v>630</v>
      </c>
      <c r="D205" s="137">
        <v>533</v>
      </c>
      <c r="E205" s="137">
        <v>430</v>
      </c>
      <c r="F205" s="137">
        <v>367</v>
      </c>
      <c r="G205" s="137">
        <v>334</v>
      </c>
      <c r="H205" s="137">
        <v>277</v>
      </c>
      <c r="I205" s="137">
        <v>268</v>
      </c>
      <c r="J205" s="137">
        <v>240</v>
      </c>
      <c r="K205" s="137">
        <v>224</v>
      </c>
      <c r="L205" s="137">
        <v>199</v>
      </c>
      <c r="M205" s="137">
        <v>181</v>
      </c>
      <c r="N205" s="137">
        <v>164</v>
      </c>
      <c r="O205" s="137">
        <v>159</v>
      </c>
      <c r="P205" s="137">
        <v>141</v>
      </c>
      <c r="Q205" s="137">
        <v>131</v>
      </c>
      <c r="R205" s="137">
        <v>122</v>
      </c>
      <c r="S205" s="137">
        <v>116</v>
      </c>
      <c r="T205" s="137">
        <v>104</v>
      </c>
      <c r="U205" s="137">
        <v>95</v>
      </c>
      <c r="V205" s="137">
        <v>87</v>
      </c>
      <c r="W205" s="137">
        <v>88</v>
      </c>
      <c r="X205" s="137">
        <v>82</v>
      </c>
      <c r="Y205" s="137">
        <v>73</v>
      </c>
      <c r="Z205" s="137">
        <v>61</v>
      </c>
      <c r="AA205" s="137">
        <v>52</v>
      </c>
      <c r="AB205" s="137">
        <v>44</v>
      </c>
      <c r="AC205" s="137">
        <v>38</v>
      </c>
      <c r="AD205" s="137">
        <v>28</v>
      </c>
      <c r="AE205" s="137">
        <v>22</v>
      </c>
      <c r="AF205" s="137">
        <v>13</v>
      </c>
      <c r="AG205" s="137">
        <v>10</v>
      </c>
      <c r="AH205" s="137">
        <v>6</v>
      </c>
      <c r="AI205" s="137">
        <v>6</v>
      </c>
      <c r="AJ205" s="137" t="s">
        <v>631</v>
      </c>
      <c r="AK205" s="137" t="s">
        <v>631</v>
      </c>
      <c r="AL205" s="137" t="s">
        <v>631</v>
      </c>
      <c r="AM205" s="137" t="s">
        <v>631</v>
      </c>
      <c r="AN205" s="137">
        <v>5</v>
      </c>
      <c r="AO205" s="137">
        <v>5</v>
      </c>
      <c r="AP205" s="137">
        <v>5</v>
      </c>
    </row>
    <row r="206" spans="1:42" ht="18" customHeight="1">
      <c r="A206" s="136" t="s">
        <v>983</v>
      </c>
      <c r="B206" s="136" t="s">
        <v>984</v>
      </c>
      <c r="C206" s="137">
        <v>535</v>
      </c>
      <c r="D206" s="137">
        <v>456</v>
      </c>
      <c r="E206" s="137">
        <v>401</v>
      </c>
      <c r="F206" s="137">
        <v>349</v>
      </c>
      <c r="G206" s="137">
        <v>329</v>
      </c>
      <c r="H206" s="137">
        <v>287</v>
      </c>
      <c r="I206" s="137">
        <v>271</v>
      </c>
      <c r="J206" s="137">
        <v>243</v>
      </c>
      <c r="K206" s="137">
        <v>225</v>
      </c>
      <c r="L206" s="137">
        <v>184</v>
      </c>
      <c r="M206" s="137">
        <v>165</v>
      </c>
      <c r="N206" s="137">
        <v>153</v>
      </c>
      <c r="O206" s="137">
        <v>132</v>
      </c>
      <c r="P206" s="137">
        <v>114</v>
      </c>
      <c r="Q206" s="137">
        <v>101</v>
      </c>
      <c r="R206" s="137">
        <v>95</v>
      </c>
      <c r="S206" s="137">
        <v>87</v>
      </c>
      <c r="T206" s="137">
        <v>79</v>
      </c>
      <c r="U206" s="137">
        <v>68</v>
      </c>
      <c r="V206" s="137">
        <v>60</v>
      </c>
      <c r="W206" s="137">
        <v>61</v>
      </c>
      <c r="X206" s="137">
        <v>53</v>
      </c>
      <c r="Y206" s="137">
        <v>44</v>
      </c>
      <c r="Z206" s="137">
        <v>37</v>
      </c>
      <c r="AA206" s="137">
        <v>31</v>
      </c>
      <c r="AB206" s="137">
        <v>24</v>
      </c>
      <c r="AC206" s="137">
        <v>18</v>
      </c>
      <c r="AD206" s="137">
        <v>14</v>
      </c>
      <c r="AE206" s="137">
        <v>10</v>
      </c>
      <c r="AF206" s="137">
        <v>8</v>
      </c>
      <c r="AG206" s="137">
        <v>8</v>
      </c>
      <c r="AH206" s="137">
        <v>8</v>
      </c>
      <c r="AI206" s="137">
        <v>7</v>
      </c>
      <c r="AJ206" s="137">
        <v>7</v>
      </c>
      <c r="AK206" s="137">
        <v>7</v>
      </c>
      <c r="AL206" s="137">
        <v>7</v>
      </c>
      <c r="AM206" s="137">
        <v>7</v>
      </c>
      <c r="AN206" s="137">
        <v>5</v>
      </c>
      <c r="AO206" s="137">
        <v>5</v>
      </c>
      <c r="AP206" s="137">
        <v>5</v>
      </c>
    </row>
    <row r="207" spans="1:42" ht="18" customHeight="1">
      <c r="A207" s="136" t="s">
        <v>985</v>
      </c>
      <c r="B207" s="136" t="s">
        <v>986</v>
      </c>
      <c r="C207" s="137">
        <v>281</v>
      </c>
      <c r="D207" s="137">
        <v>235</v>
      </c>
      <c r="E207" s="137">
        <v>201</v>
      </c>
      <c r="F207" s="137">
        <v>187</v>
      </c>
      <c r="G207" s="137">
        <v>167</v>
      </c>
      <c r="H207" s="137">
        <v>145</v>
      </c>
      <c r="I207" s="137">
        <v>139</v>
      </c>
      <c r="J207" s="137">
        <v>130</v>
      </c>
      <c r="K207" s="137">
        <v>114</v>
      </c>
      <c r="L207" s="137">
        <v>104</v>
      </c>
      <c r="M207" s="137">
        <v>92</v>
      </c>
      <c r="N207" s="137">
        <v>88</v>
      </c>
      <c r="O207" s="137">
        <v>83</v>
      </c>
      <c r="P207" s="137">
        <v>75</v>
      </c>
      <c r="Q207" s="137">
        <v>68</v>
      </c>
      <c r="R207" s="137">
        <v>63</v>
      </c>
      <c r="S207" s="137">
        <v>58</v>
      </c>
      <c r="T207" s="137">
        <v>52</v>
      </c>
      <c r="U207" s="137">
        <v>49</v>
      </c>
      <c r="V207" s="137">
        <v>40</v>
      </c>
      <c r="W207" s="137">
        <v>40</v>
      </c>
      <c r="X207" s="137">
        <v>38</v>
      </c>
      <c r="Y207" s="137">
        <v>37</v>
      </c>
      <c r="Z207" s="137">
        <v>30</v>
      </c>
      <c r="AA207" s="137">
        <v>27</v>
      </c>
      <c r="AB207" s="137">
        <v>25</v>
      </c>
      <c r="AC207" s="137">
        <v>20</v>
      </c>
      <c r="AD207" s="137">
        <v>16</v>
      </c>
      <c r="AE207" s="137">
        <v>15</v>
      </c>
      <c r="AF207" s="137">
        <v>13</v>
      </c>
      <c r="AG207" s="137">
        <v>12</v>
      </c>
      <c r="AH207" s="137">
        <v>10</v>
      </c>
      <c r="AI207" s="137">
        <v>10</v>
      </c>
      <c r="AJ207" s="137">
        <v>8</v>
      </c>
      <c r="AK207" s="137">
        <v>6</v>
      </c>
      <c r="AL207" s="137" t="s">
        <v>631</v>
      </c>
      <c r="AM207" s="137" t="s">
        <v>631</v>
      </c>
      <c r="AN207" s="137" t="s">
        <v>631</v>
      </c>
      <c r="AO207" s="137" t="s">
        <v>631</v>
      </c>
      <c r="AP207" s="137" t="s">
        <v>631</v>
      </c>
    </row>
    <row r="208" spans="1:42" ht="18" customHeight="1">
      <c r="A208" s="136" t="s">
        <v>987</v>
      </c>
      <c r="B208" s="136" t="s">
        <v>988</v>
      </c>
      <c r="C208" s="137">
        <v>995</v>
      </c>
      <c r="D208" s="137">
        <v>811</v>
      </c>
      <c r="E208" s="137">
        <v>675</v>
      </c>
      <c r="F208" s="137">
        <v>622</v>
      </c>
      <c r="G208" s="137">
        <v>563</v>
      </c>
      <c r="H208" s="137">
        <v>477</v>
      </c>
      <c r="I208" s="137">
        <v>444</v>
      </c>
      <c r="J208" s="137">
        <v>390</v>
      </c>
      <c r="K208" s="137">
        <v>368</v>
      </c>
      <c r="L208" s="137">
        <v>333</v>
      </c>
      <c r="M208" s="137">
        <v>309</v>
      </c>
      <c r="N208" s="137">
        <v>291</v>
      </c>
      <c r="O208" s="137">
        <v>255</v>
      </c>
      <c r="P208" s="137">
        <v>228</v>
      </c>
      <c r="Q208" s="137">
        <v>209</v>
      </c>
      <c r="R208" s="137">
        <v>194</v>
      </c>
      <c r="S208" s="137">
        <v>173</v>
      </c>
      <c r="T208" s="137">
        <v>148</v>
      </c>
      <c r="U208" s="137">
        <v>127</v>
      </c>
      <c r="V208" s="137">
        <v>118</v>
      </c>
      <c r="W208" s="137">
        <v>102</v>
      </c>
      <c r="X208" s="137">
        <v>91</v>
      </c>
      <c r="Y208" s="137">
        <v>73</v>
      </c>
      <c r="Z208" s="137">
        <v>60</v>
      </c>
      <c r="AA208" s="137">
        <v>56</v>
      </c>
      <c r="AB208" s="137">
        <v>48</v>
      </c>
      <c r="AC208" s="137">
        <v>34</v>
      </c>
      <c r="AD208" s="137">
        <v>30</v>
      </c>
      <c r="AE208" s="137">
        <v>22</v>
      </c>
      <c r="AF208" s="137">
        <v>16</v>
      </c>
      <c r="AG208" s="137">
        <v>11</v>
      </c>
      <c r="AH208" s="137">
        <v>8</v>
      </c>
      <c r="AI208" s="137">
        <v>6</v>
      </c>
      <c r="AJ208" s="137">
        <v>8</v>
      </c>
      <c r="AK208" s="137">
        <v>6</v>
      </c>
      <c r="AL208" s="137">
        <v>6</v>
      </c>
      <c r="AM208" s="137">
        <v>7</v>
      </c>
      <c r="AN208" s="137">
        <v>6</v>
      </c>
      <c r="AO208" s="137">
        <v>7</v>
      </c>
      <c r="AP208" s="137">
        <v>5</v>
      </c>
    </row>
    <row r="209" spans="1:42" ht="18" customHeight="1">
      <c r="A209" s="136" t="s">
        <v>989</v>
      </c>
      <c r="B209" s="136" t="s">
        <v>990</v>
      </c>
      <c r="C209" s="137">
        <v>709</v>
      </c>
      <c r="D209" s="137">
        <v>606</v>
      </c>
      <c r="E209" s="137">
        <v>498</v>
      </c>
      <c r="F209" s="137">
        <v>455</v>
      </c>
      <c r="G209" s="137">
        <v>408</v>
      </c>
      <c r="H209" s="137">
        <v>366</v>
      </c>
      <c r="I209" s="137">
        <v>359</v>
      </c>
      <c r="J209" s="137">
        <v>307</v>
      </c>
      <c r="K209" s="137">
        <v>276</v>
      </c>
      <c r="L209" s="137">
        <v>255</v>
      </c>
      <c r="M209" s="137">
        <v>231</v>
      </c>
      <c r="N209" s="137">
        <v>197</v>
      </c>
      <c r="O209" s="137">
        <v>188</v>
      </c>
      <c r="P209" s="137">
        <v>172</v>
      </c>
      <c r="Q209" s="137">
        <v>148</v>
      </c>
      <c r="R209" s="137">
        <v>145</v>
      </c>
      <c r="S209" s="137">
        <v>136</v>
      </c>
      <c r="T209" s="137">
        <v>121</v>
      </c>
      <c r="U209" s="137">
        <v>108</v>
      </c>
      <c r="V209" s="137">
        <v>95</v>
      </c>
      <c r="W209" s="137">
        <v>83</v>
      </c>
      <c r="X209" s="137">
        <v>64</v>
      </c>
      <c r="Y209" s="137">
        <v>58</v>
      </c>
      <c r="Z209" s="137">
        <v>48</v>
      </c>
      <c r="AA209" s="137">
        <v>42</v>
      </c>
      <c r="AB209" s="137">
        <v>33</v>
      </c>
      <c r="AC209" s="137">
        <v>27</v>
      </c>
      <c r="AD209" s="137">
        <v>28</v>
      </c>
      <c r="AE209" s="137">
        <v>20</v>
      </c>
      <c r="AF209" s="137">
        <v>16</v>
      </c>
      <c r="AG209" s="137">
        <v>14</v>
      </c>
      <c r="AH209" s="137">
        <v>12</v>
      </c>
      <c r="AI209" s="137">
        <v>12</v>
      </c>
      <c r="AJ209" s="137">
        <v>11</v>
      </c>
      <c r="AK209" s="137">
        <v>11</v>
      </c>
      <c r="AL209" s="137">
        <v>12</v>
      </c>
      <c r="AM209" s="137">
        <v>12</v>
      </c>
      <c r="AN209" s="137">
        <v>13</v>
      </c>
      <c r="AO209" s="137">
        <v>12</v>
      </c>
      <c r="AP209" s="137">
        <v>12</v>
      </c>
    </row>
    <row r="210" spans="1:42" ht="18" customHeight="1">
      <c r="A210" s="136" t="s">
        <v>991</v>
      </c>
      <c r="B210" s="136" t="s">
        <v>992</v>
      </c>
      <c r="C210" s="137">
        <v>1131</v>
      </c>
      <c r="D210" s="137">
        <v>990</v>
      </c>
      <c r="E210" s="137">
        <v>878</v>
      </c>
      <c r="F210" s="137">
        <v>802</v>
      </c>
      <c r="G210" s="137">
        <v>733</v>
      </c>
      <c r="H210" s="137">
        <v>630</v>
      </c>
      <c r="I210" s="137">
        <v>613</v>
      </c>
      <c r="J210" s="137">
        <v>531</v>
      </c>
      <c r="K210" s="137">
        <v>478</v>
      </c>
      <c r="L210" s="137">
        <v>411</v>
      </c>
      <c r="M210" s="137">
        <v>373</v>
      </c>
      <c r="N210" s="137">
        <v>321</v>
      </c>
      <c r="O210" s="137">
        <v>281</v>
      </c>
      <c r="P210" s="137">
        <v>251</v>
      </c>
      <c r="Q210" s="137">
        <v>226</v>
      </c>
      <c r="R210" s="137">
        <v>200</v>
      </c>
      <c r="S210" s="137">
        <v>178</v>
      </c>
      <c r="T210" s="137">
        <v>166</v>
      </c>
      <c r="U210" s="137">
        <v>152</v>
      </c>
      <c r="V210" s="137">
        <v>138</v>
      </c>
      <c r="W210" s="137">
        <v>123</v>
      </c>
      <c r="X210" s="137">
        <v>105</v>
      </c>
      <c r="Y210" s="137">
        <v>93</v>
      </c>
      <c r="Z210" s="137">
        <v>80</v>
      </c>
      <c r="AA210" s="137">
        <v>64</v>
      </c>
      <c r="AB210" s="137">
        <v>57</v>
      </c>
      <c r="AC210" s="137">
        <v>52</v>
      </c>
      <c r="AD210" s="137">
        <v>39</v>
      </c>
      <c r="AE210" s="137">
        <v>28</v>
      </c>
      <c r="AF210" s="137">
        <v>23</v>
      </c>
      <c r="AG210" s="137">
        <v>19</v>
      </c>
      <c r="AH210" s="137">
        <v>15</v>
      </c>
      <c r="AI210" s="137">
        <v>12</v>
      </c>
      <c r="AJ210" s="137">
        <v>12</v>
      </c>
      <c r="AK210" s="137">
        <v>10</v>
      </c>
      <c r="AL210" s="137">
        <v>9</v>
      </c>
      <c r="AM210" s="137">
        <v>10</v>
      </c>
      <c r="AN210" s="137">
        <v>11</v>
      </c>
      <c r="AO210" s="137">
        <v>11</v>
      </c>
      <c r="AP210" s="137">
        <v>10</v>
      </c>
    </row>
    <row r="211" spans="1:42" ht="18" customHeight="1">
      <c r="A211" s="136" t="s">
        <v>993</v>
      </c>
      <c r="B211" s="136" t="s">
        <v>994</v>
      </c>
      <c r="C211" s="137">
        <v>291</v>
      </c>
      <c r="D211" s="137">
        <v>243</v>
      </c>
      <c r="E211" s="137">
        <v>199</v>
      </c>
      <c r="F211" s="137">
        <v>181</v>
      </c>
      <c r="G211" s="137">
        <v>165</v>
      </c>
      <c r="H211" s="137">
        <v>152</v>
      </c>
      <c r="I211" s="137">
        <v>144</v>
      </c>
      <c r="J211" s="137">
        <v>134</v>
      </c>
      <c r="K211" s="137">
        <v>119</v>
      </c>
      <c r="L211" s="137">
        <v>97</v>
      </c>
      <c r="M211" s="137">
        <v>89</v>
      </c>
      <c r="N211" s="137">
        <v>74</v>
      </c>
      <c r="O211" s="137">
        <v>68</v>
      </c>
      <c r="P211" s="137">
        <v>56</v>
      </c>
      <c r="Q211" s="137">
        <v>47</v>
      </c>
      <c r="R211" s="137">
        <v>41</v>
      </c>
      <c r="S211" s="137">
        <v>39</v>
      </c>
      <c r="T211" s="137">
        <v>31</v>
      </c>
      <c r="U211" s="137">
        <v>28</v>
      </c>
      <c r="V211" s="137">
        <v>25</v>
      </c>
      <c r="W211" s="137">
        <v>23</v>
      </c>
      <c r="X211" s="137">
        <v>23</v>
      </c>
      <c r="Y211" s="137">
        <v>15</v>
      </c>
      <c r="Z211" s="137">
        <v>16</v>
      </c>
      <c r="AA211" s="137">
        <v>15</v>
      </c>
      <c r="AB211" s="137">
        <v>12</v>
      </c>
      <c r="AC211" s="137">
        <v>11</v>
      </c>
      <c r="AD211" s="137">
        <v>9</v>
      </c>
      <c r="AE211" s="137">
        <v>9</v>
      </c>
      <c r="AF211" s="137">
        <v>5</v>
      </c>
      <c r="AG211" s="137">
        <v>5</v>
      </c>
      <c r="AH211" s="137" t="s">
        <v>631</v>
      </c>
      <c r="AI211" s="137" t="s">
        <v>631</v>
      </c>
      <c r="AJ211" s="137" t="s">
        <v>631</v>
      </c>
      <c r="AK211" s="137" t="s">
        <v>631</v>
      </c>
      <c r="AL211" s="137" t="s">
        <v>631</v>
      </c>
      <c r="AM211" s="137" t="s">
        <v>631</v>
      </c>
      <c r="AN211" s="137">
        <v>0</v>
      </c>
      <c r="AO211" s="137">
        <v>0</v>
      </c>
      <c r="AP211" s="137">
        <v>0</v>
      </c>
    </row>
    <row r="212" spans="1:42" ht="18" customHeight="1">
      <c r="A212" s="136" t="s">
        <v>995</v>
      </c>
      <c r="B212" s="136" t="s">
        <v>996</v>
      </c>
      <c r="C212" s="137">
        <v>354</v>
      </c>
      <c r="D212" s="137">
        <v>299</v>
      </c>
      <c r="E212" s="137">
        <v>252</v>
      </c>
      <c r="F212" s="137">
        <v>207</v>
      </c>
      <c r="G212" s="137">
        <v>189</v>
      </c>
      <c r="H212" s="137">
        <v>164</v>
      </c>
      <c r="I212" s="137">
        <v>154</v>
      </c>
      <c r="J212" s="137">
        <v>138</v>
      </c>
      <c r="K212" s="137">
        <v>129</v>
      </c>
      <c r="L212" s="137">
        <v>103</v>
      </c>
      <c r="M212" s="137">
        <v>95</v>
      </c>
      <c r="N212" s="137">
        <v>83</v>
      </c>
      <c r="O212" s="137">
        <v>80</v>
      </c>
      <c r="P212" s="137">
        <v>80</v>
      </c>
      <c r="Q212" s="137">
        <v>69</v>
      </c>
      <c r="R212" s="137">
        <v>64</v>
      </c>
      <c r="S212" s="137">
        <v>62</v>
      </c>
      <c r="T212" s="137">
        <v>55</v>
      </c>
      <c r="U212" s="137">
        <v>50</v>
      </c>
      <c r="V212" s="137">
        <v>44</v>
      </c>
      <c r="W212" s="137">
        <v>40</v>
      </c>
      <c r="X212" s="137">
        <v>36</v>
      </c>
      <c r="Y212" s="137">
        <v>36</v>
      </c>
      <c r="Z212" s="137">
        <v>34</v>
      </c>
      <c r="AA212" s="137">
        <v>30</v>
      </c>
      <c r="AB212" s="137">
        <v>27</v>
      </c>
      <c r="AC212" s="137">
        <v>20</v>
      </c>
      <c r="AD212" s="137">
        <v>14</v>
      </c>
      <c r="AE212" s="137">
        <v>9</v>
      </c>
      <c r="AF212" s="137">
        <v>11</v>
      </c>
      <c r="AG212" s="137">
        <v>10</v>
      </c>
      <c r="AH212" s="137">
        <v>8</v>
      </c>
      <c r="AI212" s="137">
        <v>8</v>
      </c>
      <c r="AJ212" s="137">
        <v>8</v>
      </c>
      <c r="AK212" s="137">
        <v>8</v>
      </c>
      <c r="AL212" s="137">
        <v>7</v>
      </c>
      <c r="AM212" s="137">
        <v>7</v>
      </c>
      <c r="AN212" s="137">
        <v>6</v>
      </c>
      <c r="AO212" s="137">
        <v>5</v>
      </c>
      <c r="AP212" s="137" t="s">
        <v>631</v>
      </c>
    </row>
    <row r="213" spans="1:42" ht="18" customHeight="1">
      <c r="A213" s="136" t="s">
        <v>997</v>
      </c>
      <c r="B213" s="136" t="s">
        <v>998</v>
      </c>
      <c r="C213" s="137">
        <v>381</v>
      </c>
      <c r="D213" s="137">
        <v>304</v>
      </c>
      <c r="E213" s="137">
        <v>264</v>
      </c>
      <c r="F213" s="137">
        <v>238</v>
      </c>
      <c r="G213" s="137">
        <v>229</v>
      </c>
      <c r="H213" s="137">
        <v>193</v>
      </c>
      <c r="I213" s="137">
        <v>175</v>
      </c>
      <c r="J213" s="137">
        <v>152</v>
      </c>
      <c r="K213" s="137">
        <v>145</v>
      </c>
      <c r="L213" s="137">
        <v>131</v>
      </c>
      <c r="M213" s="137">
        <v>122</v>
      </c>
      <c r="N213" s="137">
        <v>115</v>
      </c>
      <c r="O213" s="137">
        <v>110</v>
      </c>
      <c r="P213" s="137">
        <v>97</v>
      </c>
      <c r="Q213" s="137">
        <v>86</v>
      </c>
      <c r="R213" s="137">
        <v>83</v>
      </c>
      <c r="S213" s="137">
        <v>70</v>
      </c>
      <c r="T213" s="137">
        <v>64</v>
      </c>
      <c r="U213" s="137">
        <v>56</v>
      </c>
      <c r="V213" s="137">
        <v>50</v>
      </c>
      <c r="W213" s="137">
        <v>48</v>
      </c>
      <c r="X213" s="137">
        <v>46</v>
      </c>
      <c r="Y213" s="137">
        <v>42</v>
      </c>
      <c r="Z213" s="137">
        <v>40</v>
      </c>
      <c r="AA213" s="137">
        <v>35</v>
      </c>
      <c r="AB213" s="137">
        <v>27</v>
      </c>
      <c r="AC213" s="137">
        <v>23</v>
      </c>
      <c r="AD213" s="137">
        <v>20</v>
      </c>
      <c r="AE213" s="137">
        <v>18</v>
      </c>
      <c r="AF213" s="137">
        <v>12</v>
      </c>
      <c r="AG213" s="137">
        <v>7</v>
      </c>
      <c r="AH213" s="137">
        <v>5</v>
      </c>
      <c r="AI213" s="137" t="s">
        <v>631</v>
      </c>
      <c r="AJ213" s="137" t="s">
        <v>631</v>
      </c>
      <c r="AK213" s="137" t="s">
        <v>631</v>
      </c>
      <c r="AL213" s="137" t="s">
        <v>631</v>
      </c>
      <c r="AM213" s="137" t="s">
        <v>631</v>
      </c>
      <c r="AN213" s="137" t="s">
        <v>631</v>
      </c>
      <c r="AO213" s="137" t="s">
        <v>631</v>
      </c>
      <c r="AP213" s="137" t="s">
        <v>631</v>
      </c>
    </row>
    <row r="214" spans="1:42" ht="18" customHeight="1">
      <c r="A214" s="136" t="s">
        <v>999</v>
      </c>
      <c r="B214" s="136" t="s">
        <v>1000</v>
      </c>
      <c r="C214" s="137">
        <v>435</v>
      </c>
      <c r="D214" s="137">
        <v>349</v>
      </c>
      <c r="E214" s="137">
        <v>297</v>
      </c>
      <c r="F214" s="137">
        <v>259</v>
      </c>
      <c r="G214" s="137">
        <v>249</v>
      </c>
      <c r="H214" s="137">
        <v>223</v>
      </c>
      <c r="I214" s="137">
        <v>208</v>
      </c>
      <c r="J214" s="137">
        <v>187</v>
      </c>
      <c r="K214" s="137">
        <v>167</v>
      </c>
      <c r="L214" s="137">
        <v>149</v>
      </c>
      <c r="M214" s="137">
        <v>138</v>
      </c>
      <c r="N214" s="137">
        <v>132</v>
      </c>
      <c r="O214" s="137">
        <v>119</v>
      </c>
      <c r="P214" s="137">
        <v>113</v>
      </c>
      <c r="Q214" s="137">
        <v>101</v>
      </c>
      <c r="R214" s="137">
        <v>104</v>
      </c>
      <c r="S214" s="137">
        <v>101</v>
      </c>
      <c r="T214" s="137">
        <v>94</v>
      </c>
      <c r="U214" s="137">
        <v>90</v>
      </c>
      <c r="V214" s="137">
        <v>79</v>
      </c>
      <c r="W214" s="137">
        <v>72</v>
      </c>
      <c r="X214" s="137">
        <v>62</v>
      </c>
      <c r="Y214" s="137">
        <v>54</v>
      </c>
      <c r="Z214" s="137">
        <v>41</v>
      </c>
      <c r="AA214" s="137">
        <v>35</v>
      </c>
      <c r="AB214" s="137">
        <v>27</v>
      </c>
      <c r="AC214" s="137">
        <v>25</v>
      </c>
      <c r="AD214" s="137">
        <v>24</v>
      </c>
      <c r="AE214" s="137">
        <v>18</v>
      </c>
      <c r="AF214" s="137">
        <v>13</v>
      </c>
      <c r="AG214" s="137">
        <v>14</v>
      </c>
      <c r="AH214" s="137">
        <v>13</v>
      </c>
      <c r="AI214" s="137">
        <v>12</v>
      </c>
      <c r="AJ214" s="137">
        <v>11</v>
      </c>
      <c r="AK214" s="137">
        <v>10</v>
      </c>
      <c r="AL214" s="137">
        <v>12</v>
      </c>
      <c r="AM214" s="137">
        <v>12</v>
      </c>
      <c r="AN214" s="137">
        <v>12</v>
      </c>
      <c r="AO214" s="137">
        <v>10</v>
      </c>
      <c r="AP214" s="137">
        <v>9</v>
      </c>
    </row>
    <row r="215" spans="1:42" ht="18" customHeight="1">
      <c r="A215" s="136" t="s">
        <v>1001</v>
      </c>
      <c r="B215" s="136" t="s">
        <v>1002</v>
      </c>
      <c r="C215" s="137">
        <v>813</v>
      </c>
      <c r="D215" s="137">
        <v>677</v>
      </c>
      <c r="E215" s="137">
        <v>576</v>
      </c>
      <c r="F215" s="137">
        <v>509</v>
      </c>
      <c r="G215" s="137">
        <v>473</v>
      </c>
      <c r="H215" s="137">
        <v>417</v>
      </c>
      <c r="I215" s="137">
        <v>399</v>
      </c>
      <c r="J215" s="137">
        <v>367</v>
      </c>
      <c r="K215" s="137">
        <v>332</v>
      </c>
      <c r="L215" s="137">
        <v>297</v>
      </c>
      <c r="M215" s="137">
        <v>272</v>
      </c>
      <c r="N215" s="137">
        <v>245</v>
      </c>
      <c r="O215" s="137">
        <v>223</v>
      </c>
      <c r="P215" s="137">
        <v>207</v>
      </c>
      <c r="Q215" s="137">
        <v>178</v>
      </c>
      <c r="R215" s="137">
        <v>157</v>
      </c>
      <c r="S215" s="137">
        <v>138</v>
      </c>
      <c r="T215" s="137">
        <v>127</v>
      </c>
      <c r="U215" s="137">
        <v>112</v>
      </c>
      <c r="V215" s="137">
        <v>90</v>
      </c>
      <c r="W215" s="137">
        <v>86</v>
      </c>
      <c r="X215" s="137">
        <v>74</v>
      </c>
      <c r="Y215" s="137">
        <v>63</v>
      </c>
      <c r="Z215" s="137">
        <v>56</v>
      </c>
      <c r="AA215" s="137">
        <v>48</v>
      </c>
      <c r="AB215" s="137">
        <v>42</v>
      </c>
      <c r="AC215" s="137">
        <v>32</v>
      </c>
      <c r="AD215" s="137">
        <v>28</v>
      </c>
      <c r="AE215" s="137">
        <v>24</v>
      </c>
      <c r="AF215" s="137">
        <v>13</v>
      </c>
      <c r="AG215" s="137">
        <v>9</v>
      </c>
      <c r="AH215" s="137">
        <v>8</v>
      </c>
      <c r="AI215" s="137">
        <v>9</v>
      </c>
      <c r="AJ215" s="137">
        <v>9</v>
      </c>
      <c r="AK215" s="137">
        <v>10</v>
      </c>
      <c r="AL215" s="137">
        <v>9</v>
      </c>
      <c r="AM215" s="137">
        <v>10</v>
      </c>
      <c r="AN215" s="137">
        <v>10</v>
      </c>
      <c r="AO215" s="137">
        <v>9</v>
      </c>
      <c r="AP215" s="137">
        <v>10</v>
      </c>
    </row>
    <row r="216" spans="1:42" ht="18" customHeight="1">
      <c r="A216" s="136"/>
      <c r="B216" s="136" t="s">
        <v>727</v>
      </c>
      <c r="C216" s="137">
        <v>6</v>
      </c>
      <c r="D216" s="137" t="s">
        <v>631</v>
      </c>
      <c r="E216" s="137">
        <v>0</v>
      </c>
      <c r="F216" s="137">
        <v>0</v>
      </c>
      <c r="G216" s="137">
        <v>0</v>
      </c>
      <c r="H216" s="137">
        <v>0</v>
      </c>
      <c r="I216" s="137">
        <v>0</v>
      </c>
      <c r="J216" s="137">
        <v>0</v>
      </c>
      <c r="K216" s="137">
        <v>0</v>
      </c>
      <c r="L216" s="137">
        <v>0</v>
      </c>
      <c r="M216" s="137">
        <v>0</v>
      </c>
      <c r="N216" s="137">
        <v>0</v>
      </c>
      <c r="O216" s="137">
        <v>0</v>
      </c>
      <c r="P216" s="137">
        <v>0</v>
      </c>
      <c r="Q216" s="137">
        <v>0</v>
      </c>
      <c r="R216" s="137">
        <v>0</v>
      </c>
      <c r="S216" s="137">
        <v>0</v>
      </c>
      <c r="T216" s="137">
        <v>0</v>
      </c>
      <c r="U216" s="137">
        <v>0</v>
      </c>
      <c r="V216" s="137">
        <v>0</v>
      </c>
      <c r="W216" s="137">
        <v>0</v>
      </c>
      <c r="X216" s="137">
        <v>0</v>
      </c>
      <c r="Y216" s="137">
        <v>0</v>
      </c>
      <c r="Z216" s="137">
        <v>0</v>
      </c>
      <c r="AA216" s="137">
        <v>0</v>
      </c>
      <c r="AB216" s="137">
        <v>0</v>
      </c>
      <c r="AC216" s="137">
        <v>0</v>
      </c>
      <c r="AD216" s="137">
        <v>0</v>
      </c>
      <c r="AE216" s="137">
        <v>0</v>
      </c>
      <c r="AF216" s="137">
        <v>0</v>
      </c>
      <c r="AG216" s="137">
        <v>0</v>
      </c>
      <c r="AH216" s="137">
        <v>0</v>
      </c>
      <c r="AI216" s="137">
        <v>0</v>
      </c>
      <c r="AJ216" s="137">
        <v>0</v>
      </c>
      <c r="AK216" s="137">
        <v>0</v>
      </c>
      <c r="AL216" s="137">
        <v>0</v>
      </c>
      <c r="AM216" s="137">
        <v>0</v>
      </c>
      <c r="AN216" s="137">
        <v>0</v>
      </c>
      <c r="AO216" s="137">
        <v>0</v>
      </c>
      <c r="AP216" s="137">
        <v>0</v>
      </c>
    </row>
    <row r="217" spans="1:42" ht="18" customHeight="1">
      <c r="A217" s="136" t="s">
        <v>1003</v>
      </c>
      <c r="B217" s="136" t="s">
        <v>1004</v>
      </c>
      <c r="C217" s="137">
        <v>8224</v>
      </c>
      <c r="D217" s="137">
        <v>7161</v>
      </c>
      <c r="E217" s="137">
        <v>6267</v>
      </c>
      <c r="F217" s="137">
        <v>5741</v>
      </c>
      <c r="G217" s="137">
        <v>5322</v>
      </c>
      <c r="H217" s="137">
        <v>4680</v>
      </c>
      <c r="I217" s="137">
        <v>4498</v>
      </c>
      <c r="J217" s="137">
        <v>4102</v>
      </c>
      <c r="K217" s="137">
        <v>3726</v>
      </c>
      <c r="L217" s="137">
        <v>3335</v>
      </c>
      <c r="M217" s="137">
        <v>3071</v>
      </c>
      <c r="N217" s="137">
        <v>2812</v>
      </c>
      <c r="O217" s="137">
        <v>2515</v>
      </c>
      <c r="P217" s="137">
        <v>2246</v>
      </c>
      <c r="Q217" s="137">
        <v>2024</v>
      </c>
      <c r="R217" s="137">
        <v>1793</v>
      </c>
      <c r="S217" s="137">
        <v>1621</v>
      </c>
      <c r="T217" s="137">
        <v>1431</v>
      </c>
      <c r="U217" s="137">
        <v>1283</v>
      </c>
      <c r="V217" s="137">
        <v>1104</v>
      </c>
      <c r="W217" s="137">
        <v>981</v>
      </c>
      <c r="X217" s="137">
        <v>869</v>
      </c>
      <c r="Y217" s="137">
        <v>759</v>
      </c>
      <c r="Z217" s="137">
        <v>624</v>
      </c>
      <c r="AA217" s="137">
        <v>546</v>
      </c>
      <c r="AB217" s="137">
        <v>438</v>
      </c>
      <c r="AC217" s="137">
        <v>345</v>
      </c>
      <c r="AD217" s="137">
        <v>276</v>
      </c>
      <c r="AE217" s="137">
        <v>223</v>
      </c>
      <c r="AF217" s="137">
        <v>171</v>
      </c>
      <c r="AG217" s="137">
        <v>125</v>
      </c>
      <c r="AH217" s="137">
        <v>101</v>
      </c>
      <c r="AI217" s="137">
        <v>87</v>
      </c>
      <c r="AJ217" s="137">
        <v>85</v>
      </c>
      <c r="AK217" s="137">
        <v>78</v>
      </c>
      <c r="AL217" s="137">
        <v>63</v>
      </c>
      <c r="AM217" s="137">
        <v>55</v>
      </c>
      <c r="AN217" s="137">
        <v>45</v>
      </c>
      <c r="AO217" s="137">
        <v>41</v>
      </c>
      <c r="AP217" s="137">
        <v>42</v>
      </c>
    </row>
    <row r="218" spans="1:42" ht="18" customHeight="1">
      <c r="A218" s="136" t="s">
        <v>1005</v>
      </c>
      <c r="B218" s="136" t="s">
        <v>1006</v>
      </c>
      <c r="C218" s="137">
        <v>445</v>
      </c>
      <c r="D218" s="137">
        <v>373</v>
      </c>
      <c r="E218" s="137">
        <v>314</v>
      </c>
      <c r="F218" s="137">
        <v>288</v>
      </c>
      <c r="G218" s="137">
        <v>263</v>
      </c>
      <c r="H218" s="137">
        <v>222</v>
      </c>
      <c r="I218" s="137">
        <v>213</v>
      </c>
      <c r="J218" s="137">
        <v>191</v>
      </c>
      <c r="K218" s="137">
        <v>170</v>
      </c>
      <c r="L218" s="137">
        <v>161</v>
      </c>
      <c r="M218" s="137">
        <v>143</v>
      </c>
      <c r="N218" s="137">
        <v>129</v>
      </c>
      <c r="O218" s="137">
        <v>106</v>
      </c>
      <c r="P218" s="137">
        <v>101</v>
      </c>
      <c r="Q218" s="137">
        <v>85</v>
      </c>
      <c r="R218" s="137">
        <v>73</v>
      </c>
      <c r="S218" s="137">
        <v>63</v>
      </c>
      <c r="T218" s="137">
        <v>60</v>
      </c>
      <c r="U218" s="137">
        <v>58</v>
      </c>
      <c r="V218" s="137">
        <v>49</v>
      </c>
      <c r="W218" s="137">
        <v>44</v>
      </c>
      <c r="X218" s="137">
        <v>45</v>
      </c>
      <c r="Y218" s="137">
        <v>40</v>
      </c>
      <c r="Z218" s="137">
        <v>34</v>
      </c>
      <c r="AA218" s="137">
        <v>31</v>
      </c>
      <c r="AB218" s="137">
        <v>28</v>
      </c>
      <c r="AC218" s="137">
        <v>16</v>
      </c>
      <c r="AD218" s="137">
        <v>11</v>
      </c>
      <c r="AE218" s="137">
        <v>11</v>
      </c>
      <c r="AF218" s="137">
        <v>5</v>
      </c>
      <c r="AG218" s="137" t="s">
        <v>631</v>
      </c>
      <c r="AH218" s="137" t="s">
        <v>631</v>
      </c>
      <c r="AI218" s="137" t="s">
        <v>631</v>
      </c>
      <c r="AJ218" s="137" t="s">
        <v>631</v>
      </c>
      <c r="AK218" s="137" t="s">
        <v>631</v>
      </c>
      <c r="AL218" s="137" t="s">
        <v>631</v>
      </c>
      <c r="AM218" s="137" t="s">
        <v>631</v>
      </c>
      <c r="AN218" s="137" t="s">
        <v>631</v>
      </c>
      <c r="AO218" s="137" t="s">
        <v>631</v>
      </c>
      <c r="AP218" s="137" t="s">
        <v>631</v>
      </c>
    </row>
    <row r="219" spans="1:42" ht="18" customHeight="1">
      <c r="A219" s="136" t="s">
        <v>1007</v>
      </c>
      <c r="B219" s="136" t="s">
        <v>1008</v>
      </c>
      <c r="C219" s="137">
        <v>1113</v>
      </c>
      <c r="D219" s="137">
        <v>991</v>
      </c>
      <c r="E219" s="137">
        <v>861</v>
      </c>
      <c r="F219" s="137">
        <v>789</v>
      </c>
      <c r="G219" s="137">
        <v>745</v>
      </c>
      <c r="H219" s="137">
        <v>670</v>
      </c>
      <c r="I219" s="137">
        <v>645</v>
      </c>
      <c r="J219" s="137">
        <v>586</v>
      </c>
      <c r="K219" s="137">
        <v>541</v>
      </c>
      <c r="L219" s="137">
        <v>483</v>
      </c>
      <c r="M219" s="137">
        <v>445</v>
      </c>
      <c r="N219" s="137">
        <v>398</v>
      </c>
      <c r="O219" s="137">
        <v>355</v>
      </c>
      <c r="P219" s="137">
        <v>322</v>
      </c>
      <c r="Q219" s="137">
        <v>287</v>
      </c>
      <c r="R219" s="137">
        <v>255</v>
      </c>
      <c r="S219" s="137">
        <v>224</v>
      </c>
      <c r="T219" s="137">
        <v>195</v>
      </c>
      <c r="U219" s="137">
        <v>173</v>
      </c>
      <c r="V219" s="137">
        <v>152</v>
      </c>
      <c r="W219" s="137">
        <v>138</v>
      </c>
      <c r="X219" s="137">
        <v>118</v>
      </c>
      <c r="Y219" s="137">
        <v>101</v>
      </c>
      <c r="Z219" s="137">
        <v>84</v>
      </c>
      <c r="AA219" s="137">
        <v>72</v>
      </c>
      <c r="AB219" s="137">
        <v>56</v>
      </c>
      <c r="AC219" s="137">
        <v>46</v>
      </c>
      <c r="AD219" s="137">
        <v>37</v>
      </c>
      <c r="AE219" s="137">
        <v>31</v>
      </c>
      <c r="AF219" s="137">
        <v>22</v>
      </c>
      <c r="AG219" s="137">
        <v>18</v>
      </c>
      <c r="AH219" s="137">
        <v>12</v>
      </c>
      <c r="AI219" s="137">
        <v>11</v>
      </c>
      <c r="AJ219" s="137">
        <v>9</v>
      </c>
      <c r="AK219" s="137">
        <v>8</v>
      </c>
      <c r="AL219" s="137">
        <v>6</v>
      </c>
      <c r="AM219" s="137">
        <v>5</v>
      </c>
      <c r="AN219" s="137">
        <v>5</v>
      </c>
      <c r="AO219" s="137">
        <v>6</v>
      </c>
      <c r="AP219" s="137">
        <v>6</v>
      </c>
    </row>
    <row r="220" spans="1:42" ht="18" customHeight="1">
      <c r="A220" s="136" t="s">
        <v>1009</v>
      </c>
      <c r="B220" s="136" t="s">
        <v>1010</v>
      </c>
      <c r="C220" s="137">
        <v>1060</v>
      </c>
      <c r="D220" s="137">
        <v>935</v>
      </c>
      <c r="E220" s="137">
        <v>806</v>
      </c>
      <c r="F220" s="137">
        <v>760</v>
      </c>
      <c r="G220" s="137">
        <v>704</v>
      </c>
      <c r="H220" s="137">
        <v>607</v>
      </c>
      <c r="I220" s="137">
        <v>593</v>
      </c>
      <c r="J220" s="137">
        <v>544</v>
      </c>
      <c r="K220" s="137">
        <v>489</v>
      </c>
      <c r="L220" s="137">
        <v>435</v>
      </c>
      <c r="M220" s="137">
        <v>390</v>
      </c>
      <c r="N220" s="137">
        <v>362</v>
      </c>
      <c r="O220" s="137">
        <v>326</v>
      </c>
      <c r="P220" s="137">
        <v>296</v>
      </c>
      <c r="Q220" s="137">
        <v>262</v>
      </c>
      <c r="R220" s="137">
        <v>226</v>
      </c>
      <c r="S220" s="137">
        <v>210</v>
      </c>
      <c r="T220" s="137">
        <v>178</v>
      </c>
      <c r="U220" s="137">
        <v>155</v>
      </c>
      <c r="V220" s="137">
        <v>138</v>
      </c>
      <c r="W220" s="137">
        <v>120</v>
      </c>
      <c r="X220" s="137">
        <v>104</v>
      </c>
      <c r="Y220" s="137">
        <v>94</v>
      </c>
      <c r="Z220" s="137">
        <v>83</v>
      </c>
      <c r="AA220" s="137">
        <v>75</v>
      </c>
      <c r="AB220" s="137">
        <v>63</v>
      </c>
      <c r="AC220" s="137">
        <v>56</v>
      </c>
      <c r="AD220" s="137">
        <v>43</v>
      </c>
      <c r="AE220" s="137">
        <v>30</v>
      </c>
      <c r="AF220" s="137">
        <v>20</v>
      </c>
      <c r="AG220" s="137">
        <v>13</v>
      </c>
      <c r="AH220" s="137">
        <v>7</v>
      </c>
      <c r="AI220" s="137" t="s">
        <v>631</v>
      </c>
      <c r="AJ220" s="137" t="s">
        <v>631</v>
      </c>
      <c r="AK220" s="137" t="s">
        <v>631</v>
      </c>
      <c r="AL220" s="137" t="s">
        <v>631</v>
      </c>
      <c r="AM220" s="137" t="s">
        <v>631</v>
      </c>
      <c r="AN220" s="137" t="s">
        <v>631</v>
      </c>
      <c r="AO220" s="137" t="s">
        <v>631</v>
      </c>
      <c r="AP220" s="137" t="s">
        <v>631</v>
      </c>
    </row>
    <row r="221" spans="1:42" ht="18" customHeight="1">
      <c r="A221" s="136" t="s">
        <v>1011</v>
      </c>
      <c r="B221" s="136" t="s">
        <v>1012</v>
      </c>
      <c r="C221" s="137">
        <v>937</v>
      </c>
      <c r="D221" s="137">
        <v>797</v>
      </c>
      <c r="E221" s="137">
        <v>707</v>
      </c>
      <c r="F221" s="137">
        <v>626</v>
      </c>
      <c r="G221" s="137">
        <v>597</v>
      </c>
      <c r="H221" s="137">
        <v>516</v>
      </c>
      <c r="I221" s="137">
        <v>505</v>
      </c>
      <c r="J221" s="137">
        <v>453</v>
      </c>
      <c r="K221" s="137">
        <v>409</v>
      </c>
      <c r="L221" s="137">
        <v>357</v>
      </c>
      <c r="M221" s="137">
        <v>342</v>
      </c>
      <c r="N221" s="137">
        <v>325</v>
      </c>
      <c r="O221" s="137">
        <v>288</v>
      </c>
      <c r="P221" s="137">
        <v>245</v>
      </c>
      <c r="Q221" s="137">
        <v>220</v>
      </c>
      <c r="R221" s="137">
        <v>206</v>
      </c>
      <c r="S221" s="137">
        <v>186</v>
      </c>
      <c r="T221" s="137">
        <v>161</v>
      </c>
      <c r="U221" s="137">
        <v>153</v>
      </c>
      <c r="V221" s="137">
        <v>136</v>
      </c>
      <c r="W221" s="137">
        <v>124</v>
      </c>
      <c r="X221" s="137">
        <v>105</v>
      </c>
      <c r="Y221" s="137">
        <v>94</v>
      </c>
      <c r="Z221" s="137">
        <v>69</v>
      </c>
      <c r="AA221" s="137">
        <v>64</v>
      </c>
      <c r="AB221" s="137">
        <v>54</v>
      </c>
      <c r="AC221" s="137">
        <v>43</v>
      </c>
      <c r="AD221" s="137">
        <v>37</v>
      </c>
      <c r="AE221" s="137">
        <v>32</v>
      </c>
      <c r="AF221" s="137">
        <v>29</v>
      </c>
      <c r="AG221" s="137">
        <v>22</v>
      </c>
      <c r="AH221" s="137">
        <v>19</v>
      </c>
      <c r="AI221" s="137">
        <v>15</v>
      </c>
      <c r="AJ221" s="137">
        <v>14</v>
      </c>
      <c r="AK221" s="137">
        <v>12</v>
      </c>
      <c r="AL221" s="137">
        <v>10</v>
      </c>
      <c r="AM221" s="137">
        <v>11</v>
      </c>
      <c r="AN221" s="137">
        <v>10</v>
      </c>
      <c r="AO221" s="137">
        <v>7</v>
      </c>
      <c r="AP221" s="137">
        <v>8</v>
      </c>
    </row>
    <row r="222" spans="1:42" ht="18" customHeight="1">
      <c r="A222" s="136" t="s">
        <v>1013</v>
      </c>
      <c r="B222" s="136" t="s">
        <v>1014</v>
      </c>
      <c r="C222" s="137">
        <v>906</v>
      </c>
      <c r="D222" s="137">
        <v>788</v>
      </c>
      <c r="E222" s="137">
        <v>710</v>
      </c>
      <c r="F222" s="137">
        <v>641</v>
      </c>
      <c r="G222" s="137">
        <v>594</v>
      </c>
      <c r="H222" s="137">
        <v>522</v>
      </c>
      <c r="I222" s="137">
        <v>496</v>
      </c>
      <c r="J222" s="137">
        <v>460</v>
      </c>
      <c r="K222" s="137">
        <v>421</v>
      </c>
      <c r="L222" s="137">
        <v>388</v>
      </c>
      <c r="M222" s="137">
        <v>360</v>
      </c>
      <c r="N222" s="137">
        <v>335</v>
      </c>
      <c r="O222" s="137">
        <v>307</v>
      </c>
      <c r="P222" s="137">
        <v>273</v>
      </c>
      <c r="Q222" s="137">
        <v>249</v>
      </c>
      <c r="R222" s="137">
        <v>221</v>
      </c>
      <c r="S222" s="137">
        <v>196</v>
      </c>
      <c r="T222" s="137">
        <v>172</v>
      </c>
      <c r="U222" s="137">
        <v>157</v>
      </c>
      <c r="V222" s="137">
        <v>137</v>
      </c>
      <c r="W222" s="137">
        <v>127</v>
      </c>
      <c r="X222" s="137">
        <v>102</v>
      </c>
      <c r="Y222" s="137">
        <v>89</v>
      </c>
      <c r="Z222" s="137">
        <v>73</v>
      </c>
      <c r="AA222" s="137">
        <v>60</v>
      </c>
      <c r="AB222" s="137">
        <v>49</v>
      </c>
      <c r="AC222" s="137">
        <v>42</v>
      </c>
      <c r="AD222" s="137">
        <v>34</v>
      </c>
      <c r="AE222" s="137">
        <v>30</v>
      </c>
      <c r="AF222" s="137">
        <v>23</v>
      </c>
      <c r="AG222" s="137">
        <v>19</v>
      </c>
      <c r="AH222" s="137">
        <v>15</v>
      </c>
      <c r="AI222" s="137">
        <v>15</v>
      </c>
      <c r="AJ222" s="137">
        <v>16</v>
      </c>
      <c r="AK222" s="137">
        <v>13</v>
      </c>
      <c r="AL222" s="137">
        <v>12</v>
      </c>
      <c r="AM222" s="137">
        <v>10</v>
      </c>
      <c r="AN222" s="137">
        <v>7</v>
      </c>
      <c r="AO222" s="137">
        <v>7</v>
      </c>
      <c r="AP222" s="137">
        <v>5</v>
      </c>
    </row>
    <row r="223" spans="1:42" ht="18" customHeight="1">
      <c r="A223" s="136" t="s">
        <v>1015</v>
      </c>
      <c r="B223" s="136" t="s">
        <v>1016</v>
      </c>
      <c r="C223" s="137">
        <v>1431</v>
      </c>
      <c r="D223" s="137">
        <v>1258</v>
      </c>
      <c r="E223" s="137">
        <v>1106</v>
      </c>
      <c r="F223" s="137">
        <v>1033</v>
      </c>
      <c r="G223" s="137">
        <v>925</v>
      </c>
      <c r="H223" s="137">
        <v>814</v>
      </c>
      <c r="I223" s="137">
        <v>776</v>
      </c>
      <c r="J223" s="137">
        <v>698</v>
      </c>
      <c r="K223" s="137">
        <v>615</v>
      </c>
      <c r="L223" s="137">
        <v>542</v>
      </c>
      <c r="M223" s="137">
        <v>520</v>
      </c>
      <c r="N223" s="137">
        <v>480</v>
      </c>
      <c r="O223" s="137">
        <v>434</v>
      </c>
      <c r="P223" s="137">
        <v>395</v>
      </c>
      <c r="Q223" s="137">
        <v>361</v>
      </c>
      <c r="R223" s="137">
        <v>312</v>
      </c>
      <c r="S223" s="137">
        <v>279</v>
      </c>
      <c r="T223" s="137">
        <v>261</v>
      </c>
      <c r="U223" s="137">
        <v>225</v>
      </c>
      <c r="V223" s="137">
        <v>187</v>
      </c>
      <c r="W223" s="137">
        <v>166</v>
      </c>
      <c r="X223" s="137">
        <v>153</v>
      </c>
      <c r="Y223" s="137">
        <v>137</v>
      </c>
      <c r="Z223" s="137">
        <v>113</v>
      </c>
      <c r="AA223" s="137">
        <v>98</v>
      </c>
      <c r="AB223" s="137">
        <v>75</v>
      </c>
      <c r="AC223" s="137">
        <v>51</v>
      </c>
      <c r="AD223" s="137">
        <v>39</v>
      </c>
      <c r="AE223" s="137">
        <v>27</v>
      </c>
      <c r="AF223" s="137">
        <v>20</v>
      </c>
      <c r="AG223" s="137">
        <v>13</v>
      </c>
      <c r="AH223" s="137">
        <v>13</v>
      </c>
      <c r="AI223" s="137">
        <v>10</v>
      </c>
      <c r="AJ223" s="137">
        <v>11</v>
      </c>
      <c r="AK223" s="137">
        <v>11</v>
      </c>
      <c r="AL223" s="137">
        <v>11</v>
      </c>
      <c r="AM223" s="137">
        <v>9</v>
      </c>
      <c r="AN223" s="137">
        <v>6</v>
      </c>
      <c r="AO223" s="137">
        <v>5</v>
      </c>
      <c r="AP223" s="137">
        <v>6</v>
      </c>
    </row>
    <row r="224" spans="1:42" ht="18" customHeight="1">
      <c r="A224" s="136" t="s">
        <v>1017</v>
      </c>
      <c r="B224" s="136" t="s">
        <v>1018</v>
      </c>
      <c r="C224" s="137">
        <v>272</v>
      </c>
      <c r="D224" s="137">
        <v>234</v>
      </c>
      <c r="E224" s="137">
        <v>194</v>
      </c>
      <c r="F224" s="137">
        <v>179</v>
      </c>
      <c r="G224" s="137">
        <v>160</v>
      </c>
      <c r="H224" s="137">
        <v>147</v>
      </c>
      <c r="I224" s="137">
        <v>140</v>
      </c>
      <c r="J224" s="137">
        <v>128</v>
      </c>
      <c r="K224" s="137">
        <v>108</v>
      </c>
      <c r="L224" s="137">
        <v>101</v>
      </c>
      <c r="M224" s="137">
        <v>92</v>
      </c>
      <c r="N224" s="137">
        <v>81</v>
      </c>
      <c r="O224" s="137">
        <v>68</v>
      </c>
      <c r="P224" s="137">
        <v>58</v>
      </c>
      <c r="Q224" s="137">
        <v>56</v>
      </c>
      <c r="R224" s="137">
        <v>47</v>
      </c>
      <c r="S224" s="137">
        <v>50</v>
      </c>
      <c r="T224" s="137">
        <v>42</v>
      </c>
      <c r="U224" s="137">
        <v>34</v>
      </c>
      <c r="V224" s="137">
        <v>29</v>
      </c>
      <c r="W224" s="137">
        <v>23</v>
      </c>
      <c r="X224" s="137">
        <v>19</v>
      </c>
      <c r="Y224" s="137">
        <v>15</v>
      </c>
      <c r="Z224" s="137">
        <v>13</v>
      </c>
      <c r="AA224" s="137">
        <v>11</v>
      </c>
      <c r="AB224" s="137">
        <v>11</v>
      </c>
      <c r="AC224" s="137">
        <v>11</v>
      </c>
      <c r="AD224" s="137">
        <v>9</v>
      </c>
      <c r="AE224" s="137">
        <v>9</v>
      </c>
      <c r="AF224" s="137">
        <v>6</v>
      </c>
      <c r="AG224" s="137">
        <v>5</v>
      </c>
      <c r="AH224" s="137" t="s">
        <v>631</v>
      </c>
      <c r="AI224" s="137">
        <v>5</v>
      </c>
      <c r="AJ224" s="137">
        <v>5</v>
      </c>
      <c r="AK224" s="137">
        <v>6</v>
      </c>
      <c r="AL224" s="137" t="s">
        <v>631</v>
      </c>
      <c r="AM224" s="137" t="s">
        <v>631</v>
      </c>
      <c r="AN224" s="137" t="s">
        <v>631</v>
      </c>
      <c r="AO224" s="137" t="s">
        <v>631</v>
      </c>
      <c r="AP224" s="137" t="s">
        <v>631</v>
      </c>
    </row>
    <row r="225" spans="1:42" ht="18" customHeight="1">
      <c r="A225" s="136" t="s">
        <v>1019</v>
      </c>
      <c r="B225" s="136" t="s">
        <v>1020</v>
      </c>
      <c r="C225" s="137">
        <v>851</v>
      </c>
      <c r="D225" s="137">
        <v>753</v>
      </c>
      <c r="E225" s="137">
        <v>667</v>
      </c>
      <c r="F225" s="137">
        <v>601</v>
      </c>
      <c r="G225" s="137">
        <v>567</v>
      </c>
      <c r="H225" s="137">
        <v>505</v>
      </c>
      <c r="I225" s="137">
        <v>493</v>
      </c>
      <c r="J225" s="137">
        <v>456</v>
      </c>
      <c r="K225" s="137">
        <v>425</v>
      </c>
      <c r="L225" s="137">
        <v>375</v>
      </c>
      <c r="M225" s="137">
        <v>333</v>
      </c>
      <c r="N225" s="137">
        <v>302</v>
      </c>
      <c r="O225" s="137">
        <v>271</v>
      </c>
      <c r="P225" s="137">
        <v>243</v>
      </c>
      <c r="Q225" s="137">
        <v>225</v>
      </c>
      <c r="R225" s="137">
        <v>204</v>
      </c>
      <c r="S225" s="137">
        <v>180</v>
      </c>
      <c r="T225" s="137">
        <v>153</v>
      </c>
      <c r="U225" s="137">
        <v>140</v>
      </c>
      <c r="V225" s="137">
        <v>119</v>
      </c>
      <c r="W225" s="137">
        <v>102</v>
      </c>
      <c r="X225" s="137">
        <v>98</v>
      </c>
      <c r="Y225" s="137">
        <v>79</v>
      </c>
      <c r="Z225" s="137">
        <v>63</v>
      </c>
      <c r="AA225" s="137">
        <v>56</v>
      </c>
      <c r="AB225" s="137">
        <v>43</v>
      </c>
      <c r="AC225" s="137">
        <v>37</v>
      </c>
      <c r="AD225" s="137">
        <v>27</v>
      </c>
      <c r="AE225" s="137">
        <v>25</v>
      </c>
      <c r="AF225" s="137">
        <v>21</v>
      </c>
      <c r="AG225" s="137">
        <v>14</v>
      </c>
      <c r="AH225" s="137">
        <v>15</v>
      </c>
      <c r="AI225" s="137">
        <v>12</v>
      </c>
      <c r="AJ225" s="137">
        <v>11</v>
      </c>
      <c r="AK225" s="137">
        <v>11</v>
      </c>
      <c r="AL225" s="137">
        <v>8</v>
      </c>
      <c r="AM225" s="137">
        <v>7</v>
      </c>
      <c r="AN225" s="137">
        <v>5</v>
      </c>
      <c r="AO225" s="137">
        <v>5</v>
      </c>
      <c r="AP225" s="137">
        <v>6</v>
      </c>
    </row>
    <row r="226" spans="1:42" ht="18" customHeight="1">
      <c r="A226" s="136" t="s">
        <v>1021</v>
      </c>
      <c r="B226" s="136" t="s">
        <v>1022</v>
      </c>
      <c r="C226" s="137">
        <v>447</v>
      </c>
      <c r="D226" s="137">
        <v>375</v>
      </c>
      <c r="E226" s="137">
        <v>323</v>
      </c>
      <c r="F226" s="137">
        <v>298</v>
      </c>
      <c r="G226" s="137">
        <v>293</v>
      </c>
      <c r="H226" s="137">
        <v>266</v>
      </c>
      <c r="I226" s="137">
        <v>240</v>
      </c>
      <c r="J226" s="137">
        <v>225</v>
      </c>
      <c r="K226" s="137">
        <v>211</v>
      </c>
      <c r="L226" s="137">
        <v>194</v>
      </c>
      <c r="M226" s="137">
        <v>174</v>
      </c>
      <c r="N226" s="137">
        <v>152</v>
      </c>
      <c r="O226" s="137">
        <v>135</v>
      </c>
      <c r="P226" s="137">
        <v>117</v>
      </c>
      <c r="Q226" s="137">
        <v>100</v>
      </c>
      <c r="R226" s="137">
        <v>95</v>
      </c>
      <c r="S226" s="137">
        <v>90</v>
      </c>
      <c r="T226" s="137">
        <v>82</v>
      </c>
      <c r="U226" s="137">
        <v>73</v>
      </c>
      <c r="V226" s="137">
        <v>59</v>
      </c>
      <c r="W226" s="137">
        <v>52</v>
      </c>
      <c r="X226" s="137">
        <v>49</v>
      </c>
      <c r="Y226" s="137">
        <v>42</v>
      </c>
      <c r="Z226" s="137">
        <v>38</v>
      </c>
      <c r="AA226" s="137">
        <v>32</v>
      </c>
      <c r="AB226" s="137">
        <v>24</v>
      </c>
      <c r="AC226" s="137">
        <v>18</v>
      </c>
      <c r="AD226" s="137">
        <v>17</v>
      </c>
      <c r="AE226" s="137">
        <v>12</v>
      </c>
      <c r="AF226" s="137">
        <v>12</v>
      </c>
      <c r="AG226" s="137">
        <v>7</v>
      </c>
      <c r="AH226" s="137">
        <v>5</v>
      </c>
      <c r="AI226" s="137" t="s">
        <v>631</v>
      </c>
      <c r="AJ226" s="137" t="s">
        <v>631</v>
      </c>
      <c r="AK226" s="137" t="s">
        <v>631</v>
      </c>
      <c r="AL226" s="137" t="s">
        <v>631</v>
      </c>
      <c r="AM226" s="137" t="s">
        <v>631</v>
      </c>
      <c r="AN226" s="137" t="s">
        <v>631</v>
      </c>
      <c r="AO226" s="137" t="s">
        <v>631</v>
      </c>
      <c r="AP226" s="137" t="s">
        <v>631</v>
      </c>
    </row>
    <row r="227" spans="1:42" ht="18" customHeight="1">
      <c r="A227" s="136" t="s">
        <v>1023</v>
      </c>
      <c r="B227" s="136" t="s">
        <v>1024</v>
      </c>
      <c r="C227" s="137">
        <v>759</v>
      </c>
      <c r="D227" s="137">
        <v>655</v>
      </c>
      <c r="E227" s="137">
        <v>579</v>
      </c>
      <c r="F227" s="137">
        <v>526</v>
      </c>
      <c r="G227" s="137">
        <v>474</v>
      </c>
      <c r="H227" s="137">
        <v>411</v>
      </c>
      <c r="I227" s="137">
        <v>397</v>
      </c>
      <c r="J227" s="137">
        <v>361</v>
      </c>
      <c r="K227" s="137">
        <v>337</v>
      </c>
      <c r="L227" s="137">
        <v>299</v>
      </c>
      <c r="M227" s="137">
        <v>272</v>
      </c>
      <c r="N227" s="137">
        <v>248</v>
      </c>
      <c r="O227" s="137">
        <v>225</v>
      </c>
      <c r="P227" s="137">
        <v>196</v>
      </c>
      <c r="Q227" s="137">
        <v>179</v>
      </c>
      <c r="R227" s="137">
        <v>154</v>
      </c>
      <c r="S227" s="137">
        <v>143</v>
      </c>
      <c r="T227" s="137">
        <v>127</v>
      </c>
      <c r="U227" s="137">
        <v>115</v>
      </c>
      <c r="V227" s="137">
        <v>98</v>
      </c>
      <c r="W227" s="137">
        <v>85</v>
      </c>
      <c r="X227" s="137">
        <v>76</v>
      </c>
      <c r="Y227" s="137">
        <v>68</v>
      </c>
      <c r="Z227" s="137">
        <v>54</v>
      </c>
      <c r="AA227" s="137">
        <v>47</v>
      </c>
      <c r="AB227" s="137">
        <v>35</v>
      </c>
      <c r="AC227" s="137">
        <v>25</v>
      </c>
      <c r="AD227" s="137">
        <v>22</v>
      </c>
      <c r="AE227" s="137">
        <v>16</v>
      </c>
      <c r="AF227" s="137">
        <v>13</v>
      </c>
      <c r="AG227" s="137">
        <v>11</v>
      </c>
      <c r="AH227" s="137">
        <v>8</v>
      </c>
      <c r="AI227" s="137">
        <v>8</v>
      </c>
      <c r="AJ227" s="137">
        <v>7</v>
      </c>
      <c r="AK227" s="137">
        <v>7</v>
      </c>
      <c r="AL227" s="137">
        <v>7</v>
      </c>
      <c r="AM227" s="137">
        <v>6</v>
      </c>
      <c r="AN227" s="137" t="s">
        <v>631</v>
      </c>
      <c r="AO227" s="137" t="s">
        <v>631</v>
      </c>
      <c r="AP227" s="137" t="s">
        <v>631</v>
      </c>
    </row>
    <row r="228" spans="1:42" ht="18" customHeight="1">
      <c r="A228" s="136"/>
      <c r="B228" s="136" t="s">
        <v>727</v>
      </c>
      <c r="C228" s="137" t="s">
        <v>631</v>
      </c>
      <c r="D228" s="137" t="s">
        <v>631</v>
      </c>
      <c r="E228" s="137">
        <v>0</v>
      </c>
      <c r="F228" s="137">
        <v>0</v>
      </c>
      <c r="G228" s="137">
        <v>0</v>
      </c>
      <c r="H228" s="137">
        <v>0</v>
      </c>
      <c r="I228" s="137">
        <v>0</v>
      </c>
      <c r="J228" s="137">
        <v>0</v>
      </c>
      <c r="K228" s="137">
        <v>0</v>
      </c>
      <c r="L228" s="137">
        <v>0</v>
      </c>
      <c r="M228" s="137">
        <v>0</v>
      </c>
      <c r="N228" s="137">
        <v>0</v>
      </c>
      <c r="O228" s="137">
        <v>0</v>
      </c>
      <c r="P228" s="137">
        <v>0</v>
      </c>
      <c r="Q228" s="137">
        <v>0</v>
      </c>
      <c r="R228" s="137">
        <v>0</v>
      </c>
      <c r="S228" s="137">
        <v>0</v>
      </c>
      <c r="T228" s="137">
        <v>0</v>
      </c>
      <c r="U228" s="137">
        <v>0</v>
      </c>
      <c r="V228" s="137">
        <v>0</v>
      </c>
      <c r="W228" s="137">
        <v>0</v>
      </c>
      <c r="X228" s="137">
        <v>0</v>
      </c>
      <c r="Y228" s="137">
        <v>0</v>
      </c>
      <c r="Z228" s="137">
        <v>0</v>
      </c>
      <c r="AA228" s="137">
        <v>0</v>
      </c>
      <c r="AB228" s="137">
        <v>0</v>
      </c>
      <c r="AC228" s="137">
        <v>0</v>
      </c>
      <c r="AD228" s="137">
        <v>0</v>
      </c>
      <c r="AE228" s="137">
        <v>0</v>
      </c>
      <c r="AF228" s="137">
        <v>0</v>
      </c>
      <c r="AG228" s="137">
        <v>0</v>
      </c>
      <c r="AH228" s="137">
        <v>0</v>
      </c>
      <c r="AI228" s="137">
        <v>0</v>
      </c>
      <c r="AJ228" s="137">
        <v>0</v>
      </c>
      <c r="AK228" s="137">
        <v>0</v>
      </c>
      <c r="AL228" s="137">
        <v>0</v>
      </c>
      <c r="AM228" s="137">
        <v>0</v>
      </c>
      <c r="AN228" s="137">
        <v>0</v>
      </c>
      <c r="AO228" s="137">
        <v>0</v>
      </c>
      <c r="AP228" s="137">
        <v>0</v>
      </c>
    </row>
    <row r="229" spans="1:42" ht="18" customHeight="1">
      <c r="A229" s="136" t="s">
        <v>1025</v>
      </c>
      <c r="B229" s="136" t="s">
        <v>1026</v>
      </c>
      <c r="C229" s="137">
        <v>3291</v>
      </c>
      <c r="D229" s="137">
        <v>2849</v>
      </c>
      <c r="E229" s="137">
        <v>2446</v>
      </c>
      <c r="F229" s="137">
        <v>2194</v>
      </c>
      <c r="G229" s="137">
        <v>1998</v>
      </c>
      <c r="H229" s="137">
        <v>1729</v>
      </c>
      <c r="I229" s="137">
        <v>1655</v>
      </c>
      <c r="J229" s="137">
        <v>1493</v>
      </c>
      <c r="K229" s="137">
        <v>1359</v>
      </c>
      <c r="L229" s="137">
        <v>1238</v>
      </c>
      <c r="M229" s="137">
        <v>1188</v>
      </c>
      <c r="N229" s="137">
        <v>1110</v>
      </c>
      <c r="O229" s="137">
        <v>1040</v>
      </c>
      <c r="P229" s="137">
        <v>939</v>
      </c>
      <c r="Q229" s="137">
        <v>850</v>
      </c>
      <c r="R229" s="137">
        <v>749</v>
      </c>
      <c r="S229" s="137">
        <v>689</v>
      </c>
      <c r="T229" s="137">
        <v>609</v>
      </c>
      <c r="U229" s="137">
        <v>543</v>
      </c>
      <c r="V229" s="137">
        <v>453</v>
      </c>
      <c r="W229" s="137">
        <v>427</v>
      </c>
      <c r="X229" s="137">
        <v>387</v>
      </c>
      <c r="Y229" s="137">
        <v>352</v>
      </c>
      <c r="Z229" s="137">
        <v>305</v>
      </c>
      <c r="AA229" s="137">
        <v>268</v>
      </c>
      <c r="AB229" s="137">
        <v>234</v>
      </c>
      <c r="AC229" s="137">
        <v>201</v>
      </c>
      <c r="AD229" s="137">
        <v>172</v>
      </c>
      <c r="AE229" s="137">
        <v>135</v>
      </c>
      <c r="AF229" s="137">
        <v>99</v>
      </c>
      <c r="AG229" s="137">
        <v>78</v>
      </c>
      <c r="AH229" s="137">
        <v>77</v>
      </c>
      <c r="AI229" s="137">
        <v>72</v>
      </c>
      <c r="AJ229" s="137">
        <v>66</v>
      </c>
      <c r="AK229" s="137">
        <v>57</v>
      </c>
      <c r="AL229" s="137">
        <v>56</v>
      </c>
      <c r="AM229" s="137">
        <v>60</v>
      </c>
      <c r="AN229" s="137">
        <v>55</v>
      </c>
      <c r="AO229" s="137">
        <v>54</v>
      </c>
      <c r="AP229" s="137">
        <v>50</v>
      </c>
    </row>
    <row r="230" spans="1:42" ht="18" customHeight="1">
      <c r="A230" s="136" t="s">
        <v>1027</v>
      </c>
      <c r="B230" s="136" t="s">
        <v>1028</v>
      </c>
      <c r="C230" s="137">
        <v>488</v>
      </c>
      <c r="D230" s="137">
        <v>421</v>
      </c>
      <c r="E230" s="137">
        <v>360</v>
      </c>
      <c r="F230" s="137">
        <v>319</v>
      </c>
      <c r="G230" s="137">
        <v>285</v>
      </c>
      <c r="H230" s="137">
        <v>236</v>
      </c>
      <c r="I230" s="137">
        <v>225</v>
      </c>
      <c r="J230" s="137">
        <v>192</v>
      </c>
      <c r="K230" s="137">
        <v>166</v>
      </c>
      <c r="L230" s="137">
        <v>158</v>
      </c>
      <c r="M230" s="137">
        <v>155</v>
      </c>
      <c r="N230" s="137">
        <v>149</v>
      </c>
      <c r="O230" s="137">
        <v>138</v>
      </c>
      <c r="P230" s="137">
        <v>117</v>
      </c>
      <c r="Q230" s="137">
        <v>102</v>
      </c>
      <c r="R230" s="137">
        <v>91</v>
      </c>
      <c r="S230" s="137">
        <v>85</v>
      </c>
      <c r="T230" s="137">
        <v>77</v>
      </c>
      <c r="U230" s="137">
        <v>67</v>
      </c>
      <c r="V230" s="137">
        <v>55</v>
      </c>
      <c r="W230" s="137">
        <v>57</v>
      </c>
      <c r="X230" s="137">
        <v>49</v>
      </c>
      <c r="Y230" s="137">
        <v>46</v>
      </c>
      <c r="Z230" s="137">
        <v>37</v>
      </c>
      <c r="AA230" s="137">
        <v>34</v>
      </c>
      <c r="AB230" s="137">
        <v>30</v>
      </c>
      <c r="AC230" s="137">
        <v>24</v>
      </c>
      <c r="AD230" s="137">
        <v>22</v>
      </c>
      <c r="AE230" s="137">
        <v>17</v>
      </c>
      <c r="AF230" s="137">
        <v>10</v>
      </c>
      <c r="AG230" s="137">
        <v>8</v>
      </c>
      <c r="AH230" s="137">
        <v>9</v>
      </c>
      <c r="AI230" s="137">
        <v>10</v>
      </c>
      <c r="AJ230" s="137">
        <v>7</v>
      </c>
      <c r="AK230" s="137">
        <v>7</v>
      </c>
      <c r="AL230" s="137">
        <v>7</v>
      </c>
      <c r="AM230" s="137">
        <v>10</v>
      </c>
      <c r="AN230" s="137">
        <v>10</v>
      </c>
      <c r="AO230" s="137">
        <v>10</v>
      </c>
      <c r="AP230" s="137">
        <v>9</v>
      </c>
    </row>
    <row r="231" spans="1:42" ht="18" customHeight="1">
      <c r="A231" s="136" t="s">
        <v>1029</v>
      </c>
      <c r="B231" s="136" t="s">
        <v>1030</v>
      </c>
      <c r="C231" s="137">
        <v>584</v>
      </c>
      <c r="D231" s="137">
        <v>494</v>
      </c>
      <c r="E231" s="137">
        <v>436</v>
      </c>
      <c r="F231" s="137">
        <v>391</v>
      </c>
      <c r="G231" s="137">
        <v>353</v>
      </c>
      <c r="H231" s="137">
        <v>308</v>
      </c>
      <c r="I231" s="137">
        <v>301</v>
      </c>
      <c r="J231" s="137">
        <v>278</v>
      </c>
      <c r="K231" s="137">
        <v>254</v>
      </c>
      <c r="L231" s="137">
        <v>223</v>
      </c>
      <c r="M231" s="137">
        <v>214</v>
      </c>
      <c r="N231" s="137">
        <v>194</v>
      </c>
      <c r="O231" s="137">
        <v>187</v>
      </c>
      <c r="P231" s="137">
        <v>173</v>
      </c>
      <c r="Q231" s="137">
        <v>159</v>
      </c>
      <c r="R231" s="137">
        <v>138</v>
      </c>
      <c r="S231" s="137">
        <v>117</v>
      </c>
      <c r="T231" s="137">
        <v>104</v>
      </c>
      <c r="U231" s="137">
        <v>83</v>
      </c>
      <c r="V231" s="137">
        <v>67</v>
      </c>
      <c r="W231" s="137">
        <v>68</v>
      </c>
      <c r="X231" s="137">
        <v>63</v>
      </c>
      <c r="Y231" s="137">
        <v>60</v>
      </c>
      <c r="Z231" s="137">
        <v>48</v>
      </c>
      <c r="AA231" s="137">
        <v>42</v>
      </c>
      <c r="AB231" s="137">
        <v>38</v>
      </c>
      <c r="AC231" s="137">
        <v>32</v>
      </c>
      <c r="AD231" s="137">
        <v>28</v>
      </c>
      <c r="AE231" s="137">
        <v>23</v>
      </c>
      <c r="AF231" s="137">
        <v>17</v>
      </c>
      <c r="AG231" s="137">
        <v>14</v>
      </c>
      <c r="AH231" s="137">
        <v>15</v>
      </c>
      <c r="AI231" s="137">
        <v>12</v>
      </c>
      <c r="AJ231" s="137">
        <v>12</v>
      </c>
      <c r="AK231" s="137">
        <v>11</v>
      </c>
      <c r="AL231" s="137">
        <v>11</v>
      </c>
      <c r="AM231" s="137">
        <v>10</v>
      </c>
      <c r="AN231" s="137">
        <v>9</v>
      </c>
      <c r="AO231" s="137">
        <v>7</v>
      </c>
      <c r="AP231" s="137">
        <v>6</v>
      </c>
    </row>
    <row r="232" spans="1:42" ht="18" customHeight="1">
      <c r="A232" s="136" t="s">
        <v>1031</v>
      </c>
      <c r="B232" s="136" t="s">
        <v>1032</v>
      </c>
      <c r="C232" s="137">
        <v>189</v>
      </c>
      <c r="D232" s="137">
        <v>162</v>
      </c>
      <c r="E232" s="137">
        <v>130</v>
      </c>
      <c r="F232" s="137">
        <v>115</v>
      </c>
      <c r="G232" s="137">
        <v>107</v>
      </c>
      <c r="H232" s="137">
        <v>95</v>
      </c>
      <c r="I232" s="137">
        <v>89</v>
      </c>
      <c r="J232" s="137">
        <v>82</v>
      </c>
      <c r="K232" s="137">
        <v>76</v>
      </c>
      <c r="L232" s="137">
        <v>73</v>
      </c>
      <c r="M232" s="137">
        <v>68</v>
      </c>
      <c r="N232" s="137">
        <v>60</v>
      </c>
      <c r="O232" s="137">
        <v>59</v>
      </c>
      <c r="P232" s="137">
        <v>54</v>
      </c>
      <c r="Q232" s="137">
        <v>49</v>
      </c>
      <c r="R232" s="137">
        <v>42</v>
      </c>
      <c r="S232" s="137">
        <v>41</v>
      </c>
      <c r="T232" s="137">
        <v>35</v>
      </c>
      <c r="U232" s="137">
        <v>36</v>
      </c>
      <c r="V232" s="137">
        <v>33</v>
      </c>
      <c r="W232" s="137">
        <v>33</v>
      </c>
      <c r="X232" s="137">
        <v>32</v>
      </c>
      <c r="Y232" s="137">
        <v>28</v>
      </c>
      <c r="Z232" s="137">
        <v>25</v>
      </c>
      <c r="AA232" s="137">
        <v>23</v>
      </c>
      <c r="AB232" s="137">
        <v>17</v>
      </c>
      <c r="AC232" s="137">
        <v>14</v>
      </c>
      <c r="AD232" s="137">
        <v>13</v>
      </c>
      <c r="AE232" s="137">
        <v>9</v>
      </c>
      <c r="AF232" s="137">
        <v>10</v>
      </c>
      <c r="AG232" s="137">
        <v>9</v>
      </c>
      <c r="AH232" s="137">
        <v>8</v>
      </c>
      <c r="AI232" s="137">
        <v>8</v>
      </c>
      <c r="AJ232" s="137">
        <v>8</v>
      </c>
      <c r="AK232" s="137">
        <v>6</v>
      </c>
      <c r="AL232" s="137" t="s">
        <v>631</v>
      </c>
      <c r="AM232" s="137">
        <v>5</v>
      </c>
      <c r="AN232" s="137" t="s">
        <v>631</v>
      </c>
      <c r="AO232" s="137" t="s">
        <v>631</v>
      </c>
      <c r="AP232" s="137" t="s">
        <v>631</v>
      </c>
    </row>
    <row r="233" spans="1:42" ht="18" customHeight="1">
      <c r="A233" s="136" t="s">
        <v>1033</v>
      </c>
      <c r="B233" s="136" t="s">
        <v>1034</v>
      </c>
      <c r="C233" s="137">
        <v>513</v>
      </c>
      <c r="D233" s="137">
        <v>439</v>
      </c>
      <c r="E233" s="137">
        <v>381</v>
      </c>
      <c r="F233" s="137">
        <v>332</v>
      </c>
      <c r="G233" s="137">
        <v>290</v>
      </c>
      <c r="H233" s="137">
        <v>256</v>
      </c>
      <c r="I233" s="137">
        <v>246</v>
      </c>
      <c r="J233" s="137">
        <v>224</v>
      </c>
      <c r="K233" s="137">
        <v>197</v>
      </c>
      <c r="L233" s="137">
        <v>178</v>
      </c>
      <c r="M233" s="137">
        <v>171</v>
      </c>
      <c r="N233" s="137">
        <v>163</v>
      </c>
      <c r="O233" s="137">
        <v>158</v>
      </c>
      <c r="P233" s="137">
        <v>137</v>
      </c>
      <c r="Q233" s="137">
        <v>120</v>
      </c>
      <c r="R233" s="137">
        <v>110</v>
      </c>
      <c r="S233" s="137">
        <v>105</v>
      </c>
      <c r="T233" s="137">
        <v>88</v>
      </c>
      <c r="U233" s="137">
        <v>78</v>
      </c>
      <c r="V233" s="137">
        <v>63</v>
      </c>
      <c r="W233" s="137">
        <v>61</v>
      </c>
      <c r="X233" s="137">
        <v>59</v>
      </c>
      <c r="Y233" s="137">
        <v>53</v>
      </c>
      <c r="Z233" s="137">
        <v>46</v>
      </c>
      <c r="AA233" s="137">
        <v>39</v>
      </c>
      <c r="AB233" s="137">
        <v>36</v>
      </c>
      <c r="AC233" s="137">
        <v>32</v>
      </c>
      <c r="AD233" s="137">
        <v>23</v>
      </c>
      <c r="AE233" s="137">
        <v>19</v>
      </c>
      <c r="AF233" s="137">
        <v>15</v>
      </c>
      <c r="AG233" s="137">
        <v>14</v>
      </c>
      <c r="AH233" s="137">
        <v>15</v>
      </c>
      <c r="AI233" s="137">
        <v>15</v>
      </c>
      <c r="AJ233" s="137">
        <v>14</v>
      </c>
      <c r="AK233" s="137">
        <v>11</v>
      </c>
      <c r="AL233" s="137">
        <v>13</v>
      </c>
      <c r="AM233" s="137">
        <v>13</v>
      </c>
      <c r="AN233" s="137">
        <v>11</v>
      </c>
      <c r="AO233" s="137">
        <v>12</v>
      </c>
      <c r="AP233" s="137">
        <v>10</v>
      </c>
    </row>
    <row r="234" spans="1:42" ht="18" customHeight="1">
      <c r="A234" s="136" t="s">
        <v>1035</v>
      </c>
      <c r="B234" s="136" t="s">
        <v>1036</v>
      </c>
      <c r="C234" s="137">
        <v>468</v>
      </c>
      <c r="D234" s="137">
        <v>407</v>
      </c>
      <c r="E234" s="137">
        <v>345</v>
      </c>
      <c r="F234" s="137">
        <v>320</v>
      </c>
      <c r="G234" s="137">
        <v>302</v>
      </c>
      <c r="H234" s="137">
        <v>255</v>
      </c>
      <c r="I234" s="137">
        <v>244</v>
      </c>
      <c r="J234" s="137">
        <v>215</v>
      </c>
      <c r="K234" s="137">
        <v>202</v>
      </c>
      <c r="L234" s="137">
        <v>186</v>
      </c>
      <c r="M234" s="137">
        <v>176</v>
      </c>
      <c r="N234" s="137">
        <v>164</v>
      </c>
      <c r="O234" s="137">
        <v>147</v>
      </c>
      <c r="P234" s="137">
        <v>138</v>
      </c>
      <c r="Q234" s="137">
        <v>135</v>
      </c>
      <c r="R234" s="137">
        <v>127</v>
      </c>
      <c r="S234" s="137">
        <v>124</v>
      </c>
      <c r="T234" s="137">
        <v>114</v>
      </c>
      <c r="U234" s="137">
        <v>111</v>
      </c>
      <c r="V234" s="137">
        <v>95</v>
      </c>
      <c r="W234" s="137">
        <v>85</v>
      </c>
      <c r="X234" s="137">
        <v>75</v>
      </c>
      <c r="Y234" s="137">
        <v>67</v>
      </c>
      <c r="Z234" s="137">
        <v>64</v>
      </c>
      <c r="AA234" s="137">
        <v>57</v>
      </c>
      <c r="AB234" s="137">
        <v>48</v>
      </c>
      <c r="AC234" s="137">
        <v>45</v>
      </c>
      <c r="AD234" s="137">
        <v>38</v>
      </c>
      <c r="AE234" s="137">
        <v>26</v>
      </c>
      <c r="AF234" s="137">
        <v>17</v>
      </c>
      <c r="AG234" s="137">
        <v>15</v>
      </c>
      <c r="AH234" s="137">
        <v>14</v>
      </c>
      <c r="AI234" s="137">
        <v>13</v>
      </c>
      <c r="AJ234" s="137">
        <v>11</v>
      </c>
      <c r="AK234" s="137">
        <v>8</v>
      </c>
      <c r="AL234" s="137">
        <v>9</v>
      </c>
      <c r="AM234" s="137">
        <v>9</v>
      </c>
      <c r="AN234" s="137">
        <v>8</v>
      </c>
      <c r="AO234" s="137">
        <v>9</v>
      </c>
      <c r="AP234" s="137">
        <v>10</v>
      </c>
    </row>
    <row r="235" spans="1:42" ht="18" customHeight="1">
      <c r="A235" s="136" t="s">
        <v>1037</v>
      </c>
      <c r="B235" s="136" t="s">
        <v>1038</v>
      </c>
      <c r="C235" s="137">
        <v>294</v>
      </c>
      <c r="D235" s="137">
        <v>263</v>
      </c>
      <c r="E235" s="137">
        <v>225</v>
      </c>
      <c r="F235" s="137">
        <v>208</v>
      </c>
      <c r="G235" s="137">
        <v>178</v>
      </c>
      <c r="H235" s="137">
        <v>154</v>
      </c>
      <c r="I235" s="137">
        <v>150</v>
      </c>
      <c r="J235" s="137">
        <v>131</v>
      </c>
      <c r="K235" s="137">
        <v>125</v>
      </c>
      <c r="L235" s="137">
        <v>115</v>
      </c>
      <c r="M235" s="137">
        <v>106</v>
      </c>
      <c r="N235" s="137">
        <v>94</v>
      </c>
      <c r="O235" s="137">
        <v>87</v>
      </c>
      <c r="P235" s="137">
        <v>79</v>
      </c>
      <c r="Q235" s="137">
        <v>70</v>
      </c>
      <c r="R235" s="137">
        <v>58</v>
      </c>
      <c r="S235" s="137">
        <v>53</v>
      </c>
      <c r="T235" s="137">
        <v>52</v>
      </c>
      <c r="U235" s="137">
        <v>44</v>
      </c>
      <c r="V235" s="137">
        <v>38</v>
      </c>
      <c r="W235" s="137">
        <v>35</v>
      </c>
      <c r="X235" s="137">
        <v>29</v>
      </c>
      <c r="Y235" s="137">
        <v>29</v>
      </c>
      <c r="Z235" s="137">
        <v>26</v>
      </c>
      <c r="AA235" s="137">
        <v>24</v>
      </c>
      <c r="AB235" s="137">
        <v>21</v>
      </c>
      <c r="AC235" s="137">
        <v>16</v>
      </c>
      <c r="AD235" s="137">
        <v>14</v>
      </c>
      <c r="AE235" s="137">
        <v>14</v>
      </c>
      <c r="AF235" s="137">
        <v>11</v>
      </c>
      <c r="AG235" s="137">
        <v>7</v>
      </c>
      <c r="AH235" s="137">
        <v>6</v>
      </c>
      <c r="AI235" s="137">
        <v>5</v>
      </c>
      <c r="AJ235" s="137">
        <v>5</v>
      </c>
      <c r="AK235" s="137">
        <v>5</v>
      </c>
      <c r="AL235" s="137">
        <v>5</v>
      </c>
      <c r="AM235" s="137">
        <v>6</v>
      </c>
      <c r="AN235" s="137">
        <v>6</v>
      </c>
      <c r="AO235" s="137">
        <v>6</v>
      </c>
      <c r="AP235" s="137">
        <v>6</v>
      </c>
    </row>
    <row r="236" spans="1:42" ht="18" customHeight="1">
      <c r="A236" s="136" t="s">
        <v>1039</v>
      </c>
      <c r="B236" s="136" t="s">
        <v>1040</v>
      </c>
      <c r="C236" s="137">
        <v>752</v>
      </c>
      <c r="D236" s="137">
        <v>660</v>
      </c>
      <c r="E236" s="137">
        <v>567</v>
      </c>
      <c r="F236" s="137">
        <v>507</v>
      </c>
      <c r="G236" s="137">
        <v>482</v>
      </c>
      <c r="H236" s="137">
        <v>424</v>
      </c>
      <c r="I236" s="137">
        <v>399</v>
      </c>
      <c r="J236" s="137">
        <v>370</v>
      </c>
      <c r="K236" s="137">
        <v>338</v>
      </c>
      <c r="L236" s="137">
        <v>304</v>
      </c>
      <c r="M236" s="137">
        <v>297</v>
      </c>
      <c r="N236" s="137">
        <v>285</v>
      </c>
      <c r="O236" s="137">
        <v>263</v>
      </c>
      <c r="P236" s="137">
        <v>240</v>
      </c>
      <c r="Q236" s="137">
        <v>214</v>
      </c>
      <c r="R236" s="137">
        <v>182</v>
      </c>
      <c r="S236" s="137">
        <v>163</v>
      </c>
      <c r="T236" s="137">
        <v>138</v>
      </c>
      <c r="U236" s="137">
        <v>123</v>
      </c>
      <c r="V236" s="137">
        <v>101</v>
      </c>
      <c r="W236" s="137">
        <v>88</v>
      </c>
      <c r="X236" s="137">
        <v>80</v>
      </c>
      <c r="Y236" s="137">
        <v>69</v>
      </c>
      <c r="Z236" s="137">
        <v>59</v>
      </c>
      <c r="AA236" s="137">
        <v>49</v>
      </c>
      <c r="AB236" s="137">
        <v>44</v>
      </c>
      <c r="AC236" s="137">
        <v>38</v>
      </c>
      <c r="AD236" s="137">
        <v>34</v>
      </c>
      <c r="AE236" s="137">
        <v>27</v>
      </c>
      <c r="AF236" s="137">
        <v>19</v>
      </c>
      <c r="AG236" s="137">
        <v>11</v>
      </c>
      <c r="AH236" s="137">
        <v>10</v>
      </c>
      <c r="AI236" s="137">
        <v>9</v>
      </c>
      <c r="AJ236" s="137">
        <v>9</v>
      </c>
      <c r="AK236" s="137">
        <v>9</v>
      </c>
      <c r="AL236" s="137">
        <v>7</v>
      </c>
      <c r="AM236" s="137">
        <v>7</v>
      </c>
      <c r="AN236" s="137">
        <v>7</v>
      </c>
      <c r="AO236" s="137">
        <v>8</v>
      </c>
      <c r="AP236" s="137">
        <v>7</v>
      </c>
    </row>
    <row r="237" spans="1:42" ht="18" customHeight="1">
      <c r="A237" s="136"/>
      <c r="B237" s="136" t="s">
        <v>727</v>
      </c>
      <c r="C237" s="137" t="s">
        <v>631</v>
      </c>
      <c r="D237" s="137" t="s">
        <v>631</v>
      </c>
      <c r="E237" s="137" t="s">
        <v>631</v>
      </c>
      <c r="F237" s="137" t="s">
        <v>631</v>
      </c>
      <c r="G237" s="137" t="s">
        <v>631</v>
      </c>
      <c r="H237" s="137" t="s">
        <v>631</v>
      </c>
      <c r="I237" s="137" t="s">
        <v>631</v>
      </c>
      <c r="J237" s="137" t="s">
        <v>631</v>
      </c>
      <c r="K237" s="137" t="s">
        <v>631</v>
      </c>
      <c r="L237" s="137" t="s">
        <v>631</v>
      </c>
      <c r="M237" s="137" t="s">
        <v>631</v>
      </c>
      <c r="N237" s="137" t="s">
        <v>631</v>
      </c>
      <c r="O237" s="137" t="s">
        <v>631</v>
      </c>
      <c r="P237" s="137" t="s">
        <v>631</v>
      </c>
      <c r="Q237" s="137" t="s">
        <v>631</v>
      </c>
      <c r="R237" s="137" t="s">
        <v>631</v>
      </c>
      <c r="S237" s="137" t="s">
        <v>631</v>
      </c>
      <c r="T237" s="137" t="s">
        <v>631</v>
      </c>
      <c r="U237" s="137" t="s">
        <v>631</v>
      </c>
      <c r="V237" s="137" t="s">
        <v>631</v>
      </c>
      <c r="W237" s="137">
        <v>0</v>
      </c>
      <c r="X237" s="137">
        <v>0</v>
      </c>
      <c r="Y237" s="137">
        <v>0</v>
      </c>
      <c r="Z237" s="137">
        <v>0</v>
      </c>
      <c r="AA237" s="137">
        <v>0</v>
      </c>
      <c r="AB237" s="137">
        <v>0</v>
      </c>
      <c r="AC237" s="137">
        <v>0</v>
      </c>
      <c r="AD237" s="137">
        <v>0</v>
      </c>
      <c r="AE237" s="137">
        <v>0</v>
      </c>
      <c r="AF237" s="137">
        <v>0</v>
      </c>
      <c r="AG237" s="137">
        <v>0</v>
      </c>
      <c r="AH237" s="137">
        <v>0</v>
      </c>
      <c r="AI237" s="137">
        <v>0</v>
      </c>
      <c r="AJ237" s="137">
        <v>0</v>
      </c>
      <c r="AK237" s="137">
        <v>0</v>
      </c>
      <c r="AL237" s="137">
        <v>0</v>
      </c>
      <c r="AM237" s="137">
        <v>0</v>
      </c>
      <c r="AN237" s="137">
        <v>0</v>
      </c>
      <c r="AO237" s="137">
        <v>0</v>
      </c>
      <c r="AP237" s="137">
        <v>0</v>
      </c>
    </row>
    <row r="238" spans="1:42" ht="18" customHeight="1">
      <c r="A238" s="136" t="s">
        <v>1041</v>
      </c>
      <c r="B238" s="136" t="s">
        <v>1042</v>
      </c>
      <c r="C238" s="137">
        <v>3188</v>
      </c>
      <c r="D238" s="137">
        <v>2769</v>
      </c>
      <c r="E238" s="137">
        <v>2343</v>
      </c>
      <c r="F238" s="137">
        <v>2106</v>
      </c>
      <c r="G238" s="137">
        <v>1925</v>
      </c>
      <c r="H238" s="137">
        <v>1683</v>
      </c>
      <c r="I238" s="137">
        <v>1614</v>
      </c>
      <c r="J238" s="137">
        <v>1439</v>
      </c>
      <c r="K238" s="137">
        <v>1333</v>
      </c>
      <c r="L238" s="137">
        <v>1210</v>
      </c>
      <c r="M238" s="137">
        <v>1126</v>
      </c>
      <c r="N238" s="137">
        <v>1066</v>
      </c>
      <c r="O238" s="137">
        <v>986</v>
      </c>
      <c r="P238" s="137">
        <v>908</v>
      </c>
      <c r="Q238" s="137">
        <v>833</v>
      </c>
      <c r="R238" s="137">
        <v>745</v>
      </c>
      <c r="S238" s="137">
        <v>673</v>
      </c>
      <c r="T238" s="137">
        <v>584</v>
      </c>
      <c r="U238" s="137">
        <v>535</v>
      </c>
      <c r="V238" s="137">
        <v>484</v>
      </c>
      <c r="W238" s="137">
        <v>436</v>
      </c>
      <c r="X238" s="137">
        <v>388</v>
      </c>
      <c r="Y238" s="137">
        <v>345</v>
      </c>
      <c r="Z238" s="137">
        <v>287</v>
      </c>
      <c r="AA238" s="137">
        <v>243</v>
      </c>
      <c r="AB238" s="137">
        <v>216</v>
      </c>
      <c r="AC238" s="137">
        <v>182</v>
      </c>
      <c r="AD238" s="137">
        <v>156</v>
      </c>
      <c r="AE238" s="137">
        <v>130</v>
      </c>
      <c r="AF238" s="137">
        <v>95</v>
      </c>
      <c r="AG238" s="137">
        <v>83</v>
      </c>
      <c r="AH238" s="137">
        <v>77</v>
      </c>
      <c r="AI238" s="137">
        <v>71</v>
      </c>
      <c r="AJ238" s="137">
        <v>63</v>
      </c>
      <c r="AK238" s="137">
        <v>55</v>
      </c>
      <c r="AL238" s="137">
        <v>47</v>
      </c>
      <c r="AM238" s="137">
        <v>46</v>
      </c>
      <c r="AN238" s="137">
        <v>40</v>
      </c>
      <c r="AO238" s="137">
        <v>34</v>
      </c>
      <c r="AP238" s="137">
        <v>32</v>
      </c>
    </row>
    <row r="239" spans="1:42" ht="18" customHeight="1">
      <c r="A239" s="136" t="s">
        <v>1043</v>
      </c>
      <c r="B239" s="136" t="s">
        <v>1044</v>
      </c>
      <c r="C239" s="137">
        <v>494</v>
      </c>
      <c r="D239" s="137">
        <v>435</v>
      </c>
      <c r="E239" s="137">
        <v>368</v>
      </c>
      <c r="F239" s="137">
        <v>332</v>
      </c>
      <c r="G239" s="137">
        <v>305</v>
      </c>
      <c r="H239" s="137">
        <v>269</v>
      </c>
      <c r="I239" s="137">
        <v>258</v>
      </c>
      <c r="J239" s="137">
        <v>229</v>
      </c>
      <c r="K239" s="137">
        <v>210</v>
      </c>
      <c r="L239" s="137">
        <v>192</v>
      </c>
      <c r="M239" s="137">
        <v>179</v>
      </c>
      <c r="N239" s="137">
        <v>171</v>
      </c>
      <c r="O239" s="137">
        <v>160</v>
      </c>
      <c r="P239" s="137">
        <v>151</v>
      </c>
      <c r="Q239" s="137">
        <v>142</v>
      </c>
      <c r="R239" s="137">
        <v>132</v>
      </c>
      <c r="S239" s="137">
        <v>123</v>
      </c>
      <c r="T239" s="137">
        <v>105</v>
      </c>
      <c r="U239" s="137">
        <v>99</v>
      </c>
      <c r="V239" s="137">
        <v>83</v>
      </c>
      <c r="W239" s="137">
        <v>75</v>
      </c>
      <c r="X239" s="137">
        <v>62</v>
      </c>
      <c r="Y239" s="137">
        <v>59</v>
      </c>
      <c r="Z239" s="137">
        <v>50</v>
      </c>
      <c r="AA239" s="137">
        <v>44</v>
      </c>
      <c r="AB239" s="137">
        <v>37</v>
      </c>
      <c r="AC239" s="137">
        <v>34</v>
      </c>
      <c r="AD239" s="137">
        <v>29</v>
      </c>
      <c r="AE239" s="137">
        <v>23</v>
      </c>
      <c r="AF239" s="137">
        <v>14</v>
      </c>
      <c r="AG239" s="137">
        <v>12</v>
      </c>
      <c r="AH239" s="137">
        <v>10</v>
      </c>
      <c r="AI239" s="137">
        <v>9</v>
      </c>
      <c r="AJ239" s="137">
        <v>9</v>
      </c>
      <c r="AK239" s="137">
        <v>10</v>
      </c>
      <c r="AL239" s="137">
        <v>10</v>
      </c>
      <c r="AM239" s="137">
        <v>11</v>
      </c>
      <c r="AN239" s="137">
        <v>10</v>
      </c>
      <c r="AO239" s="137">
        <v>8</v>
      </c>
      <c r="AP239" s="137">
        <v>7</v>
      </c>
    </row>
    <row r="240" spans="1:42" ht="18" customHeight="1">
      <c r="A240" s="136" t="s">
        <v>1045</v>
      </c>
      <c r="B240" s="136" t="s">
        <v>1046</v>
      </c>
      <c r="C240" s="137">
        <v>1099</v>
      </c>
      <c r="D240" s="137">
        <v>954</v>
      </c>
      <c r="E240" s="137">
        <v>814</v>
      </c>
      <c r="F240" s="137">
        <v>732</v>
      </c>
      <c r="G240" s="137">
        <v>679</v>
      </c>
      <c r="H240" s="137">
        <v>592</v>
      </c>
      <c r="I240" s="137">
        <v>565</v>
      </c>
      <c r="J240" s="137">
        <v>510</v>
      </c>
      <c r="K240" s="137">
        <v>477</v>
      </c>
      <c r="L240" s="137">
        <v>443</v>
      </c>
      <c r="M240" s="137">
        <v>405</v>
      </c>
      <c r="N240" s="137">
        <v>380</v>
      </c>
      <c r="O240" s="137">
        <v>345</v>
      </c>
      <c r="P240" s="137">
        <v>313</v>
      </c>
      <c r="Q240" s="137">
        <v>289</v>
      </c>
      <c r="R240" s="137">
        <v>259</v>
      </c>
      <c r="S240" s="137">
        <v>234</v>
      </c>
      <c r="T240" s="137">
        <v>202</v>
      </c>
      <c r="U240" s="137">
        <v>192</v>
      </c>
      <c r="V240" s="137">
        <v>175</v>
      </c>
      <c r="W240" s="137">
        <v>158</v>
      </c>
      <c r="X240" s="137">
        <v>141</v>
      </c>
      <c r="Y240" s="137">
        <v>124</v>
      </c>
      <c r="Z240" s="137">
        <v>111</v>
      </c>
      <c r="AA240" s="137">
        <v>98</v>
      </c>
      <c r="AB240" s="137">
        <v>89</v>
      </c>
      <c r="AC240" s="137">
        <v>76</v>
      </c>
      <c r="AD240" s="137">
        <v>63</v>
      </c>
      <c r="AE240" s="137">
        <v>53</v>
      </c>
      <c r="AF240" s="137">
        <v>43</v>
      </c>
      <c r="AG240" s="137">
        <v>36</v>
      </c>
      <c r="AH240" s="137">
        <v>35</v>
      </c>
      <c r="AI240" s="137">
        <v>37</v>
      </c>
      <c r="AJ240" s="137">
        <v>30</v>
      </c>
      <c r="AK240" s="137">
        <v>24</v>
      </c>
      <c r="AL240" s="137">
        <v>22</v>
      </c>
      <c r="AM240" s="137">
        <v>22</v>
      </c>
      <c r="AN240" s="137">
        <v>18</v>
      </c>
      <c r="AO240" s="137">
        <v>18</v>
      </c>
      <c r="AP240" s="137">
        <v>16</v>
      </c>
    </row>
    <row r="241" spans="1:42" ht="18" customHeight="1">
      <c r="A241" s="136" t="s">
        <v>1047</v>
      </c>
      <c r="B241" s="136" t="s">
        <v>1048</v>
      </c>
      <c r="C241" s="137">
        <v>322</v>
      </c>
      <c r="D241" s="137">
        <v>281</v>
      </c>
      <c r="E241" s="137">
        <v>232</v>
      </c>
      <c r="F241" s="137">
        <v>198</v>
      </c>
      <c r="G241" s="137">
        <v>182</v>
      </c>
      <c r="H241" s="137">
        <v>154</v>
      </c>
      <c r="I241" s="137">
        <v>146</v>
      </c>
      <c r="J241" s="137">
        <v>135</v>
      </c>
      <c r="K241" s="137">
        <v>120</v>
      </c>
      <c r="L241" s="137">
        <v>105</v>
      </c>
      <c r="M241" s="137">
        <v>104</v>
      </c>
      <c r="N241" s="137">
        <v>101</v>
      </c>
      <c r="O241" s="137">
        <v>97</v>
      </c>
      <c r="P241" s="137">
        <v>93</v>
      </c>
      <c r="Q241" s="137">
        <v>86</v>
      </c>
      <c r="R241" s="137">
        <v>83</v>
      </c>
      <c r="S241" s="137">
        <v>76</v>
      </c>
      <c r="T241" s="137">
        <v>70</v>
      </c>
      <c r="U241" s="137">
        <v>67</v>
      </c>
      <c r="V241" s="137">
        <v>62</v>
      </c>
      <c r="W241" s="137">
        <v>58</v>
      </c>
      <c r="X241" s="137">
        <v>49</v>
      </c>
      <c r="Y241" s="137">
        <v>46</v>
      </c>
      <c r="Z241" s="137">
        <v>36</v>
      </c>
      <c r="AA241" s="137">
        <v>31</v>
      </c>
      <c r="AB241" s="137">
        <v>28</v>
      </c>
      <c r="AC241" s="137">
        <v>19</v>
      </c>
      <c r="AD241" s="137">
        <v>18</v>
      </c>
      <c r="AE241" s="137">
        <v>15</v>
      </c>
      <c r="AF241" s="137">
        <v>14</v>
      </c>
      <c r="AG241" s="137">
        <v>12</v>
      </c>
      <c r="AH241" s="137">
        <v>10</v>
      </c>
      <c r="AI241" s="137">
        <v>6</v>
      </c>
      <c r="AJ241" s="137">
        <v>7</v>
      </c>
      <c r="AK241" s="137" t="s">
        <v>631</v>
      </c>
      <c r="AL241" s="137" t="s">
        <v>631</v>
      </c>
      <c r="AM241" s="137" t="s">
        <v>631</v>
      </c>
      <c r="AN241" s="137" t="s">
        <v>631</v>
      </c>
      <c r="AO241" s="137">
        <v>0</v>
      </c>
      <c r="AP241" s="137">
        <v>0</v>
      </c>
    </row>
    <row r="242" spans="1:42" ht="18" customHeight="1">
      <c r="A242" s="136" t="s">
        <v>1049</v>
      </c>
      <c r="B242" s="136" t="s">
        <v>1050</v>
      </c>
      <c r="C242" s="137">
        <v>519</v>
      </c>
      <c r="D242" s="137">
        <v>448</v>
      </c>
      <c r="E242" s="137">
        <v>378</v>
      </c>
      <c r="F242" s="137">
        <v>336</v>
      </c>
      <c r="G242" s="137">
        <v>300</v>
      </c>
      <c r="H242" s="137">
        <v>266</v>
      </c>
      <c r="I242" s="137">
        <v>260</v>
      </c>
      <c r="J242" s="137">
        <v>223</v>
      </c>
      <c r="K242" s="137">
        <v>213</v>
      </c>
      <c r="L242" s="137">
        <v>187</v>
      </c>
      <c r="M242" s="137">
        <v>174</v>
      </c>
      <c r="N242" s="137">
        <v>164</v>
      </c>
      <c r="O242" s="137">
        <v>154</v>
      </c>
      <c r="P242" s="137">
        <v>141</v>
      </c>
      <c r="Q242" s="137">
        <v>135</v>
      </c>
      <c r="R242" s="137">
        <v>120</v>
      </c>
      <c r="S242" s="137">
        <v>105</v>
      </c>
      <c r="T242" s="137">
        <v>93</v>
      </c>
      <c r="U242" s="137">
        <v>75</v>
      </c>
      <c r="V242" s="137">
        <v>71</v>
      </c>
      <c r="W242" s="137">
        <v>60</v>
      </c>
      <c r="X242" s="137">
        <v>56</v>
      </c>
      <c r="Y242" s="137">
        <v>47</v>
      </c>
      <c r="Z242" s="137">
        <v>39</v>
      </c>
      <c r="AA242" s="137">
        <v>29</v>
      </c>
      <c r="AB242" s="137">
        <v>27</v>
      </c>
      <c r="AC242" s="137">
        <v>23</v>
      </c>
      <c r="AD242" s="137">
        <v>23</v>
      </c>
      <c r="AE242" s="137">
        <v>19</v>
      </c>
      <c r="AF242" s="137">
        <v>12</v>
      </c>
      <c r="AG242" s="137">
        <v>11</v>
      </c>
      <c r="AH242" s="137">
        <v>10</v>
      </c>
      <c r="AI242" s="137">
        <v>9</v>
      </c>
      <c r="AJ242" s="137">
        <v>6</v>
      </c>
      <c r="AK242" s="137">
        <v>5</v>
      </c>
      <c r="AL242" s="137">
        <v>5</v>
      </c>
      <c r="AM242" s="137">
        <v>5</v>
      </c>
      <c r="AN242" s="137" t="s">
        <v>631</v>
      </c>
      <c r="AO242" s="137" t="s">
        <v>631</v>
      </c>
      <c r="AP242" s="137" t="s">
        <v>631</v>
      </c>
    </row>
    <row r="243" spans="1:42" ht="18" customHeight="1">
      <c r="A243" s="136" t="s">
        <v>1051</v>
      </c>
      <c r="B243" s="136" t="s">
        <v>1052</v>
      </c>
      <c r="C243" s="137">
        <v>754</v>
      </c>
      <c r="D243" s="137">
        <v>651</v>
      </c>
      <c r="E243" s="137">
        <v>551</v>
      </c>
      <c r="F243" s="137">
        <v>508</v>
      </c>
      <c r="G243" s="137">
        <v>459</v>
      </c>
      <c r="H243" s="137">
        <v>402</v>
      </c>
      <c r="I243" s="137">
        <v>385</v>
      </c>
      <c r="J243" s="137">
        <v>342</v>
      </c>
      <c r="K243" s="137">
        <v>313</v>
      </c>
      <c r="L243" s="137">
        <v>283</v>
      </c>
      <c r="M243" s="137">
        <v>264</v>
      </c>
      <c r="N243" s="137">
        <v>250</v>
      </c>
      <c r="O243" s="137">
        <v>230</v>
      </c>
      <c r="P243" s="137">
        <v>210</v>
      </c>
      <c r="Q243" s="137">
        <v>181</v>
      </c>
      <c r="R243" s="137">
        <v>151</v>
      </c>
      <c r="S243" s="137">
        <v>135</v>
      </c>
      <c r="T243" s="137">
        <v>114</v>
      </c>
      <c r="U243" s="137">
        <v>102</v>
      </c>
      <c r="V243" s="137">
        <v>93</v>
      </c>
      <c r="W243" s="137">
        <v>85</v>
      </c>
      <c r="X243" s="137">
        <v>80</v>
      </c>
      <c r="Y243" s="137">
        <v>69</v>
      </c>
      <c r="Z243" s="137">
        <v>51</v>
      </c>
      <c r="AA243" s="137">
        <v>41</v>
      </c>
      <c r="AB243" s="137">
        <v>35</v>
      </c>
      <c r="AC243" s="137">
        <v>30</v>
      </c>
      <c r="AD243" s="137">
        <v>23</v>
      </c>
      <c r="AE243" s="137">
        <v>20</v>
      </c>
      <c r="AF243" s="137">
        <v>12</v>
      </c>
      <c r="AG243" s="137">
        <v>12</v>
      </c>
      <c r="AH243" s="137">
        <v>12</v>
      </c>
      <c r="AI243" s="137">
        <v>10</v>
      </c>
      <c r="AJ243" s="137">
        <v>11</v>
      </c>
      <c r="AK243" s="137">
        <v>12</v>
      </c>
      <c r="AL243" s="137">
        <v>8</v>
      </c>
      <c r="AM243" s="137">
        <v>6</v>
      </c>
      <c r="AN243" s="137">
        <v>6</v>
      </c>
      <c r="AO243" s="137" t="s">
        <v>631</v>
      </c>
      <c r="AP243" s="137">
        <v>5</v>
      </c>
    </row>
    <row r="244" spans="1:42" ht="18" customHeight="1">
      <c r="A244" s="136"/>
      <c r="B244" s="136" t="s">
        <v>650</v>
      </c>
      <c r="C244" s="137">
        <v>8</v>
      </c>
      <c r="D244" s="137">
        <v>8</v>
      </c>
      <c r="E244" s="137" t="s">
        <v>631</v>
      </c>
      <c r="F244" s="137" t="s">
        <v>631</v>
      </c>
      <c r="G244" s="137">
        <v>6</v>
      </c>
      <c r="H244" s="137" t="s">
        <v>631</v>
      </c>
      <c r="I244" s="137" t="s">
        <v>631</v>
      </c>
      <c r="J244" s="137" t="s">
        <v>631</v>
      </c>
      <c r="K244" s="137" t="s">
        <v>631</v>
      </c>
      <c r="L244" s="137" t="s">
        <v>631</v>
      </c>
      <c r="M244" s="137" t="s">
        <v>631</v>
      </c>
      <c r="N244" s="137" t="s">
        <v>631</v>
      </c>
      <c r="O244" s="137" t="s">
        <v>631</v>
      </c>
      <c r="P244" s="137" t="s">
        <v>631</v>
      </c>
      <c r="Q244" s="137" t="s">
        <v>631</v>
      </c>
      <c r="R244" s="137" t="s">
        <v>631</v>
      </c>
      <c r="S244" s="137" t="s">
        <v>631</v>
      </c>
      <c r="T244" s="137" t="s">
        <v>631</v>
      </c>
      <c r="U244" s="137" t="s">
        <v>631</v>
      </c>
      <c r="V244" s="137" t="s">
        <v>631</v>
      </c>
      <c r="W244" s="137" t="s">
        <v>631</v>
      </c>
      <c r="X244" s="137" t="s">
        <v>631</v>
      </c>
      <c r="Y244" s="137" t="s">
        <v>631</v>
      </c>
      <c r="Z244" s="137" t="s">
        <v>631</v>
      </c>
      <c r="AA244" s="137" t="s">
        <v>631</v>
      </c>
      <c r="AB244" s="137" t="s">
        <v>631</v>
      </c>
      <c r="AC244" s="137" t="s">
        <v>631</v>
      </c>
      <c r="AD244" s="137" t="s">
        <v>631</v>
      </c>
      <c r="AE244" s="137" t="s">
        <v>631</v>
      </c>
      <c r="AF244" s="137" t="s">
        <v>631</v>
      </c>
      <c r="AG244" s="137" t="s">
        <v>631</v>
      </c>
      <c r="AH244" s="137" t="s">
        <v>631</v>
      </c>
      <c r="AI244" s="137" t="s">
        <v>631</v>
      </c>
      <c r="AJ244" s="137" t="s">
        <v>631</v>
      </c>
      <c r="AK244" s="137" t="s">
        <v>631</v>
      </c>
      <c r="AL244" s="137" t="s">
        <v>631</v>
      </c>
      <c r="AM244" s="137" t="s">
        <v>631</v>
      </c>
      <c r="AN244" s="137" t="s">
        <v>631</v>
      </c>
      <c r="AO244" s="137" t="s">
        <v>631</v>
      </c>
      <c r="AP244" s="137" t="s">
        <v>631</v>
      </c>
    </row>
    <row r="245" spans="1:42" ht="18" customHeight="1">
      <c r="A245" s="136" t="s">
        <v>1053</v>
      </c>
      <c r="B245" s="136" t="s">
        <v>517</v>
      </c>
      <c r="C245" s="137">
        <v>55462</v>
      </c>
      <c r="D245" s="137">
        <v>49091</v>
      </c>
      <c r="E245" s="137">
        <v>43394</v>
      </c>
      <c r="F245" s="137">
        <v>39644</v>
      </c>
      <c r="G245" s="137">
        <v>36562</v>
      </c>
      <c r="H245" s="137">
        <v>31564</v>
      </c>
      <c r="I245" s="137">
        <v>29766</v>
      </c>
      <c r="J245" s="137">
        <v>27192</v>
      </c>
      <c r="K245" s="137">
        <v>24299</v>
      </c>
      <c r="L245" s="137">
        <v>21322</v>
      </c>
      <c r="M245" s="137">
        <v>18755</v>
      </c>
      <c r="N245" s="137">
        <v>16337</v>
      </c>
      <c r="O245" s="137">
        <v>14460</v>
      </c>
      <c r="P245" s="137">
        <v>12742</v>
      </c>
      <c r="Q245" s="137">
        <v>11219</v>
      </c>
      <c r="R245" s="137">
        <v>10076</v>
      </c>
      <c r="S245" s="137">
        <v>9030</v>
      </c>
      <c r="T245" s="137">
        <v>7974</v>
      </c>
      <c r="U245" s="137">
        <v>7093</v>
      </c>
      <c r="V245" s="137">
        <v>5996</v>
      </c>
      <c r="W245" s="137">
        <v>5434</v>
      </c>
      <c r="X245" s="137">
        <v>4757</v>
      </c>
      <c r="Y245" s="137">
        <v>4073</v>
      </c>
      <c r="Z245" s="137">
        <v>3496</v>
      </c>
      <c r="AA245" s="137">
        <v>3039</v>
      </c>
      <c r="AB245" s="137">
        <v>2649</v>
      </c>
      <c r="AC245" s="137">
        <v>2301</v>
      </c>
      <c r="AD245" s="137">
        <v>1991</v>
      </c>
      <c r="AE245" s="137">
        <v>1755</v>
      </c>
      <c r="AF245" s="137">
        <v>1534</v>
      </c>
      <c r="AG245" s="137">
        <v>1373</v>
      </c>
      <c r="AH245" s="137">
        <v>1255</v>
      </c>
      <c r="AI245" s="137">
        <v>1161</v>
      </c>
      <c r="AJ245" s="137">
        <v>1113</v>
      </c>
      <c r="AK245" s="137">
        <v>1083</v>
      </c>
      <c r="AL245" s="137">
        <v>1052</v>
      </c>
      <c r="AM245" s="137">
        <v>1010</v>
      </c>
      <c r="AN245" s="137">
        <v>997</v>
      </c>
      <c r="AO245" s="137">
        <v>985</v>
      </c>
      <c r="AP245" s="137">
        <v>1034</v>
      </c>
    </row>
    <row r="246" spans="1:42" ht="18" customHeight="1">
      <c r="A246" s="136" t="s">
        <v>1054</v>
      </c>
      <c r="B246" s="136" t="s">
        <v>1055</v>
      </c>
      <c r="C246" s="137">
        <v>22535</v>
      </c>
      <c r="D246" s="137">
        <v>20254</v>
      </c>
      <c r="E246" s="137">
        <v>18095</v>
      </c>
      <c r="F246" s="137">
        <v>16635</v>
      </c>
      <c r="G246" s="137">
        <v>15302</v>
      </c>
      <c r="H246" s="137">
        <v>13149</v>
      </c>
      <c r="I246" s="137">
        <v>12329</v>
      </c>
      <c r="J246" s="137">
        <v>11390</v>
      </c>
      <c r="K246" s="137">
        <v>10212</v>
      </c>
      <c r="L246" s="137">
        <v>8991</v>
      </c>
      <c r="M246" s="137">
        <v>7901</v>
      </c>
      <c r="N246" s="137">
        <v>6808</v>
      </c>
      <c r="O246" s="137">
        <v>6077</v>
      </c>
      <c r="P246" s="137">
        <v>5425</v>
      </c>
      <c r="Q246" s="137">
        <v>4811</v>
      </c>
      <c r="R246" s="137">
        <v>4352</v>
      </c>
      <c r="S246" s="137">
        <v>3941</v>
      </c>
      <c r="T246" s="137">
        <v>3438</v>
      </c>
      <c r="U246" s="137">
        <v>3039</v>
      </c>
      <c r="V246" s="137">
        <v>2602</v>
      </c>
      <c r="W246" s="137">
        <v>2365</v>
      </c>
      <c r="X246" s="137">
        <v>2091</v>
      </c>
      <c r="Y246" s="137">
        <v>1807</v>
      </c>
      <c r="Z246" s="137">
        <v>1565</v>
      </c>
      <c r="AA246" s="137">
        <v>1380</v>
      </c>
      <c r="AB246" s="137">
        <v>1223</v>
      </c>
      <c r="AC246" s="137">
        <v>1078</v>
      </c>
      <c r="AD246" s="137">
        <v>960</v>
      </c>
      <c r="AE246" s="137">
        <v>870</v>
      </c>
      <c r="AF246" s="137">
        <v>800</v>
      </c>
      <c r="AG246" s="137">
        <v>742</v>
      </c>
      <c r="AH246" s="137">
        <v>689</v>
      </c>
      <c r="AI246" s="137">
        <v>645</v>
      </c>
      <c r="AJ246" s="137">
        <v>622</v>
      </c>
      <c r="AK246" s="137">
        <v>613</v>
      </c>
      <c r="AL246" s="137">
        <v>610</v>
      </c>
      <c r="AM246" s="137">
        <v>594</v>
      </c>
      <c r="AN246" s="137">
        <v>605</v>
      </c>
      <c r="AO246" s="137">
        <v>597</v>
      </c>
      <c r="AP246" s="137">
        <v>632</v>
      </c>
    </row>
    <row r="247" spans="1:42" ht="18" customHeight="1">
      <c r="A247" s="136" t="s">
        <v>1056</v>
      </c>
      <c r="B247" s="136" t="s">
        <v>1057</v>
      </c>
      <c r="C247" s="137">
        <v>2207</v>
      </c>
      <c r="D247" s="137">
        <v>2064</v>
      </c>
      <c r="E247" s="137">
        <v>1910</v>
      </c>
      <c r="F247" s="137">
        <v>1790</v>
      </c>
      <c r="G247" s="137">
        <v>1632</v>
      </c>
      <c r="H247" s="137">
        <v>1406</v>
      </c>
      <c r="I247" s="137">
        <v>1305</v>
      </c>
      <c r="J247" s="137">
        <v>1213</v>
      </c>
      <c r="K247" s="137">
        <v>1123</v>
      </c>
      <c r="L247" s="137">
        <v>991</v>
      </c>
      <c r="M247" s="137">
        <v>906</v>
      </c>
      <c r="N247" s="137">
        <v>825</v>
      </c>
      <c r="O247" s="137">
        <v>759</v>
      </c>
      <c r="P247" s="137">
        <v>690</v>
      </c>
      <c r="Q247" s="137">
        <v>637</v>
      </c>
      <c r="R247" s="137">
        <v>604</v>
      </c>
      <c r="S247" s="137">
        <v>542</v>
      </c>
      <c r="T247" s="137">
        <v>487</v>
      </c>
      <c r="U247" s="137">
        <v>446</v>
      </c>
      <c r="V247" s="137">
        <v>391</v>
      </c>
      <c r="W247" s="137">
        <v>377</v>
      </c>
      <c r="X247" s="137">
        <v>348</v>
      </c>
      <c r="Y247" s="137">
        <v>318</v>
      </c>
      <c r="Z247" s="137">
        <v>284</v>
      </c>
      <c r="AA247" s="137">
        <v>254</v>
      </c>
      <c r="AB247" s="137">
        <v>226</v>
      </c>
      <c r="AC247" s="137">
        <v>211</v>
      </c>
      <c r="AD247" s="137">
        <v>190</v>
      </c>
      <c r="AE247" s="137">
        <v>187</v>
      </c>
      <c r="AF247" s="137">
        <v>181</v>
      </c>
      <c r="AG247" s="137">
        <v>173</v>
      </c>
      <c r="AH247" s="137">
        <v>157</v>
      </c>
      <c r="AI247" s="137">
        <v>148</v>
      </c>
      <c r="AJ247" s="137">
        <v>142</v>
      </c>
      <c r="AK247" s="137">
        <v>140</v>
      </c>
      <c r="AL247" s="137">
        <v>137</v>
      </c>
      <c r="AM247" s="137">
        <v>136</v>
      </c>
      <c r="AN247" s="137">
        <v>135</v>
      </c>
      <c r="AO247" s="137">
        <v>133</v>
      </c>
      <c r="AP247" s="137">
        <v>133</v>
      </c>
    </row>
    <row r="248" spans="1:42" ht="18" customHeight="1">
      <c r="A248" s="136" t="s">
        <v>1058</v>
      </c>
      <c r="B248" s="136" t="s">
        <v>1059</v>
      </c>
      <c r="C248" s="137">
        <v>84</v>
      </c>
      <c r="D248" s="137">
        <v>73</v>
      </c>
      <c r="E248" s="137">
        <v>69</v>
      </c>
      <c r="F248" s="137">
        <v>62</v>
      </c>
      <c r="G248" s="137">
        <v>56</v>
      </c>
      <c r="H248" s="137">
        <v>49</v>
      </c>
      <c r="I248" s="137">
        <v>44</v>
      </c>
      <c r="J248" s="137">
        <v>43</v>
      </c>
      <c r="K248" s="137">
        <v>38</v>
      </c>
      <c r="L248" s="137">
        <v>37</v>
      </c>
      <c r="M248" s="137">
        <v>33</v>
      </c>
      <c r="N248" s="137">
        <v>29</v>
      </c>
      <c r="O248" s="137">
        <v>27</v>
      </c>
      <c r="P248" s="137">
        <v>25</v>
      </c>
      <c r="Q248" s="137">
        <v>22</v>
      </c>
      <c r="R248" s="137">
        <v>22</v>
      </c>
      <c r="S248" s="137">
        <v>20</v>
      </c>
      <c r="T248" s="137">
        <v>19</v>
      </c>
      <c r="U248" s="137">
        <v>22</v>
      </c>
      <c r="V248" s="137">
        <v>16</v>
      </c>
      <c r="W248" s="137">
        <v>14</v>
      </c>
      <c r="X248" s="137">
        <v>12</v>
      </c>
      <c r="Y248" s="137">
        <v>6</v>
      </c>
      <c r="Z248" s="137">
        <v>8</v>
      </c>
      <c r="AA248" s="137">
        <v>7</v>
      </c>
      <c r="AB248" s="137">
        <v>6</v>
      </c>
      <c r="AC248" s="137">
        <v>6</v>
      </c>
      <c r="AD248" s="137">
        <v>6</v>
      </c>
      <c r="AE248" s="137">
        <v>5</v>
      </c>
      <c r="AF248" s="137" t="s">
        <v>631</v>
      </c>
      <c r="AG248" s="137" t="s">
        <v>631</v>
      </c>
      <c r="AH248" s="137" t="s">
        <v>631</v>
      </c>
      <c r="AI248" s="137" t="s">
        <v>631</v>
      </c>
      <c r="AJ248" s="137" t="s">
        <v>631</v>
      </c>
      <c r="AK248" s="137" t="s">
        <v>631</v>
      </c>
      <c r="AL248" s="137" t="s">
        <v>631</v>
      </c>
      <c r="AM248" s="137" t="s">
        <v>631</v>
      </c>
      <c r="AN248" s="137" t="s">
        <v>631</v>
      </c>
      <c r="AO248" s="137" t="s">
        <v>631</v>
      </c>
      <c r="AP248" s="137" t="s">
        <v>631</v>
      </c>
    </row>
    <row r="249" spans="1:42" ht="18" customHeight="1">
      <c r="A249" s="136" t="s">
        <v>1060</v>
      </c>
      <c r="B249" s="136" t="s">
        <v>1061</v>
      </c>
      <c r="C249" s="137">
        <v>1065</v>
      </c>
      <c r="D249" s="137">
        <v>968</v>
      </c>
      <c r="E249" s="137">
        <v>864</v>
      </c>
      <c r="F249" s="137">
        <v>809</v>
      </c>
      <c r="G249" s="137">
        <v>741</v>
      </c>
      <c r="H249" s="137">
        <v>635</v>
      </c>
      <c r="I249" s="137">
        <v>589</v>
      </c>
      <c r="J249" s="137">
        <v>522</v>
      </c>
      <c r="K249" s="137">
        <v>461</v>
      </c>
      <c r="L249" s="137">
        <v>413</v>
      </c>
      <c r="M249" s="137">
        <v>361</v>
      </c>
      <c r="N249" s="137">
        <v>300</v>
      </c>
      <c r="O249" s="137">
        <v>256</v>
      </c>
      <c r="P249" s="137">
        <v>223</v>
      </c>
      <c r="Q249" s="137">
        <v>197</v>
      </c>
      <c r="R249" s="137">
        <v>175</v>
      </c>
      <c r="S249" s="137">
        <v>152</v>
      </c>
      <c r="T249" s="137">
        <v>123</v>
      </c>
      <c r="U249" s="137">
        <v>108</v>
      </c>
      <c r="V249" s="137">
        <v>99</v>
      </c>
      <c r="W249" s="137">
        <v>88</v>
      </c>
      <c r="X249" s="137">
        <v>76</v>
      </c>
      <c r="Y249" s="137">
        <v>63</v>
      </c>
      <c r="Z249" s="137">
        <v>52</v>
      </c>
      <c r="AA249" s="137">
        <v>39</v>
      </c>
      <c r="AB249" s="137">
        <v>34</v>
      </c>
      <c r="AC249" s="137">
        <v>29</v>
      </c>
      <c r="AD249" s="137">
        <v>26</v>
      </c>
      <c r="AE249" s="137">
        <v>28</v>
      </c>
      <c r="AF249" s="137">
        <v>27</v>
      </c>
      <c r="AG249" s="137">
        <v>26</v>
      </c>
      <c r="AH249" s="137">
        <v>26</v>
      </c>
      <c r="AI249" s="137">
        <v>22</v>
      </c>
      <c r="AJ249" s="137">
        <v>19</v>
      </c>
      <c r="AK249" s="137">
        <v>21</v>
      </c>
      <c r="AL249" s="137">
        <v>21</v>
      </c>
      <c r="AM249" s="137">
        <v>20</v>
      </c>
      <c r="AN249" s="137">
        <v>21</v>
      </c>
      <c r="AO249" s="137">
        <v>21</v>
      </c>
      <c r="AP249" s="137">
        <v>22</v>
      </c>
    </row>
    <row r="250" spans="1:42" ht="18" customHeight="1">
      <c r="A250" s="136" t="s">
        <v>1062</v>
      </c>
      <c r="B250" s="136" t="s">
        <v>1063</v>
      </c>
      <c r="C250" s="137">
        <v>1588</v>
      </c>
      <c r="D250" s="137">
        <v>1385</v>
      </c>
      <c r="E250" s="137">
        <v>1230</v>
      </c>
      <c r="F250" s="137">
        <v>1106</v>
      </c>
      <c r="G250" s="137">
        <v>1019</v>
      </c>
      <c r="H250" s="137">
        <v>883</v>
      </c>
      <c r="I250" s="137">
        <v>829</v>
      </c>
      <c r="J250" s="137">
        <v>763</v>
      </c>
      <c r="K250" s="137">
        <v>677</v>
      </c>
      <c r="L250" s="137">
        <v>597</v>
      </c>
      <c r="M250" s="137">
        <v>522</v>
      </c>
      <c r="N250" s="137">
        <v>444</v>
      </c>
      <c r="O250" s="137">
        <v>388</v>
      </c>
      <c r="P250" s="137">
        <v>344</v>
      </c>
      <c r="Q250" s="137">
        <v>300</v>
      </c>
      <c r="R250" s="137">
        <v>265</v>
      </c>
      <c r="S250" s="137">
        <v>239</v>
      </c>
      <c r="T250" s="137">
        <v>209</v>
      </c>
      <c r="U250" s="137">
        <v>178</v>
      </c>
      <c r="V250" s="137">
        <v>145</v>
      </c>
      <c r="W250" s="137">
        <v>126</v>
      </c>
      <c r="X250" s="137">
        <v>117</v>
      </c>
      <c r="Y250" s="137">
        <v>107</v>
      </c>
      <c r="Z250" s="137">
        <v>84</v>
      </c>
      <c r="AA250" s="137">
        <v>77</v>
      </c>
      <c r="AB250" s="137">
        <v>71</v>
      </c>
      <c r="AC250" s="137">
        <v>61</v>
      </c>
      <c r="AD250" s="137">
        <v>55</v>
      </c>
      <c r="AE250" s="137">
        <v>49</v>
      </c>
      <c r="AF250" s="137">
        <v>46</v>
      </c>
      <c r="AG250" s="137">
        <v>44</v>
      </c>
      <c r="AH250" s="137">
        <v>38</v>
      </c>
      <c r="AI250" s="137">
        <v>39</v>
      </c>
      <c r="AJ250" s="137">
        <v>40</v>
      </c>
      <c r="AK250" s="137">
        <v>41</v>
      </c>
      <c r="AL250" s="137">
        <v>43</v>
      </c>
      <c r="AM250" s="137">
        <v>38</v>
      </c>
      <c r="AN250" s="137">
        <v>44</v>
      </c>
      <c r="AO250" s="137">
        <v>44</v>
      </c>
      <c r="AP250" s="137">
        <v>46</v>
      </c>
    </row>
    <row r="251" spans="1:42" ht="18" customHeight="1">
      <c r="A251" s="122" t="s">
        <v>1064</v>
      </c>
      <c r="B251" s="136" t="s">
        <v>1065</v>
      </c>
      <c r="C251" s="137">
        <v>1605</v>
      </c>
      <c r="D251" s="137">
        <v>1427</v>
      </c>
      <c r="E251" s="137">
        <v>1264</v>
      </c>
      <c r="F251" s="137">
        <v>1172</v>
      </c>
      <c r="G251" s="137">
        <v>1097</v>
      </c>
      <c r="H251" s="137">
        <v>931</v>
      </c>
      <c r="I251" s="137">
        <v>885</v>
      </c>
      <c r="J251" s="137">
        <v>809</v>
      </c>
      <c r="K251" s="137">
        <v>723</v>
      </c>
      <c r="L251" s="137">
        <v>623</v>
      </c>
      <c r="M251" s="137">
        <v>550</v>
      </c>
      <c r="N251" s="137">
        <v>476</v>
      </c>
      <c r="O251" s="137">
        <v>429</v>
      </c>
      <c r="P251" s="137">
        <v>374</v>
      </c>
      <c r="Q251" s="137">
        <v>341</v>
      </c>
      <c r="R251" s="137">
        <v>301</v>
      </c>
      <c r="S251" s="137">
        <v>281</v>
      </c>
      <c r="T251" s="137">
        <v>246</v>
      </c>
      <c r="U251" s="137">
        <v>214</v>
      </c>
      <c r="V251" s="137">
        <v>186</v>
      </c>
      <c r="W251" s="137">
        <v>173</v>
      </c>
      <c r="X251" s="137">
        <v>151</v>
      </c>
      <c r="Y251" s="137">
        <v>127</v>
      </c>
      <c r="Z251" s="137">
        <v>107</v>
      </c>
      <c r="AA251" s="137">
        <v>94</v>
      </c>
      <c r="AB251" s="137">
        <v>81</v>
      </c>
      <c r="AC251" s="137">
        <v>68</v>
      </c>
      <c r="AD251" s="137">
        <v>66</v>
      </c>
      <c r="AE251" s="137">
        <v>65</v>
      </c>
      <c r="AF251" s="137">
        <v>62</v>
      </c>
      <c r="AG251" s="137">
        <v>54</v>
      </c>
      <c r="AH251" s="137">
        <v>48</v>
      </c>
      <c r="AI251" s="137">
        <v>46</v>
      </c>
      <c r="AJ251" s="137">
        <v>44</v>
      </c>
      <c r="AK251" s="137">
        <v>40</v>
      </c>
      <c r="AL251" s="137">
        <v>45</v>
      </c>
      <c r="AM251" s="137">
        <v>41</v>
      </c>
      <c r="AN251" s="137">
        <v>42</v>
      </c>
      <c r="AO251" s="137">
        <v>39</v>
      </c>
      <c r="AP251" s="137">
        <v>48</v>
      </c>
    </row>
    <row r="252" spans="1:42" ht="18" customHeight="1">
      <c r="A252" s="122" t="s">
        <v>1066</v>
      </c>
      <c r="B252" s="136" t="s">
        <v>1067</v>
      </c>
      <c r="C252" s="137">
        <v>1409</v>
      </c>
      <c r="D252" s="137">
        <v>1290</v>
      </c>
      <c r="E252" s="137">
        <v>1146</v>
      </c>
      <c r="F252" s="137">
        <v>1071</v>
      </c>
      <c r="G252" s="137">
        <v>985</v>
      </c>
      <c r="H252" s="137">
        <v>837</v>
      </c>
      <c r="I252" s="137">
        <v>789</v>
      </c>
      <c r="J252" s="137">
        <v>735</v>
      </c>
      <c r="K252" s="137">
        <v>663</v>
      </c>
      <c r="L252" s="137">
        <v>598</v>
      </c>
      <c r="M252" s="137">
        <v>528</v>
      </c>
      <c r="N252" s="137">
        <v>434</v>
      </c>
      <c r="O252" s="137">
        <v>370</v>
      </c>
      <c r="P252" s="137">
        <v>317</v>
      </c>
      <c r="Q252" s="137">
        <v>273</v>
      </c>
      <c r="R252" s="137">
        <v>241</v>
      </c>
      <c r="S252" s="137">
        <v>223</v>
      </c>
      <c r="T252" s="137">
        <v>198</v>
      </c>
      <c r="U252" s="137">
        <v>184</v>
      </c>
      <c r="V252" s="137">
        <v>153</v>
      </c>
      <c r="W252" s="137">
        <v>134</v>
      </c>
      <c r="X252" s="137">
        <v>112</v>
      </c>
      <c r="Y252" s="137">
        <v>91</v>
      </c>
      <c r="Z252" s="137">
        <v>82</v>
      </c>
      <c r="AA252" s="137">
        <v>76</v>
      </c>
      <c r="AB252" s="137">
        <v>68</v>
      </c>
      <c r="AC252" s="137">
        <v>62</v>
      </c>
      <c r="AD252" s="137">
        <v>56</v>
      </c>
      <c r="AE252" s="137">
        <v>52</v>
      </c>
      <c r="AF252" s="137">
        <v>46</v>
      </c>
      <c r="AG252" s="137">
        <v>46</v>
      </c>
      <c r="AH252" s="137">
        <v>45</v>
      </c>
      <c r="AI252" s="137">
        <v>39</v>
      </c>
      <c r="AJ252" s="137">
        <v>42</v>
      </c>
      <c r="AK252" s="137">
        <v>44</v>
      </c>
      <c r="AL252" s="137">
        <v>44</v>
      </c>
      <c r="AM252" s="137">
        <v>46</v>
      </c>
      <c r="AN252" s="137">
        <v>42</v>
      </c>
      <c r="AO252" s="137">
        <v>40</v>
      </c>
      <c r="AP252" s="137">
        <v>39</v>
      </c>
    </row>
    <row r="253" spans="1:42" ht="18" customHeight="1">
      <c r="A253" s="136" t="s">
        <v>1068</v>
      </c>
      <c r="B253" s="136" t="s">
        <v>1069</v>
      </c>
      <c r="C253" s="137">
        <v>2217</v>
      </c>
      <c r="D253" s="137">
        <v>2043</v>
      </c>
      <c r="E253" s="137">
        <v>1797</v>
      </c>
      <c r="F253" s="137">
        <v>1663</v>
      </c>
      <c r="G253" s="137">
        <v>1549</v>
      </c>
      <c r="H253" s="137">
        <v>1369</v>
      </c>
      <c r="I253" s="137">
        <v>1308</v>
      </c>
      <c r="J253" s="137">
        <v>1242</v>
      </c>
      <c r="K253" s="137">
        <v>1095</v>
      </c>
      <c r="L253" s="137">
        <v>993</v>
      </c>
      <c r="M253" s="137">
        <v>915</v>
      </c>
      <c r="N253" s="137">
        <v>845</v>
      </c>
      <c r="O253" s="137">
        <v>769</v>
      </c>
      <c r="P253" s="137">
        <v>683</v>
      </c>
      <c r="Q253" s="137">
        <v>625</v>
      </c>
      <c r="R253" s="137">
        <v>589</v>
      </c>
      <c r="S253" s="137">
        <v>547</v>
      </c>
      <c r="T253" s="137">
        <v>466</v>
      </c>
      <c r="U253" s="137">
        <v>407</v>
      </c>
      <c r="V253" s="137">
        <v>353</v>
      </c>
      <c r="W253" s="137">
        <v>337</v>
      </c>
      <c r="X253" s="137">
        <v>297</v>
      </c>
      <c r="Y253" s="137">
        <v>268</v>
      </c>
      <c r="Z253" s="137">
        <v>232</v>
      </c>
      <c r="AA253" s="137">
        <v>198</v>
      </c>
      <c r="AB253" s="137">
        <v>180</v>
      </c>
      <c r="AC253" s="137">
        <v>160</v>
      </c>
      <c r="AD253" s="137">
        <v>140</v>
      </c>
      <c r="AE253" s="137">
        <v>108</v>
      </c>
      <c r="AF253" s="137">
        <v>91</v>
      </c>
      <c r="AG253" s="137">
        <v>75</v>
      </c>
      <c r="AH253" s="137">
        <v>69</v>
      </c>
      <c r="AI253" s="137">
        <v>65</v>
      </c>
      <c r="AJ253" s="137">
        <v>68</v>
      </c>
      <c r="AK253" s="137">
        <v>63</v>
      </c>
      <c r="AL253" s="137">
        <v>62</v>
      </c>
      <c r="AM253" s="137">
        <v>61</v>
      </c>
      <c r="AN253" s="137">
        <v>61</v>
      </c>
      <c r="AO253" s="137">
        <v>58</v>
      </c>
      <c r="AP253" s="137">
        <v>61</v>
      </c>
    </row>
    <row r="254" spans="1:42" ht="18" customHeight="1">
      <c r="A254" s="122" t="s">
        <v>1070</v>
      </c>
      <c r="B254" s="136" t="s">
        <v>1071</v>
      </c>
      <c r="C254" s="137">
        <v>1543</v>
      </c>
      <c r="D254" s="137">
        <v>1378</v>
      </c>
      <c r="E254" s="137">
        <v>1191</v>
      </c>
      <c r="F254" s="137">
        <v>1071</v>
      </c>
      <c r="G254" s="137">
        <v>982</v>
      </c>
      <c r="H254" s="137">
        <v>826</v>
      </c>
      <c r="I254" s="137">
        <v>778</v>
      </c>
      <c r="J254" s="137">
        <v>721</v>
      </c>
      <c r="K254" s="137">
        <v>648</v>
      </c>
      <c r="L254" s="137">
        <v>572</v>
      </c>
      <c r="M254" s="137">
        <v>493</v>
      </c>
      <c r="N254" s="137">
        <v>421</v>
      </c>
      <c r="O254" s="137">
        <v>375</v>
      </c>
      <c r="P254" s="137">
        <v>344</v>
      </c>
      <c r="Q254" s="137">
        <v>292</v>
      </c>
      <c r="R254" s="137">
        <v>258</v>
      </c>
      <c r="S254" s="137">
        <v>233</v>
      </c>
      <c r="T254" s="137">
        <v>203</v>
      </c>
      <c r="U254" s="137">
        <v>168</v>
      </c>
      <c r="V254" s="137">
        <v>133</v>
      </c>
      <c r="W254" s="137">
        <v>117</v>
      </c>
      <c r="X254" s="137">
        <v>99</v>
      </c>
      <c r="Y254" s="137">
        <v>78</v>
      </c>
      <c r="Z254" s="137">
        <v>65</v>
      </c>
      <c r="AA254" s="137">
        <v>59</v>
      </c>
      <c r="AB254" s="137">
        <v>52</v>
      </c>
      <c r="AC254" s="137">
        <v>44</v>
      </c>
      <c r="AD254" s="137">
        <v>41</v>
      </c>
      <c r="AE254" s="137">
        <v>39</v>
      </c>
      <c r="AF254" s="137">
        <v>35</v>
      </c>
      <c r="AG254" s="137">
        <v>34</v>
      </c>
      <c r="AH254" s="137">
        <v>34</v>
      </c>
      <c r="AI254" s="137">
        <v>33</v>
      </c>
      <c r="AJ254" s="137">
        <v>30</v>
      </c>
      <c r="AK254" s="137">
        <v>32</v>
      </c>
      <c r="AL254" s="137">
        <v>31</v>
      </c>
      <c r="AM254" s="137">
        <v>33</v>
      </c>
      <c r="AN254" s="137">
        <v>34</v>
      </c>
      <c r="AO254" s="137">
        <v>34</v>
      </c>
      <c r="AP254" s="137">
        <v>37</v>
      </c>
    </row>
    <row r="255" spans="1:42" ht="18" customHeight="1">
      <c r="A255" s="122" t="s">
        <v>1072</v>
      </c>
      <c r="B255" s="136" t="s">
        <v>1073</v>
      </c>
      <c r="C255" s="137">
        <v>1293</v>
      </c>
      <c r="D255" s="137">
        <v>1121</v>
      </c>
      <c r="E255" s="137">
        <v>996</v>
      </c>
      <c r="F255" s="137">
        <v>898</v>
      </c>
      <c r="G255" s="137">
        <v>827</v>
      </c>
      <c r="H255" s="137">
        <v>697</v>
      </c>
      <c r="I255" s="137">
        <v>647</v>
      </c>
      <c r="J255" s="137">
        <v>599</v>
      </c>
      <c r="K255" s="137">
        <v>539</v>
      </c>
      <c r="L255" s="137">
        <v>459</v>
      </c>
      <c r="M255" s="137">
        <v>386</v>
      </c>
      <c r="N255" s="137">
        <v>321</v>
      </c>
      <c r="O255" s="137">
        <v>294</v>
      </c>
      <c r="P255" s="137">
        <v>252</v>
      </c>
      <c r="Q255" s="137">
        <v>216</v>
      </c>
      <c r="R255" s="137">
        <v>190</v>
      </c>
      <c r="S255" s="137">
        <v>168</v>
      </c>
      <c r="T255" s="137">
        <v>143</v>
      </c>
      <c r="U255" s="137">
        <v>132</v>
      </c>
      <c r="V255" s="137">
        <v>111</v>
      </c>
      <c r="W255" s="137">
        <v>95</v>
      </c>
      <c r="X255" s="137">
        <v>83</v>
      </c>
      <c r="Y255" s="137">
        <v>64</v>
      </c>
      <c r="Z255" s="137">
        <v>51</v>
      </c>
      <c r="AA255" s="137">
        <v>43</v>
      </c>
      <c r="AB255" s="137">
        <v>40</v>
      </c>
      <c r="AC255" s="137">
        <v>33</v>
      </c>
      <c r="AD255" s="137">
        <v>28</v>
      </c>
      <c r="AE255" s="137">
        <v>23</v>
      </c>
      <c r="AF255" s="137">
        <v>21</v>
      </c>
      <c r="AG255" s="137">
        <v>20</v>
      </c>
      <c r="AH255" s="137">
        <v>20</v>
      </c>
      <c r="AI255" s="137">
        <v>18</v>
      </c>
      <c r="AJ255" s="137">
        <v>17</v>
      </c>
      <c r="AK255" s="137">
        <v>19</v>
      </c>
      <c r="AL255" s="137">
        <v>18</v>
      </c>
      <c r="AM255" s="137">
        <v>18</v>
      </c>
      <c r="AN255" s="137">
        <v>15</v>
      </c>
      <c r="AO255" s="137">
        <v>12</v>
      </c>
      <c r="AP255" s="137">
        <v>15</v>
      </c>
    </row>
    <row r="256" spans="1:42" ht="18" customHeight="1">
      <c r="A256" s="122" t="s">
        <v>1074</v>
      </c>
      <c r="B256" s="136" t="s">
        <v>1075</v>
      </c>
      <c r="C256" s="137">
        <v>1404</v>
      </c>
      <c r="D256" s="137">
        <v>1216</v>
      </c>
      <c r="E256" s="137">
        <v>1075</v>
      </c>
      <c r="F256" s="137">
        <v>938</v>
      </c>
      <c r="G256" s="137">
        <v>879</v>
      </c>
      <c r="H256" s="137">
        <v>731</v>
      </c>
      <c r="I256" s="137">
        <v>667</v>
      </c>
      <c r="J256" s="137">
        <v>588</v>
      </c>
      <c r="K256" s="137">
        <v>514</v>
      </c>
      <c r="L256" s="137">
        <v>413</v>
      </c>
      <c r="M256" s="137">
        <v>322</v>
      </c>
      <c r="N256" s="137">
        <v>249</v>
      </c>
      <c r="O256" s="137">
        <v>210</v>
      </c>
      <c r="P256" s="137">
        <v>187</v>
      </c>
      <c r="Q256" s="137">
        <v>151</v>
      </c>
      <c r="R256" s="137">
        <v>141</v>
      </c>
      <c r="S256" s="137">
        <v>131</v>
      </c>
      <c r="T256" s="137">
        <v>122</v>
      </c>
      <c r="U256" s="137">
        <v>90</v>
      </c>
      <c r="V256" s="137">
        <v>78</v>
      </c>
      <c r="W256" s="137">
        <v>70</v>
      </c>
      <c r="X256" s="137">
        <v>60</v>
      </c>
      <c r="Y256" s="137">
        <v>40</v>
      </c>
      <c r="Z256" s="137">
        <v>32</v>
      </c>
      <c r="AA256" s="137">
        <v>25</v>
      </c>
      <c r="AB256" s="137">
        <v>18</v>
      </c>
      <c r="AC256" s="137">
        <v>6</v>
      </c>
      <c r="AD256" s="137">
        <v>6</v>
      </c>
      <c r="AE256" s="137">
        <v>7</v>
      </c>
      <c r="AF256" s="137">
        <v>7</v>
      </c>
      <c r="AG256" s="137">
        <v>7</v>
      </c>
      <c r="AH256" s="137">
        <v>5</v>
      </c>
      <c r="AI256" s="137">
        <v>5</v>
      </c>
      <c r="AJ256" s="137" t="s">
        <v>631</v>
      </c>
      <c r="AK256" s="137" t="s">
        <v>631</v>
      </c>
      <c r="AL256" s="137" t="s">
        <v>631</v>
      </c>
      <c r="AM256" s="137" t="s">
        <v>631</v>
      </c>
      <c r="AN256" s="137" t="s">
        <v>631</v>
      </c>
      <c r="AO256" s="137" t="s">
        <v>631</v>
      </c>
      <c r="AP256" s="137" t="s">
        <v>631</v>
      </c>
    </row>
    <row r="257" spans="1:42" ht="18" customHeight="1">
      <c r="A257" s="122" t="s">
        <v>1076</v>
      </c>
      <c r="B257" s="136" t="s">
        <v>1077</v>
      </c>
      <c r="C257" s="137">
        <v>1606</v>
      </c>
      <c r="D257" s="137">
        <v>1446</v>
      </c>
      <c r="E257" s="137">
        <v>1297</v>
      </c>
      <c r="F257" s="137">
        <v>1176</v>
      </c>
      <c r="G257" s="137">
        <v>1055</v>
      </c>
      <c r="H257" s="137">
        <v>905</v>
      </c>
      <c r="I257" s="137">
        <v>831</v>
      </c>
      <c r="J257" s="137">
        <v>773</v>
      </c>
      <c r="K257" s="137">
        <v>680</v>
      </c>
      <c r="L257" s="137">
        <v>600</v>
      </c>
      <c r="M257" s="137">
        <v>511</v>
      </c>
      <c r="N257" s="137">
        <v>429</v>
      </c>
      <c r="O257" s="137">
        <v>385</v>
      </c>
      <c r="P257" s="137">
        <v>344</v>
      </c>
      <c r="Q257" s="137">
        <v>312</v>
      </c>
      <c r="R257" s="137">
        <v>281</v>
      </c>
      <c r="S257" s="137">
        <v>247</v>
      </c>
      <c r="T257" s="137">
        <v>216</v>
      </c>
      <c r="U257" s="137">
        <v>198</v>
      </c>
      <c r="V257" s="137">
        <v>157</v>
      </c>
      <c r="W257" s="137">
        <v>134</v>
      </c>
      <c r="X257" s="137">
        <v>111</v>
      </c>
      <c r="Y257" s="137">
        <v>95</v>
      </c>
      <c r="Z257" s="137">
        <v>85</v>
      </c>
      <c r="AA257" s="137">
        <v>77</v>
      </c>
      <c r="AB257" s="137">
        <v>61</v>
      </c>
      <c r="AC257" s="137">
        <v>49</v>
      </c>
      <c r="AD257" s="137">
        <v>43</v>
      </c>
      <c r="AE257" s="137">
        <v>46</v>
      </c>
      <c r="AF257" s="137">
        <v>41</v>
      </c>
      <c r="AG257" s="137">
        <v>40</v>
      </c>
      <c r="AH257" s="137">
        <v>35</v>
      </c>
      <c r="AI257" s="137">
        <v>35</v>
      </c>
      <c r="AJ257" s="137">
        <v>33</v>
      </c>
      <c r="AK257" s="137">
        <v>33</v>
      </c>
      <c r="AL257" s="137">
        <v>31</v>
      </c>
      <c r="AM257" s="137">
        <v>28</v>
      </c>
      <c r="AN257" s="137">
        <v>34</v>
      </c>
      <c r="AO257" s="137">
        <v>34</v>
      </c>
      <c r="AP257" s="137">
        <v>39</v>
      </c>
    </row>
    <row r="258" spans="1:42" ht="18" customHeight="1">
      <c r="A258" s="122" t="s">
        <v>1078</v>
      </c>
      <c r="B258" s="136" t="s">
        <v>1079</v>
      </c>
      <c r="C258" s="137">
        <v>1304</v>
      </c>
      <c r="D258" s="137">
        <v>1170</v>
      </c>
      <c r="E258" s="137">
        <v>1060</v>
      </c>
      <c r="F258" s="137">
        <v>969</v>
      </c>
      <c r="G258" s="137">
        <v>904</v>
      </c>
      <c r="H258" s="137">
        <v>778</v>
      </c>
      <c r="I258" s="137">
        <v>728</v>
      </c>
      <c r="J258" s="137">
        <v>658</v>
      </c>
      <c r="K258" s="137">
        <v>586</v>
      </c>
      <c r="L258" s="137">
        <v>495</v>
      </c>
      <c r="M258" s="137">
        <v>396</v>
      </c>
      <c r="N258" s="137">
        <v>289</v>
      </c>
      <c r="O258" s="137">
        <v>244</v>
      </c>
      <c r="P258" s="137">
        <v>204</v>
      </c>
      <c r="Q258" s="137">
        <v>168</v>
      </c>
      <c r="R258" s="137">
        <v>147</v>
      </c>
      <c r="S258" s="137">
        <v>132</v>
      </c>
      <c r="T258" s="137">
        <v>103</v>
      </c>
      <c r="U258" s="137">
        <v>85</v>
      </c>
      <c r="V258" s="137">
        <v>81</v>
      </c>
      <c r="W258" s="137">
        <v>66</v>
      </c>
      <c r="X258" s="137">
        <v>59</v>
      </c>
      <c r="Y258" s="137">
        <v>48</v>
      </c>
      <c r="Z258" s="137">
        <v>40</v>
      </c>
      <c r="AA258" s="137">
        <v>33</v>
      </c>
      <c r="AB258" s="137">
        <v>28</v>
      </c>
      <c r="AC258" s="137">
        <v>23</v>
      </c>
      <c r="AD258" s="137">
        <v>16</v>
      </c>
      <c r="AE258" s="137">
        <v>16</v>
      </c>
      <c r="AF258" s="137">
        <v>15</v>
      </c>
      <c r="AG258" s="137">
        <v>13</v>
      </c>
      <c r="AH258" s="137">
        <v>12</v>
      </c>
      <c r="AI258" s="137">
        <v>8</v>
      </c>
      <c r="AJ258" s="137">
        <v>6</v>
      </c>
      <c r="AK258" s="137" t="s">
        <v>631</v>
      </c>
      <c r="AL258" s="137">
        <v>5</v>
      </c>
      <c r="AM258" s="137">
        <v>6</v>
      </c>
      <c r="AN258" s="137">
        <v>7</v>
      </c>
      <c r="AO258" s="137">
        <v>7</v>
      </c>
      <c r="AP258" s="137">
        <v>10</v>
      </c>
    </row>
    <row r="259" spans="1:42" ht="18" customHeight="1">
      <c r="A259" s="122" t="s">
        <v>1080</v>
      </c>
      <c r="B259" s="136" t="s">
        <v>1081</v>
      </c>
      <c r="C259" s="137">
        <v>2574</v>
      </c>
      <c r="D259" s="137">
        <v>2257</v>
      </c>
      <c r="E259" s="137">
        <v>2012</v>
      </c>
      <c r="F259" s="137">
        <v>1850</v>
      </c>
      <c r="G259" s="137">
        <v>1698</v>
      </c>
      <c r="H259" s="137">
        <v>1465</v>
      </c>
      <c r="I259" s="137">
        <v>1370</v>
      </c>
      <c r="J259" s="137">
        <v>1256</v>
      </c>
      <c r="K259" s="137">
        <v>1120</v>
      </c>
      <c r="L259" s="137">
        <v>989</v>
      </c>
      <c r="M259" s="137">
        <v>840</v>
      </c>
      <c r="N259" s="137">
        <v>728</v>
      </c>
      <c r="O259" s="137">
        <v>638</v>
      </c>
      <c r="P259" s="137">
        <v>563</v>
      </c>
      <c r="Q259" s="137">
        <v>484</v>
      </c>
      <c r="R259" s="137">
        <v>419</v>
      </c>
      <c r="S259" s="137">
        <v>364</v>
      </c>
      <c r="T259" s="137">
        <v>313</v>
      </c>
      <c r="U259" s="137">
        <v>278</v>
      </c>
      <c r="V259" s="137">
        <v>236</v>
      </c>
      <c r="W259" s="137">
        <v>216</v>
      </c>
      <c r="X259" s="137">
        <v>197</v>
      </c>
      <c r="Y259" s="137">
        <v>168</v>
      </c>
      <c r="Z259" s="137">
        <v>144</v>
      </c>
      <c r="AA259" s="137">
        <v>129</v>
      </c>
      <c r="AB259" s="137">
        <v>109</v>
      </c>
      <c r="AC259" s="137">
        <v>93</v>
      </c>
      <c r="AD259" s="137">
        <v>87</v>
      </c>
      <c r="AE259" s="137">
        <v>76</v>
      </c>
      <c r="AF259" s="137">
        <v>69</v>
      </c>
      <c r="AG259" s="137">
        <v>60</v>
      </c>
      <c r="AH259" s="137">
        <v>54</v>
      </c>
      <c r="AI259" s="137">
        <v>54</v>
      </c>
      <c r="AJ259" s="137">
        <v>55</v>
      </c>
      <c r="AK259" s="137">
        <v>54</v>
      </c>
      <c r="AL259" s="137">
        <v>54</v>
      </c>
      <c r="AM259" s="137">
        <v>55</v>
      </c>
      <c r="AN259" s="137">
        <v>58</v>
      </c>
      <c r="AO259" s="137">
        <v>59</v>
      </c>
      <c r="AP259" s="137">
        <v>63</v>
      </c>
    </row>
    <row r="260" spans="1:42" ht="18" customHeight="1">
      <c r="A260" s="122" t="s">
        <v>1082</v>
      </c>
      <c r="B260" s="136" t="s">
        <v>1083</v>
      </c>
      <c r="C260" s="137">
        <v>2636</v>
      </c>
      <c r="D260" s="137">
        <v>2416</v>
      </c>
      <c r="E260" s="137">
        <v>2184</v>
      </c>
      <c r="F260" s="137">
        <v>2060</v>
      </c>
      <c r="G260" s="137">
        <v>1878</v>
      </c>
      <c r="H260" s="137">
        <v>1637</v>
      </c>
      <c r="I260" s="137">
        <v>1559</v>
      </c>
      <c r="J260" s="137">
        <v>1468</v>
      </c>
      <c r="K260" s="137">
        <v>1345</v>
      </c>
      <c r="L260" s="137">
        <v>1211</v>
      </c>
      <c r="M260" s="137">
        <v>1138</v>
      </c>
      <c r="N260" s="137">
        <v>1018</v>
      </c>
      <c r="O260" s="137">
        <v>933</v>
      </c>
      <c r="P260" s="137">
        <v>875</v>
      </c>
      <c r="Q260" s="137">
        <v>793</v>
      </c>
      <c r="R260" s="137">
        <v>719</v>
      </c>
      <c r="S260" s="137">
        <v>662</v>
      </c>
      <c r="T260" s="137">
        <v>590</v>
      </c>
      <c r="U260" s="137">
        <v>529</v>
      </c>
      <c r="V260" s="137">
        <v>463</v>
      </c>
      <c r="W260" s="137">
        <v>418</v>
      </c>
      <c r="X260" s="137">
        <v>369</v>
      </c>
      <c r="Y260" s="137">
        <v>334</v>
      </c>
      <c r="Z260" s="137">
        <v>299</v>
      </c>
      <c r="AA260" s="137">
        <v>269</v>
      </c>
      <c r="AB260" s="137">
        <v>249</v>
      </c>
      <c r="AC260" s="137">
        <v>233</v>
      </c>
      <c r="AD260" s="137">
        <v>200</v>
      </c>
      <c r="AE260" s="137">
        <v>169</v>
      </c>
      <c r="AF260" s="137">
        <v>156</v>
      </c>
      <c r="AG260" s="137">
        <v>148</v>
      </c>
      <c r="AH260" s="137">
        <v>144</v>
      </c>
      <c r="AI260" s="137">
        <v>131</v>
      </c>
      <c r="AJ260" s="137">
        <v>121</v>
      </c>
      <c r="AK260" s="137">
        <v>116</v>
      </c>
      <c r="AL260" s="137">
        <v>114</v>
      </c>
      <c r="AM260" s="137">
        <v>106</v>
      </c>
      <c r="AN260" s="137">
        <v>107</v>
      </c>
      <c r="AO260" s="137">
        <v>110</v>
      </c>
      <c r="AP260" s="137">
        <v>112</v>
      </c>
    </row>
    <row r="261" spans="1:42" ht="18" customHeight="1">
      <c r="A261" s="122" t="s">
        <v>1084</v>
      </c>
      <c r="B261" s="136" t="s">
        <v>1085</v>
      </c>
      <c r="C261" s="137">
        <v>32916</v>
      </c>
      <c r="D261" s="137">
        <v>28829</v>
      </c>
      <c r="E261" s="137">
        <v>25291</v>
      </c>
      <c r="F261" s="137">
        <v>22997</v>
      </c>
      <c r="G261" s="137">
        <v>21249</v>
      </c>
      <c r="H261" s="137">
        <v>18405</v>
      </c>
      <c r="I261" s="137">
        <v>17430</v>
      </c>
      <c r="J261" s="137">
        <v>15797</v>
      </c>
      <c r="K261" s="137">
        <v>14080</v>
      </c>
      <c r="L261" s="137">
        <v>12324</v>
      </c>
      <c r="M261" s="137">
        <v>10848</v>
      </c>
      <c r="N261" s="137">
        <v>9522</v>
      </c>
      <c r="O261" s="137">
        <v>8376</v>
      </c>
      <c r="P261" s="137">
        <v>7311</v>
      </c>
      <c r="Q261" s="137">
        <v>6402</v>
      </c>
      <c r="R261" s="137">
        <v>5716</v>
      </c>
      <c r="S261" s="137">
        <v>5083</v>
      </c>
      <c r="T261" s="137">
        <v>4530</v>
      </c>
      <c r="U261" s="137">
        <v>4049</v>
      </c>
      <c r="V261" s="137">
        <v>3389</v>
      </c>
      <c r="W261" s="137">
        <v>3064</v>
      </c>
      <c r="X261" s="137">
        <v>2663</v>
      </c>
      <c r="Y261" s="137">
        <v>2259</v>
      </c>
      <c r="Z261" s="137">
        <v>1928</v>
      </c>
      <c r="AA261" s="137">
        <v>1655</v>
      </c>
      <c r="AB261" s="137">
        <v>1422</v>
      </c>
      <c r="AC261" s="137">
        <v>1219</v>
      </c>
      <c r="AD261" s="137">
        <v>1028</v>
      </c>
      <c r="AE261" s="137">
        <v>883</v>
      </c>
      <c r="AF261" s="137">
        <v>733</v>
      </c>
      <c r="AG261" s="137">
        <v>630</v>
      </c>
      <c r="AH261" s="137">
        <v>565</v>
      </c>
      <c r="AI261" s="137">
        <v>514</v>
      </c>
      <c r="AJ261" s="137">
        <v>490</v>
      </c>
      <c r="AK261" s="137">
        <v>469</v>
      </c>
      <c r="AL261" s="137">
        <v>441</v>
      </c>
      <c r="AM261" s="137">
        <v>416</v>
      </c>
      <c r="AN261" s="137">
        <v>392</v>
      </c>
      <c r="AO261" s="137">
        <v>388</v>
      </c>
      <c r="AP261" s="137">
        <v>402</v>
      </c>
    </row>
    <row r="262" spans="1:42" ht="18" customHeight="1">
      <c r="A262" s="136" t="s">
        <v>1086</v>
      </c>
      <c r="B262" s="136" t="s">
        <v>1087</v>
      </c>
      <c r="C262" s="137">
        <v>865</v>
      </c>
      <c r="D262" s="137">
        <v>797</v>
      </c>
      <c r="E262" s="137">
        <v>692</v>
      </c>
      <c r="F262" s="137">
        <v>623</v>
      </c>
      <c r="G262" s="137">
        <v>580</v>
      </c>
      <c r="H262" s="137">
        <v>474</v>
      </c>
      <c r="I262" s="137">
        <v>438</v>
      </c>
      <c r="J262" s="137">
        <v>394</v>
      </c>
      <c r="K262" s="137">
        <v>327</v>
      </c>
      <c r="L262" s="137">
        <v>288</v>
      </c>
      <c r="M262" s="137">
        <v>228</v>
      </c>
      <c r="N262" s="137">
        <v>188</v>
      </c>
      <c r="O262" s="137">
        <v>160</v>
      </c>
      <c r="P262" s="137">
        <v>131</v>
      </c>
      <c r="Q262" s="137">
        <v>106</v>
      </c>
      <c r="R262" s="137">
        <v>91</v>
      </c>
      <c r="S262" s="137">
        <v>88</v>
      </c>
      <c r="T262" s="137">
        <v>83</v>
      </c>
      <c r="U262" s="137">
        <v>80</v>
      </c>
      <c r="V262" s="137">
        <v>69</v>
      </c>
      <c r="W262" s="137">
        <v>66</v>
      </c>
      <c r="X262" s="137">
        <v>43</v>
      </c>
      <c r="Y262" s="137">
        <v>35</v>
      </c>
      <c r="Z262" s="137">
        <v>26</v>
      </c>
      <c r="AA262" s="137">
        <v>22</v>
      </c>
      <c r="AB262" s="137">
        <v>20</v>
      </c>
      <c r="AC262" s="137">
        <v>15</v>
      </c>
      <c r="AD262" s="137">
        <v>12</v>
      </c>
      <c r="AE262" s="137">
        <v>12</v>
      </c>
      <c r="AF262" s="137">
        <v>8</v>
      </c>
      <c r="AG262" s="137">
        <v>8</v>
      </c>
      <c r="AH262" s="137">
        <v>8</v>
      </c>
      <c r="AI262" s="137">
        <v>8</v>
      </c>
      <c r="AJ262" s="137">
        <v>8</v>
      </c>
      <c r="AK262" s="137">
        <v>8</v>
      </c>
      <c r="AL262" s="137">
        <v>6</v>
      </c>
      <c r="AM262" s="137" t="s">
        <v>631</v>
      </c>
      <c r="AN262" s="137" t="s">
        <v>631</v>
      </c>
      <c r="AO262" s="137">
        <v>5</v>
      </c>
      <c r="AP262" s="137">
        <v>5</v>
      </c>
    </row>
    <row r="263" spans="1:42" ht="18" customHeight="1">
      <c r="A263" s="136" t="s">
        <v>1088</v>
      </c>
      <c r="B263" s="136" t="s">
        <v>1089</v>
      </c>
      <c r="C263" s="137">
        <v>3956</v>
      </c>
      <c r="D263" s="137">
        <v>3521</v>
      </c>
      <c r="E263" s="137">
        <v>3081</v>
      </c>
      <c r="F263" s="137">
        <v>2847</v>
      </c>
      <c r="G263" s="137">
        <v>2596</v>
      </c>
      <c r="H263" s="137">
        <v>2250</v>
      </c>
      <c r="I263" s="137">
        <v>2150</v>
      </c>
      <c r="J263" s="137">
        <v>2000</v>
      </c>
      <c r="K263" s="137">
        <v>1839</v>
      </c>
      <c r="L263" s="137">
        <v>1642</v>
      </c>
      <c r="M263" s="137">
        <v>1500</v>
      </c>
      <c r="N263" s="137">
        <v>1352</v>
      </c>
      <c r="O263" s="137">
        <v>1219</v>
      </c>
      <c r="P263" s="137">
        <v>1112</v>
      </c>
      <c r="Q263" s="137">
        <v>1015</v>
      </c>
      <c r="R263" s="137">
        <v>922</v>
      </c>
      <c r="S263" s="137">
        <v>840</v>
      </c>
      <c r="T263" s="137">
        <v>776</v>
      </c>
      <c r="U263" s="137">
        <v>723</v>
      </c>
      <c r="V263" s="137">
        <v>623</v>
      </c>
      <c r="W263" s="137">
        <v>567</v>
      </c>
      <c r="X263" s="137">
        <v>516</v>
      </c>
      <c r="Y263" s="137">
        <v>438</v>
      </c>
      <c r="Z263" s="137">
        <v>389</v>
      </c>
      <c r="AA263" s="137">
        <v>314</v>
      </c>
      <c r="AB263" s="137">
        <v>280</v>
      </c>
      <c r="AC263" s="137">
        <v>247</v>
      </c>
      <c r="AD263" s="137">
        <v>215</v>
      </c>
      <c r="AE263" s="137">
        <v>190</v>
      </c>
      <c r="AF263" s="137">
        <v>176</v>
      </c>
      <c r="AG263" s="137">
        <v>153</v>
      </c>
      <c r="AH263" s="137">
        <v>139</v>
      </c>
      <c r="AI263" s="137">
        <v>126</v>
      </c>
      <c r="AJ263" s="137">
        <v>117</v>
      </c>
      <c r="AK263" s="137">
        <v>117</v>
      </c>
      <c r="AL263" s="137">
        <v>115</v>
      </c>
      <c r="AM263" s="137">
        <v>114</v>
      </c>
      <c r="AN263" s="137">
        <v>106</v>
      </c>
      <c r="AO263" s="137">
        <v>111</v>
      </c>
      <c r="AP263" s="137">
        <v>114</v>
      </c>
    </row>
    <row r="264" spans="1:42" ht="18" customHeight="1">
      <c r="A264" s="136" t="s">
        <v>1090</v>
      </c>
      <c r="B264" s="136" t="s">
        <v>1091</v>
      </c>
      <c r="C264" s="137">
        <v>1184</v>
      </c>
      <c r="D264" s="137">
        <v>1011</v>
      </c>
      <c r="E264" s="137">
        <v>894</v>
      </c>
      <c r="F264" s="137">
        <v>816</v>
      </c>
      <c r="G264" s="137">
        <v>755</v>
      </c>
      <c r="H264" s="137">
        <v>653</v>
      </c>
      <c r="I264" s="137">
        <v>615</v>
      </c>
      <c r="J264" s="137">
        <v>562</v>
      </c>
      <c r="K264" s="137">
        <v>503</v>
      </c>
      <c r="L264" s="137">
        <v>429</v>
      </c>
      <c r="M264" s="137">
        <v>376</v>
      </c>
      <c r="N264" s="137">
        <v>327</v>
      </c>
      <c r="O264" s="137">
        <v>285</v>
      </c>
      <c r="P264" s="137">
        <v>237</v>
      </c>
      <c r="Q264" s="137">
        <v>202</v>
      </c>
      <c r="R264" s="137">
        <v>172</v>
      </c>
      <c r="S264" s="137">
        <v>155</v>
      </c>
      <c r="T264" s="137">
        <v>131</v>
      </c>
      <c r="U264" s="137">
        <v>123</v>
      </c>
      <c r="V264" s="137">
        <v>92</v>
      </c>
      <c r="W264" s="137">
        <v>88</v>
      </c>
      <c r="X264" s="137">
        <v>69</v>
      </c>
      <c r="Y264" s="137">
        <v>52</v>
      </c>
      <c r="Z264" s="137">
        <v>44</v>
      </c>
      <c r="AA264" s="137">
        <v>41</v>
      </c>
      <c r="AB264" s="137">
        <v>32</v>
      </c>
      <c r="AC264" s="137">
        <v>29</v>
      </c>
      <c r="AD264" s="137">
        <v>20</v>
      </c>
      <c r="AE264" s="137">
        <v>22</v>
      </c>
      <c r="AF264" s="137">
        <v>19</v>
      </c>
      <c r="AG264" s="137">
        <v>15</v>
      </c>
      <c r="AH264" s="137">
        <v>16</v>
      </c>
      <c r="AI264" s="137">
        <v>14</v>
      </c>
      <c r="AJ264" s="137">
        <v>13</v>
      </c>
      <c r="AK264" s="137">
        <v>13</v>
      </c>
      <c r="AL264" s="137">
        <v>11</v>
      </c>
      <c r="AM264" s="137">
        <v>11</v>
      </c>
      <c r="AN264" s="137">
        <v>10</v>
      </c>
      <c r="AO264" s="137">
        <v>9</v>
      </c>
      <c r="AP264" s="137">
        <v>9</v>
      </c>
    </row>
    <row r="265" spans="1:42" ht="18" customHeight="1">
      <c r="A265" s="122" t="s">
        <v>1092</v>
      </c>
      <c r="B265" s="136" t="s">
        <v>1093</v>
      </c>
      <c r="C265" s="137">
        <v>2101</v>
      </c>
      <c r="D265" s="137">
        <v>1834</v>
      </c>
      <c r="E265" s="137">
        <v>1618</v>
      </c>
      <c r="F265" s="137">
        <v>1498</v>
      </c>
      <c r="G265" s="137">
        <v>1373</v>
      </c>
      <c r="H265" s="137">
        <v>1173</v>
      </c>
      <c r="I265" s="137">
        <v>1105</v>
      </c>
      <c r="J265" s="137">
        <v>1020</v>
      </c>
      <c r="K265" s="137">
        <v>913</v>
      </c>
      <c r="L265" s="137">
        <v>820</v>
      </c>
      <c r="M265" s="137">
        <v>697</v>
      </c>
      <c r="N265" s="137">
        <v>595</v>
      </c>
      <c r="O265" s="137">
        <v>520</v>
      </c>
      <c r="P265" s="137">
        <v>441</v>
      </c>
      <c r="Q265" s="137">
        <v>384</v>
      </c>
      <c r="R265" s="137">
        <v>350</v>
      </c>
      <c r="S265" s="137">
        <v>311</v>
      </c>
      <c r="T265" s="137">
        <v>288</v>
      </c>
      <c r="U265" s="137">
        <v>257</v>
      </c>
      <c r="V265" s="137">
        <v>238</v>
      </c>
      <c r="W265" s="137">
        <v>203</v>
      </c>
      <c r="X265" s="137">
        <v>182</v>
      </c>
      <c r="Y265" s="137">
        <v>148</v>
      </c>
      <c r="Z265" s="137">
        <v>130</v>
      </c>
      <c r="AA265" s="137">
        <v>112</v>
      </c>
      <c r="AB265" s="137">
        <v>102</v>
      </c>
      <c r="AC265" s="137">
        <v>96</v>
      </c>
      <c r="AD265" s="137">
        <v>85</v>
      </c>
      <c r="AE265" s="137">
        <v>74</v>
      </c>
      <c r="AF265" s="137">
        <v>63</v>
      </c>
      <c r="AG265" s="137">
        <v>58</v>
      </c>
      <c r="AH265" s="137">
        <v>56</v>
      </c>
      <c r="AI265" s="137">
        <v>51</v>
      </c>
      <c r="AJ265" s="137">
        <v>53</v>
      </c>
      <c r="AK265" s="137">
        <v>57</v>
      </c>
      <c r="AL265" s="137">
        <v>51</v>
      </c>
      <c r="AM265" s="137">
        <v>52</v>
      </c>
      <c r="AN265" s="137">
        <v>56</v>
      </c>
      <c r="AO265" s="137">
        <v>56</v>
      </c>
      <c r="AP265" s="137">
        <v>59</v>
      </c>
    </row>
    <row r="266" spans="1:42" ht="18" customHeight="1">
      <c r="A266" s="122" t="s">
        <v>1094</v>
      </c>
      <c r="B266" s="136" t="s">
        <v>1095</v>
      </c>
      <c r="C266" s="137">
        <v>2254</v>
      </c>
      <c r="D266" s="137">
        <v>1950</v>
      </c>
      <c r="E266" s="137">
        <v>1734</v>
      </c>
      <c r="F266" s="137">
        <v>1559</v>
      </c>
      <c r="G266" s="137">
        <v>1440</v>
      </c>
      <c r="H266" s="137">
        <v>1259</v>
      </c>
      <c r="I266" s="137">
        <v>1207</v>
      </c>
      <c r="J266" s="137">
        <v>1098</v>
      </c>
      <c r="K266" s="137">
        <v>969</v>
      </c>
      <c r="L266" s="137">
        <v>854</v>
      </c>
      <c r="M266" s="137">
        <v>765</v>
      </c>
      <c r="N266" s="137">
        <v>704</v>
      </c>
      <c r="O266" s="137">
        <v>642</v>
      </c>
      <c r="P266" s="137">
        <v>564</v>
      </c>
      <c r="Q266" s="137">
        <v>507</v>
      </c>
      <c r="R266" s="137">
        <v>449</v>
      </c>
      <c r="S266" s="137">
        <v>415</v>
      </c>
      <c r="T266" s="137">
        <v>373</v>
      </c>
      <c r="U266" s="137">
        <v>341</v>
      </c>
      <c r="V266" s="137">
        <v>286</v>
      </c>
      <c r="W266" s="137">
        <v>259</v>
      </c>
      <c r="X266" s="137">
        <v>225</v>
      </c>
      <c r="Y266" s="137">
        <v>188</v>
      </c>
      <c r="Z266" s="137">
        <v>155</v>
      </c>
      <c r="AA266" s="137">
        <v>136</v>
      </c>
      <c r="AB266" s="137">
        <v>119</v>
      </c>
      <c r="AC266" s="137">
        <v>101</v>
      </c>
      <c r="AD266" s="137">
        <v>87</v>
      </c>
      <c r="AE266" s="137">
        <v>68</v>
      </c>
      <c r="AF266" s="137">
        <v>54</v>
      </c>
      <c r="AG266" s="137">
        <v>47</v>
      </c>
      <c r="AH266" s="137">
        <v>37</v>
      </c>
      <c r="AI266" s="137">
        <v>38</v>
      </c>
      <c r="AJ266" s="137">
        <v>33</v>
      </c>
      <c r="AK266" s="137">
        <v>27</v>
      </c>
      <c r="AL266" s="137">
        <v>26</v>
      </c>
      <c r="AM266" s="137">
        <v>26</v>
      </c>
      <c r="AN266" s="137">
        <v>22</v>
      </c>
      <c r="AO266" s="137">
        <v>21</v>
      </c>
      <c r="AP266" s="137">
        <v>22</v>
      </c>
    </row>
    <row r="267" spans="1:42" ht="18" customHeight="1">
      <c r="A267" s="122" t="s">
        <v>1096</v>
      </c>
      <c r="B267" s="136" t="s">
        <v>1097</v>
      </c>
      <c r="C267" s="137">
        <v>1987</v>
      </c>
      <c r="D267" s="137">
        <v>1747</v>
      </c>
      <c r="E267" s="137">
        <v>1532</v>
      </c>
      <c r="F267" s="137">
        <v>1369</v>
      </c>
      <c r="G267" s="137">
        <v>1269</v>
      </c>
      <c r="H267" s="137">
        <v>1104</v>
      </c>
      <c r="I267" s="137">
        <v>1043</v>
      </c>
      <c r="J267" s="137">
        <v>946</v>
      </c>
      <c r="K267" s="137">
        <v>848</v>
      </c>
      <c r="L267" s="137">
        <v>743</v>
      </c>
      <c r="M267" s="137">
        <v>669</v>
      </c>
      <c r="N267" s="137">
        <v>579</v>
      </c>
      <c r="O267" s="137">
        <v>510</v>
      </c>
      <c r="P267" s="137">
        <v>442</v>
      </c>
      <c r="Q267" s="137">
        <v>387</v>
      </c>
      <c r="R267" s="137">
        <v>334</v>
      </c>
      <c r="S267" s="137">
        <v>284</v>
      </c>
      <c r="T267" s="137">
        <v>237</v>
      </c>
      <c r="U267" s="137">
        <v>201</v>
      </c>
      <c r="V267" s="137">
        <v>162</v>
      </c>
      <c r="W267" s="137">
        <v>146</v>
      </c>
      <c r="X267" s="137">
        <v>124</v>
      </c>
      <c r="Y267" s="137">
        <v>104</v>
      </c>
      <c r="Z267" s="137">
        <v>87</v>
      </c>
      <c r="AA267" s="137">
        <v>71</v>
      </c>
      <c r="AB267" s="137">
        <v>59</v>
      </c>
      <c r="AC267" s="137">
        <v>54</v>
      </c>
      <c r="AD267" s="137">
        <v>41</v>
      </c>
      <c r="AE267" s="137">
        <v>39</v>
      </c>
      <c r="AF267" s="137">
        <v>36</v>
      </c>
      <c r="AG267" s="137">
        <v>30</v>
      </c>
      <c r="AH267" s="137">
        <v>27</v>
      </c>
      <c r="AI267" s="137">
        <v>23</v>
      </c>
      <c r="AJ267" s="137">
        <v>20</v>
      </c>
      <c r="AK267" s="137">
        <v>17</v>
      </c>
      <c r="AL267" s="137">
        <v>16</v>
      </c>
      <c r="AM267" s="137">
        <v>18</v>
      </c>
      <c r="AN267" s="137">
        <v>14</v>
      </c>
      <c r="AO267" s="137">
        <v>17</v>
      </c>
      <c r="AP267" s="137">
        <v>17</v>
      </c>
    </row>
    <row r="268" spans="1:42" ht="18" customHeight="1">
      <c r="A268" s="122" t="s">
        <v>1098</v>
      </c>
      <c r="B268" s="136" t="s">
        <v>1099</v>
      </c>
      <c r="C268" s="137">
        <v>2265</v>
      </c>
      <c r="D268" s="137">
        <v>1989</v>
      </c>
      <c r="E268" s="137">
        <v>1726</v>
      </c>
      <c r="F268" s="137">
        <v>1539</v>
      </c>
      <c r="G268" s="137">
        <v>1425</v>
      </c>
      <c r="H268" s="137">
        <v>1250</v>
      </c>
      <c r="I268" s="137">
        <v>1195</v>
      </c>
      <c r="J268" s="137">
        <v>1071</v>
      </c>
      <c r="K268" s="137">
        <v>930</v>
      </c>
      <c r="L268" s="137">
        <v>813</v>
      </c>
      <c r="M268" s="137">
        <v>688</v>
      </c>
      <c r="N268" s="137">
        <v>570</v>
      </c>
      <c r="O268" s="137">
        <v>502</v>
      </c>
      <c r="P268" s="137">
        <v>444</v>
      </c>
      <c r="Q268" s="137">
        <v>385</v>
      </c>
      <c r="R268" s="137">
        <v>363</v>
      </c>
      <c r="S268" s="137">
        <v>318</v>
      </c>
      <c r="T268" s="137">
        <v>291</v>
      </c>
      <c r="U268" s="137">
        <v>262</v>
      </c>
      <c r="V268" s="137">
        <v>213</v>
      </c>
      <c r="W268" s="137">
        <v>199</v>
      </c>
      <c r="X268" s="137">
        <v>169</v>
      </c>
      <c r="Y268" s="137">
        <v>158</v>
      </c>
      <c r="Z268" s="137">
        <v>133</v>
      </c>
      <c r="AA268" s="137">
        <v>108</v>
      </c>
      <c r="AB268" s="137">
        <v>97</v>
      </c>
      <c r="AC268" s="137">
        <v>87</v>
      </c>
      <c r="AD268" s="137">
        <v>76</v>
      </c>
      <c r="AE268" s="137">
        <v>70</v>
      </c>
      <c r="AF268" s="137">
        <v>54</v>
      </c>
      <c r="AG268" s="137">
        <v>44</v>
      </c>
      <c r="AH268" s="137">
        <v>37</v>
      </c>
      <c r="AI268" s="137">
        <v>33</v>
      </c>
      <c r="AJ268" s="137">
        <v>32</v>
      </c>
      <c r="AK268" s="137">
        <v>30</v>
      </c>
      <c r="AL268" s="137">
        <v>32</v>
      </c>
      <c r="AM268" s="137">
        <v>24</v>
      </c>
      <c r="AN268" s="137">
        <v>26</v>
      </c>
      <c r="AO268" s="137">
        <v>26</v>
      </c>
      <c r="AP268" s="137">
        <v>27</v>
      </c>
    </row>
    <row r="269" spans="1:42" ht="18" customHeight="1">
      <c r="A269" s="122" t="s">
        <v>1100</v>
      </c>
      <c r="B269" s="136" t="s">
        <v>1101</v>
      </c>
      <c r="C269" s="137">
        <v>1619</v>
      </c>
      <c r="D269" s="137">
        <v>1438</v>
      </c>
      <c r="E269" s="137">
        <v>1293</v>
      </c>
      <c r="F269" s="137">
        <v>1152</v>
      </c>
      <c r="G269" s="137">
        <v>1071</v>
      </c>
      <c r="H269" s="137">
        <v>930</v>
      </c>
      <c r="I269" s="137">
        <v>889</v>
      </c>
      <c r="J269" s="137">
        <v>793</v>
      </c>
      <c r="K269" s="137">
        <v>702</v>
      </c>
      <c r="L269" s="137">
        <v>613</v>
      </c>
      <c r="M269" s="137">
        <v>530</v>
      </c>
      <c r="N269" s="137">
        <v>467</v>
      </c>
      <c r="O269" s="137">
        <v>401</v>
      </c>
      <c r="P269" s="137">
        <v>344</v>
      </c>
      <c r="Q269" s="137">
        <v>304</v>
      </c>
      <c r="R269" s="137">
        <v>259</v>
      </c>
      <c r="S269" s="137">
        <v>226</v>
      </c>
      <c r="T269" s="137">
        <v>208</v>
      </c>
      <c r="U269" s="137">
        <v>186</v>
      </c>
      <c r="V269" s="137">
        <v>159</v>
      </c>
      <c r="W269" s="137">
        <v>151</v>
      </c>
      <c r="X269" s="137">
        <v>127</v>
      </c>
      <c r="Y269" s="137">
        <v>108</v>
      </c>
      <c r="Z269" s="137">
        <v>98</v>
      </c>
      <c r="AA269" s="137">
        <v>81</v>
      </c>
      <c r="AB269" s="137">
        <v>78</v>
      </c>
      <c r="AC269" s="137">
        <v>68</v>
      </c>
      <c r="AD269" s="137">
        <v>48</v>
      </c>
      <c r="AE269" s="137">
        <v>38</v>
      </c>
      <c r="AF269" s="137">
        <v>34</v>
      </c>
      <c r="AG269" s="137">
        <v>27</v>
      </c>
      <c r="AH269" s="137">
        <v>28</v>
      </c>
      <c r="AI269" s="137">
        <v>24</v>
      </c>
      <c r="AJ269" s="137">
        <v>21</v>
      </c>
      <c r="AK269" s="137">
        <v>21</v>
      </c>
      <c r="AL269" s="137">
        <v>17</v>
      </c>
      <c r="AM269" s="137">
        <v>14</v>
      </c>
      <c r="AN269" s="137">
        <v>14</v>
      </c>
      <c r="AO269" s="137">
        <v>15</v>
      </c>
      <c r="AP269" s="137">
        <v>17</v>
      </c>
    </row>
    <row r="270" spans="1:42" ht="18" customHeight="1">
      <c r="A270" s="122" t="s">
        <v>1102</v>
      </c>
      <c r="B270" s="136" t="s">
        <v>1103</v>
      </c>
      <c r="C270" s="137">
        <v>1370</v>
      </c>
      <c r="D270" s="137">
        <v>1209</v>
      </c>
      <c r="E270" s="137">
        <v>1040</v>
      </c>
      <c r="F270" s="137">
        <v>935</v>
      </c>
      <c r="G270" s="137">
        <v>861</v>
      </c>
      <c r="H270" s="137">
        <v>717</v>
      </c>
      <c r="I270" s="137">
        <v>659</v>
      </c>
      <c r="J270" s="137">
        <v>594</v>
      </c>
      <c r="K270" s="137">
        <v>519</v>
      </c>
      <c r="L270" s="137">
        <v>455</v>
      </c>
      <c r="M270" s="137">
        <v>402</v>
      </c>
      <c r="N270" s="137">
        <v>362</v>
      </c>
      <c r="O270" s="137">
        <v>313</v>
      </c>
      <c r="P270" s="137">
        <v>273</v>
      </c>
      <c r="Q270" s="137">
        <v>243</v>
      </c>
      <c r="R270" s="137">
        <v>214</v>
      </c>
      <c r="S270" s="137">
        <v>172</v>
      </c>
      <c r="T270" s="137">
        <v>150</v>
      </c>
      <c r="U270" s="137">
        <v>131</v>
      </c>
      <c r="V270" s="137">
        <v>111</v>
      </c>
      <c r="W270" s="137">
        <v>100</v>
      </c>
      <c r="X270" s="137">
        <v>79</v>
      </c>
      <c r="Y270" s="137">
        <v>65</v>
      </c>
      <c r="Z270" s="137">
        <v>55</v>
      </c>
      <c r="AA270" s="137">
        <v>53</v>
      </c>
      <c r="AB270" s="137">
        <v>39</v>
      </c>
      <c r="AC270" s="137">
        <v>31</v>
      </c>
      <c r="AD270" s="137">
        <v>26</v>
      </c>
      <c r="AE270" s="137">
        <v>22</v>
      </c>
      <c r="AF270" s="137">
        <v>17</v>
      </c>
      <c r="AG270" s="137">
        <v>14</v>
      </c>
      <c r="AH270" s="137">
        <v>12</v>
      </c>
      <c r="AI270" s="137">
        <v>8</v>
      </c>
      <c r="AJ270" s="137">
        <v>11</v>
      </c>
      <c r="AK270" s="137">
        <v>8</v>
      </c>
      <c r="AL270" s="137">
        <v>8</v>
      </c>
      <c r="AM270" s="137" t="s">
        <v>631</v>
      </c>
      <c r="AN270" s="137" t="s">
        <v>631</v>
      </c>
      <c r="AO270" s="137" t="s">
        <v>631</v>
      </c>
      <c r="AP270" s="137">
        <v>7</v>
      </c>
    </row>
    <row r="271" spans="1:42" ht="18" customHeight="1">
      <c r="A271" s="122" t="s">
        <v>1104</v>
      </c>
      <c r="B271" s="136" t="s">
        <v>1105</v>
      </c>
      <c r="C271" s="137">
        <v>1673</v>
      </c>
      <c r="D271" s="137">
        <v>1457</v>
      </c>
      <c r="E271" s="137">
        <v>1282</v>
      </c>
      <c r="F271" s="137">
        <v>1164</v>
      </c>
      <c r="G271" s="137">
        <v>1095</v>
      </c>
      <c r="H271" s="137">
        <v>979</v>
      </c>
      <c r="I271" s="137">
        <v>935</v>
      </c>
      <c r="J271" s="137">
        <v>836</v>
      </c>
      <c r="K271" s="137">
        <v>765</v>
      </c>
      <c r="L271" s="137">
        <v>683</v>
      </c>
      <c r="M271" s="137">
        <v>618</v>
      </c>
      <c r="N271" s="137">
        <v>552</v>
      </c>
      <c r="O271" s="137">
        <v>484</v>
      </c>
      <c r="P271" s="137">
        <v>421</v>
      </c>
      <c r="Q271" s="137">
        <v>368</v>
      </c>
      <c r="R271" s="137">
        <v>332</v>
      </c>
      <c r="S271" s="137">
        <v>302</v>
      </c>
      <c r="T271" s="137">
        <v>270</v>
      </c>
      <c r="U271" s="137">
        <v>227</v>
      </c>
      <c r="V271" s="137">
        <v>189</v>
      </c>
      <c r="W271" s="137">
        <v>172</v>
      </c>
      <c r="X271" s="137">
        <v>154</v>
      </c>
      <c r="Y271" s="137">
        <v>128</v>
      </c>
      <c r="Z271" s="137">
        <v>98</v>
      </c>
      <c r="AA271" s="137">
        <v>85</v>
      </c>
      <c r="AB271" s="137">
        <v>73</v>
      </c>
      <c r="AC271" s="137">
        <v>58</v>
      </c>
      <c r="AD271" s="137">
        <v>53</v>
      </c>
      <c r="AE271" s="137">
        <v>47</v>
      </c>
      <c r="AF271" s="137">
        <v>36</v>
      </c>
      <c r="AG271" s="137">
        <v>31</v>
      </c>
      <c r="AH271" s="137">
        <v>29</v>
      </c>
      <c r="AI271" s="137">
        <v>26</v>
      </c>
      <c r="AJ271" s="137">
        <v>23</v>
      </c>
      <c r="AK271" s="137">
        <v>22</v>
      </c>
      <c r="AL271" s="137">
        <v>20</v>
      </c>
      <c r="AM271" s="137">
        <v>16</v>
      </c>
      <c r="AN271" s="137">
        <v>12</v>
      </c>
      <c r="AO271" s="137">
        <v>10</v>
      </c>
      <c r="AP271" s="137">
        <v>9</v>
      </c>
    </row>
    <row r="272" spans="1:42" ht="18" customHeight="1">
      <c r="A272" s="122" t="s">
        <v>1106</v>
      </c>
      <c r="B272" s="136" t="s">
        <v>1107</v>
      </c>
      <c r="C272" s="137">
        <v>1295</v>
      </c>
      <c r="D272" s="137">
        <v>1111</v>
      </c>
      <c r="E272" s="137">
        <v>987</v>
      </c>
      <c r="F272" s="137">
        <v>889</v>
      </c>
      <c r="G272" s="137">
        <v>811</v>
      </c>
      <c r="H272" s="137">
        <v>698</v>
      </c>
      <c r="I272" s="137">
        <v>665</v>
      </c>
      <c r="J272" s="137">
        <v>574</v>
      </c>
      <c r="K272" s="137">
        <v>495</v>
      </c>
      <c r="L272" s="137">
        <v>421</v>
      </c>
      <c r="M272" s="137">
        <v>369</v>
      </c>
      <c r="N272" s="137">
        <v>320</v>
      </c>
      <c r="O272" s="137">
        <v>282</v>
      </c>
      <c r="P272" s="137">
        <v>242</v>
      </c>
      <c r="Q272" s="137">
        <v>211</v>
      </c>
      <c r="R272" s="137">
        <v>190</v>
      </c>
      <c r="S272" s="137">
        <v>167</v>
      </c>
      <c r="T272" s="137">
        <v>146</v>
      </c>
      <c r="U272" s="137">
        <v>136</v>
      </c>
      <c r="V272" s="137">
        <v>116</v>
      </c>
      <c r="W272" s="137">
        <v>101</v>
      </c>
      <c r="X272" s="137">
        <v>90</v>
      </c>
      <c r="Y272" s="137">
        <v>77</v>
      </c>
      <c r="Z272" s="137">
        <v>62</v>
      </c>
      <c r="AA272" s="137">
        <v>59</v>
      </c>
      <c r="AB272" s="137">
        <v>57</v>
      </c>
      <c r="AC272" s="137">
        <v>45</v>
      </c>
      <c r="AD272" s="137">
        <v>35</v>
      </c>
      <c r="AE272" s="137">
        <v>27</v>
      </c>
      <c r="AF272" s="137">
        <v>15</v>
      </c>
      <c r="AG272" s="137">
        <v>12</v>
      </c>
      <c r="AH272" s="137">
        <v>10</v>
      </c>
      <c r="AI272" s="137">
        <v>11</v>
      </c>
      <c r="AJ272" s="137">
        <v>9</v>
      </c>
      <c r="AK272" s="137">
        <v>10</v>
      </c>
      <c r="AL272" s="137">
        <v>9</v>
      </c>
      <c r="AM272" s="137">
        <v>8</v>
      </c>
      <c r="AN272" s="137">
        <v>7</v>
      </c>
      <c r="AO272" s="137">
        <v>6</v>
      </c>
      <c r="AP272" s="137">
        <v>7</v>
      </c>
    </row>
    <row r="273" spans="1:42" ht="18" customHeight="1">
      <c r="A273" s="122" t="s">
        <v>1108</v>
      </c>
      <c r="B273" s="136" t="s">
        <v>1109</v>
      </c>
      <c r="C273" s="137">
        <v>1671</v>
      </c>
      <c r="D273" s="137">
        <v>1475</v>
      </c>
      <c r="E273" s="137">
        <v>1263</v>
      </c>
      <c r="F273" s="137">
        <v>1152</v>
      </c>
      <c r="G273" s="137">
        <v>1086</v>
      </c>
      <c r="H273" s="137">
        <v>949</v>
      </c>
      <c r="I273" s="137">
        <v>903</v>
      </c>
      <c r="J273" s="137">
        <v>831</v>
      </c>
      <c r="K273" s="137">
        <v>739</v>
      </c>
      <c r="L273" s="137">
        <v>641</v>
      </c>
      <c r="M273" s="137">
        <v>564</v>
      </c>
      <c r="N273" s="137">
        <v>499</v>
      </c>
      <c r="O273" s="137">
        <v>437</v>
      </c>
      <c r="P273" s="137">
        <v>389</v>
      </c>
      <c r="Q273" s="137">
        <v>329</v>
      </c>
      <c r="R273" s="137">
        <v>291</v>
      </c>
      <c r="S273" s="137">
        <v>284</v>
      </c>
      <c r="T273" s="137">
        <v>254</v>
      </c>
      <c r="U273" s="137">
        <v>217</v>
      </c>
      <c r="V273" s="137">
        <v>168</v>
      </c>
      <c r="W273" s="137">
        <v>149</v>
      </c>
      <c r="X273" s="137">
        <v>156</v>
      </c>
      <c r="Y273" s="137">
        <v>132</v>
      </c>
      <c r="Z273" s="137">
        <v>118</v>
      </c>
      <c r="AA273" s="137">
        <v>107</v>
      </c>
      <c r="AB273" s="137">
        <v>76</v>
      </c>
      <c r="AC273" s="137">
        <v>63</v>
      </c>
      <c r="AD273" s="137">
        <v>56</v>
      </c>
      <c r="AE273" s="137">
        <v>48</v>
      </c>
      <c r="AF273" s="137">
        <v>38</v>
      </c>
      <c r="AG273" s="137">
        <v>35</v>
      </c>
      <c r="AH273" s="137">
        <v>28</v>
      </c>
      <c r="AI273" s="137">
        <v>24</v>
      </c>
      <c r="AJ273" s="137">
        <v>22</v>
      </c>
      <c r="AK273" s="137">
        <v>20</v>
      </c>
      <c r="AL273" s="137">
        <v>21</v>
      </c>
      <c r="AM273" s="137">
        <v>19</v>
      </c>
      <c r="AN273" s="137">
        <v>16</v>
      </c>
      <c r="AO273" s="137">
        <v>15</v>
      </c>
      <c r="AP273" s="137">
        <v>17</v>
      </c>
    </row>
    <row r="274" spans="1:42" ht="18" customHeight="1">
      <c r="A274" s="122" t="s">
        <v>1110</v>
      </c>
      <c r="B274" s="136" t="s">
        <v>1111</v>
      </c>
      <c r="C274" s="137">
        <v>1602</v>
      </c>
      <c r="D274" s="137">
        <v>1375</v>
      </c>
      <c r="E274" s="137">
        <v>1175</v>
      </c>
      <c r="F274" s="137">
        <v>1088</v>
      </c>
      <c r="G274" s="137">
        <v>1013</v>
      </c>
      <c r="H274" s="137">
        <v>907</v>
      </c>
      <c r="I274" s="137">
        <v>862</v>
      </c>
      <c r="J274" s="137">
        <v>780</v>
      </c>
      <c r="K274" s="137">
        <v>699</v>
      </c>
      <c r="L274" s="137">
        <v>590</v>
      </c>
      <c r="M274" s="137">
        <v>518</v>
      </c>
      <c r="N274" s="137">
        <v>477</v>
      </c>
      <c r="O274" s="137">
        <v>422</v>
      </c>
      <c r="P274" s="137">
        <v>354</v>
      </c>
      <c r="Q274" s="137">
        <v>319</v>
      </c>
      <c r="R274" s="137">
        <v>294</v>
      </c>
      <c r="S274" s="137">
        <v>252</v>
      </c>
      <c r="T274" s="137">
        <v>213</v>
      </c>
      <c r="U274" s="137">
        <v>187</v>
      </c>
      <c r="V274" s="137">
        <v>160</v>
      </c>
      <c r="W274" s="137">
        <v>143</v>
      </c>
      <c r="X274" s="137">
        <v>131</v>
      </c>
      <c r="Y274" s="137">
        <v>110</v>
      </c>
      <c r="Z274" s="137">
        <v>96</v>
      </c>
      <c r="AA274" s="137">
        <v>86</v>
      </c>
      <c r="AB274" s="137">
        <v>84</v>
      </c>
      <c r="AC274" s="137">
        <v>65</v>
      </c>
      <c r="AD274" s="137">
        <v>50</v>
      </c>
      <c r="AE274" s="137">
        <v>37</v>
      </c>
      <c r="AF274" s="137">
        <v>32</v>
      </c>
      <c r="AG274" s="137">
        <v>26</v>
      </c>
      <c r="AH274" s="137">
        <v>18</v>
      </c>
      <c r="AI274" s="137">
        <v>18</v>
      </c>
      <c r="AJ274" s="137">
        <v>14</v>
      </c>
      <c r="AK274" s="137">
        <v>14</v>
      </c>
      <c r="AL274" s="137">
        <v>14</v>
      </c>
      <c r="AM274" s="137">
        <v>14</v>
      </c>
      <c r="AN274" s="137">
        <v>14</v>
      </c>
      <c r="AO274" s="137">
        <v>15</v>
      </c>
      <c r="AP274" s="137">
        <v>16</v>
      </c>
    </row>
    <row r="275" spans="1:42" ht="18" customHeight="1">
      <c r="A275" s="122" t="s">
        <v>1112</v>
      </c>
      <c r="B275" s="136" t="s">
        <v>1113</v>
      </c>
      <c r="C275" s="137">
        <v>1222</v>
      </c>
      <c r="D275" s="137">
        <v>1064</v>
      </c>
      <c r="E275" s="137">
        <v>918</v>
      </c>
      <c r="F275" s="137">
        <v>842</v>
      </c>
      <c r="G275" s="137">
        <v>781</v>
      </c>
      <c r="H275" s="137">
        <v>705</v>
      </c>
      <c r="I275" s="137">
        <v>662</v>
      </c>
      <c r="J275" s="137">
        <v>598</v>
      </c>
      <c r="K275" s="137">
        <v>534</v>
      </c>
      <c r="L275" s="137">
        <v>461</v>
      </c>
      <c r="M275" s="137">
        <v>411</v>
      </c>
      <c r="N275" s="137">
        <v>351</v>
      </c>
      <c r="O275" s="137">
        <v>319</v>
      </c>
      <c r="P275" s="137">
        <v>286</v>
      </c>
      <c r="Q275" s="137">
        <v>254</v>
      </c>
      <c r="R275" s="137">
        <v>226</v>
      </c>
      <c r="S275" s="137">
        <v>205</v>
      </c>
      <c r="T275" s="137">
        <v>176</v>
      </c>
      <c r="U275" s="137">
        <v>163</v>
      </c>
      <c r="V275" s="137">
        <v>143</v>
      </c>
      <c r="W275" s="137">
        <v>128</v>
      </c>
      <c r="X275" s="137">
        <v>106</v>
      </c>
      <c r="Y275" s="137">
        <v>89</v>
      </c>
      <c r="Z275" s="137">
        <v>75</v>
      </c>
      <c r="AA275" s="137">
        <v>61</v>
      </c>
      <c r="AB275" s="137">
        <v>44</v>
      </c>
      <c r="AC275" s="137">
        <v>39</v>
      </c>
      <c r="AD275" s="137">
        <v>32</v>
      </c>
      <c r="AE275" s="137">
        <v>27</v>
      </c>
      <c r="AF275" s="137">
        <v>24</v>
      </c>
      <c r="AG275" s="137">
        <v>23</v>
      </c>
      <c r="AH275" s="137">
        <v>22</v>
      </c>
      <c r="AI275" s="137">
        <v>21</v>
      </c>
      <c r="AJ275" s="137">
        <v>23</v>
      </c>
      <c r="AK275" s="137">
        <v>21</v>
      </c>
      <c r="AL275" s="137">
        <v>19</v>
      </c>
      <c r="AM275" s="137">
        <v>22</v>
      </c>
      <c r="AN275" s="137">
        <v>21</v>
      </c>
      <c r="AO275" s="137">
        <v>21</v>
      </c>
      <c r="AP275" s="137">
        <v>16</v>
      </c>
    </row>
    <row r="276" spans="1:42" ht="18" customHeight="1">
      <c r="A276" s="122" t="s">
        <v>1114</v>
      </c>
      <c r="B276" s="136" t="s">
        <v>1115</v>
      </c>
      <c r="C276" s="137">
        <v>1476</v>
      </c>
      <c r="D276" s="137">
        <v>1302</v>
      </c>
      <c r="E276" s="137">
        <v>1166</v>
      </c>
      <c r="F276" s="137">
        <v>1075</v>
      </c>
      <c r="G276" s="137">
        <v>980</v>
      </c>
      <c r="H276" s="137">
        <v>827</v>
      </c>
      <c r="I276" s="137">
        <v>765</v>
      </c>
      <c r="J276" s="137">
        <v>689</v>
      </c>
      <c r="K276" s="137">
        <v>606</v>
      </c>
      <c r="L276" s="137">
        <v>512</v>
      </c>
      <c r="M276" s="137">
        <v>440</v>
      </c>
      <c r="N276" s="137">
        <v>401</v>
      </c>
      <c r="O276" s="137">
        <v>348</v>
      </c>
      <c r="P276" s="137">
        <v>312</v>
      </c>
      <c r="Q276" s="137">
        <v>259</v>
      </c>
      <c r="R276" s="137">
        <v>229</v>
      </c>
      <c r="S276" s="137">
        <v>193</v>
      </c>
      <c r="T276" s="137">
        <v>168</v>
      </c>
      <c r="U276" s="137">
        <v>148</v>
      </c>
      <c r="V276" s="137">
        <v>112</v>
      </c>
      <c r="W276" s="137">
        <v>97</v>
      </c>
      <c r="X276" s="137">
        <v>79</v>
      </c>
      <c r="Y276" s="137">
        <v>70</v>
      </c>
      <c r="Z276" s="137">
        <v>64</v>
      </c>
      <c r="AA276" s="137">
        <v>60</v>
      </c>
      <c r="AB276" s="137">
        <v>45</v>
      </c>
      <c r="AC276" s="137">
        <v>40</v>
      </c>
      <c r="AD276" s="137">
        <v>35</v>
      </c>
      <c r="AE276" s="137">
        <v>28</v>
      </c>
      <c r="AF276" s="137">
        <v>27</v>
      </c>
      <c r="AG276" s="137">
        <v>24</v>
      </c>
      <c r="AH276" s="137">
        <v>19</v>
      </c>
      <c r="AI276" s="137">
        <v>20</v>
      </c>
      <c r="AJ276" s="137">
        <v>22</v>
      </c>
      <c r="AK276" s="137">
        <v>22</v>
      </c>
      <c r="AL276" s="137">
        <v>21</v>
      </c>
      <c r="AM276" s="137">
        <v>19</v>
      </c>
      <c r="AN276" s="137">
        <v>18</v>
      </c>
      <c r="AO276" s="137">
        <v>17</v>
      </c>
      <c r="AP276" s="137">
        <v>17</v>
      </c>
    </row>
    <row r="277" spans="1:42" ht="18" customHeight="1">
      <c r="A277" s="122" t="s">
        <v>1116</v>
      </c>
      <c r="B277" s="136" t="s">
        <v>1117</v>
      </c>
      <c r="C277" s="137">
        <v>1868</v>
      </c>
      <c r="D277" s="137">
        <v>1599</v>
      </c>
      <c r="E277" s="137">
        <v>1411</v>
      </c>
      <c r="F277" s="137">
        <v>1316</v>
      </c>
      <c r="G277" s="137">
        <v>1208</v>
      </c>
      <c r="H277" s="137">
        <v>1041</v>
      </c>
      <c r="I277" s="137">
        <v>988</v>
      </c>
      <c r="J277" s="137">
        <v>887</v>
      </c>
      <c r="K277" s="137">
        <v>790</v>
      </c>
      <c r="L277" s="137">
        <v>695</v>
      </c>
      <c r="M277" s="137">
        <v>579</v>
      </c>
      <c r="N277" s="137">
        <v>489</v>
      </c>
      <c r="O277" s="137">
        <v>410</v>
      </c>
      <c r="P277" s="137">
        <v>341</v>
      </c>
      <c r="Q277" s="137">
        <v>301</v>
      </c>
      <c r="R277" s="137">
        <v>264</v>
      </c>
      <c r="S277" s="137">
        <v>235</v>
      </c>
      <c r="T277" s="137">
        <v>201</v>
      </c>
      <c r="U277" s="137">
        <v>181</v>
      </c>
      <c r="V277" s="137">
        <v>148</v>
      </c>
      <c r="W277" s="137">
        <v>137</v>
      </c>
      <c r="X277" s="137">
        <v>109</v>
      </c>
      <c r="Y277" s="137">
        <v>103</v>
      </c>
      <c r="Z277" s="137">
        <v>90</v>
      </c>
      <c r="AA277" s="137">
        <v>75</v>
      </c>
      <c r="AB277" s="137">
        <v>70</v>
      </c>
      <c r="AC277" s="137">
        <v>53</v>
      </c>
      <c r="AD277" s="137">
        <v>41</v>
      </c>
      <c r="AE277" s="137">
        <v>31</v>
      </c>
      <c r="AF277" s="137">
        <v>20</v>
      </c>
      <c r="AG277" s="137">
        <v>17</v>
      </c>
      <c r="AH277" s="137">
        <v>15</v>
      </c>
      <c r="AI277" s="137">
        <v>13</v>
      </c>
      <c r="AJ277" s="137">
        <v>14</v>
      </c>
      <c r="AK277" s="137">
        <v>11</v>
      </c>
      <c r="AL277" s="137">
        <v>8</v>
      </c>
      <c r="AM277" s="137">
        <v>7</v>
      </c>
      <c r="AN277" s="137">
        <v>5</v>
      </c>
      <c r="AO277" s="137" t="s">
        <v>631</v>
      </c>
      <c r="AP277" s="137" t="s">
        <v>631</v>
      </c>
    </row>
    <row r="278" spans="1:42" ht="18" customHeight="1">
      <c r="A278" s="122" t="s">
        <v>1118</v>
      </c>
      <c r="B278" s="136" t="s">
        <v>1119</v>
      </c>
      <c r="C278" s="137">
        <v>2205</v>
      </c>
      <c r="D278" s="137">
        <v>1954</v>
      </c>
      <c r="E278" s="137">
        <v>1745</v>
      </c>
      <c r="F278" s="137">
        <v>1567</v>
      </c>
      <c r="G278" s="137">
        <v>1427</v>
      </c>
      <c r="H278" s="137">
        <v>1217</v>
      </c>
      <c r="I278" s="137">
        <v>1154</v>
      </c>
      <c r="J278" s="137">
        <v>1048</v>
      </c>
      <c r="K278" s="137">
        <v>953</v>
      </c>
      <c r="L278" s="137">
        <v>834</v>
      </c>
      <c r="M278" s="137">
        <v>743</v>
      </c>
      <c r="N278" s="137">
        <v>651</v>
      </c>
      <c r="O278" s="137">
        <v>573</v>
      </c>
      <c r="P278" s="137">
        <v>522</v>
      </c>
      <c r="Q278" s="137">
        <v>446</v>
      </c>
      <c r="R278" s="137">
        <v>395</v>
      </c>
      <c r="S278" s="137">
        <v>345</v>
      </c>
      <c r="T278" s="137">
        <v>307</v>
      </c>
      <c r="U278" s="137">
        <v>256</v>
      </c>
      <c r="V278" s="137">
        <v>196</v>
      </c>
      <c r="W278" s="137">
        <v>173</v>
      </c>
      <c r="X278" s="137">
        <v>157</v>
      </c>
      <c r="Y278" s="137">
        <v>139</v>
      </c>
      <c r="Z278" s="137">
        <v>114</v>
      </c>
      <c r="AA278" s="137">
        <v>104</v>
      </c>
      <c r="AB278" s="137">
        <v>81</v>
      </c>
      <c r="AC278" s="137">
        <v>67</v>
      </c>
      <c r="AD278" s="137">
        <v>60</v>
      </c>
      <c r="AE278" s="137">
        <v>54</v>
      </c>
      <c r="AF278" s="137">
        <v>47</v>
      </c>
      <c r="AG278" s="137">
        <v>40</v>
      </c>
      <c r="AH278" s="137">
        <v>43</v>
      </c>
      <c r="AI278" s="137">
        <v>36</v>
      </c>
      <c r="AJ278" s="137">
        <v>36</v>
      </c>
      <c r="AK278" s="137">
        <v>33</v>
      </c>
      <c r="AL278" s="137">
        <v>30</v>
      </c>
      <c r="AM278" s="137">
        <v>30</v>
      </c>
      <c r="AN278" s="137">
        <v>29</v>
      </c>
      <c r="AO278" s="137">
        <v>26</v>
      </c>
      <c r="AP278" s="137">
        <v>28</v>
      </c>
    </row>
    <row r="279" spans="1:42" ht="18" customHeight="1">
      <c r="A279" s="136" t="s">
        <v>1120</v>
      </c>
      <c r="B279" s="136" t="s">
        <v>1121</v>
      </c>
      <c r="C279" s="137">
        <v>1135</v>
      </c>
      <c r="D279" s="137">
        <v>974</v>
      </c>
      <c r="E279" s="137">
        <v>836</v>
      </c>
      <c r="F279" s="137">
        <v>766</v>
      </c>
      <c r="G279" s="137">
        <v>729</v>
      </c>
      <c r="H279" s="137">
        <v>614</v>
      </c>
      <c r="I279" s="137">
        <v>583</v>
      </c>
      <c r="J279" s="137">
        <v>533</v>
      </c>
      <c r="K279" s="137">
        <v>470</v>
      </c>
      <c r="L279" s="137">
        <v>405</v>
      </c>
      <c r="M279" s="137">
        <v>379</v>
      </c>
      <c r="N279" s="137">
        <v>329</v>
      </c>
      <c r="O279" s="137">
        <v>299</v>
      </c>
      <c r="P279" s="137">
        <v>257</v>
      </c>
      <c r="Q279" s="137">
        <v>217</v>
      </c>
      <c r="R279" s="137">
        <v>201</v>
      </c>
      <c r="S279" s="137">
        <v>175</v>
      </c>
      <c r="T279" s="137">
        <v>158</v>
      </c>
      <c r="U279" s="137">
        <v>141</v>
      </c>
      <c r="V279" s="137">
        <v>123</v>
      </c>
      <c r="W279" s="137">
        <v>114</v>
      </c>
      <c r="X279" s="137">
        <v>90</v>
      </c>
      <c r="Y279" s="137">
        <v>70</v>
      </c>
      <c r="Z279" s="137">
        <v>56</v>
      </c>
      <c r="AA279" s="137">
        <v>47</v>
      </c>
      <c r="AB279" s="137">
        <v>43</v>
      </c>
      <c r="AC279" s="137">
        <v>41</v>
      </c>
      <c r="AD279" s="137">
        <v>35</v>
      </c>
      <c r="AE279" s="137">
        <v>31</v>
      </c>
      <c r="AF279" s="137">
        <v>18</v>
      </c>
      <c r="AG279" s="137">
        <v>13</v>
      </c>
      <c r="AH279" s="137">
        <v>12</v>
      </c>
      <c r="AI279" s="137">
        <v>11</v>
      </c>
      <c r="AJ279" s="137">
        <v>11</v>
      </c>
      <c r="AK279" s="137">
        <v>9</v>
      </c>
      <c r="AL279" s="137">
        <v>9</v>
      </c>
      <c r="AM279" s="137">
        <v>9</v>
      </c>
      <c r="AN279" s="137">
        <v>9</v>
      </c>
      <c r="AO279" s="137">
        <v>6</v>
      </c>
      <c r="AP279" s="137">
        <v>6</v>
      </c>
    </row>
    <row r="280" spans="1:42" ht="18" customHeight="1">
      <c r="A280" s="122" t="s">
        <v>1122</v>
      </c>
      <c r="B280" s="136" t="s">
        <v>1123</v>
      </c>
      <c r="C280" s="137">
        <v>1168</v>
      </c>
      <c r="D280" s="137">
        <v>1022</v>
      </c>
      <c r="E280" s="137">
        <v>898</v>
      </c>
      <c r="F280" s="137">
        <v>800</v>
      </c>
      <c r="G280" s="137">
        <v>749</v>
      </c>
      <c r="H280" s="137">
        <v>658</v>
      </c>
      <c r="I280" s="137">
        <v>612</v>
      </c>
      <c r="J280" s="137">
        <v>543</v>
      </c>
      <c r="K280" s="137">
        <v>479</v>
      </c>
      <c r="L280" s="137">
        <v>425</v>
      </c>
      <c r="M280" s="137">
        <v>372</v>
      </c>
      <c r="N280" s="137">
        <v>309</v>
      </c>
      <c r="O280" s="137">
        <v>250</v>
      </c>
      <c r="P280" s="137">
        <v>199</v>
      </c>
      <c r="Q280" s="137">
        <v>165</v>
      </c>
      <c r="R280" s="137">
        <v>140</v>
      </c>
      <c r="S280" s="137">
        <v>116</v>
      </c>
      <c r="T280" s="137">
        <v>100</v>
      </c>
      <c r="U280" s="137">
        <v>89</v>
      </c>
      <c r="V280" s="137">
        <v>81</v>
      </c>
      <c r="W280" s="137">
        <v>71</v>
      </c>
      <c r="X280" s="137">
        <v>57</v>
      </c>
      <c r="Y280" s="137">
        <v>45</v>
      </c>
      <c r="Z280" s="137">
        <v>38</v>
      </c>
      <c r="AA280" s="137">
        <v>33</v>
      </c>
      <c r="AB280" s="137">
        <v>23</v>
      </c>
      <c r="AC280" s="137">
        <v>20</v>
      </c>
      <c r="AD280" s="137">
        <v>21</v>
      </c>
      <c r="AE280" s="137">
        <v>18</v>
      </c>
      <c r="AF280" s="137">
        <v>15</v>
      </c>
      <c r="AG280" s="137">
        <v>13</v>
      </c>
      <c r="AH280" s="137">
        <v>9</v>
      </c>
      <c r="AI280" s="137">
        <v>9</v>
      </c>
      <c r="AJ280" s="137">
        <v>8</v>
      </c>
      <c r="AK280" s="137">
        <v>9</v>
      </c>
      <c r="AL280" s="137">
        <v>8</v>
      </c>
      <c r="AM280" s="137">
        <v>5</v>
      </c>
      <c r="AN280" s="137">
        <v>5</v>
      </c>
      <c r="AO280" s="137">
        <v>6</v>
      </c>
      <c r="AP280" s="137">
        <v>5</v>
      </c>
    </row>
    <row r="281" spans="1:42" ht="18" customHeight="1">
      <c r="A281" s="122"/>
      <c r="B281" s="136" t="s">
        <v>650</v>
      </c>
      <c r="C281" s="137">
        <v>11</v>
      </c>
      <c r="D281" s="137">
        <v>8</v>
      </c>
      <c r="E281" s="137">
        <v>8</v>
      </c>
      <c r="F281" s="137">
        <v>12</v>
      </c>
      <c r="G281" s="137">
        <v>11</v>
      </c>
      <c r="H281" s="137">
        <v>10</v>
      </c>
      <c r="I281" s="137">
        <v>7</v>
      </c>
      <c r="J281" s="137">
        <v>5</v>
      </c>
      <c r="K281" s="137">
        <v>7</v>
      </c>
      <c r="L281" s="137">
        <v>7</v>
      </c>
      <c r="M281" s="137">
        <v>6</v>
      </c>
      <c r="N281" s="137">
        <v>7</v>
      </c>
      <c r="O281" s="137">
        <v>7</v>
      </c>
      <c r="P281" s="137">
        <v>6</v>
      </c>
      <c r="Q281" s="137">
        <v>6</v>
      </c>
      <c r="R281" s="137">
        <v>8</v>
      </c>
      <c r="S281" s="137">
        <v>6</v>
      </c>
      <c r="T281" s="137">
        <v>6</v>
      </c>
      <c r="U281" s="137">
        <v>5</v>
      </c>
      <c r="V281" s="137">
        <v>5</v>
      </c>
      <c r="W281" s="137">
        <v>5</v>
      </c>
      <c r="X281" s="137" t="s">
        <v>631</v>
      </c>
      <c r="Y281" s="137">
        <v>7</v>
      </c>
      <c r="Z281" s="137" t="s">
        <v>631</v>
      </c>
      <c r="AA281" s="137" t="s">
        <v>631</v>
      </c>
      <c r="AB281" s="137" t="s">
        <v>631</v>
      </c>
      <c r="AC281" s="137" t="s">
        <v>631</v>
      </c>
      <c r="AD281" s="137" t="s">
        <v>631</v>
      </c>
      <c r="AE281" s="137" t="s">
        <v>631</v>
      </c>
      <c r="AF281" s="137" t="s">
        <v>631</v>
      </c>
      <c r="AG281" s="137" t="s">
        <v>631</v>
      </c>
      <c r="AH281" s="137" t="s">
        <v>631</v>
      </c>
      <c r="AI281" s="137" t="s">
        <v>631</v>
      </c>
      <c r="AJ281" s="137" t="s">
        <v>631</v>
      </c>
      <c r="AK281" s="137" t="s">
        <v>631</v>
      </c>
      <c r="AL281" s="137" t="s">
        <v>631</v>
      </c>
      <c r="AM281" s="137">
        <v>0</v>
      </c>
      <c r="AN281" s="137">
        <v>0</v>
      </c>
      <c r="AO281" s="137">
        <v>0</v>
      </c>
      <c r="AP281" s="137">
        <v>0</v>
      </c>
    </row>
    <row r="282" spans="1:42" ht="18" customHeight="1">
      <c r="A282" s="122" t="s">
        <v>1124</v>
      </c>
      <c r="B282" s="136" t="s">
        <v>1125</v>
      </c>
      <c r="C282" s="137">
        <v>54862</v>
      </c>
      <c r="D282" s="137">
        <v>47837</v>
      </c>
      <c r="E282" s="137">
        <v>41823</v>
      </c>
      <c r="F282" s="137">
        <v>38109</v>
      </c>
      <c r="G282" s="137">
        <v>35123</v>
      </c>
      <c r="H282" s="137">
        <v>30918</v>
      </c>
      <c r="I282" s="137">
        <v>29634</v>
      </c>
      <c r="J282" s="137">
        <v>26968</v>
      </c>
      <c r="K282" s="137">
        <v>24568</v>
      </c>
      <c r="L282" s="137">
        <v>21961</v>
      </c>
      <c r="M282" s="137">
        <v>20262</v>
      </c>
      <c r="N282" s="137">
        <v>18604</v>
      </c>
      <c r="O282" s="137">
        <v>17045</v>
      </c>
      <c r="P282" s="137">
        <v>15292</v>
      </c>
      <c r="Q282" s="137">
        <v>13702</v>
      </c>
      <c r="R282" s="137">
        <v>12242</v>
      </c>
      <c r="S282" s="137">
        <v>10978</v>
      </c>
      <c r="T282" s="137">
        <v>9642</v>
      </c>
      <c r="U282" s="137">
        <v>8592</v>
      </c>
      <c r="V282" s="137">
        <v>7347</v>
      </c>
      <c r="W282" s="137">
        <v>6620</v>
      </c>
      <c r="X282" s="137">
        <v>5775</v>
      </c>
      <c r="Y282" s="137">
        <v>5070</v>
      </c>
      <c r="Z282" s="137">
        <v>4273</v>
      </c>
      <c r="AA282" s="137">
        <v>3658</v>
      </c>
      <c r="AB282" s="137">
        <v>3083</v>
      </c>
      <c r="AC282" s="137">
        <v>2615</v>
      </c>
      <c r="AD282" s="137">
        <v>2130</v>
      </c>
      <c r="AE282" s="137">
        <v>1800</v>
      </c>
      <c r="AF282" s="137">
        <v>1357</v>
      </c>
      <c r="AG282" s="137">
        <v>1151</v>
      </c>
      <c r="AH282" s="137">
        <v>962</v>
      </c>
      <c r="AI282" s="137">
        <v>842</v>
      </c>
      <c r="AJ282" s="137">
        <v>738</v>
      </c>
      <c r="AK282" s="137">
        <v>670</v>
      </c>
      <c r="AL282" s="137">
        <v>603</v>
      </c>
      <c r="AM282" s="137">
        <v>566</v>
      </c>
      <c r="AN282" s="137">
        <v>515</v>
      </c>
      <c r="AO282" s="137">
        <v>491</v>
      </c>
      <c r="AP282" s="137">
        <v>489</v>
      </c>
    </row>
    <row r="283" spans="1:42" ht="18" customHeight="1">
      <c r="A283" s="122" t="s">
        <v>1126</v>
      </c>
      <c r="B283" s="136" t="s">
        <v>1127</v>
      </c>
      <c r="C283" s="137">
        <v>732</v>
      </c>
      <c r="D283" s="137">
        <v>622</v>
      </c>
      <c r="E283" s="137">
        <v>509</v>
      </c>
      <c r="F283" s="137">
        <v>459</v>
      </c>
      <c r="G283" s="137">
        <v>414</v>
      </c>
      <c r="H283" s="137">
        <v>360</v>
      </c>
      <c r="I283" s="137">
        <v>330</v>
      </c>
      <c r="J283" s="137">
        <v>302</v>
      </c>
      <c r="K283" s="137">
        <v>270</v>
      </c>
      <c r="L283" s="137">
        <v>243</v>
      </c>
      <c r="M283" s="137">
        <v>235</v>
      </c>
      <c r="N283" s="137">
        <v>223</v>
      </c>
      <c r="O283" s="137">
        <v>209</v>
      </c>
      <c r="P283" s="137">
        <v>179</v>
      </c>
      <c r="Q283" s="137">
        <v>160</v>
      </c>
      <c r="R283" s="137">
        <v>141</v>
      </c>
      <c r="S283" s="137">
        <v>132</v>
      </c>
      <c r="T283" s="137">
        <v>112</v>
      </c>
      <c r="U283" s="137">
        <v>95</v>
      </c>
      <c r="V283" s="137">
        <v>83</v>
      </c>
      <c r="W283" s="137">
        <v>73</v>
      </c>
      <c r="X283" s="137">
        <v>65</v>
      </c>
      <c r="Y283" s="137">
        <v>58</v>
      </c>
      <c r="Z283" s="137">
        <v>44</v>
      </c>
      <c r="AA283" s="137">
        <v>38</v>
      </c>
      <c r="AB283" s="137">
        <v>30</v>
      </c>
      <c r="AC283" s="137">
        <v>24</v>
      </c>
      <c r="AD283" s="137">
        <v>21</v>
      </c>
      <c r="AE283" s="137">
        <v>18</v>
      </c>
      <c r="AF283" s="137">
        <v>16</v>
      </c>
      <c r="AG283" s="137">
        <v>14</v>
      </c>
      <c r="AH283" s="137">
        <v>11</v>
      </c>
      <c r="AI283" s="137">
        <v>8</v>
      </c>
      <c r="AJ283" s="137">
        <v>7</v>
      </c>
      <c r="AK283" s="137">
        <v>7</v>
      </c>
      <c r="AL283" s="137">
        <v>6</v>
      </c>
      <c r="AM283" s="137">
        <v>6</v>
      </c>
      <c r="AN283" s="137">
        <v>5</v>
      </c>
      <c r="AO283" s="137">
        <v>6</v>
      </c>
      <c r="AP283" s="137">
        <v>8</v>
      </c>
    </row>
    <row r="284" spans="1:42" ht="18" customHeight="1">
      <c r="A284" s="122" t="s">
        <v>1128</v>
      </c>
      <c r="B284" s="136" t="s">
        <v>1129</v>
      </c>
      <c r="C284" s="137">
        <v>1035</v>
      </c>
      <c r="D284" s="137">
        <v>914</v>
      </c>
      <c r="E284" s="137">
        <v>826</v>
      </c>
      <c r="F284" s="137">
        <v>748</v>
      </c>
      <c r="G284" s="137">
        <v>690</v>
      </c>
      <c r="H284" s="137">
        <v>585</v>
      </c>
      <c r="I284" s="137">
        <v>563</v>
      </c>
      <c r="J284" s="137">
        <v>511</v>
      </c>
      <c r="K284" s="137">
        <v>466</v>
      </c>
      <c r="L284" s="137">
        <v>415</v>
      </c>
      <c r="M284" s="137">
        <v>373</v>
      </c>
      <c r="N284" s="137">
        <v>340</v>
      </c>
      <c r="O284" s="137">
        <v>311</v>
      </c>
      <c r="P284" s="137">
        <v>278</v>
      </c>
      <c r="Q284" s="137">
        <v>262</v>
      </c>
      <c r="R284" s="137">
        <v>245</v>
      </c>
      <c r="S284" s="137">
        <v>216</v>
      </c>
      <c r="T284" s="137">
        <v>192</v>
      </c>
      <c r="U284" s="137">
        <v>172</v>
      </c>
      <c r="V284" s="137">
        <v>161</v>
      </c>
      <c r="W284" s="137">
        <v>140</v>
      </c>
      <c r="X284" s="137">
        <v>119</v>
      </c>
      <c r="Y284" s="137">
        <v>106</v>
      </c>
      <c r="Z284" s="137">
        <v>89</v>
      </c>
      <c r="AA284" s="137">
        <v>75</v>
      </c>
      <c r="AB284" s="137">
        <v>67</v>
      </c>
      <c r="AC284" s="137">
        <v>57</v>
      </c>
      <c r="AD284" s="137">
        <v>44</v>
      </c>
      <c r="AE284" s="137">
        <v>38</v>
      </c>
      <c r="AF284" s="137">
        <v>28</v>
      </c>
      <c r="AG284" s="137">
        <v>25</v>
      </c>
      <c r="AH284" s="137">
        <v>22</v>
      </c>
      <c r="AI284" s="137">
        <v>19</v>
      </c>
      <c r="AJ284" s="137">
        <v>16</v>
      </c>
      <c r="AK284" s="137">
        <v>15</v>
      </c>
      <c r="AL284" s="137">
        <v>11</v>
      </c>
      <c r="AM284" s="137">
        <v>12</v>
      </c>
      <c r="AN284" s="137">
        <v>10</v>
      </c>
      <c r="AO284" s="137">
        <v>9</v>
      </c>
      <c r="AP284" s="137">
        <v>10</v>
      </c>
    </row>
    <row r="285" spans="1:42" ht="18" customHeight="1">
      <c r="A285" s="122" t="s">
        <v>1130</v>
      </c>
      <c r="B285" s="136" t="s">
        <v>1131</v>
      </c>
      <c r="C285" s="137">
        <v>626</v>
      </c>
      <c r="D285" s="137">
        <v>526</v>
      </c>
      <c r="E285" s="137">
        <v>453</v>
      </c>
      <c r="F285" s="137">
        <v>404</v>
      </c>
      <c r="G285" s="137">
        <v>378</v>
      </c>
      <c r="H285" s="137">
        <v>331</v>
      </c>
      <c r="I285" s="137">
        <v>308</v>
      </c>
      <c r="J285" s="137">
        <v>273</v>
      </c>
      <c r="K285" s="137">
        <v>252</v>
      </c>
      <c r="L285" s="137">
        <v>230</v>
      </c>
      <c r="M285" s="137">
        <v>219</v>
      </c>
      <c r="N285" s="137">
        <v>202</v>
      </c>
      <c r="O285" s="137">
        <v>190</v>
      </c>
      <c r="P285" s="137">
        <v>164</v>
      </c>
      <c r="Q285" s="137">
        <v>153</v>
      </c>
      <c r="R285" s="137">
        <v>142</v>
      </c>
      <c r="S285" s="137">
        <v>131</v>
      </c>
      <c r="T285" s="137">
        <v>115</v>
      </c>
      <c r="U285" s="137">
        <v>99</v>
      </c>
      <c r="V285" s="137">
        <v>88</v>
      </c>
      <c r="W285" s="137">
        <v>81</v>
      </c>
      <c r="X285" s="137">
        <v>72</v>
      </c>
      <c r="Y285" s="137">
        <v>65</v>
      </c>
      <c r="Z285" s="137">
        <v>55</v>
      </c>
      <c r="AA285" s="137">
        <v>47</v>
      </c>
      <c r="AB285" s="137">
        <v>41</v>
      </c>
      <c r="AC285" s="137">
        <v>33</v>
      </c>
      <c r="AD285" s="137">
        <v>25</v>
      </c>
      <c r="AE285" s="137">
        <v>20</v>
      </c>
      <c r="AF285" s="137">
        <v>18</v>
      </c>
      <c r="AG285" s="137">
        <v>19</v>
      </c>
      <c r="AH285" s="137">
        <v>18</v>
      </c>
      <c r="AI285" s="137">
        <v>14</v>
      </c>
      <c r="AJ285" s="137">
        <v>12</v>
      </c>
      <c r="AK285" s="137">
        <v>12</v>
      </c>
      <c r="AL285" s="137">
        <v>12</v>
      </c>
      <c r="AM285" s="137">
        <v>11</v>
      </c>
      <c r="AN285" s="137">
        <v>10</v>
      </c>
      <c r="AO285" s="137">
        <v>6</v>
      </c>
      <c r="AP285" s="137">
        <v>6</v>
      </c>
    </row>
    <row r="286" spans="1:42" ht="18" customHeight="1">
      <c r="A286" s="122" t="s">
        <v>1132</v>
      </c>
      <c r="B286" s="136" t="s">
        <v>1133</v>
      </c>
      <c r="C286" s="137">
        <v>879</v>
      </c>
      <c r="D286" s="137">
        <v>741</v>
      </c>
      <c r="E286" s="137">
        <v>653</v>
      </c>
      <c r="F286" s="137">
        <v>583</v>
      </c>
      <c r="G286" s="137">
        <v>545</v>
      </c>
      <c r="H286" s="137">
        <v>482</v>
      </c>
      <c r="I286" s="137">
        <v>461</v>
      </c>
      <c r="J286" s="137">
        <v>418</v>
      </c>
      <c r="K286" s="137">
        <v>374</v>
      </c>
      <c r="L286" s="137">
        <v>338</v>
      </c>
      <c r="M286" s="137">
        <v>317</v>
      </c>
      <c r="N286" s="137">
        <v>291</v>
      </c>
      <c r="O286" s="137">
        <v>267</v>
      </c>
      <c r="P286" s="137">
        <v>248</v>
      </c>
      <c r="Q286" s="137">
        <v>224</v>
      </c>
      <c r="R286" s="137">
        <v>192</v>
      </c>
      <c r="S286" s="137">
        <v>177</v>
      </c>
      <c r="T286" s="137">
        <v>153</v>
      </c>
      <c r="U286" s="137">
        <v>134</v>
      </c>
      <c r="V286" s="137">
        <v>111</v>
      </c>
      <c r="W286" s="137">
        <v>97</v>
      </c>
      <c r="X286" s="137">
        <v>89</v>
      </c>
      <c r="Y286" s="137">
        <v>75</v>
      </c>
      <c r="Z286" s="137">
        <v>55</v>
      </c>
      <c r="AA286" s="137">
        <v>49</v>
      </c>
      <c r="AB286" s="137">
        <v>41</v>
      </c>
      <c r="AC286" s="137">
        <v>38</v>
      </c>
      <c r="AD286" s="137">
        <v>32</v>
      </c>
      <c r="AE286" s="137">
        <v>30</v>
      </c>
      <c r="AF286" s="137">
        <v>21</v>
      </c>
      <c r="AG286" s="137">
        <v>16</v>
      </c>
      <c r="AH286" s="137">
        <v>14</v>
      </c>
      <c r="AI286" s="137">
        <v>13</v>
      </c>
      <c r="AJ286" s="137">
        <v>10</v>
      </c>
      <c r="AK286" s="137">
        <v>13</v>
      </c>
      <c r="AL286" s="137">
        <v>11</v>
      </c>
      <c r="AM286" s="137">
        <v>10</v>
      </c>
      <c r="AN286" s="137">
        <v>8</v>
      </c>
      <c r="AO286" s="137">
        <v>7</v>
      </c>
      <c r="AP286" s="137">
        <v>8</v>
      </c>
    </row>
    <row r="287" spans="1:42" ht="18" customHeight="1">
      <c r="A287" s="122" t="s">
        <v>1134</v>
      </c>
      <c r="B287" s="136" t="s">
        <v>1135</v>
      </c>
      <c r="C287" s="137">
        <v>1745</v>
      </c>
      <c r="D287" s="137">
        <v>1525</v>
      </c>
      <c r="E287" s="137">
        <v>1353</v>
      </c>
      <c r="F287" s="137">
        <v>1241</v>
      </c>
      <c r="G287" s="137">
        <v>1165</v>
      </c>
      <c r="H287" s="137">
        <v>1061</v>
      </c>
      <c r="I287" s="137">
        <v>1049</v>
      </c>
      <c r="J287" s="137">
        <v>981</v>
      </c>
      <c r="K287" s="137">
        <v>898</v>
      </c>
      <c r="L287" s="137">
        <v>839</v>
      </c>
      <c r="M287" s="137">
        <v>794</v>
      </c>
      <c r="N287" s="137">
        <v>752</v>
      </c>
      <c r="O287" s="137">
        <v>685</v>
      </c>
      <c r="P287" s="137">
        <v>611</v>
      </c>
      <c r="Q287" s="137">
        <v>553</v>
      </c>
      <c r="R287" s="137">
        <v>513</v>
      </c>
      <c r="S287" s="137">
        <v>459</v>
      </c>
      <c r="T287" s="137">
        <v>408</v>
      </c>
      <c r="U287" s="137">
        <v>384</v>
      </c>
      <c r="V287" s="137">
        <v>342</v>
      </c>
      <c r="W287" s="137">
        <v>312</v>
      </c>
      <c r="X287" s="137">
        <v>274</v>
      </c>
      <c r="Y287" s="137">
        <v>234</v>
      </c>
      <c r="Z287" s="137">
        <v>191</v>
      </c>
      <c r="AA287" s="137">
        <v>163</v>
      </c>
      <c r="AB287" s="137">
        <v>132</v>
      </c>
      <c r="AC287" s="137">
        <v>111</v>
      </c>
      <c r="AD287" s="137">
        <v>89</v>
      </c>
      <c r="AE287" s="137">
        <v>71</v>
      </c>
      <c r="AF287" s="137">
        <v>57</v>
      </c>
      <c r="AG287" s="137">
        <v>52</v>
      </c>
      <c r="AH287" s="137">
        <v>41</v>
      </c>
      <c r="AI287" s="137">
        <v>35</v>
      </c>
      <c r="AJ287" s="137">
        <v>28</v>
      </c>
      <c r="AK287" s="137">
        <v>22</v>
      </c>
      <c r="AL287" s="137">
        <v>17</v>
      </c>
      <c r="AM287" s="137">
        <v>15</v>
      </c>
      <c r="AN287" s="137">
        <v>14</v>
      </c>
      <c r="AO287" s="137">
        <v>13</v>
      </c>
      <c r="AP287" s="137">
        <v>13</v>
      </c>
    </row>
    <row r="288" spans="1:42" ht="18" customHeight="1">
      <c r="A288" s="122" t="s">
        <v>1136</v>
      </c>
      <c r="B288" s="136" t="s">
        <v>1137</v>
      </c>
      <c r="C288" s="137">
        <v>437</v>
      </c>
      <c r="D288" s="137">
        <v>372</v>
      </c>
      <c r="E288" s="137">
        <v>310</v>
      </c>
      <c r="F288" s="137">
        <v>289</v>
      </c>
      <c r="G288" s="137">
        <v>262</v>
      </c>
      <c r="H288" s="137">
        <v>222</v>
      </c>
      <c r="I288" s="137">
        <v>209</v>
      </c>
      <c r="J288" s="137">
        <v>191</v>
      </c>
      <c r="K288" s="137">
        <v>168</v>
      </c>
      <c r="L288" s="137">
        <v>148</v>
      </c>
      <c r="M288" s="137">
        <v>125</v>
      </c>
      <c r="N288" s="137">
        <v>117</v>
      </c>
      <c r="O288" s="137">
        <v>106</v>
      </c>
      <c r="P288" s="137">
        <v>90</v>
      </c>
      <c r="Q288" s="137">
        <v>80</v>
      </c>
      <c r="R288" s="137">
        <v>70</v>
      </c>
      <c r="S288" s="137">
        <v>57</v>
      </c>
      <c r="T288" s="137">
        <v>48</v>
      </c>
      <c r="U288" s="137">
        <v>51</v>
      </c>
      <c r="V288" s="137">
        <v>43</v>
      </c>
      <c r="W288" s="137">
        <v>38</v>
      </c>
      <c r="X288" s="137">
        <v>34</v>
      </c>
      <c r="Y288" s="137">
        <v>26</v>
      </c>
      <c r="Z288" s="137">
        <v>22</v>
      </c>
      <c r="AA288" s="137">
        <v>17</v>
      </c>
      <c r="AB288" s="137">
        <v>17</v>
      </c>
      <c r="AC288" s="137">
        <v>13</v>
      </c>
      <c r="AD288" s="137">
        <v>9</v>
      </c>
      <c r="AE288" s="137">
        <v>9</v>
      </c>
      <c r="AF288" s="137">
        <v>8</v>
      </c>
      <c r="AG288" s="137">
        <v>6</v>
      </c>
      <c r="AH288" s="137">
        <v>7</v>
      </c>
      <c r="AI288" s="137">
        <v>10</v>
      </c>
      <c r="AJ288" s="137">
        <v>7</v>
      </c>
      <c r="AK288" s="137">
        <v>8</v>
      </c>
      <c r="AL288" s="137">
        <v>8</v>
      </c>
      <c r="AM288" s="137">
        <v>7</v>
      </c>
      <c r="AN288" s="137">
        <v>6</v>
      </c>
      <c r="AO288" s="137">
        <v>6</v>
      </c>
      <c r="AP288" s="137">
        <v>5</v>
      </c>
    </row>
    <row r="289" spans="1:42" ht="18" customHeight="1">
      <c r="A289" s="122" t="s">
        <v>1138</v>
      </c>
      <c r="B289" s="136" t="s">
        <v>1139</v>
      </c>
      <c r="C289" s="137">
        <v>599</v>
      </c>
      <c r="D289" s="137">
        <v>519</v>
      </c>
      <c r="E289" s="137">
        <v>456</v>
      </c>
      <c r="F289" s="137">
        <v>431</v>
      </c>
      <c r="G289" s="137">
        <v>388</v>
      </c>
      <c r="H289" s="137">
        <v>345</v>
      </c>
      <c r="I289" s="137">
        <v>340</v>
      </c>
      <c r="J289" s="137">
        <v>318</v>
      </c>
      <c r="K289" s="137">
        <v>288</v>
      </c>
      <c r="L289" s="137">
        <v>261</v>
      </c>
      <c r="M289" s="137">
        <v>239</v>
      </c>
      <c r="N289" s="137">
        <v>211</v>
      </c>
      <c r="O289" s="137">
        <v>199</v>
      </c>
      <c r="P289" s="137">
        <v>182</v>
      </c>
      <c r="Q289" s="137">
        <v>152</v>
      </c>
      <c r="R289" s="137">
        <v>139</v>
      </c>
      <c r="S289" s="137">
        <v>120</v>
      </c>
      <c r="T289" s="137">
        <v>98</v>
      </c>
      <c r="U289" s="137">
        <v>89</v>
      </c>
      <c r="V289" s="137">
        <v>76</v>
      </c>
      <c r="W289" s="137">
        <v>62</v>
      </c>
      <c r="X289" s="137">
        <v>57</v>
      </c>
      <c r="Y289" s="137">
        <v>53</v>
      </c>
      <c r="Z289" s="137">
        <v>41</v>
      </c>
      <c r="AA289" s="137">
        <v>36</v>
      </c>
      <c r="AB289" s="137">
        <v>36</v>
      </c>
      <c r="AC289" s="137">
        <v>33</v>
      </c>
      <c r="AD289" s="137">
        <v>28</v>
      </c>
      <c r="AE289" s="137">
        <v>24</v>
      </c>
      <c r="AF289" s="137">
        <v>17</v>
      </c>
      <c r="AG289" s="137">
        <v>16</v>
      </c>
      <c r="AH289" s="137">
        <v>11</v>
      </c>
      <c r="AI289" s="137">
        <v>10</v>
      </c>
      <c r="AJ289" s="137">
        <v>8</v>
      </c>
      <c r="AK289" s="137">
        <v>8</v>
      </c>
      <c r="AL289" s="137">
        <v>8</v>
      </c>
      <c r="AM289" s="137">
        <v>6</v>
      </c>
      <c r="AN289" s="137">
        <v>5</v>
      </c>
      <c r="AO289" s="137">
        <v>5</v>
      </c>
      <c r="AP289" s="137">
        <v>6</v>
      </c>
    </row>
    <row r="290" spans="1:42" ht="18" customHeight="1">
      <c r="A290" s="122" t="s">
        <v>1140</v>
      </c>
      <c r="B290" s="136" t="s">
        <v>1141</v>
      </c>
      <c r="C290" s="137">
        <v>525</v>
      </c>
      <c r="D290" s="137">
        <v>458</v>
      </c>
      <c r="E290" s="137">
        <v>398</v>
      </c>
      <c r="F290" s="137">
        <v>360</v>
      </c>
      <c r="G290" s="137">
        <v>343</v>
      </c>
      <c r="H290" s="137">
        <v>295</v>
      </c>
      <c r="I290" s="137">
        <v>290</v>
      </c>
      <c r="J290" s="137">
        <v>267</v>
      </c>
      <c r="K290" s="137">
        <v>250</v>
      </c>
      <c r="L290" s="137">
        <v>227</v>
      </c>
      <c r="M290" s="137">
        <v>201</v>
      </c>
      <c r="N290" s="137">
        <v>165</v>
      </c>
      <c r="O290" s="137">
        <v>146</v>
      </c>
      <c r="P290" s="137">
        <v>139</v>
      </c>
      <c r="Q290" s="137">
        <v>108</v>
      </c>
      <c r="R290" s="137">
        <v>101</v>
      </c>
      <c r="S290" s="137">
        <v>93</v>
      </c>
      <c r="T290" s="137">
        <v>83</v>
      </c>
      <c r="U290" s="137">
        <v>64</v>
      </c>
      <c r="V290" s="137">
        <v>51</v>
      </c>
      <c r="W290" s="137">
        <v>44</v>
      </c>
      <c r="X290" s="137">
        <v>38</v>
      </c>
      <c r="Y290" s="137">
        <v>54</v>
      </c>
      <c r="Z290" s="137">
        <v>53</v>
      </c>
      <c r="AA290" s="137">
        <v>49</v>
      </c>
      <c r="AB290" s="137">
        <v>26</v>
      </c>
      <c r="AC290" s="137">
        <v>22</v>
      </c>
      <c r="AD290" s="137">
        <v>14</v>
      </c>
      <c r="AE290" s="137">
        <v>13</v>
      </c>
      <c r="AF290" s="137">
        <v>11</v>
      </c>
      <c r="AG290" s="137">
        <v>5</v>
      </c>
      <c r="AH290" s="137" t="s">
        <v>631</v>
      </c>
      <c r="AI290" s="137" t="s">
        <v>631</v>
      </c>
      <c r="AJ290" s="137" t="s">
        <v>631</v>
      </c>
      <c r="AK290" s="137" t="s">
        <v>631</v>
      </c>
      <c r="AL290" s="137" t="s">
        <v>631</v>
      </c>
      <c r="AM290" s="137" t="s">
        <v>631</v>
      </c>
      <c r="AN290" s="137" t="s">
        <v>631</v>
      </c>
      <c r="AO290" s="137" t="s">
        <v>631</v>
      </c>
      <c r="AP290" s="137" t="s">
        <v>631</v>
      </c>
    </row>
    <row r="291" spans="1:42" ht="18" customHeight="1">
      <c r="A291" s="122" t="s">
        <v>1142</v>
      </c>
      <c r="B291" s="136" t="s">
        <v>1143</v>
      </c>
      <c r="C291" s="137">
        <v>567</v>
      </c>
      <c r="D291" s="137">
        <v>485</v>
      </c>
      <c r="E291" s="137">
        <v>421</v>
      </c>
      <c r="F291" s="137">
        <v>382</v>
      </c>
      <c r="G291" s="137">
        <v>362</v>
      </c>
      <c r="H291" s="137">
        <v>318</v>
      </c>
      <c r="I291" s="137">
        <v>303</v>
      </c>
      <c r="J291" s="137">
        <v>285</v>
      </c>
      <c r="K291" s="137">
        <v>248</v>
      </c>
      <c r="L291" s="137">
        <v>223</v>
      </c>
      <c r="M291" s="137">
        <v>209</v>
      </c>
      <c r="N291" s="137">
        <v>183</v>
      </c>
      <c r="O291" s="137">
        <v>162</v>
      </c>
      <c r="P291" s="137">
        <v>149</v>
      </c>
      <c r="Q291" s="137">
        <v>130</v>
      </c>
      <c r="R291" s="137">
        <v>100</v>
      </c>
      <c r="S291" s="137">
        <v>93</v>
      </c>
      <c r="T291" s="137">
        <v>83</v>
      </c>
      <c r="U291" s="137">
        <v>77</v>
      </c>
      <c r="V291" s="137">
        <v>65</v>
      </c>
      <c r="W291" s="137">
        <v>55</v>
      </c>
      <c r="X291" s="137">
        <v>47</v>
      </c>
      <c r="Y291" s="137">
        <v>40</v>
      </c>
      <c r="Z291" s="137">
        <v>37</v>
      </c>
      <c r="AA291" s="137">
        <v>28</v>
      </c>
      <c r="AB291" s="137">
        <v>22</v>
      </c>
      <c r="AC291" s="137">
        <v>18</v>
      </c>
      <c r="AD291" s="137">
        <v>13</v>
      </c>
      <c r="AE291" s="137">
        <v>11</v>
      </c>
      <c r="AF291" s="137">
        <v>8</v>
      </c>
      <c r="AG291" s="137">
        <v>9</v>
      </c>
      <c r="AH291" s="137">
        <v>8</v>
      </c>
      <c r="AI291" s="137">
        <v>9</v>
      </c>
      <c r="AJ291" s="137">
        <v>7</v>
      </c>
      <c r="AK291" s="137">
        <v>6</v>
      </c>
      <c r="AL291" s="137">
        <v>8</v>
      </c>
      <c r="AM291" s="137">
        <v>10</v>
      </c>
      <c r="AN291" s="137">
        <v>8</v>
      </c>
      <c r="AO291" s="137">
        <v>9</v>
      </c>
      <c r="AP291" s="137">
        <v>10</v>
      </c>
    </row>
    <row r="292" spans="1:42" ht="18" customHeight="1">
      <c r="A292" s="122" t="s">
        <v>1144</v>
      </c>
      <c r="B292" s="136" t="s">
        <v>1145</v>
      </c>
      <c r="C292" s="137">
        <v>1159</v>
      </c>
      <c r="D292" s="137">
        <v>1012</v>
      </c>
      <c r="E292" s="137">
        <v>895</v>
      </c>
      <c r="F292" s="137">
        <v>831</v>
      </c>
      <c r="G292" s="137">
        <v>779</v>
      </c>
      <c r="H292" s="137">
        <v>705</v>
      </c>
      <c r="I292" s="137">
        <v>667</v>
      </c>
      <c r="J292" s="137">
        <v>615</v>
      </c>
      <c r="K292" s="137">
        <v>563</v>
      </c>
      <c r="L292" s="137">
        <v>504</v>
      </c>
      <c r="M292" s="137">
        <v>459</v>
      </c>
      <c r="N292" s="137">
        <v>416</v>
      </c>
      <c r="O292" s="137">
        <v>401</v>
      </c>
      <c r="P292" s="137">
        <v>364</v>
      </c>
      <c r="Q292" s="137">
        <v>316</v>
      </c>
      <c r="R292" s="137">
        <v>285</v>
      </c>
      <c r="S292" s="137">
        <v>252</v>
      </c>
      <c r="T292" s="137">
        <v>232</v>
      </c>
      <c r="U292" s="137">
        <v>205</v>
      </c>
      <c r="V292" s="137">
        <v>176</v>
      </c>
      <c r="W292" s="137">
        <v>153</v>
      </c>
      <c r="X292" s="137">
        <v>136</v>
      </c>
      <c r="Y292" s="137">
        <v>118</v>
      </c>
      <c r="Z292" s="137">
        <v>106</v>
      </c>
      <c r="AA292" s="137">
        <v>86</v>
      </c>
      <c r="AB292" s="137">
        <v>68</v>
      </c>
      <c r="AC292" s="137">
        <v>59</v>
      </c>
      <c r="AD292" s="137">
        <v>50</v>
      </c>
      <c r="AE292" s="137">
        <v>39</v>
      </c>
      <c r="AF292" s="137">
        <v>33</v>
      </c>
      <c r="AG292" s="137">
        <v>27</v>
      </c>
      <c r="AH292" s="137">
        <v>21</v>
      </c>
      <c r="AI292" s="137">
        <v>18</v>
      </c>
      <c r="AJ292" s="137">
        <v>18</v>
      </c>
      <c r="AK292" s="137">
        <v>16</v>
      </c>
      <c r="AL292" s="137">
        <v>13</v>
      </c>
      <c r="AM292" s="137">
        <v>13</v>
      </c>
      <c r="AN292" s="137">
        <v>11</v>
      </c>
      <c r="AO292" s="137">
        <v>11</v>
      </c>
      <c r="AP292" s="137">
        <v>11</v>
      </c>
    </row>
    <row r="293" spans="1:42" ht="18" customHeight="1">
      <c r="A293" s="122" t="s">
        <v>1146</v>
      </c>
      <c r="B293" s="136" t="s">
        <v>1147</v>
      </c>
      <c r="C293" s="137">
        <v>1324</v>
      </c>
      <c r="D293" s="137">
        <v>1160</v>
      </c>
      <c r="E293" s="137">
        <v>997</v>
      </c>
      <c r="F293" s="137">
        <v>912</v>
      </c>
      <c r="G293" s="137">
        <v>842</v>
      </c>
      <c r="H293" s="137">
        <v>761</v>
      </c>
      <c r="I293" s="137">
        <v>751</v>
      </c>
      <c r="J293" s="137">
        <v>686</v>
      </c>
      <c r="K293" s="137">
        <v>626</v>
      </c>
      <c r="L293" s="137">
        <v>549</v>
      </c>
      <c r="M293" s="137">
        <v>490</v>
      </c>
      <c r="N293" s="137">
        <v>461</v>
      </c>
      <c r="O293" s="137">
        <v>436</v>
      </c>
      <c r="P293" s="137">
        <v>392</v>
      </c>
      <c r="Q293" s="137">
        <v>343</v>
      </c>
      <c r="R293" s="137">
        <v>312</v>
      </c>
      <c r="S293" s="137">
        <v>275</v>
      </c>
      <c r="T293" s="137">
        <v>243</v>
      </c>
      <c r="U293" s="137">
        <v>210</v>
      </c>
      <c r="V293" s="137">
        <v>162</v>
      </c>
      <c r="W293" s="137">
        <v>132</v>
      </c>
      <c r="X293" s="137">
        <v>110</v>
      </c>
      <c r="Y293" s="137">
        <v>105</v>
      </c>
      <c r="Z293" s="137">
        <v>87</v>
      </c>
      <c r="AA293" s="137">
        <v>75</v>
      </c>
      <c r="AB293" s="137">
        <v>62</v>
      </c>
      <c r="AC293" s="137">
        <v>48</v>
      </c>
      <c r="AD293" s="137">
        <v>43</v>
      </c>
      <c r="AE293" s="137">
        <v>41</v>
      </c>
      <c r="AF293" s="137">
        <v>34</v>
      </c>
      <c r="AG293" s="137">
        <v>29</v>
      </c>
      <c r="AH293" s="137">
        <v>18</v>
      </c>
      <c r="AI293" s="137">
        <v>15</v>
      </c>
      <c r="AJ293" s="137">
        <v>16</v>
      </c>
      <c r="AK293" s="137">
        <v>16</v>
      </c>
      <c r="AL293" s="137">
        <v>15</v>
      </c>
      <c r="AM293" s="137">
        <v>14</v>
      </c>
      <c r="AN293" s="137">
        <v>12</v>
      </c>
      <c r="AO293" s="137">
        <v>8</v>
      </c>
      <c r="AP293" s="137">
        <v>5</v>
      </c>
    </row>
    <row r="294" spans="1:42" ht="18" customHeight="1">
      <c r="A294" s="122" t="s">
        <v>1148</v>
      </c>
      <c r="B294" s="136" t="s">
        <v>1149</v>
      </c>
      <c r="C294" s="137">
        <v>1559</v>
      </c>
      <c r="D294" s="137">
        <v>1335</v>
      </c>
      <c r="E294" s="137">
        <v>1165</v>
      </c>
      <c r="F294" s="137">
        <v>1053</v>
      </c>
      <c r="G294" s="137">
        <v>981</v>
      </c>
      <c r="H294" s="137">
        <v>890</v>
      </c>
      <c r="I294" s="137">
        <v>848</v>
      </c>
      <c r="J294" s="137">
        <v>759</v>
      </c>
      <c r="K294" s="137">
        <v>692</v>
      </c>
      <c r="L294" s="137">
        <v>594</v>
      </c>
      <c r="M294" s="137">
        <v>543</v>
      </c>
      <c r="N294" s="137">
        <v>506</v>
      </c>
      <c r="O294" s="137">
        <v>457</v>
      </c>
      <c r="P294" s="137">
        <v>417</v>
      </c>
      <c r="Q294" s="137">
        <v>353</v>
      </c>
      <c r="R294" s="137">
        <v>324</v>
      </c>
      <c r="S294" s="137">
        <v>289</v>
      </c>
      <c r="T294" s="137">
        <v>251</v>
      </c>
      <c r="U294" s="137">
        <v>211</v>
      </c>
      <c r="V294" s="137">
        <v>173</v>
      </c>
      <c r="W294" s="137">
        <v>154</v>
      </c>
      <c r="X294" s="137">
        <v>125</v>
      </c>
      <c r="Y294" s="137">
        <v>105</v>
      </c>
      <c r="Z294" s="137">
        <v>99</v>
      </c>
      <c r="AA294" s="137">
        <v>85</v>
      </c>
      <c r="AB294" s="137">
        <v>77</v>
      </c>
      <c r="AC294" s="137">
        <v>65</v>
      </c>
      <c r="AD294" s="137">
        <v>49</v>
      </c>
      <c r="AE294" s="137">
        <v>41</v>
      </c>
      <c r="AF294" s="137">
        <v>29</v>
      </c>
      <c r="AG294" s="137">
        <v>28</v>
      </c>
      <c r="AH294" s="137">
        <v>21</v>
      </c>
      <c r="AI294" s="137">
        <v>19</v>
      </c>
      <c r="AJ294" s="137">
        <v>15</v>
      </c>
      <c r="AK294" s="137">
        <v>14</v>
      </c>
      <c r="AL294" s="137">
        <v>12</v>
      </c>
      <c r="AM294" s="137">
        <v>11</v>
      </c>
      <c r="AN294" s="137">
        <v>9</v>
      </c>
      <c r="AO294" s="137">
        <v>9</v>
      </c>
      <c r="AP294" s="137">
        <v>8</v>
      </c>
    </row>
    <row r="295" spans="1:42" ht="18" customHeight="1">
      <c r="A295" s="122" t="s">
        <v>1150</v>
      </c>
      <c r="B295" s="136" t="s">
        <v>1151</v>
      </c>
      <c r="C295" s="137">
        <v>4862</v>
      </c>
      <c r="D295" s="137">
        <v>4286</v>
      </c>
      <c r="E295" s="137">
        <v>3750</v>
      </c>
      <c r="F295" s="137">
        <v>3415</v>
      </c>
      <c r="G295" s="137">
        <v>3168</v>
      </c>
      <c r="H295" s="137">
        <v>2834</v>
      </c>
      <c r="I295" s="137">
        <v>2737</v>
      </c>
      <c r="J295" s="137">
        <v>2499</v>
      </c>
      <c r="K295" s="137">
        <v>2288</v>
      </c>
      <c r="L295" s="137">
        <v>2021</v>
      </c>
      <c r="M295" s="137">
        <v>1879</v>
      </c>
      <c r="N295" s="137">
        <v>1722</v>
      </c>
      <c r="O295" s="137">
        <v>1569</v>
      </c>
      <c r="P295" s="137">
        <v>1378</v>
      </c>
      <c r="Q295" s="137">
        <v>1231</v>
      </c>
      <c r="R295" s="137">
        <v>1114</v>
      </c>
      <c r="S295" s="137">
        <v>985</v>
      </c>
      <c r="T295" s="137">
        <v>839</v>
      </c>
      <c r="U295" s="137">
        <v>755</v>
      </c>
      <c r="V295" s="137">
        <v>628</v>
      </c>
      <c r="W295" s="137">
        <v>558</v>
      </c>
      <c r="X295" s="137">
        <v>488</v>
      </c>
      <c r="Y295" s="137">
        <v>408</v>
      </c>
      <c r="Z295" s="137">
        <v>349</v>
      </c>
      <c r="AA295" s="137">
        <v>296</v>
      </c>
      <c r="AB295" s="137">
        <v>244</v>
      </c>
      <c r="AC295" s="137">
        <v>204</v>
      </c>
      <c r="AD295" s="137">
        <v>163</v>
      </c>
      <c r="AE295" s="137">
        <v>132</v>
      </c>
      <c r="AF295" s="137">
        <v>89</v>
      </c>
      <c r="AG295" s="137">
        <v>78</v>
      </c>
      <c r="AH295" s="137">
        <v>56</v>
      </c>
      <c r="AI295" s="137">
        <v>50</v>
      </c>
      <c r="AJ295" s="137">
        <v>38</v>
      </c>
      <c r="AK295" s="137">
        <v>32</v>
      </c>
      <c r="AL295" s="137">
        <v>25</v>
      </c>
      <c r="AM295" s="137">
        <v>28</v>
      </c>
      <c r="AN295" s="137">
        <v>25</v>
      </c>
      <c r="AO295" s="137">
        <v>20</v>
      </c>
      <c r="AP295" s="137">
        <v>20</v>
      </c>
    </row>
    <row r="296" spans="1:42" ht="18" customHeight="1">
      <c r="A296" s="122" t="s">
        <v>1152</v>
      </c>
      <c r="B296" s="136" t="s">
        <v>1153</v>
      </c>
      <c r="C296" s="137">
        <v>1472</v>
      </c>
      <c r="D296" s="137">
        <v>1270</v>
      </c>
      <c r="E296" s="137">
        <v>1100</v>
      </c>
      <c r="F296" s="137">
        <v>1005</v>
      </c>
      <c r="G296" s="137">
        <v>929</v>
      </c>
      <c r="H296" s="137">
        <v>828</v>
      </c>
      <c r="I296" s="137">
        <v>798</v>
      </c>
      <c r="J296" s="137">
        <v>715</v>
      </c>
      <c r="K296" s="137">
        <v>671</v>
      </c>
      <c r="L296" s="137">
        <v>611</v>
      </c>
      <c r="M296" s="137">
        <v>576</v>
      </c>
      <c r="N296" s="137">
        <v>535</v>
      </c>
      <c r="O296" s="137">
        <v>498</v>
      </c>
      <c r="P296" s="137">
        <v>447</v>
      </c>
      <c r="Q296" s="137">
        <v>401</v>
      </c>
      <c r="R296" s="137">
        <v>366</v>
      </c>
      <c r="S296" s="137">
        <v>320</v>
      </c>
      <c r="T296" s="137">
        <v>269</v>
      </c>
      <c r="U296" s="137">
        <v>246</v>
      </c>
      <c r="V296" s="137">
        <v>201</v>
      </c>
      <c r="W296" s="137">
        <v>175</v>
      </c>
      <c r="X296" s="137">
        <v>148</v>
      </c>
      <c r="Y296" s="137">
        <v>121</v>
      </c>
      <c r="Z296" s="137">
        <v>105</v>
      </c>
      <c r="AA296" s="137">
        <v>89</v>
      </c>
      <c r="AB296" s="137">
        <v>69</v>
      </c>
      <c r="AC296" s="137">
        <v>53</v>
      </c>
      <c r="AD296" s="137">
        <v>37</v>
      </c>
      <c r="AE296" s="137">
        <v>26</v>
      </c>
      <c r="AF296" s="137">
        <v>20</v>
      </c>
      <c r="AG296" s="137">
        <v>15</v>
      </c>
      <c r="AH296" s="137">
        <v>14</v>
      </c>
      <c r="AI296" s="137">
        <v>12</v>
      </c>
      <c r="AJ296" s="137">
        <v>7</v>
      </c>
      <c r="AK296" s="137">
        <v>8</v>
      </c>
      <c r="AL296" s="137">
        <v>6</v>
      </c>
      <c r="AM296" s="137">
        <v>8</v>
      </c>
      <c r="AN296" s="137">
        <v>6</v>
      </c>
      <c r="AO296" s="137" t="s">
        <v>631</v>
      </c>
      <c r="AP296" s="137" t="s">
        <v>631</v>
      </c>
    </row>
    <row r="297" spans="1:42" ht="18" customHeight="1">
      <c r="A297" s="122" t="s">
        <v>1154</v>
      </c>
      <c r="B297" s="136" t="s">
        <v>1155</v>
      </c>
      <c r="C297" s="137">
        <v>1135</v>
      </c>
      <c r="D297" s="137">
        <v>1002</v>
      </c>
      <c r="E297" s="137">
        <v>858</v>
      </c>
      <c r="F297" s="137">
        <v>793</v>
      </c>
      <c r="G297" s="137">
        <v>732</v>
      </c>
      <c r="H297" s="137">
        <v>669</v>
      </c>
      <c r="I297" s="137">
        <v>636</v>
      </c>
      <c r="J297" s="137">
        <v>582</v>
      </c>
      <c r="K297" s="137">
        <v>528</v>
      </c>
      <c r="L297" s="137">
        <v>472</v>
      </c>
      <c r="M297" s="137">
        <v>440</v>
      </c>
      <c r="N297" s="137">
        <v>388</v>
      </c>
      <c r="O297" s="137">
        <v>353</v>
      </c>
      <c r="P297" s="137">
        <v>304</v>
      </c>
      <c r="Q297" s="137">
        <v>261</v>
      </c>
      <c r="R297" s="137">
        <v>240</v>
      </c>
      <c r="S297" s="137">
        <v>206</v>
      </c>
      <c r="T297" s="137">
        <v>181</v>
      </c>
      <c r="U297" s="137">
        <v>166</v>
      </c>
      <c r="V297" s="137">
        <v>129</v>
      </c>
      <c r="W297" s="137">
        <v>114</v>
      </c>
      <c r="X297" s="137">
        <v>101</v>
      </c>
      <c r="Y297" s="137">
        <v>83</v>
      </c>
      <c r="Z297" s="137">
        <v>69</v>
      </c>
      <c r="AA297" s="137">
        <v>57</v>
      </c>
      <c r="AB297" s="137">
        <v>45</v>
      </c>
      <c r="AC297" s="137">
        <v>36</v>
      </c>
      <c r="AD297" s="137">
        <v>31</v>
      </c>
      <c r="AE297" s="137">
        <v>25</v>
      </c>
      <c r="AF297" s="137">
        <v>16</v>
      </c>
      <c r="AG297" s="137">
        <v>15</v>
      </c>
      <c r="AH297" s="137">
        <v>14</v>
      </c>
      <c r="AI297" s="137">
        <v>13</v>
      </c>
      <c r="AJ297" s="137">
        <v>12</v>
      </c>
      <c r="AK297" s="137">
        <v>10</v>
      </c>
      <c r="AL297" s="137">
        <v>7</v>
      </c>
      <c r="AM297" s="137">
        <v>9</v>
      </c>
      <c r="AN297" s="137">
        <v>8</v>
      </c>
      <c r="AO297" s="137">
        <v>7</v>
      </c>
      <c r="AP297" s="137">
        <v>7</v>
      </c>
    </row>
    <row r="298" spans="1:42" ht="18" customHeight="1">
      <c r="A298" s="122" t="s">
        <v>1156</v>
      </c>
      <c r="B298" s="136" t="s">
        <v>1157</v>
      </c>
      <c r="C298" s="137">
        <v>828</v>
      </c>
      <c r="D298" s="137">
        <v>732</v>
      </c>
      <c r="E298" s="137">
        <v>658</v>
      </c>
      <c r="F298" s="137">
        <v>584</v>
      </c>
      <c r="G298" s="137">
        <v>533</v>
      </c>
      <c r="H298" s="137">
        <v>495</v>
      </c>
      <c r="I298" s="137">
        <v>472</v>
      </c>
      <c r="J298" s="137">
        <v>440</v>
      </c>
      <c r="K298" s="137">
        <v>404</v>
      </c>
      <c r="L298" s="137">
        <v>351</v>
      </c>
      <c r="M298" s="137">
        <v>324</v>
      </c>
      <c r="N298" s="137">
        <v>306</v>
      </c>
      <c r="O298" s="137">
        <v>281</v>
      </c>
      <c r="P298" s="137">
        <v>243</v>
      </c>
      <c r="Q298" s="137">
        <v>226</v>
      </c>
      <c r="R298" s="137">
        <v>201</v>
      </c>
      <c r="S298" s="137">
        <v>175</v>
      </c>
      <c r="T298" s="137">
        <v>145</v>
      </c>
      <c r="U298" s="137">
        <v>135</v>
      </c>
      <c r="V298" s="137">
        <v>126</v>
      </c>
      <c r="W298" s="137">
        <v>107</v>
      </c>
      <c r="X298" s="137">
        <v>92</v>
      </c>
      <c r="Y298" s="137">
        <v>80</v>
      </c>
      <c r="Z298" s="137">
        <v>75</v>
      </c>
      <c r="AA298" s="137">
        <v>65</v>
      </c>
      <c r="AB298" s="137">
        <v>55</v>
      </c>
      <c r="AC298" s="137">
        <v>51</v>
      </c>
      <c r="AD298" s="137">
        <v>42</v>
      </c>
      <c r="AE298" s="137">
        <v>39</v>
      </c>
      <c r="AF298" s="137">
        <v>22</v>
      </c>
      <c r="AG298" s="137">
        <v>20</v>
      </c>
      <c r="AH298" s="137">
        <v>16</v>
      </c>
      <c r="AI298" s="137">
        <v>14</v>
      </c>
      <c r="AJ298" s="137">
        <v>11</v>
      </c>
      <c r="AK298" s="137">
        <v>9</v>
      </c>
      <c r="AL298" s="137">
        <v>7</v>
      </c>
      <c r="AM298" s="137">
        <v>6</v>
      </c>
      <c r="AN298" s="137">
        <v>7</v>
      </c>
      <c r="AO298" s="137">
        <v>7</v>
      </c>
      <c r="AP298" s="137">
        <v>9</v>
      </c>
    </row>
    <row r="299" spans="1:42" ht="18" customHeight="1">
      <c r="A299" s="136" t="s">
        <v>1158</v>
      </c>
      <c r="B299" s="136" t="s">
        <v>1159</v>
      </c>
      <c r="C299" s="137">
        <v>1427</v>
      </c>
      <c r="D299" s="137">
        <v>1282</v>
      </c>
      <c r="E299" s="137">
        <v>1134</v>
      </c>
      <c r="F299" s="137">
        <v>1033</v>
      </c>
      <c r="G299" s="137">
        <v>974</v>
      </c>
      <c r="H299" s="137">
        <v>842</v>
      </c>
      <c r="I299" s="137">
        <v>831</v>
      </c>
      <c r="J299" s="137">
        <v>762</v>
      </c>
      <c r="K299" s="137">
        <v>685</v>
      </c>
      <c r="L299" s="137">
        <v>587</v>
      </c>
      <c r="M299" s="137">
        <v>539</v>
      </c>
      <c r="N299" s="137">
        <v>493</v>
      </c>
      <c r="O299" s="137">
        <v>437</v>
      </c>
      <c r="P299" s="137">
        <v>384</v>
      </c>
      <c r="Q299" s="137">
        <v>343</v>
      </c>
      <c r="R299" s="137">
        <v>307</v>
      </c>
      <c r="S299" s="137">
        <v>284</v>
      </c>
      <c r="T299" s="137">
        <v>244</v>
      </c>
      <c r="U299" s="137">
        <v>208</v>
      </c>
      <c r="V299" s="137">
        <v>172</v>
      </c>
      <c r="W299" s="137">
        <v>162</v>
      </c>
      <c r="X299" s="137">
        <v>147</v>
      </c>
      <c r="Y299" s="137">
        <v>124</v>
      </c>
      <c r="Z299" s="137">
        <v>100</v>
      </c>
      <c r="AA299" s="137">
        <v>85</v>
      </c>
      <c r="AB299" s="137">
        <v>75</v>
      </c>
      <c r="AC299" s="137">
        <v>64</v>
      </c>
      <c r="AD299" s="137">
        <v>53</v>
      </c>
      <c r="AE299" s="137">
        <v>42</v>
      </c>
      <c r="AF299" s="137">
        <v>31</v>
      </c>
      <c r="AG299" s="137">
        <v>28</v>
      </c>
      <c r="AH299" s="137">
        <v>12</v>
      </c>
      <c r="AI299" s="137">
        <v>11</v>
      </c>
      <c r="AJ299" s="137">
        <v>8</v>
      </c>
      <c r="AK299" s="137">
        <v>5</v>
      </c>
      <c r="AL299" s="137">
        <v>5</v>
      </c>
      <c r="AM299" s="137">
        <v>5</v>
      </c>
      <c r="AN299" s="137" t="s">
        <v>631</v>
      </c>
      <c r="AO299" s="137" t="s">
        <v>631</v>
      </c>
      <c r="AP299" s="137" t="s">
        <v>631</v>
      </c>
    </row>
    <row r="300" spans="1:42" ht="18" customHeight="1">
      <c r="A300" s="136" t="s">
        <v>1160</v>
      </c>
      <c r="B300" s="136" t="s">
        <v>1161</v>
      </c>
      <c r="C300" s="137">
        <v>2843</v>
      </c>
      <c r="D300" s="137">
        <v>2494</v>
      </c>
      <c r="E300" s="137">
        <v>2194</v>
      </c>
      <c r="F300" s="137">
        <v>1987</v>
      </c>
      <c r="G300" s="137">
        <v>1847</v>
      </c>
      <c r="H300" s="137">
        <v>1613</v>
      </c>
      <c r="I300" s="137">
        <v>1552</v>
      </c>
      <c r="J300" s="137">
        <v>1414</v>
      </c>
      <c r="K300" s="137">
        <v>1303</v>
      </c>
      <c r="L300" s="137">
        <v>1178</v>
      </c>
      <c r="M300" s="137">
        <v>1088</v>
      </c>
      <c r="N300" s="137">
        <v>1011</v>
      </c>
      <c r="O300" s="137">
        <v>924</v>
      </c>
      <c r="P300" s="137">
        <v>824</v>
      </c>
      <c r="Q300" s="137">
        <v>763</v>
      </c>
      <c r="R300" s="137">
        <v>703</v>
      </c>
      <c r="S300" s="137">
        <v>656</v>
      </c>
      <c r="T300" s="137">
        <v>581</v>
      </c>
      <c r="U300" s="137">
        <v>514</v>
      </c>
      <c r="V300" s="137">
        <v>441</v>
      </c>
      <c r="W300" s="137">
        <v>404</v>
      </c>
      <c r="X300" s="137">
        <v>348</v>
      </c>
      <c r="Y300" s="137">
        <v>308</v>
      </c>
      <c r="Z300" s="137">
        <v>247</v>
      </c>
      <c r="AA300" s="137">
        <v>208</v>
      </c>
      <c r="AB300" s="137">
        <v>177</v>
      </c>
      <c r="AC300" s="137">
        <v>156</v>
      </c>
      <c r="AD300" s="137">
        <v>133</v>
      </c>
      <c r="AE300" s="137">
        <v>110</v>
      </c>
      <c r="AF300" s="137">
        <v>84</v>
      </c>
      <c r="AG300" s="137">
        <v>64</v>
      </c>
      <c r="AH300" s="137">
        <v>59</v>
      </c>
      <c r="AI300" s="137">
        <v>50</v>
      </c>
      <c r="AJ300" s="137">
        <v>39</v>
      </c>
      <c r="AK300" s="137">
        <v>40</v>
      </c>
      <c r="AL300" s="137">
        <v>36</v>
      </c>
      <c r="AM300" s="137">
        <v>33</v>
      </c>
      <c r="AN300" s="137">
        <v>33</v>
      </c>
      <c r="AO300" s="137">
        <v>36</v>
      </c>
      <c r="AP300" s="137">
        <v>37</v>
      </c>
    </row>
    <row r="301" spans="1:42" ht="18" customHeight="1">
      <c r="A301" s="122" t="s">
        <v>1162</v>
      </c>
      <c r="B301" s="136" t="s">
        <v>1163</v>
      </c>
      <c r="C301" s="137">
        <v>328</v>
      </c>
      <c r="D301" s="137">
        <v>291</v>
      </c>
      <c r="E301" s="137">
        <v>252</v>
      </c>
      <c r="F301" s="137">
        <v>221</v>
      </c>
      <c r="G301" s="137">
        <v>189</v>
      </c>
      <c r="H301" s="137">
        <v>159</v>
      </c>
      <c r="I301" s="137">
        <v>154</v>
      </c>
      <c r="J301" s="137">
        <v>134</v>
      </c>
      <c r="K301" s="137">
        <v>113</v>
      </c>
      <c r="L301" s="137">
        <v>105</v>
      </c>
      <c r="M301" s="137">
        <v>92</v>
      </c>
      <c r="N301" s="137">
        <v>83</v>
      </c>
      <c r="O301" s="137">
        <v>78</v>
      </c>
      <c r="P301" s="137">
        <v>68</v>
      </c>
      <c r="Q301" s="137">
        <v>67</v>
      </c>
      <c r="R301" s="137">
        <v>58</v>
      </c>
      <c r="S301" s="137">
        <v>50</v>
      </c>
      <c r="T301" s="137">
        <v>44</v>
      </c>
      <c r="U301" s="137">
        <v>37</v>
      </c>
      <c r="V301" s="137">
        <v>32</v>
      </c>
      <c r="W301" s="137">
        <v>28</v>
      </c>
      <c r="X301" s="137">
        <v>25</v>
      </c>
      <c r="Y301" s="137">
        <v>25</v>
      </c>
      <c r="Z301" s="137">
        <v>19</v>
      </c>
      <c r="AA301" s="137">
        <v>15</v>
      </c>
      <c r="AB301" s="137">
        <v>15</v>
      </c>
      <c r="AC301" s="137">
        <v>11</v>
      </c>
      <c r="AD301" s="137">
        <v>10</v>
      </c>
      <c r="AE301" s="137">
        <v>8</v>
      </c>
      <c r="AF301" s="137">
        <v>7</v>
      </c>
      <c r="AG301" s="137" t="s">
        <v>631</v>
      </c>
      <c r="AH301" s="137">
        <v>5</v>
      </c>
      <c r="AI301" s="137">
        <v>6</v>
      </c>
      <c r="AJ301" s="137">
        <v>6</v>
      </c>
      <c r="AK301" s="137">
        <v>5</v>
      </c>
      <c r="AL301" s="137">
        <v>5</v>
      </c>
      <c r="AM301" s="137" t="s">
        <v>631</v>
      </c>
      <c r="AN301" s="137" t="s">
        <v>631</v>
      </c>
      <c r="AO301" s="137">
        <v>6</v>
      </c>
      <c r="AP301" s="137">
        <v>6</v>
      </c>
    </row>
    <row r="302" spans="1:42" ht="18" customHeight="1">
      <c r="A302" s="122" t="s">
        <v>1164</v>
      </c>
      <c r="B302" s="136" t="s">
        <v>1165</v>
      </c>
      <c r="C302" s="137">
        <v>201</v>
      </c>
      <c r="D302" s="137">
        <v>189</v>
      </c>
      <c r="E302" s="137">
        <v>168</v>
      </c>
      <c r="F302" s="137">
        <v>144</v>
      </c>
      <c r="G302" s="137">
        <v>128</v>
      </c>
      <c r="H302" s="137">
        <v>114</v>
      </c>
      <c r="I302" s="137">
        <v>110</v>
      </c>
      <c r="J302" s="137">
        <v>108</v>
      </c>
      <c r="K302" s="137">
        <v>105</v>
      </c>
      <c r="L302" s="137">
        <v>101</v>
      </c>
      <c r="M302" s="137">
        <v>90</v>
      </c>
      <c r="N302" s="137">
        <v>89</v>
      </c>
      <c r="O302" s="137">
        <v>75</v>
      </c>
      <c r="P302" s="137">
        <v>76</v>
      </c>
      <c r="Q302" s="137">
        <v>71</v>
      </c>
      <c r="R302" s="137">
        <v>68</v>
      </c>
      <c r="S302" s="137">
        <v>67</v>
      </c>
      <c r="T302" s="137">
        <v>56</v>
      </c>
      <c r="U302" s="137">
        <v>55</v>
      </c>
      <c r="V302" s="137">
        <v>48</v>
      </c>
      <c r="W302" s="137">
        <v>45</v>
      </c>
      <c r="X302" s="137">
        <v>40</v>
      </c>
      <c r="Y302" s="137">
        <v>37</v>
      </c>
      <c r="Z302" s="137">
        <v>34</v>
      </c>
      <c r="AA302" s="137">
        <v>26</v>
      </c>
      <c r="AB302" s="137">
        <v>23</v>
      </c>
      <c r="AC302" s="137">
        <v>19</v>
      </c>
      <c r="AD302" s="137">
        <v>19</v>
      </c>
      <c r="AE302" s="137">
        <v>18</v>
      </c>
      <c r="AF302" s="137">
        <v>16</v>
      </c>
      <c r="AG302" s="137">
        <v>10</v>
      </c>
      <c r="AH302" s="137">
        <v>8</v>
      </c>
      <c r="AI302" s="137">
        <v>8</v>
      </c>
      <c r="AJ302" s="137" t="s">
        <v>631</v>
      </c>
      <c r="AK302" s="137">
        <v>5</v>
      </c>
      <c r="AL302" s="137">
        <v>5</v>
      </c>
      <c r="AM302" s="137">
        <v>7</v>
      </c>
      <c r="AN302" s="137">
        <v>8</v>
      </c>
      <c r="AO302" s="137">
        <v>7</v>
      </c>
      <c r="AP302" s="137">
        <v>7</v>
      </c>
    </row>
    <row r="303" spans="1:42" ht="18" customHeight="1">
      <c r="A303" s="122" t="s">
        <v>1166</v>
      </c>
      <c r="B303" s="136" t="s">
        <v>1167</v>
      </c>
      <c r="C303" s="137">
        <v>628</v>
      </c>
      <c r="D303" s="137">
        <v>556</v>
      </c>
      <c r="E303" s="137">
        <v>478</v>
      </c>
      <c r="F303" s="137">
        <v>440</v>
      </c>
      <c r="G303" s="137">
        <v>413</v>
      </c>
      <c r="H303" s="137">
        <v>372</v>
      </c>
      <c r="I303" s="137">
        <v>357</v>
      </c>
      <c r="J303" s="137">
        <v>317</v>
      </c>
      <c r="K303" s="137">
        <v>292</v>
      </c>
      <c r="L303" s="137">
        <v>253</v>
      </c>
      <c r="M303" s="137">
        <v>234</v>
      </c>
      <c r="N303" s="137">
        <v>215</v>
      </c>
      <c r="O303" s="137">
        <v>193</v>
      </c>
      <c r="P303" s="137">
        <v>169</v>
      </c>
      <c r="Q303" s="137">
        <v>150</v>
      </c>
      <c r="R303" s="137">
        <v>137</v>
      </c>
      <c r="S303" s="137">
        <v>127</v>
      </c>
      <c r="T303" s="137">
        <v>114</v>
      </c>
      <c r="U303" s="137">
        <v>97</v>
      </c>
      <c r="V303" s="137">
        <v>79</v>
      </c>
      <c r="W303" s="137">
        <v>75</v>
      </c>
      <c r="X303" s="137">
        <v>65</v>
      </c>
      <c r="Y303" s="137">
        <v>56</v>
      </c>
      <c r="Z303" s="137">
        <v>50</v>
      </c>
      <c r="AA303" s="137">
        <v>42</v>
      </c>
      <c r="AB303" s="137">
        <v>31</v>
      </c>
      <c r="AC303" s="137">
        <v>29</v>
      </c>
      <c r="AD303" s="137">
        <v>26</v>
      </c>
      <c r="AE303" s="137">
        <v>24</v>
      </c>
      <c r="AF303" s="137">
        <v>19</v>
      </c>
      <c r="AG303" s="137">
        <v>18</v>
      </c>
      <c r="AH303" s="137">
        <v>17</v>
      </c>
      <c r="AI303" s="137">
        <v>14</v>
      </c>
      <c r="AJ303" s="137">
        <v>11</v>
      </c>
      <c r="AK303" s="137">
        <v>11</v>
      </c>
      <c r="AL303" s="137">
        <v>10</v>
      </c>
      <c r="AM303" s="137">
        <v>7</v>
      </c>
      <c r="AN303" s="137">
        <v>6</v>
      </c>
      <c r="AO303" s="137" t="s">
        <v>631</v>
      </c>
      <c r="AP303" s="137">
        <v>5</v>
      </c>
    </row>
    <row r="304" spans="1:42" ht="18" customHeight="1">
      <c r="A304" s="122" t="s">
        <v>1168</v>
      </c>
      <c r="B304" s="136" t="s">
        <v>1169</v>
      </c>
      <c r="C304" s="137">
        <v>509</v>
      </c>
      <c r="D304" s="137">
        <v>450</v>
      </c>
      <c r="E304" s="137">
        <v>394</v>
      </c>
      <c r="F304" s="137">
        <v>359</v>
      </c>
      <c r="G304" s="137">
        <v>329</v>
      </c>
      <c r="H304" s="137">
        <v>281</v>
      </c>
      <c r="I304" s="137">
        <v>271</v>
      </c>
      <c r="J304" s="137">
        <v>243</v>
      </c>
      <c r="K304" s="137">
        <v>219</v>
      </c>
      <c r="L304" s="137">
        <v>198</v>
      </c>
      <c r="M304" s="137">
        <v>187</v>
      </c>
      <c r="N304" s="137">
        <v>178</v>
      </c>
      <c r="O304" s="137">
        <v>171</v>
      </c>
      <c r="P304" s="137">
        <v>149</v>
      </c>
      <c r="Q304" s="137">
        <v>148</v>
      </c>
      <c r="R304" s="137">
        <v>141</v>
      </c>
      <c r="S304" s="137">
        <v>133</v>
      </c>
      <c r="T304" s="137">
        <v>116</v>
      </c>
      <c r="U304" s="137">
        <v>105</v>
      </c>
      <c r="V304" s="137">
        <v>90</v>
      </c>
      <c r="W304" s="137">
        <v>83</v>
      </c>
      <c r="X304" s="137">
        <v>70</v>
      </c>
      <c r="Y304" s="137">
        <v>62</v>
      </c>
      <c r="Z304" s="137">
        <v>43</v>
      </c>
      <c r="AA304" s="137">
        <v>40</v>
      </c>
      <c r="AB304" s="137">
        <v>35</v>
      </c>
      <c r="AC304" s="137">
        <v>29</v>
      </c>
      <c r="AD304" s="137">
        <v>25</v>
      </c>
      <c r="AE304" s="137">
        <v>19</v>
      </c>
      <c r="AF304" s="137">
        <v>13</v>
      </c>
      <c r="AG304" s="137">
        <v>7</v>
      </c>
      <c r="AH304" s="137">
        <v>7</v>
      </c>
      <c r="AI304" s="137" t="s">
        <v>631</v>
      </c>
      <c r="AJ304" s="137" t="s">
        <v>631</v>
      </c>
      <c r="AK304" s="137" t="s">
        <v>631</v>
      </c>
      <c r="AL304" s="137">
        <v>5</v>
      </c>
      <c r="AM304" s="137">
        <v>5</v>
      </c>
      <c r="AN304" s="137">
        <v>5</v>
      </c>
      <c r="AO304" s="137">
        <v>8</v>
      </c>
      <c r="AP304" s="137">
        <v>7</v>
      </c>
    </row>
    <row r="305" spans="1:42" ht="18" customHeight="1">
      <c r="A305" s="122" t="s">
        <v>1170</v>
      </c>
      <c r="B305" s="136" t="s">
        <v>1171</v>
      </c>
      <c r="C305" s="137">
        <v>1177</v>
      </c>
      <c r="D305" s="137">
        <v>1008</v>
      </c>
      <c r="E305" s="137">
        <v>902</v>
      </c>
      <c r="F305" s="137">
        <v>823</v>
      </c>
      <c r="G305" s="137">
        <v>788</v>
      </c>
      <c r="H305" s="137">
        <v>687</v>
      </c>
      <c r="I305" s="137">
        <v>660</v>
      </c>
      <c r="J305" s="137">
        <v>612</v>
      </c>
      <c r="K305" s="137">
        <v>574</v>
      </c>
      <c r="L305" s="137">
        <v>521</v>
      </c>
      <c r="M305" s="137">
        <v>485</v>
      </c>
      <c r="N305" s="137">
        <v>446</v>
      </c>
      <c r="O305" s="137">
        <v>407</v>
      </c>
      <c r="P305" s="137">
        <v>362</v>
      </c>
      <c r="Q305" s="137">
        <v>327</v>
      </c>
      <c r="R305" s="137">
        <v>299</v>
      </c>
      <c r="S305" s="137">
        <v>279</v>
      </c>
      <c r="T305" s="137">
        <v>251</v>
      </c>
      <c r="U305" s="137">
        <v>220</v>
      </c>
      <c r="V305" s="137">
        <v>192</v>
      </c>
      <c r="W305" s="137">
        <v>173</v>
      </c>
      <c r="X305" s="137">
        <v>148</v>
      </c>
      <c r="Y305" s="137">
        <v>128</v>
      </c>
      <c r="Z305" s="137">
        <v>101</v>
      </c>
      <c r="AA305" s="137">
        <v>85</v>
      </c>
      <c r="AB305" s="137">
        <v>73</v>
      </c>
      <c r="AC305" s="137">
        <v>68</v>
      </c>
      <c r="AD305" s="137">
        <v>53</v>
      </c>
      <c r="AE305" s="137">
        <v>41</v>
      </c>
      <c r="AF305" s="137">
        <v>29</v>
      </c>
      <c r="AG305" s="137">
        <v>25</v>
      </c>
      <c r="AH305" s="137">
        <v>22</v>
      </c>
      <c r="AI305" s="137">
        <v>18</v>
      </c>
      <c r="AJ305" s="137">
        <v>14</v>
      </c>
      <c r="AK305" s="137">
        <v>15</v>
      </c>
      <c r="AL305" s="137">
        <v>11</v>
      </c>
      <c r="AM305" s="137">
        <v>10</v>
      </c>
      <c r="AN305" s="137">
        <v>10</v>
      </c>
      <c r="AO305" s="137">
        <v>11</v>
      </c>
      <c r="AP305" s="137">
        <v>12</v>
      </c>
    </row>
    <row r="306" spans="1:42" ht="18" customHeight="1">
      <c r="A306" s="122" t="s">
        <v>1172</v>
      </c>
      <c r="B306" s="136" t="s">
        <v>1173</v>
      </c>
      <c r="C306" s="137">
        <v>8455</v>
      </c>
      <c r="D306" s="137">
        <v>7385</v>
      </c>
      <c r="E306" s="137">
        <v>6423</v>
      </c>
      <c r="F306" s="137">
        <v>5844</v>
      </c>
      <c r="G306" s="137">
        <v>5348</v>
      </c>
      <c r="H306" s="137">
        <v>4684</v>
      </c>
      <c r="I306" s="137">
        <v>4508</v>
      </c>
      <c r="J306" s="137">
        <v>4040</v>
      </c>
      <c r="K306" s="137">
        <v>3657</v>
      </c>
      <c r="L306" s="137">
        <v>3256</v>
      </c>
      <c r="M306" s="137">
        <v>3036</v>
      </c>
      <c r="N306" s="137">
        <v>2781</v>
      </c>
      <c r="O306" s="137">
        <v>2567</v>
      </c>
      <c r="P306" s="137">
        <v>2309</v>
      </c>
      <c r="Q306" s="137">
        <v>2069</v>
      </c>
      <c r="R306" s="137">
        <v>1799</v>
      </c>
      <c r="S306" s="137">
        <v>1631</v>
      </c>
      <c r="T306" s="137">
        <v>1431</v>
      </c>
      <c r="U306" s="137">
        <v>1289</v>
      </c>
      <c r="V306" s="137">
        <v>1111</v>
      </c>
      <c r="W306" s="137">
        <v>1029</v>
      </c>
      <c r="X306" s="137">
        <v>893</v>
      </c>
      <c r="Y306" s="137">
        <v>786</v>
      </c>
      <c r="Z306" s="137">
        <v>674</v>
      </c>
      <c r="AA306" s="137">
        <v>593</v>
      </c>
      <c r="AB306" s="137">
        <v>519</v>
      </c>
      <c r="AC306" s="137">
        <v>433</v>
      </c>
      <c r="AD306" s="137">
        <v>374</v>
      </c>
      <c r="AE306" s="137">
        <v>322</v>
      </c>
      <c r="AF306" s="137">
        <v>239</v>
      </c>
      <c r="AG306" s="137">
        <v>194</v>
      </c>
      <c r="AH306" s="137">
        <v>139</v>
      </c>
      <c r="AI306" s="137">
        <v>116</v>
      </c>
      <c r="AJ306" s="137">
        <v>112</v>
      </c>
      <c r="AK306" s="137">
        <v>98</v>
      </c>
      <c r="AL306" s="137">
        <v>83</v>
      </c>
      <c r="AM306" s="137">
        <v>79</v>
      </c>
      <c r="AN306" s="137">
        <v>71</v>
      </c>
      <c r="AO306" s="137">
        <v>64</v>
      </c>
      <c r="AP306" s="137">
        <v>67</v>
      </c>
    </row>
    <row r="307" spans="1:42" ht="18" customHeight="1">
      <c r="A307" s="122" t="s">
        <v>1174</v>
      </c>
      <c r="B307" s="136" t="s">
        <v>1175</v>
      </c>
      <c r="C307" s="137">
        <v>1064</v>
      </c>
      <c r="D307" s="137">
        <v>920</v>
      </c>
      <c r="E307" s="137">
        <v>800</v>
      </c>
      <c r="F307" s="137">
        <v>725</v>
      </c>
      <c r="G307" s="137">
        <v>661</v>
      </c>
      <c r="H307" s="137">
        <v>587</v>
      </c>
      <c r="I307" s="137">
        <v>565</v>
      </c>
      <c r="J307" s="137">
        <v>523</v>
      </c>
      <c r="K307" s="137">
        <v>474</v>
      </c>
      <c r="L307" s="137">
        <v>414</v>
      </c>
      <c r="M307" s="137">
        <v>391</v>
      </c>
      <c r="N307" s="137">
        <v>366</v>
      </c>
      <c r="O307" s="137">
        <v>337</v>
      </c>
      <c r="P307" s="137">
        <v>304</v>
      </c>
      <c r="Q307" s="137">
        <v>264</v>
      </c>
      <c r="R307" s="137">
        <v>226</v>
      </c>
      <c r="S307" s="137">
        <v>199</v>
      </c>
      <c r="T307" s="137">
        <v>179</v>
      </c>
      <c r="U307" s="137">
        <v>162</v>
      </c>
      <c r="V307" s="137">
        <v>143</v>
      </c>
      <c r="W307" s="137">
        <v>134</v>
      </c>
      <c r="X307" s="137">
        <v>114</v>
      </c>
      <c r="Y307" s="137">
        <v>98</v>
      </c>
      <c r="Z307" s="137">
        <v>88</v>
      </c>
      <c r="AA307" s="137">
        <v>77</v>
      </c>
      <c r="AB307" s="137">
        <v>78</v>
      </c>
      <c r="AC307" s="137">
        <v>66</v>
      </c>
      <c r="AD307" s="137">
        <v>58</v>
      </c>
      <c r="AE307" s="137">
        <v>48</v>
      </c>
      <c r="AF307" s="137">
        <v>38</v>
      </c>
      <c r="AG307" s="137">
        <v>31</v>
      </c>
      <c r="AH307" s="137">
        <v>14</v>
      </c>
      <c r="AI307" s="137">
        <v>13</v>
      </c>
      <c r="AJ307" s="137">
        <v>13</v>
      </c>
      <c r="AK307" s="137">
        <v>11</v>
      </c>
      <c r="AL307" s="137">
        <v>12</v>
      </c>
      <c r="AM307" s="137">
        <v>9</v>
      </c>
      <c r="AN307" s="137">
        <v>8</v>
      </c>
      <c r="AO307" s="137">
        <v>7</v>
      </c>
      <c r="AP307" s="137">
        <v>7</v>
      </c>
    </row>
    <row r="308" spans="1:42" ht="18" customHeight="1">
      <c r="A308" s="122" t="s">
        <v>1176</v>
      </c>
      <c r="B308" s="136" t="s">
        <v>1177</v>
      </c>
      <c r="C308" s="137">
        <v>1048</v>
      </c>
      <c r="D308" s="137">
        <v>912</v>
      </c>
      <c r="E308" s="137">
        <v>821</v>
      </c>
      <c r="F308" s="137">
        <v>759</v>
      </c>
      <c r="G308" s="137">
        <v>703</v>
      </c>
      <c r="H308" s="137">
        <v>614</v>
      </c>
      <c r="I308" s="137">
        <v>589</v>
      </c>
      <c r="J308" s="137">
        <v>528</v>
      </c>
      <c r="K308" s="137">
        <v>465</v>
      </c>
      <c r="L308" s="137">
        <v>422</v>
      </c>
      <c r="M308" s="137">
        <v>384</v>
      </c>
      <c r="N308" s="137">
        <v>359</v>
      </c>
      <c r="O308" s="137">
        <v>345</v>
      </c>
      <c r="P308" s="137">
        <v>299</v>
      </c>
      <c r="Q308" s="137">
        <v>270</v>
      </c>
      <c r="R308" s="137">
        <v>235</v>
      </c>
      <c r="S308" s="137">
        <v>215</v>
      </c>
      <c r="T308" s="137">
        <v>196</v>
      </c>
      <c r="U308" s="137">
        <v>168</v>
      </c>
      <c r="V308" s="137">
        <v>141</v>
      </c>
      <c r="W308" s="137">
        <v>127</v>
      </c>
      <c r="X308" s="137">
        <v>107</v>
      </c>
      <c r="Y308" s="137">
        <v>93</v>
      </c>
      <c r="Z308" s="137">
        <v>83</v>
      </c>
      <c r="AA308" s="137">
        <v>70</v>
      </c>
      <c r="AB308" s="137">
        <v>58</v>
      </c>
      <c r="AC308" s="137">
        <v>53</v>
      </c>
      <c r="AD308" s="137">
        <v>44</v>
      </c>
      <c r="AE308" s="137">
        <v>41</v>
      </c>
      <c r="AF308" s="137">
        <v>27</v>
      </c>
      <c r="AG308" s="137">
        <v>23</v>
      </c>
      <c r="AH308" s="137">
        <v>21</v>
      </c>
      <c r="AI308" s="137">
        <v>19</v>
      </c>
      <c r="AJ308" s="137">
        <v>17</v>
      </c>
      <c r="AK308" s="137">
        <v>11</v>
      </c>
      <c r="AL308" s="137">
        <v>8</v>
      </c>
      <c r="AM308" s="137">
        <v>6</v>
      </c>
      <c r="AN308" s="137">
        <v>7</v>
      </c>
      <c r="AO308" s="137">
        <v>7</v>
      </c>
      <c r="AP308" s="137">
        <v>6</v>
      </c>
    </row>
    <row r="309" spans="1:42" ht="18" customHeight="1">
      <c r="A309" s="122" t="s">
        <v>1178</v>
      </c>
      <c r="B309" s="136" t="s">
        <v>1179</v>
      </c>
      <c r="C309" s="137">
        <v>663</v>
      </c>
      <c r="D309" s="137">
        <v>574</v>
      </c>
      <c r="E309" s="137">
        <v>488</v>
      </c>
      <c r="F309" s="137">
        <v>454</v>
      </c>
      <c r="G309" s="137">
        <v>410</v>
      </c>
      <c r="H309" s="137">
        <v>355</v>
      </c>
      <c r="I309" s="137">
        <v>348</v>
      </c>
      <c r="J309" s="137">
        <v>310</v>
      </c>
      <c r="K309" s="137">
        <v>269</v>
      </c>
      <c r="L309" s="137">
        <v>238</v>
      </c>
      <c r="M309" s="137">
        <v>217</v>
      </c>
      <c r="N309" s="137">
        <v>200</v>
      </c>
      <c r="O309" s="137">
        <v>180</v>
      </c>
      <c r="P309" s="137">
        <v>157</v>
      </c>
      <c r="Q309" s="137">
        <v>143</v>
      </c>
      <c r="R309" s="137">
        <v>122</v>
      </c>
      <c r="S309" s="137">
        <v>116</v>
      </c>
      <c r="T309" s="137">
        <v>103</v>
      </c>
      <c r="U309" s="137">
        <v>92</v>
      </c>
      <c r="V309" s="137">
        <v>82</v>
      </c>
      <c r="W309" s="137">
        <v>79</v>
      </c>
      <c r="X309" s="137">
        <v>66</v>
      </c>
      <c r="Y309" s="137">
        <v>66</v>
      </c>
      <c r="Z309" s="137">
        <v>59</v>
      </c>
      <c r="AA309" s="137">
        <v>46</v>
      </c>
      <c r="AB309" s="137">
        <v>39</v>
      </c>
      <c r="AC309" s="137">
        <v>33</v>
      </c>
      <c r="AD309" s="137">
        <v>25</v>
      </c>
      <c r="AE309" s="137">
        <v>18</v>
      </c>
      <c r="AF309" s="137">
        <v>12</v>
      </c>
      <c r="AG309" s="137">
        <v>13</v>
      </c>
      <c r="AH309" s="137">
        <v>7</v>
      </c>
      <c r="AI309" s="137" t="s">
        <v>631</v>
      </c>
      <c r="AJ309" s="137">
        <v>5</v>
      </c>
      <c r="AK309" s="137">
        <v>6</v>
      </c>
      <c r="AL309" s="137">
        <v>5</v>
      </c>
      <c r="AM309" s="137">
        <v>6</v>
      </c>
      <c r="AN309" s="137">
        <v>7</v>
      </c>
      <c r="AO309" s="137">
        <v>5</v>
      </c>
      <c r="AP309" s="137">
        <v>7</v>
      </c>
    </row>
    <row r="310" spans="1:42" ht="18" customHeight="1">
      <c r="A310" s="122" t="s">
        <v>1180</v>
      </c>
      <c r="B310" s="136" t="s">
        <v>1181</v>
      </c>
      <c r="C310" s="137">
        <v>638</v>
      </c>
      <c r="D310" s="137">
        <v>560</v>
      </c>
      <c r="E310" s="137">
        <v>479</v>
      </c>
      <c r="F310" s="137">
        <v>421</v>
      </c>
      <c r="G310" s="137">
        <v>390</v>
      </c>
      <c r="H310" s="137">
        <v>341</v>
      </c>
      <c r="I310" s="137">
        <v>332</v>
      </c>
      <c r="J310" s="137">
        <v>303</v>
      </c>
      <c r="K310" s="137">
        <v>283</v>
      </c>
      <c r="L310" s="137">
        <v>268</v>
      </c>
      <c r="M310" s="137">
        <v>251</v>
      </c>
      <c r="N310" s="137">
        <v>210</v>
      </c>
      <c r="O310" s="137">
        <v>191</v>
      </c>
      <c r="P310" s="137">
        <v>172</v>
      </c>
      <c r="Q310" s="137">
        <v>152</v>
      </c>
      <c r="R310" s="137">
        <v>138</v>
      </c>
      <c r="S310" s="137">
        <v>134</v>
      </c>
      <c r="T310" s="137">
        <v>122</v>
      </c>
      <c r="U310" s="137">
        <v>115</v>
      </c>
      <c r="V310" s="137">
        <v>107</v>
      </c>
      <c r="W310" s="137">
        <v>93</v>
      </c>
      <c r="X310" s="137">
        <v>83</v>
      </c>
      <c r="Y310" s="137">
        <v>66</v>
      </c>
      <c r="Z310" s="137">
        <v>58</v>
      </c>
      <c r="AA310" s="137">
        <v>55</v>
      </c>
      <c r="AB310" s="137">
        <v>54</v>
      </c>
      <c r="AC310" s="137">
        <v>47</v>
      </c>
      <c r="AD310" s="137">
        <v>39</v>
      </c>
      <c r="AE310" s="137">
        <v>34</v>
      </c>
      <c r="AF310" s="137">
        <v>31</v>
      </c>
      <c r="AG310" s="137">
        <v>27</v>
      </c>
      <c r="AH310" s="137">
        <v>19</v>
      </c>
      <c r="AI310" s="137">
        <v>20</v>
      </c>
      <c r="AJ310" s="137">
        <v>18</v>
      </c>
      <c r="AK310" s="137">
        <v>17</v>
      </c>
      <c r="AL310" s="137">
        <v>13</v>
      </c>
      <c r="AM310" s="137">
        <v>14</v>
      </c>
      <c r="AN310" s="137">
        <v>12</v>
      </c>
      <c r="AO310" s="137">
        <v>10</v>
      </c>
      <c r="AP310" s="137">
        <v>9</v>
      </c>
    </row>
    <row r="311" spans="1:42" ht="18" customHeight="1">
      <c r="A311" s="122" t="s">
        <v>1182</v>
      </c>
      <c r="B311" s="136" t="s">
        <v>1183</v>
      </c>
      <c r="C311" s="137">
        <v>218</v>
      </c>
      <c r="D311" s="137">
        <v>186</v>
      </c>
      <c r="E311" s="137">
        <v>162</v>
      </c>
      <c r="F311" s="137">
        <v>137</v>
      </c>
      <c r="G311" s="137">
        <v>115</v>
      </c>
      <c r="H311" s="137">
        <v>104</v>
      </c>
      <c r="I311" s="137">
        <v>101</v>
      </c>
      <c r="J311" s="137">
        <v>97</v>
      </c>
      <c r="K311" s="137">
        <v>91</v>
      </c>
      <c r="L311" s="137">
        <v>77</v>
      </c>
      <c r="M311" s="137">
        <v>77</v>
      </c>
      <c r="N311" s="137">
        <v>68</v>
      </c>
      <c r="O311" s="137">
        <v>70</v>
      </c>
      <c r="P311" s="137">
        <v>59</v>
      </c>
      <c r="Q311" s="137">
        <v>53</v>
      </c>
      <c r="R311" s="137">
        <v>51</v>
      </c>
      <c r="S311" s="137">
        <v>45</v>
      </c>
      <c r="T311" s="137">
        <v>44</v>
      </c>
      <c r="U311" s="137">
        <v>41</v>
      </c>
      <c r="V311" s="137">
        <v>33</v>
      </c>
      <c r="W311" s="137">
        <v>32</v>
      </c>
      <c r="X311" s="137">
        <v>29</v>
      </c>
      <c r="Y311" s="137">
        <v>23</v>
      </c>
      <c r="Z311" s="137">
        <v>20</v>
      </c>
      <c r="AA311" s="137">
        <v>19</v>
      </c>
      <c r="AB311" s="137">
        <v>15</v>
      </c>
      <c r="AC311" s="137">
        <v>13</v>
      </c>
      <c r="AD311" s="137">
        <v>11</v>
      </c>
      <c r="AE311" s="137">
        <v>12</v>
      </c>
      <c r="AF311" s="137">
        <v>7</v>
      </c>
      <c r="AG311" s="137" t="s">
        <v>631</v>
      </c>
      <c r="AH311" s="137" t="s">
        <v>631</v>
      </c>
      <c r="AI311" s="137" t="s">
        <v>631</v>
      </c>
      <c r="AJ311" s="137" t="s">
        <v>631</v>
      </c>
      <c r="AK311" s="137" t="s">
        <v>631</v>
      </c>
      <c r="AL311" s="137" t="s">
        <v>631</v>
      </c>
      <c r="AM311" s="137" t="s">
        <v>631</v>
      </c>
      <c r="AN311" s="137" t="s">
        <v>631</v>
      </c>
      <c r="AO311" s="137">
        <v>5</v>
      </c>
      <c r="AP311" s="137">
        <v>5</v>
      </c>
    </row>
    <row r="312" spans="1:42" ht="18" customHeight="1">
      <c r="A312" s="122" t="s">
        <v>1184</v>
      </c>
      <c r="B312" s="136" t="s">
        <v>1185</v>
      </c>
      <c r="C312" s="137">
        <v>768</v>
      </c>
      <c r="D312" s="137">
        <v>670</v>
      </c>
      <c r="E312" s="137">
        <v>569</v>
      </c>
      <c r="F312" s="137">
        <v>522</v>
      </c>
      <c r="G312" s="137">
        <v>491</v>
      </c>
      <c r="H312" s="137">
        <v>454</v>
      </c>
      <c r="I312" s="137">
        <v>433</v>
      </c>
      <c r="J312" s="137">
        <v>381</v>
      </c>
      <c r="K312" s="137">
        <v>354</v>
      </c>
      <c r="L312" s="137">
        <v>315</v>
      </c>
      <c r="M312" s="137">
        <v>300</v>
      </c>
      <c r="N312" s="137">
        <v>273</v>
      </c>
      <c r="O312" s="137">
        <v>253</v>
      </c>
      <c r="P312" s="137">
        <v>233</v>
      </c>
      <c r="Q312" s="137">
        <v>209</v>
      </c>
      <c r="R312" s="137">
        <v>184</v>
      </c>
      <c r="S312" s="137">
        <v>164</v>
      </c>
      <c r="T312" s="137">
        <v>145</v>
      </c>
      <c r="U312" s="137">
        <v>123</v>
      </c>
      <c r="V312" s="137">
        <v>99</v>
      </c>
      <c r="W312" s="137">
        <v>93</v>
      </c>
      <c r="X312" s="137">
        <v>76</v>
      </c>
      <c r="Y312" s="137">
        <v>62</v>
      </c>
      <c r="Z312" s="137">
        <v>57</v>
      </c>
      <c r="AA312" s="137">
        <v>51</v>
      </c>
      <c r="AB312" s="137">
        <v>44</v>
      </c>
      <c r="AC312" s="137">
        <v>38</v>
      </c>
      <c r="AD312" s="137">
        <v>36</v>
      </c>
      <c r="AE312" s="137">
        <v>31</v>
      </c>
      <c r="AF312" s="137">
        <v>24</v>
      </c>
      <c r="AG312" s="137">
        <v>20</v>
      </c>
      <c r="AH312" s="137">
        <v>16</v>
      </c>
      <c r="AI312" s="137">
        <v>10</v>
      </c>
      <c r="AJ312" s="137">
        <v>6</v>
      </c>
      <c r="AK312" s="137">
        <v>7</v>
      </c>
      <c r="AL312" s="137">
        <v>6</v>
      </c>
      <c r="AM312" s="137">
        <v>6</v>
      </c>
      <c r="AN312" s="137">
        <v>5</v>
      </c>
      <c r="AO312" s="137" t="s">
        <v>631</v>
      </c>
      <c r="AP312" s="137" t="s">
        <v>631</v>
      </c>
    </row>
    <row r="313" spans="1:42" ht="18" customHeight="1">
      <c r="A313" s="122" t="s">
        <v>1186</v>
      </c>
      <c r="B313" s="136" t="s">
        <v>1187</v>
      </c>
      <c r="C313" s="137">
        <v>501</v>
      </c>
      <c r="D313" s="137">
        <v>450</v>
      </c>
      <c r="E313" s="137">
        <v>381</v>
      </c>
      <c r="F313" s="137">
        <v>351</v>
      </c>
      <c r="G313" s="137">
        <v>331</v>
      </c>
      <c r="H313" s="137">
        <v>295</v>
      </c>
      <c r="I313" s="137">
        <v>280</v>
      </c>
      <c r="J313" s="137">
        <v>242</v>
      </c>
      <c r="K313" s="137">
        <v>222</v>
      </c>
      <c r="L313" s="137">
        <v>203</v>
      </c>
      <c r="M313" s="137">
        <v>185</v>
      </c>
      <c r="N313" s="137">
        <v>170</v>
      </c>
      <c r="O313" s="137">
        <v>159</v>
      </c>
      <c r="P313" s="137">
        <v>159</v>
      </c>
      <c r="Q313" s="137">
        <v>143</v>
      </c>
      <c r="R313" s="137">
        <v>122</v>
      </c>
      <c r="S313" s="137">
        <v>111</v>
      </c>
      <c r="T313" s="137">
        <v>95</v>
      </c>
      <c r="U313" s="137">
        <v>86</v>
      </c>
      <c r="V313" s="137">
        <v>78</v>
      </c>
      <c r="W313" s="137">
        <v>78</v>
      </c>
      <c r="X313" s="137">
        <v>72</v>
      </c>
      <c r="Y313" s="137">
        <v>60</v>
      </c>
      <c r="Z313" s="137">
        <v>50</v>
      </c>
      <c r="AA313" s="137">
        <v>49</v>
      </c>
      <c r="AB313" s="137">
        <v>42</v>
      </c>
      <c r="AC313" s="137">
        <v>36</v>
      </c>
      <c r="AD313" s="137">
        <v>28</v>
      </c>
      <c r="AE313" s="137">
        <v>23</v>
      </c>
      <c r="AF313" s="137">
        <v>13</v>
      </c>
      <c r="AG313" s="137">
        <v>12</v>
      </c>
      <c r="AH313" s="137">
        <v>9</v>
      </c>
      <c r="AI313" s="137">
        <v>8</v>
      </c>
      <c r="AJ313" s="137">
        <v>11</v>
      </c>
      <c r="AK313" s="137">
        <v>8</v>
      </c>
      <c r="AL313" s="137">
        <v>8</v>
      </c>
      <c r="AM313" s="137">
        <v>8</v>
      </c>
      <c r="AN313" s="137">
        <v>7</v>
      </c>
      <c r="AO313" s="137">
        <v>9</v>
      </c>
      <c r="AP313" s="137">
        <v>9</v>
      </c>
    </row>
    <row r="314" spans="1:42" ht="18" customHeight="1">
      <c r="A314" s="122" t="s">
        <v>1188</v>
      </c>
      <c r="B314" s="136" t="s">
        <v>1189</v>
      </c>
      <c r="C314" s="137">
        <v>1187</v>
      </c>
      <c r="D314" s="137">
        <v>1045</v>
      </c>
      <c r="E314" s="137">
        <v>928</v>
      </c>
      <c r="F314" s="137">
        <v>836</v>
      </c>
      <c r="G314" s="137">
        <v>770</v>
      </c>
      <c r="H314" s="137">
        <v>672</v>
      </c>
      <c r="I314" s="137">
        <v>630</v>
      </c>
      <c r="J314" s="137">
        <v>554</v>
      </c>
      <c r="K314" s="137">
        <v>507</v>
      </c>
      <c r="L314" s="137">
        <v>444</v>
      </c>
      <c r="M314" s="137">
        <v>423</v>
      </c>
      <c r="N314" s="137">
        <v>389</v>
      </c>
      <c r="O314" s="137">
        <v>344</v>
      </c>
      <c r="P314" s="137">
        <v>305</v>
      </c>
      <c r="Q314" s="137">
        <v>283</v>
      </c>
      <c r="R314" s="137">
        <v>247</v>
      </c>
      <c r="S314" s="137">
        <v>224</v>
      </c>
      <c r="T314" s="137">
        <v>194</v>
      </c>
      <c r="U314" s="137">
        <v>180</v>
      </c>
      <c r="V314" s="137">
        <v>150</v>
      </c>
      <c r="W314" s="137">
        <v>138</v>
      </c>
      <c r="X314" s="137">
        <v>119</v>
      </c>
      <c r="Y314" s="137">
        <v>112</v>
      </c>
      <c r="Z314" s="137">
        <v>96</v>
      </c>
      <c r="AA314" s="137">
        <v>86</v>
      </c>
      <c r="AB314" s="137">
        <v>74</v>
      </c>
      <c r="AC314" s="137">
        <v>64</v>
      </c>
      <c r="AD314" s="137">
        <v>59</v>
      </c>
      <c r="AE314" s="137">
        <v>56</v>
      </c>
      <c r="AF314" s="137">
        <v>41</v>
      </c>
      <c r="AG314" s="137">
        <v>28</v>
      </c>
      <c r="AH314" s="137">
        <v>21</v>
      </c>
      <c r="AI314" s="137">
        <v>15</v>
      </c>
      <c r="AJ314" s="137">
        <v>14</v>
      </c>
      <c r="AK314" s="137">
        <v>15</v>
      </c>
      <c r="AL314" s="137">
        <v>13</v>
      </c>
      <c r="AM314" s="137">
        <v>11</v>
      </c>
      <c r="AN314" s="137">
        <v>9</v>
      </c>
      <c r="AO314" s="137">
        <v>7</v>
      </c>
      <c r="AP314" s="137">
        <v>9</v>
      </c>
    </row>
    <row r="315" spans="1:42" ht="18" customHeight="1">
      <c r="A315" s="122" t="s">
        <v>1190</v>
      </c>
      <c r="B315" s="136" t="s">
        <v>1191</v>
      </c>
      <c r="C315" s="137">
        <v>306</v>
      </c>
      <c r="D315" s="137">
        <v>259</v>
      </c>
      <c r="E315" s="137">
        <v>218</v>
      </c>
      <c r="F315" s="137">
        <v>198</v>
      </c>
      <c r="G315" s="137">
        <v>195</v>
      </c>
      <c r="H315" s="137">
        <v>165</v>
      </c>
      <c r="I315" s="137">
        <v>162</v>
      </c>
      <c r="J315" s="137">
        <v>145</v>
      </c>
      <c r="K315" s="137">
        <v>130</v>
      </c>
      <c r="L315" s="137">
        <v>118</v>
      </c>
      <c r="M315" s="137">
        <v>107</v>
      </c>
      <c r="N315" s="137">
        <v>102</v>
      </c>
      <c r="O315" s="137">
        <v>87</v>
      </c>
      <c r="P315" s="137">
        <v>76</v>
      </c>
      <c r="Q315" s="137">
        <v>68</v>
      </c>
      <c r="R315" s="137">
        <v>57</v>
      </c>
      <c r="S315" s="137">
        <v>51</v>
      </c>
      <c r="T315" s="137">
        <v>43</v>
      </c>
      <c r="U315" s="137">
        <v>42</v>
      </c>
      <c r="V315" s="137">
        <v>42</v>
      </c>
      <c r="W315" s="137">
        <v>38</v>
      </c>
      <c r="X315" s="137">
        <v>33</v>
      </c>
      <c r="Y315" s="137">
        <v>28</v>
      </c>
      <c r="Z315" s="137">
        <v>21</v>
      </c>
      <c r="AA315" s="137">
        <v>20</v>
      </c>
      <c r="AB315" s="137">
        <v>16</v>
      </c>
      <c r="AC315" s="137">
        <v>13</v>
      </c>
      <c r="AD315" s="137">
        <v>10</v>
      </c>
      <c r="AE315" s="137">
        <v>9</v>
      </c>
      <c r="AF315" s="137">
        <v>7</v>
      </c>
      <c r="AG315" s="137">
        <v>7</v>
      </c>
      <c r="AH315" s="137">
        <v>5</v>
      </c>
      <c r="AI315" s="137">
        <v>5</v>
      </c>
      <c r="AJ315" s="137">
        <v>5</v>
      </c>
      <c r="AK315" s="137" t="s">
        <v>631</v>
      </c>
      <c r="AL315" s="137" t="s">
        <v>631</v>
      </c>
      <c r="AM315" s="137" t="s">
        <v>631</v>
      </c>
      <c r="AN315" s="137" t="s">
        <v>631</v>
      </c>
      <c r="AO315" s="137" t="s">
        <v>631</v>
      </c>
      <c r="AP315" s="137" t="s">
        <v>631</v>
      </c>
    </row>
    <row r="316" spans="1:42" ht="18" customHeight="1">
      <c r="A316" s="122" t="s">
        <v>1192</v>
      </c>
      <c r="B316" s="136" t="s">
        <v>1193</v>
      </c>
      <c r="C316" s="137">
        <v>858</v>
      </c>
      <c r="D316" s="137">
        <v>740</v>
      </c>
      <c r="E316" s="137">
        <v>649</v>
      </c>
      <c r="F316" s="137">
        <v>586</v>
      </c>
      <c r="G316" s="137">
        <v>508</v>
      </c>
      <c r="H316" s="137">
        <v>436</v>
      </c>
      <c r="I316" s="137">
        <v>421</v>
      </c>
      <c r="J316" s="137">
        <v>380</v>
      </c>
      <c r="K316" s="137">
        <v>347</v>
      </c>
      <c r="L316" s="137">
        <v>308</v>
      </c>
      <c r="M316" s="137">
        <v>288</v>
      </c>
      <c r="N316" s="137">
        <v>262</v>
      </c>
      <c r="O316" s="137">
        <v>241</v>
      </c>
      <c r="P316" s="137">
        <v>215</v>
      </c>
      <c r="Q316" s="137">
        <v>185</v>
      </c>
      <c r="R316" s="137">
        <v>164</v>
      </c>
      <c r="S316" s="137">
        <v>137</v>
      </c>
      <c r="T316" s="137">
        <v>108</v>
      </c>
      <c r="U316" s="137">
        <v>105</v>
      </c>
      <c r="V316" s="137">
        <v>88</v>
      </c>
      <c r="W316" s="137">
        <v>78</v>
      </c>
      <c r="X316" s="137">
        <v>70</v>
      </c>
      <c r="Y316" s="137">
        <v>64</v>
      </c>
      <c r="Z316" s="137">
        <v>55</v>
      </c>
      <c r="AA316" s="137">
        <v>46</v>
      </c>
      <c r="AB316" s="137">
        <v>37</v>
      </c>
      <c r="AC316" s="137">
        <v>25</v>
      </c>
      <c r="AD316" s="137">
        <v>24</v>
      </c>
      <c r="AE316" s="137">
        <v>17</v>
      </c>
      <c r="AF316" s="137">
        <v>15</v>
      </c>
      <c r="AG316" s="137">
        <v>11</v>
      </c>
      <c r="AH316" s="137">
        <v>11</v>
      </c>
      <c r="AI316" s="137">
        <v>9</v>
      </c>
      <c r="AJ316" s="137">
        <v>8</v>
      </c>
      <c r="AK316" s="137">
        <v>8</v>
      </c>
      <c r="AL316" s="137">
        <v>5</v>
      </c>
      <c r="AM316" s="137">
        <v>5</v>
      </c>
      <c r="AN316" s="137" t="s">
        <v>631</v>
      </c>
      <c r="AO316" s="137" t="s">
        <v>631</v>
      </c>
      <c r="AP316" s="137" t="s">
        <v>631</v>
      </c>
    </row>
    <row r="317" spans="1:42" ht="18" customHeight="1">
      <c r="A317" s="122" t="s">
        <v>1194</v>
      </c>
      <c r="B317" s="136" t="s">
        <v>1195</v>
      </c>
      <c r="C317" s="137">
        <v>1197</v>
      </c>
      <c r="D317" s="137">
        <v>1064</v>
      </c>
      <c r="E317" s="137">
        <v>925</v>
      </c>
      <c r="F317" s="137">
        <v>852</v>
      </c>
      <c r="G317" s="137">
        <v>772</v>
      </c>
      <c r="H317" s="137">
        <v>659</v>
      </c>
      <c r="I317" s="137">
        <v>645</v>
      </c>
      <c r="J317" s="137">
        <v>574</v>
      </c>
      <c r="K317" s="137">
        <v>513</v>
      </c>
      <c r="L317" s="137">
        <v>447</v>
      </c>
      <c r="M317" s="137">
        <v>411</v>
      </c>
      <c r="N317" s="137">
        <v>380</v>
      </c>
      <c r="O317" s="137">
        <v>358</v>
      </c>
      <c r="P317" s="137">
        <v>328</v>
      </c>
      <c r="Q317" s="137">
        <v>296</v>
      </c>
      <c r="R317" s="137">
        <v>251</v>
      </c>
      <c r="S317" s="137">
        <v>233</v>
      </c>
      <c r="T317" s="137">
        <v>200</v>
      </c>
      <c r="U317" s="137">
        <v>173</v>
      </c>
      <c r="V317" s="137">
        <v>146</v>
      </c>
      <c r="W317" s="137">
        <v>137</v>
      </c>
      <c r="X317" s="137">
        <v>122</v>
      </c>
      <c r="Y317" s="137">
        <v>112</v>
      </c>
      <c r="Z317" s="137">
        <v>85</v>
      </c>
      <c r="AA317" s="137">
        <v>72</v>
      </c>
      <c r="AB317" s="137">
        <v>60</v>
      </c>
      <c r="AC317" s="137">
        <v>43</v>
      </c>
      <c r="AD317" s="137">
        <v>38</v>
      </c>
      <c r="AE317" s="137">
        <v>31</v>
      </c>
      <c r="AF317" s="137">
        <v>22</v>
      </c>
      <c r="AG317" s="137">
        <v>16</v>
      </c>
      <c r="AH317" s="137">
        <v>11</v>
      </c>
      <c r="AI317" s="137">
        <v>9</v>
      </c>
      <c r="AJ317" s="137">
        <v>10</v>
      </c>
      <c r="AK317" s="137">
        <v>7</v>
      </c>
      <c r="AL317" s="137">
        <v>6</v>
      </c>
      <c r="AM317" s="137">
        <v>5</v>
      </c>
      <c r="AN317" s="137">
        <v>5</v>
      </c>
      <c r="AO317" s="137" t="s">
        <v>631</v>
      </c>
      <c r="AP317" s="137">
        <v>5</v>
      </c>
    </row>
    <row r="318" spans="1:42" ht="18" customHeight="1">
      <c r="A318" s="122"/>
      <c r="B318" s="136" t="s">
        <v>727</v>
      </c>
      <c r="C318" s="137">
        <v>7</v>
      </c>
      <c r="D318" s="137">
        <v>5</v>
      </c>
      <c r="E318" s="137" t="s">
        <v>631</v>
      </c>
      <c r="F318" s="137" t="s">
        <v>631</v>
      </c>
      <c r="G318" s="137" t="s">
        <v>631</v>
      </c>
      <c r="H318" s="137" t="s">
        <v>631</v>
      </c>
      <c r="I318" s="137" t="s">
        <v>631</v>
      </c>
      <c r="J318" s="137" t="s">
        <v>631</v>
      </c>
      <c r="K318" s="137" t="s">
        <v>631</v>
      </c>
      <c r="L318" s="137" t="s">
        <v>631</v>
      </c>
      <c r="M318" s="137" t="s">
        <v>631</v>
      </c>
      <c r="N318" s="137" t="s">
        <v>631</v>
      </c>
      <c r="O318" s="137" t="s">
        <v>631</v>
      </c>
      <c r="P318" s="137" t="s">
        <v>631</v>
      </c>
      <c r="Q318" s="137" t="s">
        <v>631</v>
      </c>
      <c r="R318" s="137" t="s">
        <v>631</v>
      </c>
      <c r="S318" s="137" t="s">
        <v>631</v>
      </c>
      <c r="T318" s="137" t="s">
        <v>631</v>
      </c>
      <c r="U318" s="137" t="s">
        <v>631</v>
      </c>
      <c r="V318" s="137" t="s">
        <v>631</v>
      </c>
      <c r="W318" s="137" t="s">
        <v>631</v>
      </c>
      <c r="X318" s="137" t="s">
        <v>631</v>
      </c>
      <c r="Y318" s="137" t="s">
        <v>631</v>
      </c>
      <c r="Z318" s="137" t="s">
        <v>631</v>
      </c>
      <c r="AA318" s="137" t="s">
        <v>631</v>
      </c>
      <c r="AB318" s="137" t="s">
        <v>631</v>
      </c>
      <c r="AC318" s="137" t="s">
        <v>631</v>
      </c>
      <c r="AD318" s="137" t="s">
        <v>631</v>
      </c>
      <c r="AE318" s="137" t="s">
        <v>631</v>
      </c>
      <c r="AF318" s="137" t="s">
        <v>631</v>
      </c>
      <c r="AG318" s="137" t="s">
        <v>631</v>
      </c>
      <c r="AH318" s="137" t="s">
        <v>631</v>
      </c>
      <c r="AI318" s="137" t="s">
        <v>631</v>
      </c>
      <c r="AJ318" s="137" t="s">
        <v>631</v>
      </c>
      <c r="AK318" s="137" t="s">
        <v>631</v>
      </c>
      <c r="AL318" s="137" t="s">
        <v>631</v>
      </c>
      <c r="AM318" s="137" t="s">
        <v>631</v>
      </c>
      <c r="AN318" s="137" t="s">
        <v>631</v>
      </c>
      <c r="AO318" s="137" t="s">
        <v>631</v>
      </c>
      <c r="AP318" s="137" t="s">
        <v>631</v>
      </c>
    </row>
    <row r="319" spans="1:42" ht="18" customHeight="1">
      <c r="A319" s="136" t="s">
        <v>1196</v>
      </c>
      <c r="B319" s="136" t="s">
        <v>1197</v>
      </c>
      <c r="C319" s="137">
        <v>7613</v>
      </c>
      <c r="D319" s="137">
        <v>6592</v>
      </c>
      <c r="E319" s="137">
        <v>5704</v>
      </c>
      <c r="F319" s="137">
        <v>5195</v>
      </c>
      <c r="G319" s="137">
        <v>4813</v>
      </c>
      <c r="H319" s="137">
        <v>4181</v>
      </c>
      <c r="I319" s="137">
        <v>3962</v>
      </c>
      <c r="J319" s="137">
        <v>3602</v>
      </c>
      <c r="K319" s="137">
        <v>3317</v>
      </c>
      <c r="L319" s="137">
        <v>3011</v>
      </c>
      <c r="M319" s="137">
        <v>2783</v>
      </c>
      <c r="N319" s="137">
        <v>2582</v>
      </c>
      <c r="O319" s="137">
        <v>2374</v>
      </c>
      <c r="P319" s="137">
        <v>2140</v>
      </c>
      <c r="Q319" s="137">
        <v>1954</v>
      </c>
      <c r="R319" s="137">
        <v>1756</v>
      </c>
      <c r="S319" s="137">
        <v>1584</v>
      </c>
      <c r="T319" s="137">
        <v>1419</v>
      </c>
      <c r="U319" s="137">
        <v>1263</v>
      </c>
      <c r="V319" s="137">
        <v>1075</v>
      </c>
      <c r="W319" s="137">
        <v>978</v>
      </c>
      <c r="X319" s="137">
        <v>856</v>
      </c>
      <c r="Y319" s="137">
        <v>748</v>
      </c>
      <c r="Z319" s="137">
        <v>629</v>
      </c>
      <c r="AA319" s="137">
        <v>545</v>
      </c>
      <c r="AB319" s="137">
        <v>467</v>
      </c>
      <c r="AC319" s="137">
        <v>395</v>
      </c>
      <c r="AD319" s="137">
        <v>290</v>
      </c>
      <c r="AE319" s="137">
        <v>231</v>
      </c>
      <c r="AF319" s="137">
        <v>164</v>
      </c>
      <c r="AG319" s="137">
        <v>145</v>
      </c>
      <c r="AH319" s="137">
        <v>127</v>
      </c>
      <c r="AI319" s="137">
        <v>109</v>
      </c>
      <c r="AJ319" s="137">
        <v>95</v>
      </c>
      <c r="AK319" s="137">
        <v>84</v>
      </c>
      <c r="AL319" s="137">
        <v>81</v>
      </c>
      <c r="AM319" s="137">
        <v>75</v>
      </c>
      <c r="AN319" s="137">
        <v>70</v>
      </c>
      <c r="AO319" s="137">
        <v>70</v>
      </c>
      <c r="AP319" s="137">
        <v>68</v>
      </c>
    </row>
    <row r="320" spans="1:42" ht="18" customHeight="1">
      <c r="A320" s="122" t="s">
        <v>1198</v>
      </c>
      <c r="B320" s="136" t="s">
        <v>1199</v>
      </c>
      <c r="C320" s="137">
        <v>643</v>
      </c>
      <c r="D320" s="137">
        <v>562</v>
      </c>
      <c r="E320" s="137">
        <v>483</v>
      </c>
      <c r="F320" s="137">
        <v>421</v>
      </c>
      <c r="G320" s="137">
        <v>376</v>
      </c>
      <c r="H320" s="137">
        <v>321</v>
      </c>
      <c r="I320" s="137">
        <v>306</v>
      </c>
      <c r="J320" s="137">
        <v>272</v>
      </c>
      <c r="K320" s="137">
        <v>250</v>
      </c>
      <c r="L320" s="137">
        <v>239</v>
      </c>
      <c r="M320" s="137">
        <v>222</v>
      </c>
      <c r="N320" s="137">
        <v>207</v>
      </c>
      <c r="O320" s="137">
        <v>197</v>
      </c>
      <c r="P320" s="137">
        <v>181</v>
      </c>
      <c r="Q320" s="137">
        <v>166</v>
      </c>
      <c r="R320" s="137">
        <v>155</v>
      </c>
      <c r="S320" s="137">
        <v>140</v>
      </c>
      <c r="T320" s="137">
        <v>128</v>
      </c>
      <c r="U320" s="137">
        <v>111</v>
      </c>
      <c r="V320" s="137">
        <v>101</v>
      </c>
      <c r="W320" s="137">
        <v>91</v>
      </c>
      <c r="X320" s="137">
        <v>75</v>
      </c>
      <c r="Y320" s="137">
        <v>65</v>
      </c>
      <c r="Z320" s="137">
        <v>56</v>
      </c>
      <c r="AA320" s="137">
        <v>43</v>
      </c>
      <c r="AB320" s="137">
        <v>33</v>
      </c>
      <c r="AC320" s="137">
        <v>26</v>
      </c>
      <c r="AD320" s="137">
        <v>17</v>
      </c>
      <c r="AE320" s="137">
        <v>15</v>
      </c>
      <c r="AF320" s="137">
        <v>12</v>
      </c>
      <c r="AG320" s="137">
        <v>10</v>
      </c>
      <c r="AH320" s="137">
        <v>8</v>
      </c>
      <c r="AI320" s="137">
        <v>6</v>
      </c>
      <c r="AJ320" s="137" t="s">
        <v>631</v>
      </c>
      <c r="AK320" s="137" t="s">
        <v>631</v>
      </c>
      <c r="AL320" s="137" t="s">
        <v>631</v>
      </c>
      <c r="AM320" s="137" t="s">
        <v>631</v>
      </c>
      <c r="AN320" s="137">
        <v>5</v>
      </c>
      <c r="AO320" s="137">
        <v>5</v>
      </c>
      <c r="AP320" s="137">
        <v>5</v>
      </c>
    </row>
    <row r="321" spans="1:42" ht="18" customHeight="1">
      <c r="A321" s="122" t="s">
        <v>1200</v>
      </c>
      <c r="B321" s="136" t="s">
        <v>1201</v>
      </c>
      <c r="C321" s="137">
        <v>694</v>
      </c>
      <c r="D321" s="137">
        <v>593</v>
      </c>
      <c r="E321" s="137">
        <v>501</v>
      </c>
      <c r="F321" s="137">
        <v>458</v>
      </c>
      <c r="G321" s="137">
        <v>432</v>
      </c>
      <c r="H321" s="137">
        <v>367</v>
      </c>
      <c r="I321" s="137">
        <v>342</v>
      </c>
      <c r="J321" s="137">
        <v>302</v>
      </c>
      <c r="K321" s="137">
        <v>283</v>
      </c>
      <c r="L321" s="137">
        <v>267</v>
      </c>
      <c r="M321" s="137">
        <v>248</v>
      </c>
      <c r="N321" s="137">
        <v>228</v>
      </c>
      <c r="O321" s="137">
        <v>206</v>
      </c>
      <c r="P321" s="137">
        <v>183</v>
      </c>
      <c r="Q321" s="137">
        <v>168</v>
      </c>
      <c r="R321" s="137">
        <v>151</v>
      </c>
      <c r="S321" s="137">
        <v>136</v>
      </c>
      <c r="T321" s="137">
        <v>124</v>
      </c>
      <c r="U321" s="137">
        <v>111</v>
      </c>
      <c r="V321" s="137">
        <v>102</v>
      </c>
      <c r="W321" s="137">
        <v>91</v>
      </c>
      <c r="X321" s="137">
        <v>85</v>
      </c>
      <c r="Y321" s="137">
        <v>73</v>
      </c>
      <c r="Z321" s="137">
        <v>57</v>
      </c>
      <c r="AA321" s="137">
        <v>54</v>
      </c>
      <c r="AB321" s="137">
        <v>47</v>
      </c>
      <c r="AC321" s="137">
        <v>40</v>
      </c>
      <c r="AD321" s="137">
        <v>33</v>
      </c>
      <c r="AE321" s="137">
        <v>25</v>
      </c>
      <c r="AF321" s="137">
        <v>14</v>
      </c>
      <c r="AG321" s="137">
        <v>15</v>
      </c>
      <c r="AH321" s="137">
        <v>12</v>
      </c>
      <c r="AI321" s="137">
        <v>11</v>
      </c>
      <c r="AJ321" s="137">
        <v>7</v>
      </c>
      <c r="AK321" s="137">
        <v>11</v>
      </c>
      <c r="AL321" s="137">
        <v>10</v>
      </c>
      <c r="AM321" s="137">
        <v>11</v>
      </c>
      <c r="AN321" s="137">
        <v>10</v>
      </c>
      <c r="AO321" s="137">
        <v>8</v>
      </c>
      <c r="AP321" s="137">
        <v>7</v>
      </c>
    </row>
    <row r="322" spans="1:42" ht="18" customHeight="1">
      <c r="A322" s="122" t="s">
        <v>1202</v>
      </c>
      <c r="B322" s="136" t="s">
        <v>1203</v>
      </c>
      <c r="C322" s="137">
        <v>551</v>
      </c>
      <c r="D322" s="137">
        <v>468</v>
      </c>
      <c r="E322" s="137">
        <v>401</v>
      </c>
      <c r="F322" s="137">
        <v>363</v>
      </c>
      <c r="G322" s="137">
        <v>339</v>
      </c>
      <c r="H322" s="137">
        <v>302</v>
      </c>
      <c r="I322" s="137">
        <v>274</v>
      </c>
      <c r="J322" s="137">
        <v>254</v>
      </c>
      <c r="K322" s="137">
        <v>229</v>
      </c>
      <c r="L322" s="137">
        <v>201</v>
      </c>
      <c r="M322" s="137">
        <v>178</v>
      </c>
      <c r="N322" s="137">
        <v>157</v>
      </c>
      <c r="O322" s="137">
        <v>146</v>
      </c>
      <c r="P322" s="137">
        <v>124</v>
      </c>
      <c r="Q322" s="137">
        <v>101</v>
      </c>
      <c r="R322" s="137">
        <v>90</v>
      </c>
      <c r="S322" s="137">
        <v>78</v>
      </c>
      <c r="T322" s="137">
        <v>66</v>
      </c>
      <c r="U322" s="137">
        <v>60</v>
      </c>
      <c r="V322" s="137">
        <v>51</v>
      </c>
      <c r="W322" s="137">
        <v>43</v>
      </c>
      <c r="X322" s="137">
        <v>39</v>
      </c>
      <c r="Y322" s="137">
        <v>31</v>
      </c>
      <c r="Z322" s="137">
        <v>22</v>
      </c>
      <c r="AA322" s="137">
        <v>21</v>
      </c>
      <c r="AB322" s="137">
        <v>15</v>
      </c>
      <c r="AC322" s="137">
        <v>14</v>
      </c>
      <c r="AD322" s="137">
        <v>12</v>
      </c>
      <c r="AE322" s="137">
        <v>10</v>
      </c>
      <c r="AF322" s="137">
        <v>7</v>
      </c>
      <c r="AG322" s="137">
        <v>6</v>
      </c>
      <c r="AH322" s="137">
        <v>5</v>
      </c>
      <c r="AI322" s="137" t="s">
        <v>631</v>
      </c>
      <c r="AJ322" s="137" t="s">
        <v>631</v>
      </c>
      <c r="AK322" s="137" t="s">
        <v>631</v>
      </c>
      <c r="AL322" s="137" t="s">
        <v>631</v>
      </c>
      <c r="AM322" s="137" t="s">
        <v>631</v>
      </c>
      <c r="AN322" s="137" t="s">
        <v>631</v>
      </c>
      <c r="AO322" s="137" t="s">
        <v>631</v>
      </c>
      <c r="AP322" s="137" t="s">
        <v>631</v>
      </c>
    </row>
    <row r="323" spans="1:42" ht="18" customHeight="1">
      <c r="A323" s="122" t="s">
        <v>1204</v>
      </c>
      <c r="B323" s="136" t="s">
        <v>1205</v>
      </c>
      <c r="C323" s="137">
        <v>377</v>
      </c>
      <c r="D323" s="137">
        <v>331</v>
      </c>
      <c r="E323" s="137">
        <v>287</v>
      </c>
      <c r="F323" s="137">
        <v>266</v>
      </c>
      <c r="G323" s="137">
        <v>246</v>
      </c>
      <c r="H323" s="137">
        <v>218</v>
      </c>
      <c r="I323" s="137">
        <v>209</v>
      </c>
      <c r="J323" s="137">
        <v>184</v>
      </c>
      <c r="K323" s="137">
        <v>178</v>
      </c>
      <c r="L323" s="137">
        <v>167</v>
      </c>
      <c r="M323" s="137">
        <v>150</v>
      </c>
      <c r="N323" s="137">
        <v>135</v>
      </c>
      <c r="O323" s="137">
        <v>127</v>
      </c>
      <c r="P323" s="137">
        <v>108</v>
      </c>
      <c r="Q323" s="137">
        <v>102</v>
      </c>
      <c r="R323" s="137">
        <v>94</v>
      </c>
      <c r="S323" s="137">
        <v>79</v>
      </c>
      <c r="T323" s="137">
        <v>77</v>
      </c>
      <c r="U323" s="137">
        <v>67</v>
      </c>
      <c r="V323" s="137">
        <v>57</v>
      </c>
      <c r="W323" s="137">
        <v>51</v>
      </c>
      <c r="X323" s="137">
        <v>48</v>
      </c>
      <c r="Y323" s="137">
        <v>46</v>
      </c>
      <c r="Z323" s="137">
        <v>40</v>
      </c>
      <c r="AA323" s="137">
        <v>29</v>
      </c>
      <c r="AB323" s="137">
        <v>27</v>
      </c>
      <c r="AC323" s="137">
        <v>25</v>
      </c>
      <c r="AD323" s="137">
        <v>23</v>
      </c>
      <c r="AE323" s="137">
        <v>19</v>
      </c>
      <c r="AF323" s="137">
        <v>15</v>
      </c>
      <c r="AG323" s="137">
        <v>15</v>
      </c>
      <c r="AH323" s="137">
        <v>14</v>
      </c>
      <c r="AI323" s="137">
        <v>14</v>
      </c>
      <c r="AJ323" s="137">
        <v>13</v>
      </c>
      <c r="AK323" s="137">
        <v>12</v>
      </c>
      <c r="AL323" s="137">
        <v>10</v>
      </c>
      <c r="AM323" s="137">
        <v>9</v>
      </c>
      <c r="AN323" s="137">
        <v>8</v>
      </c>
      <c r="AO323" s="137">
        <v>12</v>
      </c>
      <c r="AP323" s="137">
        <v>13</v>
      </c>
    </row>
    <row r="324" spans="1:42" ht="18" customHeight="1">
      <c r="A324" s="122" t="s">
        <v>1206</v>
      </c>
      <c r="B324" s="136" t="s">
        <v>1207</v>
      </c>
      <c r="C324" s="137">
        <v>416</v>
      </c>
      <c r="D324" s="137">
        <v>352</v>
      </c>
      <c r="E324" s="137">
        <v>293</v>
      </c>
      <c r="F324" s="137">
        <v>252</v>
      </c>
      <c r="G324" s="137">
        <v>232</v>
      </c>
      <c r="H324" s="137">
        <v>210</v>
      </c>
      <c r="I324" s="137">
        <v>203</v>
      </c>
      <c r="J324" s="137">
        <v>179</v>
      </c>
      <c r="K324" s="137">
        <v>167</v>
      </c>
      <c r="L324" s="137">
        <v>150</v>
      </c>
      <c r="M324" s="137">
        <v>144</v>
      </c>
      <c r="N324" s="137">
        <v>141</v>
      </c>
      <c r="O324" s="137">
        <v>133</v>
      </c>
      <c r="P324" s="137">
        <v>121</v>
      </c>
      <c r="Q324" s="137">
        <v>112</v>
      </c>
      <c r="R324" s="137">
        <v>99</v>
      </c>
      <c r="S324" s="137">
        <v>95</v>
      </c>
      <c r="T324" s="137">
        <v>83</v>
      </c>
      <c r="U324" s="137">
        <v>79</v>
      </c>
      <c r="V324" s="137">
        <v>67</v>
      </c>
      <c r="W324" s="137">
        <v>60</v>
      </c>
      <c r="X324" s="137">
        <v>58</v>
      </c>
      <c r="Y324" s="137">
        <v>52</v>
      </c>
      <c r="Z324" s="137">
        <v>43</v>
      </c>
      <c r="AA324" s="137">
        <v>38</v>
      </c>
      <c r="AB324" s="137">
        <v>35</v>
      </c>
      <c r="AC324" s="137">
        <v>30</v>
      </c>
      <c r="AD324" s="137">
        <v>22</v>
      </c>
      <c r="AE324" s="137">
        <v>19</v>
      </c>
      <c r="AF324" s="137">
        <v>13</v>
      </c>
      <c r="AG324" s="137">
        <v>11</v>
      </c>
      <c r="AH324" s="137">
        <v>8</v>
      </c>
      <c r="AI324" s="137">
        <v>6</v>
      </c>
      <c r="AJ324" s="137">
        <v>5</v>
      </c>
      <c r="AK324" s="137">
        <v>5</v>
      </c>
      <c r="AL324" s="137" t="s">
        <v>631</v>
      </c>
      <c r="AM324" s="137" t="s">
        <v>631</v>
      </c>
      <c r="AN324" s="137" t="s">
        <v>631</v>
      </c>
      <c r="AO324" s="137" t="s">
        <v>631</v>
      </c>
      <c r="AP324" s="137" t="s">
        <v>631</v>
      </c>
    </row>
    <row r="325" spans="1:42" ht="18" customHeight="1">
      <c r="A325" s="136" t="s">
        <v>1208</v>
      </c>
      <c r="B325" s="136" t="s">
        <v>1209</v>
      </c>
      <c r="C325" s="137">
        <v>409</v>
      </c>
      <c r="D325" s="137">
        <v>358</v>
      </c>
      <c r="E325" s="137">
        <v>309</v>
      </c>
      <c r="F325" s="137">
        <v>278</v>
      </c>
      <c r="G325" s="137">
        <v>264</v>
      </c>
      <c r="H325" s="137">
        <v>227</v>
      </c>
      <c r="I325" s="137">
        <v>216</v>
      </c>
      <c r="J325" s="137">
        <v>193</v>
      </c>
      <c r="K325" s="137">
        <v>173</v>
      </c>
      <c r="L325" s="137">
        <v>154</v>
      </c>
      <c r="M325" s="137">
        <v>148</v>
      </c>
      <c r="N325" s="137">
        <v>144</v>
      </c>
      <c r="O325" s="137">
        <v>122</v>
      </c>
      <c r="P325" s="137">
        <v>106</v>
      </c>
      <c r="Q325" s="137">
        <v>96</v>
      </c>
      <c r="R325" s="137">
        <v>88</v>
      </c>
      <c r="S325" s="137">
        <v>77</v>
      </c>
      <c r="T325" s="137">
        <v>67</v>
      </c>
      <c r="U325" s="137">
        <v>61</v>
      </c>
      <c r="V325" s="137">
        <v>49</v>
      </c>
      <c r="W325" s="137">
        <v>42</v>
      </c>
      <c r="X325" s="137">
        <v>34</v>
      </c>
      <c r="Y325" s="137">
        <v>26</v>
      </c>
      <c r="Z325" s="137">
        <v>22</v>
      </c>
      <c r="AA325" s="137">
        <v>18</v>
      </c>
      <c r="AB325" s="137">
        <v>14</v>
      </c>
      <c r="AC325" s="137">
        <v>14</v>
      </c>
      <c r="AD325" s="137">
        <v>11</v>
      </c>
      <c r="AE325" s="137">
        <v>9</v>
      </c>
      <c r="AF325" s="137">
        <v>8</v>
      </c>
      <c r="AG325" s="137">
        <v>6</v>
      </c>
      <c r="AH325" s="137">
        <v>5</v>
      </c>
      <c r="AI325" s="137" t="s">
        <v>631</v>
      </c>
      <c r="AJ325" s="137">
        <v>5</v>
      </c>
      <c r="AK325" s="137" t="s">
        <v>631</v>
      </c>
      <c r="AL325" s="137" t="s">
        <v>631</v>
      </c>
      <c r="AM325" s="137" t="s">
        <v>631</v>
      </c>
      <c r="AN325" s="137" t="s">
        <v>631</v>
      </c>
      <c r="AO325" s="137" t="s">
        <v>631</v>
      </c>
      <c r="AP325" s="137" t="s">
        <v>631</v>
      </c>
    </row>
    <row r="326" spans="1:42" ht="18" customHeight="1">
      <c r="A326" s="122" t="s">
        <v>1210</v>
      </c>
      <c r="B326" s="136" t="s">
        <v>1211</v>
      </c>
      <c r="C326" s="137">
        <v>866</v>
      </c>
      <c r="D326" s="137">
        <v>737</v>
      </c>
      <c r="E326" s="137">
        <v>628</v>
      </c>
      <c r="F326" s="137">
        <v>583</v>
      </c>
      <c r="G326" s="137">
        <v>535</v>
      </c>
      <c r="H326" s="137">
        <v>454</v>
      </c>
      <c r="I326" s="137">
        <v>426</v>
      </c>
      <c r="J326" s="137">
        <v>391</v>
      </c>
      <c r="K326" s="137">
        <v>364</v>
      </c>
      <c r="L326" s="137">
        <v>328</v>
      </c>
      <c r="M326" s="137">
        <v>309</v>
      </c>
      <c r="N326" s="137">
        <v>281</v>
      </c>
      <c r="O326" s="137">
        <v>254</v>
      </c>
      <c r="P326" s="137">
        <v>221</v>
      </c>
      <c r="Q326" s="137">
        <v>205</v>
      </c>
      <c r="R326" s="137">
        <v>184</v>
      </c>
      <c r="S326" s="137">
        <v>171</v>
      </c>
      <c r="T326" s="137">
        <v>145</v>
      </c>
      <c r="U326" s="137">
        <v>128</v>
      </c>
      <c r="V326" s="137">
        <v>112</v>
      </c>
      <c r="W326" s="137">
        <v>103</v>
      </c>
      <c r="X326" s="137">
        <v>80</v>
      </c>
      <c r="Y326" s="137">
        <v>70</v>
      </c>
      <c r="Z326" s="137">
        <v>63</v>
      </c>
      <c r="AA326" s="137">
        <v>59</v>
      </c>
      <c r="AB326" s="137">
        <v>47</v>
      </c>
      <c r="AC326" s="137">
        <v>41</v>
      </c>
      <c r="AD326" s="137">
        <v>26</v>
      </c>
      <c r="AE326" s="137">
        <v>22</v>
      </c>
      <c r="AF326" s="137">
        <v>18</v>
      </c>
      <c r="AG326" s="137">
        <v>13</v>
      </c>
      <c r="AH326" s="137">
        <v>13</v>
      </c>
      <c r="AI326" s="137">
        <v>10</v>
      </c>
      <c r="AJ326" s="137">
        <v>10</v>
      </c>
      <c r="AK326" s="137">
        <v>10</v>
      </c>
      <c r="AL326" s="137">
        <v>10</v>
      </c>
      <c r="AM326" s="137">
        <v>8</v>
      </c>
      <c r="AN326" s="137">
        <v>6</v>
      </c>
      <c r="AO326" s="137" t="s">
        <v>631</v>
      </c>
      <c r="AP326" s="137" t="s">
        <v>631</v>
      </c>
    </row>
    <row r="327" spans="1:42" ht="18" customHeight="1">
      <c r="A327" s="122" t="s">
        <v>1212</v>
      </c>
      <c r="B327" s="136" t="s">
        <v>1213</v>
      </c>
      <c r="C327" s="137">
        <v>1075</v>
      </c>
      <c r="D327" s="137">
        <v>962</v>
      </c>
      <c r="E327" s="137">
        <v>838</v>
      </c>
      <c r="F327" s="137">
        <v>780</v>
      </c>
      <c r="G327" s="137">
        <v>719</v>
      </c>
      <c r="H327" s="137">
        <v>620</v>
      </c>
      <c r="I327" s="137">
        <v>598</v>
      </c>
      <c r="J327" s="137">
        <v>549</v>
      </c>
      <c r="K327" s="137">
        <v>493</v>
      </c>
      <c r="L327" s="137">
        <v>434</v>
      </c>
      <c r="M327" s="137">
        <v>394</v>
      </c>
      <c r="N327" s="137">
        <v>365</v>
      </c>
      <c r="O327" s="137">
        <v>329</v>
      </c>
      <c r="P327" s="137">
        <v>306</v>
      </c>
      <c r="Q327" s="137">
        <v>281</v>
      </c>
      <c r="R327" s="137">
        <v>250</v>
      </c>
      <c r="S327" s="137">
        <v>226</v>
      </c>
      <c r="T327" s="137">
        <v>207</v>
      </c>
      <c r="U327" s="137">
        <v>183</v>
      </c>
      <c r="V327" s="137">
        <v>159</v>
      </c>
      <c r="W327" s="137">
        <v>149</v>
      </c>
      <c r="X327" s="137">
        <v>135</v>
      </c>
      <c r="Y327" s="137">
        <v>118</v>
      </c>
      <c r="Z327" s="137">
        <v>103</v>
      </c>
      <c r="AA327" s="137">
        <v>89</v>
      </c>
      <c r="AB327" s="137">
        <v>81</v>
      </c>
      <c r="AC327" s="137">
        <v>65</v>
      </c>
      <c r="AD327" s="137">
        <v>45</v>
      </c>
      <c r="AE327" s="137">
        <v>34</v>
      </c>
      <c r="AF327" s="137">
        <v>30</v>
      </c>
      <c r="AG327" s="137">
        <v>24</v>
      </c>
      <c r="AH327" s="137">
        <v>22</v>
      </c>
      <c r="AI327" s="137">
        <v>19</v>
      </c>
      <c r="AJ327" s="137">
        <v>20</v>
      </c>
      <c r="AK327" s="137">
        <v>15</v>
      </c>
      <c r="AL327" s="137">
        <v>13</v>
      </c>
      <c r="AM327" s="137">
        <v>11</v>
      </c>
      <c r="AN327" s="137">
        <v>14</v>
      </c>
      <c r="AO327" s="137">
        <v>15</v>
      </c>
      <c r="AP327" s="137">
        <v>15</v>
      </c>
    </row>
    <row r="328" spans="1:42" ht="18" customHeight="1">
      <c r="A328" s="122" t="s">
        <v>1214</v>
      </c>
      <c r="B328" s="136" t="s">
        <v>1215</v>
      </c>
      <c r="C328" s="137">
        <v>487</v>
      </c>
      <c r="D328" s="137">
        <v>417</v>
      </c>
      <c r="E328" s="137">
        <v>374</v>
      </c>
      <c r="F328" s="137">
        <v>335</v>
      </c>
      <c r="G328" s="137">
        <v>304</v>
      </c>
      <c r="H328" s="137">
        <v>263</v>
      </c>
      <c r="I328" s="137">
        <v>253</v>
      </c>
      <c r="J328" s="137">
        <v>228</v>
      </c>
      <c r="K328" s="137">
        <v>215</v>
      </c>
      <c r="L328" s="137">
        <v>190</v>
      </c>
      <c r="M328" s="137">
        <v>170</v>
      </c>
      <c r="N328" s="137">
        <v>156</v>
      </c>
      <c r="O328" s="137">
        <v>139</v>
      </c>
      <c r="P328" s="137">
        <v>126</v>
      </c>
      <c r="Q328" s="137">
        <v>119</v>
      </c>
      <c r="R328" s="137">
        <v>109</v>
      </c>
      <c r="S328" s="137">
        <v>92</v>
      </c>
      <c r="T328" s="137">
        <v>75</v>
      </c>
      <c r="U328" s="137">
        <v>71</v>
      </c>
      <c r="V328" s="137">
        <v>62</v>
      </c>
      <c r="W328" s="137">
        <v>56</v>
      </c>
      <c r="X328" s="137">
        <v>50</v>
      </c>
      <c r="Y328" s="137">
        <v>42</v>
      </c>
      <c r="Z328" s="137">
        <v>31</v>
      </c>
      <c r="AA328" s="137">
        <v>30</v>
      </c>
      <c r="AB328" s="137">
        <v>27</v>
      </c>
      <c r="AC328" s="137">
        <v>25</v>
      </c>
      <c r="AD328" s="137">
        <v>17</v>
      </c>
      <c r="AE328" s="137">
        <v>11</v>
      </c>
      <c r="AF328" s="137">
        <v>11</v>
      </c>
      <c r="AG328" s="137">
        <v>12</v>
      </c>
      <c r="AH328" s="137">
        <v>10</v>
      </c>
      <c r="AI328" s="137">
        <v>9</v>
      </c>
      <c r="AJ328" s="137">
        <v>8</v>
      </c>
      <c r="AK328" s="137">
        <v>7</v>
      </c>
      <c r="AL328" s="137">
        <v>7</v>
      </c>
      <c r="AM328" s="137">
        <v>6</v>
      </c>
      <c r="AN328" s="137">
        <v>8</v>
      </c>
      <c r="AO328" s="137">
        <v>8</v>
      </c>
      <c r="AP328" s="137">
        <v>8</v>
      </c>
    </row>
    <row r="329" spans="1:42" ht="18" customHeight="1">
      <c r="A329" s="122" t="s">
        <v>1216</v>
      </c>
      <c r="B329" s="136" t="s">
        <v>1217</v>
      </c>
      <c r="C329" s="137">
        <v>421</v>
      </c>
      <c r="D329" s="137">
        <v>350</v>
      </c>
      <c r="E329" s="137">
        <v>299</v>
      </c>
      <c r="F329" s="137">
        <v>273</v>
      </c>
      <c r="G329" s="137">
        <v>249</v>
      </c>
      <c r="H329" s="137">
        <v>215</v>
      </c>
      <c r="I329" s="137">
        <v>205</v>
      </c>
      <c r="J329" s="137">
        <v>194</v>
      </c>
      <c r="K329" s="137">
        <v>180</v>
      </c>
      <c r="L329" s="137">
        <v>173</v>
      </c>
      <c r="M329" s="137">
        <v>156</v>
      </c>
      <c r="N329" s="137">
        <v>142</v>
      </c>
      <c r="O329" s="137">
        <v>136</v>
      </c>
      <c r="P329" s="137">
        <v>134</v>
      </c>
      <c r="Q329" s="137">
        <v>122</v>
      </c>
      <c r="R329" s="137">
        <v>103</v>
      </c>
      <c r="S329" s="137">
        <v>95</v>
      </c>
      <c r="T329" s="137">
        <v>95</v>
      </c>
      <c r="U329" s="137">
        <v>81</v>
      </c>
      <c r="V329" s="137">
        <v>72</v>
      </c>
      <c r="W329" s="137">
        <v>66</v>
      </c>
      <c r="X329" s="137">
        <v>55</v>
      </c>
      <c r="Y329" s="137">
        <v>54</v>
      </c>
      <c r="Z329" s="137">
        <v>52</v>
      </c>
      <c r="AA329" s="137">
        <v>45</v>
      </c>
      <c r="AB329" s="137">
        <v>38</v>
      </c>
      <c r="AC329" s="137">
        <v>27</v>
      </c>
      <c r="AD329" s="137">
        <v>22</v>
      </c>
      <c r="AE329" s="137">
        <v>19</v>
      </c>
      <c r="AF329" s="137">
        <v>10</v>
      </c>
      <c r="AG329" s="137">
        <v>11</v>
      </c>
      <c r="AH329" s="137">
        <v>9</v>
      </c>
      <c r="AI329" s="137">
        <v>8</v>
      </c>
      <c r="AJ329" s="137">
        <v>5</v>
      </c>
      <c r="AK329" s="137" t="s">
        <v>631</v>
      </c>
      <c r="AL329" s="137" t="s">
        <v>631</v>
      </c>
      <c r="AM329" s="137" t="s">
        <v>631</v>
      </c>
      <c r="AN329" s="137" t="s">
        <v>631</v>
      </c>
      <c r="AO329" s="137" t="s">
        <v>631</v>
      </c>
      <c r="AP329" s="137" t="s">
        <v>631</v>
      </c>
    </row>
    <row r="330" spans="1:42" ht="18" customHeight="1">
      <c r="A330" s="122" t="s">
        <v>1218</v>
      </c>
      <c r="B330" s="136" t="s">
        <v>1219</v>
      </c>
      <c r="C330" s="137">
        <v>838</v>
      </c>
      <c r="D330" s="137">
        <v>731</v>
      </c>
      <c r="E330" s="137">
        <v>643</v>
      </c>
      <c r="F330" s="137">
        <v>591</v>
      </c>
      <c r="G330" s="137">
        <v>543</v>
      </c>
      <c r="H330" s="137">
        <v>481</v>
      </c>
      <c r="I330" s="137">
        <v>457</v>
      </c>
      <c r="J330" s="137">
        <v>423</v>
      </c>
      <c r="K330" s="137">
        <v>390</v>
      </c>
      <c r="L330" s="137">
        <v>351</v>
      </c>
      <c r="M330" s="137">
        <v>330</v>
      </c>
      <c r="N330" s="137">
        <v>310</v>
      </c>
      <c r="O330" s="137">
        <v>291</v>
      </c>
      <c r="P330" s="137">
        <v>264</v>
      </c>
      <c r="Q330" s="137">
        <v>235</v>
      </c>
      <c r="R330" s="137">
        <v>215</v>
      </c>
      <c r="S330" s="137">
        <v>194</v>
      </c>
      <c r="T330" s="137">
        <v>178</v>
      </c>
      <c r="U330" s="137">
        <v>154</v>
      </c>
      <c r="V330" s="137">
        <v>115</v>
      </c>
      <c r="W330" s="137">
        <v>108</v>
      </c>
      <c r="X330" s="137">
        <v>95</v>
      </c>
      <c r="Y330" s="137">
        <v>80</v>
      </c>
      <c r="Z330" s="137">
        <v>69</v>
      </c>
      <c r="AA330" s="137">
        <v>61</v>
      </c>
      <c r="AB330" s="137">
        <v>48</v>
      </c>
      <c r="AC330" s="137">
        <v>43</v>
      </c>
      <c r="AD330" s="137">
        <v>26</v>
      </c>
      <c r="AE330" s="137">
        <v>20</v>
      </c>
      <c r="AF330" s="137">
        <v>9</v>
      </c>
      <c r="AG330" s="137">
        <v>8</v>
      </c>
      <c r="AH330" s="137">
        <v>7</v>
      </c>
      <c r="AI330" s="137">
        <v>7</v>
      </c>
      <c r="AJ330" s="137">
        <v>5</v>
      </c>
      <c r="AK330" s="137" t="s">
        <v>631</v>
      </c>
      <c r="AL330" s="137">
        <v>8</v>
      </c>
      <c r="AM330" s="137">
        <v>7</v>
      </c>
      <c r="AN330" s="137">
        <v>7</v>
      </c>
      <c r="AO330" s="137">
        <v>7</v>
      </c>
      <c r="AP330" s="137">
        <v>6</v>
      </c>
    </row>
    <row r="331" spans="1:42" ht="18" customHeight="1">
      <c r="A331" s="122" t="s">
        <v>1220</v>
      </c>
      <c r="B331" s="136" t="s">
        <v>1221</v>
      </c>
      <c r="C331" s="137">
        <v>835</v>
      </c>
      <c r="D331" s="137">
        <v>730</v>
      </c>
      <c r="E331" s="137">
        <v>647</v>
      </c>
      <c r="F331" s="137">
        <v>594</v>
      </c>
      <c r="G331" s="137">
        <v>573</v>
      </c>
      <c r="H331" s="137">
        <v>502</v>
      </c>
      <c r="I331" s="137">
        <v>472</v>
      </c>
      <c r="J331" s="137">
        <v>432</v>
      </c>
      <c r="K331" s="137">
        <v>394</v>
      </c>
      <c r="L331" s="137">
        <v>356</v>
      </c>
      <c r="M331" s="137">
        <v>333</v>
      </c>
      <c r="N331" s="137">
        <v>315</v>
      </c>
      <c r="O331" s="137">
        <v>293</v>
      </c>
      <c r="P331" s="137">
        <v>265</v>
      </c>
      <c r="Q331" s="137">
        <v>245</v>
      </c>
      <c r="R331" s="137">
        <v>217</v>
      </c>
      <c r="S331" s="137">
        <v>200</v>
      </c>
      <c r="T331" s="137">
        <v>173</v>
      </c>
      <c r="U331" s="137">
        <v>156</v>
      </c>
      <c r="V331" s="137">
        <v>128</v>
      </c>
      <c r="W331" s="137">
        <v>118</v>
      </c>
      <c r="X331" s="137">
        <v>101</v>
      </c>
      <c r="Y331" s="137">
        <v>90</v>
      </c>
      <c r="Z331" s="137">
        <v>70</v>
      </c>
      <c r="AA331" s="137">
        <v>58</v>
      </c>
      <c r="AB331" s="137">
        <v>55</v>
      </c>
      <c r="AC331" s="137">
        <v>45</v>
      </c>
      <c r="AD331" s="137">
        <v>36</v>
      </c>
      <c r="AE331" s="137">
        <v>28</v>
      </c>
      <c r="AF331" s="137">
        <v>17</v>
      </c>
      <c r="AG331" s="137">
        <v>14</v>
      </c>
      <c r="AH331" s="137">
        <v>14</v>
      </c>
      <c r="AI331" s="137">
        <v>12</v>
      </c>
      <c r="AJ331" s="137">
        <v>10</v>
      </c>
      <c r="AK331" s="137">
        <v>8</v>
      </c>
      <c r="AL331" s="137">
        <v>7</v>
      </c>
      <c r="AM331" s="137">
        <v>6</v>
      </c>
      <c r="AN331" s="137" t="s">
        <v>631</v>
      </c>
      <c r="AO331" s="137" t="s">
        <v>631</v>
      </c>
      <c r="AP331" s="137" t="s">
        <v>631</v>
      </c>
    </row>
    <row r="332" spans="1:42" ht="18" customHeight="1">
      <c r="A332" s="122"/>
      <c r="B332" s="136" t="s">
        <v>727</v>
      </c>
      <c r="C332" s="137" t="s">
        <v>631</v>
      </c>
      <c r="D332" s="137" t="s">
        <v>631</v>
      </c>
      <c r="E332" s="137" t="s">
        <v>631</v>
      </c>
      <c r="F332" s="137" t="s">
        <v>631</v>
      </c>
      <c r="G332" s="137" t="s">
        <v>631</v>
      </c>
      <c r="H332" s="137" t="s">
        <v>631</v>
      </c>
      <c r="I332" s="137" t="s">
        <v>631</v>
      </c>
      <c r="J332" s="137" t="s">
        <v>631</v>
      </c>
      <c r="K332" s="137" t="s">
        <v>631</v>
      </c>
      <c r="L332" s="137" t="s">
        <v>631</v>
      </c>
      <c r="M332" s="137" t="s">
        <v>631</v>
      </c>
      <c r="N332" s="137" t="s">
        <v>631</v>
      </c>
      <c r="O332" s="137" t="s">
        <v>631</v>
      </c>
      <c r="P332" s="137" t="s">
        <v>631</v>
      </c>
      <c r="Q332" s="137" t="s">
        <v>631</v>
      </c>
      <c r="R332" s="137" t="s">
        <v>631</v>
      </c>
      <c r="S332" s="137" t="s">
        <v>631</v>
      </c>
      <c r="T332" s="137" t="s">
        <v>631</v>
      </c>
      <c r="U332" s="137" t="s">
        <v>631</v>
      </c>
      <c r="V332" s="137">
        <v>0</v>
      </c>
      <c r="W332" s="137">
        <v>0</v>
      </c>
      <c r="X332" s="137" t="s">
        <v>631</v>
      </c>
      <c r="Y332" s="137" t="s">
        <v>631</v>
      </c>
      <c r="Z332" s="137" t="s">
        <v>631</v>
      </c>
      <c r="AA332" s="137">
        <v>0</v>
      </c>
      <c r="AB332" s="137">
        <v>0</v>
      </c>
      <c r="AC332" s="137">
        <v>0</v>
      </c>
      <c r="AD332" s="137">
        <v>0</v>
      </c>
      <c r="AE332" s="137">
        <v>0</v>
      </c>
      <c r="AF332" s="137">
        <v>0</v>
      </c>
      <c r="AG332" s="137">
        <v>0</v>
      </c>
      <c r="AH332" s="137">
        <v>0</v>
      </c>
      <c r="AI332" s="137">
        <v>0</v>
      </c>
      <c r="AJ332" s="137">
        <v>0</v>
      </c>
      <c r="AK332" s="137">
        <v>0</v>
      </c>
      <c r="AL332" s="137">
        <v>0</v>
      </c>
      <c r="AM332" s="137">
        <v>0</v>
      </c>
      <c r="AN332" s="137">
        <v>0</v>
      </c>
      <c r="AO332" s="137">
        <v>0</v>
      </c>
      <c r="AP332" s="137">
        <v>0</v>
      </c>
    </row>
    <row r="333" spans="1:42" ht="18" customHeight="1">
      <c r="A333" s="122" t="s">
        <v>1222</v>
      </c>
      <c r="B333" s="136" t="s">
        <v>1223</v>
      </c>
      <c r="C333" s="137">
        <v>5078</v>
      </c>
      <c r="D333" s="137">
        <v>4476</v>
      </c>
      <c r="E333" s="137">
        <v>3901</v>
      </c>
      <c r="F333" s="137">
        <v>3556</v>
      </c>
      <c r="G333" s="137">
        <v>3239</v>
      </c>
      <c r="H333" s="137">
        <v>2801</v>
      </c>
      <c r="I333" s="137">
        <v>2659</v>
      </c>
      <c r="J333" s="137">
        <v>2416</v>
      </c>
      <c r="K333" s="137">
        <v>2180</v>
      </c>
      <c r="L333" s="137">
        <v>1946</v>
      </c>
      <c r="M333" s="137">
        <v>1782</v>
      </c>
      <c r="N333" s="137">
        <v>1628</v>
      </c>
      <c r="O333" s="137">
        <v>1477</v>
      </c>
      <c r="P333" s="137">
        <v>1294</v>
      </c>
      <c r="Q333" s="137">
        <v>1130</v>
      </c>
      <c r="R333" s="137">
        <v>987</v>
      </c>
      <c r="S333" s="137">
        <v>874</v>
      </c>
      <c r="T333" s="137">
        <v>765</v>
      </c>
      <c r="U333" s="137">
        <v>676</v>
      </c>
      <c r="V333" s="137">
        <v>588</v>
      </c>
      <c r="W333" s="137">
        <v>536</v>
      </c>
      <c r="X333" s="137">
        <v>477</v>
      </c>
      <c r="Y333" s="137">
        <v>418</v>
      </c>
      <c r="Z333" s="137">
        <v>353</v>
      </c>
      <c r="AA333" s="137">
        <v>305</v>
      </c>
      <c r="AB333" s="137">
        <v>256</v>
      </c>
      <c r="AC333" s="137">
        <v>220</v>
      </c>
      <c r="AD333" s="137">
        <v>187</v>
      </c>
      <c r="AE333" s="137">
        <v>167</v>
      </c>
      <c r="AF333" s="137">
        <v>123</v>
      </c>
      <c r="AG333" s="137">
        <v>90</v>
      </c>
      <c r="AH333" s="137">
        <v>78</v>
      </c>
      <c r="AI333" s="137">
        <v>63</v>
      </c>
      <c r="AJ333" s="137">
        <v>62</v>
      </c>
      <c r="AK333" s="137">
        <v>50</v>
      </c>
      <c r="AL333" s="137">
        <v>43</v>
      </c>
      <c r="AM333" s="137">
        <v>36</v>
      </c>
      <c r="AN333" s="137">
        <v>27</v>
      </c>
      <c r="AO333" s="137">
        <v>27</v>
      </c>
      <c r="AP333" s="137">
        <v>29</v>
      </c>
    </row>
    <row r="334" spans="1:42" ht="18" customHeight="1">
      <c r="A334" s="122" t="s">
        <v>1224</v>
      </c>
      <c r="B334" s="136" t="s">
        <v>1225</v>
      </c>
      <c r="C334" s="137">
        <v>1030</v>
      </c>
      <c r="D334" s="137">
        <v>896</v>
      </c>
      <c r="E334" s="137">
        <v>769</v>
      </c>
      <c r="F334" s="137">
        <v>681</v>
      </c>
      <c r="G334" s="137">
        <v>620</v>
      </c>
      <c r="H334" s="137">
        <v>531</v>
      </c>
      <c r="I334" s="137">
        <v>500</v>
      </c>
      <c r="J334" s="137">
        <v>458</v>
      </c>
      <c r="K334" s="137">
        <v>426</v>
      </c>
      <c r="L334" s="137">
        <v>398</v>
      </c>
      <c r="M334" s="137">
        <v>356</v>
      </c>
      <c r="N334" s="137">
        <v>325</v>
      </c>
      <c r="O334" s="137">
        <v>293</v>
      </c>
      <c r="P334" s="137">
        <v>255</v>
      </c>
      <c r="Q334" s="137">
        <v>223</v>
      </c>
      <c r="R334" s="137">
        <v>190</v>
      </c>
      <c r="S334" s="137">
        <v>164</v>
      </c>
      <c r="T334" s="137">
        <v>150</v>
      </c>
      <c r="U334" s="137">
        <v>139</v>
      </c>
      <c r="V334" s="137">
        <v>111</v>
      </c>
      <c r="W334" s="137">
        <v>108</v>
      </c>
      <c r="X334" s="137">
        <v>101</v>
      </c>
      <c r="Y334" s="137">
        <v>91</v>
      </c>
      <c r="Z334" s="137">
        <v>76</v>
      </c>
      <c r="AA334" s="137">
        <v>70</v>
      </c>
      <c r="AB334" s="137">
        <v>57</v>
      </c>
      <c r="AC334" s="137">
        <v>47</v>
      </c>
      <c r="AD334" s="137">
        <v>43</v>
      </c>
      <c r="AE334" s="137">
        <v>43</v>
      </c>
      <c r="AF334" s="137">
        <v>31</v>
      </c>
      <c r="AG334" s="137">
        <v>23</v>
      </c>
      <c r="AH334" s="137">
        <v>21</v>
      </c>
      <c r="AI334" s="137">
        <v>18</v>
      </c>
      <c r="AJ334" s="137">
        <v>16</v>
      </c>
      <c r="AK334" s="137">
        <v>12</v>
      </c>
      <c r="AL334" s="137">
        <v>7</v>
      </c>
      <c r="AM334" s="137" t="s">
        <v>631</v>
      </c>
      <c r="AN334" s="137" t="s">
        <v>631</v>
      </c>
      <c r="AO334" s="137" t="s">
        <v>631</v>
      </c>
      <c r="AP334" s="137" t="s">
        <v>631</v>
      </c>
    </row>
    <row r="335" spans="1:42" ht="18" customHeight="1">
      <c r="A335" s="122" t="s">
        <v>1226</v>
      </c>
      <c r="B335" s="136" t="s">
        <v>1227</v>
      </c>
      <c r="C335" s="137">
        <v>702</v>
      </c>
      <c r="D335" s="137">
        <v>644</v>
      </c>
      <c r="E335" s="137">
        <v>575</v>
      </c>
      <c r="F335" s="137">
        <v>538</v>
      </c>
      <c r="G335" s="137">
        <v>481</v>
      </c>
      <c r="H335" s="137">
        <v>416</v>
      </c>
      <c r="I335" s="137">
        <v>388</v>
      </c>
      <c r="J335" s="137">
        <v>336</v>
      </c>
      <c r="K335" s="137">
        <v>296</v>
      </c>
      <c r="L335" s="137">
        <v>264</v>
      </c>
      <c r="M335" s="137">
        <v>250</v>
      </c>
      <c r="N335" s="137">
        <v>218</v>
      </c>
      <c r="O335" s="137">
        <v>201</v>
      </c>
      <c r="P335" s="137">
        <v>179</v>
      </c>
      <c r="Q335" s="137">
        <v>154</v>
      </c>
      <c r="R335" s="137">
        <v>131</v>
      </c>
      <c r="S335" s="137">
        <v>115</v>
      </c>
      <c r="T335" s="137">
        <v>101</v>
      </c>
      <c r="U335" s="137">
        <v>95</v>
      </c>
      <c r="V335" s="137">
        <v>87</v>
      </c>
      <c r="W335" s="137">
        <v>73</v>
      </c>
      <c r="X335" s="137">
        <v>62</v>
      </c>
      <c r="Y335" s="137">
        <v>55</v>
      </c>
      <c r="Z335" s="137">
        <v>47</v>
      </c>
      <c r="AA335" s="137">
        <v>44</v>
      </c>
      <c r="AB335" s="137">
        <v>34</v>
      </c>
      <c r="AC335" s="137">
        <v>34</v>
      </c>
      <c r="AD335" s="137">
        <v>31</v>
      </c>
      <c r="AE335" s="137">
        <v>29</v>
      </c>
      <c r="AF335" s="137">
        <v>23</v>
      </c>
      <c r="AG335" s="137">
        <v>16</v>
      </c>
      <c r="AH335" s="137">
        <v>14</v>
      </c>
      <c r="AI335" s="137">
        <v>12</v>
      </c>
      <c r="AJ335" s="137">
        <v>12</v>
      </c>
      <c r="AK335" s="137">
        <v>11</v>
      </c>
      <c r="AL335" s="137">
        <v>11</v>
      </c>
      <c r="AM335" s="137">
        <v>11</v>
      </c>
      <c r="AN335" s="137">
        <v>8</v>
      </c>
      <c r="AO335" s="137">
        <v>7</v>
      </c>
      <c r="AP335" s="137">
        <v>9</v>
      </c>
    </row>
    <row r="336" spans="1:42" ht="18" customHeight="1">
      <c r="A336" s="122" t="s">
        <v>1228</v>
      </c>
      <c r="B336" s="136" t="s">
        <v>1229</v>
      </c>
      <c r="C336" s="137">
        <v>1403</v>
      </c>
      <c r="D336" s="137">
        <v>1230</v>
      </c>
      <c r="E336" s="137">
        <v>1079</v>
      </c>
      <c r="F336" s="137">
        <v>983</v>
      </c>
      <c r="G336" s="137">
        <v>908</v>
      </c>
      <c r="H336" s="137">
        <v>793</v>
      </c>
      <c r="I336" s="137">
        <v>761</v>
      </c>
      <c r="J336" s="137">
        <v>708</v>
      </c>
      <c r="K336" s="137">
        <v>646</v>
      </c>
      <c r="L336" s="137">
        <v>556</v>
      </c>
      <c r="M336" s="137">
        <v>504</v>
      </c>
      <c r="N336" s="137">
        <v>465</v>
      </c>
      <c r="O336" s="137">
        <v>420</v>
      </c>
      <c r="P336" s="137">
        <v>382</v>
      </c>
      <c r="Q336" s="137">
        <v>338</v>
      </c>
      <c r="R336" s="137">
        <v>295</v>
      </c>
      <c r="S336" s="137">
        <v>266</v>
      </c>
      <c r="T336" s="137">
        <v>232</v>
      </c>
      <c r="U336" s="137">
        <v>199</v>
      </c>
      <c r="V336" s="137">
        <v>169</v>
      </c>
      <c r="W336" s="137">
        <v>155</v>
      </c>
      <c r="X336" s="137">
        <v>136</v>
      </c>
      <c r="Y336" s="137">
        <v>123</v>
      </c>
      <c r="Z336" s="137">
        <v>103</v>
      </c>
      <c r="AA336" s="137">
        <v>85</v>
      </c>
      <c r="AB336" s="137">
        <v>71</v>
      </c>
      <c r="AC336" s="137">
        <v>57</v>
      </c>
      <c r="AD336" s="137">
        <v>48</v>
      </c>
      <c r="AE336" s="137">
        <v>40</v>
      </c>
      <c r="AF336" s="137">
        <v>28</v>
      </c>
      <c r="AG336" s="137">
        <v>20</v>
      </c>
      <c r="AH336" s="137">
        <v>16</v>
      </c>
      <c r="AI336" s="137">
        <v>13</v>
      </c>
      <c r="AJ336" s="137">
        <v>15</v>
      </c>
      <c r="AK336" s="137">
        <v>12</v>
      </c>
      <c r="AL336" s="137">
        <v>11</v>
      </c>
      <c r="AM336" s="137">
        <v>10</v>
      </c>
      <c r="AN336" s="137">
        <v>7</v>
      </c>
      <c r="AO336" s="137">
        <v>7</v>
      </c>
      <c r="AP336" s="137">
        <v>7</v>
      </c>
    </row>
    <row r="337" spans="1:42" ht="18" customHeight="1">
      <c r="A337" s="122" t="s">
        <v>1230</v>
      </c>
      <c r="B337" s="136" t="s">
        <v>1231</v>
      </c>
      <c r="C337" s="137">
        <v>1143</v>
      </c>
      <c r="D337" s="137">
        <v>997</v>
      </c>
      <c r="E337" s="137">
        <v>868</v>
      </c>
      <c r="F337" s="137">
        <v>796</v>
      </c>
      <c r="G337" s="137">
        <v>720</v>
      </c>
      <c r="H337" s="137">
        <v>622</v>
      </c>
      <c r="I337" s="137">
        <v>588</v>
      </c>
      <c r="J337" s="137">
        <v>531</v>
      </c>
      <c r="K337" s="137">
        <v>484</v>
      </c>
      <c r="L337" s="137">
        <v>441</v>
      </c>
      <c r="M337" s="137">
        <v>405</v>
      </c>
      <c r="N337" s="137">
        <v>377</v>
      </c>
      <c r="O337" s="137">
        <v>342</v>
      </c>
      <c r="P337" s="137">
        <v>298</v>
      </c>
      <c r="Q337" s="137">
        <v>255</v>
      </c>
      <c r="R337" s="137">
        <v>232</v>
      </c>
      <c r="S337" s="137">
        <v>198</v>
      </c>
      <c r="T337" s="137">
        <v>173</v>
      </c>
      <c r="U337" s="137">
        <v>150</v>
      </c>
      <c r="V337" s="137">
        <v>138</v>
      </c>
      <c r="W337" s="137">
        <v>122</v>
      </c>
      <c r="X337" s="137">
        <v>106</v>
      </c>
      <c r="Y337" s="137">
        <v>91</v>
      </c>
      <c r="Z337" s="137">
        <v>79</v>
      </c>
      <c r="AA337" s="137">
        <v>70</v>
      </c>
      <c r="AB337" s="137">
        <v>63</v>
      </c>
      <c r="AC337" s="137">
        <v>52</v>
      </c>
      <c r="AD337" s="137">
        <v>42</v>
      </c>
      <c r="AE337" s="137">
        <v>38</v>
      </c>
      <c r="AF337" s="137">
        <v>30</v>
      </c>
      <c r="AG337" s="137">
        <v>19</v>
      </c>
      <c r="AH337" s="137">
        <v>17</v>
      </c>
      <c r="AI337" s="137">
        <v>11</v>
      </c>
      <c r="AJ337" s="137">
        <v>10</v>
      </c>
      <c r="AK337" s="137">
        <v>9</v>
      </c>
      <c r="AL337" s="137">
        <v>8</v>
      </c>
      <c r="AM337" s="137">
        <v>6</v>
      </c>
      <c r="AN337" s="137">
        <v>5</v>
      </c>
      <c r="AO337" s="137">
        <v>7</v>
      </c>
      <c r="AP337" s="137">
        <v>7</v>
      </c>
    </row>
    <row r="338" spans="1:42" ht="18" customHeight="1">
      <c r="A338" s="136" t="s">
        <v>1232</v>
      </c>
      <c r="B338" s="136" t="s">
        <v>1233</v>
      </c>
      <c r="C338" s="137">
        <v>798</v>
      </c>
      <c r="D338" s="137">
        <v>708</v>
      </c>
      <c r="E338" s="137">
        <v>610</v>
      </c>
      <c r="F338" s="137">
        <v>558</v>
      </c>
      <c r="G338" s="137">
        <v>508</v>
      </c>
      <c r="H338" s="137">
        <v>438</v>
      </c>
      <c r="I338" s="137">
        <v>422</v>
      </c>
      <c r="J338" s="137">
        <v>383</v>
      </c>
      <c r="K338" s="137">
        <v>328</v>
      </c>
      <c r="L338" s="137">
        <v>287</v>
      </c>
      <c r="M338" s="137">
        <v>267</v>
      </c>
      <c r="N338" s="137">
        <v>243</v>
      </c>
      <c r="O338" s="137">
        <v>221</v>
      </c>
      <c r="P338" s="137">
        <v>180</v>
      </c>
      <c r="Q338" s="137">
        <v>160</v>
      </c>
      <c r="R338" s="137">
        <v>139</v>
      </c>
      <c r="S338" s="137">
        <v>131</v>
      </c>
      <c r="T338" s="137">
        <v>109</v>
      </c>
      <c r="U338" s="137">
        <v>93</v>
      </c>
      <c r="V338" s="137">
        <v>83</v>
      </c>
      <c r="W338" s="137">
        <v>78</v>
      </c>
      <c r="X338" s="137">
        <v>72</v>
      </c>
      <c r="Y338" s="137">
        <v>58</v>
      </c>
      <c r="Z338" s="137">
        <v>48</v>
      </c>
      <c r="AA338" s="137">
        <v>36</v>
      </c>
      <c r="AB338" s="137">
        <v>31</v>
      </c>
      <c r="AC338" s="137">
        <v>30</v>
      </c>
      <c r="AD338" s="137">
        <v>23</v>
      </c>
      <c r="AE338" s="137">
        <v>17</v>
      </c>
      <c r="AF338" s="137">
        <v>11</v>
      </c>
      <c r="AG338" s="137">
        <v>12</v>
      </c>
      <c r="AH338" s="137">
        <v>10</v>
      </c>
      <c r="AI338" s="137">
        <v>9</v>
      </c>
      <c r="AJ338" s="137">
        <v>9</v>
      </c>
      <c r="AK338" s="137">
        <v>6</v>
      </c>
      <c r="AL338" s="137">
        <v>6</v>
      </c>
      <c r="AM338" s="137">
        <v>6</v>
      </c>
      <c r="AN338" s="137">
        <v>5</v>
      </c>
      <c r="AO338" s="137">
        <v>5</v>
      </c>
      <c r="AP338" s="137">
        <v>5</v>
      </c>
    </row>
    <row r="339" spans="1:42" ht="18" customHeight="1">
      <c r="A339" s="122"/>
      <c r="B339" s="136" t="s">
        <v>727</v>
      </c>
      <c r="C339" s="137" t="s">
        <v>631</v>
      </c>
      <c r="D339" s="137" t="s">
        <v>631</v>
      </c>
      <c r="E339" s="137">
        <v>0</v>
      </c>
      <c r="F339" s="137">
        <v>0</v>
      </c>
      <c r="G339" s="137" t="s">
        <v>631</v>
      </c>
      <c r="H339" s="137" t="s">
        <v>631</v>
      </c>
      <c r="I339" s="137">
        <v>0</v>
      </c>
      <c r="J339" s="137">
        <v>0</v>
      </c>
      <c r="K339" s="137">
        <v>0</v>
      </c>
      <c r="L339" s="137">
        <v>0</v>
      </c>
      <c r="M339" s="137">
        <v>0</v>
      </c>
      <c r="N339" s="137">
        <v>0</v>
      </c>
      <c r="O339" s="137">
        <v>0</v>
      </c>
      <c r="P339" s="137">
        <v>0</v>
      </c>
      <c r="Q339" s="137">
        <v>0</v>
      </c>
      <c r="R339" s="137">
        <v>0</v>
      </c>
      <c r="S339" s="137">
        <v>0</v>
      </c>
      <c r="T339" s="137">
        <v>0</v>
      </c>
      <c r="U339" s="137">
        <v>0</v>
      </c>
      <c r="V339" s="137">
        <v>0</v>
      </c>
      <c r="W339" s="137">
        <v>0</v>
      </c>
      <c r="X339" s="137">
        <v>0</v>
      </c>
      <c r="Y339" s="137">
        <v>0</v>
      </c>
      <c r="Z339" s="137">
        <v>0</v>
      </c>
      <c r="AA339" s="137">
        <v>0</v>
      </c>
      <c r="AB339" s="137">
        <v>0</v>
      </c>
      <c r="AC339" s="137">
        <v>0</v>
      </c>
      <c r="AD339" s="137">
        <v>0</v>
      </c>
      <c r="AE339" s="137">
        <v>0</v>
      </c>
      <c r="AF339" s="137">
        <v>0</v>
      </c>
      <c r="AG339" s="137">
        <v>0</v>
      </c>
      <c r="AH339" s="137">
        <v>0</v>
      </c>
      <c r="AI339" s="137">
        <v>0</v>
      </c>
      <c r="AJ339" s="137">
        <v>0</v>
      </c>
      <c r="AK339" s="137">
        <v>0</v>
      </c>
      <c r="AL339" s="137">
        <v>0</v>
      </c>
      <c r="AM339" s="137">
        <v>0</v>
      </c>
      <c r="AN339" s="137">
        <v>0</v>
      </c>
      <c r="AO339" s="137">
        <v>0</v>
      </c>
      <c r="AP339" s="137">
        <v>0</v>
      </c>
    </row>
    <row r="340" spans="1:42" ht="18" customHeight="1">
      <c r="A340" s="122" t="s">
        <v>1234</v>
      </c>
      <c r="B340" s="136" t="s">
        <v>1235</v>
      </c>
      <c r="C340" s="137">
        <v>9926</v>
      </c>
      <c r="D340" s="137">
        <v>8678</v>
      </c>
      <c r="E340" s="137">
        <v>7742</v>
      </c>
      <c r="F340" s="137">
        <v>7115</v>
      </c>
      <c r="G340" s="137">
        <v>6581</v>
      </c>
      <c r="H340" s="137">
        <v>5848</v>
      </c>
      <c r="I340" s="137">
        <v>5602</v>
      </c>
      <c r="J340" s="137">
        <v>5104</v>
      </c>
      <c r="K340" s="137">
        <v>4637</v>
      </c>
      <c r="L340" s="137">
        <v>4110</v>
      </c>
      <c r="M340" s="137">
        <v>3755</v>
      </c>
      <c r="N340" s="137">
        <v>3436</v>
      </c>
      <c r="O340" s="137">
        <v>3114</v>
      </c>
      <c r="P340" s="137">
        <v>2817</v>
      </c>
      <c r="Q340" s="137">
        <v>2535</v>
      </c>
      <c r="R340" s="137">
        <v>2260</v>
      </c>
      <c r="S340" s="137">
        <v>1985</v>
      </c>
      <c r="T340" s="137">
        <v>1747</v>
      </c>
      <c r="U340" s="137">
        <v>1541</v>
      </c>
      <c r="V340" s="137">
        <v>1334</v>
      </c>
      <c r="W340" s="137">
        <v>1204</v>
      </c>
      <c r="X340" s="137">
        <v>1038</v>
      </c>
      <c r="Y340" s="137">
        <v>925</v>
      </c>
      <c r="Z340" s="137">
        <v>783</v>
      </c>
      <c r="AA340" s="137">
        <v>659</v>
      </c>
      <c r="AB340" s="137">
        <v>541</v>
      </c>
      <c r="AC340" s="137">
        <v>468</v>
      </c>
      <c r="AD340" s="137">
        <v>397</v>
      </c>
      <c r="AE340" s="137">
        <v>335</v>
      </c>
      <c r="AF340" s="137">
        <v>263</v>
      </c>
      <c r="AG340" s="137">
        <v>229</v>
      </c>
      <c r="AH340" s="137">
        <v>214</v>
      </c>
      <c r="AI340" s="137">
        <v>194</v>
      </c>
      <c r="AJ340" s="137">
        <v>170</v>
      </c>
      <c r="AK340" s="137">
        <v>161</v>
      </c>
      <c r="AL340" s="137">
        <v>154</v>
      </c>
      <c r="AM340" s="137">
        <v>146</v>
      </c>
      <c r="AN340" s="137">
        <v>139</v>
      </c>
      <c r="AO340" s="137">
        <v>137</v>
      </c>
      <c r="AP340" s="137">
        <v>134</v>
      </c>
    </row>
    <row r="341" spans="1:42" ht="18" customHeight="1">
      <c r="A341" s="122" t="s">
        <v>1236</v>
      </c>
      <c r="B341" s="136" t="s">
        <v>1237</v>
      </c>
      <c r="C341" s="137">
        <v>1588</v>
      </c>
      <c r="D341" s="137">
        <v>1431</v>
      </c>
      <c r="E341" s="137">
        <v>1279</v>
      </c>
      <c r="F341" s="137">
        <v>1189</v>
      </c>
      <c r="G341" s="137">
        <v>1091</v>
      </c>
      <c r="H341" s="137">
        <v>941</v>
      </c>
      <c r="I341" s="137">
        <v>890</v>
      </c>
      <c r="J341" s="137">
        <v>819</v>
      </c>
      <c r="K341" s="137">
        <v>729</v>
      </c>
      <c r="L341" s="137">
        <v>659</v>
      </c>
      <c r="M341" s="137">
        <v>589</v>
      </c>
      <c r="N341" s="137">
        <v>540</v>
      </c>
      <c r="O341" s="137">
        <v>504</v>
      </c>
      <c r="P341" s="137">
        <v>452</v>
      </c>
      <c r="Q341" s="137">
        <v>411</v>
      </c>
      <c r="R341" s="137">
        <v>369</v>
      </c>
      <c r="S341" s="137">
        <v>324</v>
      </c>
      <c r="T341" s="137">
        <v>277</v>
      </c>
      <c r="U341" s="137">
        <v>237</v>
      </c>
      <c r="V341" s="137">
        <v>207</v>
      </c>
      <c r="W341" s="137">
        <v>190</v>
      </c>
      <c r="X341" s="137">
        <v>165</v>
      </c>
      <c r="Y341" s="137">
        <v>147</v>
      </c>
      <c r="Z341" s="137">
        <v>115</v>
      </c>
      <c r="AA341" s="137">
        <v>102</v>
      </c>
      <c r="AB341" s="137">
        <v>88</v>
      </c>
      <c r="AC341" s="137">
        <v>72</v>
      </c>
      <c r="AD341" s="137">
        <v>60</v>
      </c>
      <c r="AE341" s="137">
        <v>51</v>
      </c>
      <c r="AF341" s="137">
        <v>40</v>
      </c>
      <c r="AG341" s="137">
        <v>26</v>
      </c>
      <c r="AH341" s="137">
        <v>27</v>
      </c>
      <c r="AI341" s="137">
        <v>22</v>
      </c>
      <c r="AJ341" s="137">
        <v>20</v>
      </c>
      <c r="AK341" s="137">
        <v>15</v>
      </c>
      <c r="AL341" s="137">
        <v>15</v>
      </c>
      <c r="AM341" s="137">
        <v>13</v>
      </c>
      <c r="AN341" s="137">
        <v>11</v>
      </c>
      <c r="AO341" s="137">
        <v>12</v>
      </c>
      <c r="AP341" s="137">
        <v>13</v>
      </c>
    </row>
    <row r="342" spans="1:42" ht="18" customHeight="1">
      <c r="A342" s="122" t="s">
        <v>1238</v>
      </c>
      <c r="B342" s="136" t="s">
        <v>1239</v>
      </c>
      <c r="C342" s="137">
        <v>528</v>
      </c>
      <c r="D342" s="137">
        <v>456</v>
      </c>
      <c r="E342" s="137">
        <v>406</v>
      </c>
      <c r="F342" s="137">
        <v>369</v>
      </c>
      <c r="G342" s="137">
        <v>338</v>
      </c>
      <c r="H342" s="137">
        <v>298</v>
      </c>
      <c r="I342" s="137">
        <v>280</v>
      </c>
      <c r="J342" s="137">
        <v>250</v>
      </c>
      <c r="K342" s="137">
        <v>229</v>
      </c>
      <c r="L342" s="137">
        <v>205</v>
      </c>
      <c r="M342" s="137">
        <v>190</v>
      </c>
      <c r="N342" s="137">
        <v>162</v>
      </c>
      <c r="O342" s="137">
        <v>139</v>
      </c>
      <c r="P342" s="137">
        <v>130</v>
      </c>
      <c r="Q342" s="137">
        <v>110</v>
      </c>
      <c r="R342" s="137">
        <v>101</v>
      </c>
      <c r="S342" s="137">
        <v>86</v>
      </c>
      <c r="T342" s="137">
        <v>76</v>
      </c>
      <c r="U342" s="137">
        <v>72</v>
      </c>
      <c r="V342" s="137">
        <v>59</v>
      </c>
      <c r="W342" s="137">
        <v>52</v>
      </c>
      <c r="X342" s="137">
        <v>44</v>
      </c>
      <c r="Y342" s="137">
        <v>38</v>
      </c>
      <c r="Z342" s="137">
        <v>31</v>
      </c>
      <c r="AA342" s="137">
        <v>28</v>
      </c>
      <c r="AB342" s="137">
        <v>26</v>
      </c>
      <c r="AC342" s="137">
        <v>22</v>
      </c>
      <c r="AD342" s="137">
        <v>21</v>
      </c>
      <c r="AE342" s="137">
        <v>17</v>
      </c>
      <c r="AF342" s="137">
        <v>12</v>
      </c>
      <c r="AG342" s="137">
        <v>11</v>
      </c>
      <c r="AH342" s="137">
        <v>11</v>
      </c>
      <c r="AI342" s="137">
        <v>8</v>
      </c>
      <c r="AJ342" s="137">
        <v>5</v>
      </c>
      <c r="AK342" s="137">
        <v>6</v>
      </c>
      <c r="AL342" s="137">
        <v>6</v>
      </c>
      <c r="AM342" s="137">
        <v>5</v>
      </c>
      <c r="AN342" s="137">
        <v>6</v>
      </c>
      <c r="AO342" s="137">
        <v>6</v>
      </c>
      <c r="AP342" s="137">
        <v>6</v>
      </c>
    </row>
    <row r="343" spans="1:42" ht="18" customHeight="1">
      <c r="A343" s="122" t="s">
        <v>1240</v>
      </c>
      <c r="B343" s="136" t="s">
        <v>1241</v>
      </c>
      <c r="C343" s="137">
        <v>1220</v>
      </c>
      <c r="D343" s="137">
        <v>1059</v>
      </c>
      <c r="E343" s="137">
        <v>959</v>
      </c>
      <c r="F343" s="137">
        <v>894</v>
      </c>
      <c r="G343" s="137">
        <v>839</v>
      </c>
      <c r="H343" s="137">
        <v>742</v>
      </c>
      <c r="I343" s="137">
        <v>717</v>
      </c>
      <c r="J343" s="137">
        <v>665</v>
      </c>
      <c r="K343" s="137">
        <v>606</v>
      </c>
      <c r="L343" s="137">
        <v>548</v>
      </c>
      <c r="M343" s="137">
        <v>496</v>
      </c>
      <c r="N343" s="137">
        <v>453</v>
      </c>
      <c r="O343" s="137">
        <v>401</v>
      </c>
      <c r="P343" s="137">
        <v>358</v>
      </c>
      <c r="Q343" s="137">
        <v>316</v>
      </c>
      <c r="R343" s="137">
        <v>281</v>
      </c>
      <c r="S343" s="137">
        <v>250</v>
      </c>
      <c r="T343" s="137">
        <v>216</v>
      </c>
      <c r="U343" s="137">
        <v>193</v>
      </c>
      <c r="V343" s="137">
        <v>169</v>
      </c>
      <c r="W343" s="137">
        <v>144</v>
      </c>
      <c r="X343" s="137">
        <v>118</v>
      </c>
      <c r="Y343" s="137">
        <v>110</v>
      </c>
      <c r="Z343" s="137">
        <v>91</v>
      </c>
      <c r="AA343" s="137">
        <v>70</v>
      </c>
      <c r="AB343" s="137">
        <v>55</v>
      </c>
      <c r="AC343" s="137">
        <v>53</v>
      </c>
      <c r="AD343" s="137">
        <v>47</v>
      </c>
      <c r="AE343" s="137">
        <v>42</v>
      </c>
      <c r="AF343" s="137">
        <v>27</v>
      </c>
      <c r="AG343" s="137">
        <v>18</v>
      </c>
      <c r="AH343" s="137">
        <v>16</v>
      </c>
      <c r="AI343" s="137">
        <v>13</v>
      </c>
      <c r="AJ343" s="137">
        <v>10</v>
      </c>
      <c r="AK343" s="137">
        <v>10</v>
      </c>
      <c r="AL343" s="137">
        <v>8</v>
      </c>
      <c r="AM343" s="137">
        <v>6</v>
      </c>
      <c r="AN343" s="137">
        <v>5</v>
      </c>
      <c r="AO343" s="137">
        <v>6</v>
      </c>
      <c r="AP343" s="137">
        <v>5</v>
      </c>
    </row>
    <row r="344" spans="1:42" ht="18" customHeight="1">
      <c r="A344" s="122" t="s">
        <v>1242</v>
      </c>
      <c r="B344" s="136" t="s">
        <v>1243</v>
      </c>
      <c r="C344" s="137">
        <v>894</v>
      </c>
      <c r="D344" s="137">
        <v>775</v>
      </c>
      <c r="E344" s="137">
        <v>701</v>
      </c>
      <c r="F344" s="137">
        <v>644</v>
      </c>
      <c r="G344" s="137">
        <v>586</v>
      </c>
      <c r="H344" s="137">
        <v>524</v>
      </c>
      <c r="I344" s="137">
        <v>492</v>
      </c>
      <c r="J344" s="137">
        <v>454</v>
      </c>
      <c r="K344" s="137">
        <v>410</v>
      </c>
      <c r="L344" s="137">
        <v>350</v>
      </c>
      <c r="M344" s="137">
        <v>317</v>
      </c>
      <c r="N344" s="137">
        <v>293</v>
      </c>
      <c r="O344" s="137">
        <v>262</v>
      </c>
      <c r="P344" s="137">
        <v>237</v>
      </c>
      <c r="Q344" s="137">
        <v>211</v>
      </c>
      <c r="R344" s="137">
        <v>186</v>
      </c>
      <c r="S344" s="137">
        <v>149</v>
      </c>
      <c r="T344" s="137">
        <v>133</v>
      </c>
      <c r="U344" s="137">
        <v>114</v>
      </c>
      <c r="V344" s="137">
        <v>108</v>
      </c>
      <c r="W344" s="137">
        <v>101</v>
      </c>
      <c r="X344" s="137">
        <v>82</v>
      </c>
      <c r="Y344" s="137">
        <v>75</v>
      </c>
      <c r="Z344" s="137">
        <v>66</v>
      </c>
      <c r="AA344" s="137">
        <v>55</v>
      </c>
      <c r="AB344" s="137">
        <v>43</v>
      </c>
      <c r="AC344" s="137">
        <v>39</v>
      </c>
      <c r="AD344" s="137">
        <v>33</v>
      </c>
      <c r="AE344" s="137">
        <v>28</v>
      </c>
      <c r="AF344" s="137">
        <v>22</v>
      </c>
      <c r="AG344" s="137">
        <v>17</v>
      </c>
      <c r="AH344" s="137">
        <v>16</v>
      </c>
      <c r="AI344" s="137">
        <v>16</v>
      </c>
      <c r="AJ344" s="137">
        <v>10</v>
      </c>
      <c r="AK344" s="137">
        <v>9</v>
      </c>
      <c r="AL344" s="137">
        <v>7</v>
      </c>
      <c r="AM344" s="137">
        <v>7</v>
      </c>
      <c r="AN344" s="137">
        <v>8</v>
      </c>
      <c r="AO344" s="137">
        <v>8</v>
      </c>
      <c r="AP344" s="137">
        <v>7</v>
      </c>
    </row>
    <row r="345" spans="1:42" ht="18" customHeight="1">
      <c r="A345" s="122" t="s">
        <v>1244</v>
      </c>
      <c r="B345" s="136" t="s">
        <v>1245</v>
      </c>
      <c r="C345" s="137">
        <v>1063</v>
      </c>
      <c r="D345" s="137">
        <v>920</v>
      </c>
      <c r="E345" s="137">
        <v>824</v>
      </c>
      <c r="F345" s="137">
        <v>748</v>
      </c>
      <c r="G345" s="137">
        <v>694</v>
      </c>
      <c r="H345" s="137">
        <v>619</v>
      </c>
      <c r="I345" s="137">
        <v>598</v>
      </c>
      <c r="J345" s="137">
        <v>532</v>
      </c>
      <c r="K345" s="137">
        <v>482</v>
      </c>
      <c r="L345" s="137">
        <v>441</v>
      </c>
      <c r="M345" s="137">
        <v>396</v>
      </c>
      <c r="N345" s="137">
        <v>363</v>
      </c>
      <c r="O345" s="137">
        <v>333</v>
      </c>
      <c r="P345" s="137">
        <v>305</v>
      </c>
      <c r="Q345" s="137">
        <v>274</v>
      </c>
      <c r="R345" s="137">
        <v>251</v>
      </c>
      <c r="S345" s="137">
        <v>227</v>
      </c>
      <c r="T345" s="137">
        <v>211</v>
      </c>
      <c r="U345" s="137">
        <v>179</v>
      </c>
      <c r="V345" s="137">
        <v>152</v>
      </c>
      <c r="W345" s="137">
        <v>134</v>
      </c>
      <c r="X345" s="137">
        <v>112</v>
      </c>
      <c r="Y345" s="137">
        <v>91</v>
      </c>
      <c r="Z345" s="137">
        <v>77</v>
      </c>
      <c r="AA345" s="137">
        <v>63</v>
      </c>
      <c r="AB345" s="137">
        <v>50</v>
      </c>
      <c r="AC345" s="137">
        <v>44</v>
      </c>
      <c r="AD345" s="137">
        <v>35</v>
      </c>
      <c r="AE345" s="137">
        <v>29</v>
      </c>
      <c r="AF345" s="137">
        <v>18</v>
      </c>
      <c r="AG345" s="137">
        <v>14</v>
      </c>
      <c r="AH345" s="137">
        <v>16</v>
      </c>
      <c r="AI345" s="137">
        <v>14</v>
      </c>
      <c r="AJ345" s="137">
        <v>13</v>
      </c>
      <c r="AK345" s="137">
        <v>12</v>
      </c>
      <c r="AL345" s="137">
        <v>13</v>
      </c>
      <c r="AM345" s="137">
        <v>12</v>
      </c>
      <c r="AN345" s="137">
        <v>9</v>
      </c>
      <c r="AO345" s="137">
        <v>9</v>
      </c>
      <c r="AP345" s="137">
        <v>9</v>
      </c>
    </row>
    <row r="346" spans="1:42" ht="18" customHeight="1">
      <c r="A346" s="122" t="s">
        <v>1246</v>
      </c>
      <c r="B346" s="136" t="s">
        <v>1247</v>
      </c>
      <c r="C346" s="137">
        <v>585</v>
      </c>
      <c r="D346" s="137">
        <v>501</v>
      </c>
      <c r="E346" s="137">
        <v>446</v>
      </c>
      <c r="F346" s="137">
        <v>413</v>
      </c>
      <c r="G346" s="137">
        <v>375</v>
      </c>
      <c r="H346" s="137">
        <v>342</v>
      </c>
      <c r="I346" s="137">
        <v>340</v>
      </c>
      <c r="J346" s="137">
        <v>317</v>
      </c>
      <c r="K346" s="137">
        <v>291</v>
      </c>
      <c r="L346" s="137">
        <v>251</v>
      </c>
      <c r="M346" s="137">
        <v>246</v>
      </c>
      <c r="N346" s="137">
        <v>221</v>
      </c>
      <c r="O346" s="137">
        <v>204</v>
      </c>
      <c r="P346" s="137">
        <v>187</v>
      </c>
      <c r="Q346" s="137">
        <v>165</v>
      </c>
      <c r="R346" s="137">
        <v>150</v>
      </c>
      <c r="S346" s="137">
        <v>129</v>
      </c>
      <c r="T346" s="137">
        <v>111</v>
      </c>
      <c r="U346" s="137">
        <v>99</v>
      </c>
      <c r="V346" s="137">
        <v>84</v>
      </c>
      <c r="W346" s="137">
        <v>81</v>
      </c>
      <c r="X346" s="137">
        <v>58</v>
      </c>
      <c r="Y346" s="137">
        <v>55</v>
      </c>
      <c r="Z346" s="137">
        <v>49</v>
      </c>
      <c r="AA346" s="137">
        <v>37</v>
      </c>
      <c r="AB346" s="137">
        <v>33</v>
      </c>
      <c r="AC346" s="137">
        <v>26</v>
      </c>
      <c r="AD346" s="137">
        <v>24</v>
      </c>
      <c r="AE346" s="137">
        <v>23</v>
      </c>
      <c r="AF346" s="137">
        <v>18</v>
      </c>
      <c r="AG346" s="137">
        <v>19</v>
      </c>
      <c r="AH346" s="137">
        <v>13</v>
      </c>
      <c r="AI346" s="137">
        <v>11</v>
      </c>
      <c r="AJ346" s="137">
        <v>9</v>
      </c>
      <c r="AK346" s="137">
        <v>9</v>
      </c>
      <c r="AL346" s="137">
        <v>6</v>
      </c>
      <c r="AM346" s="137">
        <v>7</v>
      </c>
      <c r="AN346" s="137">
        <v>9</v>
      </c>
      <c r="AO346" s="137">
        <v>6</v>
      </c>
      <c r="AP346" s="137">
        <v>5</v>
      </c>
    </row>
    <row r="347" spans="1:42" ht="18" customHeight="1">
      <c r="A347" s="122" t="s">
        <v>1248</v>
      </c>
      <c r="B347" s="136" t="s">
        <v>1249</v>
      </c>
      <c r="C347" s="137">
        <v>557</v>
      </c>
      <c r="D347" s="137">
        <v>482</v>
      </c>
      <c r="E347" s="137">
        <v>425</v>
      </c>
      <c r="F347" s="137">
        <v>376</v>
      </c>
      <c r="G347" s="137">
        <v>350</v>
      </c>
      <c r="H347" s="137">
        <v>322</v>
      </c>
      <c r="I347" s="137">
        <v>298</v>
      </c>
      <c r="J347" s="137">
        <v>271</v>
      </c>
      <c r="K347" s="137">
        <v>255</v>
      </c>
      <c r="L347" s="137">
        <v>224</v>
      </c>
      <c r="M347" s="137">
        <v>201</v>
      </c>
      <c r="N347" s="137">
        <v>185</v>
      </c>
      <c r="O347" s="137">
        <v>163</v>
      </c>
      <c r="P347" s="137">
        <v>153</v>
      </c>
      <c r="Q347" s="137">
        <v>142</v>
      </c>
      <c r="R347" s="137">
        <v>124</v>
      </c>
      <c r="S347" s="137">
        <v>119</v>
      </c>
      <c r="T347" s="137">
        <v>104</v>
      </c>
      <c r="U347" s="137">
        <v>93</v>
      </c>
      <c r="V347" s="137">
        <v>69</v>
      </c>
      <c r="W347" s="137">
        <v>65</v>
      </c>
      <c r="X347" s="137">
        <v>57</v>
      </c>
      <c r="Y347" s="137">
        <v>50</v>
      </c>
      <c r="Z347" s="137">
        <v>39</v>
      </c>
      <c r="AA347" s="137">
        <v>28</v>
      </c>
      <c r="AB347" s="137">
        <v>21</v>
      </c>
      <c r="AC347" s="137">
        <v>17</v>
      </c>
      <c r="AD347" s="137">
        <v>15</v>
      </c>
      <c r="AE347" s="137">
        <v>14</v>
      </c>
      <c r="AF347" s="137">
        <v>12</v>
      </c>
      <c r="AG347" s="137">
        <v>12</v>
      </c>
      <c r="AH347" s="137">
        <v>10</v>
      </c>
      <c r="AI347" s="137">
        <v>12</v>
      </c>
      <c r="AJ347" s="137">
        <v>9</v>
      </c>
      <c r="AK347" s="137">
        <v>6</v>
      </c>
      <c r="AL347" s="137">
        <v>6</v>
      </c>
      <c r="AM347" s="137">
        <v>6</v>
      </c>
      <c r="AN347" s="137">
        <v>5</v>
      </c>
      <c r="AO347" s="137" t="s">
        <v>631</v>
      </c>
      <c r="AP347" s="137" t="s">
        <v>631</v>
      </c>
    </row>
    <row r="348" spans="1:42" ht="18" customHeight="1">
      <c r="A348" s="122" t="s">
        <v>1250</v>
      </c>
      <c r="B348" s="136" t="s">
        <v>1251</v>
      </c>
      <c r="C348" s="137">
        <v>715</v>
      </c>
      <c r="D348" s="137">
        <v>609</v>
      </c>
      <c r="E348" s="137">
        <v>531</v>
      </c>
      <c r="F348" s="137">
        <v>479</v>
      </c>
      <c r="G348" s="137">
        <v>446</v>
      </c>
      <c r="H348" s="137">
        <v>398</v>
      </c>
      <c r="I348" s="137">
        <v>378</v>
      </c>
      <c r="J348" s="137">
        <v>345</v>
      </c>
      <c r="K348" s="137">
        <v>305</v>
      </c>
      <c r="L348" s="137">
        <v>258</v>
      </c>
      <c r="M348" s="137">
        <v>242</v>
      </c>
      <c r="N348" s="137">
        <v>228</v>
      </c>
      <c r="O348" s="137">
        <v>204</v>
      </c>
      <c r="P348" s="137">
        <v>196</v>
      </c>
      <c r="Q348" s="137">
        <v>169</v>
      </c>
      <c r="R348" s="137">
        <v>150</v>
      </c>
      <c r="S348" s="137">
        <v>133</v>
      </c>
      <c r="T348" s="137">
        <v>123</v>
      </c>
      <c r="U348" s="137">
        <v>113</v>
      </c>
      <c r="V348" s="137">
        <v>96</v>
      </c>
      <c r="W348" s="137">
        <v>90</v>
      </c>
      <c r="X348" s="137">
        <v>87</v>
      </c>
      <c r="Y348" s="137">
        <v>74</v>
      </c>
      <c r="Z348" s="137">
        <v>58</v>
      </c>
      <c r="AA348" s="137">
        <v>50</v>
      </c>
      <c r="AB348" s="137">
        <v>34</v>
      </c>
      <c r="AC348" s="137">
        <v>29</v>
      </c>
      <c r="AD348" s="137">
        <v>20</v>
      </c>
      <c r="AE348" s="137">
        <v>15</v>
      </c>
      <c r="AF348" s="137">
        <v>10</v>
      </c>
      <c r="AG348" s="137">
        <v>10</v>
      </c>
      <c r="AH348" s="137">
        <v>10</v>
      </c>
      <c r="AI348" s="137">
        <v>7</v>
      </c>
      <c r="AJ348" s="137">
        <v>8</v>
      </c>
      <c r="AK348" s="137">
        <v>7</v>
      </c>
      <c r="AL348" s="137">
        <v>8</v>
      </c>
      <c r="AM348" s="137">
        <v>7</v>
      </c>
      <c r="AN348" s="137">
        <v>7</v>
      </c>
      <c r="AO348" s="137" t="s">
        <v>631</v>
      </c>
      <c r="AP348" s="137">
        <v>5</v>
      </c>
    </row>
    <row r="349" spans="1:42" ht="18" customHeight="1">
      <c r="A349" s="122" t="s">
        <v>1252</v>
      </c>
      <c r="B349" s="136" t="s">
        <v>1253</v>
      </c>
      <c r="C349" s="137">
        <v>714</v>
      </c>
      <c r="D349" s="137">
        <v>627</v>
      </c>
      <c r="E349" s="137">
        <v>557</v>
      </c>
      <c r="F349" s="137">
        <v>526</v>
      </c>
      <c r="G349" s="137">
        <v>487</v>
      </c>
      <c r="H349" s="137">
        <v>434</v>
      </c>
      <c r="I349" s="137">
        <v>426</v>
      </c>
      <c r="J349" s="137">
        <v>378</v>
      </c>
      <c r="K349" s="137">
        <v>357</v>
      </c>
      <c r="L349" s="137">
        <v>320</v>
      </c>
      <c r="M349" s="137">
        <v>292</v>
      </c>
      <c r="N349" s="137">
        <v>270</v>
      </c>
      <c r="O349" s="137">
        <v>248</v>
      </c>
      <c r="P349" s="137">
        <v>226</v>
      </c>
      <c r="Q349" s="137">
        <v>201</v>
      </c>
      <c r="R349" s="137">
        <v>173</v>
      </c>
      <c r="S349" s="137">
        <v>154</v>
      </c>
      <c r="T349" s="137">
        <v>138</v>
      </c>
      <c r="U349" s="137">
        <v>127</v>
      </c>
      <c r="V349" s="137">
        <v>104</v>
      </c>
      <c r="W349" s="137">
        <v>90</v>
      </c>
      <c r="X349" s="137">
        <v>73</v>
      </c>
      <c r="Y349" s="137">
        <v>66</v>
      </c>
      <c r="Z349" s="137">
        <v>57</v>
      </c>
      <c r="AA349" s="137">
        <v>45</v>
      </c>
      <c r="AB349" s="137">
        <v>36</v>
      </c>
      <c r="AC349" s="137">
        <v>23</v>
      </c>
      <c r="AD349" s="137">
        <v>20</v>
      </c>
      <c r="AE349" s="137">
        <v>12</v>
      </c>
      <c r="AF349" s="137">
        <v>6</v>
      </c>
      <c r="AG349" s="137">
        <v>5</v>
      </c>
      <c r="AH349" s="137">
        <v>6</v>
      </c>
      <c r="AI349" s="137">
        <v>7</v>
      </c>
      <c r="AJ349" s="137">
        <v>6</v>
      </c>
      <c r="AK349" s="137">
        <v>8</v>
      </c>
      <c r="AL349" s="137">
        <v>8</v>
      </c>
      <c r="AM349" s="137">
        <v>7</v>
      </c>
      <c r="AN349" s="137">
        <v>5</v>
      </c>
      <c r="AO349" s="137" t="s">
        <v>631</v>
      </c>
      <c r="AP349" s="137" t="s">
        <v>631</v>
      </c>
    </row>
    <row r="350" spans="1:42" ht="18" customHeight="1">
      <c r="A350" s="122" t="s">
        <v>1254</v>
      </c>
      <c r="B350" s="136" t="s">
        <v>1255</v>
      </c>
      <c r="C350" s="137">
        <v>1333</v>
      </c>
      <c r="D350" s="137">
        <v>1174</v>
      </c>
      <c r="E350" s="137">
        <v>1038</v>
      </c>
      <c r="F350" s="137">
        <v>939</v>
      </c>
      <c r="G350" s="137">
        <v>880</v>
      </c>
      <c r="H350" s="137">
        <v>793</v>
      </c>
      <c r="I350" s="137">
        <v>759</v>
      </c>
      <c r="J350" s="137">
        <v>692</v>
      </c>
      <c r="K350" s="137">
        <v>630</v>
      </c>
      <c r="L350" s="137">
        <v>556</v>
      </c>
      <c r="M350" s="137">
        <v>500</v>
      </c>
      <c r="N350" s="137">
        <v>462</v>
      </c>
      <c r="O350" s="137">
        <v>419</v>
      </c>
      <c r="P350" s="137">
        <v>368</v>
      </c>
      <c r="Q350" s="137">
        <v>348</v>
      </c>
      <c r="R350" s="137">
        <v>320</v>
      </c>
      <c r="S350" s="137">
        <v>277</v>
      </c>
      <c r="T350" s="137">
        <v>243</v>
      </c>
      <c r="U350" s="137">
        <v>220</v>
      </c>
      <c r="V350" s="137">
        <v>203</v>
      </c>
      <c r="W350" s="137">
        <v>185</v>
      </c>
      <c r="X350" s="137">
        <v>169</v>
      </c>
      <c r="Y350" s="137">
        <v>154</v>
      </c>
      <c r="Z350" s="137">
        <v>140</v>
      </c>
      <c r="AA350" s="137">
        <v>132</v>
      </c>
      <c r="AB350" s="137">
        <v>117</v>
      </c>
      <c r="AC350" s="137">
        <v>111</v>
      </c>
      <c r="AD350" s="137">
        <v>99</v>
      </c>
      <c r="AE350" s="137">
        <v>89</v>
      </c>
      <c r="AF350" s="137">
        <v>86</v>
      </c>
      <c r="AG350" s="137">
        <v>84</v>
      </c>
      <c r="AH350" s="137">
        <v>80</v>
      </c>
      <c r="AI350" s="137">
        <v>77</v>
      </c>
      <c r="AJ350" s="137">
        <v>77</v>
      </c>
      <c r="AK350" s="137">
        <v>76</v>
      </c>
      <c r="AL350" s="137">
        <v>73</v>
      </c>
      <c r="AM350" s="137">
        <v>72</v>
      </c>
      <c r="AN350" s="137">
        <v>69</v>
      </c>
      <c r="AO350" s="137">
        <v>75</v>
      </c>
      <c r="AP350" s="137">
        <v>76</v>
      </c>
    </row>
    <row r="351" spans="1:42" ht="18" customHeight="1">
      <c r="A351" s="122" t="s">
        <v>1256</v>
      </c>
      <c r="B351" s="136" t="s">
        <v>1257</v>
      </c>
      <c r="C351" s="137">
        <v>725</v>
      </c>
      <c r="D351" s="137">
        <v>641</v>
      </c>
      <c r="E351" s="137">
        <v>575</v>
      </c>
      <c r="F351" s="137">
        <v>538</v>
      </c>
      <c r="G351" s="137">
        <v>495</v>
      </c>
      <c r="H351" s="137">
        <v>435</v>
      </c>
      <c r="I351" s="137">
        <v>424</v>
      </c>
      <c r="J351" s="137">
        <v>381</v>
      </c>
      <c r="K351" s="137">
        <v>343</v>
      </c>
      <c r="L351" s="137">
        <v>298</v>
      </c>
      <c r="M351" s="137">
        <v>286</v>
      </c>
      <c r="N351" s="137">
        <v>259</v>
      </c>
      <c r="O351" s="137">
        <v>237</v>
      </c>
      <c r="P351" s="137">
        <v>205</v>
      </c>
      <c r="Q351" s="137">
        <v>188</v>
      </c>
      <c r="R351" s="137">
        <v>155</v>
      </c>
      <c r="S351" s="137">
        <v>137</v>
      </c>
      <c r="T351" s="137">
        <v>115</v>
      </c>
      <c r="U351" s="137">
        <v>94</v>
      </c>
      <c r="V351" s="137">
        <v>83</v>
      </c>
      <c r="W351" s="137">
        <v>72</v>
      </c>
      <c r="X351" s="137">
        <v>73</v>
      </c>
      <c r="Y351" s="137">
        <v>65</v>
      </c>
      <c r="Z351" s="137">
        <v>60</v>
      </c>
      <c r="AA351" s="137">
        <v>49</v>
      </c>
      <c r="AB351" s="137">
        <v>38</v>
      </c>
      <c r="AC351" s="137">
        <v>32</v>
      </c>
      <c r="AD351" s="137">
        <v>23</v>
      </c>
      <c r="AE351" s="137">
        <v>15</v>
      </c>
      <c r="AF351" s="137">
        <v>12</v>
      </c>
      <c r="AG351" s="137">
        <v>13</v>
      </c>
      <c r="AH351" s="137">
        <v>9</v>
      </c>
      <c r="AI351" s="137">
        <v>7</v>
      </c>
      <c r="AJ351" s="137" t="s">
        <v>631</v>
      </c>
      <c r="AK351" s="137" t="s">
        <v>631</v>
      </c>
      <c r="AL351" s="137" t="s">
        <v>631</v>
      </c>
      <c r="AM351" s="137" t="s">
        <v>631</v>
      </c>
      <c r="AN351" s="137">
        <v>5</v>
      </c>
      <c r="AO351" s="137">
        <v>5</v>
      </c>
      <c r="AP351" s="137" t="s">
        <v>631</v>
      </c>
    </row>
    <row r="352" spans="1:42" ht="18" customHeight="1">
      <c r="A352" s="136"/>
      <c r="B352" s="136" t="s">
        <v>727</v>
      </c>
      <c r="C352" s="137" t="s">
        <v>631</v>
      </c>
      <c r="D352" s="137" t="s">
        <v>631</v>
      </c>
      <c r="E352" s="137" t="s">
        <v>631</v>
      </c>
      <c r="F352" s="137">
        <v>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c r="W352" s="137">
        <v>0</v>
      </c>
      <c r="X352" s="137">
        <v>0</v>
      </c>
      <c r="Y352" s="137">
        <v>0</v>
      </c>
      <c r="Z352" s="137">
        <v>0</v>
      </c>
      <c r="AA352" s="137">
        <v>0</v>
      </c>
      <c r="AB352" s="137">
        <v>0</v>
      </c>
      <c r="AC352" s="137">
        <v>0</v>
      </c>
      <c r="AD352" s="137">
        <v>0</v>
      </c>
      <c r="AE352" s="137">
        <v>0</v>
      </c>
      <c r="AF352" s="137">
        <v>0</v>
      </c>
      <c r="AG352" s="137">
        <v>0</v>
      </c>
      <c r="AH352" s="137">
        <v>0</v>
      </c>
      <c r="AI352" s="137">
        <v>0</v>
      </c>
      <c r="AJ352" s="137">
        <v>0</v>
      </c>
      <c r="AK352" s="137">
        <v>0</v>
      </c>
      <c r="AL352" s="137">
        <v>0</v>
      </c>
      <c r="AM352" s="137">
        <v>0</v>
      </c>
      <c r="AN352" s="137">
        <v>0</v>
      </c>
      <c r="AO352" s="137">
        <v>0</v>
      </c>
      <c r="AP352" s="137">
        <v>0</v>
      </c>
    </row>
    <row r="353" spans="1:42" ht="18" customHeight="1">
      <c r="A353" s="122" t="s">
        <v>1258</v>
      </c>
      <c r="B353" s="136" t="s">
        <v>1259</v>
      </c>
      <c r="C353" s="137">
        <v>4884</v>
      </c>
      <c r="D353" s="137">
        <v>4246</v>
      </c>
      <c r="E353" s="137">
        <v>3667</v>
      </c>
      <c r="F353" s="137">
        <v>3300</v>
      </c>
      <c r="G353" s="137">
        <v>2971</v>
      </c>
      <c r="H353" s="137">
        <v>2595</v>
      </c>
      <c r="I353" s="137">
        <v>2489</v>
      </c>
      <c r="J353" s="137">
        <v>2281</v>
      </c>
      <c r="K353" s="137">
        <v>2086</v>
      </c>
      <c r="L353" s="137">
        <v>1865</v>
      </c>
      <c r="M353" s="137">
        <v>1732</v>
      </c>
      <c r="N353" s="137">
        <v>1574</v>
      </c>
      <c r="O353" s="137">
        <v>1448</v>
      </c>
      <c r="P353" s="137">
        <v>1314</v>
      </c>
      <c r="Q353" s="137">
        <v>1182</v>
      </c>
      <c r="R353" s="137">
        <v>1055</v>
      </c>
      <c r="S353" s="137">
        <v>966</v>
      </c>
      <c r="T353" s="137">
        <v>839</v>
      </c>
      <c r="U353" s="137">
        <v>760</v>
      </c>
      <c r="V353" s="137">
        <v>636</v>
      </c>
      <c r="W353" s="137">
        <v>567</v>
      </c>
      <c r="X353" s="137">
        <v>506</v>
      </c>
      <c r="Y353" s="137">
        <v>435</v>
      </c>
      <c r="Z353" s="137">
        <v>356</v>
      </c>
      <c r="AA353" s="137">
        <v>301</v>
      </c>
      <c r="AB353" s="137">
        <v>257</v>
      </c>
      <c r="AC353" s="137">
        <v>215</v>
      </c>
      <c r="AD353" s="137">
        <v>166</v>
      </c>
      <c r="AE353" s="137">
        <v>145</v>
      </c>
      <c r="AF353" s="137">
        <v>112</v>
      </c>
      <c r="AG353" s="137">
        <v>102</v>
      </c>
      <c r="AH353" s="137">
        <v>90</v>
      </c>
      <c r="AI353" s="137">
        <v>83</v>
      </c>
      <c r="AJ353" s="137">
        <v>72</v>
      </c>
      <c r="AK353" s="137">
        <v>61</v>
      </c>
      <c r="AL353" s="137">
        <v>56</v>
      </c>
      <c r="AM353" s="137">
        <v>49</v>
      </c>
      <c r="AN353" s="137">
        <v>46</v>
      </c>
      <c r="AO353" s="137">
        <v>42</v>
      </c>
      <c r="AP353" s="137">
        <v>38</v>
      </c>
    </row>
    <row r="354" spans="1:42" ht="18" customHeight="1">
      <c r="A354" s="122" t="s">
        <v>1260</v>
      </c>
      <c r="B354" s="136" t="s">
        <v>1261</v>
      </c>
      <c r="C354" s="137">
        <v>237</v>
      </c>
      <c r="D354" s="137">
        <v>215</v>
      </c>
      <c r="E354" s="137">
        <v>185</v>
      </c>
      <c r="F354" s="137">
        <v>169</v>
      </c>
      <c r="G354" s="137">
        <v>150</v>
      </c>
      <c r="H354" s="137">
        <v>130</v>
      </c>
      <c r="I354" s="137">
        <v>122</v>
      </c>
      <c r="J354" s="137">
        <v>121</v>
      </c>
      <c r="K354" s="137">
        <v>115</v>
      </c>
      <c r="L354" s="137">
        <v>103</v>
      </c>
      <c r="M354" s="137">
        <v>98</v>
      </c>
      <c r="N354" s="137">
        <v>76</v>
      </c>
      <c r="O354" s="137">
        <v>72</v>
      </c>
      <c r="P354" s="137">
        <v>64</v>
      </c>
      <c r="Q354" s="137">
        <v>56</v>
      </c>
      <c r="R354" s="137">
        <v>53</v>
      </c>
      <c r="S354" s="137">
        <v>47</v>
      </c>
      <c r="T354" s="137">
        <v>37</v>
      </c>
      <c r="U354" s="137">
        <v>35</v>
      </c>
      <c r="V354" s="137">
        <v>31</v>
      </c>
      <c r="W354" s="137">
        <v>25</v>
      </c>
      <c r="X354" s="137">
        <v>24</v>
      </c>
      <c r="Y354" s="137">
        <v>20</v>
      </c>
      <c r="Z354" s="137">
        <v>15</v>
      </c>
      <c r="AA354" s="137">
        <v>12</v>
      </c>
      <c r="AB354" s="137">
        <v>10</v>
      </c>
      <c r="AC354" s="137">
        <v>9</v>
      </c>
      <c r="AD354" s="137">
        <v>7</v>
      </c>
      <c r="AE354" s="137" t="s">
        <v>631</v>
      </c>
      <c r="AF354" s="137" t="s">
        <v>631</v>
      </c>
      <c r="AG354" s="137" t="s">
        <v>631</v>
      </c>
      <c r="AH354" s="137" t="s">
        <v>631</v>
      </c>
      <c r="AI354" s="137" t="s">
        <v>631</v>
      </c>
      <c r="AJ354" s="137" t="s">
        <v>631</v>
      </c>
      <c r="AK354" s="137" t="s">
        <v>631</v>
      </c>
      <c r="AL354" s="137" t="s">
        <v>631</v>
      </c>
      <c r="AM354" s="137" t="s">
        <v>631</v>
      </c>
      <c r="AN354" s="137" t="s">
        <v>631</v>
      </c>
      <c r="AO354" s="137" t="s">
        <v>631</v>
      </c>
      <c r="AP354" s="137" t="s">
        <v>631</v>
      </c>
    </row>
    <row r="355" spans="1:42" ht="18" customHeight="1">
      <c r="A355" s="122" t="s">
        <v>1262</v>
      </c>
      <c r="B355" s="136" t="s">
        <v>1263</v>
      </c>
      <c r="C355" s="137">
        <v>655</v>
      </c>
      <c r="D355" s="137">
        <v>564</v>
      </c>
      <c r="E355" s="137">
        <v>489</v>
      </c>
      <c r="F355" s="137">
        <v>439</v>
      </c>
      <c r="G355" s="137">
        <v>389</v>
      </c>
      <c r="H355" s="137">
        <v>340</v>
      </c>
      <c r="I355" s="137">
        <v>326</v>
      </c>
      <c r="J355" s="137">
        <v>295</v>
      </c>
      <c r="K355" s="137">
        <v>263</v>
      </c>
      <c r="L355" s="137">
        <v>237</v>
      </c>
      <c r="M355" s="137">
        <v>215</v>
      </c>
      <c r="N355" s="137">
        <v>200</v>
      </c>
      <c r="O355" s="137">
        <v>193</v>
      </c>
      <c r="P355" s="137">
        <v>173</v>
      </c>
      <c r="Q355" s="137">
        <v>159</v>
      </c>
      <c r="R355" s="137">
        <v>141</v>
      </c>
      <c r="S355" s="137">
        <v>135</v>
      </c>
      <c r="T355" s="137">
        <v>122</v>
      </c>
      <c r="U355" s="137">
        <v>110</v>
      </c>
      <c r="V355" s="137">
        <v>86</v>
      </c>
      <c r="W355" s="137">
        <v>77</v>
      </c>
      <c r="X355" s="137">
        <v>67</v>
      </c>
      <c r="Y355" s="137">
        <v>59</v>
      </c>
      <c r="Z355" s="137">
        <v>50</v>
      </c>
      <c r="AA355" s="137">
        <v>44</v>
      </c>
      <c r="AB355" s="137">
        <v>36</v>
      </c>
      <c r="AC355" s="137">
        <v>27</v>
      </c>
      <c r="AD355" s="137">
        <v>23</v>
      </c>
      <c r="AE355" s="137">
        <v>21</v>
      </c>
      <c r="AF355" s="137">
        <v>14</v>
      </c>
      <c r="AG355" s="137">
        <v>11</v>
      </c>
      <c r="AH355" s="137">
        <v>9</v>
      </c>
      <c r="AI355" s="137">
        <v>9</v>
      </c>
      <c r="AJ355" s="137">
        <v>7</v>
      </c>
      <c r="AK355" s="137">
        <v>5</v>
      </c>
      <c r="AL355" s="137">
        <v>5</v>
      </c>
      <c r="AM355" s="137" t="s">
        <v>631</v>
      </c>
      <c r="AN355" s="137" t="s">
        <v>631</v>
      </c>
      <c r="AO355" s="137">
        <v>5</v>
      </c>
      <c r="AP355" s="137">
        <v>5</v>
      </c>
    </row>
    <row r="356" spans="1:42" ht="18" customHeight="1">
      <c r="A356" s="122" t="s">
        <v>1264</v>
      </c>
      <c r="B356" s="136" t="s">
        <v>1265</v>
      </c>
      <c r="C356" s="137">
        <v>929</v>
      </c>
      <c r="D356" s="137">
        <v>815</v>
      </c>
      <c r="E356" s="137">
        <v>719</v>
      </c>
      <c r="F356" s="137">
        <v>644</v>
      </c>
      <c r="G356" s="137">
        <v>570</v>
      </c>
      <c r="H356" s="137">
        <v>482</v>
      </c>
      <c r="I356" s="137">
        <v>460</v>
      </c>
      <c r="J356" s="137">
        <v>423</v>
      </c>
      <c r="K356" s="137">
        <v>375</v>
      </c>
      <c r="L356" s="137">
        <v>340</v>
      </c>
      <c r="M356" s="137">
        <v>309</v>
      </c>
      <c r="N356" s="137">
        <v>280</v>
      </c>
      <c r="O356" s="137">
        <v>254</v>
      </c>
      <c r="P356" s="137">
        <v>231</v>
      </c>
      <c r="Q356" s="137">
        <v>217</v>
      </c>
      <c r="R356" s="137">
        <v>194</v>
      </c>
      <c r="S356" s="137">
        <v>177</v>
      </c>
      <c r="T356" s="137">
        <v>149</v>
      </c>
      <c r="U356" s="137">
        <v>139</v>
      </c>
      <c r="V356" s="137">
        <v>117</v>
      </c>
      <c r="W356" s="137">
        <v>110</v>
      </c>
      <c r="X356" s="137">
        <v>99</v>
      </c>
      <c r="Y356" s="137">
        <v>81</v>
      </c>
      <c r="Z356" s="137">
        <v>64</v>
      </c>
      <c r="AA356" s="137">
        <v>59</v>
      </c>
      <c r="AB356" s="137">
        <v>51</v>
      </c>
      <c r="AC356" s="137">
        <v>47</v>
      </c>
      <c r="AD356" s="137">
        <v>36</v>
      </c>
      <c r="AE356" s="137">
        <v>34</v>
      </c>
      <c r="AF356" s="137">
        <v>28</v>
      </c>
      <c r="AG356" s="137">
        <v>29</v>
      </c>
      <c r="AH356" s="137">
        <v>25</v>
      </c>
      <c r="AI356" s="137">
        <v>20</v>
      </c>
      <c r="AJ356" s="137">
        <v>18</v>
      </c>
      <c r="AK356" s="137">
        <v>17</v>
      </c>
      <c r="AL356" s="137">
        <v>14</v>
      </c>
      <c r="AM356" s="137">
        <v>11</v>
      </c>
      <c r="AN356" s="137">
        <v>10</v>
      </c>
      <c r="AO356" s="137">
        <v>7</v>
      </c>
      <c r="AP356" s="137" t="s">
        <v>631</v>
      </c>
    </row>
    <row r="357" spans="1:42" ht="18" customHeight="1">
      <c r="A357" s="122" t="s">
        <v>1266</v>
      </c>
      <c r="B357" s="136" t="s">
        <v>1267</v>
      </c>
      <c r="C357" s="137">
        <v>346</v>
      </c>
      <c r="D357" s="137">
        <v>296</v>
      </c>
      <c r="E357" s="137">
        <v>242</v>
      </c>
      <c r="F357" s="137">
        <v>212</v>
      </c>
      <c r="G357" s="137">
        <v>203</v>
      </c>
      <c r="H357" s="137">
        <v>184</v>
      </c>
      <c r="I357" s="137">
        <v>172</v>
      </c>
      <c r="J357" s="137">
        <v>152</v>
      </c>
      <c r="K357" s="137">
        <v>145</v>
      </c>
      <c r="L357" s="137">
        <v>129</v>
      </c>
      <c r="M357" s="137">
        <v>131</v>
      </c>
      <c r="N357" s="137">
        <v>119</v>
      </c>
      <c r="O357" s="137">
        <v>106</v>
      </c>
      <c r="P357" s="137">
        <v>96</v>
      </c>
      <c r="Q357" s="137">
        <v>86</v>
      </c>
      <c r="R357" s="137">
        <v>76</v>
      </c>
      <c r="S357" s="137">
        <v>66</v>
      </c>
      <c r="T357" s="137">
        <v>55</v>
      </c>
      <c r="U357" s="137">
        <v>53</v>
      </c>
      <c r="V357" s="137">
        <v>45</v>
      </c>
      <c r="W357" s="137">
        <v>44</v>
      </c>
      <c r="X357" s="137">
        <v>38</v>
      </c>
      <c r="Y357" s="137">
        <v>27</v>
      </c>
      <c r="Z357" s="137">
        <v>21</v>
      </c>
      <c r="AA357" s="137">
        <v>19</v>
      </c>
      <c r="AB357" s="137">
        <v>19</v>
      </c>
      <c r="AC357" s="137">
        <v>15</v>
      </c>
      <c r="AD357" s="137">
        <v>11</v>
      </c>
      <c r="AE357" s="137">
        <v>7</v>
      </c>
      <c r="AF357" s="137" t="s">
        <v>631</v>
      </c>
      <c r="AG357" s="137" t="s">
        <v>631</v>
      </c>
      <c r="AH357" s="137" t="s">
        <v>631</v>
      </c>
      <c r="AI357" s="137" t="s">
        <v>631</v>
      </c>
      <c r="AJ357" s="137">
        <v>5</v>
      </c>
      <c r="AK357" s="137" t="s">
        <v>631</v>
      </c>
      <c r="AL357" s="137" t="s">
        <v>631</v>
      </c>
      <c r="AM357" s="137" t="s">
        <v>631</v>
      </c>
      <c r="AN357" s="137" t="s">
        <v>631</v>
      </c>
      <c r="AO357" s="137" t="s">
        <v>631</v>
      </c>
      <c r="AP357" s="137" t="s">
        <v>631</v>
      </c>
    </row>
    <row r="358" spans="1:42" ht="18" customHeight="1">
      <c r="A358" s="122" t="s">
        <v>1268</v>
      </c>
      <c r="B358" s="136" t="s">
        <v>1269</v>
      </c>
      <c r="C358" s="137">
        <v>1169</v>
      </c>
      <c r="D358" s="137">
        <v>1018</v>
      </c>
      <c r="E358" s="137">
        <v>882</v>
      </c>
      <c r="F358" s="137">
        <v>797</v>
      </c>
      <c r="G358" s="137">
        <v>728</v>
      </c>
      <c r="H358" s="137">
        <v>641</v>
      </c>
      <c r="I358" s="137">
        <v>601</v>
      </c>
      <c r="J358" s="137">
        <v>549</v>
      </c>
      <c r="K358" s="137">
        <v>501</v>
      </c>
      <c r="L358" s="137">
        <v>446</v>
      </c>
      <c r="M358" s="137">
        <v>410</v>
      </c>
      <c r="N358" s="137">
        <v>372</v>
      </c>
      <c r="O358" s="137">
        <v>344</v>
      </c>
      <c r="P358" s="137">
        <v>305</v>
      </c>
      <c r="Q358" s="137">
        <v>268</v>
      </c>
      <c r="R358" s="137">
        <v>233</v>
      </c>
      <c r="S358" s="137">
        <v>212</v>
      </c>
      <c r="T358" s="137">
        <v>187</v>
      </c>
      <c r="U358" s="137">
        <v>160</v>
      </c>
      <c r="V358" s="137">
        <v>133</v>
      </c>
      <c r="W358" s="137">
        <v>112</v>
      </c>
      <c r="X358" s="137">
        <v>99</v>
      </c>
      <c r="Y358" s="137">
        <v>92</v>
      </c>
      <c r="Z358" s="137">
        <v>74</v>
      </c>
      <c r="AA358" s="137">
        <v>63</v>
      </c>
      <c r="AB358" s="137">
        <v>57</v>
      </c>
      <c r="AC358" s="137">
        <v>48</v>
      </c>
      <c r="AD358" s="137">
        <v>37</v>
      </c>
      <c r="AE358" s="137">
        <v>33</v>
      </c>
      <c r="AF358" s="137">
        <v>25</v>
      </c>
      <c r="AG358" s="137">
        <v>20</v>
      </c>
      <c r="AH358" s="137">
        <v>20</v>
      </c>
      <c r="AI358" s="137">
        <v>21</v>
      </c>
      <c r="AJ358" s="137">
        <v>14</v>
      </c>
      <c r="AK358" s="137">
        <v>15</v>
      </c>
      <c r="AL358" s="137">
        <v>14</v>
      </c>
      <c r="AM358" s="137">
        <v>13</v>
      </c>
      <c r="AN358" s="137">
        <v>12</v>
      </c>
      <c r="AO358" s="137">
        <v>10</v>
      </c>
      <c r="AP358" s="137">
        <v>9</v>
      </c>
    </row>
    <row r="359" spans="1:42" ht="18" customHeight="1">
      <c r="A359" s="136" t="s">
        <v>1270</v>
      </c>
      <c r="B359" s="136" t="s">
        <v>1271</v>
      </c>
      <c r="C359" s="137">
        <v>1163</v>
      </c>
      <c r="D359" s="137">
        <v>997</v>
      </c>
      <c r="E359" s="137">
        <v>868</v>
      </c>
      <c r="F359" s="137">
        <v>783</v>
      </c>
      <c r="G359" s="137">
        <v>699</v>
      </c>
      <c r="H359" s="137">
        <v>619</v>
      </c>
      <c r="I359" s="137">
        <v>605</v>
      </c>
      <c r="J359" s="137">
        <v>560</v>
      </c>
      <c r="K359" s="137">
        <v>508</v>
      </c>
      <c r="L359" s="137">
        <v>445</v>
      </c>
      <c r="M359" s="137">
        <v>414</v>
      </c>
      <c r="N359" s="137">
        <v>381</v>
      </c>
      <c r="O359" s="137">
        <v>351</v>
      </c>
      <c r="P359" s="137">
        <v>326</v>
      </c>
      <c r="Q359" s="137">
        <v>285</v>
      </c>
      <c r="R359" s="137">
        <v>261</v>
      </c>
      <c r="S359" s="137">
        <v>242</v>
      </c>
      <c r="T359" s="137">
        <v>217</v>
      </c>
      <c r="U359" s="137">
        <v>198</v>
      </c>
      <c r="V359" s="137">
        <v>172</v>
      </c>
      <c r="W359" s="137">
        <v>153</v>
      </c>
      <c r="X359" s="137">
        <v>137</v>
      </c>
      <c r="Y359" s="137">
        <v>121</v>
      </c>
      <c r="Z359" s="137">
        <v>104</v>
      </c>
      <c r="AA359" s="137">
        <v>79</v>
      </c>
      <c r="AB359" s="137">
        <v>63</v>
      </c>
      <c r="AC359" s="137">
        <v>50</v>
      </c>
      <c r="AD359" s="137">
        <v>41</v>
      </c>
      <c r="AE359" s="137">
        <v>37</v>
      </c>
      <c r="AF359" s="137">
        <v>29</v>
      </c>
      <c r="AG359" s="137">
        <v>28</v>
      </c>
      <c r="AH359" s="137">
        <v>22</v>
      </c>
      <c r="AI359" s="137">
        <v>19</v>
      </c>
      <c r="AJ359" s="137">
        <v>19</v>
      </c>
      <c r="AK359" s="137">
        <v>14</v>
      </c>
      <c r="AL359" s="137">
        <v>15</v>
      </c>
      <c r="AM359" s="137">
        <v>13</v>
      </c>
      <c r="AN359" s="137">
        <v>14</v>
      </c>
      <c r="AO359" s="137">
        <v>13</v>
      </c>
      <c r="AP359" s="137">
        <v>12</v>
      </c>
    </row>
    <row r="360" spans="1:42" ht="18" customHeight="1">
      <c r="A360" s="122" t="s">
        <v>1272</v>
      </c>
      <c r="B360" s="136" t="s">
        <v>1273</v>
      </c>
      <c r="C360" s="137">
        <v>383</v>
      </c>
      <c r="D360" s="137">
        <v>340</v>
      </c>
      <c r="E360" s="137">
        <v>281</v>
      </c>
      <c r="F360" s="137">
        <v>255</v>
      </c>
      <c r="G360" s="137">
        <v>231</v>
      </c>
      <c r="H360" s="137">
        <v>198</v>
      </c>
      <c r="I360" s="137">
        <v>202</v>
      </c>
      <c r="J360" s="137">
        <v>180</v>
      </c>
      <c r="K360" s="137">
        <v>178</v>
      </c>
      <c r="L360" s="137">
        <v>164</v>
      </c>
      <c r="M360" s="137">
        <v>154</v>
      </c>
      <c r="N360" s="137">
        <v>145</v>
      </c>
      <c r="O360" s="137">
        <v>127</v>
      </c>
      <c r="P360" s="137">
        <v>117</v>
      </c>
      <c r="Q360" s="137">
        <v>110</v>
      </c>
      <c r="R360" s="137">
        <v>96</v>
      </c>
      <c r="S360" s="137">
        <v>86</v>
      </c>
      <c r="T360" s="137">
        <v>71</v>
      </c>
      <c r="U360" s="137">
        <v>64</v>
      </c>
      <c r="V360" s="137">
        <v>51</v>
      </c>
      <c r="W360" s="137">
        <v>45</v>
      </c>
      <c r="X360" s="137">
        <v>40</v>
      </c>
      <c r="Y360" s="137">
        <v>34</v>
      </c>
      <c r="Z360" s="137">
        <v>27</v>
      </c>
      <c r="AA360" s="137">
        <v>24</v>
      </c>
      <c r="AB360" s="137">
        <v>20</v>
      </c>
      <c r="AC360" s="137">
        <v>18</v>
      </c>
      <c r="AD360" s="137">
        <v>10</v>
      </c>
      <c r="AE360" s="137">
        <v>9</v>
      </c>
      <c r="AF360" s="137">
        <v>8</v>
      </c>
      <c r="AG360" s="137">
        <v>6</v>
      </c>
      <c r="AH360" s="137">
        <v>6</v>
      </c>
      <c r="AI360" s="137">
        <v>5</v>
      </c>
      <c r="AJ360" s="137" t="s">
        <v>631</v>
      </c>
      <c r="AK360" s="137" t="s">
        <v>631</v>
      </c>
      <c r="AL360" s="137" t="s">
        <v>631</v>
      </c>
      <c r="AM360" s="137" t="s">
        <v>631</v>
      </c>
      <c r="AN360" s="137" t="s">
        <v>631</v>
      </c>
      <c r="AO360" s="137" t="s">
        <v>631</v>
      </c>
      <c r="AP360" s="137">
        <v>5</v>
      </c>
    </row>
    <row r="361" spans="1:42" ht="18" customHeight="1">
      <c r="A361" s="122"/>
      <c r="B361" s="136" t="s">
        <v>727</v>
      </c>
      <c r="C361" s="137" t="s">
        <v>631</v>
      </c>
      <c r="D361" s="137" t="s">
        <v>631</v>
      </c>
      <c r="E361" s="137" t="s">
        <v>631</v>
      </c>
      <c r="F361" s="137" t="s">
        <v>631</v>
      </c>
      <c r="G361" s="137" t="s">
        <v>631</v>
      </c>
      <c r="H361" s="137" t="s">
        <v>631</v>
      </c>
      <c r="I361" s="137" t="s">
        <v>631</v>
      </c>
      <c r="J361" s="137" t="s">
        <v>631</v>
      </c>
      <c r="K361" s="137" t="s">
        <v>631</v>
      </c>
      <c r="L361" s="137" t="s">
        <v>631</v>
      </c>
      <c r="M361" s="137" t="s">
        <v>631</v>
      </c>
      <c r="N361" s="137" t="s">
        <v>631</v>
      </c>
      <c r="O361" s="137" t="s">
        <v>631</v>
      </c>
      <c r="P361" s="137" t="s">
        <v>631</v>
      </c>
      <c r="Q361" s="137" t="s">
        <v>631</v>
      </c>
      <c r="R361" s="137" t="s">
        <v>631</v>
      </c>
      <c r="S361" s="137" t="s">
        <v>631</v>
      </c>
      <c r="T361" s="137" t="s">
        <v>631</v>
      </c>
      <c r="U361" s="137" t="s">
        <v>631</v>
      </c>
      <c r="V361" s="137" t="s">
        <v>631</v>
      </c>
      <c r="W361" s="137" t="s">
        <v>631</v>
      </c>
      <c r="X361" s="137" t="s">
        <v>631</v>
      </c>
      <c r="Y361" s="137" t="s">
        <v>631</v>
      </c>
      <c r="Z361" s="137" t="s">
        <v>631</v>
      </c>
      <c r="AA361" s="137" t="s">
        <v>631</v>
      </c>
      <c r="AB361" s="137" t="s">
        <v>631</v>
      </c>
      <c r="AC361" s="137" t="s">
        <v>631</v>
      </c>
      <c r="AD361" s="137" t="s">
        <v>631</v>
      </c>
      <c r="AE361" s="137" t="s">
        <v>631</v>
      </c>
      <c r="AF361" s="137" t="s">
        <v>631</v>
      </c>
      <c r="AG361" s="137" t="s">
        <v>631</v>
      </c>
      <c r="AH361" s="137" t="s">
        <v>631</v>
      </c>
      <c r="AI361" s="137" t="s">
        <v>631</v>
      </c>
      <c r="AJ361" s="137" t="s">
        <v>631</v>
      </c>
      <c r="AK361" s="137" t="s">
        <v>631</v>
      </c>
      <c r="AL361" s="137" t="s">
        <v>631</v>
      </c>
      <c r="AM361" s="137" t="s">
        <v>631</v>
      </c>
      <c r="AN361" s="137" t="s">
        <v>631</v>
      </c>
      <c r="AO361" s="137" t="s">
        <v>631</v>
      </c>
      <c r="AP361" s="137" t="s">
        <v>631</v>
      </c>
    </row>
    <row r="362" spans="1:42" ht="18" customHeight="1">
      <c r="A362" s="122"/>
      <c r="B362" s="136" t="s">
        <v>650</v>
      </c>
      <c r="C362" s="137">
        <v>14</v>
      </c>
      <c r="D362" s="137">
        <v>11</v>
      </c>
      <c r="E362" s="137">
        <v>6</v>
      </c>
      <c r="F362" s="137" t="s">
        <v>631</v>
      </c>
      <c r="G362" s="137">
        <v>7</v>
      </c>
      <c r="H362" s="137">
        <v>7</v>
      </c>
      <c r="I362" s="137">
        <v>6</v>
      </c>
      <c r="J362" s="137">
        <v>6</v>
      </c>
      <c r="K362" s="137">
        <v>5</v>
      </c>
      <c r="L362" s="137" t="s">
        <v>631</v>
      </c>
      <c r="M362" s="137" t="s">
        <v>631</v>
      </c>
      <c r="N362" s="137" t="s">
        <v>631</v>
      </c>
      <c r="O362" s="137" t="s">
        <v>631</v>
      </c>
      <c r="P362" s="137" t="s">
        <v>631</v>
      </c>
      <c r="Q362" s="137" t="s">
        <v>631</v>
      </c>
      <c r="R362" s="137" t="s">
        <v>631</v>
      </c>
      <c r="S362" s="137" t="s">
        <v>631</v>
      </c>
      <c r="T362" s="137" t="s">
        <v>631</v>
      </c>
      <c r="U362" s="137" t="s">
        <v>631</v>
      </c>
      <c r="V362" s="137" t="s">
        <v>631</v>
      </c>
      <c r="W362" s="137" t="s">
        <v>631</v>
      </c>
      <c r="X362" s="137" t="s">
        <v>631</v>
      </c>
      <c r="Y362" s="137" t="s">
        <v>631</v>
      </c>
      <c r="Z362" s="137" t="s">
        <v>631</v>
      </c>
      <c r="AA362" s="137" t="s">
        <v>631</v>
      </c>
      <c r="AB362" s="137" t="s">
        <v>631</v>
      </c>
      <c r="AC362" s="137" t="s">
        <v>631</v>
      </c>
      <c r="AD362" s="137" t="s">
        <v>631</v>
      </c>
      <c r="AE362" s="137" t="s">
        <v>631</v>
      </c>
      <c r="AF362" s="137" t="s">
        <v>631</v>
      </c>
      <c r="AG362" s="137" t="s">
        <v>631</v>
      </c>
      <c r="AH362" s="137" t="s">
        <v>631</v>
      </c>
      <c r="AI362" s="137" t="s">
        <v>631</v>
      </c>
      <c r="AJ362" s="137" t="s">
        <v>631</v>
      </c>
      <c r="AK362" s="137" t="s">
        <v>631</v>
      </c>
      <c r="AL362" s="137" t="s">
        <v>631</v>
      </c>
      <c r="AM362" s="137" t="s">
        <v>631</v>
      </c>
      <c r="AN362" s="137" t="s">
        <v>631</v>
      </c>
      <c r="AO362" s="137" t="s">
        <v>631</v>
      </c>
      <c r="AP362" s="137" t="s">
        <v>631</v>
      </c>
    </row>
    <row r="363" spans="1:42" ht="18" customHeight="1">
      <c r="A363" s="122" t="s">
        <v>1274</v>
      </c>
      <c r="B363" s="136" t="s">
        <v>1275</v>
      </c>
      <c r="C363" s="137">
        <v>27508</v>
      </c>
      <c r="D363" s="137">
        <v>24108</v>
      </c>
      <c r="E363" s="137">
        <v>20858</v>
      </c>
      <c r="F363" s="137">
        <v>18764</v>
      </c>
      <c r="G363" s="137">
        <v>17301</v>
      </c>
      <c r="H363" s="137">
        <v>15153</v>
      </c>
      <c r="I363" s="137">
        <v>14478</v>
      </c>
      <c r="J363" s="137">
        <v>13091</v>
      </c>
      <c r="K363" s="137">
        <v>11950</v>
      </c>
      <c r="L363" s="137">
        <v>10638</v>
      </c>
      <c r="M363" s="137">
        <v>10020</v>
      </c>
      <c r="N363" s="137">
        <v>9466</v>
      </c>
      <c r="O363" s="137">
        <v>8695</v>
      </c>
      <c r="P363" s="137">
        <v>7973</v>
      </c>
      <c r="Q363" s="137">
        <v>7252</v>
      </c>
      <c r="R363" s="137">
        <v>6449</v>
      </c>
      <c r="S363" s="137">
        <v>5887</v>
      </c>
      <c r="T363" s="137">
        <v>5137</v>
      </c>
      <c r="U363" s="137">
        <v>4459</v>
      </c>
      <c r="V363" s="137">
        <v>4037</v>
      </c>
      <c r="W363" s="137">
        <v>3612</v>
      </c>
      <c r="X363" s="137">
        <v>3283</v>
      </c>
      <c r="Y363" s="137">
        <v>2949</v>
      </c>
      <c r="Z363" s="137">
        <v>2507</v>
      </c>
      <c r="AA363" s="137">
        <v>2228</v>
      </c>
      <c r="AB363" s="137">
        <v>2018</v>
      </c>
      <c r="AC363" s="137">
        <v>1934</v>
      </c>
      <c r="AD363" s="137">
        <v>1447</v>
      </c>
      <c r="AE363" s="137">
        <v>1066</v>
      </c>
      <c r="AF363" s="137">
        <v>805</v>
      </c>
      <c r="AG363" s="137">
        <v>702</v>
      </c>
      <c r="AH363" s="137">
        <v>622</v>
      </c>
      <c r="AI363" s="137">
        <v>577</v>
      </c>
      <c r="AJ363" s="137">
        <v>520</v>
      </c>
      <c r="AK363" s="137">
        <v>473</v>
      </c>
      <c r="AL363" s="137">
        <v>440</v>
      </c>
      <c r="AM363" s="137">
        <v>426</v>
      </c>
      <c r="AN363" s="137">
        <v>389</v>
      </c>
      <c r="AO363" s="137">
        <v>371</v>
      </c>
      <c r="AP363" s="137">
        <v>360</v>
      </c>
    </row>
    <row r="364" spans="1:42" ht="18" customHeight="1">
      <c r="A364" s="122" t="s">
        <v>1276</v>
      </c>
      <c r="B364" s="136" t="s">
        <v>1277</v>
      </c>
      <c r="C364" s="137">
        <v>1415</v>
      </c>
      <c r="D364" s="137">
        <v>1255</v>
      </c>
      <c r="E364" s="137">
        <v>1082</v>
      </c>
      <c r="F364" s="137">
        <v>955</v>
      </c>
      <c r="G364" s="137">
        <v>883</v>
      </c>
      <c r="H364" s="137">
        <v>766</v>
      </c>
      <c r="I364" s="137">
        <v>722</v>
      </c>
      <c r="J364" s="137">
        <v>649</v>
      </c>
      <c r="K364" s="137">
        <v>582</v>
      </c>
      <c r="L364" s="137">
        <v>492</v>
      </c>
      <c r="M364" s="137">
        <v>432</v>
      </c>
      <c r="N364" s="137">
        <v>387</v>
      </c>
      <c r="O364" s="137">
        <v>340</v>
      </c>
      <c r="P364" s="137">
        <v>308</v>
      </c>
      <c r="Q364" s="137">
        <v>264</v>
      </c>
      <c r="R364" s="137">
        <v>234</v>
      </c>
      <c r="S364" s="137">
        <v>205</v>
      </c>
      <c r="T364" s="137">
        <v>177</v>
      </c>
      <c r="U364" s="137">
        <v>158</v>
      </c>
      <c r="V364" s="137">
        <v>140</v>
      </c>
      <c r="W364" s="137">
        <v>120</v>
      </c>
      <c r="X364" s="137">
        <v>101</v>
      </c>
      <c r="Y364" s="137">
        <v>86</v>
      </c>
      <c r="Z364" s="137">
        <v>72</v>
      </c>
      <c r="AA364" s="137">
        <v>61</v>
      </c>
      <c r="AB364" s="137">
        <v>54</v>
      </c>
      <c r="AC364" s="137">
        <v>49</v>
      </c>
      <c r="AD364" s="137">
        <v>44</v>
      </c>
      <c r="AE364" s="137">
        <v>32</v>
      </c>
      <c r="AF364" s="137">
        <v>24</v>
      </c>
      <c r="AG364" s="137">
        <v>18</v>
      </c>
      <c r="AH364" s="137">
        <v>13</v>
      </c>
      <c r="AI364" s="137">
        <v>13</v>
      </c>
      <c r="AJ364" s="137">
        <v>9</v>
      </c>
      <c r="AK364" s="137">
        <v>9</v>
      </c>
      <c r="AL364" s="137">
        <v>10</v>
      </c>
      <c r="AM364" s="137">
        <v>8</v>
      </c>
      <c r="AN364" s="137">
        <v>8</v>
      </c>
      <c r="AO364" s="137">
        <v>8</v>
      </c>
      <c r="AP364" s="137">
        <v>10</v>
      </c>
    </row>
    <row r="365" spans="1:42" ht="18" customHeight="1">
      <c r="A365" s="122" t="s">
        <v>1278</v>
      </c>
      <c r="B365" s="136" t="s">
        <v>1279</v>
      </c>
      <c r="C365" s="137">
        <v>1621</v>
      </c>
      <c r="D365" s="137">
        <v>1411</v>
      </c>
      <c r="E365" s="137">
        <v>1217</v>
      </c>
      <c r="F365" s="137">
        <v>1112</v>
      </c>
      <c r="G365" s="137">
        <v>1043</v>
      </c>
      <c r="H365" s="137">
        <v>932</v>
      </c>
      <c r="I365" s="137">
        <v>901</v>
      </c>
      <c r="J365" s="137">
        <v>826</v>
      </c>
      <c r="K365" s="137">
        <v>769</v>
      </c>
      <c r="L365" s="137">
        <v>675</v>
      </c>
      <c r="M365" s="137">
        <v>639</v>
      </c>
      <c r="N365" s="137">
        <v>607</v>
      </c>
      <c r="O365" s="137">
        <v>556</v>
      </c>
      <c r="P365" s="137">
        <v>502</v>
      </c>
      <c r="Q365" s="137">
        <v>462</v>
      </c>
      <c r="R365" s="137">
        <v>420</v>
      </c>
      <c r="S365" s="137">
        <v>389</v>
      </c>
      <c r="T365" s="137">
        <v>343</v>
      </c>
      <c r="U365" s="137">
        <v>318</v>
      </c>
      <c r="V365" s="137">
        <v>265</v>
      </c>
      <c r="W365" s="137">
        <v>235</v>
      </c>
      <c r="X365" s="137">
        <v>198</v>
      </c>
      <c r="Y365" s="137">
        <v>177</v>
      </c>
      <c r="Z365" s="137">
        <v>140</v>
      </c>
      <c r="AA365" s="137">
        <v>121</v>
      </c>
      <c r="AB365" s="137">
        <v>104</v>
      </c>
      <c r="AC365" s="137">
        <v>85</v>
      </c>
      <c r="AD365" s="137">
        <v>67</v>
      </c>
      <c r="AE365" s="137">
        <v>56</v>
      </c>
      <c r="AF365" s="137">
        <v>38</v>
      </c>
      <c r="AG365" s="137">
        <v>28</v>
      </c>
      <c r="AH365" s="137">
        <v>21</v>
      </c>
      <c r="AI365" s="137">
        <v>21</v>
      </c>
      <c r="AJ365" s="137">
        <v>22</v>
      </c>
      <c r="AK365" s="137">
        <v>18</v>
      </c>
      <c r="AL365" s="137">
        <v>16</v>
      </c>
      <c r="AM365" s="137">
        <v>16</v>
      </c>
      <c r="AN365" s="137">
        <v>16</v>
      </c>
      <c r="AO365" s="137">
        <v>14</v>
      </c>
      <c r="AP365" s="137">
        <v>17</v>
      </c>
    </row>
    <row r="366" spans="1:42" ht="18" customHeight="1">
      <c r="A366" s="122" t="s">
        <v>1280</v>
      </c>
      <c r="B366" s="136" t="s">
        <v>1281</v>
      </c>
      <c r="C366" s="137">
        <v>1724</v>
      </c>
      <c r="D366" s="137">
        <v>1516</v>
      </c>
      <c r="E366" s="137">
        <v>1326</v>
      </c>
      <c r="F366" s="137">
        <v>1213</v>
      </c>
      <c r="G366" s="137">
        <v>1125</v>
      </c>
      <c r="H366" s="137">
        <v>976</v>
      </c>
      <c r="I366" s="137">
        <v>906</v>
      </c>
      <c r="J366" s="137">
        <v>810</v>
      </c>
      <c r="K366" s="137">
        <v>710</v>
      </c>
      <c r="L366" s="137">
        <v>608</v>
      </c>
      <c r="M366" s="137">
        <v>557</v>
      </c>
      <c r="N366" s="137">
        <v>515</v>
      </c>
      <c r="O366" s="137">
        <v>459</v>
      </c>
      <c r="P366" s="137">
        <v>405</v>
      </c>
      <c r="Q366" s="137">
        <v>358</v>
      </c>
      <c r="R366" s="137">
        <v>318</v>
      </c>
      <c r="S366" s="137">
        <v>279</v>
      </c>
      <c r="T366" s="137">
        <v>237</v>
      </c>
      <c r="U366" s="137">
        <v>212</v>
      </c>
      <c r="V366" s="137">
        <v>172</v>
      </c>
      <c r="W366" s="137">
        <v>155</v>
      </c>
      <c r="X366" s="137">
        <v>138</v>
      </c>
      <c r="Y366" s="137">
        <v>121</v>
      </c>
      <c r="Z366" s="137">
        <v>99</v>
      </c>
      <c r="AA366" s="137">
        <v>90</v>
      </c>
      <c r="AB366" s="137">
        <v>78</v>
      </c>
      <c r="AC366" s="137">
        <v>67</v>
      </c>
      <c r="AD366" s="137">
        <v>58</v>
      </c>
      <c r="AE366" s="137">
        <v>41</v>
      </c>
      <c r="AF366" s="137">
        <v>31</v>
      </c>
      <c r="AG366" s="137">
        <v>25</v>
      </c>
      <c r="AH366" s="137">
        <v>21</v>
      </c>
      <c r="AI366" s="137">
        <v>16</v>
      </c>
      <c r="AJ366" s="137">
        <v>15</v>
      </c>
      <c r="AK366" s="137">
        <v>13</v>
      </c>
      <c r="AL366" s="137">
        <v>15</v>
      </c>
      <c r="AM366" s="137">
        <v>14</v>
      </c>
      <c r="AN366" s="137">
        <v>10</v>
      </c>
      <c r="AO366" s="137">
        <v>9</v>
      </c>
      <c r="AP366" s="137">
        <v>10</v>
      </c>
    </row>
    <row r="367" spans="1:42" ht="18" customHeight="1">
      <c r="A367" s="122" t="s">
        <v>1282</v>
      </c>
      <c r="B367" s="136" t="s">
        <v>1283</v>
      </c>
      <c r="C367" s="137">
        <v>2260</v>
      </c>
      <c r="D367" s="137">
        <v>1960</v>
      </c>
      <c r="E367" s="137">
        <v>1669</v>
      </c>
      <c r="F367" s="137">
        <v>1518</v>
      </c>
      <c r="G367" s="137">
        <v>1383</v>
      </c>
      <c r="H367" s="137">
        <v>1211</v>
      </c>
      <c r="I367" s="137">
        <v>1163</v>
      </c>
      <c r="J367" s="137">
        <v>1075</v>
      </c>
      <c r="K367" s="137">
        <v>1010</v>
      </c>
      <c r="L367" s="137">
        <v>914</v>
      </c>
      <c r="M367" s="137">
        <v>864</v>
      </c>
      <c r="N367" s="137">
        <v>790</v>
      </c>
      <c r="O367" s="137">
        <v>728</v>
      </c>
      <c r="P367" s="137">
        <v>663</v>
      </c>
      <c r="Q367" s="137">
        <v>606</v>
      </c>
      <c r="R367" s="137">
        <v>546</v>
      </c>
      <c r="S367" s="137">
        <v>512</v>
      </c>
      <c r="T367" s="137">
        <v>472</v>
      </c>
      <c r="U367" s="137">
        <v>447</v>
      </c>
      <c r="V367" s="137">
        <v>402</v>
      </c>
      <c r="W367" s="137">
        <v>373</v>
      </c>
      <c r="X367" s="137">
        <v>339</v>
      </c>
      <c r="Y367" s="137">
        <v>318</v>
      </c>
      <c r="Z367" s="137">
        <v>291</v>
      </c>
      <c r="AA367" s="137">
        <v>268</v>
      </c>
      <c r="AB367" s="137">
        <v>249</v>
      </c>
      <c r="AC367" s="137">
        <v>221</v>
      </c>
      <c r="AD367" s="137">
        <v>197</v>
      </c>
      <c r="AE367" s="137">
        <v>185</v>
      </c>
      <c r="AF367" s="137">
        <v>164</v>
      </c>
      <c r="AG367" s="137">
        <v>159</v>
      </c>
      <c r="AH367" s="137">
        <v>145</v>
      </c>
      <c r="AI367" s="137">
        <v>143</v>
      </c>
      <c r="AJ367" s="137">
        <v>124</v>
      </c>
      <c r="AK367" s="137">
        <v>99</v>
      </c>
      <c r="AL367" s="137">
        <v>80</v>
      </c>
      <c r="AM367" s="137">
        <v>69</v>
      </c>
      <c r="AN367" s="137">
        <v>55</v>
      </c>
      <c r="AO367" s="137">
        <v>49</v>
      </c>
      <c r="AP367" s="137">
        <v>45</v>
      </c>
    </row>
    <row r="368" spans="1:42" ht="18" customHeight="1">
      <c r="A368" s="122" t="s">
        <v>1284</v>
      </c>
      <c r="B368" s="136" t="s">
        <v>1285</v>
      </c>
      <c r="C368" s="137">
        <v>2125</v>
      </c>
      <c r="D368" s="137">
        <v>1899</v>
      </c>
      <c r="E368" s="137">
        <v>1655</v>
      </c>
      <c r="F368" s="137">
        <v>1488</v>
      </c>
      <c r="G368" s="137">
        <v>1375</v>
      </c>
      <c r="H368" s="137">
        <v>1181</v>
      </c>
      <c r="I368" s="137">
        <v>1157</v>
      </c>
      <c r="J368" s="137">
        <v>1049</v>
      </c>
      <c r="K368" s="137">
        <v>970</v>
      </c>
      <c r="L368" s="137">
        <v>874</v>
      </c>
      <c r="M368" s="137">
        <v>795</v>
      </c>
      <c r="N368" s="137">
        <v>738</v>
      </c>
      <c r="O368" s="137">
        <v>670</v>
      </c>
      <c r="P368" s="137">
        <v>611</v>
      </c>
      <c r="Q368" s="137">
        <v>561</v>
      </c>
      <c r="R368" s="137">
        <v>495</v>
      </c>
      <c r="S368" s="137">
        <v>456</v>
      </c>
      <c r="T368" s="137">
        <v>399</v>
      </c>
      <c r="U368" s="137">
        <v>350</v>
      </c>
      <c r="V368" s="137">
        <v>308</v>
      </c>
      <c r="W368" s="137">
        <v>276</v>
      </c>
      <c r="X368" s="137">
        <v>230</v>
      </c>
      <c r="Y368" s="137">
        <v>197</v>
      </c>
      <c r="Z368" s="137">
        <v>174</v>
      </c>
      <c r="AA368" s="137">
        <v>150</v>
      </c>
      <c r="AB368" s="137">
        <v>133</v>
      </c>
      <c r="AC368" s="137">
        <v>118</v>
      </c>
      <c r="AD368" s="137">
        <v>103</v>
      </c>
      <c r="AE368" s="137">
        <v>84</v>
      </c>
      <c r="AF368" s="137">
        <v>66</v>
      </c>
      <c r="AG368" s="137">
        <v>52</v>
      </c>
      <c r="AH368" s="137">
        <v>46</v>
      </c>
      <c r="AI368" s="137">
        <v>40</v>
      </c>
      <c r="AJ368" s="137">
        <v>43</v>
      </c>
      <c r="AK368" s="137">
        <v>43</v>
      </c>
      <c r="AL368" s="137">
        <v>36</v>
      </c>
      <c r="AM368" s="137">
        <v>38</v>
      </c>
      <c r="AN368" s="137">
        <v>32</v>
      </c>
      <c r="AO368" s="137">
        <v>32</v>
      </c>
      <c r="AP368" s="137">
        <v>29</v>
      </c>
    </row>
    <row r="369" spans="1:42" ht="18" customHeight="1">
      <c r="A369" s="122" t="s">
        <v>1286</v>
      </c>
      <c r="B369" s="136" t="s">
        <v>1287</v>
      </c>
      <c r="C369" s="137">
        <v>29</v>
      </c>
      <c r="D369" s="137">
        <v>28</v>
      </c>
      <c r="E369" s="137">
        <v>26</v>
      </c>
      <c r="F369" s="137">
        <v>26</v>
      </c>
      <c r="G369" s="137">
        <v>25</v>
      </c>
      <c r="H369" s="137">
        <v>24</v>
      </c>
      <c r="I369" s="137">
        <v>25</v>
      </c>
      <c r="J369" s="137">
        <v>27</v>
      </c>
      <c r="K369" s="137">
        <v>28</v>
      </c>
      <c r="L369" s="137">
        <v>29</v>
      </c>
      <c r="M369" s="137">
        <v>29</v>
      </c>
      <c r="N369" s="137">
        <v>29</v>
      </c>
      <c r="O369" s="137">
        <v>28</v>
      </c>
      <c r="P369" s="137">
        <v>27</v>
      </c>
      <c r="Q369" s="137">
        <v>27</v>
      </c>
      <c r="R369" s="137">
        <v>27</v>
      </c>
      <c r="S369" s="137">
        <v>27</v>
      </c>
      <c r="T369" s="137">
        <v>27</v>
      </c>
      <c r="U369" s="137">
        <v>27</v>
      </c>
      <c r="V369" s="137">
        <v>27</v>
      </c>
      <c r="W369" s="137">
        <v>27</v>
      </c>
      <c r="X369" s="137">
        <v>26</v>
      </c>
      <c r="Y369" s="137">
        <v>26</v>
      </c>
      <c r="Z369" s="137">
        <v>29</v>
      </c>
      <c r="AA369" s="137">
        <v>29</v>
      </c>
      <c r="AB369" s="137">
        <v>30</v>
      </c>
      <c r="AC369" s="137">
        <v>30</v>
      </c>
      <c r="AD369" s="137">
        <v>28</v>
      </c>
      <c r="AE369" s="137">
        <v>27</v>
      </c>
      <c r="AF369" s="137">
        <v>29</v>
      </c>
      <c r="AG369" s="137">
        <v>29</v>
      </c>
      <c r="AH369" s="137">
        <v>29</v>
      </c>
      <c r="AI369" s="137">
        <v>29</v>
      </c>
      <c r="AJ369" s="137">
        <v>29</v>
      </c>
      <c r="AK369" s="137">
        <v>29</v>
      </c>
      <c r="AL369" s="137">
        <v>29</v>
      </c>
      <c r="AM369" s="137">
        <v>28</v>
      </c>
      <c r="AN369" s="137">
        <v>26</v>
      </c>
      <c r="AO369" s="137">
        <v>22</v>
      </c>
      <c r="AP369" s="137">
        <v>22</v>
      </c>
    </row>
    <row r="370" spans="1:42" ht="18" customHeight="1">
      <c r="A370" s="122" t="s">
        <v>1288</v>
      </c>
      <c r="B370" s="136" t="s">
        <v>1289</v>
      </c>
      <c r="C370" s="137">
        <v>1440</v>
      </c>
      <c r="D370" s="137">
        <v>1253</v>
      </c>
      <c r="E370" s="137">
        <v>1056</v>
      </c>
      <c r="F370" s="137">
        <v>923</v>
      </c>
      <c r="G370" s="137">
        <v>869</v>
      </c>
      <c r="H370" s="137">
        <v>762</v>
      </c>
      <c r="I370" s="137">
        <v>707</v>
      </c>
      <c r="J370" s="137">
        <v>629</v>
      </c>
      <c r="K370" s="137">
        <v>574</v>
      </c>
      <c r="L370" s="137">
        <v>499</v>
      </c>
      <c r="M370" s="137">
        <v>472</v>
      </c>
      <c r="N370" s="137">
        <v>433</v>
      </c>
      <c r="O370" s="137">
        <v>391</v>
      </c>
      <c r="P370" s="137">
        <v>358</v>
      </c>
      <c r="Q370" s="137">
        <v>323</v>
      </c>
      <c r="R370" s="137">
        <v>300</v>
      </c>
      <c r="S370" s="137">
        <v>273</v>
      </c>
      <c r="T370" s="137">
        <v>244</v>
      </c>
      <c r="U370" s="137">
        <v>211</v>
      </c>
      <c r="V370" s="137">
        <v>187</v>
      </c>
      <c r="W370" s="137">
        <v>169</v>
      </c>
      <c r="X370" s="137">
        <v>144</v>
      </c>
      <c r="Y370" s="137">
        <v>122</v>
      </c>
      <c r="Z370" s="137">
        <v>102</v>
      </c>
      <c r="AA370" s="137">
        <v>94</v>
      </c>
      <c r="AB370" s="137">
        <v>79</v>
      </c>
      <c r="AC370" s="137">
        <v>57</v>
      </c>
      <c r="AD370" s="137">
        <v>50</v>
      </c>
      <c r="AE370" s="137">
        <v>42</v>
      </c>
      <c r="AF370" s="137">
        <v>30</v>
      </c>
      <c r="AG370" s="137">
        <v>28</v>
      </c>
      <c r="AH370" s="137">
        <v>23</v>
      </c>
      <c r="AI370" s="137">
        <v>17</v>
      </c>
      <c r="AJ370" s="137">
        <v>13</v>
      </c>
      <c r="AK370" s="137">
        <v>13</v>
      </c>
      <c r="AL370" s="137">
        <v>12</v>
      </c>
      <c r="AM370" s="137">
        <v>13</v>
      </c>
      <c r="AN370" s="137">
        <v>10</v>
      </c>
      <c r="AO370" s="137">
        <v>8</v>
      </c>
      <c r="AP370" s="137">
        <v>8</v>
      </c>
    </row>
    <row r="371" spans="1:42" ht="18" customHeight="1">
      <c r="A371" s="122" t="s">
        <v>1290</v>
      </c>
      <c r="B371" s="136" t="s">
        <v>1291</v>
      </c>
      <c r="C371" s="137">
        <v>505</v>
      </c>
      <c r="D371" s="137">
        <v>418</v>
      </c>
      <c r="E371" s="137">
        <v>349</v>
      </c>
      <c r="F371" s="137">
        <v>295</v>
      </c>
      <c r="G371" s="137">
        <v>262</v>
      </c>
      <c r="H371" s="137">
        <v>234</v>
      </c>
      <c r="I371" s="137">
        <v>222</v>
      </c>
      <c r="J371" s="137">
        <v>199</v>
      </c>
      <c r="K371" s="137">
        <v>190</v>
      </c>
      <c r="L371" s="137">
        <v>171</v>
      </c>
      <c r="M371" s="137">
        <v>163</v>
      </c>
      <c r="N371" s="137">
        <v>147</v>
      </c>
      <c r="O371" s="137">
        <v>136</v>
      </c>
      <c r="P371" s="137">
        <v>120</v>
      </c>
      <c r="Q371" s="137">
        <v>99</v>
      </c>
      <c r="R371" s="137">
        <v>88</v>
      </c>
      <c r="S371" s="137">
        <v>79</v>
      </c>
      <c r="T371" s="137">
        <v>70</v>
      </c>
      <c r="U371" s="137">
        <v>59</v>
      </c>
      <c r="V371" s="137">
        <v>48</v>
      </c>
      <c r="W371" s="137">
        <v>35</v>
      </c>
      <c r="X371" s="137">
        <v>31</v>
      </c>
      <c r="Y371" s="137">
        <v>26</v>
      </c>
      <c r="Z371" s="137">
        <v>24</v>
      </c>
      <c r="AA371" s="137">
        <v>19</v>
      </c>
      <c r="AB371" s="137">
        <v>15</v>
      </c>
      <c r="AC371" s="137">
        <v>12</v>
      </c>
      <c r="AD371" s="137">
        <v>11</v>
      </c>
      <c r="AE371" s="137">
        <v>11</v>
      </c>
      <c r="AF371" s="137">
        <v>9</v>
      </c>
      <c r="AG371" s="137">
        <v>9</v>
      </c>
      <c r="AH371" s="137">
        <v>8</v>
      </c>
      <c r="AI371" s="137">
        <v>6</v>
      </c>
      <c r="AJ371" s="137">
        <v>7</v>
      </c>
      <c r="AK371" s="137">
        <v>8</v>
      </c>
      <c r="AL371" s="137">
        <v>8</v>
      </c>
      <c r="AM371" s="137">
        <v>9</v>
      </c>
      <c r="AN371" s="137">
        <v>5</v>
      </c>
      <c r="AO371" s="137" t="s">
        <v>631</v>
      </c>
      <c r="AP371" s="137" t="s">
        <v>631</v>
      </c>
    </row>
    <row r="372" spans="1:42" ht="18" customHeight="1">
      <c r="A372" s="136" t="s">
        <v>1292</v>
      </c>
      <c r="B372" s="136" t="s">
        <v>1293</v>
      </c>
      <c r="C372" s="137">
        <v>1506</v>
      </c>
      <c r="D372" s="137">
        <v>1334</v>
      </c>
      <c r="E372" s="137">
        <v>1151</v>
      </c>
      <c r="F372" s="137">
        <v>1007</v>
      </c>
      <c r="G372" s="137">
        <v>922</v>
      </c>
      <c r="H372" s="137">
        <v>817</v>
      </c>
      <c r="I372" s="137">
        <v>763</v>
      </c>
      <c r="J372" s="137">
        <v>671</v>
      </c>
      <c r="K372" s="137">
        <v>611</v>
      </c>
      <c r="L372" s="137">
        <v>540</v>
      </c>
      <c r="M372" s="137">
        <v>498</v>
      </c>
      <c r="N372" s="137">
        <v>475</v>
      </c>
      <c r="O372" s="137">
        <v>439</v>
      </c>
      <c r="P372" s="137">
        <v>405</v>
      </c>
      <c r="Q372" s="137">
        <v>355</v>
      </c>
      <c r="R372" s="137">
        <v>320</v>
      </c>
      <c r="S372" s="137">
        <v>295</v>
      </c>
      <c r="T372" s="137">
        <v>264</v>
      </c>
      <c r="U372" s="137">
        <v>239</v>
      </c>
      <c r="V372" s="137">
        <v>204</v>
      </c>
      <c r="W372" s="137">
        <v>186</v>
      </c>
      <c r="X372" s="137">
        <v>166</v>
      </c>
      <c r="Y372" s="137">
        <v>151</v>
      </c>
      <c r="Z372" s="137">
        <v>124</v>
      </c>
      <c r="AA372" s="137">
        <v>98</v>
      </c>
      <c r="AB372" s="137">
        <v>79</v>
      </c>
      <c r="AC372" s="137">
        <v>67</v>
      </c>
      <c r="AD372" s="137">
        <v>54</v>
      </c>
      <c r="AE372" s="137">
        <v>42</v>
      </c>
      <c r="AF372" s="137">
        <v>39</v>
      </c>
      <c r="AG372" s="137">
        <v>31</v>
      </c>
      <c r="AH372" s="137">
        <v>28</v>
      </c>
      <c r="AI372" s="137">
        <v>26</v>
      </c>
      <c r="AJ372" s="137">
        <v>23</v>
      </c>
      <c r="AK372" s="137">
        <v>24</v>
      </c>
      <c r="AL372" s="137">
        <v>21</v>
      </c>
      <c r="AM372" s="137">
        <v>21</v>
      </c>
      <c r="AN372" s="137">
        <v>21</v>
      </c>
      <c r="AO372" s="137">
        <v>22</v>
      </c>
      <c r="AP372" s="137">
        <v>22</v>
      </c>
    </row>
    <row r="373" spans="1:42" ht="18" customHeight="1">
      <c r="A373" s="122" t="s">
        <v>1294</v>
      </c>
      <c r="B373" s="136" t="s">
        <v>1295</v>
      </c>
      <c r="C373" s="137">
        <v>834</v>
      </c>
      <c r="D373" s="137">
        <v>709</v>
      </c>
      <c r="E373" s="137">
        <v>595</v>
      </c>
      <c r="F373" s="137">
        <v>514</v>
      </c>
      <c r="G373" s="137">
        <v>470</v>
      </c>
      <c r="H373" s="137">
        <v>420</v>
      </c>
      <c r="I373" s="137">
        <v>398</v>
      </c>
      <c r="J373" s="137">
        <v>357</v>
      </c>
      <c r="K373" s="137">
        <v>311</v>
      </c>
      <c r="L373" s="137">
        <v>288</v>
      </c>
      <c r="M373" s="137">
        <v>263</v>
      </c>
      <c r="N373" s="137">
        <v>241</v>
      </c>
      <c r="O373" s="137">
        <v>228</v>
      </c>
      <c r="P373" s="137">
        <v>210</v>
      </c>
      <c r="Q373" s="137">
        <v>192</v>
      </c>
      <c r="R373" s="137">
        <v>171</v>
      </c>
      <c r="S373" s="137">
        <v>157</v>
      </c>
      <c r="T373" s="137">
        <v>135</v>
      </c>
      <c r="U373" s="137">
        <v>122</v>
      </c>
      <c r="V373" s="137">
        <v>102</v>
      </c>
      <c r="W373" s="137">
        <v>90</v>
      </c>
      <c r="X373" s="137">
        <v>75</v>
      </c>
      <c r="Y373" s="137">
        <v>61</v>
      </c>
      <c r="Z373" s="137">
        <v>50</v>
      </c>
      <c r="AA373" s="137">
        <v>34</v>
      </c>
      <c r="AB373" s="137">
        <v>27</v>
      </c>
      <c r="AC373" s="137">
        <v>20</v>
      </c>
      <c r="AD373" s="137">
        <v>15</v>
      </c>
      <c r="AE373" s="137">
        <v>10</v>
      </c>
      <c r="AF373" s="137">
        <v>10</v>
      </c>
      <c r="AG373" s="137">
        <v>10</v>
      </c>
      <c r="AH373" s="137">
        <v>9</v>
      </c>
      <c r="AI373" s="137">
        <v>11</v>
      </c>
      <c r="AJ373" s="137">
        <v>10</v>
      </c>
      <c r="AK373" s="137">
        <v>6</v>
      </c>
      <c r="AL373" s="137">
        <v>7</v>
      </c>
      <c r="AM373" s="137">
        <v>6</v>
      </c>
      <c r="AN373" s="137">
        <v>5</v>
      </c>
      <c r="AO373" s="137">
        <v>6</v>
      </c>
      <c r="AP373" s="137">
        <v>7</v>
      </c>
    </row>
    <row r="374" spans="1:42" ht="18" customHeight="1">
      <c r="A374" s="122" t="s">
        <v>1296</v>
      </c>
      <c r="B374" s="136" t="s">
        <v>1297</v>
      </c>
      <c r="C374" s="137">
        <v>457</v>
      </c>
      <c r="D374" s="137">
        <v>400</v>
      </c>
      <c r="E374" s="137">
        <v>342</v>
      </c>
      <c r="F374" s="137">
        <v>316</v>
      </c>
      <c r="G374" s="137">
        <v>288</v>
      </c>
      <c r="H374" s="137">
        <v>243</v>
      </c>
      <c r="I374" s="137">
        <v>232</v>
      </c>
      <c r="J374" s="137">
        <v>208</v>
      </c>
      <c r="K374" s="137">
        <v>191</v>
      </c>
      <c r="L374" s="137">
        <v>174</v>
      </c>
      <c r="M374" s="137">
        <v>157</v>
      </c>
      <c r="N374" s="137">
        <v>147</v>
      </c>
      <c r="O374" s="137">
        <v>132</v>
      </c>
      <c r="P374" s="137">
        <v>119</v>
      </c>
      <c r="Q374" s="137">
        <v>103</v>
      </c>
      <c r="R374" s="137">
        <v>97</v>
      </c>
      <c r="S374" s="137">
        <v>89</v>
      </c>
      <c r="T374" s="137">
        <v>76</v>
      </c>
      <c r="U374" s="137">
        <v>66</v>
      </c>
      <c r="V374" s="137">
        <v>59</v>
      </c>
      <c r="W374" s="137">
        <v>53</v>
      </c>
      <c r="X374" s="137">
        <v>47</v>
      </c>
      <c r="Y374" s="137">
        <v>42</v>
      </c>
      <c r="Z374" s="137">
        <v>38</v>
      </c>
      <c r="AA374" s="137">
        <v>33</v>
      </c>
      <c r="AB374" s="137">
        <v>25</v>
      </c>
      <c r="AC374" s="137">
        <v>20</v>
      </c>
      <c r="AD374" s="137">
        <v>10</v>
      </c>
      <c r="AE374" s="137">
        <v>9</v>
      </c>
      <c r="AF374" s="137">
        <v>9</v>
      </c>
      <c r="AG374" s="137">
        <v>11</v>
      </c>
      <c r="AH374" s="137">
        <v>11</v>
      </c>
      <c r="AI374" s="137">
        <v>11</v>
      </c>
      <c r="AJ374" s="137">
        <v>10</v>
      </c>
      <c r="AK374" s="137">
        <v>10</v>
      </c>
      <c r="AL374" s="137">
        <v>10</v>
      </c>
      <c r="AM374" s="137">
        <v>11</v>
      </c>
      <c r="AN374" s="137">
        <v>10</v>
      </c>
      <c r="AO374" s="137">
        <v>10</v>
      </c>
      <c r="AP374" s="137">
        <v>10</v>
      </c>
    </row>
    <row r="375" spans="1:42" ht="18" customHeight="1">
      <c r="A375" s="122" t="s">
        <v>1298</v>
      </c>
      <c r="B375" s="136" t="s">
        <v>1299</v>
      </c>
      <c r="C375" s="137">
        <v>3056</v>
      </c>
      <c r="D375" s="137">
        <v>2697</v>
      </c>
      <c r="E375" s="137">
        <v>2312</v>
      </c>
      <c r="F375" s="137">
        <v>2132</v>
      </c>
      <c r="G375" s="137">
        <v>1949</v>
      </c>
      <c r="H375" s="137">
        <v>1717</v>
      </c>
      <c r="I375" s="137">
        <v>1645</v>
      </c>
      <c r="J375" s="137">
        <v>1498</v>
      </c>
      <c r="K375" s="137">
        <v>1412</v>
      </c>
      <c r="L375" s="137">
        <v>1214</v>
      </c>
      <c r="M375" s="137">
        <v>1133</v>
      </c>
      <c r="N375" s="137">
        <v>1059</v>
      </c>
      <c r="O375" s="137">
        <v>980</v>
      </c>
      <c r="P375" s="137">
        <v>883</v>
      </c>
      <c r="Q375" s="137">
        <v>803</v>
      </c>
      <c r="R375" s="137">
        <v>719</v>
      </c>
      <c r="S375" s="137">
        <v>650</v>
      </c>
      <c r="T375" s="137">
        <v>576</v>
      </c>
      <c r="U375" s="137">
        <v>523</v>
      </c>
      <c r="V375" s="137">
        <v>446</v>
      </c>
      <c r="W375" s="137">
        <v>405</v>
      </c>
      <c r="X375" s="137">
        <v>351</v>
      </c>
      <c r="Y375" s="137">
        <v>315</v>
      </c>
      <c r="Z375" s="137">
        <v>271</v>
      </c>
      <c r="AA375" s="137">
        <v>230</v>
      </c>
      <c r="AB375" s="137">
        <v>189</v>
      </c>
      <c r="AC375" s="137">
        <v>144</v>
      </c>
      <c r="AD375" s="137">
        <v>118</v>
      </c>
      <c r="AE375" s="137">
        <v>91</v>
      </c>
      <c r="AF375" s="137">
        <v>73</v>
      </c>
      <c r="AG375" s="137">
        <v>62</v>
      </c>
      <c r="AH375" s="137">
        <v>50</v>
      </c>
      <c r="AI375" s="137">
        <v>41</v>
      </c>
      <c r="AJ375" s="137">
        <v>34</v>
      </c>
      <c r="AK375" s="137">
        <v>34</v>
      </c>
      <c r="AL375" s="137">
        <v>32</v>
      </c>
      <c r="AM375" s="137">
        <v>30</v>
      </c>
      <c r="AN375" s="137">
        <v>30</v>
      </c>
      <c r="AO375" s="137">
        <v>30</v>
      </c>
      <c r="AP375" s="137">
        <v>28</v>
      </c>
    </row>
    <row r="376" spans="1:42" ht="18" customHeight="1">
      <c r="A376" s="122" t="s">
        <v>1300</v>
      </c>
      <c r="B376" s="136" t="s">
        <v>1301</v>
      </c>
      <c r="C376" s="137">
        <v>4017</v>
      </c>
      <c r="D376" s="137">
        <v>3505</v>
      </c>
      <c r="E376" s="137">
        <v>3028</v>
      </c>
      <c r="F376" s="137">
        <v>2733</v>
      </c>
      <c r="G376" s="137">
        <v>2492</v>
      </c>
      <c r="H376" s="137">
        <v>2193</v>
      </c>
      <c r="I376" s="137">
        <v>2129</v>
      </c>
      <c r="J376" s="137">
        <v>1921</v>
      </c>
      <c r="K376" s="137">
        <v>1746</v>
      </c>
      <c r="L376" s="137">
        <v>1571</v>
      </c>
      <c r="M376" s="137">
        <v>1461</v>
      </c>
      <c r="N376" s="137">
        <v>1379</v>
      </c>
      <c r="O376" s="137">
        <v>1266</v>
      </c>
      <c r="P376" s="137">
        <v>1159</v>
      </c>
      <c r="Q376" s="137">
        <v>1033</v>
      </c>
      <c r="R376" s="137">
        <v>943</v>
      </c>
      <c r="S376" s="137">
        <v>837</v>
      </c>
      <c r="T376" s="137">
        <v>736</v>
      </c>
      <c r="U376" s="137">
        <v>661</v>
      </c>
      <c r="V376" s="137">
        <v>579</v>
      </c>
      <c r="W376" s="137">
        <v>531</v>
      </c>
      <c r="X376" s="137">
        <v>486</v>
      </c>
      <c r="Y376" s="137">
        <v>430</v>
      </c>
      <c r="Z376" s="137">
        <v>358</v>
      </c>
      <c r="AA376" s="137">
        <v>314</v>
      </c>
      <c r="AB376" s="137">
        <v>261</v>
      </c>
      <c r="AC376" s="137">
        <v>209</v>
      </c>
      <c r="AD376" s="137">
        <v>186</v>
      </c>
      <c r="AE376" s="137">
        <v>158</v>
      </c>
      <c r="AF376" s="137">
        <v>121</v>
      </c>
      <c r="AG376" s="137">
        <v>107</v>
      </c>
      <c r="AH376" s="137">
        <v>96</v>
      </c>
      <c r="AI376" s="137">
        <v>90</v>
      </c>
      <c r="AJ376" s="137">
        <v>83</v>
      </c>
      <c r="AK376" s="137">
        <v>80</v>
      </c>
      <c r="AL376" s="137">
        <v>74</v>
      </c>
      <c r="AM376" s="137">
        <v>73</v>
      </c>
      <c r="AN376" s="137">
        <v>71</v>
      </c>
      <c r="AO376" s="137">
        <v>70</v>
      </c>
      <c r="AP376" s="137">
        <v>67</v>
      </c>
    </row>
    <row r="377" spans="1:42" ht="18" customHeight="1">
      <c r="A377" s="122" t="s">
        <v>1302</v>
      </c>
      <c r="B377" s="136" t="s">
        <v>1303</v>
      </c>
      <c r="C377" s="137">
        <v>833</v>
      </c>
      <c r="D377" s="137">
        <v>720</v>
      </c>
      <c r="E377" s="137">
        <v>616</v>
      </c>
      <c r="F377" s="137">
        <v>555</v>
      </c>
      <c r="G377" s="137">
        <v>517</v>
      </c>
      <c r="H377" s="137">
        <v>453</v>
      </c>
      <c r="I377" s="137">
        <v>446</v>
      </c>
      <c r="J377" s="137">
        <v>386</v>
      </c>
      <c r="K377" s="137">
        <v>355</v>
      </c>
      <c r="L377" s="137">
        <v>325</v>
      </c>
      <c r="M377" s="137">
        <v>296</v>
      </c>
      <c r="N377" s="137">
        <v>288</v>
      </c>
      <c r="O377" s="137">
        <v>262</v>
      </c>
      <c r="P377" s="137">
        <v>233</v>
      </c>
      <c r="Q377" s="137">
        <v>208</v>
      </c>
      <c r="R377" s="137">
        <v>194</v>
      </c>
      <c r="S377" s="137">
        <v>174</v>
      </c>
      <c r="T377" s="137">
        <v>150</v>
      </c>
      <c r="U377" s="137">
        <v>129</v>
      </c>
      <c r="V377" s="137">
        <v>115</v>
      </c>
      <c r="W377" s="137">
        <v>113</v>
      </c>
      <c r="X377" s="137">
        <v>104</v>
      </c>
      <c r="Y377" s="137">
        <v>91</v>
      </c>
      <c r="Z377" s="137">
        <v>72</v>
      </c>
      <c r="AA377" s="137">
        <v>60</v>
      </c>
      <c r="AB377" s="137">
        <v>48</v>
      </c>
      <c r="AC377" s="137">
        <v>38</v>
      </c>
      <c r="AD377" s="137">
        <v>36</v>
      </c>
      <c r="AE377" s="137">
        <v>30</v>
      </c>
      <c r="AF377" s="137">
        <v>23</v>
      </c>
      <c r="AG377" s="137">
        <v>20</v>
      </c>
      <c r="AH377" s="137">
        <v>16</v>
      </c>
      <c r="AI377" s="137">
        <v>15</v>
      </c>
      <c r="AJ377" s="137">
        <v>12</v>
      </c>
      <c r="AK377" s="137">
        <v>11</v>
      </c>
      <c r="AL377" s="137">
        <v>10</v>
      </c>
      <c r="AM377" s="137">
        <v>7</v>
      </c>
      <c r="AN377" s="137">
        <v>6</v>
      </c>
      <c r="AO377" s="137">
        <v>7</v>
      </c>
      <c r="AP377" s="137">
        <v>8</v>
      </c>
    </row>
    <row r="378" spans="1:42" ht="18" customHeight="1">
      <c r="A378" s="122" t="s">
        <v>1304</v>
      </c>
      <c r="B378" s="136" t="s">
        <v>1305</v>
      </c>
      <c r="C378" s="137">
        <v>433</v>
      </c>
      <c r="D378" s="137">
        <v>381</v>
      </c>
      <c r="E378" s="137">
        <v>337</v>
      </c>
      <c r="F378" s="137">
        <v>311</v>
      </c>
      <c r="G378" s="137">
        <v>286</v>
      </c>
      <c r="H378" s="137">
        <v>245</v>
      </c>
      <c r="I378" s="137">
        <v>242</v>
      </c>
      <c r="J378" s="137">
        <v>226</v>
      </c>
      <c r="K378" s="137">
        <v>192</v>
      </c>
      <c r="L378" s="137">
        <v>174</v>
      </c>
      <c r="M378" s="137">
        <v>167</v>
      </c>
      <c r="N378" s="137">
        <v>153</v>
      </c>
      <c r="O378" s="137">
        <v>137</v>
      </c>
      <c r="P378" s="137">
        <v>128</v>
      </c>
      <c r="Q378" s="137">
        <v>112</v>
      </c>
      <c r="R378" s="137">
        <v>95</v>
      </c>
      <c r="S378" s="137">
        <v>85</v>
      </c>
      <c r="T378" s="137">
        <v>79</v>
      </c>
      <c r="U378" s="137">
        <v>65</v>
      </c>
      <c r="V378" s="137">
        <v>58</v>
      </c>
      <c r="W378" s="137">
        <v>52</v>
      </c>
      <c r="X378" s="137">
        <v>50</v>
      </c>
      <c r="Y378" s="137">
        <v>36</v>
      </c>
      <c r="Z378" s="137">
        <v>29</v>
      </c>
      <c r="AA378" s="137">
        <v>27</v>
      </c>
      <c r="AB378" s="137">
        <v>20</v>
      </c>
      <c r="AC378" s="137">
        <v>12</v>
      </c>
      <c r="AD378" s="137">
        <v>14</v>
      </c>
      <c r="AE378" s="137">
        <v>11</v>
      </c>
      <c r="AF378" s="137">
        <v>8</v>
      </c>
      <c r="AG378" s="137">
        <v>6</v>
      </c>
      <c r="AH378" s="137" t="s">
        <v>631</v>
      </c>
      <c r="AI378" s="137" t="s">
        <v>631</v>
      </c>
      <c r="AJ378" s="137" t="s">
        <v>631</v>
      </c>
      <c r="AK378" s="137" t="s">
        <v>631</v>
      </c>
      <c r="AL378" s="137" t="s">
        <v>631</v>
      </c>
      <c r="AM378" s="137">
        <v>5</v>
      </c>
      <c r="AN378" s="137">
        <v>5</v>
      </c>
      <c r="AO378" s="137">
        <v>5</v>
      </c>
      <c r="AP378" s="137">
        <v>5</v>
      </c>
    </row>
    <row r="379" spans="1:42" ht="18" customHeight="1">
      <c r="A379" s="122" t="s">
        <v>1306</v>
      </c>
      <c r="B379" s="136" t="s">
        <v>1307</v>
      </c>
      <c r="C379" s="137">
        <v>398</v>
      </c>
      <c r="D379" s="137">
        <v>340</v>
      </c>
      <c r="E379" s="137">
        <v>285</v>
      </c>
      <c r="F379" s="137">
        <v>254</v>
      </c>
      <c r="G379" s="137">
        <v>245</v>
      </c>
      <c r="H379" s="137">
        <v>227</v>
      </c>
      <c r="I379" s="137">
        <v>222</v>
      </c>
      <c r="J379" s="137">
        <v>208</v>
      </c>
      <c r="K379" s="137">
        <v>192</v>
      </c>
      <c r="L379" s="137">
        <v>171</v>
      </c>
      <c r="M379" s="137">
        <v>163</v>
      </c>
      <c r="N379" s="137">
        <v>148</v>
      </c>
      <c r="O379" s="137">
        <v>139</v>
      </c>
      <c r="P379" s="137">
        <v>126</v>
      </c>
      <c r="Q379" s="137">
        <v>102</v>
      </c>
      <c r="R379" s="137">
        <v>93</v>
      </c>
      <c r="S379" s="137">
        <v>80</v>
      </c>
      <c r="T379" s="137">
        <v>64</v>
      </c>
      <c r="U379" s="137">
        <v>64</v>
      </c>
      <c r="V379" s="137">
        <v>55</v>
      </c>
      <c r="W379" s="137">
        <v>47</v>
      </c>
      <c r="X379" s="137">
        <v>43</v>
      </c>
      <c r="Y379" s="137">
        <v>39</v>
      </c>
      <c r="Z379" s="137">
        <v>32</v>
      </c>
      <c r="AA379" s="137">
        <v>26</v>
      </c>
      <c r="AB379" s="137">
        <v>22</v>
      </c>
      <c r="AC379" s="137">
        <v>19</v>
      </c>
      <c r="AD379" s="137">
        <v>13</v>
      </c>
      <c r="AE379" s="137">
        <v>9</v>
      </c>
      <c r="AF379" s="137">
        <v>6</v>
      </c>
      <c r="AG379" s="137" t="s">
        <v>631</v>
      </c>
      <c r="AH379" s="137">
        <v>5</v>
      </c>
      <c r="AI379" s="137">
        <v>6</v>
      </c>
      <c r="AJ379" s="137" t="s">
        <v>631</v>
      </c>
      <c r="AK379" s="137" t="s">
        <v>631</v>
      </c>
      <c r="AL379" s="137" t="s">
        <v>631</v>
      </c>
      <c r="AM379" s="137" t="s">
        <v>631</v>
      </c>
      <c r="AN379" s="137" t="s">
        <v>631</v>
      </c>
      <c r="AO379" s="137" t="s">
        <v>631</v>
      </c>
      <c r="AP379" s="137" t="s">
        <v>631</v>
      </c>
    </row>
    <row r="380" spans="1:42" ht="18" customHeight="1">
      <c r="A380" s="122" t="s">
        <v>1308</v>
      </c>
      <c r="B380" s="136" t="s">
        <v>1309</v>
      </c>
      <c r="C380" s="137">
        <v>438</v>
      </c>
      <c r="D380" s="137">
        <v>390</v>
      </c>
      <c r="E380" s="137">
        <v>332</v>
      </c>
      <c r="F380" s="137">
        <v>299</v>
      </c>
      <c r="G380" s="137">
        <v>288</v>
      </c>
      <c r="H380" s="137">
        <v>249</v>
      </c>
      <c r="I380" s="137">
        <v>240</v>
      </c>
      <c r="J380" s="137">
        <v>213</v>
      </c>
      <c r="K380" s="137">
        <v>205</v>
      </c>
      <c r="L380" s="137">
        <v>186</v>
      </c>
      <c r="M380" s="137">
        <v>172</v>
      </c>
      <c r="N380" s="137">
        <v>159</v>
      </c>
      <c r="O380" s="137">
        <v>150</v>
      </c>
      <c r="P380" s="137">
        <v>142</v>
      </c>
      <c r="Q380" s="137">
        <v>131</v>
      </c>
      <c r="R380" s="137">
        <v>120</v>
      </c>
      <c r="S380" s="137">
        <v>107</v>
      </c>
      <c r="T380" s="137">
        <v>101</v>
      </c>
      <c r="U380" s="137">
        <v>86</v>
      </c>
      <c r="V380" s="137">
        <v>77</v>
      </c>
      <c r="W380" s="137">
        <v>70</v>
      </c>
      <c r="X380" s="137">
        <v>54</v>
      </c>
      <c r="Y380" s="137">
        <v>52</v>
      </c>
      <c r="Z380" s="137">
        <v>45</v>
      </c>
      <c r="AA380" s="137">
        <v>40</v>
      </c>
      <c r="AB380" s="137">
        <v>30</v>
      </c>
      <c r="AC380" s="137">
        <v>26</v>
      </c>
      <c r="AD380" s="137">
        <v>22</v>
      </c>
      <c r="AE380" s="137">
        <v>18</v>
      </c>
      <c r="AF380" s="137">
        <v>14</v>
      </c>
      <c r="AG380" s="137">
        <v>17</v>
      </c>
      <c r="AH380" s="137">
        <v>16</v>
      </c>
      <c r="AI380" s="137">
        <v>17</v>
      </c>
      <c r="AJ380" s="137">
        <v>14</v>
      </c>
      <c r="AK380" s="137">
        <v>15</v>
      </c>
      <c r="AL380" s="137">
        <v>13</v>
      </c>
      <c r="AM380" s="137">
        <v>11</v>
      </c>
      <c r="AN380" s="137">
        <v>9</v>
      </c>
      <c r="AO380" s="137">
        <v>9</v>
      </c>
      <c r="AP380" s="137">
        <v>6</v>
      </c>
    </row>
    <row r="381" spans="1:42" ht="18" customHeight="1">
      <c r="A381" s="136" t="s">
        <v>1310</v>
      </c>
      <c r="B381" s="136" t="s">
        <v>1311</v>
      </c>
      <c r="C381" s="123">
        <v>600</v>
      </c>
      <c r="D381" s="123">
        <v>529</v>
      </c>
      <c r="E381" s="123">
        <v>458</v>
      </c>
      <c r="F381" s="123">
        <v>410</v>
      </c>
      <c r="G381" s="123">
        <v>358</v>
      </c>
      <c r="H381" s="123">
        <v>320</v>
      </c>
      <c r="I381" s="123">
        <v>310</v>
      </c>
      <c r="J381" s="123">
        <v>281</v>
      </c>
      <c r="K381" s="123">
        <v>255</v>
      </c>
      <c r="L381" s="123">
        <v>224</v>
      </c>
      <c r="M381" s="123">
        <v>203</v>
      </c>
      <c r="N381" s="123">
        <v>193</v>
      </c>
      <c r="O381" s="123">
        <v>170</v>
      </c>
      <c r="P381" s="123">
        <v>153</v>
      </c>
      <c r="Q381" s="123">
        <v>145</v>
      </c>
      <c r="R381" s="123">
        <v>138</v>
      </c>
      <c r="S381" s="123">
        <v>116</v>
      </c>
      <c r="T381" s="123">
        <v>106</v>
      </c>
      <c r="U381" s="123">
        <v>102</v>
      </c>
      <c r="V381" s="123">
        <v>87</v>
      </c>
      <c r="W381" s="123">
        <v>83</v>
      </c>
      <c r="X381" s="123">
        <v>78</v>
      </c>
      <c r="Y381" s="137">
        <v>68</v>
      </c>
      <c r="Z381" s="137">
        <v>60</v>
      </c>
      <c r="AA381" s="137">
        <v>54</v>
      </c>
      <c r="AB381" s="137">
        <v>50</v>
      </c>
      <c r="AC381" s="137">
        <v>43</v>
      </c>
      <c r="AD381" s="137">
        <v>36</v>
      </c>
      <c r="AE381" s="137">
        <v>29</v>
      </c>
      <c r="AF381" s="137">
        <v>27</v>
      </c>
      <c r="AG381" s="137">
        <v>24</v>
      </c>
      <c r="AH381" s="137">
        <v>22</v>
      </c>
      <c r="AI381" s="137">
        <v>22</v>
      </c>
      <c r="AJ381" s="137">
        <v>23</v>
      </c>
      <c r="AK381" s="137">
        <v>21</v>
      </c>
      <c r="AL381" s="137">
        <v>20</v>
      </c>
      <c r="AM381" s="137">
        <v>19</v>
      </c>
      <c r="AN381" s="137">
        <v>20</v>
      </c>
      <c r="AO381" s="137">
        <v>20</v>
      </c>
      <c r="AP381" s="137">
        <v>20</v>
      </c>
    </row>
    <row r="382" spans="1:42" ht="18" customHeight="1">
      <c r="A382" s="136" t="s">
        <v>1312</v>
      </c>
      <c r="B382" s="136" t="s">
        <v>1313</v>
      </c>
      <c r="C382" s="137">
        <v>750</v>
      </c>
      <c r="D382" s="137">
        <v>662</v>
      </c>
      <c r="E382" s="137">
        <v>593</v>
      </c>
      <c r="F382" s="137">
        <v>539</v>
      </c>
      <c r="G382" s="137">
        <v>464</v>
      </c>
      <c r="H382" s="137">
        <v>404</v>
      </c>
      <c r="I382" s="137">
        <v>391</v>
      </c>
      <c r="J382" s="137">
        <v>353</v>
      </c>
      <c r="K382" s="137">
        <v>315</v>
      </c>
      <c r="L382" s="137">
        <v>281</v>
      </c>
      <c r="M382" s="137">
        <v>268</v>
      </c>
      <c r="N382" s="137">
        <v>264</v>
      </c>
      <c r="O382" s="137">
        <v>242</v>
      </c>
      <c r="P382" s="137">
        <v>223</v>
      </c>
      <c r="Q382" s="137">
        <v>195</v>
      </c>
      <c r="R382" s="137">
        <v>170</v>
      </c>
      <c r="S382" s="137">
        <v>157</v>
      </c>
      <c r="T382" s="137">
        <v>132</v>
      </c>
      <c r="U382" s="137">
        <v>119</v>
      </c>
      <c r="V382" s="137">
        <v>100</v>
      </c>
      <c r="W382" s="137">
        <v>87</v>
      </c>
      <c r="X382" s="137">
        <v>84</v>
      </c>
      <c r="Y382" s="137">
        <v>74</v>
      </c>
      <c r="Z382" s="137">
        <v>63</v>
      </c>
      <c r="AA382" s="137">
        <v>56</v>
      </c>
      <c r="AB382" s="137">
        <v>50</v>
      </c>
      <c r="AC382" s="137">
        <v>35</v>
      </c>
      <c r="AD382" s="137">
        <v>36</v>
      </c>
      <c r="AE382" s="137">
        <v>35</v>
      </c>
      <c r="AF382" s="137">
        <v>24</v>
      </c>
      <c r="AG382" s="137">
        <v>19</v>
      </c>
      <c r="AH382" s="137">
        <v>17</v>
      </c>
      <c r="AI382" s="137">
        <v>13</v>
      </c>
      <c r="AJ382" s="137">
        <v>13</v>
      </c>
      <c r="AK382" s="137">
        <v>14</v>
      </c>
      <c r="AL382" s="137">
        <v>14</v>
      </c>
      <c r="AM382" s="137">
        <v>15</v>
      </c>
      <c r="AN382" s="137">
        <v>15</v>
      </c>
      <c r="AO382" s="137">
        <v>15</v>
      </c>
      <c r="AP382" s="137">
        <v>14</v>
      </c>
    </row>
    <row r="383" spans="1:42" ht="18" customHeight="1">
      <c r="A383" s="122" t="s">
        <v>1314</v>
      </c>
      <c r="B383" s="136" t="s">
        <v>1315</v>
      </c>
      <c r="C383" s="137">
        <v>307</v>
      </c>
      <c r="D383" s="137">
        <v>266</v>
      </c>
      <c r="E383" s="137">
        <v>222</v>
      </c>
      <c r="F383" s="137">
        <v>204</v>
      </c>
      <c r="G383" s="137">
        <v>182</v>
      </c>
      <c r="H383" s="137">
        <v>163</v>
      </c>
      <c r="I383" s="137">
        <v>156</v>
      </c>
      <c r="J383" s="137">
        <v>147</v>
      </c>
      <c r="K383" s="137">
        <v>133</v>
      </c>
      <c r="L383" s="137">
        <v>116</v>
      </c>
      <c r="M383" s="137">
        <v>105</v>
      </c>
      <c r="N383" s="137">
        <v>98</v>
      </c>
      <c r="O383" s="137">
        <v>98</v>
      </c>
      <c r="P383" s="137">
        <v>95</v>
      </c>
      <c r="Q383" s="137">
        <v>88</v>
      </c>
      <c r="R383" s="137">
        <v>84</v>
      </c>
      <c r="S383" s="137">
        <v>72</v>
      </c>
      <c r="T383" s="137">
        <v>63</v>
      </c>
      <c r="U383" s="137">
        <v>60</v>
      </c>
      <c r="V383" s="137">
        <v>55</v>
      </c>
      <c r="W383" s="137">
        <v>51</v>
      </c>
      <c r="X383" s="137">
        <v>49</v>
      </c>
      <c r="Y383" s="137">
        <v>47</v>
      </c>
      <c r="Z383" s="137">
        <v>40</v>
      </c>
      <c r="AA383" s="137">
        <v>36</v>
      </c>
      <c r="AB383" s="137">
        <v>31</v>
      </c>
      <c r="AC383" s="137">
        <v>26</v>
      </c>
      <c r="AD383" s="137">
        <v>21</v>
      </c>
      <c r="AE383" s="137">
        <v>16</v>
      </c>
      <c r="AF383" s="137">
        <v>9</v>
      </c>
      <c r="AG383" s="137">
        <v>9</v>
      </c>
      <c r="AH383" s="137">
        <v>9</v>
      </c>
      <c r="AI383" s="137">
        <v>8</v>
      </c>
      <c r="AJ383" s="137">
        <v>7</v>
      </c>
      <c r="AK383" s="137">
        <v>6</v>
      </c>
      <c r="AL383" s="137" t="s">
        <v>631</v>
      </c>
      <c r="AM383" s="137">
        <v>5</v>
      </c>
      <c r="AN383" s="137">
        <v>6</v>
      </c>
      <c r="AO383" s="137">
        <v>6</v>
      </c>
      <c r="AP383" s="137">
        <v>7</v>
      </c>
    </row>
    <row r="384" spans="1:42" ht="18" customHeight="1">
      <c r="A384" s="122" t="s">
        <v>1316</v>
      </c>
      <c r="B384" s="136" t="s">
        <v>1317</v>
      </c>
      <c r="C384" s="137">
        <v>256</v>
      </c>
      <c r="D384" s="137">
        <v>215</v>
      </c>
      <c r="E384" s="137">
        <v>184</v>
      </c>
      <c r="F384" s="137">
        <v>160</v>
      </c>
      <c r="G384" s="137">
        <v>151</v>
      </c>
      <c r="H384" s="137">
        <v>131</v>
      </c>
      <c r="I384" s="137">
        <v>121</v>
      </c>
      <c r="J384" s="137">
        <v>107</v>
      </c>
      <c r="K384" s="137">
        <v>99</v>
      </c>
      <c r="L384" s="137">
        <v>94</v>
      </c>
      <c r="M384" s="137">
        <v>87</v>
      </c>
      <c r="N384" s="137">
        <v>76</v>
      </c>
      <c r="O384" s="137">
        <v>68</v>
      </c>
      <c r="P384" s="137">
        <v>59</v>
      </c>
      <c r="Q384" s="137">
        <v>52</v>
      </c>
      <c r="R384" s="137">
        <v>49</v>
      </c>
      <c r="S384" s="137">
        <v>46</v>
      </c>
      <c r="T384" s="137">
        <v>41</v>
      </c>
      <c r="U384" s="137">
        <v>36</v>
      </c>
      <c r="V384" s="137">
        <v>32</v>
      </c>
      <c r="W384" s="137">
        <v>28</v>
      </c>
      <c r="X384" s="137">
        <v>24</v>
      </c>
      <c r="Y384" s="137">
        <v>23</v>
      </c>
      <c r="Z384" s="137">
        <v>17</v>
      </c>
      <c r="AA384" s="137">
        <v>15</v>
      </c>
      <c r="AB384" s="137">
        <v>10</v>
      </c>
      <c r="AC384" s="137">
        <v>10</v>
      </c>
      <c r="AD384" s="137">
        <v>8</v>
      </c>
      <c r="AE384" s="137">
        <v>10</v>
      </c>
      <c r="AF384" s="137">
        <v>10</v>
      </c>
      <c r="AG384" s="137">
        <v>8</v>
      </c>
      <c r="AH384" s="137">
        <v>7</v>
      </c>
      <c r="AI384" s="137">
        <v>6</v>
      </c>
      <c r="AJ384" s="137">
        <v>7</v>
      </c>
      <c r="AK384" s="137">
        <v>7</v>
      </c>
      <c r="AL384" s="137">
        <v>7</v>
      </c>
      <c r="AM384" s="137">
        <v>8</v>
      </c>
      <c r="AN384" s="137">
        <v>7</v>
      </c>
      <c r="AO384" s="137">
        <v>5</v>
      </c>
      <c r="AP384" s="137" t="s">
        <v>631</v>
      </c>
    </row>
    <row r="385" spans="1:42" ht="18" customHeight="1">
      <c r="A385" s="122"/>
      <c r="B385" s="136" t="s">
        <v>727</v>
      </c>
      <c r="C385" s="137" t="s">
        <v>631</v>
      </c>
      <c r="D385" s="137" t="s">
        <v>631</v>
      </c>
      <c r="E385" s="137" t="s">
        <v>631</v>
      </c>
      <c r="F385" s="137" t="s">
        <v>631</v>
      </c>
      <c r="G385" s="137" t="s">
        <v>631</v>
      </c>
      <c r="H385" s="137" t="s">
        <v>631</v>
      </c>
      <c r="I385" s="137" t="s">
        <v>631</v>
      </c>
      <c r="J385" s="137">
        <v>0</v>
      </c>
      <c r="K385" s="137">
        <v>0</v>
      </c>
      <c r="L385" s="137">
        <v>0</v>
      </c>
      <c r="M385" s="137">
        <v>0</v>
      </c>
      <c r="N385" s="137">
        <v>0</v>
      </c>
      <c r="O385" s="137">
        <v>0</v>
      </c>
      <c r="P385" s="137">
        <v>0</v>
      </c>
      <c r="Q385" s="137">
        <v>0</v>
      </c>
      <c r="R385" s="137">
        <v>0</v>
      </c>
      <c r="S385" s="137">
        <v>0</v>
      </c>
      <c r="T385" s="137">
        <v>0</v>
      </c>
      <c r="U385" s="137">
        <v>0</v>
      </c>
      <c r="V385" s="137">
        <v>0</v>
      </c>
      <c r="W385" s="137">
        <v>0</v>
      </c>
      <c r="X385" s="137">
        <v>0</v>
      </c>
      <c r="Y385" s="137">
        <v>0</v>
      </c>
      <c r="Z385" s="137">
        <v>0</v>
      </c>
      <c r="AA385" s="137">
        <v>0</v>
      </c>
      <c r="AB385" s="137">
        <v>0</v>
      </c>
      <c r="AC385" s="137">
        <v>0</v>
      </c>
      <c r="AD385" s="137">
        <v>0</v>
      </c>
      <c r="AE385" s="137">
        <v>0</v>
      </c>
      <c r="AF385" s="137">
        <v>0</v>
      </c>
      <c r="AG385" s="137">
        <v>0</v>
      </c>
      <c r="AH385" s="137">
        <v>0</v>
      </c>
      <c r="AI385" s="137">
        <v>0</v>
      </c>
      <c r="AJ385" s="137">
        <v>0</v>
      </c>
      <c r="AK385" s="137">
        <v>0</v>
      </c>
      <c r="AL385" s="137">
        <v>0</v>
      </c>
      <c r="AM385" s="137">
        <v>0</v>
      </c>
      <c r="AN385" s="137">
        <v>0</v>
      </c>
      <c r="AO385" s="137">
        <v>0</v>
      </c>
      <c r="AP385" s="137">
        <v>0</v>
      </c>
    </row>
    <row r="386" spans="1:42" ht="18" customHeight="1">
      <c r="A386" s="122" t="s">
        <v>1318</v>
      </c>
      <c r="B386" s="136" t="s">
        <v>1319</v>
      </c>
      <c r="C386" s="137">
        <v>3727</v>
      </c>
      <c r="D386" s="137">
        <v>3341</v>
      </c>
      <c r="E386" s="137">
        <v>2996</v>
      </c>
      <c r="F386" s="137">
        <v>2699</v>
      </c>
      <c r="G386" s="137">
        <v>2522</v>
      </c>
      <c r="H386" s="137">
        <v>2181</v>
      </c>
      <c r="I386" s="137">
        <v>2092</v>
      </c>
      <c r="J386" s="137">
        <v>1887</v>
      </c>
      <c r="K386" s="137">
        <v>1682</v>
      </c>
      <c r="L386" s="137">
        <v>1542</v>
      </c>
      <c r="M386" s="137">
        <v>1602</v>
      </c>
      <c r="N386" s="137">
        <v>1645</v>
      </c>
      <c r="O386" s="137">
        <v>1534</v>
      </c>
      <c r="P386" s="137">
        <v>1481</v>
      </c>
      <c r="Q386" s="137">
        <v>1401</v>
      </c>
      <c r="R386" s="137">
        <v>1178</v>
      </c>
      <c r="S386" s="137">
        <v>1105</v>
      </c>
      <c r="T386" s="137">
        <v>911</v>
      </c>
      <c r="U386" s="137">
        <v>638</v>
      </c>
      <c r="V386" s="137">
        <v>735</v>
      </c>
      <c r="W386" s="137">
        <v>633</v>
      </c>
      <c r="X386" s="137">
        <v>659</v>
      </c>
      <c r="Y386" s="137">
        <v>621</v>
      </c>
      <c r="Z386" s="137">
        <v>518</v>
      </c>
      <c r="AA386" s="137">
        <v>491</v>
      </c>
      <c r="AB386" s="137">
        <v>528</v>
      </c>
      <c r="AC386" s="137">
        <v>690</v>
      </c>
      <c r="AD386" s="137">
        <v>387</v>
      </c>
      <c r="AE386" s="137">
        <v>177</v>
      </c>
      <c r="AF386" s="137">
        <v>88</v>
      </c>
      <c r="AG386" s="137">
        <v>74</v>
      </c>
      <c r="AH386" s="137">
        <v>71</v>
      </c>
      <c r="AI386" s="137">
        <v>63</v>
      </c>
      <c r="AJ386" s="137">
        <v>58</v>
      </c>
      <c r="AK386" s="137">
        <v>52</v>
      </c>
      <c r="AL386" s="137">
        <v>50</v>
      </c>
      <c r="AM386" s="137">
        <v>48</v>
      </c>
      <c r="AN386" s="137">
        <v>51</v>
      </c>
      <c r="AO386" s="137">
        <v>47</v>
      </c>
      <c r="AP386" s="137">
        <v>45</v>
      </c>
    </row>
    <row r="387" spans="1:42" ht="18" customHeight="1">
      <c r="A387" s="122" t="s">
        <v>1320</v>
      </c>
      <c r="B387" s="136" t="s">
        <v>1321</v>
      </c>
      <c r="C387" s="137">
        <v>563</v>
      </c>
      <c r="D387" s="137">
        <v>511</v>
      </c>
      <c r="E387" s="137">
        <v>436</v>
      </c>
      <c r="F387" s="137">
        <v>399</v>
      </c>
      <c r="G387" s="137">
        <v>360</v>
      </c>
      <c r="H387" s="137">
        <v>320</v>
      </c>
      <c r="I387" s="137">
        <v>300</v>
      </c>
      <c r="J387" s="137">
        <v>275</v>
      </c>
      <c r="K387" s="137">
        <v>246</v>
      </c>
      <c r="L387" s="137">
        <v>218</v>
      </c>
      <c r="M387" s="137">
        <v>202</v>
      </c>
      <c r="N387" s="137">
        <v>186</v>
      </c>
      <c r="O387" s="137">
        <v>174</v>
      </c>
      <c r="P387" s="137">
        <v>156</v>
      </c>
      <c r="Q387" s="137">
        <v>141</v>
      </c>
      <c r="R387" s="137">
        <v>124</v>
      </c>
      <c r="S387" s="137">
        <v>107</v>
      </c>
      <c r="T387" s="137">
        <v>98</v>
      </c>
      <c r="U387" s="137">
        <v>86</v>
      </c>
      <c r="V387" s="137">
        <v>73</v>
      </c>
      <c r="W387" s="137">
        <v>71</v>
      </c>
      <c r="X387" s="137">
        <v>53</v>
      </c>
      <c r="Y387" s="137">
        <v>46</v>
      </c>
      <c r="Z387" s="137">
        <v>42</v>
      </c>
      <c r="AA387" s="137">
        <v>30</v>
      </c>
      <c r="AB387" s="137">
        <v>25</v>
      </c>
      <c r="AC387" s="137">
        <v>19</v>
      </c>
      <c r="AD387" s="137">
        <v>17</v>
      </c>
      <c r="AE387" s="137">
        <v>15</v>
      </c>
      <c r="AF387" s="137">
        <v>12</v>
      </c>
      <c r="AG387" s="137">
        <v>10</v>
      </c>
      <c r="AH387" s="137">
        <v>10</v>
      </c>
      <c r="AI387" s="137">
        <v>10</v>
      </c>
      <c r="AJ387" s="137">
        <v>9</v>
      </c>
      <c r="AK387" s="137">
        <v>8</v>
      </c>
      <c r="AL387" s="137">
        <v>8</v>
      </c>
      <c r="AM387" s="137">
        <v>9</v>
      </c>
      <c r="AN387" s="137">
        <v>9</v>
      </c>
      <c r="AO387" s="137">
        <v>8</v>
      </c>
      <c r="AP387" s="137">
        <v>8</v>
      </c>
    </row>
    <row r="388" spans="1:42" ht="18" customHeight="1">
      <c r="A388" s="122" t="s">
        <v>1322</v>
      </c>
      <c r="B388" s="136" t="s">
        <v>1323</v>
      </c>
      <c r="C388" s="137">
        <v>802</v>
      </c>
      <c r="D388" s="137">
        <v>774</v>
      </c>
      <c r="E388" s="137">
        <v>768</v>
      </c>
      <c r="F388" s="137">
        <v>706</v>
      </c>
      <c r="G388" s="137">
        <v>691</v>
      </c>
      <c r="H388" s="137">
        <v>572</v>
      </c>
      <c r="I388" s="137">
        <v>566</v>
      </c>
      <c r="J388" s="137">
        <v>495</v>
      </c>
      <c r="K388" s="137">
        <v>445</v>
      </c>
      <c r="L388" s="137">
        <v>423</v>
      </c>
      <c r="M388" s="137">
        <v>575</v>
      </c>
      <c r="N388" s="137">
        <v>713</v>
      </c>
      <c r="O388" s="137">
        <v>680</v>
      </c>
      <c r="P388" s="137">
        <v>722</v>
      </c>
      <c r="Q388" s="137">
        <v>714</v>
      </c>
      <c r="R388" s="137">
        <v>572</v>
      </c>
      <c r="S388" s="137">
        <v>570</v>
      </c>
      <c r="T388" s="137">
        <v>429</v>
      </c>
      <c r="U388" s="137">
        <v>216</v>
      </c>
      <c r="V388" s="137">
        <v>368</v>
      </c>
      <c r="W388" s="137">
        <v>293</v>
      </c>
      <c r="X388" s="137">
        <v>375</v>
      </c>
      <c r="Y388" s="137">
        <v>369</v>
      </c>
      <c r="Z388" s="137">
        <v>303</v>
      </c>
      <c r="AA388" s="137">
        <v>305</v>
      </c>
      <c r="AB388" s="137">
        <v>378</v>
      </c>
      <c r="AC388" s="137">
        <v>558</v>
      </c>
      <c r="AD388" s="137">
        <v>275</v>
      </c>
      <c r="AE388" s="137">
        <v>81</v>
      </c>
      <c r="AF388" s="137">
        <v>13</v>
      </c>
      <c r="AG388" s="137">
        <v>10</v>
      </c>
      <c r="AH388" s="137">
        <v>10</v>
      </c>
      <c r="AI388" s="137">
        <v>9</v>
      </c>
      <c r="AJ388" s="137">
        <v>9</v>
      </c>
      <c r="AK388" s="137">
        <v>7</v>
      </c>
      <c r="AL388" s="137">
        <v>6</v>
      </c>
      <c r="AM388" s="137" t="s">
        <v>631</v>
      </c>
      <c r="AN388" s="137">
        <v>5</v>
      </c>
      <c r="AO388" s="137" t="s">
        <v>631</v>
      </c>
      <c r="AP388" s="137" t="s">
        <v>631</v>
      </c>
    </row>
    <row r="389" spans="1:42" ht="18" customHeight="1">
      <c r="A389" s="122" t="s">
        <v>1324</v>
      </c>
      <c r="B389" s="136" t="s">
        <v>1325</v>
      </c>
      <c r="C389" s="137">
        <v>439</v>
      </c>
      <c r="D389" s="137">
        <v>380</v>
      </c>
      <c r="E389" s="137">
        <v>337</v>
      </c>
      <c r="F389" s="137">
        <v>291</v>
      </c>
      <c r="G389" s="137">
        <v>264</v>
      </c>
      <c r="H389" s="137">
        <v>250</v>
      </c>
      <c r="I389" s="137">
        <v>236</v>
      </c>
      <c r="J389" s="137">
        <v>217</v>
      </c>
      <c r="K389" s="137">
        <v>197</v>
      </c>
      <c r="L389" s="137">
        <v>181</v>
      </c>
      <c r="M389" s="137">
        <v>177</v>
      </c>
      <c r="N389" s="137">
        <v>160</v>
      </c>
      <c r="O389" s="137">
        <v>155</v>
      </c>
      <c r="P389" s="137">
        <v>138</v>
      </c>
      <c r="Q389" s="137">
        <v>127</v>
      </c>
      <c r="R389" s="137">
        <v>109</v>
      </c>
      <c r="S389" s="137">
        <v>95</v>
      </c>
      <c r="T389" s="137">
        <v>87</v>
      </c>
      <c r="U389" s="137">
        <v>75</v>
      </c>
      <c r="V389" s="137">
        <v>59</v>
      </c>
      <c r="W389" s="137">
        <v>48</v>
      </c>
      <c r="X389" s="137">
        <v>43</v>
      </c>
      <c r="Y389" s="137">
        <v>37</v>
      </c>
      <c r="Z389" s="137">
        <v>33</v>
      </c>
      <c r="AA389" s="137">
        <v>30</v>
      </c>
      <c r="AB389" s="137">
        <v>22</v>
      </c>
      <c r="AC389" s="137">
        <v>17</v>
      </c>
      <c r="AD389" s="137">
        <v>15</v>
      </c>
      <c r="AE389" s="137">
        <v>11</v>
      </c>
      <c r="AF389" s="137">
        <v>8</v>
      </c>
      <c r="AG389" s="137">
        <v>8</v>
      </c>
      <c r="AH389" s="137">
        <v>7</v>
      </c>
      <c r="AI389" s="137">
        <v>5</v>
      </c>
      <c r="AJ389" s="137" t="s">
        <v>631</v>
      </c>
      <c r="AK389" s="137">
        <v>5</v>
      </c>
      <c r="AL389" s="137">
        <v>5</v>
      </c>
      <c r="AM389" s="137">
        <v>5</v>
      </c>
      <c r="AN389" s="137">
        <v>6</v>
      </c>
      <c r="AO389" s="137">
        <v>5</v>
      </c>
      <c r="AP389" s="137">
        <v>5</v>
      </c>
    </row>
    <row r="390" spans="1:42" ht="18" customHeight="1">
      <c r="A390" s="122" t="s">
        <v>1326</v>
      </c>
      <c r="B390" s="136" t="s">
        <v>1327</v>
      </c>
      <c r="C390" s="137">
        <v>366</v>
      </c>
      <c r="D390" s="137">
        <v>312</v>
      </c>
      <c r="E390" s="137">
        <v>266</v>
      </c>
      <c r="F390" s="137">
        <v>228</v>
      </c>
      <c r="G390" s="137">
        <v>216</v>
      </c>
      <c r="H390" s="137">
        <v>194</v>
      </c>
      <c r="I390" s="137">
        <v>194</v>
      </c>
      <c r="J390" s="137">
        <v>167</v>
      </c>
      <c r="K390" s="137">
        <v>148</v>
      </c>
      <c r="L390" s="137">
        <v>144</v>
      </c>
      <c r="M390" s="137">
        <v>136</v>
      </c>
      <c r="N390" s="137">
        <v>123</v>
      </c>
      <c r="O390" s="137">
        <v>105</v>
      </c>
      <c r="P390" s="137">
        <v>89</v>
      </c>
      <c r="Q390" s="137">
        <v>83</v>
      </c>
      <c r="R390" s="137">
        <v>77</v>
      </c>
      <c r="S390" s="137">
        <v>71</v>
      </c>
      <c r="T390" s="137">
        <v>69</v>
      </c>
      <c r="U390" s="137">
        <v>59</v>
      </c>
      <c r="V390" s="137">
        <v>50</v>
      </c>
      <c r="W390" s="137">
        <v>51</v>
      </c>
      <c r="X390" s="137">
        <v>43</v>
      </c>
      <c r="Y390" s="137">
        <v>40</v>
      </c>
      <c r="Z390" s="137">
        <v>33</v>
      </c>
      <c r="AA390" s="137">
        <v>31</v>
      </c>
      <c r="AB390" s="137">
        <v>23</v>
      </c>
      <c r="AC390" s="137">
        <v>20</v>
      </c>
      <c r="AD390" s="137">
        <v>17</v>
      </c>
      <c r="AE390" s="137">
        <v>15</v>
      </c>
      <c r="AF390" s="137">
        <v>8</v>
      </c>
      <c r="AG390" s="137" t="s">
        <v>631</v>
      </c>
      <c r="AH390" s="137" t="s">
        <v>631</v>
      </c>
      <c r="AI390" s="137">
        <v>5</v>
      </c>
      <c r="AJ390" s="137" t="s">
        <v>631</v>
      </c>
      <c r="AK390" s="137" t="s">
        <v>631</v>
      </c>
      <c r="AL390" s="137" t="s">
        <v>631</v>
      </c>
      <c r="AM390" s="137" t="s">
        <v>631</v>
      </c>
      <c r="AN390" s="137">
        <v>6</v>
      </c>
      <c r="AO390" s="137">
        <v>6</v>
      </c>
      <c r="AP390" s="137">
        <v>6</v>
      </c>
    </row>
    <row r="391" spans="1:42" ht="18" customHeight="1">
      <c r="A391" s="122" t="s">
        <v>1328</v>
      </c>
      <c r="B391" s="136" t="s">
        <v>1329</v>
      </c>
      <c r="C391" s="137">
        <v>958</v>
      </c>
      <c r="D391" s="137">
        <v>856</v>
      </c>
      <c r="E391" s="137">
        <v>760</v>
      </c>
      <c r="F391" s="137">
        <v>700</v>
      </c>
      <c r="G391" s="137">
        <v>649</v>
      </c>
      <c r="H391" s="137">
        <v>559</v>
      </c>
      <c r="I391" s="137">
        <v>527</v>
      </c>
      <c r="J391" s="137">
        <v>483</v>
      </c>
      <c r="K391" s="137">
        <v>428</v>
      </c>
      <c r="L391" s="137">
        <v>383</v>
      </c>
      <c r="M391" s="137">
        <v>344</v>
      </c>
      <c r="N391" s="137">
        <v>307</v>
      </c>
      <c r="O391" s="137">
        <v>273</v>
      </c>
      <c r="P391" s="137">
        <v>243</v>
      </c>
      <c r="Q391" s="137">
        <v>215</v>
      </c>
      <c r="R391" s="137">
        <v>191</v>
      </c>
      <c r="S391" s="137">
        <v>170</v>
      </c>
      <c r="T391" s="137">
        <v>149</v>
      </c>
      <c r="U391" s="137">
        <v>131</v>
      </c>
      <c r="V391" s="137">
        <v>119</v>
      </c>
      <c r="W391" s="137">
        <v>107</v>
      </c>
      <c r="X391" s="137">
        <v>91</v>
      </c>
      <c r="Y391" s="137">
        <v>80</v>
      </c>
      <c r="Z391" s="137">
        <v>67</v>
      </c>
      <c r="AA391" s="137">
        <v>63</v>
      </c>
      <c r="AB391" s="137">
        <v>58</v>
      </c>
      <c r="AC391" s="137">
        <v>55</v>
      </c>
      <c r="AD391" s="137">
        <v>42</v>
      </c>
      <c r="AE391" s="137">
        <v>40</v>
      </c>
      <c r="AF391" s="137">
        <v>32</v>
      </c>
      <c r="AG391" s="137">
        <v>31</v>
      </c>
      <c r="AH391" s="137">
        <v>30</v>
      </c>
      <c r="AI391" s="137">
        <v>26</v>
      </c>
      <c r="AJ391" s="137">
        <v>26</v>
      </c>
      <c r="AK391" s="137">
        <v>23</v>
      </c>
      <c r="AL391" s="137">
        <v>22</v>
      </c>
      <c r="AM391" s="137">
        <v>22</v>
      </c>
      <c r="AN391" s="137">
        <v>21</v>
      </c>
      <c r="AO391" s="137">
        <v>20</v>
      </c>
      <c r="AP391" s="137">
        <v>19</v>
      </c>
    </row>
    <row r="392" spans="1:42" ht="18" customHeight="1">
      <c r="A392" s="122" t="s">
        <v>1330</v>
      </c>
      <c r="B392" s="136" t="s">
        <v>1331</v>
      </c>
      <c r="C392" s="137">
        <v>597</v>
      </c>
      <c r="D392" s="137">
        <v>507</v>
      </c>
      <c r="E392" s="137">
        <v>429</v>
      </c>
      <c r="F392" s="137">
        <v>374</v>
      </c>
      <c r="G392" s="137">
        <v>341</v>
      </c>
      <c r="H392" s="137">
        <v>285</v>
      </c>
      <c r="I392" s="137">
        <v>268</v>
      </c>
      <c r="J392" s="137">
        <v>249</v>
      </c>
      <c r="K392" s="137">
        <v>217</v>
      </c>
      <c r="L392" s="137">
        <v>192</v>
      </c>
      <c r="M392" s="137">
        <v>167</v>
      </c>
      <c r="N392" s="137">
        <v>155</v>
      </c>
      <c r="O392" s="137">
        <v>147</v>
      </c>
      <c r="P392" s="137">
        <v>133</v>
      </c>
      <c r="Q392" s="137">
        <v>120</v>
      </c>
      <c r="R392" s="137">
        <v>104</v>
      </c>
      <c r="S392" s="137">
        <v>92</v>
      </c>
      <c r="T392" s="137">
        <v>79</v>
      </c>
      <c r="U392" s="137">
        <v>71</v>
      </c>
      <c r="V392" s="137">
        <v>66</v>
      </c>
      <c r="W392" s="137">
        <v>63</v>
      </c>
      <c r="X392" s="137">
        <v>54</v>
      </c>
      <c r="Y392" s="137">
        <v>49</v>
      </c>
      <c r="Z392" s="137">
        <v>40</v>
      </c>
      <c r="AA392" s="137">
        <v>32</v>
      </c>
      <c r="AB392" s="137">
        <v>22</v>
      </c>
      <c r="AC392" s="137">
        <v>21</v>
      </c>
      <c r="AD392" s="137">
        <v>21</v>
      </c>
      <c r="AE392" s="137">
        <v>15</v>
      </c>
      <c r="AF392" s="137">
        <v>15</v>
      </c>
      <c r="AG392" s="137">
        <v>11</v>
      </c>
      <c r="AH392" s="137">
        <v>10</v>
      </c>
      <c r="AI392" s="137">
        <v>8</v>
      </c>
      <c r="AJ392" s="137">
        <v>7</v>
      </c>
      <c r="AK392" s="137">
        <v>6</v>
      </c>
      <c r="AL392" s="137">
        <v>6</v>
      </c>
      <c r="AM392" s="137">
        <v>5</v>
      </c>
      <c r="AN392" s="137" t="s">
        <v>631</v>
      </c>
      <c r="AO392" s="137" t="s">
        <v>631</v>
      </c>
      <c r="AP392" s="137" t="s">
        <v>631</v>
      </c>
    </row>
    <row r="393" spans="1:42" ht="18" customHeight="1">
      <c r="A393" s="122"/>
      <c r="B393" s="136" t="s">
        <v>727</v>
      </c>
      <c r="C393" s="137" t="s">
        <v>631</v>
      </c>
      <c r="D393" s="137" t="s">
        <v>631</v>
      </c>
      <c r="E393" s="137">
        <v>0</v>
      </c>
      <c r="F393" s="137" t="s">
        <v>631</v>
      </c>
      <c r="G393" s="137" t="s">
        <v>631</v>
      </c>
      <c r="H393" s="137" t="s">
        <v>631</v>
      </c>
      <c r="I393" s="137" t="s">
        <v>631</v>
      </c>
      <c r="J393" s="137" t="s">
        <v>631</v>
      </c>
      <c r="K393" s="137" t="s">
        <v>631</v>
      </c>
      <c r="L393" s="137" t="s">
        <v>631</v>
      </c>
      <c r="M393" s="137" t="s">
        <v>631</v>
      </c>
      <c r="N393" s="137" t="s">
        <v>631</v>
      </c>
      <c r="O393" s="137">
        <v>0</v>
      </c>
      <c r="P393" s="137">
        <v>0</v>
      </c>
      <c r="Q393" s="137" t="s">
        <v>631</v>
      </c>
      <c r="R393" s="137" t="s">
        <v>631</v>
      </c>
      <c r="S393" s="137">
        <v>0</v>
      </c>
      <c r="T393" s="137">
        <v>0</v>
      </c>
      <c r="U393" s="137">
        <v>0</v>
      </c>
      <c r="V393" s="137">
        <v>0</v>
      </c>
      <c r="W393" s="137">
        <v>0</v>
      </c>
      <c r="X393" s="137">
        <v>0</v>
      </c>
      <c r="Y393" s="137">
        <v>0</v>
      </c>
      <c r="Z393" s="137">
        <v>0</v>
      </c>
      <c r="AA393" s="137">
        <v>0</v>
      </c>
      <c r="AB393" s="137">
        <v>0</v>
      </c>
      <c r="AC393" s="137">
        <v>0</v>
      </c>
      <c r="AD393" s="137">
        <v>0</v>
      </c>
      <c r="AE393" s="137">
        <v>0</v>
      </c>
      <c r="AF393" s="137">
        <v>0</v>
      </c>
      <c r="AG393" s="137">
        <v>0</v>
      </c>
      <c r="AH393" s="137">
        <v>0</v>
      </c>
      <c r="AI393" s="137">
        <v>0</v>
      </c>
      <c r="AJ393" s="137">
        <v>0</v>
      </c>
      <c r="AK393" s="137">
        <v>0</v>
      </c>
      <c r="AL393" s="137">
        <v>0</v>
      </c>
      <c r="AM393" s="137">
        <v>0</v>
      </c>
      <c r="AN393" s="137">
        <v>0</v>
      </c>
      <c r="AO393" s="137">
        <v>0</v>
      </c>
      <c r="AP393" s="137">
        <v>0</v>
      </c>
    </row>
    <row r="394" spans="1:42" ht="18" customHeight="1">
      <c r="A394" s="122" t="s">
        <v>1332</v>
      </c>
      <c r="B394" s="136" t="s">
        <v>1333</v>
      </c>
      <c r="C394" s="137">
        <v>2785</v>
      </c>
      <c r="D394" s="137">
        <v>2375</v>
      </c>
      <c r="E394" s="137">
        <v>2048</v>
      </c>
      <c r="F394" s="137">
        <v>1829</v>
      </c>
      <c r="G394" s="137">
        <v>1687</v>
      </c>
      <c r="H394" s="137">
        <v>1491</v>
      </c>
      <c r="I394" s="137">
        <v>1411</v>
      </c>
      <c r="J394" s="137">
        <v>1281</v>
      </c>
      <c r="K394" s="137">
        <v>1161</v>
      </c>
      <c r="L394" s="137">
        <v>1044</v>
      </c>
      <c r="M394" s="137">
        <v>952</v>
      </c>
      <c r="N394" s="137">
        <v>871</v>
      </c>
      <c r="O394" s="137">
        <v>805</v>
      </c>
      <c r="P394" s="137">
        <v>719</v>
      </c>
      <c r="Q394" s="137">
        <v>660</v>
      </c>
      <c r="R394" s="137">
        <v>589</v>
      </c>
      <c r="S394" s="137">
        <v>531</v>
      </c>
      <c r="T394" s="137">
        <v>467</v>
      </c>
      <c r="U394" s="137">
        <v>425</v>
      </c>
      <c r="V394" s="137">
        <v>360</v>
      </c>
      <c r="W394" s="137">
        <v>321</v>
      </c>
      <c r="X394" s="137">
        <v>289</v>
      </c>
      <c r="Y394" s="137">
        <v>253</v>
      </c>
      <c r="Z394" s="137">
        <v>214</v>
      </c>
      <c r="AA394" s="137">
        <v>193</v>
      </c>
      <c r="AB394" s="137">
        <v>164</v>
      </c>
      <c r="AC394" s="137">
        <v>142</v>
      </c>
      <c r="AD394" s="137">
        <v>116</v>
      </c>
      <c r="AE394" s="137">
        <v>98</v>
      </c>
      <c r="AF394" s="137">
        <v>71</v>
      </c>
      <c r="AG394" s="137">
        <v>56</v>
      </c>
      <c r="AH394" s="137">
        <v>48</v>
      </c>
      <c r="AI394" s="137">
        <v>47</v>
      </c>
      <c r="AJ394" s="137">
        <v>37</v>
      </c>
      <c r="AK394" s="137">
        <v>32</v>
      </c>
      <c r="AL394" s="137">
        <v>37</v>
      </c>
      <c r="AM394" s="137">
        <v>39</v>
      </c>
      <c r="AN394" s="137">
        <v>36</v>
      </c>
      <c r="AO394" s="137">
        <v>37</v>
      </c>
      <c r="AP394" s="137">
        <v>35</v>
      </c>
    </row>
    <row r="395" spans="1:42" ht="18" customHeight="1">
      <c r="A395" s="122" t="s">
        <v>1334</v>
      </c>
      <c r="B395" s="136" t="s">
        <v>1335</v>
      </c>
      <c r="C395" s="137">
        <v>761</v>
      </c>
      <c r="D395" s="137">
        <v>650</v>
      </c>
      <c r="E395" s="137">
        <v>572</v>
      </c>
      <c r="F395" s="137">
        <v>520</v>
      </c>
      <c r="G395" s="137">
        <v>483</v>
      </c>
      <c r="H395" s="137">
        <v>427</v>
      </c>
      <c r="I395" s="137">
        <v>405</v>
      </c>
      <c r="J395" s="137">
        <v>365</v>
      </c>
      <c r="K395" s="137">
        <v>321</v>
      </c>
      <c r="L395" s="137">
        <v>284</v>
      </c>
      <c r="M395" s="137">
        <v>263</v>
      </c>
      <c r="N395" s="137">
        <v>234</v>
      </c>
      <c r="O395" s="137">
        <v>203</v>
      </c>
      <c r="P395" s="137">
        <v>177</v>
      </c>
      <c r="Q395" s="137">
        <v>159</v>
      </c>
      <c r="R395" s="137">
        <v>143</v>
      </c>
      <c r="S395" s="137">
        <v>117</v>
      </c>
      <c r="T395" s="137">
        <v>103</v>
      </c>
      <c r="U395" s="137">
        <v>84</v>
      </c>
      <c r="V395" s="137">
        <v>71</v>
      </c>
      <c r="W395" s="137">
        <v>67</v>
      </c>
      <c r="X395" s="137">
        <v>58</v>
      </c>
      <c r="Y395" s="137">
        <v>48</v>
      </c>
      <c r="Z395" s="137">
        <v>40</v>
      </c>
      <c r="AA395" s="137">
        <v>34</v>
      </c>
      <c r="AB395" s="137">
        <v>29</v>
      </c>
      <c r="AC395" s="137">
        <v>27</v>
      </c>
      <c r="AD395" s="137">
        <v>23</v>
      </c>
      <c r="AE395" s="137">
        <v>16</v>
      </c>
      <c r="AF395" s="137">
        <v>12</v>
      </c>
      <c r="AG395" s="137">
        <v>9</v>
      </c>
      <c r="AH395" s="137">
        <v>8</v>
      </c>
      <c r="AI395" s="137">
        <v>7</v>
      </c>
      <c r="AJ395" s="137">
        <v>7</v>
      </c>
      <c r="AK395" s="137">
        <v>7</v>
      </c>
      <c r="AL395" s="137">
        <v>9</v>
      </c>
      <c r="AM395" s="137">
        <v>8</v>
      </c>
      <c r="AN395" s="137">
        <v>6</v>
      </c>
      <c r="AO395" s="137">
        <v>6</v>
      </c>
      <c r="AP395" s="137">
        <v>7</v>
      </c>
    </row>
    <row r="396" spans="1:42" ht="18" customHeight="1">
      <c r="A396" s="122" t="s">
        <v>1336</v>
      </c>
      <c r="B396" s="136" t="s">
        <v>1337</v>
      </c>
      <c r="C396" s="137">
        <v>536</v>
      </c>
      <c r="D396" s="137">
        <v>459</v>
      </c>
      <c r="E396" s="137">
        <v>399</v>
      </c>
      <c r="F396" s="137">
        <v>341</v>
      </c>
      <c r="G396" s="137">
        <v>312</v>
      </c>
      <c r="H396" s="137">
        <v>275</v>
      </c>
      <c r="I396" s="137">
        <v>268</v>
      </c>
      <c r="J396" s="137">
        <v>244</v>
      </c>
      <c r="K396" s="137">
        <v>219</v>
      </c>
      <c r="L396" s="137">
        <v>198</v>
      </c>
      <c r="M396" s="137">
        <v>167</v>
      </c>
      <c r="N396" s="137">
        <v>148</v>
      </c>
      <c r="O396" s="137">
        <v>139</v>
      </c>
      <c r="P396" s="137">
        <v>128</v>
      </c>
      <c r="Q396" s="137">
        <v>119</v>
      </c>
      <c r="R396" s="137">
        <v>105</v>
      </c>
      <c r="S396" s="137">
        <v>90</v>
      </c>
      <c r="T396" s="137">
        <v>78</v>
      </c>
      <c r="U396" s="137">
        <v>74</v>
      </c>
      <c r="V396" s="137">
        <v>63</v>
      </c>
      <c r="W396" s="137">
        <v>58</v>
      </c>
      <c r="X396" s="137">
        <v>51</v>
      </c>
      <c r="Y396" s="137">
        <v>48</v>
      </c>
      <c r="Z396" s="137">
        <v>35</v>
      </c>
      <c r="AA396" s="137">
        <v>32</v>
      </c>
      <c r="AB396" s="137">
        <v>26</v>
      </c>
      <c r="AC396" s="137">
        <v>23</v>
      </c>
      <c r="AD396" s="137">
        <v>18</v>
      </c>
      <c r="AE396" s="137">
        <v>18</v>
      </c>
      <c r="AF396" s="137">
        <v>12</v>
      </c>
      <c r="AG396" s="137">
        <v>8</v>
      </c>
      <c r="AH396" s="137">
        <v>5</v>
      </c>
      <c r="AI396" s="137">
        <v>5</v>
      </c>
      <c r="AJ396" s="137" t="s">
        <v>631</v>
      </c>
      <c r="AK396" s="137" t="s">
        <v>631</v>
      </c>
      <c r="AL396" s="137" t="s">
        <v>631</v>
      </c>
      <c r="AM396" s="137" t="s">
        <v>631</v>
      </c>
      <c r="AN396" s="137" t="s">
        <v>631</v>
      </c>
      <c r="AO396" s="137" t="s">
        <v>631</v>
      </c>
      <c r="AP396" s="137" t="s">
        <v>631</v>
      </c>
    </row>
    <row r="397" spans="1:42" ht="18" customHeight="1">
      <c r="A397" s="122" t="s">
        <v>1338</v>
      </c>
      <c r="B397" s="136" t="s">
        <v>1339</v>
      </c>
      <c r="C397" s="137">
        <v>661</v>
      </c>
      <c r="D397" s="137">
        <v>562</v>
      </c>
      <c r="E397" s="137">
        <v>474</v>
      </c>
      <c r="F397" s="137">
        <v>433</v>
      </c>
      <c r="G397" s="137">
        <v>398</v>
      </c>
      <c r="H397" s="137">
        <v>355</v>
      </c>
      <c r="I397" s="137">
        <v>329</v>
      </c>
      <c r="J397" s="137">
        <v>303</v>
      </c>
      <c r="K397" s="137">
        <v>279</v>
      </c>
      <c r="L397" s="137">
        <v>255</v>
      </c>
      <c r="M397" s="137">
        <v>236</v>
      </c>
      <c r="N397" s="137">
        <v>226</v>
      </c>
      <c r="O397" s="137">
        <v>215</v>
      </c>
      <c r="P397" s="137">
        <v>192</v>
      </c>
      <c r="Q397" s="137">
        <v>177</v>
      </c>
      <c r="R397" s="137">
        <v>168</v>
      </c>
      <c r="S397" s="137">
        <v>166</v>
      </c>
      <c r="T397" s="137">
        <v>143</v>
      </c>
      <c r="U397" s="137">
        <v>132</v>
      </c>
      <c r="V397" s="137">
        <v>106</v>
      </c>
      <c r="W397" s="137">
        <v>90</v>
      </c>
      <c r="X397" s="137">
        <v>75</v>
      </c>
      <c r="Y397" s="137">
        <v>69</v>
      </c>
      <c r="Z397" s="137">
        <v>61</v>
      </c>
      <c r="AA397" s="137">
        <v>55</v>
      </c>
      <c r="AB397" s="137">
        <v>45</v>
      </c>
      <c r="AC397" s="137">
        <v>40</v>
      </c>
      <c r="AD397" s="137">
        <v>32</v>
      </c>
      <c r="AE397" s="137">
        <v>27</v>
      </c>
      <c r="AF397" s="137">
        <v>20</v>
      </c>
      <c r="AG397" s="137">
        <v>17</v>
      </c>
      <c r="AH397" s="137">
        <v>17</v>
      </c>
      <c r="AI397" s="137">
        <v>18</v>
      </c>
      <c r="AJ397" s="137">
        <v>12</v>
      </c>
      <c r="AK397" s="137">
        <v>10</v>
      </c>
      <c r="AL397" s="137">
        <v>12</v>
      </c>
      <c r="AM397" s="137">
        <v>13</v>
      </c>
      <c r="AN397" s="137">
        <v>12</v>
      </c>
      <c r="AO397" s="137">
        <v>12</v>
      </c>
      <c r="AP397" s="137">
        <v>10</v>
      </c>
    </row>
    <row r="398" spans="1:42" ht="18" customHeight="1">
      <c r="A398" s="122" t="s">
        <v>1340</v>
      </c>
      <c r="B398" s="136" t="s">
        <v>1341</v>
      </c>
      <c r="C398" s="137">
        <v>826</v>
      </c>
      <c r="D398" s="137">
        <v>703</v>
      </c>
      <c r="E398" s="137">
        <v>603</v>
      </c>
      <c r="F398" s="137">
        <v>535</v>
      </c>
      <c r="G398" s="137">
        <v>494</v>
      </c>
      <c r="H398" s="137">
        <v>434</v>
      </c>
      <c r="I398" s="137">
        <v>409</v>
      </c>
      <c r="J398" s="137">
        <v>369</v>
      </c>
      <c r="K398" s="137">
        <v>342</v>
      </c>
      <c r="L398" s="137">
        <v>307</v>
      </c>
      <c r="M398" s="137">
        <v>286</v>
      </c>
      <c r="N398" s="137">
        <v>263</v>
      </c>
      <c r="O398" s="137">
        <v>248</v>
      </c>
      <c r="P398" s="137">
        <v>222</v>
      </c>
      <c r="Q398" s="137">
        <v>205</v>
      </c>
      <c r="R398" s="137">
        <v>173</v>
      </c>
      <c r="S398" s="137">
        <v>158</v>
      </c>
      <c r="T398" s="137">
        <v>143</v>
      </c>
      <c r="U398" s="137">
        <v>135</v>
      </c>
      <c r="V398" s="137">
        <v>120</v>
      </c>
      <c r="W398" s="137">
        <v>106</v>
      </c>
      <c r="X398" s="137">
        <v>105</v>
      </c>
      <c r="Y398" s="137">
        <v>88</v>
      </c>
      <c r="Z398" s="137">
        <v>78</v>
      </c>
      <c r="AA398" s="137">
        <v>72</v>
      </c>
      <c r="AB398" s="137">
        <v>64</v>
      </c>
      <c r="AC398" s="137">
        <v>52</v>
      </c>
      <c r="AD398" s="137">
        <v>43</v>
      </c>
      <c r="AE398" s="137">
        <v>37</v>
      </c>
      <c r="AF398" s="137">
        <v>27</v>
      </c>
      <c r="AG398" s="137">
        <v>22</v>
      </c>
      <c r="AH398" s="137">
        <v>18</v>
      </c>
      <c r="AI398" s="137">
        <v>17</v>
      </c>
      <c r="AJ398" s="137">
        <v>14</v>
      </c>
      <c r="AK398" s="137">
        <v>12</v>
      </c>
      <c r="AL398" s="137">
        <v>13</v>
      </c>
      <c r="AM398" s="137">
        <v>15</v>
      </c>
      <c r="AN398" s="137">
        <v>15</v>
      </c>
      <c r="AO398" s="137">
        <v>17</v>
      </c>
      <c r="AP398" s="137">
        <v>16</v>
      </c>
    </row>
    <row r="399" spans="1:42" ht="18" customHeight="1">
      <c r="A399" s="122"/>
      <c r="B399" s="136" t="s">
        <v>727</v>
      </c>
      <c r="C399" s="137" t="s">
        <v>631</v>
      </c>
      <c r="D399" s="137" t="s">
        <v>631</v>
      </c>
      <c r="E399" s="137">
        <v>0</v>
      </c>
      <c r="F399" s="137">
        <v>0</v>
      </c>
      <c r="G399" s="137">
        <v>0</v>
      </c>
      <c r="H399" s="137">
        <v>0</v>
      </c>
      <c r="I399" s="137">
        <v>0</v>
      </c>
      <c r="J399" s="137">
        <v>0</v>
      </c>
      <c r="K399" s="137">
        <v>0</v>
      </c>
      <c r="L399" s="137">
        <v>0</v>
      </c>
      <c r="M399" s="137">
        <v>0</v>
      </c>
      <c r="N399" s="137">
        <v>0</v>
      </c>
      <c r="O399" s="137">
        <v>0</v>
      </c>
      <c r="P399" s="137">
        <v>0</v>
      </c>
      <c r="Q399" s="137">
        <v>0</v>
      </c>
      <c r="R399" s="137">
        <v>0</v>
      </c>
      <c r="S399" s="137">
        <v>0</v>
      </c>
      <c r="T399" s="137">
        <v>0</v>
      </c>
      <c r="U399" s="137">
        <v>0</v>
      </c>
      <c r="V399" s="137">
        <v>0</v>
      </c>
      <c r="W399" s="137">
        <v>0</v>
      </c>
      <c r="X399" s="137">
        <v>0</v>
      </c>
      <c r="Y399" s="137">
        <v>0</v>
      </c>
      <c r="Z399" s="137">
        <v>0</v>
      </c>
      <c r="AA399" s="137">
        <v>0</v>
      </c>
      <c r="AB399" s="137">
        <v>0</v>
      </c>
      <c r="AC399" s="137">
        <v>0</v>
      </c>
      <c r="AD399" s="137">
        <v>0</v>
      </c>
      <c r="AE399" s="137">
        <v>0</v>
      </c>
      <c r="AF399" s="137">
        <v>0</v>
      </c>
      <c r="AG399" s="137">
        <v>0</v>
      </c>
      <c r="AH399" s="137">
        <v>0</v>
      </c>
      <c r="AI399" s="137">
        <v>0</v>
      </c>
      <c r="AJ399" s="137">
        <v>0</v>
      </c>
      <c r="AK399" s="137">
        <v>0</v>
      </c>
      <c r="AL399" s="137">
        <v>0</v>
      </c>
      <c r="AM399" s="137">
        <v>0</v>
      </c>
      <c r="AN399" s="137">
        <v>0</v>
      </c>
      <c r="AO399" s="137">
        <v>0</v>
      </c>
      <c r="AP399" s="137">
        <v>0</v>
      </c>
    </row>
    <row r="400" spans="1:42" ht="18" customHeight="1">
      <c r="A400" s="122"/>
      <c r="B400" s="136" t="s">
        <v>650</v>
      </c>
      <c r="C400" s="137">
        <v>7</v>
      </c>
      <c r="D400" s="137">
        <v>7</v>
      </c>
      <c r="E400" s="137">
        <v>6</v>
      </c>
      <c r="F400" s="137" t="s">
        <v>631</v>
      </c>
      <c r="G400" s="137">
        <v>6</v>
      </c>
      <c r="H400" s="137">
        <v>5</v>
      </c>
      <c r="I400" s="137">
        <v>5</v>
      </c>
      <c r="J400" s="137" t="s">
        <v>631</v>
      </c>
      <c r="K400" s="137" t="s">
        <v>631</v>
      </c>
      <c r="L400" s="137" t="s">
        <v>631</v>
      </c>
      <c r="M400" s="137" t="s">
        <v>631</v>
      </c>
      <c r="N400" s="137" t="s">
        <v>631</v>
      </c>
      <c r="O400" s="137" t="s">
        <v>631</v>
      </c>
      <c r="P400" s="137" t="s">
        <v>631</v>
      </c>
      <c r="Q400" s="137">
        <v>5</v>
      </c>
      <c r="R400" s="137" t="s">
        <v>631</v>
      </c>
      <c r="S400" s="137" t="s">
        <v>631</v>
      </c>
      <c r="T400" s="137" t="s">
        <v>631</v>
      </c>
      <c r="U400" s="137" t="s">
        <v>631</v>
      </c>
      <c r="V400" s="137" t="s">
        <v>631</v>
      </c>
      <c r="W400" s="137" t="s">
        <v>631</v>
      </c>
      <c r="X400" s="137" t="s">
        <v>631</v>
      </c>
      <c r="Y400" s="137" t="s">
        <v>631</v>
      </c>
      <c r="Z400" s="137" t="s">
        <v>631</v>
      </c>
      <c r="AA400" s="137" t="s">
        <v>631</v>
      </c>
      <c r="AB400" s="137" t="s">
        <v>631</v>
      </c>
      <c r="AC400" s="137" t="s">
        <v>631</v>
      </c>
      <c r="AD400" s="137" t="s">
        <v>631</v>
      </c>
      <c r="AE400" s="137" t="s">
        <v>631</v>
      </c>
      <c r="AF400" s="137" t="s">
        <v>631</v>
      </c>
      <c r="AG400" s="137" t="s">
        <v>631</v>
      </c>
      <c r="AH400" s="137" t="s">
        <v>631</v>
      </c>
      <c r="AI400" s="137" t="s">
        <v>631</v>
      </c>
      <c r="AJ400" s="137" t="s">
        <v>631</v>
      </c>
      <c r="AK400" s="137" t="s">
        <v>631</v>
      </c>
      <c r="AL400" s="137" t="s">
        <v>631</v>
      </c>
      <c r="AM400" s="137" t="s">
        <v>631</v>
      </c>
      <c r="AN400" s="137" t="s">
        <v>631</v>
      </c>
      <c r="AO400" s="137" t="s">
        <v>631</v>
      </c>
      <c r="AP400" s="137" t="s">
        <v>631</v>
      </c>
    </row>
    <row r="401" spans="1:42" ht="18" customHeight="1">
      <c r="A401" s="122" t="s">
        <v>1342</v>
      </c>
      <c r="B401" s="136" t="s">
        <v>548</v>
      </c>
      <c r="C401" s="137">
        <v>8473</v>
      </c>
      <c r="D401" s="137">
        <v>7090</v>
      </c>
      <c r="E401" s="137">
        <v>6035</v>
      </c>
      <c r="F401" s="137">
        <v>5343</v>
      </c>
      <c r="G401" s="137">
        <v>4922</v>
      </c>
      <c r="H401" s="137">
        <v>4297</v>
      </c>
      <c r="I401" s="137">
        <v>4144</v>
      </c>
      <c r="J401" s="137">
        <v>3732</v>
      </c>
      <c r="K401" s="137">
        <v>3438</v>
      </c>
      <c r="L401" s="137">
        <v>3165</v>
      </c>
      <c r="M401" s="137">
        <v>2970</v>
      </c>
      <c r="N401" s="137">
        <v>2796</v>
      </c>
      <c r="O401" s="137">
        <v>2587</v>
      </c>
      <c r="P401" s="137">
        <v>2358</v>
      </c>
      <c r="Q401" s="137">
        <v>2163</v>
      </c>
      <c r="R401" s="137">
        <v>1961</v>
      </c>
      <c r="S401" s="137">
        <v>1809</v>
      </c>
      <c r="T401" s="137">
        <v>1611</v>
      </c>
      <c r="U401" s="137">
        <v>1496</v>
      </c>
      <c r="V401" s="137">
        <v>1308</v>
      </c>
      <c r="W401" s="137">
        <v>1217</v>
      </c>
      <c r="X401" s="137">
        <v>1052</v>
      </c>
      <c r="Y401" s="137">
        <v>947</v>
      </c>
      <c r="Z401" s="137">
        <v>815</v>
      </c>
      <c r="AA401" s="137">
        <v>708</v>
      </c>
      <c r="AB401" s="137">
        <v>603</v>
      </c>
      <c r="AC401" s="137">
        <v>517</v>
      </c>
      <c r="AD401" s="137">
        <v>417</v>
      </c>
      <c r="AE401" s="137">
        <v>328</v>
      </c>
      <c r="AF401" s="137">
        <v>225</v>
      </c>
      <c r="AG401" s="137">
        <v>181</v>
      </c>
      <c r="AH401" s="137">
        <v>157</v>
      </c>
      <c r="AI401" s="137">
        <v>145</v>
      </c>
      <c r="AJ401" s="137">
        <v>124</v>
      </c>
      <c r="AK401" s="137">
        <v>106</v>
      </c>
      <c r="AL401" s="137">
        <v>92</v>
      </c>
      <c r="AM401" s="137">
        <v>98</v>
      </c>
      <c r="AN401" s="137">
        <v>84</v>
      </c>
      <c r="AO401" s="137">
        <v>85</v>
      </c>
      <c r="AP401" s="137">
        <v>82</v>
      </c>
    </row>
    <row r="402" spans="1:42" ht="18" customHeight="1">
      <c r="A402" s="122" t="s">
        <v>1343</v>
      </c>
      <c r="B402" s="136" t="s">
        <v>1344</v>
      </c>
      <c r="C402" s="137">
        <v>593</v>
      </c>
      <c r="D402" s="137">
        <v>513</v>
      </c>
      <c r="E402" s="137">
        <v>461</v>
      </c>
      <c r="F402" s="137">
        <v>416</v>
      </c>
      <c r="G402" s="137">
        <v>390</v>
      </c>
      <c r="H402" s="137">
        <v>352</v>
      </c>
      <c r="I402" s="137">
        <v>334</v>
      </c>
      <c r="J402" s="137">
        <v>303</v>
      </c>
      <c r="K402" s="137">
        <v>284</v>
      </c>
      <c r="L402" s="137">
        <v>256</v>
      </c>
      <c r="M402" s="137">
        <v>241</v>
      </c>
      <c r="N402" s="137">
        <v>220</v>
      </c>
      <c r="O402" s="137">
        <v>203</v>
      </c>
      <c r="P402" s="137">
        <v>179</v>
      </c>
      <c r="Q402" s="137">
        <v>159</v>
      </c>
      <c r="R402" s="137">
        <v>156</v>
      </c>
      <c r="S402" s="137">
        <v>134</v>
      </c>
      <c r="T402" s="137">
        <v>114</v>
      </c>
      <c r="U402" s="137">
        <v>101</v>
      </c>
      <c r="V402" s="137">
        <v>93</v>
      </c>
      <c r="W402" s="137">
        <v>86</v>
      </c>
      <c r="X402" s="137">
        <v>68</v>
      </c>
      <c r="Y402" s="137">
        <v>59</v>
      </c>
      <c r="Z402" s="137">
        <v>51</v>
      </c>
      <c r="AA402" s="137">
        <v>45</v>
      </c>
      <c r="AB402" s="137">
        <v>34</v>
      </c>
      <c r="AC402" s="137">
        <v>25</v>
      </c>
      <c r="AD402" s="137">
        <v>20</v>
      </c>
      <c r="AE402" s="137">
        <v>18</v>
      </c>
      <c r="AF402" s="137">
        <v>16</v>
      </c>
      <c r="AG402" s="137">
        <v>13</v>
      </c>
      <c r="AH402" s="137">
        <v>13</v>
      </c>
      <c r="AI402" s="137">
        <v>14</v>
      </c>
      <c r="AJ402" s="137">
        <v>13</v>
      </c>
      <c r="AK402" s="137">
        <v>13</v>
      </c>
      <c r="AL402" s="137">
        <v>12</v>
      </c>
      <c r="AM402" s="137">
        <v>12</v>
      </c>
      <c r="AN402" s="137">
        <v>11</v>
      </c>
      <c r="AO402" s="137">
        <v>12</v>
      </c>
      <c r="AP402" s="137">
        <v>12</v>
      </c>
    </row>
    <row r="403" spans="1:42" ht="18" customHeight="1">
      <c r="A403" s="122" t="s">
        <v>1345</v>
      </c>
      <c r="B403" s="136" t="s">
        <v>1346</v>
      </c>
      <c r="C403" s="137">
        <v>194</v>
      </c>
      <c r="D403" s="137">
        <v>160</v>
      </c>
      <c r="E403" s="137">
        <v>138</v>
      </c>
      <c r="F403" s="137">
        <v>122</v>
      </c>
      <c r="G403" s="137">
        <v>119</v>
      </c>
      <c r="H403" s="137">
        <v>102</v>
      </c>
      <c r="I403" s="137">
        <v>99</v>
      </c>
      <c r="J403" s="137">
        <v>99</v>
      </c>
      <c r="K403" s="137">
        <v>86</v>
      </c>
      <c r="L403" s="137">
        <v>84</v>
      </c>
      <c r="M403" s="137">
        <v>83</v>
      </c>
      <c r="N403" s="137">
        <v>74</v>
      </c>
      <c r="O403" s="137">
        <v>70</v>
      </c>
      <c r="P403" s="137">
        <v>61</v>
      </c>
      <c r="Q403" s="137">
        <v>53</v>
      </c>
      <c r="R403" s="137">
        <v>47</v>
      </c>
      <c r="S403" s="137">
        <v>47</v>
      </c>
      <c r="T403" s="137">
        <v>44</v>
      </c>
      <c r="U403" s="137">
        <v>44</v>
      </c>
      <c r="V403" s="137">
        <v>45</v>
      </c>
      <c r="W403" s="137">
        <v>41</v>
      </c>
      <c r="X403" s="137">
        <v>36</v>
      </c>
      <c r="Y403" s="137">
        <v>33</v>
      </c>
      <c r="Z403" s="137">
        <v>28</v>
      </c>
      <c r="AA403" s="137">
        <v>26</v>
      </c>
      <c r="AB403" s="137">
        <v>21</v>
      </c>
      <c r="AC403" s="137">
        <v>21</v>
      </c>
      <c r="AD403" s="137">
        <v>17</v>
      </c>
      <c r="AE403" s="137">
        <v>13</v>
      </c>
      <c r="AF403" s="137">
        <v>11</v>
      </c>
      <c r="AG403" s="137">
        <v>5</v>
      </c>
      <c r="AH403" s="137" t="s">
        <v>631</v>
      </c>
      <c r="AI403" s="137" t="s">
        <v>631</v>
      </c>
      <c r="AJ403" s="137" t="s">
        <v>631</v>
      </c>
      <c r="AK403" s="137" t="s">
        <v>631</v>
      </c>
      <c r="AL403" s="137" t="s">
        <v>631</v>
      </c>
      <c r="AM403" s="137" t="s">
        <v>631</v>
      </c>
      <c r="AN403" s="137" t="s">
        <v>631</v>
      </c>
      <c r="AO403" s="137" t="s">
        <v>631</v>
      </c>
      <c r="AP403" s="137" t="s">
        <v>631</v>
      </c>
    </row>
    <row r="404" spans="1:42" ht="18" customHeight="1">
      <c r="A404" s="122" t="s">
        <v>1347</v>
      </c>
      <c r="B404" s="136" t="s">
        <v>1348</v>
      </c>
      <c r="C404" s="137">
        <v>305</v>
      </c>
      <c r="D404" s="137">
        <v>259</v>
      </c>
      <c r="E404" s="137">
        <v>215</v>
      </c>
      <c r="F404" s="137">
        <v>195</v>
      </c>
      <c r="G404" s="137">
        <v>179</v>
      </c>
      <c r="H404" s="137">
        <v>159</v>
      </c>
      <c r="I404" s="137">
        <v>155</v>
      </c>
      <c r="J404" s="137">
        <v>143</v>
      </c>
      <c r="K404" s="137">
        <v>129</v>
      </c>
      <c r="L404" s="137">
        <v>122</v>
      </c>
      <c r="M404" s="137">
        <v>111</v>
      </c>
      <c r="N404" s="137">
        <v>106</v>
      </c>
      <c r="O404" s="137">
        <v>97</v>
      </c>
      <c r="P404" s="137">
        <v>93</v>
      </c>
      <c r="Q404" s="137">
        <v>88</v>
      </c>
      <c r="R404" s="137">
        <v>77</v>
      </c>
      <c r="S404" s="137">
        <v>70</v>
      </c>
      <c r="T404" s="137">
        <v>60</v>
      </c>
      <c r="U404" s="137">
        <v>56</v>
      </c>
      <c r="V404" s="137">
        <v>49</v>
      </c>
      <c r="W404" s="137">
        <v>46</v>
      </c>
      <c r="X404" s="137">
        <v>42</v>
      </c>
      <c r="Y404" s="137">
        <v>36</v>
      </c>
      <c r="Z404" s="137">
        <v>29</v>
      </c>
      <c r="AA404" s="137">
        <v>27</v>
      </c>
      <c r="AB404" s="137">
        <v>21</v>
      </c>
      <c r="AC404" s="137">
        <v>14</v>
      </c>
      <c r="AD404" s="137">
        <v>11</v>
      </c>
      <c r="AE404" s="137">
        <v>10</v>
      </c>
      <c r="AF404" s="137">
        <v>7</v>
      </c>
      <c r="AG404" s="137">
        <v>6</v>
      </c>
      <c r="AH404" s="137" t="s">
        <v>631</v>
      </c>
      <c r="AI404" s="137" t="s">
        <v>631</v>
      </c>
      <c r="AJ404" s="137" t="s">
        <v>631</v>
      </c>
      <c r="AK404" s="137" t="s">
        <v>631</v>
      </c>
      <c r="AL404" s="137" t="s">
        <v>631</v>
      </c>
      <c r="AM404" s="137" t="s">
        <v>631</v>
      </c>
      <c r="AN404" s="137" t="s">
        <v>631</v>
      </c>
      <c r="AO404" s="137" t="s">
        <v>631</v>
      </c>
      <c r="AP404" s="137" t="s">
        <v>631</v>
      </c>
    </row>
    <row r="405" spans="1:42" ht="18" customHeight="1">
      <c r="A405" s="136" t="s">
        <v>1349</v>
      </c>
      <c r="B405" s="136" t="s">
        <v>1350</v>
      </c>
      <c r="C405" s="137">
        <v>350</v>
      </c>
      <c r="D405" s="137">
        <v>266</v>
      </c>
      <c r="E405" s="137">
        <v>223</v>
      </c>
      <c r="F405" s="137">
        <v>199</v>
      </c>
      <c r="G405" s="137">
        <v>183</v>
      </c>
      <c r="H405" s="137">
        <v>152</v>
      </c>
      <c r="I405" s="137">
        <v>155</v>
      </c>
      <c r="J405" s="137">
        <v>135</v>
      </c>
      <c r="K405" s="137">
        <v>124</v>
      </c>
      <c r="L405" s="137">
        <v>123</v>
      </c>
      <c r="M405" s="137">
        <v>118</v>
      </c>
      <c r="N405" s="137">
        <v>114</v>
      </c>
      <c r="O405" s="137">
        <v>108</v>
      </c>
      <c r="P405" s="137">
        <v>100</v>
      </c>
      <c r="Q405" s="137">
        <v>98</v>
      </c>
      <c r="R405" s="137">
        <v>84</v>
      </c>
      <c r="S405" s="137">
        <v>79</v>
      </c>
      <c r="T405" s="137">
        <v>69</v>
      </c>
      <c r="U405" s="137">
        <v>64</v>
      </c>
      <c r="V405" s="137">
        <v>58</v>
      </c>
      <c r="W405" s="137">
        <v>56</v>
      </c>
      <c r="X405" s="137">
        <v>47</v>
      </c>
      <c r="Y405" s="137">
        <v>42</v>
      </c>
      <c r="Z405" s="137">
        <v>37</v>
      </c>
      <c r="AA405" s="137">
        <v>30</v>
      </c>
      <c r="AB405" s="137">
        <v>27</v>
      </c>
      <c r="AC405" s="137">
        <v>23</v>
      </c>
      <c r="AD405" s="137">
        <v>21</v>
      </c>
      <c r="AE405" s="137">
        <v>15</v>
      </c>
      <c r="AF405" s="137">
        <v>11</v>
      </c>
      <c r="AG405" s="137">
        <v>10</v>
      </c>
      <c r="AH405" s="137">
        <v>9</v>
      </c>
      <c r="AI405" s="137">
        <v>9</v>
      </c>
      <c r="AJ405" s="137">
        <v>7</v>
      </c>
      <c r="AK405" s="137">
        <v>6</v>
      </c>
      <c r="AL405" s="137" t="s">
        <v>631</v>
      </c>
      <c r="AM405" s="137">
        <v>6</v>
      </c>
      <c r="AN405" s="137">
        <v>6</v>
      </c>
      <c r="AO405" s="137">
        <v>5</v>
      </c>
      <c r="AP405" s="137">
        <v>7</v>
      </c>
    </row>
    <row r="406" spans="1:42" ht="18" customHeight="1">
      <c r="A406" s="122" t="s">
        <v>1351</v>
      </c>
      <c r="B406" s="136" t="s">
        <v>1352</v>
      </c>
      <c r="C406" s="137">
        <v>271</v>
      </c>
      <c r="D406" s="137">
        <v>245</v>
      </c>
      <c r="E406" s="137">
        <v>195</v>
      </c>
      <c r="F406" s="137">
        <v>173</v>
      </c>
      <c r="G406" s="137">
        <v>157</v>
      </c>
      <c r="H406" s="137">
        <v>137</v>
      </c>
      <c r="I406" s="137">
        <v>131</v>
      </c>
      <c r="J406" s="137">
        <v>123</v>
      </c>
      <c r="K406" s="137">
        <v>117</v>
      </c>
      <c r="L406" s="137">
        <v>101</v>
      </c>
      <c r="M406" s="137">
        <v>96</v>
      </c>
      <c r="N406" s="137">
        <v>86</v>
      </c>
      <c r="O406" s="137">
        <v>72</v>
      </c>
      <c r="P406" s="137">
        <v>67</v>
      </c>
      <c r="Q406" s="137">
        <v>58</v>
      </c>
      <c r="R406" s="137">
        <v>47</v>
      </c>
      <c r="S406" s="137">
        <v>44</v>
      </c>
      <c r="T406" s="137">
        <v>42</v>
      </c>
      <c r="U406" s="137">
        <v>45</v>
      </c>
      <c r="V406" s="137">
        <v>41</v>
      </c>
      <c r="W406" s="137">
        <v>38</v>
      </c>
      <c r="X406" s="137">
        <v>35</v>
      </c>
      <c r="Y406" s="137">
        <v>31</v>
      </c>
      <c r="Z406" s="137">
        <v>28</v>
      </c>
      <c r="AA406" s="137">
        <v>24</v>
      </c>
      <c r="AB406" s="137">
        <v>22</v>
      </c>
      <c r="AC406" s="137">
        <v>17</v>
      </c>
      <c r="AD406" s="137">
        <v>17</v>
      </c>
      <c r="AE406" s="137">
        <v>11</v>
      </c>
      <c r="AF406" s="137">
        <v>6</v>
      </c>
      <c r="AG406" s="137">
        <v>6</v>
      </c>
      <c r="AH406" s="137">
        <v>7</v>
      </c>
      <c r="AI406" s="137">
        <v>6</v>
      </c>
      <c r="AJ406" s="137">
        <v>5</v>
      </c>
      <c r="AK406" s="137" t="s">
        <v>631</v>
      </c>
      <c r="AL406" s="137">
        <v>5</v>
      </c>
      <c r="AM406" s="137">
        <v>5</v>
      </c>
      <c r="AN406" s="137">
        <v>5</v>
      </c>
      <c r="AO406" s="137">
        <v>6</v>
      </c>
      <c r="AP406" s="137">
        <v>5</v>
      </c>
    </row>
    <row r="407" spans="1:42" ht="18" customHeight="1">
      <c r="A407" s="122" t="s">
        <v>1353</v>
      </c>
      <c r="B407" s="136" t="s">
        <v>1354</v>
      </c>
      <c r="C407" s="137">
        <v>463</v>
      </c>
      <c r="D407" s="137">
        <v>381</v>
      </c>
      <c r="E407" s="137">
        <v>309</v>
      </c>
      <c r="F407" s="137">
        <v>266</v>
      </c>
      <c r="G407" s="137">
        <v>242</v>
      </c>
      <c r="H407" s="137">
        <v>220</v>
      </c>
      <c r="I407" s="137">
        <v>207</v>
      </c>
      <c r="J407" s="137">
        <v>183</v>
      </c>
      <c r="K407" s="137">
        <v>176</v>
      </c>
      <c r="L407" s="137">
        <v>160</v>
      </c>
      <c r="M407" s="137">
        <v>150</v>
      </c>
      <c r="N407" s="137">
        <v>147</v>
      </c>
      <c r="O407" s="137">
        <v>133</v>
      </c>
      <c r="P407" s="137">
        <v>121</v>
      </c>
      <c r="Q407" s="137">
        <v>119</v>
      </c>
      <c r="R407" s="137">
        <v>107</v>
      </c>
      <c r="S407" s="137">
        <v>103</v>
      </c>
      <c r="T407" s="137">
        <v>86</v>
      </c>
      <c r="U407" s="137">
        <v>78</v>
      </c>
      <c r="V407" s="137">
        <v>61</v>
      </c>
      <c r="W407" s="137">
        <v>52</v>
      </c>
      <c r="X407" s="137">
        <v>51</v>
      </c>
      <c r="Y407" s="137">
        <v>49</v>
      </c>
      <c r="Z407" s="137">
        <v>47</v>
      </c>
      <c r="AA407" s="137">
        <v>44</v>
      </c>
      <c r="AB407" s="137">
        <v>34</v>
      </c>
      <c r="AC407" s="137">
        <v>32</v>
      </c>
      <c r="AD407" s="137">
        <v>25</v>
      </c>
      <c r="AE407" s="137">
        <v>18</v>
      </c>
      <c r="AF407" s="137">
        <v>13</v>
      </c>
      <c r="AG407" s="137">
        <v>13</v>
      </c>
      <c r="AH407" s="137">
        <v>11</v>
      </c>
      <c r="AI407" s="137">
        <v>9</v>
      </c>
      <c r="AJ407" s="137">
        <v>7</v>
      </c>
      <c r="AK407" s="137">
        <v>6</v>
      </c>
      <c r="AL407" s="137">
        <v>6</v>
      </c>
      <c r="AM407" s="137">
        <v>5</v>
      </c>
      <c r="AN407" s="137" t="s">
        <v>631</v>
      </c>
      <c r="AO407" s="137">
        <v>5</v>
      </c>
      <c r="AP407" s="137">
        <v>5</v>
      </c>
    </row>
    <row r="408" spans="1:42" ht="18" customHeight="1">
      <c r="A408" s="122" t="s">
        <v>1355</v>
      </c>
      <c r="B408" s="136" t="s">
        <v>1356</v>
      </c>
      <c r="C408" s="137">
        <v>307</v>
      </c>
      <c r="D408" s="137">
        <v>262</v>
      </c>
      <c r="E408" s="137">
        <v>221</v>
      </c>
      <c r="F408" s="137">
        <v>191</v>
      </c>
      <c r="G408" s="137">
        <v>183</v>
      </c>
      <c r="H408" s="137">
        <v>166</v>
      </c>
      <c r="I408" s="137">
        <v>161</v>
      </c>
      <c r="J408" s="137">
        <v>145</v>
      </c>
      <c r="K408" s="137">
        <v>138</v>
      </c>
      <c r="L408" s="137">
        <v>130</v>
      </c>
      <c r="M408" s="137">
        <v>127</v>
      </c>
      <c r="N408" s="137">
        <v>122</v>
      </c>
      <c r="O408" s="137">
        <v>106</v>
      </c>
      <c r="P408" s="137">
        <v>90</v>
      </c>
      <c r="Q408" s="137">
        <v>84</v>
      </c>
      <c r="R408" s="137">
        <v>79</v>
      </c>
      <c r="S408" s="137">
        <v>66</v>
      </c>
      <c r="T408" s="137">
        <v>54</v>
      </c>
      <c r="U408" s="137">
        <v>52</v>
      </c>
      <c r="V408" s="137">
        <v>43</v>
      </c>
      <c r="W408" s="137">
        <v>42</v>
      </c>
      <c r="X408" s="137">
        <v>37</v>
      </c>
      <c r="Y408" s="137">
        <v>31</v>
      </c>
      <c r="Z408" s="137">
        <v>27</v>
      </c>
      <c r="AA408" s="137">
        <v>21</v>
      </c>
      <c r="AB408" s="137">
        <v>18</v>
      </c>
      <c r="AC408" s="137">
        <v>15</v>
      </c>
      <c r="AD408" s="137">
        <v>8</v>
      </c>
      <c r="AE408" s="137">
        <v>7</v>
      </c>
      <c r="AF408" s="137">
        <v>5</v>
      </c>
      <c r="AG408" s="137" t="s">
        <v>631</v>
      </c>
      <c r="AH408" s="137" t="s">
        <v>631</v>
      </c>
      <c r="AI408" s="137" t="s">
        <v>631</v>
      </c>
      <c r="AJ408" s="137" t="s">
        <v>631</v>
      </c>
      <c r="AK408" s="137" t="s">
        <v>631</v>
      </c>
      <c r="AL408" s="137">
        <v>0</v>
      </c>
      <c r="AM408" s="137" t="s">
        <v>631</v>
      </c>
      <c r="AN408" s="137" t="s">
        <v>631</v>
      </c>
      <c r="AO408" s="137" t="s">
        <v>631</v>
      </c>
      <c r="AP408" s="137" t="s">
        <v>631</v>
      </c>
    </row>
    <row r="409" spans="1:42" ht="18" customHeight="1">
      <c r="A409" s="122" t="s">
        <v>1357</v>
      </c>
      <c r="B409" s="136" t="s">
        <v>1358</v>
      </c>
      <c r="C409" s="137">
        <v>497</v>
      </c>
      <c r="D409" s="137">
        <v>432</v>
      </c>
      <c r="E409" s="137">
        <v>385</v>
      </c>
      <c r="F409" s="137">
        <v>355</v>
      </c>
      <c r="G409" s="137">
        <v>336</v>
      </c>
      <c r="H409" s="137">
        <v>295</v>
      </c>
      <c r="I409" s="137">
        <v>280</v>
      </c>
      <c r="J409" s="137">
        <v>256</v>
      </c>
      <c r="K409" s="137">
        <v>232</v>
      </c>
      <c r="L409" s="137">
        <v>209</v>
      </c>
      <c r="M409" s="137">
        <v>187</v>
      </c>
      <c r="N409" s="137">
        <v>169</v>
      </c>
      <c r="O409" s="137">
        <v>149</v>
      </c>
      <c r="P409" s="137">
        <v>140</v>
      </c>
      <c r="Q409" s="137">
        <v>127</v>
      </c>
      <c r="R409" s="137">
        <v>109</v>
      </c>
      <c r="S409" s="137">
        <v>98</v>
      </c>
      <c r="T409" s="137">
        <v>91</v>
      </c>
      <c r="U409" s="137">
        <v>79</v>
      </c>
      <c r="V409" s="137">
        <v>66</v>
      </c>
      <c r="W409" s="137">
        <v>63</v>
      </c>
      <c r="X409" s="137">
        <v>51</v>
      </c>
      <c r="Y409" s="137">
        <v>50</v>
      </c>
      <c r="Z409" s="137">
        <v>44</v>
      </c>
      <c r="AA409" s="137">
        <v>35</v>
      </c>
      <c r="AB409" s="137">
        <v>29</v>
      </c>
      <c r="AC409" s="137">
        <v>26</v>
      </c>
      <c r="AD409" s="137">
        <v>21</v>
      </c>
      <c r="AE409" s="137">
        <v>20</v>
      </c>
      <c r="AF409" s="137">
        <v>17</v>
      </c>
      <c r="AG409" s="137">
        <v>15</v>
      </c>
      <c r="AH409" s="137">
        <v>13</v>
      </c>
      <c r="AI409" s="137">
        <v>17</v>
      </c>
      <c r="AJ409" s="137">
        <v>15</v>
      </c>
      <c r="AK409" s="137">
        <v>14</v>
      </c>
      <c r="AL409" s="137">
        <v>14</v>
      </c>
      <c r="AM409" s="137">
        <v>15</v>
      </c>
      <c r="AN409" s="137">
        <v>12</v>
      </c>
      <c r="AO409" s="137">
        <v>10</v>
      </c>
      <c r="AP409" s="137">
        <v>10</v>
      </c>
    </row>
    <row r="410" spans="1:42" ht="18" customHeight="1">
      <c r="A410" s="122" t="s">
        <v>1359</v>
      </c>
      <c r="B410" s="136" t="s">
        <v>1360</v>
      </c>
      <c r="C410" s="137">
        <v>239</v>
      </c>
      <c r="D410" s="137">
        <v>192</v>
      </c>
      <c r="E410" s="137">
        <v>169</v>
      </c>
      <c r="F410" s="137">
        <v>157</v>
      </c>
      <c r="G410" s="137">
        <v>133</v>
      </c>
      <c r="H410" s="137">
        <v>112</v>
      </c>
      <c r="I410" s="137">
        <v>109</v>
      </c>
      <c r="J410" s="137">
        <v>93</v>
      </c>
      <c r="K410" s="137">
        <v>86</v>
      </c>
      <c r="L410" s="137">
        <v>73</v>
      </c>
      <c r="M410" s="137">
        <v>66</v>
      </c>
      <c r="N410" s="137">
        <v>61</v>
      </c>
      <c r="O410" s="137">
        <v>54</v>
      </c>
      <c r="P410" s="137">
        <v>43</v>
      </c>
      <c r="Q410" s="137">
        <v>42</v>
      </c>
      <c r="R410" s="137">
        <v>40</v>
      </c>
      <c r="S410" s="137">
        <v>35</v>
      </c>
      <c r="T410" s="137">
        <v>37</v>
      </c>
      <c r="U410" s="137">
        <v>34</v>
      </c>
      <c r="V410" s="137">
        <v>27</v>
      </c>
      <c r="W410" s="137">
        <v>25</v>
      </c>
      <c r="X410" s="137">
        <v>19</v>
      </c>
      <c r="Y410" s="137">
        <v>15</v>
      </c>
      <c r="Z410" s="137">
        <v>11</v>
      </c>
      <c r="AA410" s="137">
        <v>11</v>
      </c>
      <c r="AB410" s="137">
        <v>11</v>
      </c>
      <c r="AC410" s="137">
        <v>12</v>
      </c>
      <c r="AD410" s="137">
        <v>11</v>
      </c>
      <c r="AE410" s="137">
        <v>9</v>
      </c>
      <c r="AF410" s="137">
        <v>7</v>
      </c>
      <c r="AG410" s="137">
        <v>7</v>
      </c>
      <c r="AH410" s="137">
        <v>5</v>
      </c>
      <c r="AI410" s="137" t="s">
        <v>631</v>
      </c>
      <c r="AJ410" s="137" t="s">
        <v>631</v>
      </c>
      <c r="AK410" s="137" t="s">
        <v>631</v>
      </c>
      <c r="AL410" s="137" t="s">
        <v>631</v>
      </c>
      <c r="AM410" s="137" t="s">
        <v>631</v>
      </c>
      <c r="AN410" s="137" t="s">
        <v>631</v>
      </c>
      <c r="AO410" s="137" t="s">
        <v>631</v>
      </c>
      <c r="AP410" s="137" t="s">
        <v>631</v>
      </c>
    </row>
    <row r="411" spans="1:42" ht="18" customHeight="1">
      <c r="A411" s="122" t="s">
        <v>1361</v>
      </c>
      <c r="B411" s="136" t="s">
        <v>1362</v>
      </c>
      <c r="C411" s="137">
        <v>423</v>
      </c>
      <c r="D411" s="137">
        <v>356</v>
      </c>
      <c r="E411" s="137">
        <v>303</v>
      </c>
      <c r="F411" s="137">
        <v>276</v>
      </c>
      <c r="G411" s="137">
        <v>256</v>
      </c>
      <c r="H411" s="137">
        <v>204</v>
      </c>
      <c r="I411" s="137">
        <v>196</v>
      </c>
      <c r="J411" s="137">
        <v>172</v>
      </c>
      <c r="K411" s="137">
        <v>157</v>
      </c>
      <c r="L411" s="137">
        <v>148</v>
      </c>
      <c r="M411" s="137">
        <v>139</v>
      </c>
      <c r="N411" s="137">
        <v>135</v>
      </c>
      <c r="O411" s="137">
        <v>129</v>
      </c>
      <c r="P411" s="137">
        <v>120</v>
      </c>
      <c r="Q411" s="137">
        <v>118</v>
      </c>
      <c r="R411" s="137">
        <v>106</v>
      </c>
      <c r="S411" s="137">
        <v>98</v>
      </c>
      <c r="T411" s="137">
        <v>95</v>
      </c>
      <c r="U411" s="137">
        <v>84</v>
      </c>
      <c r="V411" s="137">
        <v>74</v>
      </c>
      <c r="W411" s="137">
        <v>65</v>
      </c>
      <c r="X411" s="137">
        <v>56</v>
      </c>
      <c r="Y411" s="137">
        <v>48</v>
      </c>
      <c r="Z411" s="137">
        <v>50</v>
      </c>
      <c r="AA411" s="137">
        <v>43</v>
      </c>
      <c r="AB411" s="137">
        <v>40</v>
      </c>
      <c r="AC411" s="137">
        <v>36</v>
      </c>
      <c r="AD411" s="137">
        <v>28</v>
      </c>
      <c r="AE411" s="137">
        <v>22</v>
      </c>
      <c r="AF411" s="137">
        <v>17</v>
      </c>
      <c r="AG411" s="137">
        <v>13</v>
      </c>
      <c r="AH411" s="137">
        <v>11</v>
      </c>
      <c r="AI411" s="137">
        <v>8</v>
      </c>
      <c r="AJ411" s="137">
        <v>9</v>
      </c>
      <c r="AK411" s="137">
        <v>7</v>
      </c>
      <c r="AL411" s="137" t="s">
        <v>631</v>
      </c>
      <c r="AM411" s="137">
        <v>5</v>
      </c>
      <c r="AN411" s="137" t="s">
        <v>631</v>
      </c>
      <c r="AO411" s="137" t="s">
        <v>631</v>
      </c>
      <c r="AP411" s="137" t="s">
        <v>631</v>
      </c>
    </row>
    <row r="412" spans="1:42" ht="18" customHeight="1">
      <c r="A412" s="136" t="s">
        <v>1363</v>
      </c>
      <c r="B412" s="136" t="s">
        <v>1364</v>
      </c>
      <c r="C412" s="137">
        <v>528</v>
      </c>
      <c r="D412" s="137">
        <v>443</v>
      </c>
      <c r="E412" s="137">
        <v>389</v>
      </c>
      <c r="F412" s="137">
        <v>344</v>
      </c>
      <c r="G412" s="137">
        <v>310</v>
      </c>
      <c r="H412" s="137">
        <v>278</v>
      </c>
      <c r="I412" s="137">
        <v>264</v>
      </c>
      <c r="J412" s="137">
        <v>235</v>
      </c>
      <c r="K412" s="137">
        <v>217</v>
      </c>
      <c r="L412" s="137">
        <v>201</v>
      </c>
      <c r="M412" s="137">
        <v>194</v>
      </c>
      <c r="N412" s="137">
        <v>187</v>
      </c>
      <c r="O412" s="137">
        <v>178</v>
      </c>
      <c r="P412" s="137">
        <v>153</v>
      </c>
      <c r="Q412" s="137">
        <v>148</v>
      </c>
      <c r="R412" s="137">
        <v>137</v>
      </c>
      <c r="S412" s="137">
        <v>134</v>
      </c>
      <c r="T412" s="137">
        <v>116</v>
      </c>
      <c r="U412" s="137">
        <v>112</v>
      </c>
      <c r="V412" s="137">
        <v>93</v>
      </c>
      <c r="W412" s="137">
        <v>96</v>
      </c>
      <c r="X412" s="137">
        <v>92</v>
      </c>
      <c r="Y412" s="137">
        <v>83</v>
      </c>
      <c r="Z412" s="137">
        <v>69</v>
      </c>
      <c r="AA412" s="137">
        <v>57</v>
      </c>
      <c r="AB412" s="137">
        <v>52</v>
      </c>
      <c r="AC412" s="137">
        <v>44</v>
      </c>
      <c r="AD412" s="137">
        <v>34</v>
      </c>
      <c r="AE412" s="137">
        <v>27</v>
      </c>
      <c r="AF412" s="137">
        <v>17</v>
      </c>
      <c r="AG412" s="137">
        <v>10</v>
      </c>
      <c r="AH412" s="137">
        <v>10</v>
      </c>
      <c r="AI412" s="137">
        <v>11</v>
      </c>
      <c r="AJ412" s="137">
        <v>9</v>
      </c>
      <c r="AK412" s="137">
        <v>7</v>
      </c>
      <c r="AL412" s="137">
        <v>5</v>
      </c>
      <c r="AM412" s="137">
        <v>6</v>
      </c>
      <c r="AN412" s="137">
        <v>5</v>
      </c>
      <c r="AO412" s="137">
        <v>5</v>
      </c>
      <c r="AP412" s="137" t="s">
        <v>631</v>
      </c>
    </row>
    <row r="413" spans="1:42" ht="18" customHeight="1">
      <c r="A413" s="122" t="s">
        <v>1365</v>
      </c>
      <c r="B413" s="136" t="s">
        <v>1366</v>
      </c>
      <c r="C413" s="137">
        <v>594</v>
      </c>
      <c r="D413" s="137">
        <v>488</v>
      </c>
      <c r="E413" s="137">
        <v>420</v>
      </c>
      <c r="F413" s="137">
        <v>374</v>
      </c>
      <c r="G413" s="137">
        <v>342</v>
      </c>
      <c r="H413" s="137">
        <v>309</v>
      </c>
      <c r="I413" s="137">
        <v>299</v>
      </c>
      <c r="J413" s="137">
        <v>262</v>
      </c>
      <c r="K413" s="137">
        <v>244</v>
      </c>
      <c r="L413" s="137">
        <v>228</v>
      </c>
      <c r="M413" s="137">
        <v>224</v>
      </c>
      <c r="N413" s="137">
        <v>220</v>
      </c>
      <c r="O413" s="137">
        <v>219</v>
      </c>
      <c r="P413" s="137">
        <v>211</v>
      </c>
      <c r="Q413" s="137">
        <v>182</v>
      </c>
      <c r="R413" s="137">
        <v>165</v>
      </c>
      <c r="S413" s="137">
        <v>153</v>
      </c>
      <c r="T413" s="137">
        <v>141</v>
      </c>
      <c r="U413" s="137">
        <v>137</v>
      </c>
      <c r="V413" s="137">
        <v>131</v>
      </c>
      <c r="W413" s="137">
        <v>117</v>
      </c>
      <c r="X413" s="137">
        <v>95</v>
      </c>
      <c r="Y413" s="137">
        <v>85</v>
      </c>
      <c r="Z413" s="137">
        <v>73</v>
      </c>
      <c r="AA413" s="137">
        <v>65</v>
      </c>
      <c r="AB413" s="137">
        <v>53</v>
      </c>
      <c r="AC413" s="137">
        <v>42</v>
      </c>
      <c r="AD413" s="137">
        <v>32</v>
      </c>
      <c r="AE413" s="137">
        <v>26</v>
      </c>
      <c r="AF413" s="137">
        <v>14</v>
      </c>
      <c r="AG413" s="137">
        <v>11</v>
      </c>
      <c r="AH413" s="137">
        <v>12</v>
      </c>
      <c r="AI413" s="137">
        <v>10</v>
      </c>
      <c r="AJ413" s="137">
        <v>7</v>
      </c>
      <c r="AK413" s="137">
        <v>5</v>
      </c>
      <c r="AL413" s="137">
        <v>6</v>
      </c>
      <c r="AM413" s="137">
        <v>7</v>
      </c>
      <c r="AN413" s="137">
        <v>5</v>
      </c>
      <c r="AO413" s="137" t="s">
        <v>631</v>
      </c>
      <c r="AP413" s="137" t="s">
        <v>631</v>
      </c>
    </row>
    <row r="414" spans="1:42" ht="18" customHeight="1">
      <c r="A414" s="122" t="s">
        <v>1367</v>
      </c>
      <c r="B414" s="136" t="s">
        <v>1368</v>
      </c>
      <c r="C414" s="137">
        <v>240</v>
      </c>
      <c r="D414" s="137">
        <v>195</v>
      </c>
      <c r="E414" s="137">
        <v>164</v>
      </c>
      <c r="F414" s="137">
        <v>136</v>
      </c>
      <c r="G414" s="137">
        <v>121</v>
      </c>
      <c r="H414" s="137">
        <v>106</v>
      </c>
      <c r="I414" s="137">
        <v>103</v>
      </c>
      <c r="J414" s="137">
        <v>84</v>
      </c>
      <c r="K414" s="137">
        <v>80</v>
      </c>
      <c r="L414" s="137">
        <v>76</v>
      </c>
      <c r="M414" s="137">
        <v>70</v>
      </c>
      <c r="N414" s="137">
        <v>73</v>
      </c>
      <c r="O414" s="137">
        <v>74</v>
      </c>
      <c r="P414" s="137">
        <v>67</v>
      </c>
      <c r="Q414" s="137">
        <v>63</v>
      </c>
      <c r="R414" s="137">
        <v>57</v>
      </c>
      <c r="S414" s="137">
        <v>56</v>
      </c>
      <c r="T414" s="137">
        <v>52</v>
      </c>
      <c r="U414" s="137">
        <v>48</v>
      </c>
      <c r="V414" s="137">
        <v>46</v>
      </c>
      <c r="W414" s="137">
        <v>46</v>
      </c>
      <c r="X414" s="137">
        <v>40</v>
      </c>
      <c r="Y414" s="137">
        <v>38</v>
      </c>
      <c r="Z414" s="137">
        <v>33</v>
      </c>
      <c r="AA414" s="137">
        <v>28</v>
      </c>
      <c r="AB414" s="137">
        <v>26</v>
      </c>
      <c r="AC414" s="137">
        <v>20</v>
      </c>
      <c r="AD414" s="137">
        <v>16</v>
      </c>
      <c r="AE414" s="137">
        <v>13</v>
      </c>
      <c r="AF414" s="137">
        <v>7</v>
      </c>
      <c r="AG414" s="137">
        <v>6</v>
      </c>
      <c r="AH414" s="137" t="s">
        <v>631</v>
      </c>
      <c r="AI414" s="137" t="s">
        <v>631</v>
      </c>
      <c r="AJ414" s="137" t="s">
        <v>631</v>
      </c>
      <c r="AK414" s="137" t="s">
        <v>631</v>
      </c>
      <c r="AL414" s="137">
        <v>0</v>
      </c>
      <c r="AM414" s="137">
        <v>0</v>
      </c>
      <c r="AN414" s="137">
        <v>0</v>
      </c>
      <c r="AO414" s="137">
        <v>0</v>
      </c>
      <c r="AP414" s="137">
        <v>0</v>
      </c>
    </row>
    <row r="415" spans="1:42" ht="18" customHeight="1">
      <c r="A415" s="122" t="s">
        <v>1369</v>
      </c>
      <c r="B415" s="136" t="s">
        <v>1370</v>
      </c>
      <c r="C415" s="137">
        <v>409</v>
      </c>
      <c r="D415" s="137">
        <v>337</v>
      </c>
      <c r="E415" s="137">
        <v>273</v>
      </c>
      <c r="F415" s="137">
        <v>235</v>
      </c>
      <c r="G415" s="137">
        <v>215</v>
      </c>
      <c r="H415" s="137">
        <v>181</v>
      </c>
      <c r="I415" s="137">
        <v>178</v>
      </c>
      <c r="J415" s="137">
        <v>162</v>
      </c>
      <c r="K415" s="137">
        <v>150</v>
      </c>
      <c r="L415" s="137">
        <v>139</v>
      </c>
      <c r="M415" s="137">
        <v>131</v>
      </c>
      <c r="N415" s="137">
        <v>117</v>
      </c>
      <c r="O415" s="137">
        <v>111</v>
      </c>
      <c r="P415" s="137">
        <v>98</v>
      </c>
      <c r="Q415" s="137">
        <v>91</v>
      </c>
      <c r="R415" s="137">
        <v>85</v>
      </c>
      <c r="S415" s="137">
        <v>82</v>
      </c>
      <c r="T415" s="137">
        <v>67</v>
      </c>
      <c r="U415" s="137">
        <v>62</v>
      </c>
      <c r="V415" s="137">
        <v>57</v>
      </c>
      <c r="W415" s="137">
        <v>55</v>
      </c>
      <c r="X415" s="137">
        <v>47</v>
      </c>
      <c r="Y415" s="137">
        <v>45</v>
      </c>
      <c r="Z415" s="137">
        <v>31</v>
      </c>
      <c r="AA415" s="137">
        <v>26</v>
      </c>
      <c r="AB415" s="137">
        <v>23</v>
      </c>
      <c r="AC415" s="137">
        <v>16</v>
      </c>
      <c r="AD415" s="137">
        <v>14</v>
      </c>
      <c r="AE415" s="137">
        <v>9</v>
      </c>
      <c r="AF415" s="137">
        <v>8</v>
      </c>
      <c r="AG415" s="137">
        <v>6</v>
      </c>
      <c r="AH415" s="137" t="s">
        <v>631</v>
      </c>
      <c r="AI415" s="137" t="s">
        <v>631</v>
      </c>
      <c r="AJ415" s="137" t="s">
        <v>631</v>
      </c>
      <c r="AK415" s="137" t="s">
        <v>631</v>
      </c>
      <c r="AL415" s="137" t="s">
        <v>631</v>
      </c>
      <c r="AM415" s="137" t="s">
        <v>631</v>
      </c>
      <c r="AN415" s="137" t="s">
        <v>631</v>
      </c>
      <c r="AO415" s="137" t="s">
        <v>631</v>
      </c>
      <c r="AP415" s="137" t="s">
        <v>631</v>
      </c>
    </row>
    <row r="416" spans="1:42" ht="18" customHeight="1">
      <c r="A416" s="122" t="s">
        <v>1371</v>
      </c>
      <c r="B416" s="136" t="s">
        <v>1372</v>
      </c>
      <c r="C416" s="137">
        <v>1013</v>
      </c>
      <c r="D416" s="137">
        <v>866</v>
      </c>
      <c r="E416" s="137">
        <v>756</v>
      </c>
      <c r="F416" s="137">
        <v>647</v>
      </c>
      <c r="G416" s="137">
        <v>599</v>
      </c>
      <c r="H416" s="137">
        <v>517</v>
      </c>
      <c r="I416" s="137">
        <v>492</v>
      </c>
      <c r="J416" s="137">
        <v>456</v>
      </c>
      <c r="K416" s="137">
        <v>413</v>
      </c>
      <c r="L416" s="137">
        <v>375</v>
      </c>
      <c r="M416" s="137">
        <v>348</v>
      </c>
      <c r="N416" s="137">
        <v>339</v>
      </c>
      <c r="O416" s="137">
        <v>308</v>
      </c>
      <c r="P416" s="137">
        <v>281</v>
      </c>
      <c r="Q416" s="137">
        <v>250</v>
      </c>
      <c r="R416" s="137">
        <v>226</v>
      </c>
      <c r="S416" s="137">
        <v>204</v>
      </c>
      <c r="T416" s="137">
        <v>185</v>
      </c>
      <c r="U416" s="137">
        <v>165</v>
      </c>
      <c r="V416" s="137">
        <v>138</v>
      </c>
      <c r="W416" s="137">
        <v>117</v>
      </c>
      <c r="X416" s="137">
        <v>106</v>
      </c>
      <c r="Y416" s="137">
        <v>95</v>
      </c>
      <c r="Z416" s="137">
        <v>81</v>
      </c>
      <c r="AA416" s="137">
        <v>71</v>
      </c>
      <c r="AB416" s="137">
        <v>60</v>
      </c>
      <c r="AC416" s="137">
        <v>57</v>
      </c>
      <c r="AD416" s="137">
        <v>55</v>
      </c>
      <c r="AE416" s="137">
        <v>44</v>
      </c>
      <c r="AF416" s="137">
        <v>28</v>
      </c>
      <c r="AG416" s="137">
        <v>22</v>
      </c>
      <c r="AH416" s="137">
        <v>21</v>
      </c>
      <c r="AI416" s="137">
        <v>19</v>
      </c>
      <c r="AJ416" s="137">
        <v>16</v>
      </c>
      <c r="AK416" s="137">
        <v>16</v>
      </c>
      <c r="AL416" s="137">
        <v>14</v>
      </c>
      <c r="AM416" s="137">
        <v>14</v>
      </c>
      <c r="AN416" s="137">
        <v>14</v>
      </c>
      <c r="AO416" s="137">
        <v>12</v>
      </c>
      <c r="AP416" s="137">
        <v>12</v>
      </c>
    </row>
    <row r="417" spans="1:42" ht="18" customHeight="1">
      <c r="A417" s="122" t="s">
        <v>1373</v>
      </c>
      <c r="B417" s="136" t="s">
        <v>1374</v>
      </c>
      <c r="C417" s="137">
        <v>427</v>
      </c>
      <c r="D417" s="137">
        <v>334</v>
      </c>
      <c r="E417" s="137">
        <v>271</v>
      </c>
      <c r="F417" s="137">
        <v>245</v>
      </c>
      <c r="G417" s="137">
        <v>226</v>
      </c>
      <c r="H417" s="137">
        <v>193</v>
      </c>
      <c r="I417" s="137">
        <v>187</v>
      </c>
      <c r="J417" s="137">
        <v>162</v>
      </c>
      <c r="K417" s="137">
        <v>148</v>
      </c>
      <c r="L417" s="137">
        <v>134</v>
      </c>
      <c r="M417" s="137">
        <v>130</v>
      </c>
      <c r="N417" s="137">
        <v>125</v>
      </c>
      <c r="O417" s="137">
        <v>114</v>
      </c>
      <c r="P417" s="137">
        <v>103</v>
      </c>
      <c r="Q417" s="137">
        <v>95</v>
      </c>
      <c r="R417" s="137">
        <v>87</v>
      </c>
      <c r="S417" s="137">
        <v>85</v>
      </c>
      <c r="T417" s="137">
        <v>78</v>
      </c>
      <c r="U417" s="137">
        <v>73</v>
      </c>
      <c r="V417" s="137">
        <v>61</v>
      </c>
      <c r="W417" s="137">
        <v>57</v>
      </c>
      <c r="X417" s="137">
        <v>44</v>
      </c>
      <c r="Y417" s="137">
        <v>36</v>
      </c>
      <c r="Z417" s="137">
        <v>31</v>
      </c>
      <c r="AA417" s="137">
        <v>28</v>
      </c>
      <c r="AB417" s="137">
        <v>21</v>
      </c>
      <c r="AC417" s="137">
        <v>16</v>
      </c>
      <c r="AD417" s="137">
        <v>11</v>
      </c>
      <c r="AE417" s="137">
        <v>9</v>
      </c>
      <c r="AF417" s="137">
        <v>6</v>
      </c>
      <c r="AG417" s="137">
        <v>5</v>
      </c>
      <c r="AH417" s="137" t="s">
        <v>631</v>
      </c>
      <c r="AI417" s="137" t="s">
        <v>631</v>
      </c>
      <c r="AJ417" s="137" t="s">
        <v>631</v>
      </c>
      <c r="AK417" s="137" t="s">
        <v>631</v>
      </c>
      <c r="AL417" s="137" t="s">
        <v>631</v>
      </c>
      <c r="AM417" s="137" t="s">
        <v>631</v>
      </c>
      <c r="AN417" s="137" t="s">
        <v>631</v>
      </c>
      <c r="AO417" s="137" t="s">
        <v>631</v>
      </c>
      <c r="AP417" s="137" t="s">
        <v>631</v>
      </c>
    </row>
    <row r="418" spans="1:42" ht="18" customHeight="1">
      <c r="A418" s="122" t="s">
        <v>1375</v>
      </c>
      <c r="B418" s="136" t="s">
        <v>1376</v>
      </c>
      <c r="C418" s="137">
        <v>78</v>
      </c>
      <c r="D418" s="137">
        <v>64</v>
      </c>
      <c r="E418" s="137">
        <v>50</v>
      </c>
      <c r="F418" s="137">
        <v>48</v>
      </c>
      <c r="G418" s="137">
        <v>41</v>
      </c>
      <c r="H418" s="137">
        <v>33</v>
      </c>
      <c r="I418" s="137">
        <v>31</v>
      </c>
      <c r="J418" s="137">
        <v>29</v>
      </c>
      <c r="K418" s="137">
        <v>26</v>
      </c>
      <c r="L418" s="137">
        <v>27</v>
      </c>
      <c r="M418" s="137">
        <v>26</v>
      </c>
      <c r="N418" s="137">
        <v>23</v>
      </c>
      <c r="O418" s="137">
        <v>20</v>
      </c>
      <c r="P418" s="137">
        <v>19</v>
      </c>
      <c r="Q418" s="137">
        <v>16</v>
      </c>
      <c r="R418" s="137">
        <v>12</v>
      </c>
      <c r="S418" s="137">
        <v>11</v>
      </c>
      <c r="T418" s="137">
        <v>7</v>
      </c>
      <c r="U418" s="137">
        <v>5</v>
      </c>
      <c r="V418" s="137" t="s">
        <v>631</v>
      </c>
      <c r="W418" s="137" t="s">
        <v>631</v>
      </c>
      <c r="X418" s="137" t="s">
        <v>631</v>
      </c>
      <c r="Y418" s="137" t="s">
        <v>631</v>
      </c>
      <c r="Z418" s="137" t="s">
        <v>631</v>
      </c>
      <c r="AA418" s="137" t="s">
        <v>631</v>
      </c>
      <c r="AB418" s="137" t="s">
        <v>631</v>
      </c>
      <c r="AC418" s="137" t="s">
        <v>631</v>
      </c>
      <c r="AD418" s="137" t="s">
        <v>631</v>
      </c>
      <c r="AE418" s="137" t="s">
        <v>631</v>
      </c>
      <c r="AF418" s="137" t="s">
        <v>631</v>
      </c>
      <c r="AG418" s="137" t="s">
        <v>631</v>
      </c>
      <c r="AH418" s="137" t="s">
        <v>631</v>
      </c>
      <c r="AI418" s="137" t="s">
        <v>631</v>
      </c>
      <c r="AJ418" s="137" t="s">
        <v>631</v>
      </c>
      <c r="AK418" s="137" t="s">
        <v>631</v>
      </c>
      <c r="AL418" s="137" t="s">
        <v>631</v>
      </c>
      <c r="AM418" s="137" t="s">
        <v>631</v>
      </c>
      <c r="AN418" s="137" t="s">
        <v>631</v>
      </c>
      <c r="AO418" s="137" t="s">
        <v>631</v>
      </c>
      <c r="AP418" s="137">
        <v>0</v>
      </c>
    </row>
    <row r="419" spans="1:42" ht="18" customHeight="1">
      <c r="A419" s="122" t="s">
        <v>1377</v>
      </c>
      <c r="B419" s="136" t="s">
        <v>1378</v>
      </c>
      <c r="C419" s="137">
        <v>305</v>
      </c>
      <c r="D419" s="137">
        <v>255</v>
      </c>
      <c r="E419" s="137">
        <v>203</v>
      </c>
      <c r="F419" s="137">
        <v>180</v>
      </c>
      <c r="G419" s="137">
        <v>166</v>
      </c>
      <c r="H419" s="137">
        <v>150</v>
      </c>
      <c r="I419" s="137">
        <v>146</v>
      </c>
      <c r="J419" s="137">
        <v>132</v>
      </c>
      <c r="K419" s="137">
        <v>118</v>
      </c>
      <c r="L419" s="137">
        <v>117</v>
      </c>
      <c r="M419" s="137">
        <v>107</v>
      </c>
      <c r="N419" s="137">
        <v>93</v>
      </c>
      <c r="O419" s="137">
        <v>80</v>
      </c>
      <c r="P419" s="137">
        <v>71</v>
      </c>
      <c r="Q419" s="137">
        <v>61</v>
      </c>
      <c r="R419" s="137">
        <v>60</v>
      </c>
      <c r="S419" s="137">
        <v>60</v>
      </c>
      <c r="T419" s="137">
        <v>52</v>
      </c>
      <c r="U419" s="137">
        <v>53</v>
      </c>
      <c r="V419" s="137">
        <v>48</v>
      </c>
      <c r="W419" s="137">
        <v>46</v>
      </c>
      <c r="X419" s="137">
        <v>40</v>
      </c>
      <c r="Y419" s="137">
        <v>40</v>
      </c>
      <c r="Z419" s="137">
        <v>37</v>
      </c>
      <c r="AA419" s="137">
        <v>34</v>
      </c>
      <c r="AB419" s="137">
        <v>26</v>
      </c>
      <c r="AC419" s="137">
        <v>26</v>
      </c>
      <c r="AD419" s="137">
        <v>19</v>
      </c>
      <c r="AE419" s="137">
        <v>12</v>
      </c>
      <c r="AF419" s="137">
        <v>7</v>
      </c>
      <c r="AG419" s="137">
        <v>6</v>
      </c>
      <c r="AH419" s="137">
        <v>5</v>
      </c>
      <c r="AI419" s="137">
        <v>5</v>
      </c>
      <c r="AJ419" s="137" t="s">
        <v>631</v>
      </c>
      <c r="AK419" s="137" t="s">
        <v>631</v>
      </c>
      <c r="AL419" s="137" t="s">
        <v>631</v>
      </c>
      <c r="AM419" s="137">
        <v>0</v>
      </c>
      <c r="AN419" s="137">
        <v>0</v>
      </c>
      <c r="AO419" s="137" t="s">
        <v>631</v>
      </c>
      <c r="AP419" s="137">
        <v>0</v>
      </c>
    </row>
    <row r="420" spans="1:42" ht="18" customHeight="1">
      <c r="A420" s="136" t="s">
        <v>1379</v>
      </c>
      <c r="B420" s="136" t="s">
        <v>1380</v>
      </c>
      <c r="C420" s="137">
        <v>67</v>
      </c>
      <c r="D420" s="137">
        <v>56</v>
      </c>
      <c r="E420" s="137">
        <v>48</v>
      </c>
      <c r="F420" s="137">
        <v>47</v>
      </c>
      <c r="G420" s="137">
        <v>48</v>
      </c>
      <c r="H420" s="137">
        <v>40</v>
      </c>
      <c r="I420" s="137">
        <v>35</v>
      </c>
      <c r="J420" s="137">
        <v>32</v>
      </c>
      <c r="K420" s="137">
        <v>32</v>
      </c>
      <c r="L420" s="137">
        <v>30</v>
      </c>
      <c r="M420" s="137">
        <v>29</v>
      </c>
      <c r="N420" s="137">
        <v>27</v>
      </c>
      <c r="O420" s="137">
        <v>23</v>
      </c>
      <c r="P420" s="137">
        <v>20</v>
      </c>
      <c r="Q420" s="137">
        <v>17</v>
      </c>
      <c r="R420" s="137">
        <v>13</v>
      </c>
      <c r="S420" s="137">
        <v>11</v>
      </c>
      <c r="T420" s="137">
        <v>8</v>
      </c>
      <c r="U420" s="137">
        <v>9</v>
      </c>
      <c r="V420" s="137">
        <v>7</v>
      </c>
      <c r="W420" s="137">
        <v>8</v>
      </c>
      <c r="X420" s="137">
        <v>7</v>
      </c>
      <c r="Y420" s="137">
        <v>7</v>
      </c>
      <c r="Z420" s="137">
        <v>5</v>
      </c>
      <c r="AA420" s="137">
        <v>5</v>
      </c>
      <c r="AB420" s="137" t="s">
        <v>631</v>
      </c>
      <c r="AC420" s="137" t="s">
        <v>631</v>
      </c>
      <c r="AD420" s="137" t="s">
        <v>631</v>
      </c>
      <c r="AE420" s="137" t="s">
        <v>631</v>
      </c>
      <c r="AF420" s="137" t="s">
        <v>631</v>
      </c>
      <c r="AG420" s="137" t="s">
        <v>631</v>
      </c>
      <c r="AH420" s="137" t="s">
        <v>631</v>
      </c>
      <c r="AI420" s="137" t="s">
        <v>631</v>
      </c>
      <c r="AJ420" s="137" t="s">
        <v>631</v>
      </c>
      <c r="AK420" s="137">
        <v>0</v>
      </c>
      <c r="AL420" s="137">
        <v>0</v>
      </c>
      <c r="AM420" s="137" t="s">
        <v>631</v>
      </c>
      <c r="AN420" s="137">
        <v>0</v>
      </c>
      <c r="AO420" s="137">
        <v>0</v>
      </c>
      <c r="AP420" s="137">
        <v>0</v>
      </c>
    </row>
    <row r="421" spans="1:42" ht="18" customHeight="1">
      <c r="A421" s="122" t="s">
        <v>1381</v>
      </c>
      <c r="B421" s="136" t="s">
        <v>1382</v>
      </c>
      <c r="C421" s="137">
        <v>193</v>
      </c>
      <c r="D421" s="137">
        <v>154</v>
      </c>
      <c r="E421" s="137">
        <v>126</v>
      </c>
      <c r="F421" s="137">
        <v>110</v>
      </c>
      <c r="G421" s="137">
        <v>100</v>
      </c>
      <c r="H421" s="137">
        <v>89</v>
      </c>
      <c r="I421" s="137">
        <v>90</v>
      </c>
      <c r="J421" s="137">
        <v>74</v>
      </c>
      <c r="K421" s="137">
        <v>74</v>
      </c>
      <c r="L421" s="137">
        <v>66</v>
      </c>
      <c r="M421" s="137">
        <v>62</v>
      </c>
      <c r="N421" s="137">
        <v>56</v>
      </c>
      <c r="O421" s="137">
        <v>51</v>
      </c>
      <c r="P421" s="137">
        <v>49</v>
      </c>
      <c r="Q421" s="137">
        <v>44</v>
      </c>
      <c r="R421" s="137">
        <v>42</v>
      </c>
      <c r="S421" s="137">
        <v>31</v>
      </c>
      <c r="T421" s="137">
        <v>29</v>
      </c>
      <c r="U421" s="137">
        <v>28</v>
      </c>
      <c r="V421" s="137">
        <v>26</v>
      </c>
      <c r="W421" s="137">
        <v>28</v>
      </c>
      <c r="X421" s="137">
        <v>19</v>
      </c>
      <c r="Y421" s="137">
        <v>18</v>
      </c>
      <c r="Z421" s="137">
        <v>15</v>
      </c>
      <c r="AA421" s="137">
        <v>13</v>
      </c>
      <c r="AB421" s="137">
        <v>11</v>
      </c>
      <c r="AC421" s="137">
        <v>9</v>
      </c>
      <c r="AD421" s="137">
        <v>7</v>
      </c>
      <c r="AE421" s="137">
        <v>5</v>
      </c>
      <c r="AF421" s="137" t="s">
        <v>631</v>
      </c>
      <c r="AG421" s="137" t="s">
        <v>631</v>
      </c>
      <c r="AH421" s="137" t="s">
        <v>631</v>
      </c>
      <c r="AI421" s="137" t="s">
        <v>631</v>
      </c>
      <c r="AJ421" s="137" t="s">
        <v>631</v>
      </c>
      <c r="AK421" s="137" t="s">
        <v>631</v>
      </c>
      <c r="AL421" s="137" t="s">
        <v>631</v>
      </c>
      <c r="AM421" s="137" t="s">
        <v>631</v>
      </c>
      <c r="AN421" s="137" t="s">
        <v>631</v>
      </c>
      <c r="AO421" s="137" t="s">
        <v>631</v>
      </c>
      <c r="AP421" s="137" t="s">
        <v>631</v>
      </c>
    </row>
    <row r="422" spans="1:42" ht="18" customHeight="1">
      <c r="A422" s="122" t="s">
        <v>1383</v>
      </c>
      <c r="B422" s="136" t="s">
        <v>1384</v>
      </c>
      <c r="C422" s="137">
        <v>535</v>
      </c>
      <c r="D422" s="137">
        <v>460</v>
      </c>
      <c r="E422" s="137">
        <v>401</v>
      </c>
      <c r="F422" s="137">
        <v>360</v>
      </c>
      <c r="G422" s="137">
        <v>338</v>
      </c>
      <c r="H422" s="137">
        <v>297</v>
      </c>
      <c r="I422" s="137">
        <v>288</v>
      </c>
      <c r="J422" s="137">
        <v>262</v>
      </c>
      <c r="K422" s="137">
        <v>238</v>
      </c>
      <c r="L422" s="137">
        <v>212</v>
      </c>
      <c r="M422" s="137">
        <v>189</v>
      </c>
      <c r="N422" s="137">
        <v>172</v>
      </c>
      <c r="O422" s="137">
        <v>166</v>
      </c>
      <c r="P422" s="137">
        <v>156</v>
      </c>
      <c r="Q422" s="137">
        <v>150</v>
      </c>
      <c r="R422" s="137">
        <v>133</v>
      </c>
      <c r="S422" s="137">
        <v>117</v>
      </c>
      <c r="T422" s="137">
        <v>108</v>
      </c>
      <c r="U422" s="137">
        <v>97</v>
      </c>
      <c r="V422" s="137">
        <v>75</v>
      </c>
      <c r="W422" s="137">
        <v>69</v>
      </c>
      <c r="X422" s="137">
        <v>62</v>
      </c>
      <c r="Y422" s="137">
        <v>55</v>
      </c>
      <c r="Z422" s="137">
        <v>47</v>
      </c>
      <c r="AA422" s="137">
        <v>41</v>
      </c>
      <c r="AB422" s="137">
        <v>36</v>
      </c>
      <c r="AC422" s="137">
        <v>33</v>
      </c>
      <c r="AD422" s="137">
        <v>27</v>
      </c>
      <c r="AE422" s="137">
        <v>19</v>
      </c>
      <c r="AF422" s="137">
        <v>13</v>
      </c>
      <c r="AG422" s="137">
        <v>10</v>
      </c>
      <c r="AH422" s="137">
        <v>8</v>
      </c>
      <c r="AI422" s="137">
        <v>6</v>
      </c>
      <c r="AJ422" s="137">
        <v>6</v>
      </c>
      <c r="AK422" s="137">
        <v>5</v>
      </c>
      <c r="AL422" s="137">
        <v>5</v>
      </c>
      <c r="AM422" s="137" t="s">
        <v>631</v>
      </c>
      <c r="AN422" s="137" t="s">
        <v>631</v>
      </c>
      <c r="AO422" s="137" t="s">
        <v>631</v>
      </c>
      <c r="AP422" s="137" t="s">
        <v>631</v>
      </c>
    </row>
    <row r="423" spans="1:42" ht="18" customHeight="1">
      <c r="A423" s="122" t="s">
        <v>1385</v>
      </c>
      <c r="B423" s="136" t="s">
        <v>1386</v>
      </c>
      <c r="C423" s="137">
        <v>433</v>
      </c>
      <c r="D423" s="137">
        <v>368</v>
      </c>
      <c r="E423" s="137">
        <v>314</v>
      </c>
      <c r="F423" s="137">
        <v>266</v>
      </c>
      <c r="G423" s="137">
        <v>236</v>
      </c>
      <c r="H423" s="137">
        <v>204</v>
      </c>
      <c r="I423" s="137">
        <v>204</v>
      </c>
      <c r="J423" s="137">
        <v>190</v>
      </c>
      <c r="K423" s="137">
        <v>169</v>
      </c>
      <c r="L423" s="137">
        <v>154</v>
      </c>
      <c r="M423" s="137">
        <v>142</v>
      </c>
      <c r="N423" s="137">
        <v>130</v>
      </c>
      <c r="O423" s="137">
        <v>122</v>
      </c>
      <c r="P423" s="137">
        <v>116</v>
      </c>
      <c r="Q423" s="137">
        <v>100</v>
      </c>
      <c r="R423" s="137">
        <v>91</v>
      </c>
      <c r="S423" s="137">
        <v>90</v>
      </c>
      <c r="T423" s="137">
        <v>76</v>
      </c>
      <c r="U423" s="137">
        <v>70</v>
      </c>
      <c r="V423" s="137">
        <v>66</v>
      </c>
      <c r="W423" s="137">
        <v>61</v>
      </c>
      <c r="X423" s="137">
        <v>56</v>
      </c>
      <c r="Y423" s="137">
        <v>49</v>
      </c>
      <c r="Z423" s="137">
        <v>39</v>
      </c>
      <c r="AA423" s="137">
        <v>32</v>
      </c>
      <c r="AB423" s="137">
        <v>30</v>
      </c>
      <c r="AC423" s="137">
        <v>25</v>
      </c>
      <c r="AD423" s="137">
        <v>16</v>
      </c>
      <c r="AE423" s="137">
        <v>14</v>
      </c>
      <c r="AF423" s="137">
        <v>8</v>
      </c>
      <c r="AG423" s="137">
        <v>9</v>
      </c>
      <c r="AH423" s="137">
        <v>6</v>
      </c>
      <c r="AI423" s="137" t="s">
        <v>631</v>
      </c>
      <c r="AJ423" s="137" t="s">
        <v>631</v>
      </c>
      <c r="AK423" s="137" t="s">
        <v>631</v>
      </c>
      <c r="AL423" s="137" t="s">
        <v>631</v>
      </c>
      <c r="AM423" s="137" t="s">
        <v>631</v>
      </c>
      <c r="AN423" s="137" t="s">
        <v>631</v>
      </c>
      <c r="AO423" s="137" t="s">
        <v>631</v>
      </c>
      <c r="AP423" s="137" t="s">
        <v>631</v>
      </c>
    </row>
    <row r="424" spans="1:42" ht="18" customHeight="1">
      <c r="A424" s="122"/>
      <c r="B424" s="136" t="s">
        <v>650</v>
      </c>
      <c r="C424" s="137">
        <v>9</v>
      </c>
      <c r="D424" s="137" t="s">
        <v>631</v>
      </c>
      <c r="E424" s="137" t="s">
        <v>631</v>
      </c>
      <c r="F424" s="137" t="s">
        <v>631</v>
      </c>
      <c r="G424" s="137" t="s">
        <v>631</v>
      </c>
      <c r="H424" s="137" t="s">
        <v>631</v>
      </c>
      <c r="I424" s="137">
        <v>0</v>
      </c>
      <c r="J424" s="137">
        <v>0</v>
      </c>
      <c r="K424" s="137">
        <v>0</v>
      </c>
      <c r="L424" s="137">
        <v>0</v>
      </c>
      <c r="M424" s="137">
        <v>0</v>
      </c>
      <c r="N424" s="137">
        <v>0</v>
      </c>
      <c r="O424" s="137">
        <v>0</v>
      </c>
      <c r="P424" s="137">
        <v>0</v>
      </c>
      <c r="Q424" s="137">
        <v>0</v>
      </c>
      <c r="R424" s="137" t="s">
        <v>631</v>
      </c>
      <c r="S424" s="137" t="s">
        <v>631</v>
      </c>
      <c r="T424" s="137">
        <v>0</v>
      </c>
      <c r="U424" s="137">
        <v>0</v>
      </c>
      <c r="V424" s="137">
        <v>0</v>
      </c>
      <c r="W424" s="137">
        <v>0</v>
      </c>
      <c r="X424" s="137">
        <v>0</v>
      </c>
      <c r="Y424" s="137">
        <v>0</v>
      </c>
      <c r="Z424" s="137">
        <v>0</v>
      </c>
      <c r="AA424" s="137">
        <v>0</v>
      </c>
      <c r="AB424" s="137" t="s">
        <v>631</v>
      </c>
      <c r="AC424" s="137" t="s">
        <v>631</v>
      </c>
      <c r="AD424" s="137" t="s">
        <v>631</v>
      </c>
      <c r="AE424" s="137" t="s">
        <v>631</v>
      </c>
      <c r="AF424" s="137" t="s">
        <v>631</v>
      </c>
      <c r="AG424" s="137" t="s">
        <v>631</v>
      </c>
      <c r="AH424" s="137" t="s">
        <v>631</v>
      </c>
      <c r="AI424" s="137" t="s">
        <v>631</v>
      </c>
      <c r="AJ424" s="137" t="s">
        <v>631</v>
      </c>
      <c r="AK424" s="137" t="s">
        <v>631</v>
      </c>
      <c r="AL424" s="137" t="s">
        <v>631</v>
      </c>
      <c r="AM424" s="137" t="s">
        <v>631</v>
      </c>
      <c r="AN424" s="137">
        <v>0</v>
      </c>
      <c r="AO424" s="137">
        <v>0</v>
      </c>
      <c r="AP424" s="137">
        <v>0</v>
      </c>
    </row>
    <row r="425" spans="1:42" ht="18" customHeight="1">
      <c r="A425" s="122" t="s">
        <v>1387</v>
      </c>
      <c r="B425" s="136" t="s">
        <v>524</v>
      </c>
      <c r="C425" s="137">
        <v>20306</v>
      </c>
      <c r="D425" s="137">
        <v>17352</v>
      </c>
      <c r="E425" s="137">
        <v>15044</v>
      </c>
      <c r="F425" s="137">
        <v>13487</v>
      </c>
      <c r="G425" s="137">
        <v>12141</v>
      </c>
      <c r="H425" s="137">
        <v>10527</v>
      </c>
      <c r="I425" s="137">
        <v>10223</v>
      </c>
      <c r="J425" s="137">
        <v>9227</v>
      </c>
      <c r="K425" s="137">
        <v>8354</v>
      </c>
      <c r="L425" s="137">
        <v>7528</v>
      </c>
      <c r="M425" s="137">
        <v>7040</v>
      </c>
      <c r="N425" s="137">
        <v>6467</v>
      </c>
      <c r="O425" s="137">
        <v>5929</v>
      </c>
      <c r="P425" s="137">
        <v>5260</v>
      </c>
      <c r="Q425" s="137">
        <v>4774</v>
      </c>
      <c r="R425" s="137">
        <v>4268</v>
      </c>
      <c r="S425" s="137">
        <v>3845</v>
      </c>
      <c r="T425" s="137">
        <v>3374</v>
      </c>
      <c r="U425" s="137">
        <v>2983</v>
      </c>
      <c r="V425" s="137">
        <v>2621</v>
      </c>
      <c r="W425" s="137">
        <v>2351</v>
      </c>
      <c r="X425" s="137">
        <v>2062</v>
      </c>
      <c r="Y425" s="137">
        <v>1808</v>
      </c>
      <c r="Z425" s="137">
        <v>1538</v>
      </c>
      <c r="AA425" s="137">
        <v>1294</v>
      </c>
      <c r="AB425" s="137">
        <v>1083</v>
      </c>
      <c r="AC425" s="137">
        <v>895</v>
      </c>
      <c r="AD425" s="137">
        <v>718</v>
      </c>
      <c r="AE425" s="137">
        <v>555</v>
      </c>
      <c r="AF425" s="137">
        <v>378</v>
      </c>
      <c r="AG425" s="137">
        <v>300</v>
      </c>
      <c r="AH425" s="137">
        <v>229</v>
      </c>
      <c r="AI425" s="137">
        <v>197</v>
      </c>
      <c r="AJ425" s="137">
        <v>157</v>
      </c>
      <c r="AK425" s="137">
        <v>128</v>
      </c>
      <c r="AL425" s="137">
        <v>107</v>
      </c>
      <c r="AM425" s="137">
        <v>99</v>
      </c>
      <c r="AN425" s="137">
        <v>105</v>
      </c>
      <c r="AO425" s="137">
        <v>96</v>
      </c>
      <c r="AP425" s="137">
        <v>96</v>
      </c>
    </row>
    <row r="426" spans="1:42" ht="18" customHeight="1">
      <c r="A426" s="136" t="s">
        <v>1388</v>
      </c>
      <c r="B426" s="136" t="s">
        <v>1389</v>
      </c>
      <c r="C426" s="137">
        <v>822</v>
      </c>
      <c r="D426" s="137">
        <v>676</v>
      </c>
      <c r="E426" s="137">
        <v>566</v>
      </c>
      <c r="F426" s="137">
        <v>515</v>
      </c>
      <c r="G426" s="137">
        <v>457</v>
      </c>
      <c r="H426" s="137">
        <v>406</v>
      </c>
      <c r="I426" s="137">
        <v>407</v>
      </c>
      <c r="J426" s="137">
        <v>366</v>
      </c>
      <c r="K426" s="137">
        <v>333</v>
      </c>
      <c r="L426" s="137">
        <v>318</v>
      </c>
      <c r="M426" s="137">
        <v>306</v>
      </c>
      <c r="N426" s="137">
        <v>278</v>
      </c>
      <c r="O426" s="137">
        <v>252</v>
      </c>
      <c r="P426" s="137">
        <v>240</v>
      </c>
      <c r="Q426" s="137">
        <v>226</v>
      </c>
      <c r="R426" s="137">
        <v>209</v>
      </c>
      <c r="S426" s="137">
        <v>186</v>
      </c>
      <c r="T426" s="137">
        <v>158</v>
      </c>
      <c r="U426" s="137">
        <v>144</v>
      </c>
      <c r="V426" s="137">
        <v>132</v>
      </c>
      <c r="W426" s="137">
        <v>119</v>
      </c>
      <c r="X426" s="137">
        <v>100</v>
      </c>
      <c r="Y426" s="137">
        <v>88</v>
      </c>
      <c r="Z426" s="137">
        <v>78</v>
      </c>
      <c r="AA426" s="137">
        <v>62</v>
      </c>
      <c r="AB426" s="137">
        <v>50</v>
      </c>
      <c r="AC426" s="137">
        <v>39</v>
      </c>
      <c r="AD426" s="137">
        <v>29</v>
      </c>
      <c r="AE426" s="137">
        <v>19</v>
      </c>
      <c r="AF426" s="137">
        <v>10</v>
      </c>
      <c r="AG426" s="137">
        <v>10</v>
      </c>
      <c r="AH426" s="137">
        <v>10</v>
      </c>
      <c r="AI426" s="137">
        <v>6</v>
      </c>
      <c r="AJ426" s="137">
        <v>5</v>
      </c>
      <c r="AK426" s="137">
        <v>6</v>
      </c>
      <c r="AL426" s="137">
        <v>6</v>
      </c>
      <c r="AM426" s="137">
        <v>6</v>
      </c>
      <c r="AN426" s="137">
        <v>6</v>
      </c>
      <c r="AO426" s="137">
        <v>6</v>
      </c>
      <c r="AP426" s="137">
        <v>6</v>
      </c>
    </row>
    <row r="427" spans="1:42" ht="18" customHeight="1">
      <c r="A427" s="136" t="s">
        <v>1390</v>
      </c>
      <c r="B427" s="136" t="s">
        <v>1391</v>
      </c>
      <c r="C427" s="137">
        <v>1419</v>
      </c>
      <c r="D427" s="137">
        <v>1233</v>
      </c>
      <c r="E427" s="137">
        <v>1075</v>
      </c>
      <c r="F427" s="137">
        <v>970</v>
      </c>
      <c r="G427" s="137">
        <v>899</v>
      </c>
      <c r="H427" s="137">
        <v>776</v>
      </c>
      <c r="I427" s="137">
        <v>759</v>
      </c>
      <c r="J427" s="137">
        <v>675</v>
      </c>
      <c r="K427" s="137">
        <v>602</v>
      </c>
      <c r="L427" s="137">
        <v>546</v>
      </c>
      <c r="M427" s="137">
        <v>523</v>
      </c>
      <c r="N427" s="137">
        <v>477</v>
      </c>
      <c r="O427" s="137">
        <v>432</v>
      </c>
      <c r="P427" s="137">
        <v>401</v>
      </c>
      <c r="Q427" s="137">
        <v>362</v>
      </c>
      <c r="R427" s="137">
        <v>325</v>
      </c>
      <c r="S427" s="137">
        <v>295</v>
      </c>
      <c r="T427" s="137">
        <v>256</v>
      </c>
      <c r="U427" s="137">
        <v>224</v>
      </c>
      <c r="V427" s="137">
        <v>200</v>
      </c>
      <c r="W427" s="137">
        <v>177</v>
      </c>
      <c r="X427" s="137">
        <v>160</v>
      </c>
      <c r="Y427" s="137">
        <v>140</v>
      </c>
      <c r="Z427" s="137">
        <v>123</v>
      </c>
      <c r="AA427" s="137">
        <v>102</v>
      </c>
      <c r="AB427" s="137">
        <v>83</v>
      </c>
      <c r="AC427" s="137">
        <v>67</v>
      </c>
      <c r="AD427" s="137">
        <v>53</v>
      </c>
      <c r="AE427" s="137">
        <v>45</v>
      </c>
      <c r="AF427" s="137">
        <v>32</v>
      </c>
      <c r="AG427" s="137">
        <v>21</v>
      </c>
      <c r="AH427" s="137">
        <v>14</v>
      </c>
      <c r="AI427" s="137">
        <v>12</v>
      </c>
      <c r="AJ427" s="137">
        <v>12</v>
      </c>
      <c r="AK427" s="137">
        <v>8</v>
      </c>
      <c r="AL427" s="137">
        <v>5</v>
      </c>
      <c r="AM427" s="137" t="s">
        <v>631</v>
      </c>
      <c r="AN427" s="137" t="s">
        <v>631</v>
      </c>
      <c r="AO427" s="137" t="s">
        <v>631</v>
      </c>
      <c r="AP427" s="137" t="s">
        <v>631</v>
      </c>
    </row>
    <row r="428" spans="1:42" ht="18" customHeight="1">
      <c r="A428" s="122" t="s">
        <v>1392</v>
      </c>
      <c r="B428" s="136" t="s">
        <v>1393</v>
      </c>
      <c r="C428" s="137">
        <v>555</v>
      </c>
      <c r="D428" s="137">
        <v>476</v>
      </c>
      <c r="E428" s="137">
        <v>396</v>
      </c>
      <c r="F428" s="137">
        <v>364</v>
      </c>
      <c r="G428" s="137">
        <v>330</v>
      </c>
      <c r="H428" s="137">
        <v>274</v>
      </c>
      <c r="I428" s="137">
        <v>274</v>
      </c>
      <c r="J428" s="137">
        <v>246</v>
      </c>
      <c r="K428" s="137">
        <v>229</v>
      </c>
      <c r="L428" s="137">
        <v>215</v>
      </c>
      <c r="M428" s="137">
        <v>200</v>
      </c>
      <c r="N428" s="137">
        <v>188</v>
      </c>
      <c r="O428" s="137">
        <v>183</v>
      </c>
      <c r="P428" s="137">
        <v>147</v>
      </c>
      <c r="Q428" s="137">
        <v>126</v>
      </c>
      <c r="R428" s="137">
        <v>108</v>
      </c>
      <c r="S428" s="137">
        <v>101</v>
      </c>
      <c r="T428" s="137">
        <v>88</v>
      </c>
      <c r="U428" s="137">
        <v>75</v>
      </c>
      <c r="V428" s="137">
        <v>67</v>
      </c>
      <c r="W428" s="137">
        <v>54</v>
      </c>
      <c r="X428" s="137">
        <v>47</v>
      </c>
      <c r="Y428" s="137">
        <v>45</v>
      </c>
      <c r="Z428" s="137">
        <v>39</v>
      </c>
      <c r="AA428" s="137">
        <v>35</v>
      </c>
      <c r="AB428" s="137">
        <v>30</v>
      </c>
      <c r="AC428" s="137">
        <v>18</v>
      </c>
      <c r="AD428" s="137">
        <v>15</v>
      </c>
      <c r="AE428" s="137">
        <v>11</v>
      </c>
      <c r="AF428" s="137">
        <v>10</v>
      </c>
      <c r="AG428" s="137">
        <v>10</v>
      </c>
      <c r="AH428" s="137">
        <v>11</v>
      </c>
      <c r="AI428" s="137">
        <v>9</v>
      </c>
      <c r="AJ428" s="137">
        <v>7</v>
      </c>
      <c r="AK428" s="137">
        <v>7</v>
      </c>
      <c r="AL428" s="137" t="s">
        <v>631</v>
      </c>
      <c r="AM428" s="137" t="s">
        <v>631</v>
      </c>
      <c r="AN428" s="137" t="s">
        <v>631</v>
      </c>
      <c r="AO428" s="137" t="s">
        <v>631</v>
      </c>
      <c r="AP428" s="137" t="s">
        <v>631</v>
      </c>
    </row>
    <row r="429" spans="1:42" ht="18" customHeight="1">
      <c r="A429" s="122" t="s">
        <v>1394</v>
      </c>
      <c r="B429" s="136" t="s">
        <v>1395</v>
      </c>
      <c r="C429" s="137">
        <v>390</v>
      </c>
      <c r="D429" s="137">
        <v>338</v>
      </c>
      <c r="E429" s="137">
        <v>303</v>
      </c>
      <c r="F429" s="137">
        <v>276</v>
      </c>
      <c r="G429" s="137">
        <v>255</v>
      </c>
      <c r="H429" s="137">
        <v>210</v>
      </c>
      <c r="I429" s="137">
        <v>204</v>
      </c>
      <c r="J429" s="137">
        <v>191</v>
      </c>
      <c r="K429" s="137">
        <v>174</v>
      </c>
      <c r="L429" s="137">
        <v>161</v>
      </c>
      <c r="M429" s="137">
        <v>155</v>
      </c>
      <c r="N429" s="137">
        <v>138</v>
      </c>
      <c r="O429" s="137">
        <v>124</v>
      </c>
      <c r="P429" s="137">
        <v>109</v>
      </c>
      <c r="Q429" s="137">
        <v>107</v>
      </c>
      <c r="R429" s="137">
        <v>95</v>
      </c>
      <c r="S429" s="137">
        <v>72</v>
      </c>
      <c r="T429" s="137">
        <v>67</v>
      </c>
      <c r="U429" s="137">
        <v>60</v>
      </c>
      <c r="V429" s="137">
        <v>49</v>
      </c>
      <c r="W429" s="137">
        <v>48</v>
      </c>
      <c r="X429" s="137">
        <v>43</v>
      </c>
      <c r="Y429" s="137">
        <v>39</v>
      </c>
      <c r="Z429" s="137">
        <v>31</v>
      </c>
      <c r="AA429" s="137">
        <v>25</v>
      </c>
      <c r="AB429" s="137">
        <v>21</v>
      </c>
      <c r="AC429" s="137">
        <v>15</v>
      </c>
      <c r="AD429" s="137">
        <v>14</v>
      </c>
      <c r="AE429" s="137">
        <v>13</v>
      </c>
      <c r="AF429" s="137">
        <v>10</v>
      </c>
      <c r="AG429" s="137">
        <v>8</v>
      </c>
      <c r="AH429" s="137">
        <v>6</v>
      </c>
      <c r="AI429" s="137">
        <v>7</v>
      </c>
      <c r="AJ429" s="137">
        <v>6</v>
      </c>
      <c r="AK429" s="137">
        <v>6</v>
      </c>
      <c r="AL429" s="137">
        <v>5</v>
      </c>
      <c r="AM429" s="137" t="s">
        <v>631</v>
      </c>
      <c r="AN429" s="137" t="s">
        <v>631</v>
      </c>
      <c r="AO429" s="137" t="s">
        <v>631</v>
      </c>
      <c r="AP429" s="137" t="s">
        <v>631</v>
      </c>
    </row>
    <row r="430" spans="1:42" ht="18" customHeight="1">
      <c r="A430" s="122" t="s">
        <v>1396</v>
      </c>
      <c r="B430" s="136" t="s">
        <v>1397</v>
      </c>
      <c r="C430" s="137">
        <v>2314</v>
      </c>
      <c r="D430" s="137">
        <v>2012</v>
      </c>
      <c r="E430" s="137">
        <v>1763</v>
      </c>
      <c r="F430" s="137">
        <v>1595</v>
      </c>
      <c r="G430" s="137">
        <v>1398</v>
      </c>
      <c r="H430" s="137">
        <v>1228</v>
      </c>
      <c r="I430" s="137">
        <v>1196</v>
      </c>
      <c r="J430" s="137">
        <v>1061</v>
      </c>
      <c r="K430" s="137">
        <v>934</v>
      </c>
      <c r="L430" s="137">
        <v>814</v>
      </c>
      <c r="M430" s="137">
        <v>729</v>
      </c>
      <c r="N430" s="137">
        <v>658</v>
      </c>
      <c r="O430" s="137">
        <v>602</v>
      </c>
      <c r="P430" s="137">
        <v>534</v>
      </c>
      <c r="Q430" s="137">
        <v>463</v>
      </c>
      <c r="R430" s="137">
        <v>423</v>
      </c>
      <c r="S430" s="137">
        <v>362</v>
      </c>
      <c r="T430" s="137">
        <v>313</v>
      </c>
      <c r="U430" s="137">
        <v>260</v>
      </c>
      <c r="V430" s="137">
        <v>224</v>
      </c>
      <c r="W430" s="137">
        <v>190</v>
      </c>
      <c r="X430" s="137">
        <v>157</v>
      </c>
      <c r="Y430" s="137">
        <v>136</v>
      </c>
      <c r="Z430" s="137">
        <v>108</v>
      </c>
      <c r="AA430" s="137">
        <v>86</v>
      </c>
      <c r="AB430" s="137">
        <v>71</v>
      </c>
      <c r="AC430" s="137">
        <v>57</v>
      </c>
      <c r="AD430" s="137">
        <v>49</v>
      </c>
      <c r="AE430" s="137">
        <v>38</v>
      </c>
      <c r="AF430" s="137">
        <v>31</v>
      </c>
      <c r="AG430" s="137">
        <v>30</v>
      </c>
      <c r="AH430" s="137">
        <v>22</v>
      </c>
      <c r="AI430" s="137">
        <v>20</v>
      </c>
      <c r="AJ430" s="137">
        <v>18</v>
      </c>
      <c r="AK430" s="137">
        <v>17</v>
      </c>
      <c r="AL430" s="137">
        <v>17</v>
      </c>
      <c r="AM430" s="137">
        <v>15</v>
      </c>
      <c r="AN430" s="137">
        <v>15</v>
      </c>
      <c r="AO430" s="137">
        <v>13</v>
      </c>
      <c r="AP430" s="137">
        <v>13</v>
      </c>
    </row>
    <row r="431" spans="1:42" ht="18" customHeight="1">
      <c r="A431" s="122" t="s">
        <v>1398</v>
      </c>
      <c r="B431" s="136" t="s">
        <v>1399</v>
      </c>
      <c r="C431" s="137">
        <v>169</v>
      </c>
      <c r="D431" s="137">
        <v>138</v>
      </c>
      <c r="E431" s="137">
        <v>115</v>
      </c>
      <c r="F431" s="137">
        <v>106</v>
      </c>
      <c r="G431" s="137">
        <v>94</v>
      </c>
      <c r="H431" s="137">
        <v>87</v>
      </c>
      <c r="I431" s="137">
        <v>84</v>
      </c>
      <c r="J431" s="137">
        <v>74</v>
      </c>
      <c r="K431" s="137">
        <v>65</v>
      </c>
      <c r="L431" s="137">
        <v>63</v>
      </c>
      <c r="M431" s="137">
        <v>58</v>
      </c>
      <c r="N431" s="137">
        <v>56</v>
      </c>
      <c r="O431" s="137">
        <v>52</v>
      </c>
      <c r="P431" s="137">
        <v>48</v>
      </c>
      <c r="Q431" s="137">
        <v>41</v>
      </c>
      <c r="R431" s="137">
        <v>38</v>
      </c>
      <c r="S431" s="137">
        <v>37</v>
      </c>
      <c r="T431" s="137">
        <v>33</v>
      </c>
      <c r="U431" s="137">
        <v>28</v>
      </c>
      <c r="V431" s="137">
        <v>26</v>
      </c>
      <c r="W431" s="137">
        <v>19</v>
      </c>
      <c r="X431" s="137">
        <v>14</v>
      </c>
      <c r="Y431" s="137">
        <v>10</v>
      </c>
      <c r="Z431" s="137">
        <v>10</v>
      </c>
      <c r="AA431" s="137">
        <v>8</v>
      </c>
      <c r="AB431" s="137">
        <v>6</v>
      </c>
      <c r="AC431" s="137">
        <v>5</v>
      </c>
      <c r="AD431" s="137" t="s">
        <v>631</v>
      </c>
      <c r="AE431" s="137" t="s">
        <v>631</v>
      </c>
      <c r="AF431" s="137" t="s">
        <v>631</v>
      </c>
      <c r="AG431" s="137" t="s">
        <v>631</v>
      </c>
      <c r="AH431" s="137">
        <v>0</v>
      </c>
      <c r="AI431" s="137">
        <v>0</v>
      </c>
      <c r="AJ431" s="137">
        <v>0</v>
      </c>
      <c r="AK431" s="137">
        <v>0</v>
      </c>
      <c r="AL431" s="137">
        <v>0</v>
      </c>
      <c r="AM431" s="137">
        <v>0</v>
      </c>
      <c r="AN431" s="137">
        <v>0</v>
      </c>
      <c r="AO431" s="137">
        <v>0</v>
      </c>
      <c r="AP431" s="137">
        <v>0</v>
      </c>
    </row>
    <row r="432" spans="1:42" ht="18" customHeight="1">
      <c r="A432" s="122" t="s">
        <v>1400</v>
      </c>
      <c r="B432" s="136" t="s">
        <v>1401</v>
      </c>
      <c r="C432" s="137">
        <v>445</v>
      </c>
      <c r="D432" s="137">
        <v>385</v>
      </c>
      <c r="E432" s="137">
        <v>323</v>
      </c>
      <c r="F432" s="137">
        <v>287</v>
      </c>
      <c r="G432" s="137">
        <v>253</v>
      </c>
      <c r="H432" s="137">
        <v>218</v>
      </c>
      <c r="I432" s="137">
        <v>207</v>
      </c>
      <c r="J432" s="137">
        <v>182</v>
      </c>
      <c r="K432" s="137">
        <v>171</v>
      </c>
      <c r="L432" s="137">
        <v>167</v>
      </c>
      <c r="M432" s="137">
        <v>150</v>
      </c>
      <c r="N432" s="137">
        <v>136</v>
      </c>
      <c r="O432" s="137">
        <v>122</v>
      </c>
      <c r="P432" s="137">
        <v>114</v>
      </c>
      <c r="Q432" s="137">
        <v>104</v>
      </c>
      <c r="R432" s="137">
        <v>92</v>
      </c>
      <c r="S432" s="137">
        <v>80</v>
      </c>
      <c r="T432" s="137">
        <v>71</v>
      </c>
      <c r="U432" s="137">
        <v>59</v>
      </c>
      <c r="V432" s="137">
        <v>49</v>
      </c>
      <c r="W432" s="137">
        <v>45</v>
      </c>
      <c r="X432" s="137">
        <v>37</v>
      </c>
      <c r="Y432" s="137">
        <v>33</v>
      </c>
      <c r="Z432" s="137">
        <v>29</v>
      </c>
      <c r="AA432" s="137">
        <v>27</v>
      </c>
      <c r="AB432" s="137">
        <v>23</v>
      </c>
      <c r="AC432" s="137">
        <v>22</v>
      </c>
      <c r="AD432" s="137">
        <v>17</v>
      </c>
      <c r="AE432" s="137">
        <v>13</v>
      </c>
      <c r="AF432" s="137">
        <v>6</v>
      </c>
      <c r="AG432" s="137" t="s">
        <v>631</v>
      </c>
      <c r="AH432" s="137" t="s">
        <v>631</v>
      </c>
      <c r="AI432" s="137" t="s">
        <v>631</v>
      </c>
      <c r="AJ432" s="137" t="s">
        <v>631</v>
      </c>
      <c r="AK432" s="137" t="s">
        <v>631</v>
      </c>
      <c r="AL432" s="137" t="s">
        <v>631</v>
      </c>
      <c r="AM432" s="137">
        <v>5</v>
      </c>
      <c r="AN432" s="137">
        <v>7</v>
      </c>
      <c r="AO432" s="137">
        <v>6</v>
      </c>
      <c r="AP432" s="137">
        <v>5</v>
      </c>
    </row>
    <row r="433" spans="1:42" ht="18" customHeight="1">
      <c r="A433" s="122" t="s">
        <v>1402</v>
      </c>
      <c r="B433" s="136" t="s">
        <v>1403</v>
      </c>
      <c r="C433" s="137">
        <v>493</v>
      </c>
      <c r="D433" s="137">
        <v>433</v>
      </c>
      <c r="E433" s="137">
        <v>386</v>
      </c>
      <c r="F433" s="137">
        <v>347</v>
      </c>
      <c r="G433" s="137">
        <v>322</v>
      </c>
      <c r="H433" s="137">
        <v>282</v>
      </c>
      <c r="I433" s="137">
        <v>274</v>
      </c>
      <c r="J433" s="137">
        <v>247</v>
      </c>
      <c r="K433" s="137">
        <v>228</v>
      </c>
      <c r="L433" s="137">
        <v>209</v>
      </c>
      <c r="M433" s="137">
        <v>203</v>
      </c>
      <c r="N433" s="137">
        <v>186</v>
      </c>
      <c r="O433" s="137">
        <v>180</v>
      </c>
      <c r="P433" s="137">
        <v>158</v>
      </c>
      <c r="Q433" s="137">
        <v>144</v>
      </c>
      <c r="R433" s="137">
        <v>123</v>
      </c>
      <c r="S433" s="137">
        <v>111</v>
      </c>
      <c r="T433" s="137">
        <v>97</v>
      </c>
      <c r="U433" s="137">
        <v>81</v>
      </c>
      <c r="V433" s="137">
        <v>71</v>
      </c>
      <c r="W433" s="137">
        <v>64</v>
      </c>
      <c r="X433" s="137">
        <v>53</v>
      </c>
      <c r="Y433" s="137">
        <v>48</v>
      </c>
      <c r="Z433" s="137">
        <v>40</v>
      </c>
      <c r="AA433" s="137">
        <v>30</v>
      </c>
      <c r="AB433" s="137">
        <v>29</v>
      </c>
      <c r="AC433" s="137">
        <v>24</v>
      </c>
      <c r="AD433" s="137">
        <v>16</v>
      </c>
      <c r="AE433" s="137">
        <v>14</v>
      </c>
      <c r="AF433" s="137">
        <v>7</v>
      </c>
      <c r="AG433" s="137">
        <v>7</v>
      </c>
      <c r="AH433" s="137">
        <v>5</v>
      </c>
      <c r="AI433" s="137">
        <v>6</v>
      </c>
      <c r="AJ433" s="137">
        <v>5</v>
      </c>
      <c r="AK433" s="137" t="s">
        <v>631</v>
      </c>
      <c r="AL433" s="137">
        <v>0</v>
      </c>
      <c r="AM433" s="137">
        <v>0</v>
      </c>
      <c r="AN433" s="137" t="s">
        <v>631</v>
      </c>
      <c r="AO433" s="137" t="s">
        <v>631</v>
      </c>
      <c r="AP433" s="137" t="s">
        <v>631</v>
      </c>
    </row>
    <row r="434" spans="1:42" ht="18" customHeight="1">
      <c r="A434" s="122" t="s">
        <v>1404</v>
      </c>
      <c r="B434" s="136" t="s">
        <v>1405</v>
      </c>
      <c r="C434" s="137">
        <v>313</v>
      </c>
      <c r="D434" s="137">
        <v>263</v>
      </c>
      <c r="E434" s="137">
        <v>219</v>
      </c>
      <c r="F434" s="137">
        <v>204</v>
      </c>
      <c r="G434" s="137">
        <v>187</v>
      </c>
      <c r="H434" s="137">
        <v>157</v>
      </c>
      <c r="I434" s="137">
        <v>147</v>
      </c>
      <c r="J434" s="137">
        <v>140</v>
      </c>
      <c r="K434" s="137">
        <v>133</v>
      </c>
      <c r="L434" s="137">
        <v>132</v>
      </c>
      <c r="M434" s="137">
        <v>124</v>
      </c>
      <c r="N434" s="137">
        <v>116</v>
      </c>
      <c r="O434" s="137">
        <v>101</v>
      </c>
      <c r="P434" s="137">
        <v>90</v>
      </c>
      <c r="Q434" s="137">
        <v>90</v>
      </c>
      <c r="R434" s="137">
        <v>78</v>
      </c>
      <c r="S434" s="137">
        <v>70</v>
      </c>
      <c r="T434" s="137">
        <v>68</v>
      </c>
      <c r="U434" s="137">
        <v>58</v>
      </c>
      <c r="V434" s="137">
        <v>43</v>
      </c>
      <c r="W434" s="137">
        <v>38</v>
      </c>
      <c r="X434" s="137">
        <v>37</v>
      </c>
      <c r="Y434" s="137">
        <v>34</v>
      </c>
      <c r="Z434" s="137">
        <v>28</v>
      </c>
      <c r="AA434" s="137">
        <v>24</v>
      </c>
      <c r="AB434" s="137">
        <v>21</v>
      </c>
      <c r="AC434" s="137">
        <v>18</v>
      </c>
      <c r="AD434" s="137">
        <v>16</v>
      </c>
      <c r="AE434" s="137">
        <v>14</v>
      </c>
      <c r="AF434" s="137">
        <v>10</v>
      </c>
      <c r="AG434" s="137">
        <v>6</v>
      </c>
      <c r="AH434" s="137">
        <v>7</v>
      </c>
      <c r="AI434" s="137">
        <v>6</v>
      </c>
      <c r="AJ434" s="137" t="s">
        <v>631</v>
      </c>
      <c r="AK434" s="137" t="s">
        <v>631</v>
      </c>
      <c r="AL434" s="137" t="s">
        <v>631</v>
      </c>
      <c r="AM434" s="137" t="s">
        <v>631</v>
      </c>
      <c r="AN434" s="137" t="s">
        <v>631</v>
      </c>
      <c r="AO434" s="137">
        <v>5</v>
      </c>
      <c r="AP434" s="137">
        <v>5</v>
      </c>
    </row>
    <row r="435" spans="1:42" ht="18" customHeight="1">
      <c r="A435" s="122" t="s">
        <v>1406</v>
      </c>
      <c r="B435" s="136" t="s">
        <v>1407</v>
      </c>
      <c r="C435" s="137">
        <v>610</v>
      </c>
      <c r="D435" s="137">
        <v>522</v>
      </c>
      <c r="E435" s="137">
        <v>452</v>
      </c>
      <c r="F435" s="137">
        <v>413</v>
      </c>
      <c r="G435" s="137">
        <v>377</v>
      </c>
      <c r="H435" s="137">
        <v>335</v>
      </c>
      <c r="I435" s="137">
        <v>316</v>
      </c>
      <c r="J435" s="137">
        <v>285</v>
      </c>
      <c r="K435" s="137">
        <v>247</v>
      </c>
      <c r="L435" s="137">
        <v>212</v>
      </c>
      <c r="M435" s="137">
        <v>192</v>
      </c>
      <c r="N435" s="137">
        <v>171</v>
      </c>
      <c r="O435" s="137">
        <v>147</v>
      </c>
      <c r="P435" s="137">
        <v>136</v>
      </c>
      <c r="Q435" s="137">
        <v>124</v>
      </c>
      <c r="R435" s="137">
        <v>97</v>
      </c>
      <c r="S435" s="137">
        <v>82</v>
      </c>
      <c r="T435" s="137">
        <v>72</v>
      </c>
      <c r="U435" s="137">
        <v>62</v>
      </c>
      <c r="V435" s="137">
        <v>53</v>
      </c>
      <c r="W435" s="137">
        <v>47</v>
      </c>
      <c r="X435" s="137">
        <v>40</v>
      </c>
      <c r="Y435" s="137">
        <v>30</v>
      </c>
      <c r="Z435" s="137">
        <v>26</v>
      </c>
      <c r="AA435" s="137">
        <v>24</v>
      </c>
      <c r="AB435" s="137">
        <v>19</v>
      </c>
      <c r="AC435" s="137">
        <v>19</v>
      </c>
      <c r="AD435" s="137">
        <v>16</v>
      </c>
      <c r="AE435" s="137">
        <v>15</v>
      </c>
      <c r="AF435" s="137">
        <v>10</v>
      </c>
      <c r="AG435" s="137">
        <v>8</v>
      </c>
      <c r="AH435" s="137">
        <v>6</v>
      </c>
      <c r="AI435" s="137">
        <v>6</v>
      </c>
      <c r="AJ435" s="137">
        <v>5</v>
      </c>
      <c r="AK435" s="137" t="s">
        <v>631</v>
      </c>
      <c r="AL435" s="137" t="s">
        <v>631</v>
      </c>
      <c r="AM435" s="137" t="s">
        <v>631</v>
      </c>
      <c r="AN435" s="137" t="s">
        <v>631</v>
      </c>
      <c r="AO435" s="137" t="s">
        <v>631</v>
      </c>
      <c r="AP435" s="137" t="s">
        <v>631</v>
      </c>
    </row>
    <row r="436" spans="1:42" ht="18" customHeight="1">
      <c r="A436" s="122" t="s">
        <v>1408</v>
      </c>
      <c r="B436" s="136" t="s">
        <v>1409</v>
      </c>
      <c r="C436" s="137">
        <v>675</v>
      </c>
      <c r="D436" s="137">
        <v>563</v>
      </c>
      <c r="E436" s="137">
        <v>510</v>
      </c>
      <c r="F436" s="137">
        <v>459</v>
      </c>
      <c r="G436" s="137">
        <v>407</v>
      </c>
      <c r="H436" s="137">
        <v>329</v>
      </c>
      <c r="I436" s="137">
        <v>314</v>
      </c>
      <c r="J436" s="137">
        <v>291</v>
      </c>
      <c r="K436" s="137">
        <v>252</v>
      </c>
      <c r="L436" s="137">
        <v>224</v>
      </c>
      <c r="M436" s="137">
        <v>202</v>
      </c>
      <c r="N436" s="137">
        <v>181</v>
      </c>
      <c r="O436" s="137">
        <v>167</v>
      </c>
      <c r="P436" s="137">
        <v>150</v>
      </c>
      <c r="Q436" s="137">
        <v>136</v>
      </c>
      <c r="R436" s="137">
        <v>123</v>
      </c>
      <c r="S436" s="137">
        <v>106</v>
      </c>
      <c r="T436" s="137">
        <v>83</v>
      </c>
      <c r="U436" s="137">
        <v>74</v>
      </c>
      <c r="V436" s="137">
        <v>63</v>
      </c>
      <c r="W436" s="137">
        <v>56</v>
      </c>
      <c r="X436" s="137">
        <v>54</v>
      </c>
      <c r="Y436" s="137">
        <v>49</v>
      </c>
      <c r="Z436" s="137">
        <v>38</v>
      </c>
      <c r="AA436" s="137">
        <v>36</v>
      </c>
      <c r="AB436" s="137">
        <v>29</v>
      </c>
      <c r="AC436" s="137">
        <v>20</v>
      </c>
      <c r="AD436" s="137">
        <v>13</v>
      </c>
      <c r="AE436" s="137">
        <v>11</v>
      </c>
      <c r="AF436" s="137">
        <v>6</v>
      </c>
      <c r="AG436" s="137">
        <v>6</v>
      </c>
      <c r="AH436" s="137">
        <v>5</v>
      </c>
      <c r="AI436" s="137" t="s">
        <v>631</v>
      </c>
      <c r="AJ436" s="137" t="s">
        <v>631</v>
      </c>
      <c r="AK436" s="137" t="s">
        <v>631</v>
      </c>
      <c r="AL436" s="137" t="s">
        <v>631</v>
      </c>
      <c r="AM436" s="137" t="s">
        <v>631</v>
      </c>
      <c r="AN436" s="137">
        <v>5</v>
      </c>
      <c r="AO436" s="137" t="s">
        <v>631</v>
      </c>
      <c r="AP436" s="137">
        <v>5</v>
      </c>
    </row>
    <row r="437" spans="1:42" ht="18" customHeight="1">
      <c r="A437" s="122" t="s">
        <v>1410</v>
      </c>
      <c r="B437" s="136" t="s">
        <v>1411</v>
      </c>
      <c r="C437" s="137">
        <v>599</v>
      </c>
      <c r="D437" s="137">
        <v>536</v>
      </c>
      <c r="E437" s="137">
        <v>487</v>
      </c>
      <c r="F437" s="137">
        <v>425</v>
      </c>
      <c r="G437" s="137">
        <v>377</v>
      </c>
      <c r="H437" s="137">
        <v>335</v>
      </c>
      <c r="I437" s="137">
        <v>331</v>
      </c>
      <c r="J437" s="137">
        <v>296</v>
      </c>
      <c r="K437" s="137">
        <v>265</v>
      </c>
      <c r="L437" s="137">
        <v>232</v>
      </c>
      <c r="M437" s="137">
        <v>224</v>
      </c>
      <c r="N437" s="137">
        <v>204</v>
      </c>
      <c r="O437" s="137">
        <v>186</v>
      </c>
      <c r="P437" s="137">
        <v>161</v>
      </c>
      <c r="Q437" s="137">
        <v>152</v>
      </c>
      <c r="R437" s="137">
        <v>131</v>
      </c>
      <c r="S437" s="137">
        <v>123</v>
      </c>
      <c r="T437" s="137">
        <v>104</v>
      </c>
      <c r="U437" s="137">
        <v>86</v>
      </c>
      <c r="V437" s="137">
        <v>78</v>
      </c>
      <c r="W437" s="137">
        <v>68</v>
      </c>
      <c r="X437" s="137">
        <v>62</v>
      </c>
      <c r="Y437" s="137">
        <v>52</v>
      </c>
      <c r="Z437" s="137">
        <v>40</v>
      </c>
      <c r="AA437" s="137">
        <v>36</v>
      </c>
      <c r="AB437" s="137">
        <v>25</v>
      </c>
      <c r="AC437" s="137">
        <v>21</v>
      </c>
      <c r="AD437" s="137">
        <v>19</v>
      </c>
      <c r="AE437" s="137">
        <v>13</v>
      </c>
      <c r="AF437" s="137">
        <v>12</v>
      </c>
      <c r="AG437" s="137">
        <v>8</v>
      </c>
      <c r="AH437" s="137">
        <v>5</v>
      </c>
      <c r="AI437" s="137" t="s">
        <v>631</v>
      </c>
      <c r="AJ437" s="137" t="s">
        <v>631</v>
      </c>
      <c r="AK437" s="137" t="s">
        <v>631</v>
      </c>
      <c r="AL437" s="137" t="s">
        <v>631</v>
      </c>
      <c r="AM437" s="137" t="s">
        <v>631</v>
      </c>
      <c r="AN437" s="137" t="s">
        <v>631</v>
      </c>
      <c r="AO437" s="137" t="s">
        <v>631</v>
      </c>
      <c r="AP437" s="137" t="s">
        <v>631</v>
      </c>
    </row>
    <row r="438" spans="1:42" ht="18" customHeight="1">
      <c r="A438" s="122" t="s">
        <v>1412</v>
      </c>
      <c r="B438" s="136" t="s">
        <v>1413</v>
      </c>
      <c r="C438" s="137">
        <v>542</v>
      </c>
      <c r="D438" s="137">
        <v>431</v>
      </c>
      <c r="E438" s="137">
        <v>384</v>
      </c>
      <c r="F438" s="137">
        <v>343</v>
      </c>
      <c r="G438" s="137">
        <v>305</v>
      </c>
      <c r="H438" s="137">
        <v>270</v>
      </c>
      <c r="I438" s="137">
        <v>267</v>
      </c>
      <c r="J438" s="137">
        <v>233</v>
      </c>
      <c r="K438" s="137">
        <v>196</v>
      </c>
      <c r="L438" s="137">
        <v>176</v>
      </c>
      <c r="M438" s="137">
        <v>159</v>
      </c>
      <c r="N438" s="137">
        <v>139</v>
      </c>
      <c r="O438" s="137">
        <v>131</v>
      </c>
      <c r="P438" s="137">
        <v>117</v>
      </c>
      <c r="Q438" s="137">
        <v>115</v>
      </c>
      <c r="R438" s="137">
        <v>97</v>
      </c>
      <c r="S438" s="137">
        <v>90</v>
      </c>
      <c r="T438" s="137">
        <v>79</v>
      </c>
      <c r="U438" s="137">
        <v>73</v>
      </c>
      <c r="V438" s="137">
        <v>58</v>
      </c>
      <c r="W438" s="137">
        <v>54</v>
      </c>
      <c r="X438" s="137">
        <v>47</v>
      </c>
      <c r="Y438" s="137">
        <v>41</v>
      </c>
      <c r="Z438" s="137">
        <v>37</v>
      </c>
      <c r="AA438" s="137">
        <v>27</v>
      </c>
      <c r="AB438" s="137">
        <v>24</v>
      </c>
      <c r="AC438" s="137">
        <v>22</v>
      </c>
      <c r="AD438" s="137">
        <v>17</v>
      </c>
      <c r="AE438" s="137">
        <v>12</v>
      </c>
      <c r="AF438" s="137">
        <v>9</v>
      </c>
      <c r="AG438" s="137">
        <v>7</v>
      </c>
      <c r="AH438" s="137">
        <v>5</v>
      </c>
      <c r="AI438" s="137" t="s">
        <v>631</v>
      </c>
      <c r="AJ438" s="137" t="s">
        <v>631</v>
      </c>
      <c r="AK438" s="137" t="s">
        <v>631</v>
      </c>
      <c r="AL438" s="137" t="s">
        <v>631</v>
      </c>
      <c r="AM438" s="137">
        <v>0</v>
      </c>
      <c r="AN438" s="137">
        <v>0</v>
      </c>
      <c r="AO438" s="137">
        <v>0</v>
      </c>
      <c r="AP438" s="137">
        <v>0</v>
      </c>
    </row>
    <row r="439" spans="1:42" ht="18" customHeight="1">
      <c r="A439" s="122" t="s">
        <v>1414</v>
      </c>
      <c r="B439" s="136" t="s">
        <v>1415</v>
      </c>
      <c r="C439" s="137">
        <v>1451</v>
      </c>
      <c r="D439" s="137">
        <v>1254</v>
      </c>
      <c r="E439" s="137">
        <v>1084</v>
      </c>
      <c r="F439" s="137">
        <v>976</v>
      </c>
      <c r="G439" s="137">
        <v>888</v>
      </c>
      <c r="H439" s="137">
        <v>778</v>
      </c>
      <c r="I439" s="137">
        <v>753</v>
      </c>
      <c r="J439" s="137">
        <v>681</v>
      </c>
      <c r="K439" s="137">
        <v>606</v>
      </c>
      <c r="L439" s="137">
        <v>535</v>
      </c>
      <c r="M439" s="137">
        <v>512</v>
      </c>
      <c r="N439" s="137">
        <v>477</v>
      </c>
      <c r="O439" s="137">
        <v>453</v>
      </c>
      <c r="P439" s="137">
        <v>409</v>
      </c>
      <c r="Q439" s="137">
        <v>366</v>
      </c>
      <c r="R439" s="137">
        <v>325</v>
      </c>
      <c r="S439" s="137">
        <v>293</v>
      </c>
      <c r="T439" s="137">
        <v>256</v>
      </c>
      <c r="U439" s="137">
        <v>223</v>
      </c>
      <c r="V439" s="137">
        <v>201</v>
      </c>
      <c r="W439" s="137">
        <v>173</v>
      </c>
      <c r="X439" s="137">
        <v>152</v>
      </c>
      <c r="Y439" s="137">
        <v>136</v>
      </c>
      <c r="Z439" s="137">
        <v>109</v>
      </c>
      <c r="AA439" s="137">
        <v>94</v>
      </c>
      <c r="AB439" s="137">
        <v>76</v>
      </c>
      <c r="AC439" s="137">
        <v>59</v>
      </c>
      <c r="AD439" s="137">
        <v>50</v>
      </c>
      <c r="AE439" s="137">
        <v>39</v>
      </c>
      <c r="AF439" s="137">
        <v>28</v>
      </c>
      <c r="AG439" s="137">
        <v>24</v>
      </c>
      <c r="AH439" s="137">
        <v>17</v>
      </c>
      <c r="AI439" s="137">
        <v>17</v>
      </c>
      <c r="AJ439" s="137">
        <v>16</v>
      </c>
      <c r="AK439" s="137">
        <v>13</v>
      </c>
      <c r="AL439" s="137">
        <v>13</v>
      </c>
      <c r="AM439" s="137">
        <v>15</v>
      </c>
      <c r="AN439" s="137">
        <v>16</v>
      </c>
      <c r="AO439" s="137">
        <v>15</v>
      </c>
      <c r="AP439" s="137">
        <v>14</v>
      </c>
    </row>
    <row r="440" spans="1:42" ht="18" customHeight="1">
      <c r="A440" s="122" t="s">
        <v>1416</v>
      </c>
      <c r="B440" s="136" t="s">
        <v>1417</v>
      </c>
      <c r="C440" s="137">
        <v>1108</v>
      </c>
      <c r="D440" s="137">
        <v>932</v>
      </c>
      <c r="E440" s="137">
        <v>796</v>
      </c>
      <c r="F440" s="137">
        <v>710</v>
      </c>
      <c r="G440" s="137">
        <v>633</v>
      </c>
      <c r="H440" s="137">
        <v>539</v>
      </c>
      <c r="I440" s="137">
        <v>517</v>
      </c>
      <c r="J440" s="137">
        <v>467</v>
      </c>
      <c r="K440" s="137">
        <v>428</v>
      </c>
      <c r="L440" s="137">
        <v>384</v>
      </c>
      <c r="M440" s="137">
        <v>354</v>
      </c>
      <c r="N440" s="137">
        <v>306</v>
      </c>
      <c r="O440" s="137">
        <v>276</v>
      </c>
      <c r="P440" s="137">
        <v>245</v>
      </c>
      <c r="Q440" s="137">
        <v>215</v>
      </c>
      <c r="R440" s="137">
        <v>197</v>
      </c>
      <c r="S440" s="137">
        <v>175</v>
      </c>
      <c r="T440" s="137">
        <v>162</v>
      </c>
      <c r="U440" s="137">
        <v>144</v>
      </c>
      <c r="V440" s="137">
        <v>136</v>
      </c>
      <c r="W440" s="137">
        <v>128</v>
      </c>
      <c r="X440" s="137">
        <v>115</v>
      </c>
      <c r="Y440" s="137">
        <v>108</v>
      </c>
      <c r="Z440" s="137">
        <v>94</v>
      </c>
      <c r="AA440" s="137">
        <v>84</v>
      </c>
      <c r="AB440" s="137">
        <v>69</v>
      </c>
      <c r="AC440" s="137">
        <v>62</v>
      </c>
      <c r="AD440" s="137">
        <v>49</v>
      </c>
      <c r="AE440" s="137">
        <v>32</v>
      </c>
      <c r="AF440" s="137">
        <v>20</v>
      </c>
      <c r="AG440" s="137">
        <v>13</v>
      </c>
      <c r="AH440" s="137">
        <v>7</v>
      </c>
      <c r="AI440" s="137">
        <v>7</v>
      </c>
      <c r="AJ440" s="137" t="s">
        <v>631</v>
      </c>
      <c r="AK440" s="137" t="s">
        <v>631</v>
      </c>
      <c r="AL440" s="137" t="s">
        <v>631</v>
      </c>
      <c r="AM440" s="137" t="s">
        <v>631</v>
      </c>
      <c r="AN440" s="137" t="s">
        <v>631</v>
      </c>
      <c r="AO440" s="137" t="s">
        <v>631</v>
      </c>
      <c r="AP440" s="137" t="s">
        <v>631</v>
      </c>
    </row>
    <row r="441" spans="1:42" ht="18" customHeight="1">
      <c r="A441" s="122" t="s">
        <v>1418</v>
      </c>
      <c r="B441" s="136" t="s">
        <v>1419</v>
      </c>
      <c r="C441" s="137">
        <v>903</v>
      </c>
      <c r="D441" s="137">
        <v>787</v>
      </c>
      <c r="E441" s="137">
        <v>678</v>
      </c>
      <c r="F441" s="137">
        <v>586</v>
      </c>
      <c r="G441" s="137">
        <v>532</v>
      </c>
      <c r="H441" s="137">
        <v>452</v>
      </c>
      <c r="I441" s="137">
        <v>420</v>
      </c>
      <c r="J441" s="137">
        <v>375</v>
      </c>
      <c r="K441" s="137">
        <v>337</v>
      </c>
      <c r="L441" s="137">
        <v>303</v>
      </c>
      <c r="M441" s="137">
        <v>274</v>
      </c>
      <c r="N441" s="137">
        <v>250</v>
      </c>
      <c r="O441" s="137">
        <v>216</v>
      </c>
      <c r="P441" s="137">
        <v>181</v>
      </c>
      <c r="Q441" s="137">
        <v>162</v>
      </c>
      <c r="R441" s="137">
        <v>145</v>
      </c>
      <c r="S441" s="137">
        <v>133</v>
      </c>
      <c r="T441" s="137">
        <v>117</v>
      </c>
      <c r="U441" s="137">
        <v>103</v>
      </c>
      <c r="V441" s="137">
        <v>91</v>
      </c>
      <c r="W441" s="137">
        <v>86</v>
      </c>
      <c r="X441" s="137">
        <v>66</v>
      </c>
      <c r="Y441" s="137">
        <v>56</v>
      </c>
      <c r="Z441" s="137">
        <v>50</v>
      </c>
      <c r="AA441" s="137">
        <v>34</v>
      </c>
      <c r="AB441" s="137">
        <v>32</v>
      </c>
      <c r="AC441" s="137">
        <v>30</v>
      </c>
      <c r="AD441" s="137">
        <v>24</v>
      </c>
      <c r="AE441" s="137">
        <v>19</v>
      </c>
      <c r="AF441" s="137">
        <v>16</v>
      </c>
      <c r="AG441" s="137">
        <v>15</v>
      </c>
      <c r="AH441" s="137">
        <v>12</v>
      </c>
      <c r="AI441" s="137">
        <v>13</v>
      </c>
      <c r="AJ441" s="137">
        <v>7</v>
      </c>
      <c r="AK441" s="137">
        <v>5</v>
      </c>
      <c r="AL441" s="137" t="s">
        <v>631</v>
      </c>
      <c r="AM441" s="137" t="s">
        <v>631</v>
      </c>
      <c r="AN441" s="137" t="s">
        <v>631</v>
      </c>
      <c r="AO441" s="137" t="s">
        <v>631</v>
      </c>
      <c r="AP441" s="137" t="s">
        <v>631</v>
      </c>
    </row>
    <row r="442" spans="1:42" ht="18" customHeight="1">
      <c r="A442" s="122" t="s">
        <v>1420</v>
      </c>
      <c r="B442" s="136" t="s">
        <v>1421</v>
      </c>
      <c r="C442" s="137">
        <v>178</v>
      </c>
      <c r="D442" s="137">
        <v>150</v>
      </c>
      <c r="E442" s="137">
        <v>123</v>
      </c>
      <c r="F442" s="137">
        <v>110</v>
      </c>
      <c r="G442" s="137">
        <v>102</v>
      </c>
      <c r="H442" s="137">
        <v>92</v>
      </c>
      <c r="I442" s="137">
        <v>90</v>
      </c>
      <c r="J442" s="137">
        <v>79</v>
      </c>
      <c r="K442" s="137">
        <v>79</v>
      </c>
      <c r="L442" s="137">
        <v>70</v>
      </c>
      <c r="M442" s="137">
        <v>69</v>
      </c>
      <c r="N442" s="137">
        <v>62</v>
      </c>
      <c r="O442" s="137">
        <v>56</v>
      </c>
      <c r="P442" s="137">
        <v>51</v>
      </c>
      <c r="Q442" s="137">
        <v>45</v>
      </c>
      <c r="R442" s="137">
        <v>41</v>
      </c>
      <c r="S442" s="137">
        <v>36</v>
      </c>
      <c r="T442" s="137">
        <v>27</v>
      </c>
      <c r="U442" s="137">
        <v>23</v>
      </c>
      <c r="V442" s="137">
        <v>21</v>
      </c>
      <c r="W442" s="137">
        <v>18</v>
      </c>
      <c r="X442" s="137">
        <v>15</v>
      </c>
      <c r="Y442" s="137">
        <v>12</v>
      </c>
      <c r="Z442" s="137">
        <v>12</v>
      </c>
      <c r="AA442" s="137">
        <v>11</v>
      </c>
      <c r="AB442" s="137">
        <v>8</v>
      </c>
      <c r="AC442" s="137">
        <v>9</v>
      </c>
      <c r="AD442" s="137">
        <v>7</v>
      </c>
      <c r="AE442" s="137">
        <v>5</v>
      </c>
      <c r="AF442" s="137" t="s">
        <v>631</v>
      </c>
      <c r="AG442" s="137" t="s">
        <v>631</v>
      </c>
      <c r="AH442" s="137" t="s">
        <v>631</v>
      </c>
      <c r="AI442" s="137" t="s">
        <v>631</v>
      </c>
      <c r="AJ442" s="137" t="s">
        <v>631</v>
      </c>
      <c r="AK442" s="137" t="s">
        <v>631</v>
      </c>
      <c r="AL442" s="137">
        <v>0</v>
      </c>
      <c r="AM442" s="137">
        <v>0</v>
      </c>
      <c r="AN442" s="137">
        <v>0</v>
      </c>
      <c r="AO442" s="137">
        <v>0</v>
      </c>
      <c r="AP442" s="137">
        <v>0</v>
      </c>
    </row>
    <row r="443" spans="1:42" ht="18" customHeight="1">
      <c r="A443" s="122" t="s">
        <v>1422</v>
      </c>
      <c r="B443" s="136" t="s">
        <v>1423</v>
      </c>
      <c r="C443" s="137">
        <v>471</v>
      </c>
      <c r="D443" s="137">
        <v>402</v>
      </c>
      <c r="E443" s="137">
        <v>352</v>
      </c>
      <c r="F443" s="137">
        <v>314</v>
      </c>
      <c r="G443" s="137">
        <v>281</v>
      </c>
      <c r="H443" s="137">
        <v>240</v>
      </c>
      <c r="I443" s="137">
        <v>233</v>
      </c>
      <c r="J443" s="137">
        <v>213</v>
      </c>
      <c r="K443" s="137">
        <v>191</v>
      </c>
      <c r="L443" s="137">
        <v>169</v>
      </c>
      <c r="M443" s="137">
        <v>155</v>
      </c>
      <c r="N443" s="137">
        <v>140</v>
      </c>
      <c r="O443" s="137">
        <v>123</v>
      </c>
      <c r="P443" s="137">
        <v>110</v>
      </c>
      <c r="Q443" s="137">
        <v>101</v>
      </c>
      <c r="R443" s="137">
        <v>91</v>
      </c>
      <c r="S443" s="137">
        <v>83</v>
      </c>
      <c r="T443" s="137">
        <v>72</v>
      </c>
      <c r="U443" s="137">
        <v>68</v>
      </c>
      <c r="V443" s="137">
        <v>55</v>
      </c>
      <c r="W443" s="137">
        <v>50</v>
      </c>
      <c r="X443" s="137">
        <v>43</v>
      </c>
      <c r="Y443" s="137">
        <v>38</v>
      </c>
      <c r="Z443" s="137">
        <v>32</v>
      </c>
      <c r="AA443" s="137">
        <v>28</v>
      </c>
      <c r="AB443" s="137">
        <v>23</v>
      </c>
      <c r="AC443" s="137">
        <v>17</v>
      </c>
      <c r="AD443" s="137">
        <v>13</v>
      </c>
      <c r="AE443" s="137">
        <v>15</v>
      </c>
      <c r="AF443" s="137">
        <v>11</v>
      </c>
      <c r="AG443" s="137">
        <v>8</v>
      </c>
      <c r="AH443" s="137">
        <v>7</v>
      </c>
      <c r="AI443" s="137">
        <v>5</v>
      </c>
      <c r="AJ443" s="137" t="s">
        <v>631</v>
      </c>
      <c r="AK443" s="137" t="s">
        <v>631</v>
      </c>
      <c r="AL443" s="137" t="s">
        <v>631</v>
      </c>
      <c r="AM443" s="137" t="s">
        <v>631</v>
      </c>
      <c r="AN443" s="137" t="s">
        <v>631</v>
      </c>
      <c r="AO443" s="137" t="s">
        <v>631</v>
      </c>
      <c r="AP443" s="137" t="s">
        <v>631</v>
      </c>
    </row>
    <row r="444" spans="1:42" ht="18" customHeight="1">
      <c r="A444" s="122" t="s">
        <v>1424</v>
      </c>
      <c r="B444" s="136" t="s">
        <v>1425</v>
      </c>
      <c r="C444" s="137">
        <v>295</v>
      </c>
      <c r="D444" s="137">
        <v>255</v>
      </c>
      <c r="E444" s="137">
        <v>213</v>
      </c>
      <c r="F444" s="137">
        <v>188</v>
      </c>
      <c r="G444" s="137">
        <v>167</v>
      </c>
      <c r="H444" s="137">
        <v>139</v>
      </c>
      <c r="I444" s="137">
        <v>141</v>
      </c>
      <c r="J444" s="137">
        <v>124</v>
      </c>
      <c r="K444" s="137">
        <v>110</v>
      </c>
      <c r="L444" s="137">
        <v>97</v>
      </c>
      <c r="M444" s="137">
        <v>95</v>
      </c>
      <c r="N444" s="137">
        <v>85</v>
      </c>
      <c r="O444" s="137">
        <v>71</v>
      </c>
      <c r="P444" s="137">
        <v>65</v>
      </c>
      <c r="Q444" s="137">
        <v>50</v>
      </c>
      <c r="R444" s="137">
        <v>44</v>
      </c>
      <c r="S444" s="137">
        <v>41</v>
      </c>
      <c r="T444" s="137">
        <v>33</v>
      </c>
      <c r="U444" s="137">
        <v>26</v>
      </c>
      <c r="V444" s="137">
        <v>24</v>
      </c>
      <c r="W444" s="137">
        <v>20</v>
      </c>
      <c r="X444" s="137">
        <v>16</v>
      </c>
      <c r="Y444" s="137">
        <v>14</v>
      </c>
      <c r="Z444" s="137">
        <v>12</v>
      </c>
      <c r="AA444" s="137">
        <v>8</v>
      </c>
      <c r="AB444" s="137">
        <v>10</v>
      </c>
      <c r="AC444" s="137">
        <v>12</v>
      </c>
      <c r="AD444" s="137">
        <v>11</v>
      </c>
      <c r="AE444" s="137">
        <v>8</v>
      </c>
      <c r="AF444" s="137">
        <v>8</v>
      </c>
      <c r="AG444" s="137">
        <v>7</v>
      </c>
      <c r="AH444" s="137">
        <v>6</v>
      </c>
      <c r="AI444" s="137" t="s">
        <v>631</v>
      </c>
      <c r="AJ444" s="137" t="s">
        <v>631</v>
      </c>
      <c r="AK444" s="137" t="s">
        <v>631</v>
      </c>
      <c r="AL444" s="137" t="s">
        <v>631</v>
      </c>
      <c r="AM444" s="137" t="s">
        <v>631</v>
      </c>
      <c r="AN444" s="137" t="s">
        <v>631</v>
      </c>
      <c r="AO444" s="137" t="s">
        <v>631</v>
      </c>
      <c r="AP444" s="137">
        <v>0</v>
      </c>
    </row>
    <row r="445" spans="1:42" ht="18" customHeight="1">
      <c r="A445" s="122" t="s">
        <v>1426</v>
      </c>
      <c r="B445" s="136" t="s">
        <v>1427</v>
      </c>
      <c r="C445" s="137">
        <v>66</v>
      </c>
      <c r="D445" s="137">
        <v>58</v>
      </c>
      <c r="E445" s="137">
        <v>52</v>
      </c>
      <c r="F445" s="137">
        <v>49</v>
      </c>
      <c r="G445" s="137">
        <v>46</v>
      </c>
      <c r="H445" s="137">
        <v>37</v>
      </c>
      <c r="I445" s="137">
        <v>36</v>
      </c>
      <c r="J445" s="137">
        <v>33</v>
      </c>
      <c r="K445" s="137">
        <v>30</v>
      </c>
      <c r="L445" s="137">
        <v>29</v>
      </c>
      <c r="M445" s="137">
        <v>25</v>
      </c>
      <c r="N445" s="137">
        <v>23</v>
      </c>
      <c r="O445" s="137">
        <v>23</v>
      </c>
      <c r="P445" s="137">
        <v>20</v>
      </c>
      <c r="Q445" s="137">
        <v>22</v>
      </c>
      <c r="R445" s="137">
        <v>18</v>
      </c>
      <c r="S445" s="137">
        <v>19</v>
      </c>
      <c r="T445" s="137">
        <v>19</v>
      </c>
      <c r="U445" s="137">
        <v>17</v>
      </c>
      <c r="V445" s="137">
        <v>15</v>
      </c>
      <c r="W445" s="137">
        <v>15</v>
      </c>
      <c r="X445" s="137">
        <v>13</v>
      </c>
      <c r="Y445" s="137">
        <v>11</v>
      </c>
      <c r="Z445" s="137">
        <v>10</v>
      </c>
      <c r="AA445" s="137">
        <v>8</v>
      </c>
      <c r="AB445" s="137">
        <v>6</v>
      </c>
      <c r="AC445" s="137">
        <v>6</v>
      </c>
      <c r="AD445" s="137">
        <v>5</v>
      </c>
      <c r="AE445" s="137" t="s">
        <v>631</v>
      </c>
      <c r="AF445" s="137" t="s">
        <v>631</v>
      </c>
      <c r="AG445" s="137" t="s">
        <v>631</v>
      </c>
      <c r="AH445" s="137">
        <v>0</v>
      </c>
      <c r="AI445" s="137">
        <v>0</v>
      </c>
      <c r="AJ445" s="137">
        <v>0</v>
      </c>
      <c r="AK445" s="137">
        <v>0</v>
      </c>
      <c r="AL445" s="137">
        <v>0</v>
      </c>
      <c r="AM445" s="137">
        <v>0</v>
      </c>
      <c r="AN445" s="137">
        <v>0</v>
      </c>
      <c r="AO445" s="137">
        <v>0</v>
      </c>
      <c r="AP445" s="137">
        <v>0</v>
      </c>
    </row>
    <row r="446" spans="1:42" ht="18" customHeight="1">
      <c r="A446" s="122" t="s">
        <v>1428</v>
      </c>
      <c r="B446" s="136" t="s">
        <v>1429</v>
      </c>
      <c r="C446" s="137">
        <v>344</v>
      </c>
      <c r="D446" s="137">
        <v>289</v>
      </c>
      <c r="E446" s="137">
        <v>244</v>
      </c>
      <c r="F446" s="137">
        <v>201</v>
      </c>
      <c r="G446" s="137">
        <v>186</v>
      </c>
      <c r="H446" s="137">
        <v>173</v>
      </c>
      <c r="I446" s="137">
        <v>171</v>
      </c>
      <c r="J446" s="137">
        <v>142</v>
      </c>
      <c r="K446" s="137">
        <v>136</v>
      </c>
      <c r="L446" s="137">
        <v>126</v>
      </c>
      <c r="M446" s="137">
        <v>123</v>
      </c>
      <c r="N446" s="137">
        <v>122</v>
      </c>
      <c r="O446" s="137">
        <v>114</v>
      </c>
      <c r="P446" s="137">
        <v>101</v>
      </c>
      <c r="Q446" s="137">
        <v>93</v>
      </c>
      <c r="R446" s="137">
        <v>80</v>
      </c>
      <c r="S446" s="137">
        <v>73</v>
      </c>
      <c r="T446" s="137">
        <v>71</v>
      </c>
      <c r="U446" s="137">
        <v>69</v>
      </c>
      <c r="V446" s="137">
        <v>60</v>
      </c>
      <c r="W446" s="137">
        <v>59</v>
      </c>
      <c r="X446" s="137">
        <v>60</v>
      </c>
      <c r="Y446" s="137">
        <v>55</v>
      </c>
      <c r="Z446" s="137">
        <v>48</v>
      </c>
      <c r="AA446" s="137">
        <v>47</v>
      </c>
      <c r="AB446" s="137">
        <v>37</v>
      </c>
      <c r="AC446" s="137">
        <v>30</v>
      </c>
      <c r="AD446" s="137">
        <v>25</v>
      </c>
      <c r="AE446" s="137">
        <v>17</v>
      </c>
      <c r="AF446" s="137">
        <v>10</v>
      </c>
      <c r="AG446" s="137">
        <v>8</v>
      </c>
      <c r="AH446" s="137">
        <v>6</v>
      </c>
      <c r="AI446" s="137">
        <v>5</v>
      </c>
      <c r="AJ446" s="137">
        <v>7</v>
      </c>
      <c r="AK446" s="137">
        <v>5</v>
      </c>
      <c r="AL446" s="137">
        <v>5</v>
      </c>
      <c r="AM446" s="137">
        <v>5</v>
      </c>
      <c r="AN446" s="137" t="s">
        <v>631</v>
      </c>
      <c r="AO446" s="137" t="s">
        <v>631</v>
      </c>
      <c r="AP446" s="137" t="s">
        <v>631</v>
      </c>
    </row>
    <row r="447" spans="1:42" ht="18" customHeight="1">
      <c r="A447" s="122" t="s">
        <v>1430</v>
      </c>
      <c r="B447" s="136" t="s">
        <v>1431</v>
      </c>
      <c r="C447" s="137">
        <v>821</v>
      </c>
      <c r="D447" s="137">
        <v>660</v>
      </c>
      <c r="E447" s="137">
        <v>551</v>
      </c>
      <c r="F447" s="137">
        <v>477</v>
      </c>
      <c r="G447" s="137">
        <v>411</v>
      </c>
      <c r="H447" s="137">
        <v>340</v>
      </c>
      <c r="I447" s="137">
        <v>322</v>
      </c>
      <c r="J447" s="137">
        <v>295</v>
      </c>
      <c r="K447" s="137">
        <v>278</v>
      </c>
      <c r="L447" s="137">
        <v>259</v>
      </c>
      <c r="M447" s="137">
        <v>240</v>
      </c>
      <c r="N447" s="137">
        <v>224</v>
      </c>
      <c r="O447" s="137">
        <v>206</v>
      </c>
      <c r="P447" s="137">
        <v>184</v>
      </c>
      <c r="Q447" s="137">
        <v>165</v>
      </c>
      <c r="R447" s="137">
        <v>150</v>
      </c>
      <c r="S447" s="137">
        <v>142</v>
      </c>
      <c r="T447" s="137">
        <v>128</v>
      </c>
      <c r="U447" s="137">
        <v>127</v>
      </c>
      <c r="V447" s="137">
        <v>111</v>
      </c>
      <c r="W447" s="137">
        <v>99</v>
      </c>
      <c r="X447" s="137">
        <v>84</v>
      </c>
      <c r="Y447" s="137">
        <v>80</v>
      </c>
      <c r="Z447" s="137">
        <v>68</v>
      </c>
      <c r="AA447" s="137">
        <v>56</v>
      </c>
      <c r="AB447" s="137">
        <v>51</v>
      </c>
      <c r="AC447" s="137">
        <v>41</v>
      </c>
      <c r="AD447" s="137">
        <v>32</v>
      </c>
      <c r="AE447" s="137">
        <v>22</v>
      </c>
      <c r="AF447" s="137">
        <v>13</v>
      </c>
      <c r="AG447" s="137">
        <v>12</v>
      </c>
      <c r="AH447" s="137">
        <v>8</v>
      </c>
      <c r="AI447" s="137">
        <v>6</v>
      </c>
      <c r="AJ447" s="137">
        <v>5</v>
      </c>
      <c r="AK447" s="137" t="s">
        <v>631</v>
      </c>
      <c r="AL447" s="137" t="s">
        <v>631</v>
      </c>
      <c r="AM447" s="137" t="s">
        <v>631</v>
      </c>
      <c r="AN447" s="137" t="s">
        <v>631</v>
      </c>
      <c r="AO447" s="137" t="s">
        <v>631</v>
      </c>
      <c r="AP447" s="137" t="s">
        <v>631</v>
      </c>
    </row>
    <row r="448" spans="1:42" ht="18" customHeight="1">
      <c r="A448" s="122" t="s">
        <v>1432</v>
      </c>
      <c r="B448" s="136" t="s">
        <v>1433</v>
      </c>
      <c r="C448" s="137">
        <v>265</v>
      </c>
      <c r="D448" s="137">
        <v>259</v>
      </c>
      <c r="E448" s="137">
        <v>247</v>
      </c>
      <c r="F448" s="137">
        <v>232</v>
      </c>
      <c r="G448" s="137">
        <v>226</v>
      </c>
      <c r="H448" s="137">
        <v>214</v>
      </c>
      <c r="I448" s="137">
        <v>212</v>
      </c>
      <c r="J448" s="137">
        <v>204</v>
      </c>
      <c r="K448" s="137">
        <v>200</v>
      </c>
      <c r="L448" s="137">
        <v>187</v>
      </c>
      <c r="M448" s="137">
        <v>183</v>
      </c>
      <c r="N448" s="137">
        <v>176</v>
      </c>
      <c r="O448" s="137">
        <v>170</v>
      </c>
      <c r="P448" s="137">
        <v>153</v>
      </c>
      <c r="Q448" s="137">
        <v>140</v>
      </c>
      <c r="R448" s="137">
        <v>129</v>
      </c>
      <c r="S448" s="137">
        <v>118</v>
      </c>
      <c r="T448" s="137">
        <v>104</v>
      </c>
      <c r="U448" s="137">
        <v>91</v>
      </c>
      <c r="V448" s="137">
        <v>86</v>
      </c>
      <c r="W448" s="137">
        <v>75</v>
      </c>
      <c r="X448" s="137">
        <v>67</v>
      </c>
      <c r="Y448" s="137">
        <v>61</v>
      </c>
      <c r="Z448" s="137">
        <v>52</v>
      </c>
      <c r="AA448" s="137">
        <v>48</v>
      </c>
      <c r="AB448" s="137">
        <v>45</v>
      </c>
      <c r="AC448" s="137">
        <v>37</v>
      </c>
      <c r="AD448" s="137">
        <v>32</v>
      </c>
      <c r="AE448" s="137">
        <v>24</v>
      </c>
      <c r="AF448" s="137">
        <v>18</v>
      </c>
      <c r="AG448" s="137">
        <v>12</v>
      </c>
      <c r="AH448" s="137">
        <v>5</v>
      </c>
      <c r="AI448" s="137" t="s">
        <v>631</v>
      </c>
      <c r="AJ448" s="137">
        <v>0</v>
      </c>
      <c r="AK448" s="137">
        <v>0</v>
      </c>
      <c r="AL448" s="137">
        <v>0</v>
      </c>
      <c r="AM448" s="137">
        <v>0</v>
      </c>
      <c r="AN448" s="137">
        <v>0</v>
      </c>
      <c r="AO448" s="137">
        <v>0</v>
      </c>
      <c r="AP448" s="137">
        <v>0</v>
      </c>
    </row>
    <row r="449" spans="1:42" ht="18" customHeight="1">
      <c r="A449" s="122" t="s">
        <v>1434</v>
      </c>
      <c r="B449" s="136" t="s">
        <v>1435</v>
      </c>
      <c r="C449" s="137">
        <v>895</v>
      </c>
      <c r="D449" s="137">
        <v>786</v>
      </c>
      <c r="E449" s="137">
        <v>666</v>
      </c>
      <c r="F449" s="137">
        <v>606</v>
      </c>
      <c r="G449" s="137">
        <v>546</v>
      </c>
      <c r="H449" s="137">
        <v>488</v>
      </c>
      <c r="I449" s="137">
        <v>476</v>
      </c>
      <c r="J449" s="137">
        <v>428</v>
      </c>
      <c r="K449" s="137">
        <v>387</v>
      </c>
      <c r="L449" s="137">
        <v>341</v>
      </c>
      <c r="M449" s="137">
        <v>312</v>
      </c>
      <c r="N449" s="137">
        <v>284</v>
      </c>
      <c r="O449" s="137">
        <v>269</v>
      </c>
      <c r="P449" s="137">
        <v>237</v>
      </c>
      <c r="Q449" s="137">
        <v>214</v>
      </c>
      <c r="R449" s="137">
        <v>182</v>
      </c>
      <c r="S449" s="137">
        <v>168</v>
      </c>
      <c r="T449" s="137">
        <v>138</v>
      </c>
      <c r="U449" s="137">
        <v>121</v>
      </c>
      <c r="V449" s="137">
        <v>99</v>
      </c>
      <c r="W449" s="137">
        <v>94</v>
      </c>
      <c r="X449" s="137">
        <v>81</v>
      </c>
      <c r="Y449" s="137">
        <v>61</v>
      </c>
      <c r="Z449" s="137">
        <v>51</v>
      </c>
      <c r="AA449" s="137">
        <v>37</v>
      </c>
      <c r="AB449" s="137">
        <v>30</v>
      </c>
      <c r="AC449" s="137">
        <v>26</v>
      </c>
      <c r="AD449" s="137">
        <v>20</v>
      </c>
      <c r="AE449" s="137">
        <v>18</v>
      </c>
      <c r="AF449" s="137">
        <v>14</v>
      </c>
      <c r="AG449" s="137">
        <v>12</v>
      </c>
      <c r="AH449" s="137">
        <v>10</v>
      </c>
      <c r="AI449" s="137">
        <v>9</v>
      </c>
      <c r="AJ449" s="137">
        <v>6</v>
      </c>
      <c r="AK449" s="137">
        <v>6</v>
      </c>
      <c r="AL449" s="137" t="s">
        <v>631</v>
      </c>
      <c r="AM449" s="137" t="s">
        <v>631</v>
      </c>
      <c r="AN449" s="137" t="s">
        <v>631</v>
      </c>
      <c r="AO449" s="137" t="s">
        <v>631</v>
      </c>
      <c r="AP449" s="137" t="s">
        <v>631</v>
      </c>
    </row>
    <row r="450" spans="1:42" ht="18" customHeight="1">
      <c r="A450" s="122" t="s">
        <v>1436</v>
      </c>
      <c r="B450" s="136" t="s">
        <v>1437</v>
      </c>
      <c r="C450" s="137">
        <v>516</v>
      </c>
      <c r="D450" s="137">
        <v>429</v>
      </c>
      <c r="E450" s="137">
        <v>362</v>
      </c>
      <c r="F450" s="137">
        <v>320</v>
      </c>
      <c r="G450" s="137">
        <v>287</v>
      </c>
      <c r="H450" s="137">
        <v>244</v>
      </c>
      <c r="I450" s="137">
        <v>240</v>
      </c>
      <c r="J450" s="137">
        <v>220</v>
      </c>
      <c r="K450" s="137">
        <v>193</v>
      </c>
      <c r="L450" s="137">
        <v>174</v>
      </c>
      <c r="M450" s="137">
        <v>165</v>
      </c>
      <c r="N450" s="137">
        <v>159</v>
      </c>
      <c r="O450" s="137">
        <v>149</v>
      </c>
      <c r="P450" s="137">
        <v>129</v>
      </c>
      <c r="Q450" s="137">
        <v>119</v>
      </c>
      <c r="R450" s="137">
        <v>115</v>
      </c>
      <c r="S450" s="137">
        <v>107</v>
      </c>
      <c r="T450" s="137">
        <v>97</v>
      </c>
      <c r="U450" s="137">
        <v>91</v>
      </c>
      <c r="V450" s="137">
        <v>81</v>
      </c>
      <c r="W450" s="137">
        <v>69</v>
      </c>
      <c r="X450" s="137">
        <v>59</v>
      </c>
      <c r="Y450" s="137">
        <v>51</v>
      </c>
      <c r="Z450" s="137">
        <v>44</v>
      </c>
      <c r="AA450" s="137">
        <v>34</v>
      </c>
      <c r="AB450" s="137">
        <v>29</v>
      </c>
      <c r="AC450" s="137">
        <v>23</v>
      </c>
      <c r="AD450" s="137">
        <v>18</v>
      </c>
      <c r="AE450" s="137">
        <v>8</v>
      </c>
      <c r="AF450" s="137">
        <v>7</v>
      </c>
      <c r="AG450" s="137">
        <v>6</v>
      </c>
      <c r="AH450" s="137" t="s">
        <v>631</v>
      </c>
      <c r="AI450" s="137" t="s">
        <v>631</v>
      </c>
      <c r="AJ450" s="137" t="s">
        <v>631</v>
      </c>
      <c r="AK450" s="137" t="s">
        <v>631</v>
      </c>
      <c r="AL450" s="137" t="s">
        <v>631</v>
      </c>
      <c r="AM450" s="137" t="s">
        <v>631</v>
      </c>
      <c r="AN450" s="137" t="s">
        <v>631</v>
      </c>
      <c r="AO450" s="137" t="s">
        <v>631</v>
      </c>
      <c r="AP450" s="137" t="s">
        <v>631</v>
      </c>
    </row>
    <row r="451" spans="1:42" ht="18" customHeight="1">
      <c r="A451" s="136" t="s">
        <v>1438</v>
      </c>
      <c r="B451" s="136" t="s">
        <v>1439</v>
      </c>
      <c r="C451" s="137">
        <v>598</v>
      </c>
      <c r="D451" s="137">
        <v>517</v>
      </c>
      <c r="E451" s="137">
        <v>477</v>
      </c>
      <c r="F451" s="137">
        <v>419</v>
      </c>
      <c r="G451" s="137">
        <v>380</v>
      </c>
      <c r="H451" s="137">
        <v>323</v>
      </c>
      <c r="I451" s="137">
        <v>309</v>
      </c>
      <c r="J451" s="137">
        <v>289</v>
      </c>
      <c r="K451" s="137">
        <v>273</v>
      </c>
      <c r="L451" s="137">
        <v>242</v>
      </c>
      <c r="M451" s="137">
        <v>225</v>
      </c>
      <c r="N451" s="137">
        <v>207</v>
      </c>
      <c r="O451" s="137">
        <v>186</v>
      </c>
      <c r="P451" s="137">
        <v>161</v>
      </c>
      <c r="Q451" s="137">
        <v>144</v>
      </c>
      <c r="R451" s="137">
        <v>124</v>
      </c>
      <c r="S451" s="137">
        <v>104</v>
      </c>
      <c r="T451" s="137">
        <v>85</v>
      </c>
      <c r="U451" s="137">
        <v>82</v>
      </c>
      <c r="V451" s="137">
        <v>74</v>
      </c>
      <c r="W451" s="137">
        <v>73</v>
      </c>
      <c r="X451" s="137">
        <v>66</v>
      </c>
      <c r="Y451" s="137">
        <v>55</v>
      </c>
      <c r="Z451" s="137">
        <v>47</v>
      </c>
      <c r="AA451" s="137">
        <v>38</v>
      </c>
      <c r="AB451" s="137">
        <v>34</v>
      </c>
      <c r="AC451" s="137">
        <v>31</v>
      </c>
      <c r="AD451" s="137">
        <v>26</v>
      </c>
      <c r="AE451" s="137">
        <v>25</v>
      </c>
      <c r="AF451" s="137">
        <v>12</v>
      </c>
      <c r="AG451" s="137">
        <v>9</v>
      </c>
      <c r="AH451" s="137">
        <v>9</v>
      </c>
      <c r="AI451" s="137">
        <v>9</v>
      </c>
      <c r="AJ451" s="137">
        <v>6</v>
      </c>
      <c r="AK451" s="137">
        <v>6</v>
      </c>
      <c r="AL451" s="137">
        <v>6</v>
      </c>
      <c r="AM451" s="137">
        <v>5</v>
      </c>
      <c r="AN451" s="137">
        <v>5</v>
      </c>
      <c r="AO451" s="137">
        <v>5</v>
      </c>
      <c r="AP451" s="137">
        <v>5</v>
      </c>
    </row>
    <row r="452" spans="1:42" ht="18" customHeight="1">
      <c r="A452" s="122" t="s">
        <v>1440</v>
      </c>
      <c r="B452" s="136" t="s">
        <v>1441</v>
      </c>
      <c r="C452" s="137">
        <v>96</v>
      </c>
      <c r="D452" s="137">
        <v>84</v>
      </c>
      <c r="E452" s="137">
        <v>71</v>
      </c>
      <c r="F452" s="137">
        <v>60</v>
      </c>
      <c r="G452" s="137">
        <v>52</v>
      </c>
      <c r="H452" s="137">
        <v>46</v>
      </c>
      <c r="I452" s="137">
        <v>46</v>
      </c>
      <c r="J452" s="137">
        <v>44</v>
      </c>
      <c r="K452" s="137">
        <v>44</v>
      </c>
      <c r="L452" s="137">
        <v>41</v>
      </c>
      <c r="M452" s="137">
        <v>39</v>
      </c>
      <c r="N452" s="137">
        <v>39</v>
      </c>
      <c r="O452" s="137">
        <v>37</v>
      </c>
      <c r="P452" s="137">
        <v>35</v>
      </c>
      <c r="Q452" s="137">
        <v>34</v>
      </c>
      <c r="R452" s="137">
        <v>29</v>
      </c>
      <c r="S452" s="137">
        <v>28</v>
      </c>
      <c r="T452" s="137">
        <v>25</v>
      </c>
      <c r="U452" s="137">
        <v>22</v>
      </c>
      <c r="V452" s="137">
        <v>18</v>
      </c>
      <c r="W452" s="137">
        <v>17</v>
      </c>
      <c r="X452" s="137">
        <v>15</v>
      </c>
      <c r="Y452" s="137">
        <v>13</v>
      </c>
      <c r="Z452" s="137">
        <v>10</v>
      </c>
      <c r="AA452" s="137">
        <v>10</v>
      </c>
      <c r="AB452" s="137">
        <v>8</v>
      </c>
      <c r="AC452" s="137" t="s">
        <v>631</v>
      </c>
      <c r="AD452" s="137" t="s">
        <v>631</v>
      </c>
      <c r="AE452" s="137" t="s">
        <v>631</v>
      </c>
      <c r="AF452" s="137" t="s">
        <v>631</v>
      </c>
      <c r="AG452" s="137" t="s">
        <v>631</v>
      </c>
      <c r="AH452" s="137" t="s">
        <v>631</v>
      </c>
      <c r="AI452" s="137" t="s">
        <v>631</v>
      </c>
      <c r="AJ452" s="137" t="s">
        <v>631</v>
      </c>
      <c r="AK452" s="137" t="s">
        <v>631</v>
      </c>
      <c r="AL452" s="137" t="s">
        <v>631</v>
      </c>
      <c r="AM452" s="137" t="s">
        <v>631</v>
      </c>
      <c r="AN452" s="137" t="s">
        <v>631</v>
      </c>
      <c r="AO452" s="137" t="s">
        <v>631</v>
      </c>
      <c r="AP452" s="137" t="s">
        <v>631</v>
      </c>
    </row>
    <row r="453" spans="1:42" ht="18" customHeight="1">
      <c r="A453" s="122" t="s">
        <v>1442</v>
      </c>
      <c r="B453" s="136" t="s">
        <v>1443</v>
      </c>
      <c r="C453" s="137">
        <v>360</v>
      </c>
      <c r="D453" s="137">
        <v>319</v>
      </c>
      <c r="E453" s="137">
        <v>289</v>
      </c>
      <c r="F453" s="137">
        <v>255</v>
      </c>
      <c r="G453" s="137">
        <v>225</v>
      </c>
      <c r="H453" s="137">
        <v>190</v>
      </c>
      <c r="I453" s="137">
        <v>184</v>
      </c>
      <c r="J453" s="137">
        <v>163</v>
      </c>
      <c r="K453" s="137">
        <v>151</v>
      </c>
      <c r="L453" s="137">
        <v>136</v>
      </c>
      <c r="M453" s="137">
        <v>125</v>
      </c>
      <c r="N453" s="137">
        <v>123</v>
      </c>
      <c r="O453" s="137">
        <v>113</v>
      </c>
      <c r="P453" s="137">
        <v>100</v>
      </c>
      <c r="Q453" s="137">
        <v>85</v>
      </c>
      <c r="R453" s="137">
        <v>80</v>
      </c>
      <c r="S453" s="137">
        <v>70</v>
      </c>
      <c r="T453" s="137">
        <v>65</v>
      </c>
      <c r="U453" s="137">
        <v>63</v>
      </c>
      <c r="V453" s="137">
        <v>53</v>
      </c>
      <c r="W453" s="137">
        <v>51</v>
      </c>
      <c r="X453" s="137">
        <v>50</v>
      </c>
      <c r="Y453" s="137">
        <v>46</v>
      </c>
      <c r="Z453" s="137">
        <v>33</v>
      </c>
      <c r="AA453" s="137">
        <v>28</v>
      </c>
      <c r="AB453" s="137">
        <v>22</v>
      </c>
      <c r="AC453" s="137">
        <v>20</v>
      </c>
      <c r="AD453" s="137">
        <v>14</v>
      </c>
      <c r="AE453" s="137">
        <v>12</v>
      </c>
      <c r="AF453" s="137">
        <v>11</v>
      </c>
      <c r="AG453" s="137">
        <v>10</v>
      </c>
      <c r="AH453" s="137">
        <v>8</v>
      </c>
      <c r="AI453" s="137">
        <v>6</v>
      </c>
      <c r="AJ453" s="137">
        <v>5</v>
      </c>
      <c r="AK453" s="137" t="s">
        <v>631</v>
      </c>
      <c r="AL453" s="137" t="s">
        <v>631</v>
      </c>
      <c r="AM453" s="137" t="s">
        <v>631</v>
      </c>
      <c r="AN453" s="137" t="s">
        <v>631</v>
      </c>
      <c r="AO453" s="137" t="s">
        <v>631</v>
      </c>
      <c r="AP453" s="137" t="s">
        <v>631</v>
      </c>
    </row>
    <row r="454" spans="1:42" ht="18" customHeight="1">
      <c r="A454" s="122" t="s">
        <v>1444</v>
      </c>
      <c r="B454" s="136" t="s">
        <v>1445</v>
      </c>
      <c r="C454" s="137">
        <v>1066</v>
      </c>
      <c r="D454" s="137">
        <v>886</v>
      </c>
      <c r="E454" s="137">
        <v>759</v>
      </c>
      <c r="F454" s="137">
        <v>686</v>
      </c>
      <c r="G454" s="137">
        <v>642</v>
      </c>
      <c r="H454" s="137">
        <v>556</v>
      </c>
      <c r="I454" s="137">
        <v>539</v>
      </c>
      <c r="J454" s="137">
        <v>496</v>
      </c>
      <c r="K454" s="137">
        <v>453</v>
      </c>
      <c r="L454" s="137">
        <v>399</v>
      </c>
      <c r="M454" s="137">
        <v>384</v>
      </c>
      <c r="N454" s="137">
        <v>365</v>
      </c>
      <c r="O454" s="137">
        <v>330</v>
      </c>
      <c r="P454" s="137">
        <v>274</v>
      </c>
      <c r="Q454" s="137">
        <v>267</v>
      </c>
      <c r="R454" s="137">
        <v>253</v>
      </c>
      <c r="S454" s="137">
        <v>246</v>
      </c>
      <c r="T454" s="137">
        <v>226</v>
      </c>
      <c r="U454" s="137">
        <v>200</v>
      </c>
      <c r="V454" s="137">
        <v>178</v>
      </c>
      <c r="W454" s="137">
        <v>167</v>
      </c>
      <c r="X454" s="137">
        <v>150</v>
      </c>
      <c r="Y454" s="137">
        <v>135</v>
      </c>
      <c r="Z454" s="137">
        <v>124</v>
      </c>
      <c r="AA454" s="137">
        <v>106</v>
      </c>
      <c r="AB454" s="137">
        <v>85</v>
      </c>
      <c r="AC454" s="137">
        <v>71</v>
      </c>
      <c r="AD454" s="137">
        <v>56</v>
      </c>
      <c r="AE454" s="137">
        <v>45</v>
      </c>
      <c r="AF454" s="137">
        <v>20</v>
      </c>
      <c r="AG454" s="137">
        <v>14</v>
      </c>
      <c r="AH454" s="137">
        <v>12</v>
      </c>
      <c r="AI454" s="137">
        <v>10</v>
      </c>
      <c r="AJ454" s="137">
        <v>5</v>
      </c>
      <c r="AK454" s="137" t="s">
        <v>631</v>
      </c>
      <c r="AL454" s="137" t="s">
        <v>631</v>
      </c>
      <c r="AM454" s="137" t="s">
        <v>631</v>
      </c>
      <c r="AN454" s="137" t="s">
        <v>631</v>
      </c>
      <c r="AO454" s="137" t="s">
        <v>631</v>
      </c>
      <c r="AP454" s="137" t="s">
        <v>631</v>
      </c>
    </row>
    <row r="455" spans="1:42" ht="18" customHeight="1">
      <c r="A455" s="122" t="s">
        <v>1446</v>
      </c>
      <c r="B455" s="136" t="s">
        <v>1447</v>
      </c>
      <c r="C455" s="137">
        <v>577</v>
      </c>
      <c r="D455" s="137">
        <v>498</v>
      </c>
      <c r="E455" s="137">
        <v>442</v>
      </c>
      <c r="F455" s="137">
        <v>399</v>
      </c>
      <c r="G455" s="137">
        <v>341</v>
      </c>
      <c r="H455" s="137">
        <v>298</v>
      </c>
      <c r="I455" s="137">
        <v>290</v>
      </c>
      <c r="J455" s="137">
        <v>269</v>
      </c>
      <c r="K455" s="137">
        <v>246</v>
      </c>
      <c r="L455" s="137">
        <v>216</v>
      </c>
      <c r="M455" s="137">
        <v>205</v>
      </c>
      <c r="N455" s="137">
        <v>189</v>
      </c>
      <c r="O455" s="137">
        <v>173</v>
      </c>
      <c r="P455" s="137">
        <v>157</v>
      </c>
      <c r="Q455" s="137">
        <v>144</v>
      </c>
      <c r="R455" s="137">
        <v>135</v>
      </c>
      <c r="S455" s="137">
        <v>126</v>
      </c>
      <c r="T455" s="137">
        <v>109</v>
      </c>
      <c r="U455" s="137">
        <v>95</v>
      </c>
      <c r="V455" s="137">
        <v>84</v>
      </c>
      <c r="W455" s="137">
        <v>70</v>
      </c>
      <c r="X455" s="137">
        <v>63</v>
      </c>
      <c r="Y455" s="137">
        <v>50</v>
      </c>
      <c r="Z455" s="137">
        <v>41</v>
      </c>
      <c r="AA455" s="137">
        <v>33</v>
      </c>
      <c r="AB455" s="137">
        <v>29</v>
      </c>
      <c r="AC455" s="137">
        <v>22</v>
      </c>
      <c r="AD455" s="137">
        <v>14</v>
      </c>
      <c r="AE455" s="137">
        <v>8</v>
      </c>
      <c r="AF455" s="137">
        <v>8</v>
      </c>
      <c r="AG455" s="137">
        <v>7</v>
      </c>
      <c r="AH455" s="137">
        <v>6</v>
      </c>
      <c r="AI455" s="137" t="s">
        <v>631</v>
      </c>
      <c r="AJ455" s="137" t="s">
        <v>631</v>
      </c>
      <c r="AK455" s="137" t="s">
        <v>631</v>
      </c>
      <c r="AL455" s="137" t="s">
        <v>631</v>
      </c>
      <c r="AM455" s="137" t="s">
        <v>631</v>
      </c>
      <c r="AN455" s="137" t="s">
        <v>631</v>
      </c>
      <c r="AO455" s="137" t="s">
        <v>631</v>
      </c>
      <c r="AP455" s="137" t="s">
        <v>631</v>
      </c>
    </row>
    <row r="456" spans="1:42" ht="18" customHeight="1">
      <c r="A456" s="122" t="s">
        <v>1448</v>
      </c>
      <c r="B456" s="136" t="s">
        <v>1449</v>
      </c>
      <c r="C456" s="137">
        <v>171</v>
      </c>
      <c r="D456" s="137">
        <v>135</v>
      </c>
      <c r="E456" s="137">
        <v>114</v>
      </c>
      <c r="F456" s="137">
        <v>110</v>
      </c>
      <c r="G456" s="137">
        <v>99</v>
      </c>
      <c r="H456" s="137">
        <v>85</v>
      </c>
      <c r="I456" s="137">
        <v>85</v>
      </c>
      <c r="J456" s="137">
        <v>76</v>
      </c>
      <c r="K456" s="137">
        <v>68</v>
      </c>
      <c r="L456" s="137">
        <v>66</v>
      </c>
      <c r="M456" s="137">
        <v>66</v>
      </c>
      <c r="N456" s="137">
        <v>59</v>
      </c>
      <c r="O456" s="137">
        <v>52</v>
      </c>
      <c r="P456" s="137">
        <v>45</v>
      </c>
      <c r="Q456" s="137">
        <v>38</v>
      </c>
      <c r="R456" s="137">
        <v>30</v>
      </c>
      <c r="S456" s="137">
        <v>26</v>
      </c>
      <c r="T456" s="137">
        <v>26</v>
      </c>
      <c r="U456" s="137">
        <v>24</v>
      </c>
      <c r="V456" s="137">
        <v>20</v>
      </c>
      <c r="W456" s="137">
        <v>19</v>
      </c>
      <c r="X456" s="137">
        <v>16</v>
      </c>
      <c r="Y456" s="137">
        <v>12</v>
      </c>
      <c r="Z456" s="137">
        <v>13</v>
      </c>
      <c r="AA456" s="137">
        <v>12</v>
      </c>
      <c r="AB456" s="137">
        <v>10</v>
      </c>
      <c r="AC456" s="137">
        <v>7</v>
      </c>
      <c r="AD456" s="137">
        <v>6</v>
      </c>
      <c r="AE456" s="137">
        <v>5</v>
      </c>
      <c r="AF456" s="137">
        <v>5</v>
      </c>
      <c r="AG456" s="137" t="s">
        <v>631</v>
      </c>
      <c r="AH456" s="137" t="s">
        <v>631</v>
      </c>
      <c r="AI456" s="137" t="s">
        <v>631</v>
      </c>
      <c r="AJ456" s="137" t="s">
        <v>631</v>
      </c>
      <c r="AK456" s="137" t="s">
        <v>631</v>
      </c>
      <c r="AL456" s="137" t="s">
        <v>631</v>
      </c>
      <c r="AM456" s="137" t="s">
        <v>631</v>
      </c>
      <c r="AN456" s="137" t="s">
        <v>631</v>
      </c>
      <c r="AO456" s="137">
        <v>0</v>
      </c>
      <c r="AP456" s="137">
        <v>0</v>
      </c>
    </row>
    <row r="457" spans="1:42" ht="18" customHeight="1">
      <c r="A457" s="122" t="s">
        <v>1450</v>
      </c>
      <c r="B457" s="136" t="s">
        <v>1451</v>
      </c>
      <c r="C457" s="137">
        <v>773</v>
      </c>
      <c r="D457" s="137">
        <v>645</v>
      </c>
      <c r="E457" s="137">
        <v>544</v>
      </c>
      <c r="F457" s="137">
        <v>484</v>
      </c>
      <c r="G457" s="137">
        <v>435</v>
      </c>
      <c r="H457" s="137">
        <v>383</v>
      </c>
      <c r="I457" s="137">
        <v>376</v>
      </c>
      <c r="J457" s="137">
        <v>339</v>
      </c>
      <c r="K457" s="137">
        <v>312</v>
      </c>
      <c r="L457" s="137">
        <v>283</v>
      </c>
      <c r="M457" s="137">
        <v>262</v>
      </c>
      <c r="N457" s="137">
        <v>247</v>
      </c>
      <c r="O457" s="137">
        <v>229</v>
      </c>
      <c r="P457" s="137">
        <v>194</v>
      </c>
      <c r="Q457" s="137">
        <v>176</v>
      </c>
      <c r="R457" s="137">
        <v>157</v>
      </c>
      <c r="S457" s="137">
        <v>140</v>
      </c>
      <c r="T457" s="137">
        <v>123</v>
      </c>
      <c r="U457" s="137">
        <v>108</v>
      </c>
      <c r="V457" s="137">
        <v>99</v>
      </c>
      <c r="W457" s="137">
        <v>87</v>
      </c>
      <c r="X457" s="137">
        <v>78</v>
      </c>
      <c r="Y457" s="137">
        <v>67</v>
      </c>
      <c r="Z457" s="137">
        <v>59</v>
      </c>
      <c r="AA457" s="137">
        <v>54</v>
      </c>
      <c r="AB457" s="137">
        <v>46</v>
      </c>
      <c r="AC457" s="137">
        <v>39</v>
      </c>
      <c r="AD457" s="137">
        <v>33</v>
      </c>
      <c r="AE457" s="137">
        <v>25</v>
      </c>
      <c r="AF457" s="137">
        <v>16</v>
      </c>
      <c r="AG457" s="137">
        <v>8</v>
      </c>
      <c r="AH457" s="137">
        <v>7</v>
      </c>
      <c r="AI457" s="137">
        <v>6</v>
      </c>
      <c r="AJ457" s="137">
        <v>6</v>
      </c>
      <c r="AK457" s="137">
        <v>5</v>
      </c>
      <c r="AL457" s="137">
        <v>5</v>
      </c>
      <c r="AM457" s="137" t="s">
        <v>631</v>
      </c>
      <c r="AN457" s="137" t="s">
        <v>631</v>
      </c>
      <c r="AO457" s="137" t="s">
        <v>631</v>
      </c>
      <c r="AP457" s="137" t="s">
        <v>631</v>
      </c>
    </row>
    <row r="458" spans="1:42" ht="18" customHeight="1">
      <c r="A458" s="122"/>
      <c r="B458" s="136" t="s">
        <v>650</v>
      </c>
      <c r="C458" s="137">
        <v>6</v>
      </c>
      <c r="D458" s="137" t="s">
        <v>631</v>
      </c>
      <c r="E458" s="137" t="s">
        <v>631</v>
      </c>
      <c r="F458" s="137" t="s">
        <v>631</v>
      </c>
      <c r="G458" s="137" t="s">
        <v>631</v>
      </c>
      <c r="H458" s="137" t="s">
        <v>631</v>
      </c>
      <c r="I458" s="137" t="s">
        <v>631</v>
      </c>
      <c r="J458" s="137" t="s">
        <v>631</v>
      </c>
      <c r="K458" s="137" t="s">
        <v>631</v>
      </c>
      <c r="L458" s="137" t="s">
        <v>631</v>
      </c>
      <c r="M458" s="137" t="s">
        <v>631</v>
      </c>
      <c r="N458" s="137" t="s">
        <v>631</v>
      </c>
      <c r="O458" s="137" t="s">
        <v>631</v>
      </c>
      <c r="P458" s="137" t="s">
        <v>631</v>
      </c>
      <c r="Q458" s="137" t="s">
        <v>631</v>
      </c>
      <c r="R458" s="137" t="s">
        <v>631</v>
      </c>
      <c r="S458" s="137" t="s">
        <v>631</v>
      </c>
      <c r="T458" s="137" t="s">
        <v>631</v>
      </c>
      <c r="U458" s="137" t="s">
        <v>631</v>
      </c>
      <c r="V458" s="137" t="s">
        <v>631</v>
      </c>
      <c r="W458" s="137" t="s">
        <v>631</v>
      </c>
      <c r="X458" s="137" t="s">
        <v>631</v>
      </c>
      <c r="Y458" s="137" t="s">
        <v>631</v>
      </c>
      <c r="Z458" s="137" t="s">
        <v>631</v>
      </c>
      <c r="AA458" s="137" t="s">
        <v>631</v>
      </c>
      <c r="AB458" s="137" t="s">
        <v>631</v>
      </c>
      <c r="AC458" s="137" t="s">
        <v>631</v>
      </c>
      <c r="AD458" s="137" t="s">
        <v>631</v>
      </c>
      <c r="AE458" s="137" t="s">
        <v>631</v>
      </c>
      <c r="AF458" s="137" t="s">
        <v>631</v>
      </c>
      <c r="AG458" s="137" t="s">
        <v>631</v>
      </c>
      <c r="AH458" s="137" t="s">
        <v>631</v>
      </c>
      <c r="AI458" s="137" t="s">
        <v>631</v>
      </c>
      <c r="AJ458" s="137" t="s">
        <v>631</v>
      </c>
      <c r="AK458" s="137" t="s">
        <v>631</v>
      </c>
      <c r="AL458" s="137" t="s">
        <v>631</v>
      </c>
      <c r="AM458" s="137" t="s">
        <v>631</v>
      </c>
      <c r="AN458" s="137" t="s">
        <v>631</v>
      </c>
      <c r="AO458" s="137" t="s">
        <v>631</v>
      </c>
      <c r="AP458" s="137" t="s">
        <v>631</v>
      </c>
    </row>
    <row r="459" spans="1:42" ht="18" customHeight="1">
      <c r="A459" s="122" t="s">
        <v>1452</v>
      </c>
      <c r="B459" s="136" t="s">
        <v>563</v>
      </c>
      <c r="C459" s="137">
        <v>3228</v>
      </c>
      <c r="D459" s="137">
        <v>2800</v>
      </c>
      <c r="E459" s="137">
        <v>2424</v>
      </c>
      <c r="F459" s="137">
        <v>2199</v>
      </c>
      <c r="G459" s="137">
        <v>2046</v>
      </c>
      <c r="H459" s="137">
        <v>1881</v>
      </c>
      <c r="I459" s="137">
        <v>1833</v>
      </c>
      <c r="J459" s="137">
        <v>1676</v>
      </c>
      <c r="K459" s="137">
        <v>1579</v>
      </c>
      <c r="L459" s="137">
        <v>1511</v>
      </c>
      <c r="M459" s="137">
        <v>1463</v>
      </c>
      <c r="N459" s="137">
        <v>1401</v>
      </c>
      <c r="O459" s="137">
        <v>1319</v>
      </c>
      <c r="P459" s="137">
        <v>1231</v>
      </c>
      <c r="Q459" s="137">
        <v>1121</v>
      </c>
      <c r="R459" s="137">
        <v>1018</v>
      </c>
      <c r="S459" s="137">
        <v>916</v>
      </c>
      <c r="T459" s="137">
        <v>834</v>
      </c>
      <c r="U459" s="137">
        <v>776</v>
      </c>
      <c r="V459" s="137">
        <v>682</v>
      </c>
      <c r="W459" s="137">
        <v>642</v>
      </c>
      <c r="X459" s="137">
        <v>577</v>
      </c>
      <c r="Y459" s="137">
        <v>521</v>
      </c>
      <c r="Z459" s="137">
        <v>474</v>
      </c>
      <c r="AA459" s="137">
        <v>421</v>
      </c>
      <c r="AB459" s="137">
        <v>367</v>
      </c>
      <c r="AC459" s="137">
        <v>315</v>
      </c>
      <c r="AD459" s="137">
        <v>264</v>
      </c>
      <c r="AE459" s="137">
        <v>224</v>
      </c>
      <c r="AF459" s="137">
        <v>170</v>
      </c>
      <c r="AG459" s="137">
        <v>175</v>
      </c>
      <c r="AH459" s="137">
        <v>152</v>
      </c>
      <c r="AI459" s="137">
        <v>130</v>
      </c>
      <c r="AJ459" s="137">
        <v>116</v>
      </c>
      <c r="AK459" s="137">
        <v>101</v>
      </c>
      <c r="AL459" s="137">
        <v>103</v>
      </c>
      <c r="AM459" s="137">
        <v>88</v>
      </c>
      <c r="AN459" s="137">
        <v>78</v>
      </c>
      <c r="AO459" s="137">
        <v>69</v>
      </c>
      <c r="AP459" s="137">
        <v>70</v>
      </c>
    </row>
    <row r="460" spans="1:42" ht="18" customHeight="1">
      <c r="A460" s="122" t="s">
        <v>1453</v>
      </c>
      <c r="B460" s="136" t="s">
        <v>1454</v>
      </c>
      <c r="C460" s="137">
        <v>297</v>
      </c>
      <c r="D460" s="137">
        <v>265</v>
      </c>
      <c r="E460" s="137">
        <v>241</v>
      </c>
      <c r="F460" s="137">
        <v>220</v>
      </c>
      <c r="G460" s="137">
        <v>217</v>
      </c>
      <c r="H460" s="137">
        <v>201</v>
      </c>
      <c r="I460" s="137">
        <v>204</v>
      </c>
      <c r="J460" s="137">
        <v>184</v>
      </c>
      <c r="K460" s="137">
        <v>170</v>
      </c>
      <c r="L460" s="137">
        <v>169</v>
      </c>
      <c r="M460" s="137">
        <v>177</v>
      </c>
      <c r="N460" s="137">
        <v>170</v>
      </c>
      <c r="O460" s="137">
        <v>161</v>
      </c>
      <c r="P460" s="137">
        <v>158</v>
      </c>
      <c r="Q460" s="137">
        <v>140</v>
      </c>
      <c r="R460" s="137">
        <v>131</v>
      </c>
      <c r="S460" s="137">
        <v>118</v>
      </c>
      <c r="T460" s="137">
        <v>108</v>
      </c>
      <c r="U460" s="137">
        <v>110</v>
      </c>
      <c r="V460" s="137">
        <v>89</v>
      </c>
      <c r="W460" s="137">
        <v>83</v>
      </c>
      <c r="X460" s="137">
        <v>74</v>
      </c>
      <c r="Y460" s="137">
        <v>68</v>
      </c>
      <c r="Z460" s="137">
        <v>63</v>
      </c>
      <c r="AA460" s="137">
        <v>53</v>
      </c>
      <c r="AB460" s="137">
        <v>42</v>
      </c>
      <c r="AC460" s="137">
        <v>37</v>
      </c>
      <c r="AD460" s="137">
        <v>33</v>
      </c>
      <c r="AE460" s="137">
        <v>22</v>
      </c>
      <c r="AF460" s="137">
        <v>18</v>
      </c>
      <c r="AG460" s="137">
        <v>15</v>
      </c>
      <c r="AH460" s="137">
        <v>12</v>
      </c>
      <c r="AI460" s="137">
        <v>11</v>
      </c>
      <c r="AJ460" s="137">
        <v>11</v>
      </c>
      <c r="AK460" s="137">
        <v>12</v>
      </c>
      <c r="AL460" s="137">
        <v>11</v>
      </c>
      <c r="AM460" s="137">
        <v>8</v>
      </c>
      <c r="AN460" s="137">
        <v>8</v>
      </c>
      <c r="AO460" s="137">
        <v>10</v>
      </c>
      <c r="AP460" s="137">
        <v>11</v>
      </c>
    </row>
    <row r="461" spans="1:42" ht="18" customHeight="1">
      <c r="A461" s="122" t="s">
        <v>1455</v>
      </c>
      <c r="B461" s="136" t="s">
        <v>1456</v>
      </c>
      <c r="C461" s="137">
        <v>465</v>
      </c>
      <c r="D461" s="137">
        <v>394</v>
      </c>
      <c r="E461" s="137">
        <v>343</v>
      </c>
      <c r="F461" s="137">
        <v>318</v>
      </c>
      <c r="G461" s="137">
        <v>291</v>
      </c>
      <c r="H461" s="137">
        <v>257</v>
      </c>
      <c r="I461" s="137">
        <v>254</v>
      </c>
      <c r="J461" s="137">
        <v>228</v>
      </c>
      <c r="K461" s="137">
        <v>222</v>
      </c>
      <c r="L461" s="137">
        <v>206</v>
      </c>
      <c r="M461" s="137">
        <v>195</v>
      </c>
      <c r="N461" s="137">
        <v>194</v>
      </c>
      <c r="O461" s="137">
        <v>184</v>
      </c>
      <c r="P461" s="137">
        <v>164</v>
      </c>
      <c r="Q461" s="137">
        <v>143</v>
      </c>
      <c r="R461" s="137">
        <v>132</v>
      </c>
      <c r="S461" s="137">
        <v>106</v>
      </c>
      <c r="T461" s="137">
        <v>93</v>
      </c>
      <c r="U461" s="137">
        <v>89</v>
      </c>
      <c r="V461" s="137">
        <v>76</v>
      </c>
      <c r="W461" s="137">
        <v>70</v>
      </c>
      <c r="X461" s="137">
        <v>61</v>
      </c>
      <c r="Y461" s="137">
        <v>53</v>
      </c>
      <c r="Z461" s="137">
        <v>47</v>
      </c>
      <c r="AA461" s="137">
        <v>44</v>
      </c>
      <c r="AB461" s="137">
        <v>34</v>
      </c>
      <c r="AC461" s="137">
        <v>29</v>
      </c>
      <c r="AD461" s="137">
        <v>20</v>
      </c>
      <c r="AE461" s="137">
        <v>16</v>
      </c>
      <c r="AF461" s="137">
        <v>16</v>
      </c>
      <c r="AG461" s="137">
        <v>18</v>
      </c>
      <c r="AH461" s="137">
        <v>17</v>
      </c>
      <c r="AI461" s="137">
        <v>15</v>
      </c>
      <c r="AJ461" s="137">
        <v>10</v>
      </c>
      <c r="AK461" s="137">
        <v>10</v>
      </c>
      <c r="AL461" s="137">
        <v>12</v>
      </c>
      <c r="AM461" s="137">
        <v>12</v>
      </c>
      <c r="AN461" s="137">
        <v>11</v>
      </c>
      <c r="AO461" s="137">
        <v>9</v>
      </c>
      <c r="AP461" s="137">
        <v>10</v>
      </c>
    </row>
    <row r="462" spans="1:42" ht="18" customHeight="1">
      <c r="A462" s="122" t="s">
        <v>1457</v>
      </c>
      <c r="B462" s="136" t="s">
        <v>1458</v>
      </c>
      <c r="C462" s="137">
        <v>329</v>
      </c>
      <c r="D462" s="137">
        <v>289</v>
      </c>
      <c r="E462" s="137">
        <v>254</v>
      </c>
      <c r="F462" s="137">
        <v>229</v>
      </c>
      <c r="G462" s="137">
        <v>215</v>
      </c>
      <c r="H462" s="137">
        <v>200</v>
      </c>
      <c r="I462" s="137">
        <v>203</v>
      </c>
      <c r="J462" s="137">
        <v>193</v>
      </c>
      <c r="K462" s="137">
        <v>190</v>
      </c>
      <c r="L462" s="137">
        <v>179</v>
      </c>
      <c r="M462" s="137">
        <v>172</v>
      </c>
      <c r="N462" s="137">
        <v>168</v>
      </c>
      <c r="O462" s="137">
        <v>160</v>
      </c>
      <c r="P462" s="137">
        <v>148</v>
      </c>
      <c r="Q462" s="137">
        <v>143</v>
      </c>
      <c r="R462" s="137">
        <v>133</v>
      </c>
      <c r="S462" s="137">
        <v>123</v>
      </c>
      <c r="T462" s="137">
        <v>107</v>
      </c>
      <c r="U462" s="137">
        <v>94</v>
      </c>
      <c r="V462" s="137">
        <v>91</v>
      </c>
      <c r="W462" s="137">
        <v>89</v>
      </c>
      <c r="X462" s="137">
        <v>80</v>
      </c>
      <c r="Y462" s="137">
        <v>76</v>
      </c>
      <c r="Z462" s="137">
        <v>67</v>
      </c>
      <c r="AA462" s="137">
        <v>54</v>
      </c>
      <c r="AB462" s="137">
        <v>43</v>
      </c>
      <c r="AC462" s="137">
        <v>36</v>
      </c>
      <c r="AD462" s="137">
        <v>28</v>
      </c>
      <c r="AE462" s="137">
        <v>22</v>
      </c>
      <c r="AF462" s="137">
        <v>15</v>
      </c>
      <c r="AG462" s="137">
        <v>17</v>
      </c>
      <c r="AH462" s="137">
        <v>13</v>
      </c>
      <c r="AI462" s="137">
        <v>13</v>
      </c>
      <c r="AJ462" s="137">
        <v>11</v>
      </c>
      <c r="AK462" s="137">
        <v>7</v>
      </c>
      <c r="AL462" s="137">
        <v>8</v>
      </c>
      <c r="AM462" s="137" t="s">
        <v>631</v>
      </c>
      <c r="AN462" s="137">
        <v>7</v>
      </c>
      <c r="AO462" s="137">
        <v>8</v>
      </c>
      <c r="AP462" s="137">
        <v>8</v>
      </c>
    </row>
    <row r="463" spans="1:42" ht="18" customHeight="1">
      <c r="A463" s="122" t="s">
        <v>1459</v>
      </c>
      <c r="B463" s="136" t="s">
        <v>1460</v>
      </c>
      <c r="C463" s="137">
        <v>545</v>
      </c>
      <c r="D463" s="137">
        <v>473</v>
      </c>
      <c r="E463" s="137">
        <v>401</v>
      </c>
      <c r="F463" s="137">
        <v>355</v>
      </c>
      <c r="G463" s="137">
        <v>322</v>
      </c>
      <c r="H463" s="137">
        <v>291</v>
      </c>
      <c r="I463" s="137">
        <v>285</v>
      </c>
      <c r="J463" s="137">
        <v>252</v>
      </c>
      <c r="K463" s="137">
        <v>226</v>
      </c>
      <c r="L463" s="137">
        <v>211</v>
      </c>
      <c r="M463" s="137">
        <v>199</v>
      </c>
      <c r="N463" s="137">
        <v>180</v>
      </c>
      <c r="O463" s="137">
        <v>170</v>
      </c>
      <c r="P463" s="137">
        <v>155</v>
      </c>
      <c r="Q463" s="137">
        <v>144</v>
      </c>
      <c r="R463" s="137">
        <v>124</v>
      </c>
      <c r="S463" s="137">
        <v>105</v>
      </c>
      <c r="T463" s="137">
        <v>89</v>
      </c>
      <c r="U463" s="137">
        <v>80</v>
      </c>
      <c r="V463" s="137">
        <v>68</v>
      </c>
      <c r="W463" s="137">
        <v>58</v>
      </c>
      <c r="X463" s="137">
        <v>54</v>
      </c>
      <c r="Y463" s="137">
        <v>50</v>
      </c>
      <c r="Z463" s="137">
        <v>48</v>
      </c>
      <c r="AA463" s="137">
        <v>44</v>
      </c>
      <c r="AB463" s="137">
        <v>40</v>
      </c>
      <c r="AC463" s="137">
        <v>41</v>
      </c>
      <c r="AD463" s="137">
        <v>39</v>
      </c>
      <c r="AE463" s="137">
        <v>38</v>
      </c>
      <c r="AF463" s="137">
        <v>25</v>
      </c>
      <c r="AG463" s="137">
        <v>31</v>
      </c>
      <c r="AH463" s="137">
        <v>29</v>
      </c>
      <c r="AI463" s="137">
        <v>23</v>
      </c>
      <c r="AJ463" s="137">
        <v>23</v>
      </c>
      <c r="AK463" s="137">
        <v>20</v>
      </c>
      <c r="AL463" s="137">
        <v>23</v>
      </c>
      <c r="AM463" s="137">
        <v>19</v>
      </c>
      <c r="AN463" s="137">
        <v>18</v>
      </c>
      <c r="AO463" s="137">
        <v>13</v>
      </c>
      <c r="AP463" s="137">
        <v>14</v>
      </c>
    </row>
    <row r="464" spans="1:42" ht="18" customHeight="1">
      <c r="A464" s="122" t="s">
        <v>1461</v>
      </c>
      <c r="B464" s="136" t="s">
        <v>1462</v>
      </c>
      <c r="C464" s="137">
        <v>221</v>
      </c>
      <c r="D464" s="137">
        <v>182</v>
      </c>
      <c r="E464" s="137">
        <v>164</v>
      </c>
      <c r="F464" s="137">
        <v>151</v>
      </c>
      <c r="G464" s="137">
        <v>149</v>
      </c>
      <c r="H464" s="137">
        <v>136</v>
      </c>
      <c r="I464" s="137">
        <v>129</v>
      </c>
      <c r="J464" s="137">
        <v>127</v>
      </c>
      <c r="K464" s="137">
        <v>121</v>
      </c>
      <c r="L464" s="137">
        <v>121</v>
      </c>
      <c r="M464" s="137">
        <v>114</v>
      </c>
      <c r="N464" s="137">
        <v>108</v>
      </c>
      <c r="O464" s="137">
        <v>102</v>
      </c>
      <c r="P464" s="137">
        <v>94</v>
      </c>
      <c r="Q464" s="137">
        <v>87</v>
      </c>
      <c r="R464" s="137">
        <v>74</v>
      </c>
      <c r="S464" s="137">
        <v>64</v>
      </c>
      <c r="T464" s="137">
        <v>66</v>
      </c>
      <c r="U464" s="137">
        <v>58</v>
      </c>
      <c r="V464" s="137">
        <v>50</v>
      </c>
      <c r="W464" s="137">
        <v>46</v>
      </c>
      <c r="X464" s="137">
        <v>48</v>
      </c>
      <c r="Y464" s="137">
        <v>41</v>
      </c>
      <c r="Z464" s="137">
        <v>39</v>
      </c>
      <c r="AA464" s="137">
        <v>34</v>
      </c>
      <c r="AB464" s="137">
        <v>33</v>
      </c>
      <c r="AC464" s="137">
        <v>32</v>
      </c>
      <c r="AD464" s="137">
        <v>29</v>
      </c>
      <c r="AE464" s="137">
        <v>25</v>
      </c>
      <c r="AF464" s="137">
        <v>18</v>
      </c>
      <c r="AG464" s="137">
        <v>14</v>
      </c>
      <c r="AH464" s="137">
        <v>11</v>
      </c>
      <c r="AI464" s="137">
        <v>9</v>
      </c>
      <c r="AJ464" s="137">
        <v>9</v>
      </c>
      <c r="AK464" s="137">
        <v>9</v>
      </c>
      <c r="AL464" s="137">
        <v>10</v>
      </c>
      <c r="AM464" s="137">
        <v>8</v>
      </c>
      <c r="AN464" s="137" t="s">
        <v>631</v>
      </c>
      <c r="AO464" s="137" t="s">
        <v>631</v>
      </c>
      <c r="AP464" s="137" t="s">
        <v>631</v>
      </c>
    </row>
    <row r="465" spans="1:42" ht="18" customHeight="1">
      <c r="A465" s="122" t="s">
        <v>1463</v>
      </c>
      <c r="B465" s="136" t="s">
        <v>1464</v>
      </c>
      <c r="C465" s="137">
        <v>182</v>
      </c>
      <c r="D465" s="137">
        <v>156</v>
      </c>
      <c r="E465" s="137">
        <v>138</v>
      </c>
      <c r="F465" s="137">
        <v>122</v>
      </c>
      <c r="G465" s="137">
        <v>114</v>
      </c>
      <c r="H465" s="137">
        <v>105</v>
      </c>
      <c r="I465" s="137">
        <v>109</v>
      </c>
      <c r="J465" s="137">
        <v>99</v>
      </c>
      <c r="K465" s="137">
        <v>92</v>
      </c>
      <c r="L465" s="137">
        <v>83</v>
      </c>
      <c r="M465" s="137">
        <v>79</v>
      </c>
      <c r="N465" s="137">
        <v>74</v>
      </c>
      <c r="O465" s="137">
        <v>66</v>
      </c>
      <c r="P465" s="137">
        <v>61</v>
      </c>
      <c r="Q465" s="137">
        <v>57</v>
      </c>
      <c r="R465" s="137">
        <v>51</v>
      </c>
      <c r="S465" s="137">
        <v>49</v>
      </c>
      <c r="T465" s="137">
        <v>45</v>
      </c>
      <c r="U465" s="137">
        <v>43</v>
      </c>
      <c r="V465" s="137">
        <v>41</v>
      </c>
      <c r="W465" s="137">
        <v>43</v>
      </c>
      <c r="X465" s="137">
        <v>38</v>
      </c>
      <c r="Y465" s="137">
        <v>36</v>
      </c>
      <c r="Z465" s="137">
        <v>37</v>
      </c>
      <c r="AA465" s="137">
        <v>32</v>
      </c>
      <c r="AB465" s="137">
        <v>30</v>
      </c>
      <c r="AC465" s="137">
        <v>25</v>
      </c>
      <c r="AD465" s="137">
        <v>22</v>
      </c>
      <c r="AE465" s="137">
        <v>20</v>
      </c>
      <c r="AF465" s="137">
        <v>16</v>
      </c>
      <c r="AG465" s="137">
        <v>12</v>
      </c>
      <c r="AH465" s="137">
        <v>11</v>
      </c>
      <c r="AI465" s="137">
        <v>7</v>
      </c>
      <c r="AJ465" s="137">
        <v>7</v>
      </c>
      <c r="AK465" s="137">
        <v>7</v>
      </c>
      <c r="AL465" s="137">
        <v>6</v>
      </c>
      <c r="AM465" s="137">
        <v>6</v>
      </c>
      <c r="AN465" s="137" t="s">
        <v>631</v>
      </c>
      <c r="AO465" s="137" t="s">
        <v>631</v>
      </c>
      <c r="AP465" s="137" t="s">
        <v>631</v>
      </c>
    </row>
    <row r="466" spans="1:42" ht="18" customHeight="1">
      <c r="A466" s="122" t="s">
        <v>1465</v>
      </c>
      <c r="B466" s="136" t="s">
        <v>1466</v>
      </c>
      <c r="C466" s="137">
        <v>129</v>
      </c>
      <c r="D466" s="137">
        <v>106</v>
      </c>
      <c r="E466" s="137">
        <v>97</v>
      </c>
      <c r="F466" s="137">
        <v>86</v>
      </c>
      <c r="G466" s="137">
        <v>79</v>
      </c>
      <c r="H466" s="137">
        <v>69</v>
      </c>
      <c r="I466" s="137">
        <v>64</v>
      </c>
      <c r="J466" s="137">
        <v>59</v>
      </c>
      <c r="K466" s="137">
        <v>53</v>
      </c>
      <c r="L466" s="137">
        <v>53</v>
      </c>
      <c r="M466" s="137">
        <v>51</v>
      </c>
      <c r="N466" s="137">
        <v>48</v>
      </c>
      <c r="O466" s="137">
        <v>45</v>
      </c>
      <c r="P466" s="137">
        <v>47</v>
      </c>
      <c r="Q466" s="137">
        <v>36</v>
      </c>
      <c r="R466" s="137">
        <v>36</v>
      </c>
      <c r="S466" s="137">
        <v>35</v>
      </c>
      <c r="T466" s="137">
        <v>33</v>
      </c>
      <c r="U466" s="137">
        <v>29</v>
      </c>
      <c r="V466" s="137">
        <v>27</v>
      </c>
      <c r="W466" s="137">
        <v>25</v>
      </c>
      <c r="X466" s="137">
        <v>27</v>
      </c>
      <c r="Y466" s="137">
        <v>28</v>
      </c>
      <c r="Z466" s="137">
        <v>22</v>
      </c>
      <c r="AA466" s="137">
        <v>20</v>
      </c>
      <c r="AB466" s="137">
        <v>19</v>
      </c>
      <c r="AC466" s="137">
        <v>17</v>
      </c>
      <c r="AD466" s="137">
        <v>18</v>
      </c>
      <c r="AE466" s="137">
        <v>15</v>
      </c>
      <c r="AF466" s="137">
        <v>12</v>
      </c>
      <c r="AG466" s="137">
        <v>11</v>
      </c>
      <c r="AH466" s="137">
        <v>9</v>
      </c>
      <c r="AI466" s="137">
        <v>10</v>
      </c>
      <c r="AJ466" s="137">
        <v>8</v>
      </c>
      <c r="AK466" s="137">
        <v>9</v>
      </c>
      <c r="AL466" s="137">
        <v>8</v>
      </c>
      <c r="AM466" s="137">
        <v>6</v>
      </c>
      <c r="AN466" s="137">
        <v>5</v>
      </c>
      <c r="AO466" s="137" t="s">
        <v>631</v>
      </c>
      <c r="AP466" s="137" t="s">
        <v>631</v>
      </c>
    </row>
    <row r="467" spans="1:42" ht="18" customHeight="1">
      <c r="A467" s="122" t="s">
        <v>1467</v>
      </c>
      <c r="B467" s="136" t="s">
        <v>1468</v>
      </c>
      <c r="C467" s="137">
        <v>409</v>
      </c>
      <c r="D467" s="137">
        <v>352</v>
      </c>
      <c r="E467" s="137">
        <v>282</v>
      </c>
      <c r="F467" s="137">
        <v>259</v>
      </c>
      <c r="G467" s="137">
        <v>237</v>
      </c>
      <c r="H467" s="137">
        <v>220</v>
      </c>
      <c r="I467" s="137">
        <v>210</v>
      </c>
      <c r="J467" s="137">
        <v>194</v>
      </c>
      <c r="K467" s="137">
        <v>178</v>
      </c>
      <c r="L467" s="137">
        <v>172</v>
      </c>
      <c r="M467" s="137">
        <v>163</v>
      </c>
      <c r="N467" s="137">
        <v>157</v>
      </c>
      <c r="O467" s="137">
        <v>149</v>
      </c>
      <c r="P467" s="137">
        <v>132</v>
      </c>
      <c r="Q467" s="137">
        <v>125</v>
      </c>
      <c r="R467" s="137">
        <v>113</v>
      </c>
      <c r="S467" s="137">
        <v>106</v>
      </c>
      <c r="T467" s="137">
        <v>93</v>
      </c>
      <c r="U467" s="137">
        <v>87</v>
      </c>
      <c r="V467" s="137">
        <v>72</v>
      </c>
      <c r="W467" s="137">
        <v>65</v>
      </c>
      <c r="X467" s="137">
        <v>54</v>
      </c>
      <c r="Y467" s="137">
        <v>47</v>
      </c>
      <c r="Z467" s="137">
        <v>40</v>
      </c>
      <c r="AA467" s="137">
        <v>38</v>
      </c>
      <c r="AB467" s="137">
        <v>37</v>
      </c>
      <c r="AC467" s="137">
        <v>31</v>
      </c>
      <c r="AD467" s="137">
        <v>26</v>
      </c>
      <c r="AE467" s="137">
        <v>19</v>
      </c>
      <c r="AF467" s="137">
        <v>10</v>
      </c>
      <c r="AG467" s="137">
        <v>15</v>
      </c>
      <c r="AH467" s="137">
        <v>13</v>
      </c>
      <c r="AI467" s="137">
        <v>12</v>
      </c>
      <c r="AJ467" s="137">
        <v>11</v>
      </c>
      <c r="AK467" s="137">
        <v>7</v>
      </c>
      <c r="AL467" s="137">
        <v>5</v>
      </c>
      <c r="AM467" s="137" t="s">
        <v>631</v>
      </c>
      <c r="AN467" s="137" t="s">
        <v>631</v>
      </c>
      <c r="AO467" s="137" t="s">
        <v>631</v>
      </c>
      <c r="AP467" s="137" t="s">
        <v>631</v>
      </c>
    </row>
    <row r="468" spans="1:42" ht="18" customHeight="1">
      <c r="A468" s="122" t="s">
        <v>1469</v>
      </c>
      <c r="B468" s="136" t="s">
        <v>1470</v>
      </c>
      <c r="C468" s="137">
        <v>248</v>
      </c>
      <c r="D468" s="137">
        <v>212</v>
      </c>
      <c r="E468" s="137">
        <v>187</v>
      </c>
      <c r="F468" s="137">
        <v>178</v>
      </c>
      <c r="G468" s="137">
        <v>164</v>
      </c>
      <c r="H468" s="137">
        <v>142</v>
      </c>
      <c r="I468" s="137">
        <v>147</v>
      </c>
      <c r="J468" s="137">
        <v>136</v>
      </c>
      <c r="K468" s="137">
        <v>127</v>
      </c>
      <c r="L468" s="137">
        <v>126</v>
      </c>
      <c r="M468" s="137">
        <v>132</v>
      </c>
      <c r="N468" s="137">
        <v>126</v>
      </c>
      <c r="O468" s="137">
        <v>123</v>
      </c>
      <c r="P468" s="137">
        <v>108</v>
      </c>
      <c r="Q468" s="137">
        <v>97</v>
      </c>
      <c r="R468" s="137">
        <v>87</v>
      </c>
      <c r="S468" s="137">
        <v>82</v>
      </c>
      <c r="T468" s="137">
        <v>74</v>
      </c>
      <c r="U468" s="137">
        <v>67</v>
      </c>
      <c r="V468" s="137">
        <v>59</v>
      </c>
      <c r="W468" s="137">
        <v>61</v>
      </c>
      <c r="X468" s="137">
        <v>53</v>
      </c>
      <c r="Y468" s="137">
        <v>48</v>
      </c>
      <c r="Z468" s="137">
        <v>48</v>
      </c>
      <c r="AA468" s="137">
        <v>42</v>
      </c>
      <c r="AB468" s="137">
        <v>38</v>
      </c>
      <c r="AC468" s="137">
        <v>24</v>
      </c>
      <c r="AD468" s="137">
        <v>13</v>
      </c>
      <c r="AE468" s="137">
        <v>14</v>
      </c>
      <c r="AF468" s="137">
        <v>14</v>
      </c>
      <c r="AG468" s="137">
        <v>15</v>
      </c>
      <c r="AH468" s="137">
        <v>13</v>
      </c>
      <c r="AI468" s="137">
        <v>10</v>
      </c>
      <c r="AJ468" s="137">
        <v>8</v>
      </c>
      <c r="AK468" s="137">
        <v>7</v>
      </c>
      <c r="AL468" s="137">
        <v>8</v>
      </c>
      <c r="AM468" s="137">
        <v>9</v>
      </c>
      <c r="AN468" s="137">
        <v>5</v>
      </c>
      <c r="AO468" s="137" t="s">
        <v>631</v>
      </c>
      <c r="AP468" s="137" t="s">
        <v>631</v>
      </c>
    </row>
    <row r="469" spans="1:42" ht="18" customHeight="1">
      <c r="A469" s="122" t="s">
        <v>1471</v>
      </c>
      <c r="B469" s="136" t="s">
        <v>1472</v>
      </c>
      <c r="C469" s="137">
        <v>141</v>
      </c>
      <c r="D469" s="137">
        <v>136</v>
      </c>
      <c r="E469" s="137">
        <v>115</v>
      </c>
      <c r="F469" s="137">
        <v>104</v>
      </c>
      <c r="G469" s="137">
        <v>97</v>
      </c>
      <c r="H469" s="137">
        <v>94</v>
      </c>
      <c r="I469" s="137">
        <v>92</v>
      </c>
      <c r="J469" s="137">
        <v>82</v>
      </c>
      <c r="K469" s="137">
        <v>80</v>
      </c>
      <c r="L469" s="137">
        <v>81</v>
      </c>
      <c r="M469" s="137">
        <v>80</v>
      </c>
      <c r="N469" s="137">
        <v>75</v>
      </c>
      <c r="O469" s="137">
        <v>66</v>
      </c>
      <c r="P469" s="137">
        <v>61</v>
      </c>
      <c r="Q469" s="137">
        <v>59</v>
      </c>
      <c r="R469" s="137">
        <v>48</v>
      </c>
      <c r="S469" s="137">
        <v>49</v>
      </c>
      <c r="T469" s="137">
        <v>48</v>
      </c>
      <c r="U469" s="137">
        <v>48</v>
      </c>
      <c r="V469" s="137">
        <v>46</v>
      </c>
      <c r="W469" s="137">
        <v>43</v>
      </c>
      <c r="X469" s="137">
        <v>34</v>
      </c>
      <c r="Y469" s="137">
        <v>26</v>
      </c>
      <c r="Z469" s="137">
        <v>20</v>
      </c>
      <c r="AA469" s="137">
        <v>18</v>
      </c>
      <c r="AB469" s="137">
        <v>14</v>
      </c>
      <c r="AC469" s="137">
        <v>10</v>
      </c>
      <c r="AD469" s="137">
        <v>8</v>
      </c>
      <c r="AE469" s="137">
        <v>10</v>
      </c>
      <c r="AF469" s="137">
        <v>7</v>
      </c>
      <c r="AG469" s="137">
        <v>8</v>
      </c>
      <c r="AH469" s="137">
        <v>8</v>
      </c>
      <c r="AI469" s="137">
        <v>7</v>
      </c>
      <c r="AJ469" s="137">
        <v>7</v>
      </c>
      <c r="AK469" s="137">
        <v>8</v>
      </c>
      <c r="AL469" s="137">
        <v>7</v>
      </c>
      <c r="AM469" s="137">
        <v>7</v>
      </c>
      <c r="AN469" s="137">
        <v>7</v>
      </c>
      <c r="AO469" s="137">
        <v>7</v>
      </c>
      <c r="AP469" s="137">
        <v>7</v>
      </c>
    </row>
    <row r="470" spans="1:42" ht="18" customHeight="1">
      <c r="A470" s="122" t="s">
        <v>1473</v>
      </c>
      <c r="B470" s="136" t="s">
        <v>1474</v>
      </c>
      <c r="C470" s="137">
        <v>261</v>
      </c>
      <c r="D470" s="137">
        <v>234</v>
      </c>
      <c r="E470" s="137">
        <v>201</v>
      </c>
      <c r="F470" s="137">
        <v>177</v>
      </c>
      <c r="G470" s="137">
        <v>160</v>
      </c>
      <c r="H470" s="137">
        <v>143</v>
      </c>
      <c r="I470" s="137">
        <v>136</v>
      </c>
      <c r="J470" s="137">
        <v>122</v>
      </c>
      <c r="K470" s="137">
        <v>120</v>
      </c>
      <c r="L470" s="137">
        <v>110</v>
      </c>
      <c r="M470" s="137">
        <v>101</v>
      </c>
      <c r="N470" s="137">
        <v>101</v>
      </c>
      <c r="O470" s="137">
        <v>92</v>
      </c>
      <c r="P470" s="137">
        <v>90</v>
      </c>
      <c r="Q470" s="137">
        <v>82</v>
      </c>
      <c r="R470" s="137">
        <v>82</v>
      </c>
      <c r="S470" s="137">
        <v>75</v>
      </c>
      <c r="T470" s="137">
        <v>74</v>
      </c>
      <c r="U470" s="137">
        <v>66</v>
      </c>
      <c r="V470" s="137">
        <v>57</v>
      </c>
      <c r="W470" s="137">
        <v>54</v>
      </c>
      <c r="X470" s="137">
        <v>49</v>
      </c>
      <c r="Y470" s="137">
        <v>43</v>
      </c>
      <c r="Z470" s="137">
        <v>38</v>
      </c>
      <c r="AA470" s="137">
        <v>37</v>
      </c>
      <c r="AB470" s="137">
        <v>34</v>
      </c>
      <c r="AC470" s="137">
        <v>31</v>
      </c>
      <c r="AD470" s="137">
        <v>27</v>
      </c>
      <c r="AE470" s="137">
        <v>22</v>
      </c>
      <c r="AF470" s="137">
        <v>18</v>
      </c>
      <c r="AG470" s="137">
        <v>18</v>
      </c>
      <c r="AH470" s="137">
        <v>15</v>
      </c>
      <c r="AI470" s="137">
        <v>12</v>
      </c>
      <c r="AJ470" s="137">
        <v>10</v>
      </c>
      <c r="AK470" s="137">
        <v>5</v>
      </c>
      <c r="AL470" s="137">
        <v>5</v>
      </c>
      <c r="AM470" s="137">
        <v>5</v>
      </c>
      <c r="AN470" s="137">
        <v>5</v>
      </c>
      <c r="AO470" s="137">
        <v>5</v>
      </c>
      <c r="AP470" s="137" t="s">
        <v>631</v>
      </c>
    </row>
    <row r="471" spans="1:42" ht="18" customHeight="1">
      <c r="A471" s="122"/>
      <c r="B471" s="136" t="s">
        <v>650</v>
      </c>
      <c r="C471" s="137" t="s">
        <v>631</v>
      </c>
      <c r="D471" s="137" t="s">
        <v>631</v>
      </c>
      <c r="E471" s="137" t="s">
        <v>631</v>
      </c>
      <c r="F471" s="137">
        <v>0</v>
      </c>
      <c r="G471" s="137" t="s">
        <v>631</v>
      </c>
      <c r="H471" s="137">
        <v>23</v>
      </c>
      <c r="I471" s="137">
        <v>0</v>
      </c>
      <c r="J471" s="137">
        <v>0</v>
      </c>
      <c r="K471" s="137">
        <v>0</v>
      </c>
      <c r="L471" s="137">
        <v>0</v>
      </c>
      <c r="M471" s="137">
        <v>0</v>
      </c>
      <c r="N471" s="137">
        <v>0</v>
      </c>
      <c r="O471" s="137" t="s">
        <v>631</v>
      </c>
      <c r="P471" s="137">
        <v>13</v>
      </c>
      <c r="Q471" s="137">
        <v>8</v>
      </c>
      <c r="R471" s="137">
        <v>7</v>
      </c>
      <c r="S471" s="137" t="s">
        <v>631</v>
      </c>
      <c r="T471" s="137" t="s">
        <v>631</v>
      </c>
      <c r="U471" s="137">
        <v>5</v>
      </c>
      <c r="V471" s="137">
        <v>6</v>
      </c>
      <c r="W471" s="137">
        <v>5</v>
      </c>
      <c r="X471" s="137">
        <v>5</v>
      </c>
      <c r="Y471" s="137">
        <v>5</v>
      </c>
      <c r="Z471" s="137">
        <v>5</v>
      </c>
      <c r="AA471" s="137">
        <v>5</v>
      </c>
      <c r="AB471" s="137" t="s">
        <v>631</v>
      </c>
      <c r="AC471" s="137" t="s">
        <v>631</v>
      </c>
      <c r="AD471" s="137" t="s">
        <v>631</v>
      </c>
      <c r="AE471" s="137" t="s">
        <v>631</v>
      </c>
      <c r="AF471" s="137" t="s">
        <v>631</v>
      </c>
      <c r="AG471" s="137" t="s">
        <v>631</v>
      </c>
      <c r="AH471" s="137" t="s">
        <v>631</v>
      </c>
      <c r="AI471" s="137" t="s">
        <v>631</v>
      </c>
      <c r="AJ471" s="137" t="s">
        <v>631</v>
      </c>
      <c r="AK471" s="137">
        <v>0</v>
      </c>
      <c r="AL471" s="137">
        <v>0</v>
      </c>
      <c r="AM471" s="137">
        <v>0</v>
      </c>
      <c r="AN471" s="137">
        <v>0</v>
      </c>
      <c r="AO471" s="137">
        <v>0</v>
      </c>
      <c r="AP471" s="137">
        <v>0</v>
      </c>
    </row>
    <row r="472" spans="1:42" ht="18" customHeight="1">
      <c r="A472" s="138"/>
      <c r="B472" s="139" t="s">
        <v>1476</v>
      </c>
      <c r="C472" s="140">
        <v>19</v>
      </c>
      <c r="D472" s="140">
        <v>11</v>
      </c>
      <c r="E472" s="140">
        <v>11</v>
      </c>
      <c r="F472" s="140">
        <v>9</v>
      </c>
      <c r="G472" s="140">
        <v>13</v>
      </c>
      <c r="H472" s="140">
        <v>7</v>
      </c>
      <c r="I472" s="140">
        <v>7</v>
      </c>
      <c r="J472" s="140">
        <v>6</v>
      </c>
      <c r="K472" s="140">
        <v>6</v>
      </c>
      <c r="L472" s="140">
        <v>5</v>
      </c>
      <c r="M472" s="140">
        <v>5</v>
      </c>
      <c r="N472" s="140">
        <v>5</v>
      </c>
      <c r="O472" s="140">
        <v>5</v>
      </c>
      <c r="P472" s="140">
        <v>6</v>
      </c>
      <c r="Q472" s="140">
        <v>7</v>
      </c>
      <c r="R472" s="140">
        <v>7</v>
      </c>
      <c r="S472" s="140">
        <v>6</v>
      </c>
      <c r="T472" s="140">
        <v>6</v>
      </c>
      <c r="U472" s="140">
        <v>6</v>
      </c>
      <c r="V472" s="140">
        <v>6</v>
      </c>
      <c r="W472" s="140">
        <v>6</v>
      </c>
      <c r="X472" s="140">
        <v>7</v>
      </c>
      <c r="Y472" s="140">
        <v>8</v>
      </c>
      <c r="Z472" s="140">
        <v>7</v>
      </c>
      <c r="AA472" s="140">
        <v>6</v>
      </c>
      <c r="AB472" s="140">
        <v>6</v>
      </c>
      <c r="AC472" s="140">
        <v>6</v>
      </c>
      <c r="AD472" s="140">
        <v>6</v>
      </c>
      <c r="AE472" s="140">
        <v>6</v>
      </c>
      <c r="AF472" s="140">
        <v>6</v>
      </c>
      <c r="AG472" s="140">
        <v>6</v>
      </c>
      <c r="AH472" s="140">
        <v>6</v>
      </c>
      <c r="AI472" s="140">
        <v>6</v>
      </c>
      <c r="AJ472" s="140">
        <v>6</v>
      </c>
      <c r="AK472" s="140">
        <v>7</v>
      </c>
      <c r="AL472" s="140">
        <v>7</v>
      </c>
      <c r="AM472" s="140">
        <v>7</v>
      </c>
      <c r="AN472" s="140">
        <v>7</v>
      </c>
      <c r="AO472" s="140">
        <v>7</v>
      </c>
      <c r="AP472" s="140">
        <v>7</v>
      </c>
    </row>
    <row r="473" spans="1:42" ht="15.75" customHeight="1">
      <c r="A473" s="156"/>
      <c r="B473" s="122"/>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5"/>
      <c r="AP473" s="15"/>
    </row>
    <row r="474" spans="1:42" ht="15.75" customHeight="1">
      <c r="A474" s="144" t="s">
        <v>1477</v>
      </c>
      <c r="B474" s="142"/>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37"/>
      <c r="Y474" s="137"/>
      <c r="Z474" s="137"/>
      <c r="AA474" s="137"/>
      <c r="AB474" s="137"/>
      <c r="AC474" s="137"/>
      <c r="AD474" s="137"/>
      <c r="AE474" s="137"/>
      <c r="AF474" s="137"/>
      <c r="AG474" s="137"/>
      <c r="AH474" s="137"/>
      <c r="AI474" s="137"/>
      <c r="AJ474" s="137"/>
      <c r="AK474" s="137"/>
      <c r="AL474" s="137"/>
      <c r="AM474" s="137"/>
      <c r="AN474" s="137"/>
      <c r="AO474" s="15"/>
      <c r="AP474" s="15"/>
    </row>
    <row r="475" spans="1:42" ht="33.75" customHeight="1">
      <c r="A475" s="286" t="s">
        <v>1478</v>
      </c>
      <c r="B475" s="284"/>
      <c r="C475" s="284"/>
      <c r="D475" s="284"/>
      <c r="E475" s="284"/>
      <c r="F475" s="284"/>
      <c r="G475" s="284"/>
      <c r="H475" s="284"/>
      <c r="I475" s="284"/>
      <c r="J475" s="284"/>
      <c r="K475" s="284"/>
      <c r="L475" s="284"/>
      <c r="M475" s="284"/>
      <c r="N475" s="284"/>
      <c r="O475" s="284"/>
      <c r="P475" s="284"/>
      <c r="Q475" s="285"/>
      <c r="R475" s="145"/>
      <c r="S475" s="145"/>
      <c r="T475" s="145"/>
      <c r="U475" s="145"/>
      <c r="V475" s="145"/>
      <c r="W475" s="145"/>
      <c r="X475" s="137"/>
      <c r="Y475" s="137"/>
      <c r="Z475" s="137"/>
      <c r="AA475" s="137"/>
      <c r="AB475" s="137"/>
      <c r="AC475" s="137"/>
      <c r="AD475" s="137"/>
      <c r="AE475" s="137"/>
      <c r="AF475" s="137"/>
      <c r="AG475" s="137"/>
      <c r="AH475" s="137"/>
      <c r="AI475" s="137"/>
      <c r="AJ475" s="137"/>
      <c r="AK475" s="137"/>
      <c r="AL475" s="137"/>
      <c r="AM475" s="137"/>
      <c r="AN475" s="137"/>
      <c r="AO475" s="15"/>
      <c r="AP475" s="15"/>
    </row>
    <row r="476" spans="1:42" ht="46.5" customHeight="1">
      <c r="A476" s="286" t="s">
        <v>1572</v>
      </c>
      <c r="B476" s="284"/>
      <c r="C476" s="284"/>
      <c r="D476" s="284"/>
      <c r="E476" s="284"/>
      <c r="F476" s="284"/>
      <c r="G476" s="284"/>
      <c r="H476" s="284"/>
      <c r="I476" s="284"/>
      <c r="J476" s="284"/>
      <c r="K476" s="284"/>
      <c r="L476" s="284"/>
      <c r="M476" s="284"/>
      <c r="N476" s="284"/>
      <c r="O476" s="284"/>
      <c r="P476" s="284"/>
      <c r="Q476" s="285"/>
      <c r="R476" s="146"/>
      <c r="S476" s="146"/>
      <c r="T476" s="146"/>
      <c r="U476" s="146"/>
      <c r="V476" s="146"/>
      <c r="W476" s="146"/>
      <c r="X476" s="147"/>
      <c r="Y476" s="147"/>
      <c r="Z476" s="147"/>
      <c r="AA476" s="147"/>
      <c r="AB476" s="148"/>
      <c r="AC476" s="147"/>
      <c r="AD476" s="147"/>
      <c r="AE476" s="147"/>
      <c r="AF476" s="147"/>
      <c r="AG476" s="147"/>
      <c r="AH476" s="147"/>
      <c r="AI476" s="147"/>
      <c r="AJ476" s="147"/>
      <c r="AK476" s="147"/>
      <c r="AL476" s="147"/>
      <c r="AM476" s="123"/>
      <c r="AN476" s="123"/>
      <c r="AO476" s="122"/>
      <c r="AP476" s="122"/>
    </row>
    <row r="477" spans="1:42" ht="18" customHeight="1">
      <c r="A477" s="286" t="s">
        <v>1480</v>
      </c>
      <c r="B477" s="284"/>
      <c r="C477" s="284"/>
      <c r="D477" s="284"/>
      <c r="E477" s="284"/>
      <c r="F477" s="284"/>
      <c r="G477" s="284"/>
      <c r="H477" s="284"/>
      <c r="I477" s="284"/>
      <c r="J477" s="284"/>
      <c r="K477" s="284"/>
      <c r="L477" s="284"/>
      <c r="M477" s="284"/>
      <c r="N477" s="284"/>
      <c r="O477" s="284"/>
      <c r="P477" s="284"/>
      <c r="Q477" s="285"/>
      <c r="R477" s="146"/>
      <c r="S477" s="146"/>
      <c r="T477" s="146"/>
      <c r="U477" s="146"/>
      <c r="V477" s="146"/>
      <c r="W477" s="146"/>
      <c r="X477" s="147"/>
      <c r="Y477" s="147"/>
      <c r="Z477" s="147"/>
      <c r="AA477" s="147"/>
      <c r="AB477" s="148"/>
      <c r="AC477" s="147"/>
      <c r="AD477" s="147"/>
      <c r="AE477" s="147"/>
      <c r="AF477" s="147"/>
      <c r="AG477" s="147"/>
      <c r="AH477" s="147"/>
      <c r="AI477" s="147"/>
      <c r="AJ477" s="147"/>
      <c r="AK477" s="147"/>
      <c r="AL477" s="147"/>
      <c r="AM477" s="123"/>
      <c r="AN477" s="123"/>
      <c r="AO477" s="122"/>
      <c r="AP477" s="122"/>
    </row>
    <row r="478" spans="1:42" ht="13.5" customHeight="1">
      <c r="A478" s="142" t="s">
        <v>1481</v>
      </c>
      <c r="B478" s="149"/>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47"/>
      <c r="Y478" s="147"/>
      <c r="Z478" s="147"/>
      <c r="AA478" s="147"/>
      <c r="AB478" s="147"/>
      <c r="AC478" s="147"/>
      <c r="AD478" s="147"/>
      <c r="AE478" s="147"/>
      <c r="AF478" s="147"/>
      <c r="AG478" s="147"/>
      <c r="AH478" s="147"/>
      <c r="AI478" s="123"/>
      <c r="AJ478" s="123"/>
      <c r="AK478" s="123"/>
      <c r="AL478" s="123"/>
      <c r="AM478" s="123"/>
      <c r="AN478" s="123"/>
      <c r="AO478" s="122"/>
      <c r="AP478" s="122"/>
    </row>
    <row r="479" spans="1:42" ht="13.5" customHeight="1">
      <c r="A479" s="15"/>
      <c r="B479" s="15"/>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51"/>
      <c r="AP479" s="151"/>
    </row>
    <row r="480" spans="1:42" ht="13.5" customHeight="1">
      <c r="A480" s="122" t="s">
        <v>1482</v>
      </c>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51"/>
      <c r="AP480" s="151"/>
    </row>
    <row r="481" spans="1:42" ht="13.5" customHeight="1">
      <c r="A481" s="152" t="s">
        <v>1587</v>
      </c>
      <c r="B481" s="122"/>
      <c r="C481" s="123"/>
      <c r="D481" s="123"/>
      <c r="E481" s="123"/>
      <c r="F481" s="123"/>
      <c r="G481" s="123"/>
      <c r="H481" s="123"/>
      <c r="I481" s="123"/>
      <c r="J481" s="123"/>
      <c r="K481" s="123"/>
      <c r="L481" s="123"/>
      <c r="M481" s="123"/>
      <c r="N481" s="123"/>
      <c r="O481" s="15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51"/>
      <c r="AP481" s="151"/>
    </row>
    <row r="482" spans="1:42" ht="13.5" customHeight="1">
      <c r="A482" s="152" t="s">
        <v>1588</v>
      </c>
      <c r="B482" s="154"/>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51"/>
      <c r="AP482" s="151"/>
    </row>
    <row r="483" spans="1:42" ht="13.5" customHeight="1">
      <c r="A483" s="122"/>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2"/>
      <c r="AP483" s="122"/>
    </row>
    <row r="484" spans="1:42" ht="13.5" customHeight="1">
      <c r="A484" s="122" t="s">
        <v>1485</v>
      </c>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5"/>
      <c r="AP484" s="15"/>
    </row>
    <row r="485" spans="1:42" ht="13.5" customHeight="1">
      <c r="A485" s="136" t="s">
        <v>1575</v>
      </c>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5"/>
      <c r="AP485" s="15"/>
    </row>
    <row r="486" spans="1:42" ht="13.5" customHeight="1">
      <c r="A486" s="136" t="s">
        <v>1576</v>
      </c>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5"/>
      <c r="AP486" s="15"/>
    </row>
    <row r="487" spans="1:42" ht="13.5" customHeight="1">
      <c r="A487" s="122"/>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2"/>
      <c r="AP487" s="122"/>
    </row>
    <row r="488" spans="1:42" ht="13.5" customHeight="1">
      <c r="A488" s="122"/>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2"/>
      <c r="AP488" s="122"/>
    </row>
    <row r="489" spans="1:42" ht="13.5" customHeight="1">
      <c r="A489" s="122"/>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2"/>
      <c r="AP489" s="122"/>
    </row>
    <row r="490" spans="1:42" ht="13.5" customHeight="1">
      <c r="A490" s="122"/>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2"/>
      <c r="AP490" s="122"/>
    </row>
    <row r="491" spans="1:42" ht="13.5" customHeight="1">
      <c r="A491" s="122"/>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2"/>
      <c r="AP491" s="122"/>
    </row>
    <row r="492" spans="1:42" ht="13.5" customHeight="1">
      <c r="A492" s="122"/>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2"/>
      <c r="AP492" s="122"/>
    </row>
    <row r="493" spans="1:42" ht="13.5" customHeight="1">
      <c r="A493" s="122"/>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2"/>
      <c r="AP493" s="122"/>
    </row>
    <row r="494" spans="1:42" ht="13.5" customHeight="1">
      <c r="A494" s="122"/>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2"/>
      <c r="AP494" s="122"/>
    </row>
    <row r="495" spans="1:42" ht="13.5" customHeight="1">
      <c r="A495" s="122"/>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2"/>
      <c r="AP495" s="122"/>
    </row>
    <row r="496" spans="1:42" ht="13.5" customHeight="1">
      <c r="A496" s="122"/>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2"/>
      <c r="AP496" s="122"/>
    </row>
    <row r="497" spans="1:42" ht="13.5" customHeight="1">
      <c r="A497" s="122"/>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2"/>
      <c r="AP497" s="122"/>
    </row>
    <row r="498" spans="1:42" ht="13.5" customHeight="1">
      <c r="A498" s="122"/>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2"/>
      <c r="AP498" s="122"/>
    </row>
    <row r="499" spans="1:42" ht="13.5" customHeight="1">
      <c r="A499" s="122"/>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2"/>
      <c r="AP499" s="122"/>
    </row>
    <row r="500" spans="1:42" ht="13.5" customHeight="1">
      <c r="A500" s="122"/>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2"/>
      <c r="AP500" s="122"/>
    </row>
    <row r="501" spans="1:42" ht="13.5" customHeight="1">
      <c r="A501" s="122"/>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2"/>
      <c r="AP501" s="122"/>
    </row>
    <row r="502" spans="1:42" ht="13.5" customHeight="1">
      <c r="A502" s="122"/>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2"/>
      <c r="AP502" s="122"/>
    </row>
    <row r="503" spans="1:42" ht="13.5" customHeight="1">
      <c r="A503" s="122"/>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2"/>
      <c r="AP503" s="122"/>
    </row>
    <row r="504" spans="1:42" ht="13.5" customHeight="1">
      <c r="A504" s="122"/>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2"/>
      <c r="AP504" s="122"/>
    </row>
    <row r="505" spans="1:42" ht="13.5" customHeight="1">
      <c r="A505" s="122"/>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2"/>
      <c r="AP505" s="122"/>
    </row>
    <row r="506" spans="1:42" ht="13.5" customHeight="1">
      <c r="A506" s="122"/>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2"/>
      <c r="AP506" s="122"/>
    </row>
    <row r="507" spans="1:42" ht="13.5" customHeight="1">
      <c r="A507" s="122"/>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2"/>
      <c r="AP507" s="122"/>
    </row>
    <row r="508" spans="1:42" ht="13.5" customHeight="1">
      <c r="A508" s="122"/>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2"/>
      <c r="AP508" s="122"/>
    </row>
    <row r="509" spans="1:42" ht="13.5" customHeight="1">
      <c r="A509" s="122"/>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2"/>
      <c r="AP509" s="122"/>
    </row>
    <row r="510" spans="1:42" ht="13.5" customHeight="1">
      <c r="A510" s="122"/>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2"/>
      <c r="AP510" s="122"/>
    </row>
    <row r="511" spans="1:42" ht="13.5" customHeight="1">
      <c r="A511" s="122"/>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2"/>
      <c r="AP511" s="122"/>
    </row>
    <row r="512" spans="1:42" ht="13.5" customHeight="1">
      <c r="A512" s="122"/>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2"/>
      <c r="AP512" s="122"/>
    </row>
    <row r="513" spans="1:42" ht="13.5" customHeight="1">
      <c r="A513" s="122"/>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2"/>
      <c r="AP513" s="122"/>
    </row>
    <row r="514" spans="1:42" ht="13.5" customHeight="1">
      <c r="A514" s="122"/>
      <c r="B514" s="122"/>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2"/>
      <c r="AP514" s="122"/>
    </row>
    <row r="515" spans="1:42" ht="13.5" customHeight="1">
      <c r="A515" s="122"/>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2"/>
      <c r="AP515" s="122"/>
    </row>
    <row r="516" spans="1:42" ht="13.5" customHeight="1">
      <c r="A516" s="122"/>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2"/>
      <c r="AP516" s="122"/>
    </row>
    <row r="517" spans="1:42" ht="13.5" customHeight="1">
      <c r="A517" s="122"/>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2"/>
      <c r="AP517" s="122"/>
    </row>
    <row r="518" spans="1:42" ht="13.5" customHeight="1">
      <c r="A518" s="122"/>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2"/>
      <c r="AP518" s="122"/>
    </row>
    <row r="519" spans="1:42" ht="13.5" customHeight="1">
      <c r="A519" s="122"/>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2"/>
      <c r="AP519" s="122"/>
    </row>
    <row r="520" spans="1:42" ht="13.5" customHeight="1">
      <c r="A520" s="122"/>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2"/>
      <c r="AP520" s="122"/>
    </row>
    <row r="521" spans="1:42" ht="13.5" customHeight="1">
      <c r="A521" s="122"/>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2"/>
      <c r="AP521" s="122"/>
    </row>
    <row r="522" spans="1:42" ht="13.5" customHeight="1">
      <c r="A522" s="122"/>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2"/>
      <c r="AP522" s="122"/>
    </row>
    <row r="523" spans="1:42" ht="13.5" customHeight="1">
      <c r="A523" s="122"/>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2"/>
      <c r="AP523" s="122"/>
    </row>
    <row r="524" spans="1:42" ht="13.5" customHeight="1">
      <c r="A524" s="122"/>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2"/>
      <c r="AP524" s="122"/>
    </row>
    <row r="525" spans="1:42" ht="13.5" customHeight="1">
      <c r="A525" s="122"/>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2"/>
      <c r="AP525" s="122"/>
    </row>
    <row r="526" spans="1:42" ht="13.5" customHeight="1">
      <c r="A526" s="122"/>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2"/>
      <c r="AP526" s="122"/>
    </row>
    <row r="527" spans="1:42" ht="13.5" customHeight="1">
      <c r="A527" s="122"/>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2"/>
      <c r="AP527" s="122"/>
    </row>
    <row r="528" spans="1:42" ht="13.5" customHeight="1">
      <c r="A528" s="122"/>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2"/>
      <c r="AP528" s="122"/>
    </row>
    <row r="529" spans="1:42" ht="13.5" customHeight="1">
      <c r="A529" s="122"/>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2"/>
      <c r="AP529" s="122"/>
    </row>
    <row r="530" spans="1:42" ht="13.5" customHeight="1">
      <c r="A530" s="122"/>
      <c r="B530" s="122"/>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2"/>
      <c r="AP530" s="122"/>
    </row>
    <row r="531" spans="1:42" ht="13.5" customHeight="1">
      <c r="A531" s="122"/>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2"/>
      <c r="AP531" s="122"/>
    </row>
    <row r="532" spans="1:42" ht="13.5" customHeight="1">
      <c r="A532" s="122"/>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2"/>
      <c r="AP532" s="122"/>
    </row>
    <row r="533" spans="1:42" ht="13.5" customHeight="1">
      <c r="A533" s="122"/>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2"/>
      <c r="AP533" s="122"/>
    </row>
    <row r="534" spans="1:42" ht="13.5" customHeight="1">
      <c r="A534" s="122"/>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2"/>
      <c r="AP534" s="122"/>
    </row>
    <row r="535" spans="1:42" ht="13.5" customHeight="1">
      <c r="A535" s="122"/>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2"/>
      <c r="AP535" s="122"/>
    </row>
    <row r="536" spans="1:42" ht="13.5" customHeight="1">
      <c r="A536" s="122"/>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2"/>
      <c r="AP536" s="122"/>
    </row>
    <row r="537" spans="1:42" ht="13.5" customHeight="1">
      <c r="A537" s="122"/>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2"/>
      <c r="AP537" s="122"/>
    </row>
    <row r="538" spans="1:42" ht="13.5" customHeight="1">
      <c r="A538" s="122"/>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2"/>
      <c r="AP538" s="122"/>
    </row>
    <row r="539" spans="1:42" ht="13.5" customHeight="1">
      <c r="A539" s="122"/>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2"/>
      <c r="AP539" s="122"/>
    </row>
    <row r="540" spans="1:42" ht="13.5" customHeight="1">
      <c r="A540" s="122"/>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2"/>
      <c r="AP540" s="122"/>
    </row>
    <row r="541" spans="1:42" ht="13.5" customHeight="1">
      <c r="A541" s="122"/>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2"/>
      <c r="AP541" s="122"/>
    </row>
    <row r="542" spans="1:42" ht="13.5" customHeight="1">
      <c r="A542" s="122"/>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2"/>
      <c r="AP542" s="122"/>
    </row>
    <row r="543" spans="1:42" ht="13.5" customHeight="1">
      <c r="A543" s="122"/>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2"/>
      <c r="AP543" s="122"/>
    </row>
    <row r="544" spans="1:42" ht="13.5" customHeight="1">
      <c r="A544" s="122"/>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2"/>
      <c r="AP544" s="122"/>
    </row>
    <row r="545" spans="1:42" ht="13.5" customHeight="1">
      <c r="A545" s="122"/>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2"/>
      <c r="AP545" s="122"/>
    </row>
    <row r="546" spans="1:42" ht="13.5" customHeight="1">
      <c r="A546" s="122"/>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2"/>
      <c r="AP546" s="122"/>
    </row>
    <row r="547" spans="1:42" ht="13.5" customHeight="1">
      <c r="A547" s="122"/>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2"/>
      <c r="AP547" s="122"/>
    </row>
    <row r="548" spans="1:42" ht="13.5" customHeight="1">
      <c r="A548" s="122"/>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2"/>
      <c r="AP548" s="122"/>
    </row>
    <row r="549" spans="1:42" ht="13.5" customHeight="1">
      <c r="A549" s="122"/>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2"/>
      <c r="AP549" s="122"/>
    </row>
    <row r="550" spans="1:42" ht="13.5" customHeight="1">
      <c r="A550" s="122"/>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2"/>
      <c r="AP550" s="122"/>
    </row>
    <row r="551" spans="1:42" ht="13.5" customHeight="1">
      <c r="A551" s="122"/>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2"/>
      <c r="AP551" s="122"/>
    </row>
    <row r="552" spans="1:42" ht="13.5" customHeight="1">
      <c r="A552" s="122"/>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2"/>
      <c r="AP552" s="122"/>
    </row>
    <row r="553" spans="1:42" ht="13.5" customHeight="1">
      <c r="A553" s="122"/>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2"/>
      <c r="AP553" s="122"/>
    </row>
    <row r="554" spans="1:42" ht="13.5" customHeight="1">
      <c r="A554" s="122"/>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2"/>
      <c r="AP554" s="122"/>
    </row>
    <row r="555" spans="1:42" ht="13.5" customHeight="1">
      <c r="A555" s="122"/>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2"/>
      <c r="AP555" s="122"/>
    </row>
    <row r="556" spans="1:42" ht="13.5" customHeight="1">
      <c r="A556" s="122"/>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2"/>
      <c r="AP556" s="122"/>
    </row>
    <row r="557" spans="1:42" ht="13.5" customHeight="1">
      <c r="A557" s="122"/>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2"/>
      <c r="AP557" s="122"/>
    </row>
    <row r="558" spans="1:42" ht="13.5" customHeight="1">
      <c r="A558" s="122"/>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2"/>
      <c r="AP558" s="122"/>
    </row>
    <row r="559" spans="1:42" ht="13.5" customHeight="1">
      <c r="A559" s="122"/>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2"/>
      <c r="AP559" s="122"/>
    </row>
    <row r="560" spans="1:42" ht="13.5" customHeight="1">
      <c r="A560" s="122"/>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2"/>
      <c r="AP560" s="122"/>
    </row>
    <row r="561" spans="1:42" ht="13.5" customHeight="1">
      <c r="A561" s="122"/>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2"/>
      <c r="AP561" s="122"/>
    </row>
    <row r="562" spans="1:42" ht="13.5" customHeight="1">
      <c r="A562" s="122"/>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2"/>
      <c r="AP562" s="122"/>
    </row>
    <row r="563" spans="1:42" ht="13.5" customHeight="1">
      <c r="A563" s="122"/>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2"/>
      <c r="AP563" s="122"/>
    </row>
    <row r="564" spans="1:42" ht="13.5" customHeight="1">
      <c r="A564" s="122"/>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2"/>
      <c r="AP564" s="122"/>
    </row>
    <row r="565" spans="1:42" ht="13.5" customHeight="1">
      <c r="A565" s="122"/>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2"/>
      <c r="AP565" s="122"/>
    </row>
    <row r="566" spans="1:42" ht="13.5" customHeight="1">
      <c r="A566" s="122"/>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2"/>
      <c r="AP566" s="122"/>
    </row>
    <row r="567" spans="1:42" ht="13.5" customHeight="1">
      <c r="A567" s="122"/>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2"/>
      <c r="AP567" s="122"/>
    </row>
    <row r="568" spans="1:42" ht="13.5" customHeight="1">
      <c r="A568" s="122"/>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2"/>
      <c r="AP568" s="122"/>
    </row>
    <row r="569" spans="1:42" ht="13.5" customHeight="1">
      <c r="A569" s="122"/>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2"/>
      <c r="AP569" s="122"/>
    </row>
    <row r="570" spans="1:42" ht="13.5" customHeight="1">
      <c r="A570" s="122"/>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2"/>
      <c r="AP570" s="122"/>
    </row>
    <row r="571" spans="1:42" ht="13.5" customHeight="1">
      <c r="A571" s="122"/>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2"/>
      <c r="AP571" s="122"/>
    </row>
    <row r="572" spans="1:42" ht="13.5" customHeight="1">
      <c r="A572" s="122"/>
      <c r="B572" s="122"/>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2"/>
      <c r="AP572" s="122"/>
    </row>
    <row r="573" spans="1:42" ht="13.5" customHeight="1">
      <c r="A573" s="122"/>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2"/>
      <c r="AP573" s="122"/>
    </row>
    <row r="574" spans="1:42" ht="13.5" customHeight="1">
      <c r="A574" s="122"/>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2"/>
      <c r="AP574" s="122"/>
    </row>
    <row r="575" spans="1:42" ht="13.5" customHeight="1">
      <c r="A575" s="122"/>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2"/>
      <c r="AP575" s="122"/>
    </row>
    <row r="576" spans="1:42" ht="13.5" customHeight="1">
      <c r="A576" s="122"/>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2"/>
      <c r="AP576" s="122"/>
    </row>
    <row r="577" spans="1:42" ht="13.5" customHeight="1">
      <c r="A577" s="122"/>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2"/>
      <c r="AP577" s="122"/>
    </row>
    <row r="578" spans="1:42" ht="13.5" customHeight="1">
      <c r="A578" s="122"/>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2"/>
      <c r="AP578" s="122"/>
    </row>
    <row r="579" spans="1:42" ht="13.5" customHeight="1">
      <c r="A579" s="122"/>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2"/>
      <c r="AP579" s="122"/>
    </row>
    <row r="580" spans="1:42" ht="13.5" customHeight="1">
      <c r="A580" s="122"/>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2"/>
      <c r="AP580" s="122"/>
    </row>
    <row r="581" spans="1:42" ht="13.5" customHeight="1">
      <c r="A581" s="122"/>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2"/>
      <c r="AP581" s="122"/>
    </row>
    <row r="582" spans="1:42" ht="13.5" customHeight="1">
      <c r="A582" s="122"/>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2"/>
      <c r="AP582" s="122"/>
    </row>
    <row r="583" spans="1:42" ht="13.5" customHeight="1">
      <c r="A583" s="122"/>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2"/>
      <c r="AP583" s="122"/>
    </row>
    <row r="584" spans="1:42" ht="13.5" customHeight="1">
      <c r="A584" s="122"/>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2"/>
      <c r="AP584" s="122"/>
    </row>
    <row r="585" spans="1:42" ht="13.5" customHeight="1">
      <c r="A585" s="122"/>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2"/>
      <c r="AP585" s="122"/>
    </row>
    <row r="586" spans="1:42" ht="13.5" customHeight="1">
      <c r="A586" s="122"/>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2"/>
      <c r="AP586" s="122"/>
    </row>
    <row r="587" spans="1:42" ht="13.5" customHeight="1">
      <c r="A587" s="122"/>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2"/>
      <c r="AP587" s="122"/>
    </row>
    <row r="588" spans="1:42" ht="13.5" customHeight="1">
      <c r="A588" s="122"/>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2"/>
      <c r="AP588" s="122"/>
    </row>
    <row r="589" spans="1:42" ht="13.5" customHeight="1">
      <c r="A589" s="122"/>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2"/>
      <c r="AP589" s="122"/>
    </row>
    <row r="590" spans="1:42" ht="13.5" customHeight="1">
      <c r="A590" s="122"/>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2"/>
      <c r="AP590" s="122"/>
    </row>
    <row r="591" spans="1:42" ht="13.5" customHeight="1">
      <c r="A591" s="122"/>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2"/>
      <c r="AP591" s="122"/>
    </row>
    <row r="592" spans="1:42" ht="13.5" customHeight="1">
      <c r="A592" s="122"/>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2"/>
      <c r="AP592" s="122"/>
    </row>
    <row r="593" spans="1:42" ht="13.5" customHeight="1">
      <c r="A593" s="122"/>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2"/>
      <c r="AP593" s="122"/>
    </row>
    <row r="594" spans="1:42" ht="13.5" customHeight="1">
      <c r="A594" s="122"/>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2"/>
      <c r="AP594" s="122"/>
    </row>
    <row r="595" spans="1:42" ht="13.5" customHeight="1">
      <c r="A595" s="122"/>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2"/>
      <c r="AP595" s="122"/>
    </row>
    <row r="596" spans="1:42" ht="13.5" customHeight="1">
      <c r="A596" s="122"/>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2"/>
      <c r="AP596" s="122"/>
    </row>
    <row r="597" spans="1:42" ht="13.5" customHeight="1">
      <c r="A597" s="122"/>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2"/>
      <c r="AP597" s="122"/>
    </row>
    <row r="598" spans="1:42" ht="13.5" customHeight="1">
      <c r="A598" s="122"/>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2"/>
      <c r="AP598" s="122"/>
    </row>
    <row r="599" spans="1:42" ht="13.5" customHeight="1">
      <c r="A599" s="122"/>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2"/>
      <c r="AP599" s="122"/>
    </row>
    <row r="600" spans="1:42" ht="13.5" customHeight="1">
      <c r="A600" s="122"/>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2"/>
      <c r="AP600" s="122"/>
    </row>
    <row r="601" spans="1:42" ht="13.5" customHeight="1">
      <c r="A601" s="122"/>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2"/>
      <c r="AP601" s="122"/>
    </row>
    <row r="602" spans="1:42" ht="13.5" customHeight="1">
      <c r="A602" s="122"/>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2"/>
      <c r="AP602" s="122"/>
    </row>
    <row r="603" spans="1:42" ht="13.5" customHeight="1">
      <c r="A603" s="122"/>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2"/>
      <c r="AP603" s="122"/>
    </row>
    <row r="604" spans="1:42" ht="13.5" customHeight="1">
      <c r="A604" s="122"/>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2"/>
      <c r="AP604" s="122"/>
    </row>
    <row r="605" spans="1:42" ht="13.5" customHeight="1">
      <c r="A605" s="122"/>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2"/>
      <c r="AP605" s="122"/>
    </row>
    <row r="606" spans="1:42" ht="13.5" customHeight="1">
      <c r="A606" s="122"/>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2"/>
      <c r="AP606" s="122"/>
    </row>
    <row r="607" spans="1:42" ht="13.5" customHeight="1">
      <c r="A607" s="122"/>
      <c r="B607" s="122"/>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2"/>
      <c r="AP607" s="122"/>
    </row>
    <row r="608" spans="1:42" ht="13.5" customHeight="1">
      <c r="A608" s="122"/>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2"/>
      <c r="AP608" s="122"/>
    </row>
    <row r="609" spans="1:42" ht="13.5" customHeight="1">
      <c r="A609" s="122"/>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2"/>
      <c r="AP609" s="122"/>
    </row>
    <row r="610" spans="1:42" ht="13.5" customHeight="1">
      <c r="A610" s="122"/>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2"/>
      <c r="AP610" s="122"/>
    </row>
    <row r="611" spans="1:42" ht="13.5" customHeight="1">
      <c r="A611" s="122"/>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2"/>
      <c r="AP611" s="122"/>
    </row>
    <row r="612" spans="1:42" ht="13.5" customHeight="1">
      <c r="A612" s="122"/>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2"/>
      <c r="AP612" s="122"/>
    </row>
    <row r="613" spans="1:42" ht="13.5" customHeight="1">
      <c r="A613" s="122"/>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2"/>
      <c r="AP613" s="122"/>
    </row>
    <row r="614" spans="1:42" ht="13.5" customHeight="1">
      <c r="A614" s="122"/>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2"/>
      <c r="AP614" s="122"/>
    </row>
    <row r="615" spans="1:42" ht="13.5" customHeight="1">
      <c r="A615" s="122"/>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2"/>
      <c r="AP615" s="122"/>
    </row>
    <row r="616" spans="1:42" ht="13.5" customHeight="1">
      <c r="A616" s="122"/>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2"/>
      <c r="AP616" s="122"/>
    </row>
    <row r="617" spans="1:42" ht="13.5" customHeight="1">
      <c r="A617" s="122"/>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2"/>
      <c r="AP617" s="122"/>
    </row>
    <row r="618" spans="1:42" ht="13.5" customHeight="1">
      <c r="A618" s="122"/>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2"/>
      <c r="AP618" s="122"/>
    </row>
    <row r="619" spans="1:42" ht="13.5" customHeight="1">
      <c r="A619" s="122"/>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2"/>
      <c r="AP619" s="122"/>
    </row>
    <row r="620" spans="1:42" ht="13.5" customHeight="1">
      <c r="A620" s="122"/>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2"/>
      <c r="AP620" s="122"/>
    </row>
    <row r="621" spans="1:42" ht="13.5" customHeight="1">
      <c r="A621" s="122"/>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2"/>
      <c r="AP621" s="122"/>
    </row>
    <row r="622" spans="1:42" ht="13.5" customHeight="1">
      <c r="A622" s="122"/>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2"/>
      <c r="AP622" s="122"/>
    </row>
    <row r="623" spans="1:42" ht="13.5" customHeight="1">
      <c r="A623" s="122"/>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2"/>
      <c r="AP623" s="122"/>
    </row>
    <row r="624" spans="1:42" ht="13.5" customHeight="1">
      <c r="A624" s="122"/>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2"/>
      <c r="AP624" s="122"/>
    </row>
    <row r="625" spans="1:42" ht="13.5" customHeight="1">
      <c r="A625" s="122"/>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2"/>
      <c r="AP625" s="122"/>
    </row>
    <row r="626" spans="1:42" ht="13.5" customHeight="1">
      <c r="A626" s="122"/>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2"/>
      <c r="AP626" s="122"/>
    </row>
    <row r="627" spans="1:42" ht="13.5" customHeight="1">
      <c r="A627" s="122"/>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2"/>
      <c r="AP627" s="122"/>
    </row>
    <row r="628" spans="1:42" ht="13.5" customHeight="1">
      <c r="A628" s="122"/>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2"/>
      <c r="AP628" s="122"/>
    </row>
    <row r="629" spans="1:42" ht="13.5" customHeight="1">
      <c r="A629" s="122"/>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2"/>
      <c r="AP629" s="122"/>
    </row>
    <row r="630" spans="1:42" ht="13.5" customHeight="1">
      <c r="A630" s="122"/>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2"/>
      <c r="AP630" s="122"/>
    </row>
    <row r="631" spans="1:42" ht="13.5" customHeight="1">
      <c r="A631" s="122"/>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2"/>
      <c r="AP631" s="122"/>
    </row>
    <row r="632" spans="1:42" ht="13.5" customHeight="1">
      <c r="A632" s="122"/>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2"/>
      <c r="AP632" s="122"/>
    </row>
    <row r="633" spans="1:42" ht="13.5" customHeight="1">
      <c r="A633" s="122"/>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2"/>
      <c r="AP633" s="122"/>
    </row>
    <row r="634" spans="1:42" ht="13.5" customHeight="1">
      <c r="A634" s="122"/>
      <c r="B634" s="122"/>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2"/>
      <c r="AP634" s="122"/>
    </row>
    <row r="635" spans="1:42" ht="13.5" customHeight="1">
      <c r="A635" s="122"/>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2"/>
      <c r="AP635" s="122"/>
    </row>
    <row r="636" spans="1:42" ht="13.5" customHeight="1">
      <c r="A636" s="122"/>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2"/>
      <c r="AP636" s="122"/>
    </row>
    <row r="637" spans="1:42" ht="13.5" customHeight="1">
      <c r="A637" s="122"/>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2"/>
      <c r="AP637" s="122"/>
    </row>
    <row r="638" spans="1:42" ht="13.5" customHeight="1">
      <c r="A638" s="122"/>
      <c r="B638" s="122"/>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2"/>
      <c r="AP638" s="122"/>
    </row>
    <row r="639" spans="1:42" ht="13.5" customHeight="1">
      <c r="A639" s="122"/>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2"/>
      <c r="AP639" s="122"/>
    </row>
    <row r="640" spans="1:42" ht="13.5" customHeight="1">
      <c r="A640" s="122"/>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2"/>
      <c r="AP640" s="122"/>
    </row>
    <row r="641" spans="1:42" ht="13.5" customHeight="1">
      <c r="A641" s="122"/>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2"/>
      <c r="AP641" s="122"/>
    </row>
    <row r="642" spans="1:42" ht="13.5" customHeight="1">
      <c r="A642" s="122"/>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2"/>
      <c r="AP642" s="122"/>
    </row>
    <row r="643" spans="1:42" ht="13.5" customHeight="1">
      <c r="A643" s="122"/>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2"/>
      <c r="AP643" s="122"/>
    </row>
    <row r="644" spans="1:42" ht="13.5" customHeight="1">
      <c r="A644" s="122"/>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2"/>
      <c r="AP644" s="122"/>
    </row>
    <row r="645" spans="1:42" ht="13.5" customHeight="1">
      <c r="A645" s="122"/>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2"/>
      <c r="AP645" s="122"/>
    </row>
    <row r="646" spans="1:42" ht="13.5" customHeight="1">
      <c r="A646" s="122"/>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2"/>
      <c r="AP646" s="122"/>
    </row>
    <row r="647" spans="1:42" ht="13.5" customHeight="1">
      <c r="A647" s="122"/>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2"/>
      <c r="AP647" s="122"/>
    </row>
    <row r="648" spans="1:42" ht="13.5" customHeight="1">
      <c r="A648" s="122"/>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2"/>
      <c r="AP648" s="122"/>
    </row>
    <row r="649" spans="1:42" ht="13.5" customHeight="1">
      <c r="A649" s="122"/>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2"/>
      <c r="AP649" s="122"/>
    </row>
    <row r="650" spans="1:42" ht="13.5" customHeight="1">
      <c r="A650" s="122"/>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2"/>
      <c r="AP650" s="122"/>
    </row>
    <row r="651" spans="1:42" ht="13.5" customHeight="1">
      <c r="A651" s="122"/>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2"/>
      <c r="AP651" s="122"/>
    </row>
    <row r="652" spans="1:42" ht="13.5" customHeight="1">
      <c r="A652" s="122"/>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2"/>
      <c r="AP652" s="122"/>
    </row>
    <row r="653" spans="1:42" ht="13.5" customHeight="1">
      <c r="A653" s="122"/>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2"/>
      <c r="AP653" s="122"/>
    </row>
    <row r="654" spans="1:42" ht="13.5" customHeight="1">
      <c r="A654" s="122"/>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2"/>
      <c r="AP654" s="122"/>
    </row>
    <row r="655" spans="1:42" ht="13.5" customHeight="1">
      <c r="A655" s="122"/>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2"/>
      <c r="AP655" s="122"/>
    </row>
    <row r="656" spans="1:42" ht="13.5" customHeight="1">
      <c r="A656" s="122"/>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2"/>
      <c r="AP656" s="122"/>
    </row>
    <row r="657" spans="1:42" ht="13.5" customHeight="1">
      <c r="A657" s="122"/>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2"/>
      <c r="AP657" s="122"/>
    </row>
    <row r="658" spans="1:42" ht="13.5" customHeight="1">
      <c r="A658" s="122"/>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2"/>
      <c r="AP658" s="122"/>
    </row>
    <row r="659" spans="1:42" ht="13.5" customHeight="1">
      <c r="A659" s="122"/>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2"/>
      <c r="AP659" s="122"/>
    </row>
    <row r="660" spans="1:42" ht="13.5" customHeight="1">
      <c r="A660" s="122"/>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2"/>
      <c r="AP660" s="122"/>
    </row>
    <row r="661" spans="1:42" ht="13.5" customHeight="1">
      <c r="A661" s="122"/>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2"/>
      <c r="AP661" s="122"/>
    </row>
    <row r="662" spans="1:42" ht="13.5" customHeight="1">
      <c r="A662" s="122"/>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2"/>
      <c r="AP662" s="122"/>
    </row>
    <row r="663" spans="1:42" ht="13.5" customHeight="1">
      <c r="A663" s="122"/>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2"/>
      <c r="AP663" s="122"/>
    </row>
    <row r="664" spans="1:42" ht="13.5" customHeight="1">
      <c r="A664" s="122"/>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2"/>
      <c r="AP664" s="122"/>
    </row>
    <row r="665" spans="1:42" ht="13.5" customHeight="1">
      <c r="A665" s="122"/>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2"/>
      <c r="AP665" s="122"/>
    </row>
    <row r="666" spans="1:42" ht="13.5" customHeight="1">
      <c r="A666" s="122"/>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2"/>
      <c r="AP666" s="122"/>
    </row>
    <row r="667" spans="1:42" ht="13.5" customHeight="1">
      <c r="A667" s="122"/>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2"/>
      <c r="AP667" s="122"/>
    </row>
    <row r="668" spans="1:42" ht="13.5" customHeight="1">
      <c r="A668" s="122"/>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2"/>
      <c r="AP668" s="122"/>
    </row>
    <row r="669" spans="1:42" ht="13.5" customHeight="1">
      <c r="A669" s="122"/>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2"/>
      <c r="AP669" s="122"/>
    </row>
    <row r="670" spans="1:42" ht="13.5" customHeight="1">
      <c r="A670" s="122"/>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2"/>
      <c r="AP670" s="122"/>
    </row>
    <row r="671" spans="1:42" ht="13.5" customHeight="1">
      <c r="A671" s="122"/>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2"/>
      <c r="AP671" s="122"/>
    </row>
    <row r="672" spans="1:42" ht="13.5" customHeight="1">
      <c r="A672" s="122"/>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2"/>
      <c r="AP672" s="122"/>
    </row>
    <row r="673" spans="1:42" ht="13.5" customHeight="1">
      <c r="A673" s="122"/>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2"/>
      <c r="AP673" s="122"/>
    </row>
    <row r="674" spans="1:42" ht="13.5" customHeight="1">
      <c r="A674" s="122"/>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2"/>
      <c r="AP674" s="122"/>
    </row>
    <row r="675" spans="1:42" ht="13.5" customHeight="1">
      <c r="A675" s="122"/>
      <c r="B675" s="122"/>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2"/>
      <c r="AP675" s="122"/>
    </row>
    <row r="676" spans="1:42" ht="13.5" customHeight="1">
      <c r="A676" s="122"/>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2"/>
      <c r="AP676" s="122"/>
    </row>
    <row r="677" spans="1:42" ht="13.5" customHeight="1">
      <c r="A677" s="122"/>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2"/>
      <c r="AP677" s="122"/>
    </row>
    <row r="678" spans="1:42" ht="13.5" customHeight="1">
      <c r="A678" s="122"/>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2"/>
      <c r="AP678" s="122"/>
    </row>
    <row r="679" spans="1:42" ht="13.5" customHeight="1">
      <c r="A679" s="122"/>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2"/>
      <c r="AP679" s="122"/>
    </row>
    <row r="680" spans="1:42" ht="13.5" customHeight="1">
      <c r="A680" s="122"/>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2"/>
      <c r="AP680" s="122"/>
    </row>
    <row r="681" spans="1:42" ht="13.5" customHeight="1">
      <c r="A681" s="122"/>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2"/>
      <c r="AP681" s="122"/>
    </row>
    <row r="682" spans="1:42" ht="13.5" customHeight="1">
      <c r="A682" s="122"/>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2"/>
      <c r="AP682" s="122"/>
    </row>
    <row r="683" spans="1:42" ht="13.5" customHeight="1">
      <c r="A683" s="122"/>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2"/>
      <c r="AP683" s="122"/>
    </row>
    <row r="684" spans="1:42" ht="13.5" customHeight="1">
      <c r="A684" s="122"/>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2"/>
      <c r="AP684" s="122"/>
    </row>
    <row r="685" spans="1:42" ht="13.5" customHeight="1">
      <c r="A685" s="122"/>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2"/>
      <c r="AP685" s="122"/>
    </row>
    <row r="686" spans="1:42" ht="13.5" customHeight="1">
      <c r="A686" s="122"/>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2"/>
      <c r="AP686" s="122"/>
    </row>
    <row r="687" spans="1:42" ht="13.5" customHeight="1">
      <c r="A687" s="122"/>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2"/>
      <c r="AP687" s="122"/>
    </row>
    <row r="688" spans="1:42" ht="13.5" customHeight="1">
      <c r="A688" s="122"/>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2"/>
      <c r="AP688" s="122"/>
    </row>
    <row r="689" spans="1:42" ht="13.5" customHeight="1">
      <c r="A689" s="122"/>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2"/>
      <c r="AP689" s="122"/>
    </row>
    <row r="690" spans="1:42" ht="13.5" customHeight="1">
      <c r="A690" s="122"/>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2"/>
      <c r="AP690" s="122"/>
    </row>
    <row r="691" spans="1:42" ht="13.5" customHeight="1">
      <c r="A691" s="122"/>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2"/>
      <c r="AP691" s="122"/>
    </row>
    <row r="692" spans="1:42" ht="13.5" customHeight="1">
      <c r="A692" s="122"/>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2"/>
      <c r="AP692" s="122"/>
    </row>
    <row r="693" spans="1:42" ht="13.5" customHeight="1">
      <c r="A693" s="122"/>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2"/>
      <c r="AP693" s="122"/>
    </row>
    <row r="694" spans="1:42" ht="13.5" customHeight="1">
      <c r="A694" s="122"/>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2"/>
      <c r="AP694" s="122"/>
    </row>
    <row r="695" spans="1:42" ht="13.5" customHeight="1">
      <c r="A695" s="122"/>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2"/>
      <c r="AP695" s="122"/>
    </row>
    <row r="696" spans="1:42" ht="13.5" customHeight="1">
      <c r="A696" s="122"/>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2"/>
      <c r="AP696" s="122"/>
    </row>
    <row r="697" spans="1:42" ht="13.5" customHeight="1">
      <c r="A697" s="122"/>
      <c r="B697" s="122"/>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2"/>
      <c r="AP697" s="122"/>
    </row>
    <row r="698" spans="1:42" ht="13.5" customHeight="1">
      <c r="A698" s="122"/>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2"/>
      <c r="AP698" s="122"/>
    </row>
    <row r="699" spans="1:42" ht="13.5" customHeight="1">
      <c r="A699" s="122"/>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2"/>
      <c r="AP699" s="122"/>
    </row>
    <row r="700" spans="1:42" ht="13.5" customHeight="1">
      <c r="A700" s="122"/>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2"/>
      <c r="AP700" s="122"/>
    </row>
    <row r="701" spans="1:42" ht="13.5" customHeight="1">
      <c r="A701" s="122"/>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2"/>
      <c r="AP701" s="122"/>
    </row>
    <row r="702" spans="1:42" ht="13.5" customHeight="1">
      <c r="A702" s="122"/>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2"/>
      <c r="AP702" s="122"/>
    </row>
    <row r="703" spans="1:42" ht="13.5" customHeight="1">
      <c r="A703" s="122"/>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2"/>
      <c r="AP703" s="122"/>
    </row>
    <row r="704" spans="1:42" ht="13.5" customHeight="1">
      <c r="A704" s="122"/>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2"/>
      <c r="AP704" s="122"/>
    </row>
    <row r="705" spans="1:42" ht="13.5" customHeight="1">
      <c r="A705" s="122"/>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2"/>
      <c r="AP705" s="122"/>
    </row>
    <row r="706" spans="1:42" ht="13.5" customHeight="1">
      <c r="A706" s="122"/>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2"/>
      <c r="AP706" s="122"/>
    </row>
    <row r="707" spans="1:42" ht="13.5" customHeight="1">
      <c r="A707" s="122"/>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2"/>
      <c r="AP707" s="122"/>
    </row>
    <row r="708" spans="1:42" ht="13.5" customHeight="1">
      <c r="A708" s="122"/>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2"/>
      <c r="AP708" s="122"/>
    </row>
    <row r="709" spans="1:42" ht="13.5" customHeight="1">
      <c r="A709" s="122"/>
      <c r="B709" s="122"/>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2"/>
      <c r="AP709" s="122"/>
    </row>
    <row r="710" spans="1:42" ht="13.5" customHeight="1">
      <c r="A710" s="122"/>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2"/>
      <c r="AP710" s="122"/>
    </row>
    <row r="711" spans="1:42" ht="13.5" customHeight="1">
      <c r="A711" s="122"/>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2"/>
      <c r="AP711" s="122"/>
    </row>
    <row r="712" spans="1:42" ht="13.5" customHeight="1">
      <c r="A712" s="122"/>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2"/>
      <c r="AP712" s="122"/>
    </row>
    <row r="713" spans="1:42" ht="13.5" customHeight="1">
      <c r="A713" s="122"/>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2"/>
      <c r="AP713" s="122"/>
    </row>
    <row r="714" spans="1:42" ht="13.5" customHeight="1">
      <c r="A714" s="122"/>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2"/>
      <c r="AP714" s="122"/>
    </row>
    <row r="715" spans="1:42" ht="13.5" customHeight="1">
      <c r="A715" s="122"/>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2"/>
      <c r="AP715" s="122"/>
    </row>
    <row r="716" spans="1:42" ht="13.5" customHeight="1">
      <c r="A716" s="122"/>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2"/>
      <c r="AP716" s="122"/>
    </row>
    <row r="717" spans="1:42" ht="13.5" customHeight="1">
      <c r="A717" s="122"/>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2"/>
      <c r="AP717" s="122"/>
    </row>
    <row r="718" spans="1:42" ht="13.5" customHeight="1">
      <c r="A718" s="122"/>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2"/>
      <c r="AP718" s="122"/>
    </row>
    <row r="719" spans="1:42" ht="13.5" customHeight="1">
      <c r="A719" s="122"/>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2"/>
      <c r="AP719" s="122"/>
    </row>
    <row r="720" spans="1:42" ht="13.5" customHeight="1">
      <c r="A720" s="122"/>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2"/>
      <c r="AP720" s="122"/>
    </row>
    <row r="721" spans="1:42" ht="13.5" customHeight="1">
      <c r="A721" s="122"/>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2"/>
      <c r="AP721" s="122"/>
    </row>
    <row r="722" spans="1:42" ht="13.5" customHeight="1">
      <c r="A722" s="122"/>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2"/>
      <c r="AP722" s="122"/>
    </row>
    <row r="723" spans="1:42" ht="13.5" customHeight="1">
      <c r="A723" s="122"/>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2"/>
      <c r="AP723" s="122"/>
    </row>
    <row r="724" spans="1:42" ht="13.5" customHeight="1">
      <c r="A724" s="122"/>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2"/>
      <c r="AP724" s="122"/>
    </row>
    <row r="725" spans="1:42" ht="13.5" customHeight="1">
      <c r="A725" s="122"/>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2"/>
      <c r="AP725" s="122"/>
    </row>
    <row r="726" spans="1:42" ht="13.5" customHeight="1">
      <c r="A726" s="122"/>
      <c r="B726" s="122"/>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2"/>
      <c r="AP726" s="122"/>
    </row>
    <row r="727" spans="1:42" ht="13.5" customHeight="1">
      <c r="A727" s="122"/>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2"/>
      <c r="AP727" s="122"/>
    </row>
    <row r="728" spans="1:42" ht="13.5" customHeight="1">
      <c r="A728" s="122"/>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2"/>
      <c r="AP728" s="122"/>
    </row>
    <row r="729" spans="1:42" ht="13.5" customHeight="1">
      <c r="A729" s="122"/>
      <c r="B729" s="122"/>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2"/>
      <c r="AP729" s="122"/>
    </row>
    <row r="730" spans="1:42" ht="13.5" customHeight="1">
      <c r="A730" s="122"/>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2"/>
      <c r="AP730" s="122"/>
    </row>
    <row r="731" spans="1:42" ht="13.5" customHeight="1">
      <c r="A731" s="122"/>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2"/>
      <c r="AP731" s="122"/>
    </row>
    <row r="732" spans="1:42" ht="13.5" customHeight="1">
      <c r="A732" s="122"/>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2"/>
      <c r="AP732" s="122"/>
    </row>
    <row r="733" spans="1:42" ht="13.5" customHeight="1">
      <c r="A733" s="122"/>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2"/>
      <c r="AP733" s="122"/>
    </row>
    <row r="734" spans="1:42" ht="13.5" customHeight="1">
      <c r="A734" s="122"/>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2"/>
      <c r="AP734" s="122"/>
    </row>
    <row r="735" spans="1:42" ht="13.5" customHeight="1">
      <c r="A735" s="122"/>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2"/>
      <c r="AP735" s="122"/>
    </row>
    <row r="736" spans="1:42" ht="13.5" customHeight="1">
      <c r="A736" s="122"/>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2"/>
      <c r="AP736" s="122"/>
    </row>
    <row r="737" spans="1:42" ht="13.5" customHeight="1">
      <c r="A737" s="122"/>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2"/>
      <c r="AP737" s="122"/>
    </row>
    <row r="738" spans="1:42" ht="13.5" customHeight="1">
      <c r="A738" s="122"/>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2"/>
      <c r="AP738" s="122"/>
    </row>
    <row r="739" spans="1:42" ht="13.5" customHeight="1">
      <c r="A739" s="122"/>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2"/>
      <c r="AP739" s="122"/>
    </row>
    <row r="740" spans="1:42" ht="13.5" customHeight="1">
      <c r="A740" s="122"/>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2"/>
      <c r="AP740" s="122"/>
    </row>
    <row r="741" spans="1:42" ht="13.5" customHeight="1">
      <c r="A741" s="122"/>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2"/>
      <c r="AP741" s="122"/>
    </row>
    <row r="742" spans="1:42" ht="13.5" customHeight="1">
      <c r="A742" s="122"/>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2"/>
      <c r="AP742" s="122"/>
    </row>
    <row r="743" spans="1:42" ht="13.5" customHeight="1">
      <c r="A743" s="122"/>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2"/>
      <c r="AP743" s="122"/>
    </row>
    <row r="744" spans="1:42" ht="13.5" customHeight="1">
      <c r="A744" s="122"/>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2"/>
      <c r="AP744" s="122"/>
    </row>
    <row r="745" spans="1:42" ht="13.5" customHeight="1">
      <c r="A745" s="122"/>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2"/>
      <c r="AP745" s="122"/>
    </row>
    <row r="746" spans="1:42" ht="13.5" customHeight="1">
      <c r="A746" s="122"/>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2"/>
      <c r="AP746" s="122"/>
    </row>
    <row r="747" spans="1:42" ht="13.5" customHeight="1">
      <c r="A747" s="122"/>
      <c r="B747" s="122"/>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2"/>
      <c r="AP747" s="122"/>
    </row>
    <row r="748" spans="1:42" ht="13.5" customHeight="1">
      <c r="A748" s="122"/>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2"/>
      <c r="AP748" s="122"/>
    </row>
    <row r="749" spans="1:42" ht="13.5" customHeight="1">
      <c r="A749" s="122"/>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2"/>
      <c r="AP749" s="122"/>
    </row>
    <row r="750" spans="1:42" ht="13.5" customHeight="1">
      <c r="A750" s="122"/>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2"/>
      <c r="AP750" s="122"/>
    </row>
    <row r="751" spans="1:42" ht="13.5" customHeight="1">
      <c r="A751" s="122"/>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2"/>
      <c r="AP751" s="122"/>
    </row>
    <row r="752" spans="1:42" ht="13.5" customHeight="1">
      <c r="A752" s="122"/>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2"/>
      <c r="AP752" s="122"/>
    </row>
    <row r="753" spans="1:42" ht="13.5" customHeight="1">
      <c r="A753" s="122"/>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2"/>
      <c r="AP753" s="122"/>
    </row>
    <row r="754" spans="1:42" ht="13.5" customHeight="1">
      <c r="A754" s="122"/>
      <c r="B754" s="122"/>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2"/>
      <c r="AP754" s="122"/>
    </row>
    <row r="755" spans="1:42" ht="13.5" customHeight="1">
      <c r="A755" s="122"/>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2"/>
      <c r="AP755" s="122"/>
    </row>
    <row r="756" spans="1:42" ht="13.5" customHeight="1">
      <c r="A756" s="122"/>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2"/>
      <c r="AP756" s="122"/>
    </row>
    <row r="757" spans="1:42" ht="13.5" customHeight="1">
      <c r="A757" s="122"/>
      <c r="B757" s="122"/>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2"/>
      <c r="AP757" s="122"/>
    </row>
    <row r="758" spans="1:42" ht="13.5" customHeight="1">
      <c r="A758" s="122"/>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2"/>
      <c r="AP758" s="122"/>
    </row>
    <row r="759" spans="1:42" ht="13.5" customHeight="1">
      <c r="A759" s="122"/>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2"/>
      <c r="AP759" s="122"/>
    </row>
    <row r="760" spans="1:42" ht="13.5" customHeight="1">
      <c r="A760" s="122"/>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2"/>
      <c r="AP760" s="122"/>
    </row>
    <row r="761" spans="1:42" ht="13.5" customHeight="1">
      <c r="A761" s="122"/>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2"/>
      <c r="AP761" s="122"/>
    </row>
    <row r="762" spans="1:42" ht="13.5" customHeight="1">
      <c r="A762" s="122"/>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2"/>
      <c r="AP762" s="122"/>
    </row>
    <row r="763" spans="1:42" ht="13.5" customHeight="1">
      <c r="A763" s="122"/>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2"/>
      <c r="AP763" s="122"/>
    </row>
    <row r="764" spans="1:42" ht="13.5" customHeight="1">
      <c r="A764" s="122"/>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2"/>
      <c r="AP764" s="122"/>
    </row>
    <row r="765" spans="1:42" ht="13.5" customHeight="1">
      <c r="A765" s="122"/>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2"/>
      <c r="AP765" s="122"/>
    </row>
    <row r="766" spans="1:42" ht="13.5" customHeight="1">
      <c r="A766" s="122"/>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2"/>
      <c r="AP766" s="122"/>
    </row>
    <row r="767" spans="1:42" ht="13.5" customHeight="1">
      <c r="A767" s="122"/>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2"/>
      <c r="AP767" s="122"/>
    </row>
    <row r="768" spans="1:42" ht="13.5" customHeight="1">
      <c r="A768" s="122"/>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2"/>
      <c r="AP768" s="122"/>
    </row>
    <row r="769" spans="1:42" ht="13.5" customHeight="1">
      <c r="A769" s="122"/>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2"/>
      <c r="AP769" s="122"/>
    </row>
    <row r="770" spans="1:42" ht="13.5" customHeight="1">
      <c r="A770" s="122"/>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2"/>
      <c r="AP770" s="122"/>
    </row>
    <row r="771" spans="1:42" ht="13.5" customHeight="1">
      <c r="A771" s="122"/>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2"/>
      <c r="AP771" s="122"/>
    </row>
    <row r="772" spans="1:42" ht="13.5" customHeight="1">
      <c r="A772" s="122"/>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2"/>
      <c r="AP772" s="122"/>
    </row>
    <row r="773" spans="1:42" ht="13.5" customHeight="1">
      <c r="A773" s="122"/>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2"/>
      <c r="AP773" s="122"/>
    </row>
    <row r="774" spans="1:42" ht="13.5" customHeight="1">
      <c r="A774" s="122"/>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2"/>
      <c r="AP774" s="122"/>
    </row>
    <row r="775" spans="1:42" ht="13.5" customHeight="1">
      <c r="A775" s="122"/>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2"/>
      <c r="AP775" s="122"/>
    </row>
    <row r="776" spans="1:42" ht="13.5" customHeight="1">
      <c r="A776" s="122"/>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2"/>
      <c r="AP776" s="122"/>
    </row>
    <row r="777" spans="1:42" ht="13.5" customHeight="1">
      <c r="A777" s="122"/>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2"/>
      <c r="AP777" s="122"/>
    </row>
    <row r="778" spans="1:42" ht="13.5" customHeight="1">
      <c r="A778" s="122"/>
      <c r="B778" s="122"/>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2"/>
      <c r="AP778" s="122"/>
    </row>
    <row r="779" spans="1:42" ht="13.5" customHeight="1">
      <c r="A779" s="122"/>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2"/>
      <c r="AP779" s="122"/>
    </row>
    <row r="780" spans="1:42" ht="13.5" customHeight="1">
      <c r="A780" s="122"/>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2"/>
      <c r="AP780" s="122"/>
    </row>
    <row r="781" spans="1:42" ht="13.5" customHeight="1">
      <c r="A781" s="122"/>
      <c r="B781" s="122"/>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2"/>
      <c r="AP781" s="122"/>
    </row>
    <row r="782" spans="1:42" ht="13.5" customHeight="1">
      <c r="A782" s="122"/>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2"/>
      <c r="AP782" s="122"/>
    </row>
    <row r="783" spans="1:42" ht="13.5" customHeight="1">
      <c r="A783" s="122"/>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2"/>
      <c r="AP783" s="122"/>
    </row>
    <row r="784" spans="1:42" ht="13.5" customHeight="1">
      <c r="A784" s="122"/>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2"/>
      <c r="AP784" s="122"/>
    </row>
    <row r="785" spans="1:42" ht="13.5" customHeight="1">
      <c r="A785" s="122"/>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2"/>
      <c r="AP785" s="122"/>
    </row>
    <row r="786" spans="1:42" ht="13.5" customHeight="1">
      <c r="A786" s="122"/>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2"/>
      <c r="AP786" s="122"/>
    </row>
    <row r="787" spans="1:42" ht="13.5" customHeight="1">
      <c r="A787" s="122"/>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2"/>
      <c r="AP787" s="122"/>
    </row>
    <row r="788" spans="1:42" ht="13.5" customHeight="1">
      <c r="A788" s="122"/>
      <c r="B788" s="122"/>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2"/>
      <c r="AP788" s="122"/>
    </row>
    <row r="789" spans="1:42" ht="13.5" customHeight="1">
      <c r="A789" s="122"/>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2"/>
      <c r="AP789" s="122"/>
    </row>
    <row r="790" spans="1:42" ht="13.5" customHeight="1">
      <c r="A790" s="122"/>
      <c r="B790" s="122"/>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2"/>
      <c r="AP790" s="122"/>
    </row>
    <row r="791" spans="1:42" ht="13.5" customHeight="1">
      <c r="A791" s="122"/>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2"/>
      <c r="AP791" s="122"/>
    </row>
    <row r="792" spans="1:42" ht="13.5" customHeight="1">
      <c r="A792" s="122"/>
      <c r="B792" s="122"/>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2"/>
      <c r="AP792" s="122"/>
    </row>
    <row r="793" spans="1:42" ht="13.5" customHeight="1">
      <c r="A793" s="122"/>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2"/>
      <c r="AP793" s="122"/>
    </row>
    <row r="794" spans="1:42" ht="13.5" customHeight="1">
      <c r="A794" s="122"/>
      <c r="B794" s="122"/>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2"/>
      <c r="AP794" s="122"/>
    </row>
    <row r="795" spans="1:42" ht="13.5" customHeight="1">
      <c r="A795" s="122"/>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2"/>
      <c r="AP795" s="122"/>
    </row>
    <row r="796" spans="1:42" ht="13.5" customHeight="1">
      <c r="A796" s="122"/>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2"/>
      <c r="AP796" s="122"/>
    </row>
    <row r="797" spans="1:42" ht="13.5" customHeight="1">
      <c r="A797" s="122"/>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2"/>
      <c r="AP797" s="122"/>
    </row>
    <row r="798" spans="1:42" ht="13.5" customHeight="1">
      <c r="A798" s="122"/>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2"/>
      <c r="AP798" s="122"/>
    </row>
    <row r="799" spans="1:42" ht="13.5" customHeight="1">
      <c r="A799" s="122"/>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2"/>
      <c r="AP799" s="122"/>
    </row>
    <row r="800" spans="1:42" ht="13.5" customHeight="1">
      <c r="A800" s="122"/>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2"/>
      <c r="AP800" s="122"/>
    </row>
    <row r="801" spans="1:42" ht="13.5" customHeight="1">
      <c r="A801" s="122"/>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2"/>
      <c r="AP801" s="122"/>
    </row>
    <row r="802" spans="1:42" ht="13.5" customHeight="1">
      <c r="A802" s="122"/>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2"/>
      <c r="AP802" s="122"/>
    </row>
    <row r="803" spans="1:42" ht="13.5" customHeight="1">
      <c r="A803" s="122"/>
      <c r="B803" s="122"/>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2"/>
      <c r="AP803" s="122"/>
    </row>
    <row r="804" spans="1:42" ht="13.5" customHeight="1">
      <c r="A804" s="122"/>
      <c r="B804" s="122"/>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2"/>
      <c r="AP804" s="122"/>
    </row>
    <row r="805" spans="1:42" ht="13.5" customHeight="1">
      <c r="A805" s="122"/>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2"/>
      <c r="AP805" s="122"/>
    </row>
    <row r="806" spans="1:42" ht="13.5" customHeight="1">
      <c r="A806" s="122"/>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2"/>
      <c r="AP806" s="122"/>
    </row>
    <row r="807" spans="1:42" ht="13.5" customHeight="1">
      <c r="A807" s="122"/>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2"/>
      <c r="AP807" s="122"/>
    </row>
    <row r="808" spans="1:42" ht="13.5" customHeight="1">
      <c r="A808" s="122"/>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2"/>
      <c r="AP808" s="122"/>
    </row>
    <row r="809" spans="1:42" ht="13.5" customHeight="1">
      <c r="A809" s="122"/>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2"/>
      <c r="AP809" s="122"/>
    </row>
    <row r="810" spans="1:42" ht="13.5" customHeight="1">
      <c r="A810" s="122"/>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2"/>
      <c r="AP810" s="122"/>
    </row>
    <row r="811" spans="1:42" ht="13.5" customHeight="1">
      <c r="A811" s="122"/>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2"/>
      <c r="AP811" s="122"/>
    </row>
    <row r="812" spans="1:42" ht="13.5" customHeight="1">
      <c r="A812" s="122"/>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2"/>
      <c r="AP812" s="122"/>
    </row>
    <row r="813" spans="1:42" ht="13.5" customHeight="1">
      <c r="A813" s="122"/>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2"/>
      <c r="AP813" s="122"/>
    </row>
    <row r="814" spans="1:42" ht="13.5" customHeight="1">
      <c r="A814" s="122"/>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2"/>
      <c r="AP814" s="122"/>
    </row>
    <row r="815" spans="1:42" ht="13.5" customHeight="1">
      <c r="A815" s="122"/>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2"/>
      <c r="AP815" s="122"/>
    </row>
    <row r="816" spans="1:42" ht="13.5" customHeight="1">
      <c r="A816" s="122"/>
      <c r="B816" s="122"/>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2"/>
      <c r="AP816" s="122"/>
    </row>
    <row r="817" spans="1:42" ht="13.5" customHeight="1">
      <c r="A817" s="122"/>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2"/>
      <c r="AP817" s="122"/>
    </row>
    <row r="818" spans="1:42" ht="13.5" customHeight="1">
      <c r="A818" s="122"/>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2"/>
      <c r="AP818" s="122"/>
    </row>
    <row r="819" spans="1:42" ht="13.5" customHeight="1">
      <c r="A819" s="122"/>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2"/>
      <c r="AP819" s="122"/>
    </row>
    <row r="820" spans="1:42" ht="13.5" customHeight="1">
      <c r="A820" s="122"/>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2"/>
      <c r="AP820" s="122"/>
    </row>
    <row r="821" spans="1:42" ht="13.5" customHeight="1">
      <c r="A821" s="122"/>
      <c r="B821" s="122"/>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2"/>
      <c r="AP821" s="122"/>
    </row>
    <row r="822" spans="1:42" ht="13.5" customHeight="1">
      <c r="A822" s="122"/>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2"/>
      <c r="AP822" s="122"/>
    </row>
    <row r="823" spans="1:42" ht="13.5" customHeight="1">
      <c r="A823" s="122"/>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2"/>
      <c r="AP823" s="122"/>
    </row>
    <row r="824" spans="1:42" ht="13.5" customHeight="1">
      <c r="A824" s="122"/>
      <c r="B824" s="122"/>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2"/>
      <c r="AP824" s="122"/>
    </row>
    <row r="825" spans="1:42" ht="13.5" customHeight="1">
      <c r="A825" s="122"/>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2"/>
      <c r="AP825" s="122"/>
    </row>
    <row r="826" spans="1:42" ht="13.5" customHeight="1">
      <c r="A826" s="122"/>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2"/>
      <c r="AP826" s="122"/>
    </row>
    <row r="827" spans="1:42" ht="13.5" customHeight="1">
      <c r="A827" s="122"/>
      <c r="B827" s="122"/>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2"/>
      <c r="AP827" s="122"/>
    </row>
    <row r="828" spans="1:42" ht="13.5" customHeight="1">
      <c r="A828" s="122"/>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2"/>
      <c r="AP828" s="122"/>
    </row>
    <row r="829" spans="1:42" ht="13.5" customHeight="1">
      <c r="A829" s="122"/>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2"/>
      <c r="AP829" s="122"/>
    </row>
    <row r="830" spans="1:42" ht="13.5" customHeight="1">
      <c r="A830" s="122"/>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2"/>
      <c r="AP830" s="122"/>
    </row>
    <row r="831" spans="1:42" ht="13.5" customHeight="1">
      <c r="A831" s="122"/>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2"/>
      <c r="AP831" s="122"/>
    </row>
    <row r="832" spans="1:42" ht="13.5" customHeight="1">
      <c r="A832" s="122"/>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2"/>
      <c r="AP832" s="122"/>
    </row>
    <row r="833" spans="1:42" ht="13.5" customHeight="1">
      <c r="A833" s="122"/>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2"/>
      <c r="AP833" s="122"/>
    </row>
    <row r="834" spans="1:42" ht="13.5" customHeight="1">
      <c r="A834" s="122"/>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2"/>
      <c r="AP834" s="122"/>
    </row>
    <row r="835" spans="1:42" ht="13.5" customHeight="1">
      <c r="A835" s="122"/>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2"/>
      <c r="AP835" s="122"/>
    </row>
    <row r="836" spans="1:42" ht="13.5" customHeight="1">
      <c r="A836" s="122"/>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2"/>
      <c r="AP836" s="122"/>
    </row>
    <row r="837" spans="1:42" ht="13.5" customHeight="1">
      <c r="A837" s="122"/>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2"/>
      <c r="AP837" s="122"/>
    </row>
    <row r="838" spans="1:42" ht="13.5" customHeight="1">
      <c r="A838" s="122"/>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2"/>
      <c r="AP838" s="122"/>
    </row>
    <row r="839" spans="1:42" ht="13.5" customHeight="1">
      <c r="A839" s="122"/>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2"/>
      <c r="AP839" s="122"/>
    </row>
    <row r="840" spans="1:42" ht="13.5" customHeight="1">
      <c r="A840" s="122"/>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2"/>
      <c r="AP840" s="122"/>
    </row>
    <row r="841" spans="1:42" ht="13.5" customHeight="1">
      <c r="A841" s="122"/>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2"/>
      <c r="AP841" s="122"/>
    </row>
    <row r="842" spans="1:42" ht="13.5" customHeight="1">
      <c r="A842" s="122"/>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2"/>
      <c r="AP842" s="122"/>
    </row>
    <row r="843" spans="1:42" ht="13.5" customHeight="1">
      <c r="A843" s="122"/>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2"/>
      <c r="AP843" s="122"/>
    </row>
    <row r="844" spans="1:42" ht="13.5" customHeight="1">
      <c r="A844" s="122"/>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2"/>
      <c r="AP844" s="122"/>
    </row>
    <row r="845" spans="1:42" ht="13.5" customHeight="1">
      <c r="A845" s="122"/>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2"/>
      <c r="AP845" s="122"/>
    </row>
    <row r="846" spans="1:42" ht="13.5" customHeight="1">
      <c r="A846" s="122"/>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2"/>
      <c r="AP846" s="122"/>
    </row>
    <row r="847" spans="1:42" ht="13.5" customHeight="1">
      <c r="A847" s="122"/>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2"/>
      <c r="AP847" s="122"/>
    </row>
    <row r="848" spans="1:42" ht="13.5" customHeight="1">
      <c r="A848" s="122"/>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2"/>
      <c r="AP848" s="122"/>
    </row>
    <row r="849" spans="1:42" ht="13.5" customHeight="1">
      <c r="A849" s="122"/>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2"/>
      <c r="AP849" s="122"/>
    </row>
    <row r="850" spans="1:42" ht="13.5" customHeight="1">
      <c r="A850" s="122"/>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2"/>
      <c r="AP850" s="122"/>
    </row>
    <row r="851" spans="1:42" ht="13.5" customHeight="1">
      <c r="A851" s="122"/>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2"/>
      <c r="AP851" s="122"/>
    </row>
    <row r="852" spans="1:42" ht="13.5" customHeight="1">
      <c r="A852" s="122"/>
      <c r="B852" s="122"/>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2"/>
      <c r="AP852" s="122"/>
    </row>
    <row r="853" spans="1:42" ht="13.5" customHeight="1">
      <c r="A853" s="122"/>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2"/>
      <c r="AP853" s="122"/>
    </row>
    <row r="854" spans="1:42" ht="13.5" customHeight="1">
      <c r="A854" s="122"/>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2"/>
      <c r="AP854" s="122"/>
    </row>
    <row r="855" spans="1:42" ht="13.5" customHeight="1">
      <c r="A855" s="122"/>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2"/>
      <c r="AP855" s="122"/>
    </row>
    <row r="856" spans="1:42" ht="13.5" customHeight="1">
      <c r="A856" s="122"/>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2"/>
      <c r="AP856" s="122"/>
    </row>
    <row r="857" spans="1:42" ht="13.5" customHeight="1">
      <c r="A857" s="122"/>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2"/>
      <c r="AP857" s="122"/>
    </row>
    <row r="858" spans="1:42" ht="13.5" customHeight="1">
      <c r="A858" s="122"/>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2"/>
      <c r="AP858" s="122"/>
    </row>
    <row r="859" spans="1:42" ht="13.5" customHeight="1">
      <c r="A859" s="122"/>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2"/>
      <c r="AP859" s="122"/>
    </row>
    <row r="860" spans="1:42" ht="13.5" customHeight="1">
      <c r="A860" s="122"/>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2"/>
      <c r="AP860" s="122"/>
    </row>
    <row r="861" spans="1:42" ht="13.5" customHeight="1">
      <c r="A861" s="122"/>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2"/>
      <c r="AP861" s="122"/>
    </row>
    <row r="862" spans="1:42" ht="13.5" customHeight="1">
      <c r="A862" s="122"/>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2"/>
      <c r="AP862" s="122"/>
    </row>
    <row r="863" spans="1:42" ht="13.5" customHeight="1">
      <c r="A863" s="122"/>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2"/>
      <c r="AP863" s="122"/>
    </row>
    <row r="864" spans="1:42" ht="13.5" customHeight="1">
      <c r="A864" s="122"/>
      <c r="B864" s="122"/>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2"/>
      <c r="AP864" s="122"/>
    </row>
    <row r="865" spans="1:42" ht="13.5" customHeight="1">
      <c r="A865" s="122"/>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2"/>
      <c r="AP865" s="122"/>
    </row>
    <row r="866" spans="1:42" ht="13.5" customHeight="1">
      <c r="A866" s="122"/>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2"/>
      <c r="AP866" s="122"/>
    </row>
    <row r="867" spans="1:42" ht="13.5" customHeight="1">
      <c r="A867" s="122"/>
      <c r="B867" s="122"/>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2"/>
      <c r="AP867" s="122"/>
    </row>
    <row r="868" spans="1:42" ht="13.5" customHeight="1">
      <c r="A868" s="122"/>
      <c r="B868" s="122"/>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2"/>
      <c r="AP868" s="122"/>
    </row>
    <row r="869" spans="1:42" ht="13.5" customHeight="1">
      <c r="A869" s="122"/>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2"/>
      <c r="AP869" s="122"/>
    </row>
    <row r="870" spans="1:42" ht="13.5" customHeight="1">
      <c r="A870" s="122"/>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2"/>
      <c r="AP870" s="122"/>
    </row>
    <row r="871" spans="1:42" ht="13.5" customHeight="1">
      <c r="A871" s="122"/>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2"/>
      <c r="AP871" s="122"/>
    </row>
    <row r="872" spans="1:42" ht="13.5" customHeight="1">
      <c r="A872" s="122"/>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2"/>
      <c r="AP872" s="122"/>
    </row>
    <row r="873" spans="1:42" ht="13.5" customHeight="1">
      <c r="A873" s="122"/>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2"/>
      <c r="AP873" s="122"/>
    </row>
    <row r="874" spans="1:42" ht="13.5" customHeight="1">
      <c r="A874" s="122"/>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2"/>
      <c r="AP874" s="122"/>
    </row>
    <row r="875" spans="1:42" ht="13.5" customHeight="1">
      <c r="A875" s="122"/>
      <c r="B875" s="122"/>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2"/>
      <c r="AP875" s="122"/>
    </row>
    <row r="876" spans="1:42" ht="13.5" customHeight="1">
      <c r="A876" s="122"/>
      <c r="B876" s="122"/>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2"/>
      <c r="AP876" s="122"/>
    </row>
    <row r="877" spans="1:42" ht="13.5" customHeight="1">
      <c r="A877" s="122"/>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2"/>
      <c r="AP877" s="122"/>
    </row>
    <row r="878" spans="1:42" ht="13.5" customHeight="1">
      <c r="A878" s="122"/>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2"/>
      <c r="AP878" s="122"/>
    </row>
    <row r="879" spans="1:42" ht="13.5" customHeight="1">
      <c r="A879" s="122"/>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2"/>
      <c r="AP879" s="122"/>
    </row>
    <row r="880" spans="1:42" ht="13.5" customHeight="1">
      <c r="A880" s="122"/>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2"/>
      <c r="AP880" s="122"/>
    </row>
    <row r="881" spans="1:42" ht="13.5" customHeight="1">
      <c r="A881" s="122"/>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2"/>
      <c r="AP881" s="122"/>
    </row>
    <row r="882" spans="1:42" ht="13.5" customHeight="1">
      <c r="A882" s="122"/>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2"/>
      <c r="AP882" s="122"/>
    </row>
    <row r="883" spans="1:42" ht="13.5" customHeight="1">
      <c r="A883" s="122"/>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2"/>
      <c r="AP883" s="122"/>
    </row>
    <row r="884" spans="1:42" ht="13.5" customHeight="1">
      <c r="A884" s="122"/>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2"/>
      <c r="AP884" s="122"/>
    </row>
    <row r="885" spans="1:42" ht="13.5" customHeight="1">
      <c r="A885" s="122"/>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2"/>
      <c r="AP885" s="122"/>
    </row>
    <row r="886" spans="1:42" ht="13.5" customHeight="1">
      <c r="A886" s="122"/>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2"/>
      <c r="AP886" s="122"/>
    </row>
    <row r="887" spans="1:42" ht="13.5" customHeight="1">
      <c r="A887" s="122"/>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2"/>
      <c r="AP887" s="122"/>
    </row>
    <row r="888" spans="1:42" ht="13.5" customHeight="1">
      <c r="A888" s="122"/>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2"/>
      <c r="AP888" s="122"/>
    </row>
    <row r="889" spans="1:42" ht="13.5" customHeight="1">
      <c r="A889" s="122"/>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2"/>
      <c r="AP889" s="122"/>
    </row>
    <row r="890" spans="1:42" ht="13.5" customHeight="1">
      <c r="A890" s="122"/>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2"/>
      <c r="AP890" s="122"/>
    </row>
    <row r="891" spans="1:42" ht="13.5" customHeight="1">
      <c r="A891" s="122"/>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2"/>
      <c r="AP891" s="122"/>
    </row>
    <row r="892" spans="1:42" ht="13.5" customHeight="1">
      <c r="A892" s="122"/>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2"/>
      <c r="AP892" s="122"/>
    </row>
    <row r="893" spans="1:42" ht="13.5" customHeight="1">
      <c r="A893" s="122"/>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2"/>
      <c r="AP893" s="122"/>
    </row>
    <row r="894" spans="1:42" ht="13.5" customHeight="1">
      <c r="A894" s="122"/>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2"/>
      <c r="AP894" s="122"/>
    </row>
    <row r="895" spans="1:42" ht="13.5" customHeight="1">
      <c r="A895" s="122"/>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2"/>
      <c r="AP895" s="122"/>
    </row>
    <row r="896" spans="1:42" ht="13.5" customHeight="1">
      <c r="A896" s="122"/>
      <c r="B896" s="122"/>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2"/>
      <c r="AP896" s="122"/>
    </row>
    <row r="897" spans="1:42" ht="13.5" customHeight="1">
      <c r="A897" s="122"/>
      <c r="B897" s="122"/>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2"/>
      <c r="AP897" s="122"/>
    </row>
    <row r="898" spans="1:42" ht="13.5" customHeight="1">
      <c r="A898" s="122"/>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2"/>
      <c r="AP898" s="122"/>
    </row>
    <row r="899" spans="1:42" ht="13.5" customHeight="1">
      <c r="A899" s="122"/>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2"/>
      <c r="AP899" s="122"/>
    </row>
    <row r="900" spans="1:42" ht="13.5" customHeight="1">
      <c r="A900" s="122"/>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2"/>
      <c r="AP900" s="122"/>
    </row>
    <row r="901" spans="1:42" ht="13.5" customHeight="1">
      <c r="A901" s="122"/>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2"/>
      <c r="AP901" s="122"/>
    </row>
    <row r="902" spans="1:42" ht="13.5" customHeight="1">
      <c r="A902" s="122"/>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2"/>
      <c r="AP902" s="122"/>
    </row>
    <row r="903" spans="1:42" ht="13.5" customHeight="1">
      <c r="A903" s="122"/>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2"/>
      <c r="AP903" s="122"/>
    </row>
    <row r="904" spans="1:42" ht="13.5" customHeight="1">
      <c r="A904" s="122"/>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2"/>
      <c r="AP904" s="122"/>
    </row>
    <row r="905" spans="1:42" ht="13.5" customHeight="1">
      <c r="A905" s="122"/>
      <c r="B905" s="122"/>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2"/>
      <c r="AP905" s="122"/>
    </row>
    <row r="906" spans="1:42" ht="13.5" customHeight="1">
      <c r="A906" s="122"/>
      <c r="B906" s="122"/>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2"/>
      <c r="AP906" s="122"/>
    </row>
    <row r="907" spans="1:42" ht="13.5" customHeight="1">
      <c r="A907" s="122"/>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2"/>
      <c r="AP907" s="122"/>
    </row>
    <row r="908" spans="1:42" ht="13.5" customHeight="1">
      <c r="A908" s="122"/>
      <c r="B908" s="122"/>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2"/>
      <c r="AP908" s="122"/>
    </row>
    <row r="909" spans="1:42" ht="13.5" customHeight="1">
      <c r="A909" s="122"/>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2"/>
      <c r="AP909" s="122"/>
    </row>
    <row r="910" spans="1:42" ht="13.5" customHeight="1">
      <c r="A910" s="122"/>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2"/>
      <c r="AP910" s="122"/>
    </row>
    <row r="911" spans="1:42" ht="13.5" customHeight="1">
      <c r="A911" s="122"/>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2"/>
      <c r="AP911" s="122"/>
    </row>
    <row r="912" spans="1:42" ht="13.5" customHeight="1">
      <c r="A912" s="122"/>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2"/>
      <c r="AP912" s="122"/>
    </row>
    <row r="913" spans="1:42" ht="13.5" customHeight="1">
      <c r="A913" s="122"/>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2"/>
      <c r="AP913" s="122"/>
    </row>
    <row r="914" spans="1:42" ht="13.5" customHeight="1">
      <c r="A914" s="122"/>
      <c r="B914" s="122"/>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2"/>
      <c r="AP914" s="122"/>
    </row>
    <row r="915" spans="1:42" ht="13.5" customHeight="1">
      <c r="A915" s="122"/>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2"/>
      <c r="AP915" s="122"/>
    </row>
    <row r="916" spans="1:42" ht="13.5" customHeight="1">
      <c r="A916" s="122"/>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2"/>
      <c r="AP916" s="122"/>
    </row>
    <row r="917" spans="1:42" ht="13.5" customHeight="1">
      <c r="A917" s="122"/>
      <c r="B917" s="122"/>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2"/>
      <c r="AP917" s="122"/>
    </row>
    <row r="918" spans="1:42" ht="13.5" customHeight="1">
      <c r="A918" s="122"/>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2"/>
      <c r="AP918" s="122"/>
    </row>
    <row r="919" spans="1:42" ht="13.5" customHeight="1">
      <c r="A919" s="122"/>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2"/>
      <c r="AP919" s="122"/>
    </row>
    <row r="920" spans="1:42" ht="13.5" customHeight="1">
      <c r="A920" s="122"/>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2"/>
      <c r="AP920" s="122"/>
    </row>
    <row r="921" spans="1:42" ht="13.5" customHeight="1">
      <c r="A921" s="122"/>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2"/>
      <c r="AP921" s="122"/>
    </row>
    <row r="922" spans="1:42" ht="13.5" customHeight="1">
      <c r="A922" s="122"/>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2"/>
      <c r="AP922" s="122"/>
    </row>
    <row r="923" spans="1:42" ht="13.5" customHeight="1">
      <c r="A923" s="122"/>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2"/>
      <c r="AP923" s="122"/>
    </row>
    <row r="924" spans="1:42" ht="13.5" customHeight="1">
      <c r="A924" s="122"/>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2"/>
      <c r="AP924" s="122"/>
    </row>
    <row r="925" spans="1:42" ht="13.5" customHeight="1">
      <c r="A925" s="122"/>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2"/>
      <c r="AP925" s="122"/>
    </row>
    <row r="926" spans="1:42" ht="13.5" customHeight="1">
      <c r="A926" s="122"/>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2"/>
      <c r="AP926" s="122"/>
    </row>
    <row r="927" spans="1:42" ht="13.5" customHeight="1">
      <c r="A927" s="122"/>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2"/>
      <c r="AP927" s="122"/>
    </row>
    <row r="928" spans="1:42" ht="13.5" customHeight="1">
      <c r="A928" s="122"/>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2"/>
      <c r="AP928" s="122"/>
    </row>
    <row r="929" spans="1:42" ht="13.5" customHeight="1">
      <c r="A929" s="122"/>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2"/>
      <c r="AP929" s="122"/>
    </row>
    <row r="930" spans="1:42" ht="13.5" customHeight="1">
      <c r="A930" s="122"/>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2"/>
      <c r="AP930" s="122"/>
    </row>
    <row r="931" spans="1:42" ht="13.5" customHeight="1">
      <c r="A931" s="122"/>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2"/>
      <c r="AP931" s="122"/>
    </row>
    <row r="932" spans="1:42" ht="13.5" customHeight="1">
      <c r="A932" s="122"/>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2"/>
      <c r="AP932" s="122"/>
    </row>
    <row r="933" spans="1:42" ht="13.5" customHeight="1">
      <c r="A933" s="122"/>
      <c r="B933" s="122"/>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2"/>
      <c r="AP933" s="122"/>
    </row>
    <row r="934" spans="1:42" ht="13.5" customHeight="1">
      <c r="A934" s="122"/>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2"/>
      <c r="AP934" s="122"/>
    </row>
    <row r="935" spans="1:42" ht="13.5" customHeight="1">
      <c r="A935" s="122"/>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2"/>
      <c r="AP935" s="122"/>
    </row>
    <row r="936" spans="1:42" ht="13.5" customHeight="1">
      <c r="A936" s="122"/>
      <c r="B936" s="122"/>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2"/>
      <c r="AP936" s="122"/>
    </row>
    <row r="937" spans="1:42" ht="13.5" customHeight="1">
      <c r="A937" s="122"/>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2"/>
      <c r="AP937" s="122"/>
    </row>
    <row r="938" spans="1:42" ht="13.5" customHeight="1">
      <c r="A938" s="122"/>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2"/>
      <c r="AP938" s="122"/>
    </row>
    <row r="939" spans="1:42" ht="13.5" customHeight="1">
      <c r="A939" s="122"/>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2"/>
      <c r="AP939" s="122"/>
    </row>
    <row r="940" spans="1:42" ht="13.5" customHeight="1">
      <c r="A940" s="122"/>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2"/>
      <c r="AP940" s="122"/>
    </row>
    <row r="941" spans="1:42" ht="13.5" customHeight="1">
      <c r="A941" s="122"/>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2"/>
      <c r="AP941" s="122"/>
    </row>
    <row r="942" spans="1:42" ht="13.5" customHeight="1">
      <c r="A942" s="122"/>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2"/>
      <c r="AP942" s="122"/>
    </row>
    <row r="943" spans="1:42" ht="13.5" customHeight="1">
      <c r="A943" s="122"/>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2"/>
      <c r="AP943" s="122"/>
    </row>
    <row r="944" spans="1:42" ht="13.5" customHeight="1">
      <c r="A944" s="122"/>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2"/>
      <c r="AP944" s="122"/>
    </row>
    <row r="945" spans="1:42" ht="13.5" customHeight="1">
      <c r="A945" s="122"/>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2"/>
      <c r="AP945" s="122"/>
    </row>
    <row r="946" spans="1:42" ht="13.5" customHeight="1">
      <c r="A946" s="122"/>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2"/>
      <c r="AP946" s="122"/>
    </row>
    <row r="947" spans="1:42" ht="13.5" customHeight="1">
      <c r="A947" s="122"/>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2"/>
      <c r="AP947" s="122"/>
    </row>
    <row r="948" spans="1:42" ht="13.5" customHeight="1">
      <c r="A948" s="122"/>
      <c r="B948" s="122"/>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2"/>
      <c r="AP948" s="122"/>
    </row>
    <row r="949" spans="1:42" ht="13.5" customHeight="1">
      <c r="A949" s="122"/>
      <c r="B949" s="122"/>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2"/>
      <c r="AP949" s="122"/>
    </row>
    <row r="950" spans="1:42" ht="13.5" customHeight="1">
      <c r="A950" s="122"/>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2"/>
      <c r="AP950" s="122"/>
    </row>
    <row r="951" spans="1:42" ht="13.5" customHeight="1">
      <c r="A951" s="122"/>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2"/>
      <c r="AP951" s="122"/>
    </row>
    <row r="952" spans="1:42" ht="13.5" customHeight="1">
      <c r="A952" s="122"/>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2"/>
      <c r="AP952" s="122"/>
    </row>
    <row r="953" spans="1:42" ht="13.5" customHeight="1">
      <c r="A953" s="122"/>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2"/>
      <c r="AP953" s="122"/>
    </row>
    <row r="954" spans="1:42" ht="13.5" customHeight="1">
      <c r="A954" s="122"/>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2"/>
      <c r="AP954" s="122"/>
    </row>
    <row r="955" spans="1:42" ht="13.5" customHeight="1">
      <c r="A955" s="122"/>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2"/>
      <c r="AP955" s="122"/>
    </row>
    <row r="956" spans="1:42" ht="13.5" customHeight="1">
      <c r="A956" s="122"/>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2"/>
      <c r="AP956" s="122"/>
    </row>
    <row r="957" spans="1:42" ht="13.5" customHeight="1">
      <c r="A957" s="122"/>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2"/>
      <c r="AP957" s="122"/>
    </row>
    <row r="958" spans="1:42" ht="13.5" customHeight="1">
      <c r="A958" s="122"/>
      <c r="B958" s="122"/>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2"/>
      <c r="AP958" s="122"/>
    </row>
    <row r="959" spans="1:42" ht="13.5" customHeight="1">
      <c r="A959" s="122"/>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2"/>
      <c r="AP959" s="122"/>
    </row>
    <row r="960" spans="1:42" ht="13.5" customHeight="1">
      <c r="A960" s="122"/>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2"/>
      <c r="AP960" s="122"/>
    </row>
    <row r="961" spans="1:42" ht="13.5" customHeight="1">
      <c r="A961" s="122"/>
      <c r="B961" s="122"/>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2"/>
      <c r="AP961" s="122"/>
    </row>
    <row r="962" spans="1:42" ht="13.5" customHeight="1">
      <c r="A962" s="122"/>
      <c r="B962" s="122"/>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2"/>
      <c r="AP962" s="122"/>
    </row>
    <row r="963" spans="1:42" ht="13.5" customHeight="1">
      <c r="A963" s="122"/>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2"/>
      <c r="AP963" s="122"/>
    </row>
    <row r="964" spans="1:42" ht="13.5" customHeight="1">
      <c r="A964" s="122"/>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2"/>
      <c r="AP964" s="122"/>
    </row>
    <row r="965" spans="1:42" ht="13.5" customHeight="1">
      <c r="A965" s="122"/>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2"/>
      <c r="AP965" s="122"/>
    </row>
    <row r="966" spans="1:42" ht="13.5" customHeight="1">
      <c r="A966" s="122"/>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2"/>
      <c r="AP966" s="122"/>
    </row>
    <row r="967" spans="1:42" ht="13.5" customHeight="1">
      <c r="A967" s="122"/>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2"/>
      <c r="AP967" s="122"/>
    </row>
    <row r="968" spans="1:42" ht="13.5" customHeight="1">
      <c r="A968" s="122"/>
      <c r="B968" s="122"/>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2"/>
      <c r="AP968" s="122"/>
    </row>
    <row r="969" spans="1:42" ht="13.5" customHeight="1">
      <c r="A969" s="122"/>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2"/>
      <c r="AP969" s="122"/>
    </row>
    <row r="970" spans="1:42" ht="13.5" customHeight="1">
      <c r="A970" s="122"/>
      <c r="B970" s="122"/>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2"/>
      <c r="AP970" s="122"/>
    </row>
    <row r="971" spans="1:42" ht="13.5" customHeight="1">
      <c r="A971" s="122"/>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2"/>
      <c r="AP971" s="122"/>
    </row>
    <row r="972" spans="1:42" ht="13.5" customHeight="1">
      <c r="A972" s="122"/>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2"/>
      <c r="AP972" s="122"/>
    </row>
    <row r="973" spans="1:42" ht="13.5" customHeight="1">
      <c r="A973" s="122"/>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2"/>
      <c r="AP973" s="122"/>
    </row>
    <row r="974" spans="1:42" ht="13.5" customHeight="1">
      <c r="A974" s="122"/>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2"/>
      <c r="AP974" s="122"/>
    </row>
    <row r="975" spans="1:42" ht="13.5" customHeight="1">
      <c r="A975" s="122"/>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2"/>
      <c r="AP975" s="122"/>
    </row>
    <row r="976" spans="1:42" ht="13.5" customHeight="1">
      <c r="A976" s="122"/>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2"/>
      <c r="AP976" s="122"/>
    </row>
    <row r="977" spans="1:42" ht="13.5" customHeight="1">
      <c r="A977" s="122"/>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2"/>
      <c r="AP977" s="122"/>
    </row>
    <row r="978" spans="1:42" ht="13.5" customHeight="1">
      <c r="A978" s="122"/>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2"/>
      <c r="AP978" s="122"/>
    </row>
    <row r="979" spans="1:42" ht="13.5" customHeight="1">
      <c r="A979" s="122"/>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2"/>
      <c r="AP979" s="122"/>
    </row>
    <row r="980" spans="1:42" ht="13.5" customHeight="1">
      <c r="A980" s="122"/>
      <c r="B980" s="122"/>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2"/>
      <c r="AP980" s="122"/>
    </row>
    <row r="981" spans="1:42" ht="13.5" customHeight="1">
      <c r="A981" s="122"/>
      <c r="B981" s="122"/>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2"/>
      <c r="AP981" s="122"/>
    </row>
    <row r="982" spans="1:42" ht="13.5" customHeight="1">
      <c r="A982" s="122"/>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2"/>
      <c r="AP982" s="122"/>
    </row>
    <row r="983" spans="1:42" ht="13.5" customHeight="1">
      <c r="A983" s="122"/>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2"/>
      <c r="AP983" s="122"/>
    </row>
    <row r="984" spans="1:42" ht="13.5" customHeight="1">
      <c r="A984" s="122"/>
      <c r="B984" s="122"/>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2"/>
      <c r="AP984" s="122"/>
    </row>
    <row r="985" spans="1:42" ht="13.5" customHeight="1">
      <c r="A985" s="122"/>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2"/>
      <c r="AP985" s="122"/>
    </row>
    <row r="986" spans="1:42" ht="13.5" customHeight="1">
      <c r="A986" s="122"/>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2"/>
      <c r="AP986" s="122"/>
    </row>
    <row r="987" spans="1:42" ht="13.5" customHeight="1">
      <c r="A987" s="122"/>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2"/>
      <c r="AP987" s="122"/>
    </row>
    <row r="988" spans="1:42" ht="13.5" customHeight="1">
      <c r="A988" s="122"/>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2"/>
      <c r="AP988" s="122"/>
    </row>
    <row r="989" spans="1:42" ht="13.5" customHeight="1">
      <c r="A989" s="122"/>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2"/>
      <c r="AP989" s="122"/>
    </row>
    <row r="990" spans="1:42" ht="13.5" customHeight="1">
      <c r="A990" s="122"/>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2"/>
      <c r="AP990" s="122"/>
    </row>
    <row r="991" spans="1:42" ht="13.5" customHeight="1">
      <c r="A991" s="122"/>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2"/>
      <c r="AP991" s="122"/>
    </row>
    <row r="992" spans="1:42" ht="13.5" customHeight="1">
      <c r="A992" s="122"/>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2"/>
      <c r="AP992" s="122"/>
    </row>
    <row r="993" spans="1:42" ht="13.5" customHeight="1">
      <c r="A993" s="122"/>
      <c r="B993" s="122"/>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2"/>
      <c r="AP993" s="122"/>
    </row>
    <row r="994" spans="1:42" ht="13.5" customHeight="1">
      <c r="A994" s="122"/>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2"/>
      <c r="AP994" s="122"/>
    </row>
    <row r="995" spans="1:42" ht="13.5" customHeight="1">
      <c r="A995" s="122"/>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2"/>
      <c r="AP995" s="122"/>
    </row>
    <row r="996" spans="1:42" ht="13.5" customHeight="1">
      <c r="A996" s="122"/>
      <c r="B996" s="122"/>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2"/>
      <c r="AP996" s="122"/>
    </row>
    <row r="997" spans="1:42" ht="13.5" customHeight="1">
      <c r="A997" s="122"/>
      <c r="B997" s="122"/>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2"/>
      <c r="AP997" s="122"/>
    </row>
    <row r="998" spans="1:42" ht="13.5" customHeight="1">
      <c r="A998" s="122"/>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2"/>
      <c r="AP998" s="122"/>
    </row>
    <row r="999" spans="1:42" ht="13.5" customHeight="1">
      <c r="A999" s="122"/>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2"/>
      <c r="AP999" s="122"/>
    </row>
    <row r="1000" spans="1:42" ht="13.5" customHeight="1">
      <c r="A1000" s="122"/>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2"/>
      <c r="AP1000" s="122"/>
    </row>
  </sheetData>
  <autoFilter ref="A7:AP472" xr:uid="{00000000-0009-0000-0000-000013000000}">
    <sortState xmlns:xlrd2="http://schemas.microsoft.com/office/spreadsheetml/2017/richdata2" ref="A7:AP472">
      <sortCondition ref="B7:B472"/>
    </sortState>
  </autoFilter>
  <mergeCells count="4">
    <mergeCell ref="A2:I2"/>
    <mergeCell ref="A475:Q475"/>
    <mergeCell ref="A476:Q476"/>
    <mergeCell ref="A477:Q477"/>
  </mergeCells>
  <hyperlinks>
    <hyperlink ref="A2" r:id="rId1" xr:uid="{00000000-0004-0000-1300-000000000000}"/>
    <hyperlink ref="A481" r:id="rId2" xr:uid="{00000000-0004-0000-1300-000001000000}"/>
    <hyperlink ref="A482" r:id="rId3" xr:uid="{00000000-0004-0000-1300-000002000000}"/>
  </hyperlinks>
  <pageMargins left="0.74803149606299213" right="0.74803149606299213" top="0.59055118110236204" bottom="0.59055118110236204" header="0" footer="0"/>
  <pageSetup scale="3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2578125" defaultRowHeight="15" customHeight="1"/>
  <cols>
    <col min="1" max="1" width="10.5703125" customWidth="1"/>
    <col min="2" max="26" width="8.42578125" customWidth="1"/>
  </cols>
  <sheetData>
    <row r="1" spans="1:26" ht="14.25" customHeight="1">
      <c r="A1" s="121" t="s">
        <v>1589</v>
      </c>
      <c r="B1" s="15"/>
      <c r="C1" s="15"/>
      <c r="D1" s="15"/>
      <c r="E1" s="15"/>
      <c r="F1" s="15"/>
      <c r="G1" s="15"/>
      <c r="H1" s="15"/>
      <c r="I1" s="15"/>
      <c r="J1" s="15"/>
      <c r="K1" s="15"/>
      <c r="L1" s="15"/>
      <c r="M1" s="15"/>
      <c r="N1" s="15"/>
      <c r="O1" s="15"/>
      <c r="P1" s="15"/>
      <c r="Q1" s="15"/>
      <c r="R1" s="15"/>
      <c r="S1" s="15"/>
      <c r="T1" s="15"/>
      <c r="U1" s="15"/>
      <c r="V1" s="15"/>
      <c r="W1" s="15"/>
      <c r="X1" s="15"/>
      <c r="Y1" s="15"/>
      <c r="Z1" s="15"/>
    </row>
    <row r="2" spans="1:26" ht="14.2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row>
    <row r="3" spans="1:26" ht="14.25" customHeight="1">
      <c r="A3" s="245" t="s">
        <v>1590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row>
    <row r="4" spans="1:26" ht="14.25" customHeight="1">
      <c r="A4" s="269" t="s">
        <v>1591</v>
      </c>
      <c r="B4" s="245" t="s">
        <v>1592</v>
      </c>
      <c r="C4" s="245"/>
      <c r="D4" s="245"/>
      <c r="E4" s="245"/>
      <c r="F4" s="245"/>
      <c r="G4" s="245"/>
      <c r="H4" s="245"/>
      <c r="I4" s="245"/>
      <c r="J4" s="245"/>
      <c r="K4" s="245"/>
      <c r="L4" s="245"/>
      <c r="M4" s="245"/>
      <c r="N4" s="245"/>
      <c r="O4" s="245"/>
      <c r="P4" s="245"/>
      <c r="Q4" s="245"/>
      <c r="R4" s="245"/>
      <c r="S4" s="245"/>
      <c r="T4" s="245"/>
      <c r="U4" s="245"/>
      <c r="V4" s="245"/>
      <c r="W4" s="245"/>
      <c r="X4" s="245"/>
      <c r="Y4" s="245"/>
      <c r="Z4" s="245"/>
    </row>
    <row r="5" spans="1:26" ht="14.25" customHeight="1">
      <c r="A5" s="269" t="s">
        <v>1501</v>
      </c>
      <c r="B5" s="245" t="s">
        <v>1502</v>
      </c>
      <c r="C5" s="245"/>
      <c r="D5" s="245"/>
      <c r="E5" s="245"/>
      <c r="F5" s="245"/>
      <c r="G5" s="245"/>
      <c r="H5" s="245"/>
      <c r="I5" s="245"/>
      <c r="J5" s="245"/>
      <c r="K5" s="245"/>
      <c r="L5" s="245"/>
      <c r="M5" s="245"/>
      <c r="N5" s="245"/>
      <c r="O5" s="245"/>
      <c r="P5" s="245"/>
      <c r="Q5" s="245"/>
      <c r="R5" s="245"/>
      <c r="S5" s="245"/>
      <c r="T5" s="245"/>
      <c r="U5" s="245"/>
      <c r="V5" s="245"/>
      <c r="W5" s="245"/>
      <c r="X5" s="245"/>
      <c r="Y5" s="245"/>
      <c r="Z5" s="245"/>
    </row>
    <row r="6" spans="1:26" ht="14.25" customHeight="1">
      <c r="A6" s="269" t="s">
        <v>1536</v>
      </c>
      <c r="B6" s="245" t="s">
        <v>1593</v>
      </c>
      <c r="C6" s="245"/>
      <c r="D6" s="245"/>
      <c r="E6" s="245"/>
      <c r="F6" s="245"/>
      <c r="G6" s="245"/>
      <c r="H6" s="245"/>
      <c r="I6" s="245"/>
      <c r="J6" s="245"/>
      <c r="K6" s="245"/>
      <c r="L6" s="245"/>
      <c r="M6" s="245"/>
      <c r="N6" s="245"/>
      <c r="O6" s="245"/>
      <c r="P6" s="245"/>
      <c r="Q6" s="245"/>
      <c r="R6" s="245"/>
      <c r="S6" s="245"/>
      <c r="T6" s="245"/>
      <c r="U6" s="245"/>
      <c r="V6" s="245"/>
      <c r="W6" s="245"/>
      <c r="X6" s="245"/>
      <c r="Y6" s="245"/>
      <c r="Z6" s="245"/>
    </row>
    <row r="7" spans="1:26" ht="14.25" customHeight="1">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row>
    <row r="8" spans="1:26" ht="14.25" customHeight="1">
      <c r="A8" s="245"/>
      <c r="B8" s="245"/>
      <c r="C8" s="245"/>
      <c r="D8" s="245"/>
      <c r="E8" s="245"/>
      <c r="F8" s="245"/>
      <c r="G8" s="245"/>
      <c r="H8" s="245"/>
      <c r="I8" s="245"/>
      <c r="J8" s="245"/>
      <c r="K8" s="245"/>
      <c r="L8" s="245"/>
      <c r="M8" s="245"/>
      <c r="N8" s="245"/>
      <c r="O8" s="245"/>
      <c r="P8" s="245"/>
      <c r="Q8" s="245"/>
      <c r="R8" s="245"/>
      <c r="S8" s="245"/>
      <c r="T8" s="245"/>
      <c r="U8" s="245"/>
      <c r="V8" s="245"/>
      <c r="W8" s="245"/>
      <c r="X8" s="245"/>
      <c r="Y8" s="245"/>
      <c r="Z8" s="245"/>
    </row>
    <row r="9" spans="1:26" ht="14.25" customHeight="1">
      <c r="A9" s="210" t="s">
        <v>1510</v>
      </c>
      <c r="B9" s="11"/>
      <c r="C9" s="270"/>
      <c r="D9" s="245"/>
      <c r="E9" s="245"/>
      <c r="F9" s="245"/>
      <c r="G9" s="245"/>
      <c r="H9" s="245"/>
      <c r="I9" s="245"/>
      <c r="J9" s="245"/>
      <c r="K9" s="245"/>
      <c r="L9" s="245"/>
      <c r="M9" s="245"/>
      <c r="N9" s="245"/>
      <c r="O9" s="245"/>
      <c r="P9" s="245"/>
      <c r="Q9" s="245"/>
      <c r="R9" s="245"/>
      <c r="S9" s="245"/>
      <c r="T9" s="245"/>
      <c r="U9" s="245"/>
      <c r="V9" s="245"/>
      <c r="W9" s="245"/>
      <c r="X9" s="245"/>
      <c r="Y9" s="245"/>
      <c r="Z9" s="245"/>
    </row>
    <row r="10" spans="1:26" ht="14.25" customHeight="1">
      <c r="A10" s="179" t="s">
        <v>1594</v>
      </c>
      <c r="B10" s="271"/>
      <c r="C10" s="272"/>
      <c r="D10" s="245"/>
      <c r="E10" s="245"/>
      <c r="F10" s="245"/>
      <c r="G10" s="245"/>
      <c r="H10" s="245"/>
      <c r="I10" s="245"/>
      <c r="J10" s="245"/>
      <c r="K10" s="245"/>
      <c r="L10" s="245"/>
      <c r="M10" s="245"/>
      <c r="N10" s="245"/>
      <c r="O10" s="245"/>
      <c r="P10" s="245"/>
      <c r="Q10" s="245"/>
      <c r="R10" s="245"/>
      <c r="S10" s="245"/>
      <c r="T10" s="245"/>
      <c r="U10" s="245"/>
      <c r="V10" s="245"/>
      <c r="W10" s="245"/>
      <c r="X10" s="245"/>
      <c r="Y10" s="245"/>
      <c r="Z10" s="245"/>
    </row>
    <row r="11" spans="1:26" ht="14.25" customHeight="1">
      <c r="A11" s="179" t="s">
        <v>1595</v>
      </c>
      <c r="B11" s="271"/>
      <c r="C11" s="272"/>
      <c r="D11" s="245"/>
      <c r="E11" s="245"/>
      <c r="F11" s="245"/>
      <c r="G11" s="245"/>
      <c r="H11" s="245"/>
      <c r="I11" s="245"/>
      <c r="J11" s="245"/>
      <c r="K11" s="245"/>
      <c r="L11" s="245"/>
      <c r="M11" s="245"/>
      <c r="N11" s="245"/>
      <c r="O11" s="245"/>
      <c r="P11" s="245"/>
      <c r="Q11" s="245"/>
      <c r="R11" s="245"/>
      <c r="S11" s="245"/>
      <c r="T11" s="245"/>
      <c r="U11" s="245"/>
      <c r="V11" s="245"/>
      <c r="W11" s="245"/>
      <c r="X11" s="245"/>
      <c r="Y11" s="245"/>
      <c r="Z11" s="245"/>
    </row>
    <row r="12" spans="1:26" ht="14.25" customHeight="1">
      <c r="A12" s="179"/>
      <c r="B12" s="271"/>
      <c r="C12" s="272"/>
      <c r="D12" s="245"/>
      <c r="E12" s="245"/>
      <c r="F12" s="245"/>
      <c r="G12" s="245"/>
      <c r="H12" s="245"/>
      <c r="I12" s="245"/>
      <c r="J12" s="245"/>
      <c r="K12" s="245"/>
      <c r="L12" s="245"/>
      <c r="M12" s="245"/>
      <c r="N12" s="245"/>
      <c r="O12" s="245"/>
      <c r="P12" s="245"/>
      <c r="Q12" s="245"/>
      <c r="R12" s="245"/>
      <c r="S12" s="245"/>
      <c r="T12" s="245"/>
      <c r="U12" s="245"/>
      <c r="V12" s="245"/>
      <c r="W12" s="245"/>
      <c r="X12" s="245"/>
      <c r="Y12" s="245"/>
      <c r="Z12" s="245"/>
    </row>
    <row r="13" spans="1:26" ht="14.25" customHeight="1">
      <c r="A13" s="179" t="s">
        <v>1596</v>
      </c>
      <c r="B13" s="271"/>
      <c r="C13" s="272"/>
      <c r="D13" s="245"/>
      <c r="E13" s="245"/>
      <c r="F13" s="245"/>
      <c r="G13" s="245"/>
      <c r="H13" s="245"/>
      <c r="I13" s="245"/>
      <c r="J13" s="245"/>
      <c r="K13" s="245"/>
      <c r="L13" s="245"/>
      <c r="M13" s="245"/>
      <c r="N13" s="245"/>
      <c r="O13" s="245"/>
      <c r="P13" s="245"/>
      <c r="Q13" s="245"/>
      <c r="R13" s="245"/>
      <c r="S13" s="245"/>
      <c r="T13" s="245"/>
      <c r="U13" s="245"/>
      <c r="V13" s="245"/>
      <c r="W13" s="245"/>
      <c r="X13" s="245"/>
      <c r="Y13" s="245"/>
      <c r="Z13" s="245"/>
    </row>
    <row r="14" spans="1:26" ht="14.25" customHeight="1">
      <c r="A14" s="179" t="s">
        <v>1597</v>
      </c>
      <c r="B14" s="271"/>
      <c r="C14" s="272"/>
      <c r="D14" s="245"/>
      <c r="E14" s="245"/>
      <c r="F14" s="245"/>
      <c r="G14" s="245"/>
      <c r="H14" s="245"/>
      <c r="I14" s="245"/>
      <c r="J14" s="245"/>
      <c r="K14" s="245"/>
      <c r="L14" s="245"/>
      <c r="M14" s="245"/>
      <c r="N14" s="245"/>
      <c r="O14" s="245"/>
      <c r="P14" s="245"/>
      <c r="Q14" s="245"/>
      <c r="R14" s="245"/>
      <c r="S14" s="245"/>
      <c r="T14" s="245"/>
      <c r="U14" s="245"/>
      <c r="V14" s="245"/>
      <c r="W14" s="245"/>
      <c r="X14" s="245"/>
      <c r="Y14" s="245"/>
      <c r="Z14" s="245"/>
    </row>
    <row r="15" spans="1:26" ht="14.25" customHeight="1">
      <c r="A15" s="179" t="s">
        <v>1598</v>
      </c>
      <c r="B15" s="271"/>
      <c r="C15" s="272"/>
      <c r="D15" s="245"/>
      <c r="E15" s="245"/>
      <c r="F15" s="245"/>
      <c r="G15" s="245"/>
      <c r="H15" s="245"/>
      <c r="I15" s="245"/>
      <c r="J15" s="245"/>
      <c r="K15" s="245"/>
      <c r="L15" s="245"/>
      <c r="M15" s="245"/>
      <c r="N15" s="245"/>
      <c r="O15" s="245"/>
      <c r="P15" s="245"/>
      <c r="Q15" s="245"/>
      <c r="R15" s="245"/>
      <c r="S15" s="245"/>
      <c r="T15" s="245"/>
      <c r="U15" s="245"/>
      <c r="V15" s="245"/>
      <c r="W15" s="245"/>
      <c r="X15" s="245"/>
      <c r="Y15" s="245"/>
      <c r="Z15" s="245"/>
    </row>
    <row r="16" spans="1:26" ht="14.25" customHeight="1">
      <c r="A16" s="179"/>
      <c r="B16" s="271"/>
      <c r="C16" s="272"/>
      <c r="D16" s="245"/>
      <c r="E16" s="245"/>
      <c r="F16" s="245"/>
      <c r="G16" s="245"/>
      <c r="H16" s="245"/>
      <c r="I16" s="245"/>
      <c r="J16" s="245"/>
      <c r="K16" s="245"/>
      <c r="L16" s="245"/>
      <c r="M16" s="245"/>
      <c r="N16" s="245"/>
      <c r="O16" s="245"/>
      <c r="P16" s="245"/>
      <c r="Q16" s="245"/>
      <c r="R16" s="245"/>
      <c r="S16" s="245"/>
      <c r="T16" s="245"/>
      <c r="U16" s="245"/>
      <c r="V16" s="245"/>
      <c r="W16" s="245"/>
      <c r="X16" s="245"/>
      <c r="Y16" s="245"/>
      <c r="Z16" s="245"/>
    </row>
    <row r="17" spans="1:26" ht="14.25" customHeight="1">
      <c r="A17" s="179" t="s">
        <v>1599</v>
      </c>
      <c r="B17" s="180"/>
      <c r="C17" s="11"/>
      <c r="D17" s="245"/>
      <c r="E17" s="245"/>
      <c r="F17" s="245"/>
      <c r="G17" s="245"/>
      <c r="H17" s="245"/>
      <c r="I17" s="245"/>
      <c r="J17" s="245"/>
      <c r="K17" s="245"/>
      <c r="L17" s="245"/>
      <c r="M17" s="245"/>
      <c r="N17" s="245"/>
      <c r="O17" s="245"/>
      <c r="P17" s="245"/>
      <c r="Q17" s="245"/>
      <c r="R17" s="245"/>
      <c r="S17" s="245"/>
      <c r="T17" s="245"/>
      <c r="U17" s="245"/>
      <c r="V17" s="245"/>
      <c r="W17" s="245"/>
      <c r="X17" s="245"/>
      <c r="Y17" s="245"/>
      <c r="Z17" s="245"/>
    </row>
    <row r="18" spans="1:26" ht="14.25" customHeight="1">
      <c r="A18" s="179" t="s">
        <v>1600</v>
      </c>
      <c r="B18" s="180"/>
      <c r="C18" s="11"/>
      <c r="D18" s="245"/>
      <c r="E18" s="245"/>
      <c r="F18" s="245"/>
      <c r="G18" s="245"/>
      <c r="H18" s="245"/>
      <c r="I18" s="245"/>
      <c r="J18" s="245"/>
      <c r="K18" s="245"/>
      <c r="L18" s="245"/>
      <c r="M18" s="245"/>
      <c r="N18" s="245"/>
      <c r="O18" s="245"/>
      <c r="P18" s="245"/>
      <c r="Q18" s="245"/>
      <c r="R18" s="245"/>
      <c r="S18" s="245"/>
      <c r="T18" s="245"/>
      <c r="U18" s="245"/>
      <c r="V18" s="245"/>
      <c r="W18" s="245"/>
      <c r="X18" s="245"/>
      <c r="Y18" s="245"/>
      <c r="Z18" s="245"/>
    </row>
    <row r="19" spans="1:26" ht="14.25" customHeight="1">
      <c r="A19" s="179" t="s">
        <v>1601</v>
      </c>
      <c r="B19" s="180"/>
      <c r="C19" s="11"/>
      <c r="D19" s="245"/>
      <c r="E19" s="245"/>
      <c r="F19" s="245"/>
      <c r="G19" s="245"/>
      <c r="H19" s="245"/>
      <c r="I19" s="245"/>
      <c r="J19" s="245"/>
      <c r="K19" s="245"/>
      <c r="L19" s="245"/>
      <c r="M19" s="245"/>
      <c r="N19" s="245"/>
      <c r="O19" s="245"/>
      <c r="P19" s="245"/>
      <c r="Q19" s="245"/>
      <c r="R19" s="245"/>
      <c r="S19" s="245"/>
      <c r="T19" s="245"/>
      <c r="U19" s="245"/>
      <c r="V19" s="245"/>
      <c r="W19" s="245"/>
      <c r="X19" s="245"/>
      <c r="Y19" s="245"/>
      <c r="Z19" s="245"/>
    </row>
    <row r="20" spans="1:26" ht="14.25" customHeight="1">
      <c r="A20" s="179"/>
      <c r="B20" s="180"/>
      <c r="C20" s="11"/>
      <c r="D20" s="245"/>
      <c r="E20" s="245"/>
      <c r="F20" s="245"/>
      <c r="G20" s="245"/>
      <c r="H20" s="245"/>
      <c r="I20" s="245"/>
      <c r="J20" s="245"/>
      <c r="K20" s="245"/>
      <c r="L20" s="245"/>
      <c r="M20" s="245"/>
      <c r="N20" s="245"/>
      <c r="O20" s="245"/>
      <c r="P20" s="245"/>
      <c r="Q20" s="245"/>
      <c r="R20" s="245"/>
      <c r="S20" s="245"/>
      <c r="T20" s="245"/>
      <c r="U20" s="245"/>
      <c r="V20" s="245"/>
      <c r="W20" s="245"/>
      <c r="X20" s="245"/>
      <c r="Y20" s="245"/>
      <c r="Z20" s="245"/>
    </row>
    <row r="21" spans="1:26" ht="14.25" customHeight="1">
      <c r="A21" s="179" t="s">
        <v>1602</v>
      </c>
      <c r="B21" s="180"/>
      <c r="C21" s="11"/>
      <c r="D21" s="245"/>
      <c r="E21" s="245"/>
      <c r="F21" s="245"/>
      <c r="G21" s="245"/>
      <c r="H21" s="245"/>
      <c r="I21" s="245"/>
      <c r="J21" s="245"/>
      <c r="K21" s="245"/>
      <c r="L21" s="245"/>
      <c r="M21" s="245"/>
      <c r="N21" s="245"/>
      <c r="O21" s="245"/>
      <c r="P21" s="245"/>
      <c r="Q21" s="245"/>
      <c r="R21" s="245"/>
      <c r="S21" s="245"/>
      <c r="T21" s="245"/>
      <c r="U21" s="245"/>
      <c r="V21" s="245"/>
      <c r="W21" s="245"/>
      <c r="X21" s="245"/>
      <c r="Y21" s="245"/>
      <c r="Z21" s="245"/>
    </row>
    <row r="22" spans="1:26" ht="14.25" customHeight="1">
      <c r="A22" s="179" t="s">
        <v>1603</v>
      </c>
      <c r="B22" s="180"/>
      <c r="C22" s="11"/>
      <c r="D22" s="245"/>
      <c r="E22" s="245"/>
      <c r="F22" s="245"/>
      <c r="G22" s="245"/>
      <c r="H22" s="245"/>
      <c r="I22" s="245"/>
      <c r="J22" s="245"/>
      <c r="K22" s="245"/>
      <c r="L22" s="245"/>
      <c r="M22" s="245"/>
      <c r="N22" s="245"/>
      <c r="O22" s="245"/>
      <c r="P22" s="245"/>
      <c r="Q22" s="245"/>
      <c r="R22" s="245"/>
      <c r="S22" s="245"/>
      <c r="T22" s="245"/>
      <c r="U22" s="245"/>
      <c r="V22" s="245"/>
      <c r="W22" s="245"/>
      <c r="X22" s="245"/>
      <c r="Y22" s="245"/>
      <c r="Z22" s="245"/>
    </row>
    <row r="23" spans="1:26" ht="14.25" customHeight="1">
      <c r="A23" s="179" t="s">
        <v>1604</v>
      </c>
      <c r="B23" s="244"/>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row>
    <row r="24" spans="1:26" ht="14.25" customHeight="1">
      <c r="A24" s="179" t="s">
        <v>1605</v>
      </c>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4.25" customHeight="1">
      <c r="A25" s="179" t="s">
        <v>1606</v>
      </c>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4.2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4.25" customHeight="1">
      <c r="A27" s="235" t="s">
        <v>1607</v>
      </c>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4.25" customHeight="1">
      <c r="A28" s="245" t="s">
        <v>1608</v>
      </c>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4.25" customHeight="1">
      <c r="A29" s="269" t="s">
        <v>1609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4.2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4.2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4.25"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4.2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4.2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4.2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4.2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4.2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4.2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4.2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4.2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4.2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4.2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4.2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4.2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4.2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4.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4.2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4.2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4.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4.2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4.2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4.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4.2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4.2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4.2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4.2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4.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4.2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4.2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4.2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4.2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4.2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4.2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4.2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4.2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4.2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4.2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4.2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4.2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4.2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4.2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4.2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4.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4.2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4.2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4.2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4.2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4.2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4.2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4.2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4.2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4.2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4.2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4.2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4.2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4.2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4.2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4.2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4.2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4.2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4.2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4.2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4.2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4.2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4.2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4.2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4.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4.2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4.2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4.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4.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4.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4.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4.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4.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4.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4.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4.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4.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4.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4.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4.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4.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4.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4.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4.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4.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4.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4.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4.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4.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4.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4.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4.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4.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4.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4.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4.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4.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4.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4.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4.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4.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4.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4.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4.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4.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4.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4.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4.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4.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4.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4.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4.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4.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4.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4.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4.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4.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4.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4.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4.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4.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4.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4.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4.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4.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4.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4.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4.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4.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4.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4.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4.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4.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4.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4.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4.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4.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4.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4.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4.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4.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4.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4.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4.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4.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4.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4.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4.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4.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4.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4.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4.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4.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4.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4.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4.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4.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4.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4.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4.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4.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4.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4.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4.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4.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4.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4.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4.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4.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4.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4.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4.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4.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4.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4.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4.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4.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4.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4.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4.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4.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4.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4.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4.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4.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4.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4.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4.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4.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4.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4.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4.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4.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4.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4.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4.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4.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4.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4.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4.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4.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4.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4.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4.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4.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4.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4.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4.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4.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4.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4.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4.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4.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4.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4.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4.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4.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4.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4.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4.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4.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4.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4.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4.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4.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4.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4.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4.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4.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4.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4.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4.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4.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4.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4.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4.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4.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4.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4.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4.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4.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4.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4.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4.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4.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4.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4.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4.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4.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4.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4.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4.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4.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4.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4.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4.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4.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4.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4.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4.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4.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4.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4.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4.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4.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4.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4.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4.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4.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4.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4.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4.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4.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4.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4.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4.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4.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4.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4.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4.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4.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4.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4.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4.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4.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4.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4.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4.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4.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4.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4.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4.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4.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4.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4.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4.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4.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4.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4.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4.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4.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4.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4.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4.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4.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4.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4.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4.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4.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4.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4.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4.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4.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4.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4.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4.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4.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4.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4.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4.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4.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4.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4.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4.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4.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4.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4.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4.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4.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4.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4.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4.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4.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4.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4.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4.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4.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4.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4.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4.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4.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4.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4.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4.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4.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4.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4.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4.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4.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4.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4.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4.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4.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4.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4.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4.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4.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4.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4.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4.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4.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4.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4.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4.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4.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4.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4.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4.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4.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4.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4.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4.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4.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4.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4.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4.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4.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4.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4.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4.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4.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4.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4.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4.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4.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4.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4.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4.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4.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4.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4.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4.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4.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4.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4.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4.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4.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4.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4.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4.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4.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4.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4.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4.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4.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4.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4.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4.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4.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4.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4.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4.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4.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4.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4.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4.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4.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4.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4.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4.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4.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4.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4.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4.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4.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4.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4.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4.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4.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4.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4.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4.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4.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4.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4.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4.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4.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4.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4.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4.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4.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4.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4.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4.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4.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4.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4.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4.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4.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4.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4.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4.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4.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4.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4.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4.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4.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4.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4.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4.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4.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4.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4.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4.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4.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4.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4.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4.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4.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4.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4.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4.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4.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4.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4.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4.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4.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4.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4.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4.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4.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4.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4.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4.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4.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4.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4.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4.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4.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4.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4.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4.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4.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4.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4.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4.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4.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4.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4.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4.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4.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4.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4.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4.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4.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4.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4.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4.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4.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4.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4.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4.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4.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4.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4.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4.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4.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4.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4.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4.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4.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4.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4.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4.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4.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4.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4.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4.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4.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4.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4.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4.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4.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4.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4.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4.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4.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4.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4.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4.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4.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4.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4.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4.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4.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4.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4.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4.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4.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4.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4.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4.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4.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4.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4.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4.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4.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4.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4.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4.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4.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4.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4.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4.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4.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4.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4.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4.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4.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4.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4.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4.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4.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4.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4.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4.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4.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4.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4.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4.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4.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4.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4.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4.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4.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4.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4.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4.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4.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4.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4.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4.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4.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4.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4.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4.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4.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4.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4.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4.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4.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4.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4.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4.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4.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4.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4.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4.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4.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4.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4.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4.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4.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4.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4.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4.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4.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4.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4.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4.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4.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4.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4.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4.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4.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4.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4.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4.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4.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4.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4.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4.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4.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4.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4.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4.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4.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4.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4.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4.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4.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4.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4.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4.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4.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4.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4.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4.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4.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4.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4.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4.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4.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4.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4.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4.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4.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4.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4.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4.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4.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4.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4.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4.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4.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4.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4.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4.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4.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4.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4.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4.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4.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4.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4.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4.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4.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4.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4.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4.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4.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4.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4.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4.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4.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4.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4.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4.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4.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4.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4.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4.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4.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4.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4.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4.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4.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4.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4.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4.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4.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4.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4.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4.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4.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4.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4.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4.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4.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4.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4.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4.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4.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4.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4.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4.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4.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4.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4.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4.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4.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4.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4.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4.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4.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4.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4.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4.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4.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4.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4.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4.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4.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4.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4.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4.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4.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4.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4.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4.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4.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4.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4.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4.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4.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4.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4.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4.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4.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4.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4.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4.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4.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4.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4.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4.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4.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4.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4.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4.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4.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4.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4.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4.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4.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4.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4.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4.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4.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4.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4.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4.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4.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4.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4.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4.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4.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4.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4.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4.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4.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4.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4.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4.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4.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4.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4.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4.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4.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4.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4.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4.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4.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4.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4.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4.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4.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4.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4.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4.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4.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4.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4.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4.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4.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4.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4.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4.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4.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4.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4.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4.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4.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4.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4.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4.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4.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4.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4.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4.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4.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4.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4.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4.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4.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4.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4.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4.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4.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4.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4.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4.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4.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4.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4.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4.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4.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4.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4.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4.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4.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4.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4.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4.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4.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4.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4.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4.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4.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4.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4.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4.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4.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4.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4.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4.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4.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4.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4.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4.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4.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4.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4.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4.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4.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4.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4.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4.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4.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4.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4.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4.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4.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4.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4.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4.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4.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4.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4.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4.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4.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4.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4.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4.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4.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4.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4.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4.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4.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4.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4.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4.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4.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4.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4.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4.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4.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4.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4.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4.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4.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4.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4.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4.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4.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4.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4.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4.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4.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4.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4.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4.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4.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4.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4.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4.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4.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4.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4.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4.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4.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4.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4.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4.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4.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4.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4.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4.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4.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4.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4.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4.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4.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4.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4.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4.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4.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4.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4.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4.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4.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4.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4.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4.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4.2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4.2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4.2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4.2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4.2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4.2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4.2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4.2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4.2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4.2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4.2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4.2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4.2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4.2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4.2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4.2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4.2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4.2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4.2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4.2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4.2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4.2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4.2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4.2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hyperlinks>
    <hyperlink ref="A4" location="null!A1" display="EVCD_01a" xr:uid="{00000000-0004-0000-1400-000000000000}"/>
    <hyperlink ref="A5" location="null!A1" display="EVCD_01b" xr:uid="{00000000-0004-0000-1400-000001000000}"/>
    <hyperlink ref="A6" location="null!A1" display="EVCD_02" xr:uid="{00000000-0004-0000-1400-000002000000}"/>
    <hyperlink ref="A29" r:id="rId1" xr:uid="{00000000-0004-0000-1400-000003000000}"/>
  </hyperlinks>
  <pageMargins left="0.70000000000000007" right="0.700000000000000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2"/>
  <sheetViews>
    <sheetView showGridLines="0" view="pageBreakPreview" zoomScale="60" zoomScaleNormal="100" workbookViewId="0">
      <selection activeCell="K36" sqref="K36"/>
    </sheetView>
  </sheetViews>
  <sheetFormatPr defaultColWidth="14.42578125" defaultRowHeight="15"/>
  <cols>
    <col min="1" max="1" width="48.28515625" customWidth="1"/>
    <col min="2" max="11" width="11.7109375" customWidth="1"/>
    <col min="12" max="13" width="8.7109375" hidden="1" customWidth="1"/>
    <col min="14" max="26" width="8.7109375" customWidth="1"/>
  </cols>
  <sheetData>
    <row r="1" spans="1:13" ht="20.25">
      <c r="A1" s="1" t="s">
        <v>0</v>
      </c>
    </row>
    <row r="2" spans="1:13">
      <c r="A2" s="2" t="s">
        <v>1</v>
      </c>
    </row>
    <row r="4" spans="1:13">
      <c r="A4" s="91" t="s">
        <v>490</v>
      </c>
      <c r="B4" s="278">
        <v>44835</v>
      </c>
      <c r="C4" s="277"/>
      <c r="D4" s="278">
        <v>44470</v>
      </c>
      <c r="E4" s="277"/>
      <c r="F4" s="92" t="s">
        <v>3</v>
      </c>
      <c r="G4" s="278">
        <v>44105</v>
      </c>
      <c r="H4" s="277"/>
      <c r="I4" s="92" t="s">
        <v>4</v>
      </c>
      <c r="J4" s="278">
        <v>43739</v>
      </c>
      <c r="K4" s="277"/>
    </row>
    <row r="5" spans="1:13" ht="45">
      <c r="A5" s="93" t="s">
        <v>14</v>
      </c>
      <c r="B5" s="93" t="s">
        <v>8</v>
      </c>
      <c r="C5" s="93" t="s">
        <v>9</v>
      </c>
      <c r="D5" s="93" t="s">
        <v>10</v>
      </c>
      <c r="E5" s="93" t="s">
        <v>11</v>
      </c>
      <c r="F5" s="93" t="s">
        <v>12</v>
      </c>
      <c r="G5" s="93" t="s">
        <v>10</v>
      </c>
      <c r="H5" s="93" t="s">
        <v>11</v>
      </c>
      <c r="I5" s="93" t="s">
        <v>12</v>
      </c>
      <c r="J5" s="93" t="s">
        <v>10</v>
      </c>
      <c r="K5" s="93" t="s">
        <v>11</v>
      </c>
    </row>
    <row r="6" spans="1:13">
      <c r="A6" s="34" t="s">
        <v>13</v>
      </c>
      <c r="B6" s="94">
        <f t="shared" ref="B6:B10" si="0">(D6/100)*M6+D6</f>
        <v>27262.227728488091</v>
      </c>
      <c r="C6" s="95">
        <f t="shared" ref="C6:C10" si="1">AVERAGE(F6,I6)</f>
        <v>0.24343113926969623</v>
      </c>
      <c r="D6" s="96">
        <v>21925</v>
      </c>
      <c r="E6" s="97">
        <v>38.7709045024788</v>
      </c>
      <c r="F6" s="98">
        <f t="shared" ref="F6:F10" si="2">(D6-G6)/D6</f>
        <v>0.24944127708095781</v>
      </c>
      <c r="G6" s="96">
        <v>16456</v>
      </c>
      <c r="H6" s="97">
        <v>29.235900655571015</v>
      </c>
      <c r="I6" s="98">
        <f t="shared" ref="I6:I10" si="3">(G6-J6)/G6</f>
        <v>0.23742100145843462</v>
      </c>
      <c r="J6" s="96">
        <v>12549</v>
      </c>
      <c r="K6" s="97">
        <v>22.418064733452621</v>
      </c>
      <c r="L6" s="86">
        <v>0.24343113926969623</v>
      </c>
      <c r="M6" s="86">
        <f t="shared" ref="M6:M10" si="4">L6*100</f>
        <v>24.343113926969622</v>
      </c>
    </row>
    <row r="7" spans="1:13">
      <c r="A7" s="34" t="s">
        <v>20</v>
      </c>
      <c r="B7" s="94">
        <f t="shared" si="0"/>
        <v>1260.9992592592594</v>
      </c>
      <c r="C7" s="95">
        <f t="shared" si="1"/>
        <v>0.26861092480810789</v>
      </c>
      <c r="D7" s="99">
        <v>994</v>
      </c>
      <c r="E7" s="100">
        <v>31.3605625466544</v>
      </c>
      <c r="F7" s="101">
        <f t="shared" si="2"/>
        <v>0.32092555331991951</v>
      </c>
      <c r="G7" s="99">
        <v>675</v>
      </c>
      <c r="H7" s="102">
        <v>21.409004278311979</v>
      </c>
      <c r="I7" s="101">
        <f t="shared" si="3"/>
        <v>0.21629629629629629</v>
      </c>
      <c r="J7" s="99">
        <v>529</v>
      </c>
      <c r="K7" s="100">
        <v>16.854482097449502</v>
      </c>
      <c r="L7" s="86">
        <v>0.26861092480810789</v>
      </c>
      <c r="M7" s="86">
        <f t="shared" si="4"/>
        <v>26.86109248081079</v>
      </c>
    </row>
    <row r="8" spans="1:13">
      <c r="A8" s="34" t="s">
        <v>19</v>
      </c>
      <c r="B8" s="94">
        <f t="shared" si="0"/>
        <v>3188.6751717369971</v>
      </c>
      <c r="C8" s="95">
        <f t="shared" si="1"/>
        <v>0.19158265012593312</v>
      </c>
      <c r="D8" s="103">
        <v>2676</v>
      </c>
      <c r="E8" s="100">
        <v>48.957189901207499</v>
      </c>
      <c r="F8" s="101">
        <f t="shared" si="2"/>
        <v>0.23841554559043349</v>
      </c>
      <c r="G8" s="103">
        <v>2038</v>
      </c>
      <c r="H8" s="102">
        <v>37.303461277982173</v>
      </c>
      <c r="I8" s="101">
        <f t="shared" si="3"/>
        <v>0.14474975466143278</v>
      </c>
      <c r="J8" s="103">
        <v>1743</v>
      </c>
      <c r="K8" s="102">
        <v>32.051635681579967</v>
      </c>
      <c r="L8" s="86">
        <v>0.19158265012593312</v>
      </c>
      <c r="M8" s="86">
        <f t="shared" si="4"/>
        <v>19.158265012593311</v>
      </c>
    </row>
    <row r="9" spans="1:13">
      <c r="A9" s="34" t="s">
        <v>18</v>
      </c>
      <c r="B9" s="94">
        <f t="shared" si="0"/>
        <v>351.00628930817612</v>
      </c>
      <c r="C9" s="95">
        <f t="shared" si="1"/>
        <v>5.7247859361976204E-2</v>
      </c>
      <c r="D9" s="99">
        <v>332</v>
      </c>
      <c r="E9" s="100">
        <v>17.515075098522299</v>
      </c>
      <c r="F9" s="101">
        <f t="shared" si="2"/>
        <v>4.2168674698795178E-2</v>
      </c>
      <c r="G9" s="99">
        <v>318</v>
      </c>
      <c r="H9" s="102">
        <v>16.792815209854744</v>
      </c>
      <c r="I9" s="101">
        <f t="shared" si="3"/>
        <v>7.2327044025157231E-2</v>
      </c>
      <c r="J9" s="99">
        <v>295</v>
      </c>
      <c r="K9" s="100">
        <v>15.67780463967356</v>
      </c>
      <c r="L9" s="86">
        <v>5.7247859361976204E-2</v>
      </c>
      <c r="M9" s="86">
        <f t="shared" si="4"/>
        <v>5.7247859361976206</v>
      </c>
    </row>
    <row r="10" spans="1:13">
      <c r="A10" s="104" t="s">
        <v>17</v>
      </c>
      <c r="B10" s="94">
        <f t="shared" si="0"/>
        <v>32122.116923626985</v>
      </c>
      <c r="C10" s="95">
        <f t="shared" si="1"/>
        <v>0.23634654565542446</v>
      </c>
      <c r="D10" s="105">
        <v>25927</v>
      </c>
      <c r="E10" s="106">
        <v>38.650153633130799</v>
      </c>
      <c r="F10" s="101">
        <f t="shared" si="2"/>
        <v>0.248389709569175</v>
      </c>
      <c r="G10" s="105">
        <v>19487</v>
      </c>
      <c r="H10" s="106">
        <v>29.173550166851538</v>
      </c>
      <c r="I10" s="101">
        <f t="shared" si="3"/>
        <v>0.22430338174167394</v>
      </c>
      <c r="J10" s="105">
        <v>15116</v>
      </c>
      <c r="K10" s="106">
        <v>22.752878541684385</v>
      </c>
      <c r="L10" s="86">
        <v>0.23894461077745149</v>
      </c>
      <c r="M10" s="86">
        <f t="shared" si="4"/>
        <v>23.894461077745149</v>
      </c>
    </row>
    <row r="12" spans="1:13">
      <c r="A12" s="91" t="s">
        <v>491</v>
      </c>
      <c r="B12" s="278">
        <v>44835</v>
      </c>
      <c r="C12" s="277"/>
      <c r="D12" s="278">
        <v>44470</v>
      </c>
      <c r="E12" s="277"/>
      <c r="F12" s="92" t="s">
        <v>3</v>
      </c>
      <c r="G12" s="278">
        <v>44105</v>
      </c>
      <c r="H12" s="277"/>
      <c r="I12" s="92" t="s">
        <v>4</v>
      </c>
      <c r="J12" s="278">
        <v>43739</v>
      </c>
      <c r="K12" s="277"/>
    </row>
    <row r="13" spans="1:13" ht="45">
      <c r="A13" s="93" t="s">
        <v>14</v>
      </c>
      <c r="B13" s="93" t="s">
        <v>8</v>
      </c>
      <c r="C13" s="93" t="s">
        <v>9</v>
      </c>
      <c r="D13" s="93" t="s">
        <v>10</v>
      </c>
      <c r="E13" s="93" t="s">
        <v>11</v>
      </c>
      <c r="F13" s="93" t="s">
        <v>12</v>
      </c>
      <c r="G13" s="93" t="s">
        <v>10</v>
      </c>
      <c r="H13" s="93" t="s">
        <v>11</v>
      </c>
      <c r="I13" s="93" t="s">
        <v>12</v>
      </c>
      <c r="J13" s="93" t="s">
        <v>10</v>
      </c>
      <c r="K13" s="93" t="s">
        <v>11</v>
      </c>
    </row>
    <row r="14" spans="1:13">
      <c r="A14" s="34" t="s">
        <v>13</v>
      </c>
      <c r="B14" s="94">
        <f t="shared" ref="B14:B18" si="5">(D14/100)*M14+D14</f>
        <v>5260.9389824682021</v>
      </c>
      <c r="C14" s="95">
        <f t="shared" ref="C14:C18" si="6">AVERAGE(F14,I14)</f>
        <v>0.2964364175623958</v>
      </c>
      <c r="D14" s="96">
        <v>4058</v>
      </c>
      <c r="E14" s="97">
        <v>7.1759329747347396</v>
      </c>
      <c r="F14" s="98">
        <f t="shared" ref="F14:F18" si="7">(D14-G14)/D14</f>
        <v>0.28314440611138492</v>
      </c>
      <c r="G14" s="96">
        <v>2909</v>
      </c>
      <c r="H14" s="97">
        <v>5.168159638250855</v>
      </c>
      <c r="I14" s="98">
        <f t="shared" ref="I14:I18" si="8">(G14-J14)/G14</f>
        <v>0.30972842901340669</v>
      </c>
      <c r="J14" s="96">
        <v>2008</v>
      </c>
      <c r="K14" s="97">
        <v>3.5871761881243813</v>
      </c>
      <c r="L14" s="86">
        <v>0.2964364175623958</v>
      </c>
      <c r="M14" s="86">
        <f t="shared" ref="M14:M18" si="9">L14*100</f>
        <v>29.643641756239582</v>
      </c>
    </row>
    <row r="15" spans="1:13">
      <c r="A15" s="34" t="s">
        <v>20</v>
      </c>
      <c r="B15" s="94">
        <f t="shared" si="5"/>
        <v>223.60752688172045</v>
      </c>
      <c r="C15" s="95">
        <f t="shared" si="6"/>
        <v>0.39754704301075272</v>
      </c>
      <c r="D15" s="99">
        <v>160</v>
      </c>
      <c r="E15" s="100">
        <v>5.0479778747129798</v>
      </c>
      <c r="F15" s="101">
        <f t="shared" si="7"/>
        <v>0.41875000000000001</v>
      </c>
      <c r="G15" s="99">
        <v>93</v>
      </c>
      <c r="H15" s="102">
        <v>2.9496850339007619</v>
      </c>
      <c r="I15" s="101">
        <f t="shared" si="8"/>
        <v>0.37634408602150538</v>
      </c>
      <c r="J15" s="99">
        <v>58</v>
      </c>
      <c r="K15" s="100">
        <v>1.8479394360152563</v>
      </c>
      <c r="L15" s="86">
        <v>0.39754704301075272</v>
      </c>
      <c r="M15" s="86">
        <f t="shared" si="9"/>
        <v>39.754704301075272</v>
      </c>
    </row>
    <row r="16" spans="1:13">
      <c r="A16" s="34" t="s">
        <v>19</v>
      </c>
      <c r="B16" s="94">
        <f t="shared" si="5"/>
        <v>837.88537549407113</v>
      </c>
      <c r="C16" s="95">
        <f t="shared" si="6"/>
        <v>0.22497861914337886</v>
      </c>
      <c r="D16" s="103">
        <v>684</v>
      </c>
      <c r="E16" s="100">
        <v>12.5137211855104</v>
      </c>
      <c r="F16" s="101">
        <f t="shared" si="7"/>
        <v>0.26023391812865498</v>
      </c>
      <c r="G16" s="103">
        <v>506</v>
      </c>
      <c r="H16" s="102">
        <v>9.261801475298812</v>
      </c>
      <c r="I16" s="101">
        <f t="shared" si="8"/>
        <v>0.18972332015810275</v>
      </c>
      <c r="J16" s="103">
        <v>410</v>
      </c>
      <c r="K16" s="102">
        <v>7.5393979514904101</v>
      </c>
      <c r="L16" s="86">
        <v>0.22497861914337886</v>
      </c>
      <c r="M16" s="86">
        <f t="shared" si="9"/>
        <v>22.497861914337886</v>
      </c>
    </row>
    <row r="17" spans="1:13">
      <c r="A17" s="34" t="s">
        <v>18</v>
      </c>
      <c r="B17" s="94">
        <f t="shared" si="5"/>
        <v>21.931818181818183</v>
      </c>
      <c r="C17" s="95">
        <f t="shared" si="6"/>
        <v>4.4372294372294369E-2</v>
      </c>
      <c r="D17" s="99">
        <v>21</v>
      </c>
      <c r="E17" s="100">
        <v>1.1078812562318301</v>
      </c>
      <c r="F17" s="101">
        <f t="shared" si="7"/>
        <v>-4.7619047619047616E-2</v>
      </c>
      <c r="G17" s="99">
        <v>22</v>
      </c>
      <c r="H17" s="102">
        <v>1.1617670899899508</v>
      </c>
      <c r="I17" s="101">
        <f t="shared" si="8"/>
        <v>0.13636363636363635</v>
      </c>
      <c r="J17" s="99">
        <v>19</v>
      </c>
      <c r="K17" s="100">
        <v>1.0097569089959242</v>
      </c>
      <c r="L17" s="86">
        <v>4.4372294372294369E-2</v>
      </c>
      <c r="M17" s="86">
        <f t="shared" si="9"/>
        <v>4.437229437229437</v>
      </c>
    </row>
    <row r="18" spans="1:13">
      <c r="A18" s="104" t="s">
        <v>17</v>
      </c>
      <c r="B18" s="94">
        <f t="shared" si="5"/>
        <v>6341.2145892351273</v>
      </c>
      <c r="C18" s="95">
        <f t="shared" si="6"/>
        <v>0.28807933967806776</v>
      </c>
      <c r="D18" s="105">
        <v>4923</v>
      </c>
      <c r="E18" s="106">
        <v>7.3388632057663097</v>
      </c>
      <c r="F18" s="101">
        <f t="shared" si="7"/>
        <v>0.28295754621165958</v>
      </c>
      <c r="G18" s="105">
        <v>3530</v>
      </c>
      <c r="H18" s="106">
        <v>5.2846837424429589</v>
      </c>
      <c r="I18" s="101">
        <f t="shared" si="8"/>
        <v>0.29320113314447593</v>
      </c>
      <c r="J18" s="105">
        <v>2495</v>
      </c>
      <c r="K18" s="106">
        <v>3.7555194470430364</v>
      </c>
      <c r="L18" s="86">
        <v>0.28807933967806776</v>
      </c>
      <c r="M18" s="86">
        <f t="shared" si="9"/>
        <v>28.807933967806775</v>
      </c>
    </row>
    <row r="20" spans="1:13">
      <c r="A20" s="107" t="s">
        <v>492</v>
      </c>
      <c r="B20" s="279" t="s">
        <v>493</v>
      </c>
      <c r="C20" s="280"/>
      <c r="D20" s="108" t="s">
        <v>494</v>
      </c>
      <c r="E20" s="108" t="s">
        <v>3</v>
      </c>
      <c r="F20" s="108" t="s">
        <v>495</v>
      </c>
      <c r="G20" s="108" t="s">
        <v>4</v>
      </c>
      <c r="H20" s="108" t="s">
        <v>496</v>
      </c>
    </row>
    <row r="21" spans="1:13" ht="45">
      <c r="A21" s="93" t="s">
        <v>14</v>
      </c>
      <c r="B21" s="93" t="s">
        <v>497</v>
      </c>
      <c r="C21" s="93" t="s">
        <v>9</v>
      </c>
      <c r="D21" s="93" t="s">
        <v>498</v>
      </c>
      <c r="E21" s="93" t="s">
        <v>12</v>
      </c>
      <c r="F21" s="93" t="s">
        <v>498</v>
      </c>
      <c r="G21" s="93" t="s">
        <v>12</v>
      </c>
      <c r="H21" s="93" t="s">
        <v>498</v>
      </c>
    </row>
    <row r="22" spans="1:13">
      <c r="A22" s="34" t="s">
        <v>13</v>
      </c>
      <c r="B22" s="94">
        <f>(D22/100)*M22+D22</f>
        <v>292915.85932473553</v>
      </c>
      <c r="C22" s="109">
        <f t="shared" ref="C22:C26" si="10">AVERAGE(E22,G22)</f>
        <v>0.33356943529982308</v>
      </c>
      <c r="D22" s="110">
        <v>219648</v>
      </c>
      <c r="E22" s="109">
        <f t="shared" ref="E22:E26" si="11">(D22-F22)/D22</f>
        <v>0.37163097319347321</v>
      </c>
      <c r="F22" s="110">
        <v>138020</v>
      </c>
      <c r="G22" s="109">
        <f t="shared" ref="G22:G26" si="12">(F22-H22)/F22</f>
        <v>0.295507897406173</v>
      </c>
      <c r="H22" s="110">
        <v>97234</v>
      </c>
      <c r="L22" s="86">
        <v>0.33356943529982308</v>
      </c>
      <c r="M22" s="86">
        <f t="shared" ref="M22:M26" si="13">L22*100</f>
        <v>33.35694352998231</v>
      </c>
    </row>
    <row r="23" spans="1:13">
      <c r="A23" s="34" t="s">
        <v>20</v>
      </c>
      <c r="B23" s="94">
        <f>(D23/100)*M23+D23</f>
        <v>9420.3934140097736</v>
      </c>
      <c r="C23" s="109">
        <f t="shared" si="10"/>
        <v>0.32868736445836022</v>
      </c>
      <c r="D23" s="110">
        <v>7090</v>
      </c>
      <c r="E23" s="109">
        <f t="shared" si="11"/>
        <v>0.39393511988716501</v>
      </c>
      <c r="F23" s="110">
        <v>4297</v>
      </c>
      <c r="G23" s="109">
        <f t="shared" si="12"/>
        <v>0.26343960902955549</v>
      </c>
      <c r="H23" s="110">
        <v>3165</v>
      </c>
      <c r="L23" s="86">
        <v>0.32868736445836022</v>
      </c>
      <c r="M23" s="86">
        <f t="shared" si="13"/>
        <v>32.868736445836021</v>
      </c>
    </row>
    <row r="24" spans="1:13">
      <c r="A24" s="34" t="s">
        <v>19</v>
      </c>
      <c r="B24" s="94">
        <f>(D24/100)*M24+D24</f>
        <v>23236.175121117129</v>
      </c>
      <c r="C24" s="109">
        <f t="shared" si="10"/>
        <v>0.33910645004132822</v>
      </c>
      <c r="D24" s="110">
        <v>17352</v>
      </c>
      <c r="E24" s="109">
        <f t="shared" si="11"/>
        <v>0.39332641770401106</v>
      </c>
      <c r="F24" s="110">
        <v>10527</v>
      </c>
      <c r="G24" s="109">
        <f t="shared" si="12"/>
        <v>0.28488648237864539</v>
      </c>
      <c r="H24" s="110">
        <v>7528</v>
      </c>
      <c r="L24" s="86">
        <v>0.33910645004132822</v>
      </c>
      <c r="M24" s="86">
        <f t="shared" si="13"/>
        <v>33.910645004132824</v>
      </c>
    </row>
    <row r="25" spans="1:13">
      <c r="A25" s="34" t="s">
        <v>18</v>
      </c>
      <c r="B25" s="94">
        <f>(D25/100)*M25+D25</f>
        <v>3534.8854332801702</v>
      </c>
      <c r="C25" s="109">
        <f t="shared" si="10"/>
        <v>0.26245908331434648</v>
      </c>
      <c r="D25" s="110">
        <v>2800</v>
      </c>
      <c r="E25" s="109">
        <f t="shared" si="11"/>
        <v>0.32821428571428574</v>
      </c>
      <c r="F25" s="110">
        <v>1881</v>
      </c>
      <c r="G25" s="109">
        <f t="shared" si="12"/>
        <v>0.19670388091440724</v>
      </c>
      <c r="H25" s="110">
        <v>1511</v>
      </c>
      <c r="L25" s="86">
        <v>0.26245908331434648</v>
      </c>
      <c r="M25" s="86">
        <f t="shared" si="13"/>
        <v>26.245908331434649</v>
      </c>
    </row>
    <row r="26" spans="1:13">
      <c r="A26" s="104" t="s">
        <v>17</v>
      </c>
      <c r="B26" s="94">
        <f>(D26/100)*M26+D26</f>
        <v>329118.61851782439</v>
      </c>
      <c r="C26" s="109">
        <f t="shared" si="10"/>
        <v>0.33299832126165696</v>
      </c>
      <c r="D26" s="110">
        <v>246901</v>
      </c>
      <c r="E26" s="109">
        <f t="shared" si="11"/>
        <v>0.37330346981178691</v>
      </c>
      <c r="F26" s="110">
        <v>154732</v>
      </c>
      <c r="G26" s="109">
        <f t="shared" si="12"/>
        <v>0.29269317271152701</v>
      </c>
      <c r="H26" s="110">
        <v>109443</v>
      </c>
      <c r="L26" s="86">
        <v>0.33299832126165696</v>
      </c>
      <c r="M26" s="86">
        <f t="shared" si="13"/>
        <v>33.299832126165697</v>
      </c>
    </row>
    <row r="28" spans="1:13">
      <c r="A28" s="107" t="s">
        <v>499</v>
      </c>
      <c r="B28" s="279" t="s">
        <v>493</v>
      </c>
      <c r="C28" s="280"/>
      <c r="D28" s="108" t="s">
        <v>494</v>
      </c>
      <c r="E28" s="108" t="s">
        <v>3</v>
      </c>
      <c r="F28" s="108" t="s">
        <v>495</v>
      </c>
      <c r="G28" s="108" t="s">
        <v>4</v>
      </c>
      <c r="H28" s="108" t="s">
        <v>496</v>
      </c>
    </row>
    <row r="29" spans="1:13" ht="45">
      <c r="A29" s="93" t="s">
        <v>14</v>
      </c>
      <c r="B29" s="93" t="s">
        <v>500</v>
      </c>
      <c r="C29" s="93" t="s">
        <v>9</v>
      </c>
      <c r="D29" s="93" t="s">
        <v>501</v>
      </c>
      <c r="E29" s="93" t="s">
        <v>12</v>
      </c>
      <c r="F29" s="93" t="s">
        <v>501</v>
      </c>
      <c r="G29" s="93" t="s">
        <v>12</v>
      </c>
      <c r="H29" s="93" t="s">
        <v>501</v>
      </c>
    </row>
    <row r="30" spans="1:13">
      <c r="A30" s="34" t="s">
        <v>13</v>
      </c>
      <c r="B30" s="94">
        <f>(D30/100)*M30+D30</f>
        <v>147457.96034243694</v>
      </c>
      <c r="C30" s="109">
        <f t="shared" ref="C30:C34" si="14">AVERAGE(E30,G30)</f>
        <v>0.3702997894474207</v>
      </c>
      <c r="D30" s="110">
        <v>107610</v>
      </c>
      <c r="E30" s="109">
        <f t="shared" ref="E30:E34" si="15">(D30-F30)/D30</f>
        <v>0.40352197751138369</v>
      </c>
      <c r="F30" s="110">
        <v>64187</v>
      </c>
      <c r="G30" s="109">
        <f t="shared" ref="G30:G34" si="16">(F30-H30)/F30</f>
        <v>0.33707760138345771</v>
      </c>
      <c r="H30" s="110">
        <v>42551</v>
      </c>
      <c r="L30" s="86">
        <v>0.3702997894474207</v>
      </c>
      <c r="M30" s="86">
        <f t="shared" ref="M30:M34" si="17">L30*100</f>
        <v>37.029978944742069</v>
      </c>
    </row>
    <row r="31" spans="1:13">
      <c r="A31" s="34" t="s">
        <v>20</v>
      </c>
      <c r="B31" s="94">
        <f>(D31/100)*M31+D31</f>
        <v>5301.2947064056943</v>
      </c>
      <c r="C31" s="109">
        <f t="shared" si="14"/>
        <v>0.36807605326598558</v>
      </c>
      <c r="D31" s="110">
        <v>3875</v>
      </c>
      <c r="E31" s="109">
        <f t="shared" si="15"/>
        <v>0.4198709677419355</v>
      </c>
      <c r="F31" s="110">
        <v>2248</v>
      </c>
      <c r="G31" s="109">
        <f t="shared" si="16"/>
        <v>0.31628113879003561</v>
      </c>
      <c r="H31" s="110">
        <v>1537</v>
      </c>
      <c r="L31" s="86">
        <v>0.36807605326598558</v>
      </c>
      <c r="M31" s="86">
        <f t="shared" si="17"/>
        <v>36.807605326598555</v>
      </c>
    </row>
    <row r="32" spans="1:13">
      <c r="A32" s="34" t="s">
        <v>19</v>
      </c>
      <c r="B32" s="94">
        <f>(D32/100)*M32+D32</f>
        <v>13951.410120721019</v>
      </c>
      <c r="C32" s="109">
        <f t="shared" si="14"/>
        <v>0.36738313444291082</v>
      </c>
      <c r="D32" s="110">
        <v>10203</v>
      </c>
      <c r="E32" s="109">
        <f t="shared" si="15"/>
        <v>0.40733117710477312</v>
      </c>
      <c r="F32" s="110">
        <v>6047</v>
      </c>
      <c r="G32" s="109">
        <f t="shared" si="16"/>
        <v>0.32743509178104846</v>
      </c>
      <c r="H32" s="110">
        <v>4067</v>
      </c>
      <c r="L32" s="86">
        <v>0.36738313444291082</v>
      </c>
      <c r="M32" s="86">
        <f t="shared" si="17"/>
        <v>36.73831344429108</v>
      </c>
    </row>
    <row r="33" spans="1:13">
      <c r="A33" s="34" t="s">
        <v>18</v>
      </c>
      <c r="B33" s="94">
        <f>(D33/100)*M33+D33</f>
        <v>2047.6604184829991</v>
      </c>
      <c r="C33" s="109">
        <f t="shared" si="14"/>
        <v>0.24025464475045372</v>
      </c>
      <c r="D33" s="110">
        <v>1651</v>
      </c>
      <c r="E33" s="109">
        <f t="shared" si="15"/>
        <v>0.3052695336159903</v>
      </c>
      <c r="F33" s="110">
        <v>1147</v>
      </c>
      <c r="G33" s="109">
        <f t="shared" si="16"/>
        <v>0.17523975588491716</v>
      </c>
      <c r="H33" s="110">
        <v>946</v>
      </c>
      <c r="L33" s="86">
        <v>0.24025464475045372</v>
      </c>
      <c r="M33" s="86">
        <f t="shared" si="17"/>
        <v>24.025464475045371</v>
      </c>
    </row>
    <row r="34" spans="1:13">
      <c r="A34" s="104" t="s">
        <v>17</v>
      </c>
      <c r="B34" s="94">
        <f>(D34/100)*M34+D34</f>
        <v>168749.15753164212</v>
      </c>
      <c r="C34" s="109">
        <f t="shared" si="14"/>
        <v>0.36807372257063053</v>
      </c>
      <c r="D34" s="110">
        <v>123348</v>
      </c>
      <c r="E34" s="109">
        <f t="shared" si="15"/>
        <v>0.40302234328890618</v>
      </c>
      <c r="F34" s="110">
        <v>73636</v>
      </c>
      <c r="G34" s="109">
        <f t="shared" si="16"/>
        <v>0.33312510185235483</v>
      </c>
      <c r="H34" s="110">
        <v>49106</v>
      </c>
      <c r="L34" s="86">
        <v>0.36807372257063053</v>
      </c>
      <c r="M34" s="86">
        <f t="shared" si="17"/>
        <v>36.807372257063051</v>
      </c>
    </row>
    <row r="36" spans="1:13">
      <c r="A36" s="107" t="s">
        <v>502</v>
      </c>
      <c r="B36" s="279" t="s">
        <v>493</v>
      </c>
      <c r="C36" s="280"/>
      <c r="D36" s="108" t="s">
        <v>494</v>
      </c>
      <c r="E36" s="108" t="s">
        <v>3</v>
      </c>
      <c r="F36" s="108" t="s">
        <v>495</v>
      </c>
      <c r="G36" s="108" t="s">
        <v>4</v>
      </c>
      <c r="H36" s="108" t="s">
        <v>496</v>
      </c>
    </row>
    <row r="37" spans="1:13" ht="45">
      <c r="A37" s="93" t="s">
        <v>14</v>
      </c>
      <c r="B37" s="93" t="s">
        <v>500</v>
      </c>
      <c r="C37" s="93" t="s">
        <v>9</v>
      </c>
      <c r="D37" s="93" t="s">
        <v>501</v>
      </c>
      <c r="E37" s="93" t="s">
        <v>12</v>
      </c>
      <c r="F37" s="93" t="s">
        <v>501</v>
      </c>
      <c r="G37" s="93" t="s">
        <v>12</v>
      </c>
      <c r="H37" s="93" t="s">
        <v>501</v>
      </c>
    </row>
    <row r="38" spans="1:13">
      <c r="A38" s="34" t="s">
        <v>13</v>
      </c>
      <c r="B38" s="94">
        <f>(D38/100)*M38+D38</f>
        <v>129451.58296964486</v>
      </c>
      <c r="C38" s="109">
        <f t="shared" ref="C38:C42" si="18">AVERAGE(E38,G38)</f>
        <v>0.32547901959416836</v>
      </c>
      <c r="D38" s="110">
        <v>97664</v>
      </c>
      <c r="E38" s="109">
        <f t="shared" ref="E38:E42" si="19">(D38-F38)/D38</f>
        <v>0.36888720511140238</v>
      </c>
      <c r="F38" s="110">
        <v>61637</v>
      </c>
      <c r="G38" s="109">
        <f t="shared" ref="G38:G42" si="20">(F38-H38)/F38</f>
        <v>0.28207083407693428</v>
      </c>
      <c r="H38" s="110">
        <v>44251</v>
      </c>
      <c r="L38" s="86">
        <v>0.32547901959416836</v>
      </c>
      <c r="M38" s="86">
        <f t="shared" ref="M38:M42" si="21">L38*100</f>
        <v>32.547901959416834</v>
      </c>
    </row>
    <row r="39" spans="1:13">
      <c r="A39" s="34" t="s">
        <v>20</v>
      </c>
      <c r="B39" s="94">
        <f>(D39/100)*M39+D39</f>
        <v>3775.7630398205274</v>
      </c>
      <c r="C39" s="109">
        <f t="shared" si="18"/>
        <v>0.30558887960599146</v>
      </c>
      <c r="D39" s="110">
        <v>2892</v>
      </c>
      <c r="E39" s="109">
        <f t="shared" si="19"/>
        <v>0.38347164591977873</v>
      </c>
      <c r="F39" s="110">
        <v>1783</v>
      </c>
      <c r="G39" s="109">
        <f t="shared" si="20"/>
        <v>0.22770611329220414</v>
      </c>
      <c r="H39" s="110">
        <v>1377</v>
      </c>
      <c r="L39" s="86">
        <v>0.30558887960599146</v>
      </c>
      <c r="M39" s="86">
        <f t="shared" si="21"/>
        <v>30.558887960599147</v>
      </c>
    </row>
    <row r="40" spans="1:13">
      <c r="A40" s="34" t="s">
        <v>19</v>
      </c>
      <c r="B40" s="94">
        <f>(D40/100)*M40+D40</f>
        <v>8548.355324074073</v>
      </c>
      <c r="C40" s="109">
        <f t="shared" si="18"/>
        <v>0.31858018264292365</v>
      </c>
      <c r="D40" s="110">
        <v>6483</v>
      </c>
      <c r="E40" s="109">
        <f t="shared" si="19"/>
        <v>0.40027764923646458</v>
      </c>
      <c r="F40" s="110">
        <v>3888</v>
      </c>
      <c r="G40" s="109">
        <f t="shared" si="20"/>
        <v>0.23688271604938271</v>
      </c>
      <c r="H40" s="110">
        <v>2967</v>
      </c>
      <c r="L40" s="86">
        <v>0.31858018264292365</v>
      </c>
      <c r="M40" s="86">
        <f t="shared" si="21"/>
        <v>31.858018264292365</v>
      </c>
    </row>
    <row r="41" spans="1:13">
      <c r="A41" s="34" t="s">
        <v>18</v>
      </c>
      <c r="B41" s="94">
        <f>(D41/100)*M41+D41</f>
        <v>1338.8591433278418</v>
      </c>
      <c r="C41" s="109">
        <f t="shared" si="18"/>
        <v>0.32823327711095418</v>
      </c>
      <c r="D41" s="110">
        <v>1008</v>
      </c>
      <c r="E41" s="109">
        <f t="shared" si="19"/>
        <v>0.39781746031746029</v>
      </c>
      <c r="F41" s="110">
        <v>607</v>
      </c>
      <c r="G41" s="109">
        <f t="shared" si="20"/>
        <v>0.25864909390444812</v>
      </c>
      <c r="H41" s="110">
        <v>450</v>
      </c>
      <c r="L41" s="86">
        <v>0.32823327711095418</v>
      </c>
      <c r="M41" s="86">
        <f t="shared" si="21"/>
        <v>32.823327711095416</v>
      </c>
    </row>
    <row r="42" spans="1:13">
      <c r="A42" s="104" t="s">
        <v>17</v>
      </c>
      <c r="B42" s="94">
        <f>(D42/100)*M42+D42</f>
        <v>143126.56195244056</v>
      </c>
      <c r="C42" s="109">
        <f t="shared" si="18"/>
        <v>0.32464494768522201</v>
      </c>
      <c r="D42" s="110">
        <v>108049</v>
      </c>
      <c r="E42" s="109">
        <f t="shared" si="19"/>
        <v>0.37144258623402343</v>
      </c>
      <c r="F42" s="110">
        <v>67915</v>
      </c>
      <c r="G42" s="109">
        <f t="shared" si="20"/>
        <v>0.27784730913642053</v>
      </c>
      <c r="H42" s="110">
        <v>49045</v>
      </c>
      <c r="L42" s="86">
        <v>0.32464494768522201</v>
      </c>
      <c r="M42" s="86">
        <f t="shared" si="21"/>
        <v>32.464494768522201</v>
      </c>
    </row>
  </sheetData>
  <sheetProtection sheet="1" formatCells="0" formatColumns="0" formatRows="0" insertColumns="0" insertRows="0" insertHyperlinks="0" deleteColumns="0" deleteRows="0" sort="0" autoFilter="0" pivotTables="0"/>
  <mergeCells count="11">
    <mergeCell ref="B12:C12"/>
    <mergeCell ref="B20:C20"/>
    <mergeCell ref="B28:C28"/>
    <mergeCell ref="B36:C36"/>
    <mergeCell ref="B4:C4"/>
    <mergeCell ref="D4:E4"/>
    <mergeCell ref="G4:H4"/>
    <mergeCell ref="J4:K4"/>
    <mergeCell ref="D12:E12"/>
    <mergeCell ref="G12:H12"/>
    <mergeCell ref="J12:K12"/>
  </mergeCells>
  <pageMargins left="0.7" right="0.7" top="0.75" bottom="0.75" header="0" footer="0"/>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25"/>
  <sheetViews>
    <sheetView showGridLines="0" view="pageBreakPreview" topLeftCell="A37" zoomScale="60" zoomScaleNormal="100" workbookViewId="0">
      <selection sqref="A1:Y125"/>
    </sheetView>
  </sheetViews>
  <sheetFormatPr defaultColWidth="14.42578125" defaultRowHeight="15"/>
  <cols>
    <col min="1" max="1" width="22.5703125" customWidth="1"/>
    <col min="2" max="2" width="20" bestFit="1" customWidth="1"/>
    <col min="3" max="3" width="16" bestFit="1" customWidth="1"/>
    <col min="4" max="4" width="14.140625" bestFit="1" customWidth="1"/>
    <col min="5" max="5" width="10.7109375" bestFit="1" customWidth="1"/>
    <col min="6" max="6" width="9.7109375" bestFit="1" customWidth="1"/>
    <col min="7" max="7" width="12.7109375" bestFit="1" customWidth="1"/>
    <col min="8" max="8" width="9.42578125" bestFit="1" customWidth="1"/>
    <col min="9" max="9" width="16.5703125" bestFit="1" customWidth="1"/>
    <col min="10" max="10" width="9.42578125" bestFit="1" customWidth="1"/>
    <col min="11" max="11" width="12.140625" bestFit="1" customWidth="1"/>
    <col min="12" max="12" width="9.42578125" bestFit="1" customWidth="1"/>
    <col min="13" max="13" width="12.7109375" bestFit="1" customWidth="1"/>
    <col min="14" max="14" width="9.42578125" bestFit="1" customWidth="1"/>
    <col min="15" max="15" width="16.5703125" bestFit="1" customWidth="1"/>
    <col min="16" max="16" width="9.42578125" bestFit="1" customWidth="1"/>
    <col min="17" max="17" width="12.140625" bestFit="1" customWidth="1"/>
    <col min="18" max="18" width="9.42578125" bestFit="1" customWidth="1"/>
    <col min="19" max="19" width="15.7109375" bestFit="1" customWidth="1"/>
    <col min="20" max="20" width="9.42578125" bestFit="1" customWidth="1"/>
    <col min="21" max="21" width="15.7109375" bestFit="1" customWidth="1"/>
    <col min="22" max="22" width="9.42578125" bestFit="1" customWidth="1"/>
    <col min="23" max="23" width="12.5703125" bestFit="1" customWidth="1"/>
    <col min="24" max="24" width="9.42578125" bestFit="1" customWidth="1"/>
    <col min="25" max="25" width="10" bestFit="1" customWidth="1"/>
    <col min="26" max="27" width="8.7109375" customWidth="1"/>
  </cols>
  <sheetData>
    <row r="1" spans="1:27" ht="20.25">
      <c r="A1" s="1" t="s">
        <v>0</v>
      </c>
    </row>
    <row r="2" spans="1:27">
      <c r="A2" s="2" t="s">
        <v>1</v>
      </c>
    </row>
    <row r="4" spans="1:27">
      <c r="A4" s="91" t="s">
        <v>503</v>
      </c>
      <c r="G4" s="281">
        <v>44470</v>
      </c>
      <c r="H4" s="282"/>
      <c r="I4" s="282"/>
      <c r="J4" s="282"/>
      <c r="K4" s="282"/>
      <c r="L4" s="282"/>
      <c r="M4" s="282"/>
      <c r="N4" s="282"/>
      <c r="O4" s="282"/>
      <c r="P4" s="282"/>
      <c r="Q4" s="282"/>
      <c r="R4" s="280"/>
      <c r="S4" s="281" t="s">
        <v>494</v>
      </c>
      <c r="T4" s="282"/>
      <c r="U4" s="282"/>
      <c r="V4" s="280"/>
      <c r="W4" s="281">
        <v>44531</v>
      </c>
      <c r="X4" s="280"/>
      <c r="Y4" s="111"/>
    </row>
    <row r="5" spans="1:27" ht="42.75">
      <c r="A5" s="112" t="s">
        <v>504</v>
      </c>
      <c r="B5" s="112" t="s">
        <v>7</v>
      </c>
      <c r="C5" s="112" t="s">
        <v>14</v>
      </c>
      <c r="D5" s="113" t="s">
        <v>505</v>
      </c>
      <c r="E5" s="113" t="s">
        <v>506</v>
      </c>
      <c r="F5" s="113" t="s">
        <v>507</v>
      </c>
      <c r="G5" s="114" t="s">
        <v>508</v>
      </c>
      <c r="H5" s="115" t="s">
        <v>509</v>
      </c>
      <c r="I5" s="114" t="s">
        <v>11</v>
      </c>
      <c r="J5" s="115" t="s">
        <v>509</v>
      </c>
      <c r="K5" s="114" t="s">
        <v>510</v>
      </c>
      <c r="L5" s="115" t="s">
        <v>509</v>
      </c>
      <c r="M5" s="114" t="s">
        <v>511</v>
      </c>
      <c r="N5" s="115" t="s">
        <v>509</v>
      </c>
      <c r="O5" s="114" t="s">
        <v>11</v>
      </c>
      <c r="P5" s="115" t="s">
        <v>509</v>
      </c>
      <c r="Q5" s="114" t="s">
        <v>510</v>
      </c>
      <c r="R5" s="115" t="s">
        <v>509</v>
      </c>
      <c r="S5" s="114" t="s">
        <v>512</v>
      </c>
      <c r="T5" s="115" t="s">
        <v>509</v>
      </c>
      <c r="U5" s="114" t="s">
        <v>513</v>
      </c>
      <c r="V5" s="115" t="s">
        <v>509</v>
      </c>
      <c r="W5" s="114" t="s">
        <v>514</v>
      </c>
      <c r="X5" s="114" t="s">
        <v>509</v>
      </c>
      <c r="Y5" s="115" t="s">
        <v>515</v>
      </c>
    </row>
    <row r="6" spans="1:27">
      <c r="A6" s="34" t="s">
        <v>332</v>
      </c>
      <c r="B6" s="34" t="s">
        <v>329</v>
      </c>
      <c r="C6" s="34" t="s">
        <v>516</v>
      </c>
      <c r="D6" s="116">
        <v>185579</v>
      </c>
      <c r="E6" s="116">
        <v>45.669994199188203</v>
      </c>
      <c r="F6" s="116">
        <f t="shared" ref="F6:F125" si="0">SUM(E6/2.59)</f>
        <v>17.633202393508959</v>
      </c>
      <c r="G6" s="99">
        <f>VLOOKUP("*"&amp;A6,'All Charge Points'!A:G,6,FALSE)</f>
        <v>372</v>
      </c>
      <c r="H6" s="99">
        <v>118</v>
      </c>
      <c r="I6" s="100">
        <f>VLOOKUP("*"&amp;A6,'All Charge Points'!A:G,7,FALSE)</f>
        <v>137.674267125087</v>
      </c>
      <c r="J6" s="117">
        <v>120</v>
      </c>
      <c r="K6" s="100">
        <f t="shared" ref="K6:K125" si="1">G6/F6</f>
        <v>21.096564974320188</v>
      </c>
      <c r="L6" s="117">
        <v>119</v>
      </c>
      <c r="M6" s="110">
        <f>VLOOKUP("*"&amp;A6,'Rapid Charge Points'!B:D,2,FALSE)</f>
        <v>123</v>
      </c>
      <c r="N6" s="110">
        <v>119</v>
      </c>
      <c r="O6" s="118">
        <f>VLOOKUP("*"&amp;A6,'Rapid Charge Points'!B:D,3,FALSE)</f>
        <v>45.521330259101497</v>
      </c>
      <c r="P6" s="94">
        <v>120</v>
      </c>
      <c r="Q6" s="118">
        <f t="shared" ref="Q6:Q125" si="2">M6/F6</f>
        <v>6.9754771286058679</v>
      </c>
      <c r="R6" s="94">
        <v>120</v>
      </c>
      <c r="S6" s="119">
        <f>VLOOKUP(A6,BEVs!A:G,6,FALSE)</f>
        <v>1002</v>
      </c>
      <c r="T6" s="120">
        <v>115</v>
      </c>
      <c r="U6" s="119">
        <f>VLOOKUP(A6,PHEVs!A:G,6,FALSE)</f>
        <v>646</v>
      </c>
      <c r="V6" s="120">
        <v>110</v>
      </c>
      <c r="W6" s="110">
        <v>390</v>
      </c>
      <c r="X6" s="110">
        <v>92</v>
      </c>
      <c r="Y6" s="120">
        <f t="shared" ref="Y6:Y125" si="3">(H6+J6+L6+N6+P6+R6+T6+V6+X6)/10</f>
        <v>103.3</v>
      </c>
      <c r="Z6" s="89"/>
      <c r="AA6" s="89"/>
    </row>
    <row r="7" spans="1:27">
      <c r="A7" s="34" t="s">
        <v>517</v>
      </c>
      <c r="B7" s="34" t="s">
        <v>518</v>
      </c>
      <c r="C7" s="34" t="s">
        <v>516</v>
      </c>
      <c r="D7" s="116">
        <v>8789001</v>
      </c>
      <c r="E7" s="116">
        <v>1242.73254406963</v>
      </c>
      <c r="F7" s="116">
        <f t="shared" si="0"/>
        <v>479.81951508479926</v>
      </c>
      <c r="G7" s="103">
        <f>VLOOKUP(A7,'All Charge Points'!A:G,6,FALSE)</f>
        <v>7865</v>
      </c>
      <c r="H7" s="99">
        <v>120</v>
      </c>
      <c r="I7" s="100">
        <f>VLOOKUP(A7,'All Charge Points'!A:G,7,FALSE)</f>
        <v>87.364737392596396</v>
      </c>
      <c r="J7" s="117">
        <v>117</v>
      </c>
      <c r="K7" s="100">
        <f t="shared" si="1"/>
        <v>16.391580068622275</v>
      </c>
      <c r="L7" s="117">
        <v>116</v>
      </c>
      <c r="M7" s="110">
        <f>VLOOKUP(A7,'Rapid Charge Points'!B:D,2,FALSE)</f>
        <v>692</v>
      </c>
      <c r="N7" s="110">
        <v>120</v>
      </c>
      <c r="O7" s="118">
        <f>VLOOKUP(A7,'Rapid Charge Points'!B:D,3,FALSE)</f>
        <v>7.6867639257058702</v>
      </c>
      <c r="P7" s="94">
        <v>85</v>
      </c>
      <c r="Q7" s="118">
        <f t="shared" si="2"/>
        <v>1.4422089520008408</v>
      </c>
      <c r="R7" s="94">
        <v>85</v>
      </c>
      <c r="S7" s="119">
        <f>VLOOKUP(A7,BEVs!A:G,6,FALSE)</f>
        <v>23361</v>
      </c>
      <c r="T7" s="120">
        <v>120</v>
      </c>
      <c r="U7" s="119">
        <f>VLOOKUP(A7,PHEVs!A:G,6,FALSE)</f>
        <v>27016</v>
      </c>
      <c r="V7" s="120">
        <v>120</v>
      </c>
      <c r="W7" s="110">
        <v>12100</v>
      </c>
      <c r="X7" s="110">
        <v>120</v>
      </c>
      <c r="Y7" s="120">
        <f t="shared" si="3"/>
        <v>100.3</v>
      </c>
      <c r="Z7" s="89"/>
      <c r="AA7" s="89"/>
    </row>
    <row r="8" spans="1:27">
      <c r="A8" s="34" t="s">
        <v>433</v>
      </c>
      <c r="B8" s="34" t="s">
        <v>519</v>
      </c>
      <c r="C8" s="34" t="s">
        <v>516</v>
      </c>
      <c r="D8" s="116">
        <v>503116</v>
      </c>
      <c r="E8" s="116">
        <v>111.6324759991</v>
      </c>
      <c r="F8" s="116">
        <f t="shared" si="0"/>
        <v>43.101342084594592</v>
      </c>
      <c r="G8" s="99">
        <f>VLOOKUP("*"&amp;A8,'All Charge Points'!A:G,6,FALSE)</f>
        <v>289</v>
      </c>
      <c r="H8" s="99">
        <v>116</v>
      </c>
      <c r="I8" s="100">
        <f>VLOOKUP("*"&amp;A8,'All Charge Points'!A:G,7,FALSE)</f>
        <v>36.179903002806803</v>
      </c>
      <c r="J8" s="117">
        <v>87</v>
      </c>
      <c r="K8" s="100">
        <f t="shared" si="1"/>
        <v>6.7051276369256083</v>
      </c>
      <c r="L8" s="117">
        <v>98</v>
      </c>
      <c r="M8" s="110">
        <f>VLOOKUP("*"&amp;A8,'Rapid Charge Points'!B:D,2,FALSE)</f>
        <v>69</v>
      </c>
      <c r="N8" s="110">
        <v>118</v>
      </c>
      <c r="O8" s="118">
        <f>VLOOKUP("*"&amp;A8,'Rapid Charge Points'!B:D,3,FALSE)</f>
        <v>8.6381083293898495</v>
      </c>
      <c r="P8" s="94">
        <v>92</v>
      </c>
      <c r="Q8" s="118">
        <f t="shared" si="2"/>
        <v>1.6008782247331037</v>
      </c>
      <c r="R8" s="94">
        <v>93</v>
      </c>
      <c r="S8" s="119">
        <f>VLOOKUP(A8,BEVs!A:G,6,FALSE)</f>
        <v>1359</v>
      </c>
      <c r="T8" s="120">
        <v>118</v>
      </c>
      <c r="U8" s="119">
        <f>VLOOKUP(A8,PHEVs!A:G,6,FALSE)</f>
        <v>1227</v>
      </c>
      <c r="V8" s="120">
        <v>117</v>
      </c>
      <c r="W8" s="110">
        <v>1000</v>
      </c>
      <c r="X8" s="110">
        <v>116</v>
      </c>
      <c r="Y8" s="120">
        <f t="shared" si="3"/>
        <v>95.5</v>
      </c>
      <c r="Z8" s="89"/>
      <c r="AA8" s="89"/>
    </row>
    <row r="9" spans="1:27">
      <c r="A9" s="34" t="s">
        <v>417</v>
      </c>
      <c r="B9" s="34" t="s">
        <v>520</v>
      </c>
      <c r="C9" s="34" t="s">
        <v>516</v>
      </c>
      <c r="D9" s="116">
        <v>367824</v>
      </c>
      <c r="E9" s="116">
        <v>73.577424499557495</v>
      </c>
      <c r="F9" s="116">
        <f t="shared" si="0"/>
        <v>28.408272007551158</v>
      </c>
      <c r="G9" s="99">
        <f>VLOOKUP("*"&amp;A9,'All Charge Points'!A:G,6,FALSE)</f>
        <v>481</v>
      </c>
      <c r="H9" s="99">
        <v>119</v>
      </c>
      <c r="I9" s="100">
        <f>VLOOKUP("*"&amp;A9,'All Charge Points'!A:G,7,FALSE)</f>
        <v>126.783469122558</v>
      </c>
      <c r="J9" s="117">
        <v>119</v>
      </c>
      <c r="K9" s="100">
        <f t="shared" si="1"/>
        <v>16.931688061566931</v>
      </c>
      <c r="L9" s="117">
        <v>118</v>
      </c>
      <c r="M9" s="110">
        <f>VLOOKUP("*"&amp;A9,'Rapid Charge Points'!B:D,2,FALSE)</f>
        <v>45</v>
      </c>
      <c r="N9" s="110">
        <v>116</v>
      </c>
      <c r="O9" s="118">
        <f>VLOOKUP("*"&amp;A9,'Rapid Charge Points'!B:D,3,FALSE)</f>
        <v>11.8612393150002</v>
      </c>
      <c r="P9" s="94">
        <v>107</v>
      </c>
      <c r="Q9" s="118">
        <f t="shared" si="2"/>
        <v>1.5840456606455549</v>
      </c>
      <c r="R9" s="94">
        <v>91</v>
      </c>
      <c r="S9" s="119">
        <f>VLOOKUP(A9,BEVs!A:G,6,FALSE)</f>
        <v>364</v>
      </c>
      <c r="T9" s="120">
        <v>71</v>
      </c>
      <c r="U9" s="119">
        <f>VLOOKUP(A9,PHEVs!A:G,6,FALSE)</f>
        <v>310</v>
      </c>
      <c r="V9" s="120">
        <v>72</v>
      </c>
      <c r="W9" s="110">
        <v>590</v>
      </c>
      <c r="X9" s="110">
        <v>110</v>
      </c>
      <c r="Y9" s="120">
        <f t="shared" si="3"/>
        <v>92.3</v>
      </c>
      <c r="Z9" s="89"/>
      <c r="AA9" s="89"/>
    </row>
    <row r="10" spans="1:27">
      <c r="A10" s="34" t="s">
        <v>98</v>
      </c>
      <c r="B10" s="34" t="s">
        <v>521</v>
      </c>
      <c r="C10" s="34" t="s">
        <v>516</v>
      </c>
      <c r="D10" s="116">
        <v>94622</v>
      </c>
      <c r="E10" s="116">
        <v>20.167488600235</v>
      </c>
      <c r="F10" s="116">
        <f t="shared" si="0"/>
        <v>7.7866751352258694</v>
      </c>
      <c r="G10" s="99">
        <f>VLOOKUP("*"&amp;A10,'All Charge Points'!A:G,6,FALSE)</f>
        <v>102</v>
      </c>
      <c r="H10" s="99">
        <v>98</v>
      </c>
      <c r="I10" s="100">
        <f>VLOOKUP("*"&amp;A10,'All Charge Points'!A:G,7,FALSE)</f>
        <v>58.390149238352002</v>
      </c>
      <c r="J10" s="117">
        <v>113</v>
      </c>
      <c r="K10" s="100">
        <f t="shared" si="1"/>
        <v>13.099300822062775</v>
      </c>
      <c r="L10" s="117">
        <v>114</v>
      </c>
      <c r="M10" s="110">
        <f>VLOOKUP("*"&amp;A10,'Rapid Charge Points'!B:D,2,FALSE)</f>
        <v>22</v>
      </c>
      <c r="N10" s="110">
        <v>90</v>
      </c>
      <c r="O10" s="118">
        <f>VLOOKUP("*"&amp;A10,'Rapid Charge Points'!B:D,3,FALSE)</f>
        <v>12.593953757291599</v>
      </c>
      <c r="P10" s="94">
        <v>109</v>
      </c>
      <c r="Q10" s="118">
        <f t="shared" si="2"/>
        <v>2.8253393929939317</v>
      </c>
      <c r="R10" s="94">
        <v>113</v>
      </c>
      <c r="S10" s="119">
        <f>VLOOKUP(A10,BEVs!A:G,6,FALSE)</f>
        <v>459</v>
      </c>
      <c r="T10" s="120">
        <v>88</v>
      </c>
      <c r="U10" s="119">
        <f>VLOOKUP(A10,PHEVs!A:G,6,FALSE)</f>
        <v>320</v>
      </c>
      <c r="V10" s="120">
        <v>74</v>
      </c>
      <c r="W10" s="110">
        <v>480</v>
      </c>
      <c r="X10" s="110">
        <v>105</v>
      </c>
      <c r="Y10" s="120">
        <f t="shared" si="3"/>
        <v>90.4</v>
      </c>
      <c r="Z10" s="89"/>
      <c r="AA10" s="89"/>
    </row>
    <row r="11" spans="1:27">
      <c r="A11" s="34" t="s">
        <v>522</v>
      </c>
      <c r="B11" s="34" t="s">
        <v>329</v>
      </c>
      <c r="C11" s="34" t="s">
        <v>516</v>
      </c>
      <c r="D11" s="116">
        <v>106930</v>
      </c>
      <c r="E11" s="116">
        <v>25.967544777473503</v>
      </c>
      <c r="F11" s="116">
        <f t="shared" si="0"/>
        <v>10.026079064661584</v>
      </c>
      <c r="G11" s="99">
        <v>165</v>
      </c>
      <c r="H11" s="99">
        <v>113</v>
      </c>
      <c r="I11" s="100">
        <v>30.161225459730201</v>
      </c>
      <c r="J11" s="117">
        <v>74</v>
      </c>
      <c r="K11" s="100">
        <f t="shared" si="1"/>
        <v>16.457081470818157</v>
      </c>
      <c r="L11" s="117">
        <v>117</v>
      </c>
      <c r="M11" s="99">
        <v>33</v>
      </c>
      <c r="N11" s="110">
        <v>109</v>
      </c>
      <c r="O11" s="100">
        <v>6.0322450919460398</v>
      </c>
      <c r="P11" s="94">
        <v>69</v>
      </c>
      <c r="Q11" s="118">
        <f t="shared" si="2"/>
        <v>3.2914162941636316</v>
      </c>
      <c r="R11" s="94">
        <v>116</v>
      </c>
      <c r="S11" s="119">
        <f>VLOOKUP(A11,BEVs!A:G,6,FALSE)</f>
        <v>2134</v>
      </c>
      <c r="T11" s="120">
        <v>119</v>
      </c>
      <c r="U11" s="119">
        <f>VLOOKUP(A11,PHEVs!A:G,6,FALSE)</f>
        <v>1887</v>
      </c>
      <c r="V11" s="120">
        <v>119</v>
      </c>
      <c r="W11" s="110">
        <v>260</v>
      </c>
      <c r="X11" s="110">
        <v>63</v>
      </c>
      <c r="Y11" s="120">
        <f t="shared" si="3"/>
        <v>89.9</v>
      </c>
      <c r="Z11" s="89"/>
      <c r="AA11" s="89"/>
    </row>
    <row r="12" spans="1:27">
      <c r="A12" s="34" t="s">
        <v>95</v>
      </c>
      <c r="B12" s="34" t="s">
        <v>40</v>
      </c>
      <c r="C12" s="34" t="s">
        <v>516</v>
      </c>
      <c r="D12" s="116">
        <v>312662</v>
      </c>
      <c r="E12" s="116">
        <v>62.502492999298106</v>
      </c>
      <c r="F12" s="116">
        <f t="shared" si="0"/>
        <v>24.132236679265681</v>
      </c>
      <c r="G12" s="99">
        <f>VLOOKUP("*"&amp;A12,'All Charge Points'!A:G,6,FALSE)</f>
        <v>151</v>
      </c>
      <c r="H12" s="99">
        <v>110</v>
      </c>
      <c r="I12" s="100">
        <f>VLOOKUP("*"&amp;A12,'All Charge Points'!A:G,7,FALSE)</f>
        <v>44.7940954855858</v>
      </c>
      <c r="J12" s="117">
        <v>104</v>
      </c>
      <c r="K12" s="100">
        <f t="shared" si="1"/>
        <v>6.2571904132590657</v>
      </c>
      <c r="L12" s="117">
        <v>94</v>
      </c>
      <c r="M12" s="110">
        <f>VLOOKUP("*"&amp;A12,'Rapid Charge Points'!B:D,2,FALSE)</f>
        <v>48</v>
      </c>
      <c r="N12" s="110">
        <v>117</v>
      </c>
      <c r="O12" s="118">
        <f>VLOOKUP("*"&amp;A12,'Rapid Charge Points'!B:D,3,FALSE)</f>
        <v>14.239182670914699</v>
      </c>
      <c r="P12" s="94">
        <v>115</v>
      </c>
      <c r="Q12" s="118">
        <f t="shared" si="2"/>
        <v>1.9890406611684446</v>
      </c>
      <c r="R12" s="94">
        <v>105</v>
      </c>
      <c r="S12" s="119">
        <f>VLOOKUP(A12,BEVs!A:G,6,FALSE)</f>
        <v>322</v>
      </c>
      <c r="T12" s="120">
        <v>65</v>
      </c>
      <c r="U12" s="119">
        <f>VLOOKUP(A12,PHEVs!A:G,6,FALSE)</f>
        <v>284</v>
      </c>
      <c r="V12" s="120">
        <v>62</v>
      </c>
      <c r="W12" s="110">
        <v>590</v>
      </c>
      <c r="X12" s="110">
        <v>106</v>
      </c>
      <c r="Y12" s="120">
        <f t="shared" si="3"/>
        <v>87.8</v>
      </c>
      <c r="Z12" s="89"/>
      <c r="AA12" s="89"/>
    </row>
    <row r="13" spans="1:27">
      <c r="A13" s="34" t="s">
        <v>523</v>
      </c>
      <c r="B13" s="34" t="s">
        <v>319</v>
      </c>
      <c r="C13" s="34" t="s">
        <v>524</v>
      </c>
      <c r="D13" s="110">
        <v>75460</v>
      </c>
      <c r="E13" s="94">
        <v>24.2</v>
      </c>
      <c r="F13" s="116">
        <f t="shared" si="0"/>
        <v>9.3436293436293436</v>
      </c>
      <c r="G13" s="99">
        <v>148</v>
      </c>
      <c r="H13" s="99">
        <v>108</v>
      </c>
      <c r="I13" s="100">
        <v>46.131787295056398</v>
      </c>
      <c r="J13" s="117">
        <v>107</v>
      </c>
      <c r="K13" s="100">
        <f t="shared" si="1"/>
        <v>15.839669421487603</v>
      </c>
      <c r="L13" s="117">
        <v>115</v>
      </c>
      <c r="M13" s="99">
        <v>45</v>
      </c>
      <c r="N13" s="110">
        <v>115</v>
      </c>
      <c r="O13" s="100">
        <v>14.0265569478212</v>
      </c>
      <c r="P13" s="94">
        <v>114</v>
      </c>
      <c r="Q13" s="118">
        <f t="shared" si="2"/>
        <v>4.8161157024793386</v>
      </c>
      <c r="R13" s="94">
        <v>119</v>
      </c>
      <c r="S13" s="119">
        <f>VLOOKUP(A13,BEVs!A:G,6,FALSE)</f>
        <v>504</v>
      </c>
      <c r="T13" s="120">
        <v>94</v>
      </c>
      <c r="U13" s="119">
        <f>VLOOKUP(A13,PHEVs!A:G,6,FALSE)</f>
        <v>351</v>
      </c>
      <c r="V13" s="120">
        <v>82</v>
      </c>
      <c r="W13" s="110">
        <v>70</v>
      </c>
      <c r="X13" s="110">
        <v>5</v>
      </c>
      <c r="Y13" s="120">
        <f t="shared" si="3"/>
        <v>85.9</v>
      </c>
      <c r="Z13" s="89"/>
      <c r="AA13" s="89"/>
    </row>
    <row r="14" spans="1:27">
      <c r="A14" s="34" t="s">
        <v>525</v>
      </c>
      <c r="B14" s="34" t="s">
        <v>43</v>
      </c>
      <c r="C14" s="34" t="s">
        <v>516</v>
      </c>
      <c r="D14" s="116">
        <v>90271</v>
      </c>
      <c r="E14" s="116">
        <v>18.839988600441</v>
      </c>
      <c r="F14" s="116">
        <f t="shared" si="0"/>
        <v>7.2741268727571429</v>
      </c>
      <c r="G14" s="99">
        <v>90</v>
      </c>
      <c r="H14" s="99">
        <v>96</v>
      </c>
      <c r="I14" s="100">
        <v>41.7490049820479</v>
      </c>
      <c r="J14" s="117">
        <v>99</v>
      </c>
      <c r="K14" s="100">
        <f t="shared" si="1"/>
        <v>12.372618951295102</v>
      </c>
      <c r="L14" s="117">
        <v>113</v>
      </c>
      <c r="M14" s="99">
        <v>28</v>
      </c>
      <c r="N14" s="110">
        <v>103</v>
      </c>
      <c r="O14" s="100">
        <v>12.9885793277482</v>
      </c>
      <c r="P14" s="94">
        <v>112</v>
      </c>
      <c r="Q14" s="118">
        <f t="shared" si="2"/>
        <v>3.8492592292918095</v>
      </c>
      <c r="R14" s="94">
        <v>118</v>
      </c>
      <c r="S14" s="119">
        <f>VLOOKUP(A14,BEVs!A:G,6,FALSE)</f>
        <v>674</v>
      </c>
      <c r="T14" s="120">
        <v>105</v>
      </c>
      <c r="U14" s="119">
        <f>VLOOKUP(A14,PHEVs!A:G,6,FALSE)</f>
        <v>521</v>
      </c>
      <c r="V14" s="120">
        <v>104</v>
      </c>
      <c r="W14" s="110">
        <v>30</v>
      </c>
      <c r="X14" s="110">
        <v>1</v>
      </c>
      <c r="Y14" s="120">
        <f t="shared" si="3"/>
        <v>85.1</v>
      </c>
      <c r="Z14" s="89"/>
      <c r="AA14" s="89"/>
    </row>
    <row r="15" spans="1:27">
      <c r="A15" s="34" t="s">
        <v>328</v>
      </c>
      <c r="B15" s="34" t="s">
        <v>25</v>
      </c>
      <c r="C15" s="34" t="s">
        <v>516</v>
      </c>
      <c r="D15" s="116">
        <v>243592</v>
      </c>
      <c r="E15" s="116">
        <v>31.525045650543202</v>
      </c>
      <c r="F15" s="116">
        <f t="shared" si="0"/>
        <v>12.171832297507029</v>
      </c>
      <c r="G15" s="99">
        <f>VLOOKUP("*"&amp;A15,'All Charge Points'!A:G,6,FALSE)</f>
        <v>345</v>
      </c>
      <c r="H15" s="99">
        <v>117</v>
      </c>
      <c r="I15" s="100">
        <f>VLOOKUP("*"&amp;A15,'All Charge Points'!A:G,7,FALSE)</f>
        <v>118.256792053144</v>
      </c>
      <c r="J15" s="117">
        <v>118</v>
      </c>
      <c r="K15" s="100">
        <f t="shared" si="1"/>
        <v>28.344130248217525</v>
      </c>
      <c r="L15" s="117">
        <v>120</v>
      </c>
      <c r="M15" s="110">
        <f>VLOOKUP("*"&amp;A15,'Rapid Charge Points'!B:D,2,FALSE)</f>
        <v>13</v>
      </c>
      <c r="N15" s="110">
        <v>71</v>
      </c>
      <c r="O15" s="118">
        <f>VLOOKUP("*"&amp;A15,'Rapid Charge Points'!B:D,3,FALSE)</f>
        <v>4.4560530338865698</v>
      </c>
      <c r="P15" s="94">
        <v>50</v>
      </c>
      <c r="Q15" s="118">
        <f t="shared" si="2"/>
        <v>1.0680396905125444</v>
      </c>
      <c r="R15" s="94">
        <v>70</v>
      </c>
      <c r="S15" s="119">
        <f>VLOOKUP(A15,BEVs!A:G,6,FALSE)</f>
        <v>566</v>
      </c>
      <c r="T15" s="120">
        <v>99</v>
      </c>
      <c r="U15" s="119">
        <f>VLOOKUP(A15,PHEVs!A:G,6,FALSE)</f>
        <v>415</v>
      </c>
      <c r="V15" s="120">
        <v>90</v>
      </c>
      <c r="W15" s="110">
        <v>320</v>
      </c>
      <c r="X15" s="110">
        <v>86</v>
      </c>
      <c r="Y15" s="120">
        <f t="shared" si="3"/>
        <v>82.1</v>
      </c>
      <c r="Z15" s="89"/>
      <c r="AA15" s="89"/>
    </row>
    <row r="16" spans="1:27">
      <c r="A16" s="34" t="s">
        <v>384</v>
      </c>
      <c r="B16" s="34" t="s">
        <v>526</v>
      </c>
      <c r="C16" s="34" t="s">
        <v>516</v>
      </c>
      <c r="D16" s="116">
        <v>175031</v>
      </c>
      <c r="E16" s="116">
        <v>39.137487501098605</v>
      </c>
      <c r="F16" s="116">
        <f t="shared" si="0"/>
        <v>15.110999035173208</v>
      </c>
      <c r="G16" s="99">
        <f>VLOOKUP("*"&amp;A16,'All Charge Points'!A:G,6,FALSE)</f>
        <v>148</v>
      </c>
      <c r="H16" s="99">
        <v>109</v>
      </c>
      <c r="I16" s="100">
        <f>VLOOKUP("*"&amp;A16,'All Charge Points'!A:G,7,FALSE)</f>
        <v>53.266917645026403</v>
      </c>
      <c r="J16" s="117">
        <v>111</v>
      </c>
      <c r="K16" s="100">
        <f t="shared" si="1"/>
        <v>9.7941902885114942</v>
      </c>
      <c r="L16" s="117">
        <v>109</v>
      </c>
      <c r="M16" s="110">
        <f>VLOOKUP("*"&amp;A16,'Rapid Charge Points'!B:D,2,FALSE)</f>
        <v>27</v>
      </c>
      <c r="N16" s="110">
        <v>101</v>
      </c>
      <c r="O16" s="118">
        <f>VLOOKUP("*"&amp;A16,'Rapid Charge Points'!B:D,3,FALSE)</f>
        <v>9.7176133541602194</v>
      </c>
      <c r="P16" s="94">
        <v>99</v>
      </c>
      <c r="Q16" s="118">
        <f t="shared" si="2"/>
        <v>1.7867779580392591</v>
      </c>
      <c r="R16" s="94">
        <v>101</v>
      </c>
      <c r="S16" s="119">
        <f>VLOOKUP(A16,BEVs!A:G,6,FALSE)</f>
        <v>328</v>
      </c>
      <c r="T16" s="120">
        <v>66</v>
      </c>
      <c r="U16" s="119">
        <f>VLOOKUP(A16,PHEVs!A:G,6,FALSE)</f>
        <v>232</v>
      </c>
      <c r="V16" s="120">
        <v>46</v>
      </c>
      <c r="W16" s="110">
        <v>320</v>
      </c>
      <c r="X16" s="110">
        <v>75</v>
      </c>
      <c r="Y16" s="120">
        <f t="shared" si="3"/>
        <v>81.7</v>
      </c>
      <c r="Z16" s="89"/>
      <c r="AA16" s="89"/>
    </row>
    <row r="17" spans="1:27">
      <c r="A17" s="34" t="s">
        <v>527</v>
      </c>
      <c r="B17" s="34" t="s">
        <v>293</v>
      </c>
      <c r="C17" s="34" t="s">
        <v>524</v>
      </c>
      <c r="D17" s="116">
        <v>149010</v>
      </c>
      <c r="E17" s="116">
        <v>46.3</v>
      </c>
      <c r="F17" s="116">
        <f t="shared" si="0"/>
        <v>17.876447876447877</v>
      </c>
      <c r="G17" s="99">
        <f>VLOOKUP("*"&amp;A17&amp;"*",'All Charge Points'!A:G,6,FALSE)</f>
        <v>127</v>
      </c>
      <c r="H17" s="99">
        <v>105</v>
      </c>
      <c r="I17" s="100">
        <f>VLOOKUP("*"&amp;A17&amp;"*",'All Charge Points'!A:G,7,FALSE)</f>
        <v>85.337992205348698</v>
      </c>
      <c r="J17" s="117">
        <v>116</v>
      </c>
      <c r="K17" s="100">
        <f t="shared" si="1"/>
        <v>7.1043196544276457</v>
      </c>
      <c r="L17" s="117">
        <v>101</v>
      </c>
      <c r="M17" s="110">
        <f>VLOOKUP("*"&amp;A17&amp;"*",'Rapid Charge Points'!B:D,2,FALSE)</f>
        <v>43</v>
      </c>
      <c r="N17" s="110">
        <v>112</v>
      </c>
      <c r="O17" s="118">
        <f>VLOOKUP("*"&amp;A17&amp;"*",'Rapid Charge Points'!B:D,3,FALSE)</f>
        <v>28.8939658648031</v>
      </c>
      <c r="P17" s="94">
        <v>119</v>
      </c>
      <c r="Q17" s="118">
        <f t="shared" si="2"/>
        <v>2.4053995680345572</v>
      </c>
      <c r="R17" s="94">
        <v>109</v>
      </c>
      <c r="S17" s="119">
        <f>VLOOKUP(A17,BEVs!A:G,6,FALSE)</f>
        <v>369</v>
      </c>
      <c r="T17" s="120">
        <v>74</v>
      </c>
      <c r="U17" s="119">
        <f>VLOOKUP(A17,PHEVs!A:G,6,FALSE)</f>
        <v>117</v>
      </c>
      <c r="V17" s="120">
        <v>12</v>
      </c>
      <c r="W17" s="110">
        <v>260</v>
      </c>
      <c r="X17" s="110">
        <v>65</v>
      </c>
      <c r="Y17" s="120">
        <f t="shared" si="3"/>
        <v>81.3</v>
      </c>
      <c r="Z17" s="89"/>
      <c r="AA17" s="89"/>
    </row>
    <row r="18" spans="1:27">
      <c r="A18" s="34" t="s">
        <v>430</v>
      </c>
      <c r="B18" s="34" t="s">
        <v>519</v>
      </c>
      <c r="C18" s="34" t="s">
        <v>516</v>
      </c>
      <c r="D18" s="116">
        <v>354662</v>
      </c>
      <c r="E18" s="116">
        <v>70.002524285278312</v>
      </c>
      <c r="F18" s="116">
        <f t="shared" si="0"/>
        <v>27.028001654547612</v>
      </c>
      <c r="G18" s="99">
        <f>VLOOKUP("*"&amp;A18,'All Charge Points'!A:G,6,FALSE)</f>
        <v>108</v>
      </c>
      <c r="H18" s="99">
        <v>100</v>
      </c>
      <c r="I18" s="100">
        <f>VLOOKUP("*"&amp;A18,'All Charge Points'!A:G,7,FALSE)</f>
        <v>19.921494554791501</v>
      </c>
      <c r="J18" s="117">
        <v>41</v>
      </c>
      <c r="K18" s="100">
        <f t="shared" si="1"/>
        <v>3.9958559045680833</v>
      </c>
      <c r="L18" s="117">
        <v>62</v>
      </c>
      <c r="M18" s="110">
        <f>VLOOKUP("*"&amp;A18,'Rapid Charge Points'!B:D,2,FALSE)</f>
        <v>43</v>
      </c>
      <c r="N18" s="110">
        <v>111</v>
      </c>
      <c r="O18" s="118">
        <f>VLOOKUP("*"&amp;A18,'Rapid Charge Points'!B:D,3,FALSE)</f>
        <v>7.93170616533365</v>
      </c>
      <c r="P18" s="94">
        <v>87</v>
      </c>
      <c r="Q18" s="118">
        <f t="shared" si="2"/>
        <v>1.5909426286706256</v>
      </c>
      <c r="R18" s="94">
        <v>92</v>
      </c>
      <c r="S18" s="119">
        <f>VLOOKUP(A18,BEVs!A:G,6,FALSE)</f>
        <v>664</v>
      </c>
      <c r="T18" s="120">
        <v>104</v>
      </c>
      <c r="U18" s="119">
        <f>VLOOKUP(A18,PHEVs!A:G,6,FALSE)</f>
        <v>741</v>
      </c>
      <c r="V18" s="120">
        <v>113</v>
      </c>
      <c r="W18" s="110">
        <v>390</v>
      </c>
      <c r="X18" s="110">
        <v>96</v>
      </c>
      <c r="Y18" s="120">
        <f t="shared" si="3"/>
        <v>80.599999999999994</v>
      </c>
      <c r="Z18" s="89"/>
      <c r="AA18" s="89"/>
    </row>
    <row r="19" spans="1:27">
      <c r="A19" s="34" t="s">
        <v>381</v>
      </c>
      <c r="B19" s="34" t="s">
        <v>526</v>
      </c>
      <c r="C19" s="34" t="s">
        <v>516</v>
      </c>
      <c r="D19" s="116">
        <v>280905</v>
      </c>
      <c r="E19" s="116">
        <v>57.895024500549304</v>
      </c>
      <c r="F19" s="116">
        <f t="shared" si="0"/>
        <v>22.353291312953402</v>
      </c>
      <c r="G19" s="99">
        <f>VLOOKUP("*"&amp;A19,'All Charge Points'!A:G,6,FALSE)</f>
        <v>124</v>
      </c>
      <c r="H19" s="99">
        <v>104</v>
      </c>
      <c r="I19" s="100">
        <f>VLOOKUP("*"&amp;A19,'All Charge Points'!A:G,7,FALSE)</f>
        <v>40.414048444711</v>
      </c>
      <c r="J19" s="117">
        <v>96</v>
      </c>
      <c r="K19" s="100">
        <f t="shared" si="1"/>
        <v>5.5472815284317365</v>
      </c>
      <c r="L19" s="117">
        <v>85</v>
      </c>
      <c r="M19" s="110">
        <f>VLOOKUP("*"&amp;A19,'Rapid Charge Points'!B:D,2,FALSE)</f>
        <v>25</v>
      </c>
      <c r="N19" s="110">
        <v>99</v>
      </c>
      <c r="O19" s="118">
        <f>VLOOKUP("*"&amp;A19,'Rapid Charge Points'!B:D,3,FALSE)</f>
        <v>8.1479936380465698</v>
      </c>
      <c r="P19" s="94">
        <v>88</v>
      </c>
      <c r="Q19" s="118">
        <f t="shared" si="2"/>
        <v>1.1184035339580114</v>
      </c>
      <c r="R19" s="94">
        <v>73</v>
      </c>
      <c r="S19" s="119">
        <f>VLOOKUP(A19,BEVs!A:G,6,FALSE)</f>
        <v>408</v>
      </c>
      <c r="T19" s="120">
        <v>82</v>
      </c>
      <c r="U19" s="119">
        <f>VLOOKUP(A19,PHEVs!A:G,6,FALSE)</f>
        <v>302</v>
      </c>
      <c r="V19" s="120">
        <v>69</v>
      </c>
      <c r="W19" s="110">
        <v>590</v>
      </c>
      <c r="X19" s="110">
        <v>108</v>
      </c>
      <c r="Y19" s="120">
        <f t="shared" si="3"/>
        <v>80.400000000000006</v>
      </c>
      <c r="Z19" s="89"/>
      <c r="AA19" s="89"/>
    </row>
    <row r="20" spans="1:27">
      <c r="A20" s="34" t="s">
        <v>178</v>
      </c>
      <c r="B20" s="34" t="s">
        <v>32</v>
      </c>
      <c r="C20" s="34" t="s">
        <v>516</v>
      </c>
      <c r="D20" s="116">
        <v>117460</v>
      </c>
      <c r="E20" s="116">
        <v>25.447495150085402</v>
      </c>
      <c r="F20" s="116">
        <f t="shared" si="0"/>
        <v>9.8252877027356771</v>
      </c>
      <c r="G20" s="99">
        <f>VLOOKUP("*"&amp;A20,'All Charge Points'!A:G,6,FALSE)</f>
        <v>64</v>
      </c>
      <c r="H20" s="99">
        <v>73</v>
      </c>
      <c r="I20" s="100">
        <f>VLOOKUP("*"&amp;A20,'All Charge Points'!A:G,7,FALSE)</f>
        <v>36.966014370538097</v>
      </c>
      <c r="J20" s="117">
        <v>92</v>
      </c>
      <c r="K20" s="100">
        <f t="shared" si="1"/>
        <v>6.5138041690301174</v>
      </c>
      <c r="L20" s="117">
        <v>96</v>
      </c>
      <c r="M20" s="110">
        <f>VLOOKUP("*"&amp;A20,'Rapid Charge Points'!B:D,2,FALSE)</f>
        <v>22</v>
      </c>
      <c r="N20" s="110">
        <v>89</v>
      </c>
      <c r="O20" s="118">
        <f>VLOOKUP("*"&amp;A20,'Rapid Charge Points'!B:D,3,FALSE)</f>
        <v>12.7070674398725</v>
      </c>
      <c r="P20" s="94">
        <v>110</v>
      </c>
      <c r="Q20" s="118">
        <f t="shared" si="2"/>
        <v>2.2391201831041028</v>
      </c>
      <c r="R20" s="94">
        <v>107</v>
      </c>
      <c r="S20" s="119">
        <f>VLOOKUP(A20,BEVs!A:G,6,FALSE)</f>
        <v>409</v>
      </c>
      <c r="T20" s="120">
        <v>83</v>
      </c>
      <c r="U20" s="119">
        <f>VLOOKUP(A20,PHEVs!A:G,6,FALSE)</f>
        <v>417</v>
      </c>
      <c r="V20" s="120">
        <v>91</v>
      </c>
      <c r="W20" s="110">
        <v>260</v>
      </c>
      <c r="X20" s="110">
        <v>61</v>
      </c>
      <c r="Y20" s="120">
        <f t="shared" si="3"/>
        <v>80.2</v>
      </c>
      <c r="Z20" s="89"/>
      <c r="AA20" s="89"/>
    </row>
    <row r="21" spans="1:27">
      <c r="A21" s="34" t="s">
        <v>528</v>
      </c>
      <c r="B21" s="34" t="s">
        <v>344</v>
      </c>
      <c r="C21" s="34" t="s">
        <v>516</v>
      </c>
      <c r="D21" s="116">
        <v>198861</v>
      </c>
      <c r="E21" s="116">
        <v>40.257490449676496</v>
      </c>
      <c r="F21" s="116">
        <f t="shared" si="0"/>
        <v>15.543432606052702</v>
      </c>
      <c r="G21" s="99">
        <v>82</v>
      </c>
      <c r="H21" s="99">
        <v>90</v>
      </c>
      <c r="I21" s="100">
        <v>20.6554841569918</v>
      </c>
      <c r="J21" s="117">
        <v>47</v>
      </c>
      <c r="K21" s="100">
        <f t="shared" si="1"/>
        <v>5.2755399710144291</v>
      </c>
      <c r="L21" s="117">
        <v>82</v>
      </c>
      <c r="M21" s="99">
        <v>24</v>
      </c>
      <c r="N21" s="110">
        <v>98</v>
      </c>
      <c r="O21" s="100">
        <v>6.0455075581439299</v>
      </c>
      <c r="P21" s="94">
        <v>71</v>
      </c>
      <c r="Q21" s="118">
        <f t="shared" si="2"/>
        <v>1.5440604793212962</v>
      </c>
      <c r="R21" s="94">
        <v>89</v>
      </c>
      <c r="S21" s="119">
        <f>VLOOKUP(A21,BEVs!A:G,6,FALSE)</f>
        <v>923</v>
      </c>
      <c r="T21" s="120">
        <v>112</v>
      </c>
      <c r="U21" s="119">
        <f>VLOOKUP(A21,PHEVs!A:G,6,FALSE)</f>
        <v>609</v>
      </c>
      <c r="V21" s="120">
        <v>109</v>
      </c>
      <c r="W21" s="110">
        <v>480</v>
      </c>
      <c r="X21" s="110">
        <v>103</v>
      </c>
      <c r="Y21" s="120">
        <f t="shared" si="3"/>
        <v>80.099999999999994</v>
      </c>
      <c r="Z21" s="89"/>
      <c r="AA21" s="89"/>
    </row>
    <row r="22" spans="1:27">
      <c r="A22" s="34" t="s">
        <v>529</v>
      </c>
      <c r="B22" s="34" t="s">
        <v>292</v>
      </c>
      <c r="C22" s="34" t="s">
        <v>524</v>
      </c>
      <c r="D22" s="116">
        <v>198480</v>
      </c>
      <c r="E22" s="116">
        <v>58.8</v>
      </c>
      <c r="F22" s="116">
        <f t="shared" si="0"/>
        <v>22.702702702702702</v>
      </c>
      <c r="G22" s="99">
        <f>VLOOKUP("*"&amp;A22&amp;"*",'All Charge Points'!A:G,6,FALSE)</f>
        <v>99</v>
      </c>
      <c r="H22" s="99">
        <v>97</v>
      </c>
      <c r="I22" s="100">
        <f>VLOOKUP("*"&amp;A22&amp;"*",'All Charge Points'!A:G,7,FALSE)</f>
        <v>43.220116999912698</v>
      </c>
      <c r="J22" s="117">
        <v>102</v>
      </c>
      <c r="K22" s="100">
        <f t="shared" si="1"/>
        <v>4.3607142857142858</v>
      </c>
      <c r="L22" s="117">
        <v>70</v>
      </c>
      <c r="M22" s="110">
        <f>VLOOKUP("*"&amp;A22&amp;"*",'Rapid Charge Points'!B:D,2,FALSE)</f>
        <v>24</v>
      </c>
      <c r="N22" s="110">
        <v>96</v>
      </c>
      <c r="O22" s="118">
        <f>VLOOKUP("*"&amp;A22&amp;"*",'Rapid Charge Points'!B:D,3,FALSE)</f>
        <v>10.477604121191</v>
      </c>
      <c r="P22" s="94">
        <v>103</v>
      </c>
      <c r="Q22" s="118">
        <f t="shared" si="2"/>
        <v>1.0571428571428572</v>
      </c>
      <c r="R22" s="94">
        <v>69</v>
      </c>
      <c r="S22" s="119">
        <f>VLOOKUP(A22,BEVs!A:G,6,FALSE)</f>
        <v>476</v>
      </c>
      <c r="T22" s="120">
        <v>90</v>
      </c>
      <c r="U22" s="119">
        <f>VLOOKUP(A22,PHEVs!A:G,6,FALSE)</f>
        <v>320</v>
      </c>
      <c r="V22" s="120">
        <v>75</v>
      </c>
      <c r="W22" s="110">
        <v>390</v>
      </c>
      <c r="X22" s="110">
        <v>98</v>
      </c>
      <c r="Y22" s="120">
        <f t="shared" si="3"/>
        <v>80</v>
      </c>
      <c r="Z22" s="89"/>
      <c r="AA22" s="89"/>
    </row>
    <row r="23" spans="1:27">
      <c r="A23" s="34" t="s">
        <v>530</v>
      </c>
      <c r="B23" s="34" t="s">
        <v>29</v>
      </c>
      <c r="C23" s="34" t="s">
        <v>516</v>
      </c>
      <c r="D23" s="116">
        <v>113142</v>
      </c>
      <c r="E23" s="116">
        <v>29.185023749679598</v>
      </c>
      <c r="F23" s="116">
        <f t="shared" si="0"/>
        <v>11.268348938100232</v>
      </c>
      <c r="G23" s="99">
        <v>83</v>
      </c>
      <c r="H23" s="99">
        <v>91</v>
      </c>
      <c r="I23" s="100">
        <v>46.692169216921698</v>
      </c>
      <c r="J23" s="117">
        <v>108</v>
      </c>
      <c r="K23" s="100">
        <f t="shared" si="1"/>
        <v>7.3657640933857387</v>
      </c>
      <c r="L23" s="117">
        <v>104</v>
      </c>
      <c r="M23" s="99">
        <v>15</v>
      </c>
      <c r="N23" s="110">
        <v>77</v>
      </c>
      <c r="O23" s="100">
        <v>8.4383438343834403</v>
      </c>
      <c r="P23" s="94">
        <v>90</v>
      </c>
      <c r="Q23" s="118">
        <f t="shared" si="2"/>
        <v>1.3311621855516393</v>
      </c>
      <c r="R23" s="94">
        <v>81</v>
      </c>
      <c r="S23" s="119">
        <f>VLOOKUP(A23,BEVs!A:G,6,FALSE)</f>
        <v>610</v>
      </c>
      <c r="T23" s="120">
        <v>100</v>
      </c>
      <c r="U23" s="119">
        <f>VLOOKUP(A23,PHEVs!A:G,6,FALSE)</f>
        <v>400</v>
      </c>
      <c r="V23" s="120">
        <v>88</v>
      </c>
      <c r="W23" s="110">
        <v>210</v>
      </c>
      <c r="X23" s="110">
        <v>53</v>
      </c>
      <c r="Y23" s="120">
        <f t="shared" si="3"/>
        <v>79.2</v>
      </c>
      <c r="Z23" s="89"/>
      <c r="AA23" s="89"/>
    </row>
    <row r="24" spans="1:27">
      <c r="A24" s="34" t="s">
        <v>234</v>
      </c>
      <c r="B24" s="34" t="s">
        <v>531</v>
      </c>
      <c r="C24" s="34" t="s">
        <v>516</v>
      </c>
      <c r="D24" s="116">
        <v>173278</v>
      </c>
      <c r="E24" s="116">
        <v>44.887579000335698</v>
      </c>
      <c r="F24" s="116">
        <f t="shared" si="0"/>
        <v>17.331111583141197</v>
      </c>
      <c r="G24" s="99">
        <f>VLOOKUP("*"&amp;A24,'All Charge Points'!A:G,6,FALSE)</f>
        <v>89</v>
      </c>
      <c r="H24" s="99">
        <v>95</v>
      </c>
      <c r="I24" s="100">
        <f>VLOOKUP("*"&amp;A24,'All Charge Points'!A:G,7,FALSE)</f>
        <v>42.5029967000482</v>
      </c>
      <c r="J24" s="117">
        <v>100</v>
      </c>
      <c r="K24" s="100">
        <f t="shared" si="1"/>
        <v>5.1352736131809662</v>
      </c>
      <c r="L24" s="117">
        <v>79</v>
      </c>
      <c r="M24" s="110">
        <f>VLOOKUP("*"&amp;A24,'Rapid Charge Points'!B:D,2,FALSE)</f>
        <v>19</v>
      </c>
      <c r="N24" s="110">
        <v>83</v>
      </c>
      <c r="O24" s="118">
        <f>VLOOKUP("*"&amp;A24,'Rapid Charge Points'!B:D,3,FALSE)</f>
        <v>9.0736734528192908</v>
      </c>
      <c r="P24" s="94">
        <v>96</v>
      </c>
      <c r="Q24" s="118">
        <f t="shared" si="2"/>
        <v>1.0962943668588581</v>
      </c>
      <c r="R24" s="94">
        <v>72</v>
      </c>
      <c r="S24" s="119">
        <f>VLOOKUP(A24,BEVs!A:G,6,FALSE)</f>
        <v>481</v>
      </c>
      <c r="T24" s="120">
        <v>91</v>
      </c>
      <c r="U24" s="119">
        <f>VLOOKUP(A24,PHEVs!A:G,6,FALSE)</f>
        <v>375</v>
      </c>
      <c r="V24" s="120">
        <v>85</v>
      </c>
      <c r="W24" s="110">
        <v>390</v>
      </c>
      <c r="X24" s="110">
        <v>88</v>
      </c>
      <c r="Y24" s="120">
        <f t="shared" si="3"/>
        <v>78.900000000000006</v>
      </c>
      <c r="Z24" s="89"/>
      <c r="AA24" s="89"/>
    </row>
    <row r="25" spans="1:27">
      <c r="A25" s="34" t="s">
        <v>335</v>
      </c>
      <c r="B25" s="34" t="s">
        <v>532</v>
      </c>
      <c r="C25" s="34" t="s">
        <v>516</v>
      </c>
      <c r="D25" s="116">
        <v>156593</v>
      </c>
      <c r="E25" s="116">
        <v>27.075042629646301</v>
      </c>
      <c r="F25" s="116">
        <f t="shared" si="0"/>
        <v>10.453684412990851</v>
      </c>
      <c r="G25" s="99">
        <f>VLOOKUP("*"&amp;A25,'All Charge Points'!A:G,6,FALSE)</f>
        <v>68</v>
      </c>
      <c r="H25" s="99">
        <v>78</v>
      </c>
      <c r="I25" s="100">
        <f>VLOOKUP("*"&amp;A25,'All Charge Points'!A:G,7,FALSE)</f>
        <v>45.461534861643202</v>
      </c>
      <c r="J25" s="117">
        <v>106</v>
      </c>
      <c r="K25" s="100">
        <f t="shared" si="1"/>
        <v>6.5048835715277598</v>
      </c>
      <c r="L25" s="117">
        <v>95</v>
      </c>
      <c r="M25" s="110">
        <f>VLOOKUP("*"&amp;A25,'Rapid Charge Points'!B:D,2,FALSE)</f>
        <v>31</v>
      </c>
      <c r="N25" s="110">
        <v>108</v>
      </c>
      <c r="O25" s="118">
        <f>VLOOKUP("*"&amp;A25,'Rapid Charge Points'!B:D,3,FALSE)</f>
        <v>20.7251114810432</v>
      </c>
      <c r="P25" s="94">
        <v>118</v>
      </c>
      <c r="Q25" s="118">
        <f t="shared" si="2"/>
        <v>2.9654616281964787</v>
      </c>
      <c r="R25" s="94">
        <v>115</v>
      </c>
      <c r="S25" s="119">
        <f>VLOOKUP(A25,BEVs!A:G,6,FALSE)</f>
        <v>205</v>
      </c>
      <c r="T25" s="120">
        <v>32</v>
      </c>
      <c r="U25" s="119">
        <f>VLOOKUP(A25,PHEVs!A:G,6,FALSE)</f>
        <v>271</v>
      </c>
      <c r="V25" s="120">
        <v>59</v>
      </c>
      <c r="W25" s="110">
        <v>260</v>
      </c>
      <c r="X25" s="110">
        <v>59</v>
      </c>
      <c r="Y25" s="120">
        <f t="shared" si="3"/>
        <v>77</v>
      </c>
      <c r="Z25" s="89"/>
      <c r="AA25" s="89"/>
    </row>
    <row r="26" spans="1:27">
      <c r="A26" s="34" t="s">
        <v>355</v>
      </c>
      <c r="B26" s="34" t="s">
        <v>533</v>
      </c>
      <c r="C26" s="34" t="s">
        <v>516</v>
      </c>
      <c r="D26" s="116">
        <v>542578</v>
      </c>
      <c r="E26" s="116">
        <v>122.48506965008501</v>
      </c>
      <c r="F26" s="116">
        <f t="shared" si="0"/>
        <v>47.291532683430511</v>
      </c>
      <c r="G26" s="99">
        <f>VLOOKUP("*"&amp;A26,'All Charge Points'!A:G,6,FALSE)</f>
        <v>130</v>
      </c>
      <c r="H26" s="99">
        <v>106</v>
      </c>
      <c r="I26" s="100">
        <f>VLOOKUP("*"&amp;A26,'All Charge Points'!A:G,7,FALSE)</f>
        <v>22.063291096274</v>
      </c>
      <c r="J26" s="117">
        <v>53</v>
      </c>
      <c r="K26" s="100">
        <f t="shared" si="1"/>
        <v>2.7489064664116496</v>
      </c>
      <c r="L26" s="117">
        <v>32</v>
      </c>
      <c r="M26" s="110">
        <f>VLOOKUP("*"&amp;A26,'Rapid Charge Points'!B:D,2,FALSE)</f>
        <v>38</v>
      </c>
      <c r="N26" s="110">
        <v>110</v>
      </c>
      <c r="O26" s="118">
        <f>VLOOKUP("*"&amp;A26,'Rapid Charge Points'!B:D,3,FALSE)</f>
        <v>6.4492697050647099</v>
      </c>
      <c r="P26" s="94">
        <v>75</v>
      </c>
      <c r="Q26" s="118">
        <f t="shared" si="2"/>
        <v>0.8035265055664822</v>
      </c>
      <c r="R26" s="94">
        <v>53</v>
      </c>
      <c r="S26" s="119">
        <f>VLOOKUP(A26,BEVs!A:G,6,FALSE)</f>
        <v>918</v>
      </c>
      <c r="T26" s="120">
        <v>109</v>
      </c>
      <c r="U26" s="119">
        <f>VLOOKUP(A26,PHEVs!A:G,6,FALSE)</f>
        <v>744</v>
      </c>
      <c r="V26" s="120">
        <v>114</v>
      </c>
      <c r="W26" s="110">
        <v>880</v>
      </c>
      <c r="X26" s="110">
        <v>112</v>
      </c>
      <c r="Y26" s="120">
        <f t="shared" si="3"/>
        <v>76.400000000000006</v>
      </c>
      <c r="Z26" s="89"/>
      <c r="AA26" s="89"/>
    </row>
    <row r="27" spans="1:27">
      <c r="A27" s="34" t="s">
        <v>64</v>
      </c>
      <c r="B27" s="34" t="s">
        <v>21</v>
      </c>
      <c r="C27" s="34" t="s">
        <v>516</v>
      </c>
      <c r="D27" s="116">
        <v>149245</v>
      </c>
      <c r="E27" s="116">
        <v>37.6249812996979</v>
      </c>
      <c r="F27" s="116">
        <f t="shared" si="0"/>
        <v>14.527019806833167</v>
      </c>
      <c r="G27" s="99">
        <f>VLOOKUP("*"&amp;A27,'All Charge Points'!A:G,6,FALSE)</f>
        <v>56</v>
      </c>
      <c r="H27" s="99">
        <v>65</v>
      </c>
      <c r="I27" s="100">
        <f>VLOOKUP("*"&amp;A27,'All Charge Points'!A:G,7,FALSE)</f>
        <v>44.777432174184199</v>
      </c>
      <c r="J27" s="117">
        <v>103</v>
      </c>
      <c r="K27" s="100">
        <f t="shared" si="1"/>
        <v>3.8548856368777664</v>
      </c>
      <c r="L27" s="117">
        <v>58</v>
      </c>
      <c r="M27" s="110">
        <f>VLOOKUP("*"&amp;A27,'Rapid Charge Points'!B:D,2,FALSE)</f>
        <v>24</v>
      </c>
      <c r="N27" s="110">
        <v>95</v>
      </c>
      <c r="O27" s="118">
        <f>VLOOKUP("*"&amp;A27,'Rapid Charge Points'!B:D,3,FALSE)</f>
        <v>19.190328074650399</v>
      </c>
      <c r="P27" s="94">
        <v>117</v>
      </c>
      <c r="Q27" s="118">
        <f t="shared" si="2"/>
        <v>1.6520938443761857</v>
      </c>
      <c r="R27" s="94">
        <v>96</v>
      </c>
      <c r="S27" s="119">
        <f>VLOOKUP(A27,BEVs!A:G,6,FALSE)</f>
        <v>374</v>
      </c>
      <c r="T27" s="120">
        <v>76</v>
      </c>
      <c r="U27" s="119">
        <f>VLOOKUP(A27,PHEVs!A:G,6,FALSE)</f>
        <v>260</v>
      </c>
      <c r="V27" s="120">
        <v>55</v>
      </c>
      <c r="W27" s="110">
        <v>390</v>
      </c>
      <c r="X27" s="110">
        <v>95</v>
      </c>
      <c r="Y27" s="120">
        <f t="shared" si="3"/>
        <v>76</v>
      </c>
      <c r="Z27" s="89"/>
      <c r="AA27" s="89"/>
    </row>
    <row r="28" spans="1:27">
      <c r="A28" s="34" t="s">
        <v>420</v>
      </c>
      <c r="B28" s="34" t="s">
        <v>520</v>
      </c>
      <c r="C28" s="34" t="s">
        <v>516</v>
      </c>
      <c r="D28" s="116">
        <v>109336</v>
      </c>
      <c r="E28" s="116">
        <v>31.234978287529</v>
      </c>
      <c r="F28" s="116">
        <f t="shared" si="0"/>
        <v>12.059837176652124</v>
      </c>
      <c r="G28" s="99">
        <f>VLOOKUP("*"&amp;A28,'All Charge Points'!A:G,6,FALSE)</f>
        <v>119</v>
      </c>
      <c r="H28" s="99">
        <v>102</v>
      </c>
      <c r="I28" s="100">
        <f>VLOOKUP("*"&amp;A28,'All Charge Points'!A:G,7,FALSE)</f>
        <v>54.715914054633103</v>
      </c>
      <c r="J28" s="117">
        <v>112</v>
      </c>
      <c r="K28" s="100">
        <f t="shared" si="1"/>
        <v>9.8674632382586651</v>
      </c>
      <c r="L28" s="117">
        <v>110</v>
      </c>
      <c r="M28" s="110">
        <f>VLOOKUP("*"&amp;A28,'Rapid Charge Points'!B:D,2,FALSE)</f>
        <v>13</v>
      </c>
      <c r="N28" s="110">
        <v>69</v>
      </c>
      <c r="O28" s="118">
        <f>VLOOKUP("*"&amp;A28,'Rapid Charge Points'!B:D,3,FALSE)</f>
        <v>5.9773687622708502</v>
      </c>
      <c r="P28" s="94">
        <v>68</v>
      </c>
      <c r="Q28" s="118">
        <f t="shared" si="2"/>
        <v>1.0779581688854003</v>
      </c>
      <c r="R28" s="94">
        <v>71</v>
      </c>
      <c r="S28" s="119">
        <f>VLOOKUP(A28,BEVs!A:G,6,FALSE)</f>
        <v>485</v>
      </c>
      <c r="T28" s="120">
        <v>92</v>
      </c>
      <c r="U28" s="119">
        <f>VLOOKUP(A28,PHEVs!A:G,6,FALSE)</f>
        <v>471</v>
      </c>
      <c r="V28" s="120">
        <v>98</v>
      </c>
      <c r="W28" s="110">
        <v>210</v>
      </c>
      <c r="X28" s="110">
        <v>36</v>
      </c>
      <c r="Y28" s="120">
        <f t="shared" si="3"/>
        <v>75.8</v>
      </c>
      <c r="Z28" s="89"/>
      <c r="AA28" s="89"/>
    </row>
    <row r="29" spans="1:27">
      <c r="A29" s="34" t="s">
        <v>354</v>
      </c>
      <c r="B29" s="34" t="s">
        <v>533</v>
      </c>
      <c r="C29" s="34" t="s">
        <v>516</v>
      </c>
      <c r="D29" s="116">
        <v>110782</v>
      </c>
      <c r="E29" s="116">
        <v>30.820005900329601</v>
      </c>
      <c r="F29" s="116">
        <f t="shared" si="0"/>
        <v>11.899616177733437</v>
      </c>
      <c r="G29" s="99">
        <f>VLOOKUP("*"&amp;A29,'All Charge Points'!A:G,6,FALSE)</f>
        <v>69</v>
      </c>
      <c r="H29" s="99">
        <v>80</v>
      </c>
      <c r="I29" s="100">
        <f>VLOOKUP("*"&amp;A29,'All Charge Points'!A:G,7,FALSE)</f>
        <v>26.039308033692599</v>
      </c>
      <c r="J29" s="117">
        <v>62</v>
      </c>
      <c r="K29" s="100">
        <f t="shared" si="1"/>
        <v>5.7985063525925158</v>
      </c>
      <c r="L29" s="117">
        <v>90</v>
      </c>
      <c r="M29" s="110">
        <f>VLOOKUP("*"&amp;A29,'Rapid Charge Points'!B:D,2,FALSE)</f>
        <v>28</v>
      </c>
      <c r="N29" s="110">
        <v>102</v>
      </c>
      <c r="O29" s="118">
        <f>VLOOKUP("*"&amp;A29,'Rapid Charge Points'!B:D,3,FALSE)</f>
        <v>10.566675723817299</v>
      </c>
      <c r="P29" s="94">
        <v>104</v>
      </c>
      <c r="Q29" s="118">
        <f t="shared" si="2"/>
        <v>2.3530170706172524</v>
      </c>
      <c r="R29" s="94">
        <v>108</v>
      </c>
      <c r="S29" s="119">
        <f>VLOOKUP(A29,BEVs!A:G,6,FALSE)</f>
        <v>333</v>
      </c>
      <c r="T29" s="120">
        <v>68</v>
      </c>
      <c r="U29" s="119">
        <f>VLOOKUP(A29,PHEVs!A:G,6,FALSE)</f>
        <v>336</v>
      </c>
      <c r="V29" s="120">
        <v>79</v>
      </c>
      <c r="W29" s="110">
        <v>260</v>
      </c>
      <c r="X29" s="110">
        <v>60</v>
      </c>
      <c r="Y29" s="120">
        <f t="shared" si="3"/>
        <v>75.3</v>
      </c>
      <c r="Z29" s="89"/>
      <c r="AA29" s="89"/>
    </row>
    <row r="30" spans="1:27">
      <c r="A30" s="34" t="s">
        <v>534</v>
      </c>
      <c r="B30" s="34" t="s">
        <v>27</v>
      </c>
      <c r="C30" s="34" t="s">
        <v>516</v>
      </c>
      <c r="D30" s="116">
        <v>572563</v>
      </c>
      <c r="E30" s="116">
        <v>112.45998484883501</v>
      </c>
      <c r="F30" s="116">
        <f t="shared" si="0"/>
        <v>43.420843570978768</v>
      </c>
      <c r="G30" s="99">
        <v>123</v>
      </c>
      <c r="H30" s="99">
        <v>103</v>
      </c>
      <c r="I30" s="100">
        <v>26.402441903895099</v>
      </c>
      <c r="J30" s="117">
        <v>63</v>
      </c>
      <c r="K30" s="100">
        <f t="shared" si="1"/>
        <v>2.832740911607015</v>
      </c>
      <c r="L30" s="117">
        <v>36</v>
      </c>
      <c r="M30" s="99">
        <v>26</v>
      </c>
      <c r="N30" s="110">
        <v>100</v>
      </c>
      <c r="O30" s="100">
        <v>5.5810039796851498</v>
      </c>
      <c r="P30" s="94">
        <v>66</v>
      </c>
      <c r="Q30" s="118">
        <f t="shared" si="2"/>
        <v>0.59879076180310886</v>
      </c>
      <c r="R30" s="94">
        <v>43</v>
      </c>
      <c r="S30" s="119">
        <f>VLOOKUP(A30,BEVs!A:G,6,FALSE)</f>
        <v>923</v>
      </c>
      <c r="T30" s="120">
        <v>111</v>
      </c>
      <c r="U30" s="119">
        <f>VLOOKUP(A30,PHEVs!A:G,6,FALSE)</f>
        <v>692</v>
      </c>
      <c r="V30" s="120">
        <v>112</v>
      </c>
      <c r="W30" s="110">
        <v>1300</v>
      </c>
      <c r="X30" s="110">
        <v>117</v>
      </c>
      <c r="Y30" s="120">
        <f t="shared" si="3"/>
        <v>75.099999999999994</v>
      </c>
      <c r="Z30" s="89"/>
      <c r="AA30" s="89"/>
    </row>
    <row r="31" spans="1:27">
      <c r="A31" s="34" t="s">
        <v>535</v>
      </c>
      <c r="B31" s="34" t="s">
        <v>308</v>
      </c>
      <c r="C31" s="34" t="s">
        <v>524</v>
      </c>
      <c r="D31" s="116">
        <v>504020</v>
      </c>
      <c r="E31" s="116">
        <v>119</v>
      </c>
      <c r="F31" s="116">
        <f t="shared" si="0"/>
        <v>45.945945945945951</v>
      </c>
      <c r="G31" s="99">
        <f>VLOOKUP("*"&amp;A31,'All Charge Points'!A:G,6,FALSE)</f>
        <v>146</v>
      </c>
      <c r="H31" s="99">
        <v>107</v>
      </c>
      <c r="I31" s="100">
        <f>VLOOKUP("*"&amp;A31,'All Charge Points'!A:G,7,FALSE)</f>
        <v>27.671430195974398</v>
      </c>
      <c r="J31" s="117">
        <v>66</v>
      </c>
      <c r="K31" s="100">
        <f t="shared" si="1"/>
        <v>3.177647058823529</v>
      </c>
      <c r="L31" s="117">
        <v>46</v>
      </c>
      <c r="M31" s="110">
        <f>VLOOKUP("*"&amp;A31,'Rapid Charge Points'!B:D,2,FALSE)</f>
        <v>24</v>
      </c>
      <c r="N31" s="110">
        <v>93</v>
      </c>
      <c r="O31" s="118">
        <f>VLOOKUP("*"&amp;A31,'Rapid Charge Points'!B:D,3,FALSE)</f>
        <v>4.54872825139305</v>
      </c>
      <c r="P31" s="94">
        <v>52</v>
      </c>
      <c r="Q31" s="118">
        <f t="shared" si="2"/>
        <v>0.52235294117647058</v>
      </c>
      <c r="R31" s="94">
        <v>40</v>
      </c>
      <c r="S31" s="119">
        <f>VLOOKUP(A31,BEVs!A:G,6,FALSE)</f>
        <v>1311</v>
      </c>
      <c r="T31" s="120">
        <v>117</v>
      </c>
      <c r="U31" s="119">
        <f>VLOOKUP(A31,PHEVs!A:G,6,FALSE)</f>
        <v>860</v>
      </c>
      <c r="V31" s="120">
        <v>115</v>
      </c>
      <c r="W31" s="110">
        <v>880</v>
      </c>
      <c r="X31" s="110">
        <v>114</v>
      </c>
      <c r="Y31" s="120">
        <f t="shared" si="3"/>
        <v>75</v>
      </c>
      <c r="Z31" s="89"/>
      <c r="AA31" s="89"/>
    </row>
    <row r="32" spans="1:27">
      <c r="A32" s="34" t="s">
        <v>536</v>
      </c>
      <c r="B32" s="34" t="s">
        <v>413</v>
      </c>
      <c r="C32" s="34" t="s">
        <v>516</v>
      </c>
      <c r="D32" s="110">
        <v>74838</v>
      </c>
      <c r="E32" s="94">
        <v>21.485055948867803</v>
      </c>
      <c r="F32" s="116">
        <f t="shared" si="0"/>
        <v>8.2953883972462563</v>
      </c>
      <c r="G32" s="99">
        <v>70</v>
      </c>
      <c r="H32" s="99">
        <v>81</v>
      </c>
      <c r="I32" s="100">
        <v>21.5109936542569</v>
      </c>
      <c r="J32" s="117">
        <v>51</v>
      </c>
      <c r="K32" s="100">
        <f t="shared" si="1"/>
        <v>8.438423452630289</v>
      </c>
      <c r="L32" s="117">
        <v>107</v>
      </c>
      <c r="M32" s="99">
        <v>23</v>
      </c>
      <c r="N32" s="110">
        <v>91</v>
      </c>
      <c r="O32" s="100">
        <v>7.0678979149701204</v>
      </c>
      <c r="P32" s="94">
        <v>79</v>
      </c>
      <c r="Q32" s="118">
        <f t="shared" si="2"/>
        <v>2.7726248487213807</v>
      </c>
      <c r="R32" s="94">
        <v>112</v>
      </c>
      <c r="S32" s="119">
        <f>VLOOKUP(A32,BEVs!A:G,6,FALSE)</f>
        <v>701</v>
      </c>
      <c r="T32" s="120">
        <v>106</v>
      </c>
      <c r="U32" s="119">
        <f>VLOOKUP(A32,PHEVs!A:G,6,FALSE)</f>
        <v>499</v>
      </c>
      <c r="V32" s="120">
        <v>101</v>
      </c>
      <c r="W32" s="110">
        <v>170</v>
      </c>
      <c r="X32" s="110">
        <v>22</v>
      </c>
      <c r="Y32" s="120">
        <f t="shared" si="3"/>
        <v>75</v>
      </c>
      <c r="Z32" s="89"/>
      <c r="AA32" s="89"/>
    </row>
    <row r="33" spans="1:27">
      <c r="A33" s="34" t="s">
        <v>537</v>
      </c>
      <c r="B33" s="34" t="s">
        <v>520</v>
      </c>
      <c r="C33" s="34" t="s">
        <v>516</v>
      </c>
      <c r="D33" s="116">
        <v>109570</v>
      </c>
      <c r="E33" s="116">
        <v>41.709976750289904</v>
      </c>
      <c r="F33" s="116">
        <f t="shared" si="0"/>
        <v>16.104238127525061</v>
      </c>
      <c r="G33" s="99">
        <v>154</v>
      </c>
      <c r="H33" s="99">
        <v>111</v>
      </c>
      <c r="I33" s="100">
        <v>13.502553648538999</v>
      </c>
      <c r="J33" s="117">
        <v>17</v>
      </c>
      <c r="K33" s="100">
        <f t="shared" si="1"/>
        <v>9.5627001277872363</v>
      </c>
      <c r="L33" s="117">
        <v>108</v>
      </c>
      <c r="M33" s="99">
        <v>44</v>
      </c>
      <c r="N33" s="110">
        <v>114</v>
      </c>
      <c r="O33" s="100">
        <v>3.8578724710111598</v>
      </c>
      <c r="P33" s="94">
        <v>42</v>
      </c>
      <c r="Q33" s="118">
        <f t="shared" si="2"/>
        <v>2.7322000365106391</v>
      </c>
      <c r="R33" s="94">
        <v>110</v>
      </c>
      <c r="S33" s="119">
        <f>VLOOKUP(A33,BEVs!A:G,6,FALSE)</f>
        <v>948</v>
      </c>
      <c r="T33" s="120">
        <v>114</v>
      </c>
      <c r="U33" s="119">
        <f>VLOOKUP(A33,PHEVs!A:G,6,FALSE)</f>
        <v>1195</v>
      </c>
      <c r="V33" s="120">
        <v>116</v>
      </c>
      <c r="W33" s="110">
        <v>140</v>
      </c>
      <c r="X33" s="110">
        <v>10</v>
      </c>
      <c r="Y33" s="120">
        <f t="shared" si="3"/>
        <v>74.2</v>
      </c>
      <c r="Z33" s="89"/>
      <c r="AA33" s="89"/>
    </row>
    <row r="34" spans="1:27">
      <c r="A34" s="34" t="s">
        <v>237</v>
      </c>
      <c r="B34" s="34" t="s">
        <v>38</v>
      </c>
      <c r="C34" s="34" t="s">
        <v>516</v>
      </c>
      <c r="D34" s="116">
        <v>74439</v>
      </c>
      <c r="E34" s="116">
        <v>18.084985399993901</v>
      </c>
      <c r="F34" s="116">
        <f t="shared" si="0"/>
        <v>6.9826198455574913</v>
      </c>
      <c r="G34" s="99">
        <f>VLOOKUP("*"&amp;A34,'All Charge Points'!A:G,6,FALSE)</f>
        <v>53</v>
      </c>
      <c r="H34" s="99">
        <v>62</v>
      </c>
      <c r="I34" s="100">
        <f>VLOOKUP("*"&amp;A34,'All Charge Points'!A:G,7,FALSE)</f>
        <v>32.808195858738998</v>
      </c>
      <c r="J34" s="117">
        <v>80</v>
      </c>
      <c r="K34" s="100">
        <f t="shared" si="1"/>
        <v>7.5902743056705084</v>
      </c>
      <c r="L34" s="117">
        <v>105</v>
      </c>
      <c r="M34" s="110">
        <f>VLOOKUP("*"&amp;A34,'Rapid Charge Points'!B:D,2,FALSE)</f>
        <v>12</v>
      </c>
      <c r="N34" s="110">
        <v>64</v>
      </c>
      <c r="O34" s="118">
        <f>VLOOKUP("*"&amp;A34,'Rapid Charge Points'!B:D,3,FALSE)</f>
        <v>7.4282707604692204</v>
      </c>
      <c r="P34" s="94">
        <v>83</v>
      </c>
      <c r="Q34" s="118">
        <f t="shared" si="2"/>
        <v>1.718552672982002</v>
      </c>
      <c r="R34" s="94">
        <v>99</v>
      </c>
      <c r="S34" s="119">
        <f>VLOOKUP(A34,BEVs!A:G,6,FALSE)</f>
        <v>538</v>
      </c>
      <c r="T34" s="120">
        <v>97</v>
      </c>
      <c r="U34" s="119">
        <f>VLOOKUP(A34,PHEVs!A:G,6,FALSE)</f>
        <v>427</v>
      </c>
      <c r="V34" s="120">
        <v>94</v>
      </c>
      <c r="W34" s="110">
        <v>210</v>
      </c>
      <c r="X34" s="110">
        <v>43</v>
      </c>
      <c r="Y34" s="120">
        <f t="shared" si="3"/>
        <v>72.7</v>
      </c>
      <c r="Z34" s="89"/>
      <c r="AA34" s="89"/>
    </row>
    <row r="35" spans="1:27">
      <c r="A35" s="34" t="s">
        <v>538</v>
      </c>
      <c r="B35" s="34" t="s">
        <v>539</v>
      </c>
      <c r="C35" s="34" t="s">
        <v>524</v>
      </c>
      <c r="D35" s="116">
        <v>629920</v>
      </c>
      <c r="E35" s="116">
        <v>146</v>
      </c>
      <c r="F35" s="116">
        <f t="shared" si="0"/>
        <v>56.370656370656377</v>
      </c>
      <c r="G35" s="99">
        <v>203</v>
      </c>
      <c r="H35" s="99">
        <v>115</v>
      </c>
      <c r="I35" s="100">
        <v>31.936316153797701</v>
      </c>
      <c r="J35" s="117">
        <v>77</v>
      </c>
      <c r="K35" s="100">
        <f t="shared" si="1"/>
        <v>3.6011643835616436</v>
      </c>
      <c r="L35" s="117">
        <v>53</v>
      </c>
      <c r="M35" s="99">
        <v>24</v>
      </c>
      <c r="N35" s="110">
        <v>94</v>
      </c>
      <c r="O35" s="100">
        <v>3.7757221068529399</v>
      </c>
      <c r="P35" s="94">
        <v>40</v>
      </c>
      <c r="Q35" s="118">
        <f t="shared" si="2"/>
        <v>0.42575342465753419</v>
      </c>
      <c r="R35" s="94">
        <v>30</v>
      </c>
      <c r="S35" s="119">
        <f>VLOOKUP(A35,BEVs!A:G,6,FALSE)</f>
        <v>621</v>
      </c>
      <c r="T35" s="120">
        <v>102</v>
      </c>
      <c r="U35" s="119">
        <f>VLOOKUP(A35,PHEVs!A:G,6,FALSE)</f>
        <v>434</v>
      </c>
      <c r="V35" s="120">
        <v>95</v>
      </c>
      <c r="W35" s="110">
        <v>1600</v>
      </c>
      <c r="X35" s="110">
        <v>118</v>
      </c>
      <c r="Y35" s="120">
        <f t="shared" si="3"/>
        <v>72.400000000000006</v>
      </c>
      <c r="Z35" s="89"/>
      <c r="AA35" s="89"/>
    </row>
    <row r="36" spans="1:27">
      <c r="A36" s="34" t="s">
        <v>445</v>
      </c>
      <c r="B36" s="34" t="s">
        <v>38</v>
      </c>
      <c r="C36" s="34" t="s">
        <v>516</v>
      </c>
      <c r="D36" s="116">
        <v>163910</v>
      </c>
      <c r="E36" s="116">
        <v>33.697505900329595</v>
      </c>
      <c r="F36" s="116">
        <f t="shared" si="0"/>
        <v>13.010620038737295</v>
      </c>
      <c r="G36" s="99">
        <f>VLOOKUP("*"&amp;A36,'All Charge Points'!A:G,6,FALSE)</f>
        <v>86</v>
      </c>
      <c r="H36" s="99">
        <v>93</v>
      </c>
      <c r="I36" s="100">
        <f>VLOOKUP("*"&amp;A36,'All Charge Points'!A:G,7,FALSE)</f>
        <v>40.7559759634523</v>
      </c>
      <c r="J36" s="117">
        <v>98</v>
      </c>
      <c r="K36" s="100">
        <f t="shared" si="1"/>
        <v>6.6099847466106203</v>
      </c>
      <c r="L36" s="117">
        <v>97</v>
      </c>
      <c r="M36" s="110">
        <f>VLOOKUP("*"&amp;A36,'Rapid Charge Points'!B:D,2,FALSE)</f>
        <v>13</v>
      </c>
      <c r="N36" s="110">
        <v>68</v>
      </c>
      <c r="O36" s="118">
        <f>VLOOKUP("*"&amp;A36,'Rapid Charge Points'!B:D,3,FALSE)</f>
        <v>6.1607870642427898</v>
      </c>
      <c r="P36" s="94">
        <v>73</v>
      </c>
      <c r="Q36" s="118">
        <f t="shared" si="2"/>
        <v>0.99918374076672167</v>
      </c>
      <c r="R36" s="94">
        <v>62</v>
      </c>
      <c r="S36" s="119">
        <f>VLOOKUP(A36,BEVs!A:G,6,FALSE)</f>
        <v>373</v>
      </c>
      <c r="T36" s="120">
        <v>75</v>
      </c>
      <c r="U36" s="119">
        <f>VLOOKUP(A36,PHEVs!A:G,6,FALSE)</f>
        <v>308</v>
      </c>
      <c r="V36" s="120">
        <v>71</v>
      </c>
      <c r="W36" s="110">
        <v>390</v>
      </c>
      <c r="X36" s="110">
        <v>87</v>
      </c>
      <c r="Y36" s="120">
        <f t="shared" si="3"/>
        <v>72.400000000000006</v>
      </c>
      <c r="Z36" s="89"/>
      <c r="AA36" s="89"/>
    </row>
    <row r="37" spans="1:27">
      <c r="A37" s="34" t="s">
        <v>434</v>
      </c>
      <c r="B37" s="34" t="s">
        <v>519</v>
      </c>
      <c r="C37" s="34" t="s">
        <v>516</v>
      </c>
      <c r="D37" s="116">
        <v>103589</v>
      </c>
      <c r="E37" s="116">
        <v>29.2675151991272</v>
      </c>
      <c r="F37" s="116">
        <f t="shared" si="0"/>
        <v>11.30019891858193</v>
      </c>
      <c r="G37" s="99">
        <f>VLOOKUP("*"&amp;A37,'All Charge Points'!A:G,6,FALSE)</f>
        <v>65</v>
      </c>
      <c r="H37" s="99">
        <v>75</v>
      </c>
      <c r="I37" s="100">
        <f>VLOOKUP("*"&amp;A37,'All Charge Points'!A:G,7,FALSE)</f>
        <v>18.487337595849699</v>
      </c>
      <c r="J37" s="117">
        <v>37</v>
      </c>
      <c r="K37" s="100">
        <f t="shared" si="1"/>
        <v>5.7521111325849912</v>
      </c>
      <c r="L37" s="117">
        <v>89</v>
      </c>
      <c r="M37" s="110">
        <f>VLOOKUP("*"&amp;A37,'Rapid Charge Points'!B:D,2,FALSE)</f>
        <v>31</v>
      </c>
      <c r="N37" s="110">
        <v>107</v>
      </c>
      <c r="O37" s="118">
        <f>VLOOKUP("*"&amp;A37,'Rapid Charge Points'!B:D,3,FALSE)</f>
        <v>8.8170379303283397</v>
      </c>
      <c r="P37" s="94">
        <v>93</v>
      </c>
      <c r="Q37" s="118">
        <f t="shared" si="2"/>
        <v>2.7433145401559189</v>
      </c>
      <c r="R37" s="94">
        <v>111</v>
      </c>
      <c r="S37" s="119">
        <f>VLOOKUP(A37,BEVs!A:G,6,FALSE)</f>
        <v>457</v>
      </c>
      <c r="T37" s="120">
        <v>87</v>
      </c>
      <c r="U37" s="119">
        <f>VLOOKUP(A37,PHEVs!A:G,6,FALSE)</f>
        <v>472</v>
      </c>
      <c r="V37" s="120">
        <v>99</v>
      </c>
      <c r="W37" s="110">
        <v>170</v>
      </c>
      <c r="X37" s="110">
        <v>20</v>
      </c>
      <c r="Y37" s="120">
        <f t="shared" si="3"/>
        <v>71.8</v>
      </c>
      <c r="Z37" s="89"/>
      <c r="AA37" s="89"/>
    </row>
    <row r="38" spans="1:27">
      <c r="A38" s="34" t="s">
        <v>540</v>
      </c>
      <c r="B38" s="34" t="s">
        <v>531</v>
      </c>
      <c r="C38" s="34" t="s">
        <v>516</v>
      </c>
      <c r="D38" s="116">
        <v>89493</v>
      </c>
      <c r="E38" s="116">
        <v>23.617479049255401</v>
      </c>
      <c r="F38" s="116">
        <f t="shared" si="0"/>
        <v>9.1187177796352898</v>
      </c>
      <c r="G38" s="99">
        <f>VLOOKUP("*"&amp;A38,'All Charge Points'!A:G,6,FALSE)</f>
        <v>45</v>
      </c>
      <c r="H38" s="99">
        <v>50</v>
      </c>
      <c r="I38" s="100">
        <f>VLOOKUP("*"&amp;A38,'All Charge Points'!A:G,7,FALSE)</f>
        <v>22.8194726166329</v>
      </c>
      <c r="J38" s="117">
        <v>57</v>
      </c>
      <c r="K38" s="100">
        <f t="shared" si="1"/>
        <v>4.9349043459265616</v>
      </c>
      <c r="L38" s="117">
        <v>77</v>
      </c>
      <c r="M38" s="110">
        <f>VLOOKUP("*"&amp;A38,'Rapid Charge Points'!B:D,2,FALSE)</f>
        <v>16</v>
      </c>
      <c r="N38" s="110">
        <v>80</v>
      </c>
      <c r="O38" s="118">
        <f>VLOOKUP("*"&amp;A38,'Rapid Charge Points'!B:D,3,FALSE)</f>
        <v>4.6535572082146901</v>
      </c>
      <c r="P38" s="94">
        <v>54</v>
      </c>
      <c r="Q38" s="118">
        <f t="shared" si="2"/>
        <v>1.7546326563294441</v>
      </c>
      <c r="R38" s="94">
        <v>100</v>
      </c>
      <c r="S38" s="119">
        <f>VLOOKUP(A38,BEVs!A:G,6,FALSE)</f>
        <v>947</v>
      </c>
      <c r="T38" s="120">
        <v>113</v>
      </c>
      <c r="U38" s="119">
        <f>VLOOKUP(A38,PHEVs!A:G,6,FALSE)</f>
        <v>683</v>
      </c>
      <c r="V38" s="120">
        <v>111</v>
      </c>
      <c r="W38" s="110">
        <v>210</v>
      </c>
      <c r="X38" s="110">
        <v>49</v>
      </c>
      <c r="Y38" s="120">
        <f t="shared" si="3"/>
        <v>69.099999999999994</v>
      </c>
      <c r="Z38" s="89"/>
      <c r="AA38" s="89"/>
    </row>
    <row r="39" spans="1:27">
      <c r="A39" s="34" t="s">
        <v>416</v>
      </c>
      <c r="B39" s="34" t="s">
        <v>520</v>
      </c>
      <c r="C39" s="34" t="s">
        <v>516</v>
      </c>
      <c r="D39" s="116">
        <v>1148612</v>
      </c>
      <c r="E39" s="116">
        <v>229.134913131866</v>
      </c>
      <c r="F39" s="116">
        <f t="shared" si="0"/>
        <v>88.469078429291898</v>
      </c>
      <c r="G39" s="99">
        <f>VLOOKUP("*"&amp;A39,'All Charge Points'!A:G,6,FALSE)</f>
        <v>154</v>
      </c>
      <c r="H39" s="99">
        <v>112</v>
      </c>
      <c r="I39" s="100">
        <f>VLOOKUP("*"&amp;A39,'All Charge Points'!A:G,7,FALSE)</f>
        <v>13.502553648538999</v>
      </c>
      <c r="J39" s="117">
        <v>18</v>
      </c>
      <c r="K39" s="100">
        <f t="shared" si="1"/>
        <v>1.7407211958592186</v>
      </c>
      <c r="L39" s="117">
        <v>14</v>
      </c>
      <c r="M39" s="110">
        <f>VLOOKUP("*"&amp;A39,'Rapid Charge Points'!B:D,2,FALSE)</f>
        <v>44</v>
      </c>
      <c r="N39" s="110">
        <v>113</v>
      </c>
      <c r="O39" s="118">
        <f>VLOOKUP("*"&amp;A39,'Rapid Charge Points'!B:D,3,FALSE)</f>
        <v>3.8578724710111598</v>
      </c>
      <c r="P39" s="94">
        <v>41</v>
      </c>
      <c r="Q39" s="118">
        <f t="shared" si="2"/>
        <v>0.4973489131026339</v>
      </c>
      <c r="R39" s="94">
        <v>38</v>
      </c>
      <c r="S39" s="119">
        <f>VLOOKUP(A39,BEVs!A:G,6,FALSE)</f>
        <v>1132</v>
      </c>
      <c r="T39" s="120">
        <v>116</v>
      </c>
      <c r="U39" s="119">
        <f>VLOOKUP(A39,PHEVs!A:G,6,FALSE)</f>
        <v>1349</v>
      </c>
      <c r="V39" s="120">
        <v>118</v>
      </c>
      <c r="W39" s="110">
        <v>1900</v>
      </c>
      <c r="X39" s="110">
        <v>119</v>
      </c>
      <c r="Y39" s="120">
        <f t="shared" si="3"/>
        <v>68.900000000000006</v>
      </c>
      <c r="Z39" s="89"/>
      <c r="AA39" s="89"/>
    </row>
    <row r="40" spans="1:27">
      <c r="A40" s="34" t="s">
        <v>541</v>
      </c>
      <c r="B40" s="34" t="s">
        <v>344</v>
      </c>
      <c r="C40" s="34" t="s">
        <v>516</v>
      </c>
      <c r="D40" s="116">
        <v>159522</v>
      </c>
      <c r="E40" s="116">
        <v>46.297494399726901</v>
      </c>
      <c r="F40" s="116">
        <f t="shared" si="0"/>
        <v>17.87548046321502</v>
      </c>
      <c r="G40" s="99">
        <f>VLOOKUP("*"&amp;A40,'All Charge Points'!A:G,6,FALSE)</f>
        <v>82</v>
      </c>
      <c r="H40" s="99">
        <v>89</v>
      </c>
      <c r="I40" s="100">
        <f>VLOOKUP("*"&amp;A40,'All Charge Points'!A:G,7,FALSE)</f>
        <v>20.6554841569918</v>
      </c>
      <c r="J40" s="117">
        <v>46</v>
      </c>
      <c r="K40" s="100">
        <f t="shared" si="1"/>
        <v>4.587289285384152</v>
      </c>
      <c r="L40" s="117">
        <v>74</v>
      </c>
      <c r="M40" s="110">
        <f>VLOOKUP("*"&amp;A40,'Rapid Charge Points'!B:D,2,FALSE)</f>
        <v>24</v>
      </c>
      <c r="N40" s="110">
        <v>97</v>
      </c>
      <c r="O40" s="118">
        <f>VLOOKUP("*"&amp;A40,'Rapid Charge Points'!B:D,3,FALSE)</f>
        <v>6.0455075581439299</v>
      </c>
      <c r="P40" s="94">
        <v>70</v>
      </c>
      <c r="Q40" s="118">
        <f t="shared" si="2"/>
        <v>1.3426212542587763</v>
      </c>
      <c r="R40" s="94">
        <v>82</v>
      </c>
      <c r="S40" s="119">
        <f>VLOOKUP(A40,BEVs!A:G,6,FALSE)</f>
        <v>923</v>
      </c>
      <c r="T40" s="120">
        <v>110</v>
      </c>
      <c r="U40" s="119">
        <f>VLOOKUP(A40,PHEVs!A:G,6,FALSE)</f>
        <v>609</v>
      </c>
      <c r="V40" s="120">
        <v>108</v>
      </c>
      <c r="W40" s="110">
        <v>140</v>
      </c>
      <c r="X40" s="110">
        <v>11</v>
      </c>
      <c r="Y40" s="120">
        <f t="shared" si="3"/>
        <v>68.7</v>
      </c>
      <c r="Z40" s="89"/>
      <c r="AA40" s="89"/>
    </row>
    <row r="41" spans="1:27">
      <c r="A41" s="34" t="s">
        <v>353</v>
      </c>
      <c r="B41" s="34" t="s">
        <v>533</v>
      </c>
      <c r="C41" s="34" t="s">
        <v>516</v>
      </c>
      <c r="D41" s="116">
        <v>114828</v>
      </c>
      <c r="E41" s="116">
        <v>31.090025300125099</v>
      </c>
      <c r="F41" s="116">
        <f t="shared" si="0"/>
        <v>12.003870772249073</v>
      </c>
      <c r="G41" s="99">
        <f>VLOOKUP("*"&amp;A41,'All Charge Points'!A:G,6,FALSE)</f>
        <v>57</v>
      </c>
      <c r="H41" s="99">
        <v>67</v>
      </c>
      <c r="I41" s="100">
        <f>VLOOKUP("*"&amp;A41,'All Charge Points'!A:G,7,FALSE)</f>
        <v>18.2233802771872</v>
      </c>
      <c r="J41" s="117">
        <v>36</v>
      </c>
      <c r="K41" s="100">
        <f t="shared" si="1"/>
        <v>4.7484683133855787</v>
      </c>
      <c r="L41" s="117">
        <v>76</v>
      </c>
      <c r="M41" s="110">
        <f>VLOOKUP("*"&amp;A41,'Rapid Charge Points'!B:D,2,FALSE)</f>
        <v>18</v>
      </c>
      <c r="N41" s="110">
        <v>81</v>
      </c>
      <c r="O41" s="118">
        <f>VLOOKUP("*"&amp;A41,'Rapid Charge Points'!B:D,3,FALSE)</f>
        <v>5.7547516664801703</v>
      </c>
      <c r="P41" s="94">
        <v>67</v>
      </c>
      <c r="Q41" s="118">
        <f t="shared" si="2"/>
        <v>1.4995163094901829</v>
      </c>
      <c r="R41" s="94">
        <v>87</v>
      </c>
      <c r="S41" s="119">
        <f>VLOOKUP(A41,BEVs!A:G,6,FALSE)</f>
        <v>473</v>
      </c>
      <c r="T41" s="120">
        <v>89</v>
      </c>
      <c r="U41" s="119">
        <f>VLOOKUP(A41,PHEVs!A:G,6,FALSE)</f>
        <v>491</v>
      </c>
      <c r="V41" s="120">
        <v>100</v>
      </c>
      <c r="W41" s="110">
        <v>320</v>
      </c>
      <c r="X41" s="110">
        <v>84</v>
      </c>
      <c r="Y41" s="120">
        <f t="shared" si="3"/>
        <v>68.7</v>
      </c>
      <c r="Z41" s="89"/>
      <c r="AA41" s="89"/>
    </row>
    <row r="42" spans="1:27">
      <c r="A42" s="34" t="s">
        <v>228</v>
      </c>
      <c r="B42" s="34" t="s">
        <v>222</v>
      </c>
      <c r="C42" s="34" t="s">
        <v>516</v>
      </c>
      <c r="D42" s="116">
        <v>84290</v>
      </c>
      <c r="E42" s="116">
        <v>21.732481299346901</v>
      </c>
      <c r="F42" s="116">
        <f t="shared" si="0"/>
        <v>8.3909194205972604</v>
      </c>
      <c r="G42" s="99">
        <f>VLOOKUP("*"&amp;A42,'All Charge Points'!A:G,6,FALSE)</f>
        <v>85</v>
      </c>
      <c r="H42" s="99">
        <v>92</v>
      </c>
      <c r="I42" s="100">
        <f>VLOOKUP("*"&amp;A42,'All Charge Points'!A:G,7,FALSE)</f>
        <v>43.055632943131101</v>
      </c>
      <c r="J42" s="117">
        <v>101</v>
      </c>
      <c r="K42" s="100">
        <f t="shared" si="1"/>
        <v>10.129998363629829</v>
      </c>
      <c r="L42" s="117">
        <v>111</v>
      </c>
      <c r="M42" s="110">
        <f>VLOOKUP("*"&amp;A42,'Rapid Charge Points'!B:D,2,FALSE)</f>
        <v>12</v>
      </c>
      <c r="N42" s="110">
        <v>65</v>
      </c>
      <c r="O42" s="118">
        <f>VLOOKUP("*"&amp;A42,'Rapid Charge Points'!B:D,3,FALSE)</f>
        <v>6.0784422978538002</v>
      </c>
      <c r="P42" s="94">
        <v>72</v>
      </c>
      <c r="Q42" s="118">
        <f t="shared" si="2"/>
        <v>1.4301174160418582</v>
      </c>
      <c r="R42" s="94">
        <v>84</v>
      </c>
      <c r="S42" s="119">
        <f>VLOOKUP(A42,BEVs!A:G,6,FALSE)</f>
        <v>250</v>
      </c>
      <c r="T42" s="120">
        <v>46</v>
      </c>
      <c r="U42" s="119">
        <f>VLOOKUP(A42,PHEVs!A:G,6,FALSE)</f>
        <v>192</v>
      </c>
      <c r="V42" s="120">
        <v>37</v>
      </c>
      <c r="W42" s="110">
        <v>320</v>
      </c>
      <c r="X42" s="110">
        <v>76</v>
      </c>
      <c r="Y42" s="120">
        <f t="shared" si="3"/>
        <v>68.400000000000006</v>
      </c>
      <c r="Z42" s="89"/>
      <c r="AA42" s="89"/>
    </row>
    <row r="43" spans="1:27">
      <c r="A43" s="34" t="s">
        <v>542</v>
      </c>
      <c r="B43" s="34" t="s">
        <v>543</v>
      </c>
      <c r="C43" s="34" t="s">
        <v>516</v>
      </c>
      <c r="D43" s="116">
        <v>229221</v>
      </c>
      <c r="E43" s="116">
        <v>56.717497300674403</v>
      </c>
      <c r="F43" s="116">
        <f t="shared" si="0"/>
        <v>21.898647606437994</v>
      </c>
      <c r="G43" s="99">
        <v>82</v>
      </c>
      <c r="H43" s="99">
        <v>88</v>
      </c>
      <c r="I43" s="100">
        <v>20.1606459274266</v>
      </c>
      <c r="J43" s="117">
        <v>43</v>
      </c>
      <c r="K43" s="100">
        <f t="shared" si="1"/>
        <v>3.7445234734903345</v>
      </c>
      <c r="L43" s="117">
        <v>56</v>
      </c>
      <c r="M43" s="99">
        <v>29</v>
      </c>
      <c r="N43" s="110">
        <v>104</v>
      </c>
      <c r="O43" s="100">
        <v>7.1299845353093998</v>
      </c>
      <c r="P43" s="94">
        <v>80</v>
      </c>
      <c r="Q43" s="118">
        <f t="shared" si="2"/>
        <v>1.3242826918441428</v>
      </c>
      <c r="R43" s="94">
        <v>80</v>
      </c>
      <c r="S43" s="119">
        <f>VLOOKUP(A43,BEVs!A:G,6,FALSE)</f>
        <v>313</v>
      </c>
      <c r="T43" s="120">
        <v>60</v>
      </c>
      <c r="U43" s="119">
        <f>VLOOKUP(A43,PHEVs!A:G,6,FALSE)</f>
        <v>289</v>
      </c>
      <c r="V43" s="120">
        <v>65</v>
      </c>
      <c r="W43" s="110">
        <v>480</v>
      </c>
      <c r="X43" s="110">
        <v>102</v>
      </c>
      <c r="Y43" s="120">
        <f t="shared" si="3"/>
        <v>67.8</v>
      </c>
      <c r="Z43" s="89"/>
      <c r="AA43" s="89"/>
    </row>
    <row r="44" spans="1:27">
      <c r="A44" s="34" t="s">
        <v>544</v>
      </c>
      <c r="B44" s="34" t="s">
        <v>519</v>
      </c>
      <c r="C44" s="34" t="s">
        <v>516</v>
      </c>
      <c r="D44" s="116">
        <v>94569</v>
      </c>
      <c r="E44" s="116">
        <v>20.372497850128198</v>
      </c>
      <c r="F44" s="116">
        <f t="shared" si="0"/>
        <v>7.8658292857637839</v>
      </c>
      <c r="G44" s="99">
        <v>47</v>
      </c>
      <c r="H44" s="99">
        <v>53</v>
      </c>
      <c r="I44" s="100">
        <v>22.228633317410701</v>
      </c>
      <c r="J44" s="117">
        <v>54</v>
      </c>
      <c r="K44" s="100">
        <f t="shared" si="1"/>
        <v>5.9752123129679937</v>
      </c>
      <c r="L44" s="117">
        <v>92</v>
      </c>
      <c r="M44" s="99">
        <v>29</v>
      </c>
      <c r="N44" s="110">
        <v>105</v>
      </c>
      <c r="O44" s="100">
        <v>13.7155397064874</v>
      </c>
      <c r="P44" s="94">
        <v>113</v>
      </c>
      <c r="Q44" s="118">
        <f t="shared" si="2"/>
        <v>3.6868331292781238</v>
      </c>
      <c r="R44" s="94">
        <v>117</v>
      </c>
      <c r="S44" s="119">
        <f>VLOOKUP(A44,BEVs!A:G,6,FALSE)</f>
        <v>249</v>
      </c>
      <c r="T44" s="120">
        <v>45</v>
      </c>
      <c r="U44" s="119">
        <f>VLOOKUP(A44,PHEVs!A:G,6,FALSE)</f>
        <v>287</v>
      </c>
      <c r="V44" s="120">
        <v>64</v>
      </c>
      <c r="W44" s="110">
        <v>170</v>
      </c>
      <c r="X44" s="110">
        <v>26</v>
      </c>
      <c r="Y44" s="120">
        <f t="shared" si="3"/>
        <v>66.900000000000006</v>
      </c>
      <c r="Z44" s="89"/>
      <c r="AA44" s="89"/>
    </row>
    <row r="45" spans="1:27">
      <c r="A45" s="34" t="s">
        <v>545</v>
      </c>
      <c r="B45" s="34" t="s">
        <v>315</v>
      </c>
      <c r="C45" s="34" t="s">
        <v>524</v>
      </c>
      <c r="D45" s="116">
        <v>77560</v>
      </c>
      <c r="E45" s="116">
        <v>26.6</v>
      </c>
      <c r="F45" s="116">
        <f t="shared" si="0"/>
        <v>10.270270270270272</v>
      </c>
      <c r="G45" s="99">
        <v>71</v>
      </c>
      <c r="H45" s="99">
        <v>82</v>
      </c>
      <c r="I45" s="100">
        <v>39.578571826746199</v>
      </c>
      <c r="J45" s="117">
        <v>95</v>
      </c>
      <c r="K45" s="100">
        <f t="shared" si="1"/>
        <v>6.9131578947368411</v>
      </c>
      <c r="L45" s="117">
        <v>100</v>
      </c>
      <c r="M45" s="99">
        <v>21</v>
      </c>
      <c r="N45" s="110">
        <v>87</v>
      </c>
      <c r="O45" s="100">
        <v>11.706338145939</v>
      </c>
      <c r="P45" s="94">
        <v>106</v>
      </c>
      <c r="Q45" s="118">
        <f t="shared" si="2"/>
        <v>2.0447368421052627</v>
      </c>
      <c r="R45" s="94">
        <v>106</v>
      </c>
      <c r="S45" s="119">
        <f>VLOOKUP(A45,BEVs!A:G,6,FALSE)</f>
        <v>235</v>
      </c>
      <c r="T45" s="120">
        <v>39</v>
      </c>
      <c r="U45" s="119">
        <f>VLOOKUP(A45,PHEVs!A:G,6,FALSE)</f>
        <v>182</v>
      </c>
      <c r="V45" s="120">
        <v>36</v>
      </c>
      <c r="W45" s="110">
        <v>140</v>
      </c>
      <c r="X45" s="110">
        <v>12</v>
      </c>
      <c r="Y45" s="120">
        <f t="shared" si="3"/>
        <v>66.3</v>
      </c>
      <c r="Z45" s="89"/>
      <c r="AA45" s="89"/>
    </row>
    <row r="46" spans="1:27">
      <c r="A46" s="34" t="s">
        <v>113</v>
      </c>
      <c r="B46" s="34" t="s">
        <v>26</v>
      </c>
      <c r="C46" s="34" t="s">
        <v>516</v>
      </c>
      <c r="D46" s="116">
        <v>117164</v>
      </c>
      <c r="E46" s="116">
        <v>25.707490299789399</v>
      </c>
      <c r="F46" s="116">
        <f t="shared" si="0"/>
        <v>9.9256719304206182</v>
      </c>
      <c r="G46" s="99">
        <f>VLOOKUP("*"&amp;A46,'All Charge Points'!A:G,6,FALSE)</f>
        <v>37</v>
      </c>
      <c r="H46" s="99">
        <v>40</v>
      </c>
      <c r="I46" s="100">
        <f>VLOOKUP("*"&amp;A46,'All Charge Points'!A:G,7,FALSE)</f>
        <v>20.6071880099583</v>
      </c>
      <c r="J46" s="117">
        <v>45</v>
      </c>
      <c r="K46" s="100">
        <f t="shared" si="1"/>
        <v>3.7277073289719396</v>
      </c>
      <c r="L46" s="117">
        <v>55</v>
      </c>
      <c r="M46" s="110">
        <f>VLOOKUP("*"&amp;A46,'Rapid Charge Points'!B:D,2,FALSE)</f>
        <v>16</v>
      </c>
      <c r="N46" s="110">
        <v>78</v>
      </c>
      <c r="O46" s="118">
        <f>VLOOKUP("*"&amp;A46,'Rapid Charge Points'!B:D,3,FALSE)</f>
        <v>8.9112164367387194</v>
      </c>
      <c r="P46" s="94">
        <v>94</v>
      </c>
      <c r="Q46" s="118">
        <f t="shared" si="2"/>
        <v>1.6119815476635415</v>
      </c>
      <c r="R46" s="94">
        <v>94</v>
      </c>
      <c r="S46" s="119">
        <f>VLOOKUP(A46,BEVs!A:G,6,FALSE)</f>
        <v>530</v>
      </c>
      <c r="T46" s="120">
        <v>96</v>
      </c>
      <c r="U46" s="119">
        <f>VLOOKUP(A46,PHEVs!A:G,6,FALSE)</f>
        <v>413</v>
      </c>
      <c r="V46" s="120">
        <v>89</v>
      </c>
      <c r="W46" s="110">
        <v>260</v>
      </c>
      <c r="X46" s="110">
        <v>69</v>
      </c>
      <c r="Y46" s="120">
        <f t="shared" si="3"/>
        <v>66</v>
      </c>
      <c r="Z46" s="89"/>
      <c r="AA46" s="89"/>
    </row>
    <row r="47" spans="1:27">
      <c r="A47" s="34" t="s">
        <v>380</v>
      </c>
      <c r="B47" s="34" t="s">
        <v>526</v>
      </c>
      <c r="C47" s="34" t="s">
        <v>516</v>
      </c>
      <c r="D47" s="116">
        <v>121434</v>
      </c>
      <c r="E47" s="116">
        <v>30.1699909492493</v>
      </c>
      <c r="F47" s="116">
        <f t="shared" si="0"/>
        <v>11.648645154150309</v>
      </c>
      <c r="G47" s="99">
        <f>VLOOKUP("*"&amp;A47,'All Charge Points'!A:G,6,FALSE)</f>
        <v>66</v>
      </c>
      <c r="H47" s="99">
        <v>76</v>
      </c>
      <c r="I47" s="100">
        <f>VLOOKUP("*"&amp;A47,'All Charge Points'!A:G,7,FALSE)</f>
        <v>32.6813567714781</v>
      </c>
      <c r="J47" s="117">
        <v>79</v>
      </c>
      <c r="K47" s="100">
        <f t="shared" si="1"/>
        <v>5.6658949711833904</v>
      </c>
      <c r="L47" s="117">
        <v>88</v>
      </c>
      <c r="M47" s="110">
        <f>VLOOKUP("*"&amp;A47,'Rapid Charge Points'!B:D,2,FALSE)</f>
        <v>21</v>
      </c>
      <c r="N47" s="110">
        <v>86</v>
      </c>
      <c r="O47" s="118">
        <f>VLOOKUP("*"&amp;A47,'Rapid Charge Points'!B:D,3,FALSE)</f>
        <v>10.3986135181976</v>
      </c>
      <c r="P47" s="94">
        <v>101</v>
      </c>
      <c r="Q47" s="118">
        <f t="shared" si="2"/>
        <v>1.8027847635583514</v>
      </c>
      <c r="R47" s="94">
        <v>103</v>
      </c>
      <c r="S47" s="119">
        <f>VLOOKUP(A47,BEVs!A:G,6,FALSE)</f>
        <v>275</v>
      </c>
      <c r="T47" s="120">
        <v>49</v>
      </c>
      <c r="U47" s="119">
        <f>VLOOKUP(A47,PHEVs!A:G,6,FALSE)</f>
        <v>167</v>
      </c>
      <c r="V47" s="120">
        <v>31</v>
      </c>
      <c r="W47" s="110">
        <v>210</v>
      </c>
      <c r="X47" s="110">
        <v>46</v>
      </c>
      <c r="Y47" s="120">
        <f t="shared" si="3"/>
        <v>65.900000000000006</v>
      </c>
      <c r="Z47" s="89"/>
      <c r="AA47" s="89"/>
    </row>
    <row r="48" spans="1:27">
      <c r="A48" s="34" t="s">
        <v>546</v>
      </c>
      <c r="B48" s="34" t="s">
        <v>519</v>
      </c>
      <c r="C48" s="34" t="s">
        <v>516</v>
      </c>
      <c r="D48" s="116">
        <v>172259</v>
      </c>
      <c r="E48" s="116">
        <v>46.747475701934796</v>
      </c>
      <c r="F48" s="116">
        <f t="shared" si="0"/>
        <v>18.049218417735442</v>
      </c>
      <c r="G48" s="99">
        <v>63</v>
      </c>
      <c r="H48" s="99">
        <v>71</v>
      </c>
      <c r="I48" s="100">
        <v>14.2763262253847</v>
      </c>
      <c r="J48" s="117">
        <v>22</v>
      </c>
      <c r="K48" s="100">
        <f t="shared" si="1"/>
        <v>3.4904558492181148</v>
      </c>
      <c r="L48" s="117">
        <v>50</v>
      </c>
      <c r="M48" s="99">
        <v>21</v>
      </c>
      <c r="N48" s="110">
        <v>85</v>
      </c>
      <c r="O48" s="100">
        <v>4.7587754084615597</v>
      </c>
      <c r="P48" s="94">
        <v>56</v>
      </c>
      <c r="Q48" s="118">
        <f t="shared" si="2"/>
        <v>1.1634852830727049</v>
      </c>
      <c r="R48" s="94">
        <v>76</v>
      </c>
      <c r="S48" s="119">
        <f>VLOOKUP(A48,BEVs!A:G,6,FALSE)</f>
        <v>539</v>
      </c>
      <c r="T48" s="120">
        <v>98</v>
      </c>
      <c r="U48" s="119">
        <f>VLOOKUP(A48,PHEVs!A:G,6,FALSE)</f>
        <v>569</v>
      </c>
      <c r="V48" s="120">
        <v>106</v>
      </c>
      <c r="W48" s="110">
        <v>390</v>
      </c>
      <c r="X48" s="110">
        <v>94</v>
      </c>
      <c r="Y48" s="120">
        <f t="shared" si="3"/>
        <v>65.8</v>
      </c>
      <c r="Z48" s="89"/>
      <c r="AA48" s="89"/>
    </row>
    <row r="49" spans="1:27">
      <c r="A49" s="34" t="s">
        <v>114</v>
      </c>
      <c r="B49" s="34" t="s">
        <v>26</v>
      </c>
      <c r="C49" s="34" t="s">
        <v>516</v>
      </c>
      <c r="D49" s="116">
        <v>134573</v>
      </c>
      <c r="E49" s="116">
        <v>31.517530450134299</v>
      </c>
      <c r="F49" s="116">
        <f t="shared" si="0"/>
        <v>12.168930675727529</v>
      </c>
      <c r="G49" s="99">
        <f>VLOOKUP("*"&amp;A49,'All Charge Points'!A:G,6,FALSE)</f>
        <v>45</v>
      </c>
      <c r="H49" s="99">
        <v>49</v>
      </c>
      <c r="I49" s="100">
        <f>VLOOKUP("*"&amp;A49,'All Charge Points'!A:G,7,FALSE)</f>
        <v>22.8194726166329</v>
      </c>
      <c r="J49" s="117">
        <v>56</v>
      </c>
      <c r="K49" s="100">
        <f t="shared" si="1"/>
        <v>3.6979420130774669</v>
      </c>
      <c r="L49" s="117">
        <v>54</v>
      </c>
      <c r="M49" s="110">
        <f>VLOOKUP("*"&amp;A49,'Rapid Charge Points'!B:D,2,FALSE)</f>
        <v>19</v>
      </c>
      <c r="N49" s="110">
        <v>82</v>
      </c>
      <c r="O49" s="118">
        <f>VLOOKUP("*"&amp;A49,'Rapid Charge Points'!B:D,3,FALSE)</f>
        <v>9.6348884381338706</v>
      </c>
      <c r="P49" s="94">
        <v>98</v>
      </c>
      <c r="Q49" s="118">
        <f t="shared" si="2"/>
        <v>1.5613532944104862</v>
      </c>
      <c r="R49" s="94">
        <v>90</v>
      </c>
      <c r="S49" s="119">
        <f>VLOOKUP(A49,BEVs!A:G,6,FALSE)</f>
        <v>396</v>
      </c>
      <c r="T49" s="120">
        <v>80</v>
      </c>
      <c r="U49" s="119">
        <f>VLOOKUP(A49,PHEVs!A:G,6,FALSE)</f>
        <v>284</v>
      </c>
      <c r="V49" s="120">
        <v>63</v>
      </c>
      <c r="W49" s="110">
        <v>320</v>
      </c>
      <c r="X49" s="110">
        <v>85</v>
      </c>
      <c r="Y49" s="120">
        <f t="shared" si="3"/>
        <v>65.7</v>
      </c>
      <c r="Z49" s="89"/>
      <c r="AA49" s="89"/>
    </row>
    <row r="50" spans="1:27">
      <c r="A50" s="34" t="s">
        <v>388</v>
      </c>
      <c r="B50" s="34" t="s">
        <v>547</v>
      </c>
      <c r="C50" s="34" t="s">
        <v>548</v>
      </c>
      <c r="D50" s="116">
        <v>350463</v>
      </c>
      <c r="E50" s="116">
        <v>71.380142749656713</v>
      </c>
      <c r="F50" s="116">
        <f t="shared" si="0"/>
        <v>27.559900675543133</v>
      </c>
      <c r="G50" s="99">
        <f>VLOOKUP("*"&amp;A50,'All Charge Points'!A:G,6,FALSE)</f>
        <v>75</v>
      </c>
      <c r="H50" s="99">
        <v>85</v>
      </c>
      <c r="I50" s="100">
        <f>VLOOKUP("*"&amp;A50,'All Charge Points'!A:G,7,FALSE)</f>
        <v>20.3140828056186</v>
      </c>
      <c r="J50" s="117">
        <v>44</v>
      </c>
      <c r="K50" s="100">
        <f t="shared" si="1"/>
        <v>2.7213450760566626</v>
      </c>
      <c r="L50" s="117">
        <v>30</v>
      </c>
      <c r="M50" s="110">
        <f>VLOOKUP("*"&amp;A50,'Rapid Charge Points'!B:D,2,FALSE)</f>
        <v>31</v>
      </c>
      <c r="N50" s="110">
        <v>106</v>
      </c>
      <c r="O50" s="118">
        <f>VLOOKUP("*"&amp;A50,'Rapid Charge Points'!B:D,3,FALSE)</f>
        <v>8.3964875596556894</v>
      </c>
      <c r="P50" s="94">
        <v>89</v>
      </c>
      <c r="Q50" s="118">
        <f t="shared" si="2"/>
        <v>1.124822631436754</v>
      </c>
      <c r="R50" s="94">
        <v>74</v>
      </c>
      <c r="S50" s="119">
        <f>VLOOKUP(A50,BEVs!A:G,6,FALSE)</f>
        <v>527</v>
      </c>
      <c r="T50" s="120">
        <v>95</v>
      </c>
      <c r="U50" s="119">
        <f>VLOOKUP(A50,PHEVs!A:G,6,FALSE)</f>
        <v>444</v>
      </c>
      <c r="V50" s="120">
        <v>97</v>
      </c>
      <c r="W50" s="110">
        <v>170</v>
      </c>
      <c r="X50" s="110">
        <v>29</v>
      </c>
      <c r="Y50" s="120">
        <f t="shared" si="3"/>
        <v>64.900000000000006</v>
      </c>
      <c r="Z50" s="89"/>
      <c r="AA50" s="89"/>
    </row>
    <row r="51" spans="1:27">
      <c r="A51" s="34" t="s">
        <v>92</v>
      </c>
      <c r="B51" s="34" t="s">
        <v>23</v>
      </c>
      <c r="C51" s="34" t="s">
        <v>516</v>
      </c>
      <c r="D51" s="116">
        <v>266085</v>
      </c>
      <c r="E51" s="116">
        <v>58.699971349517803</v>
      </c>
      <c r="F51" s="116">
        <f t="shared" si="0"/>
        <v>22.664081602130427</v>
      </c>
      <c r="G51" s="99">
        <f>VLOOKUP("*"&amp;A51,'All Charge Points'!A:G,6,FALSE)</f>
        <v>65</v>
      </c>
      <c r="H51" s="99">
        <v>74</v>
      </c>
      <c r="I51" s="100">
        <f>VLOOKUP("*"&amp;A51,'All Charge Points'!A:G,7,FALSE)</f>
        <v>25.310146643095798</v>
      </c>
      <c r="J51" s="117">
        <v>61</v>
      </c>
      <c r="K51" s="100">
        <f t="shared" si="1"/>
        <v>2.8679741425697123</v>
      </c>
      <c r="L51" s="117">
        <v>38</v>
      </c>
      <c r="M51" s="110">
        <f>VLOOKUP("*"&amp;A51,'Rapid Charge Points'!B:D,2,FALSE)</f>
        <v>20</v>
      </c>
      <c r="N51" s="110">
        <v>84</v>
      </c>
      <c r="O51" s="118">
        <f>VLOOKUP("*"&amp;A51,'Rapid Charge Points'!B:D,3,FALSE)</f>
        <v>7.78773742864486</v>
      </c>
      <c r="P51" s="94">
        <v>86</v>
      </c>
      <c r="Q51" s="118">
        <f t="shared" si="2"/>
        <v>0.88245358232914217</v>
      </c>
      <c r="R51" s="94">
        <v>58</v>
      </c>
      <c r="S51" s="119">
        <f>VLOOKUP(A51,BEVs!A:G,6,FALSE)</f>
        <v>345</v>
      </c>
      <c r="T51" s="120">
        <v>69</v>
      </c>
      <c r="U51" s="119">
        <f>VLOOKUP(A51,PHEVs!A:G,6,FALSE)</f>
        <v>299</v>
      </c>
      <c r="V51" s="120">
        <v>67</v>
      </c>
      <c r="W51" s="110">
        <v>590</v>
      </c>
      <c r="X51" s="110">
        <v>109</v>
      </c>
      <c r="Y51" s="120">
        <f t="shared" si="3"/>
        <v>64.599999999999994</v>
      </c>
      <c r="Z51" s="89"/>
      <c r="AA51" s="89"/>
    </row>
    <row r="52" spans="1:27">
      <c r="A52" s="34" t="s">
        <v>133</v>
      </c>
      <c r="B52" s="34" t="s">
        <v>549</v>
      </c>
      <c r="C52" s="34" t="s">
        <v>516</v>
      </c>
      <c r="D52" s="116">
        <v>110665</v>
      </c>
      <c r="E52" s="116">
        <v>24.645060000656102</v>
      </c>
      <c r="F52" s="116">
        <f t="shared" si="0"/>
        <v>9.5154671817205028</v>
      </c>
      <c r="G52" s="99">
        <f>VLOOKUP("*"&amp;A52,'All Charge Points'!A:G,6,FALSE)</f>
        <v>36</v>
      </c>
      <c r="H52" s="99">
        <v>37</v>
      </c>
      <c r="I52" s="100">
        <f>VLOOKUP("*"&amp;A52,'All Charge Points'!A:G,7,FALSE)</f>
        <v>12.236698538734201</v>
      </c>
      <c r="J52" s="117">
        <v>16</v>
      </c>
      <c r="K52" s="100">
        <f t="shared" si="1"/>
        <v>3.7833139784410248</v>
      </c>
      <c r="L52" s="117">
        <v>57</v>
      </c>
      <c r="M52" s="110">
        <f>VLOOKUP("*"&amp;A52,'Rapid Charge Points'!B:D,2,FALSE)</f>
        <v>16</v>
      </c>
      <c r="N52" s="110">
        <v>79</v>
      </c>
      <c r="O52" s="118">
        <f>VLOOKUP("*"&amp;A52,'Rapid Charge Points'!B:D,3,FALSE)</f>
        <v>5.4385326838818902</v>
      </c>
      <c r="P52" s="94">
        <v>64</v>
      </c>
      <c r="Q52" s="118">
        <f t="shared" si="2"/>
        <v>1.6814728793071221</v>
      </c>
      <c r="R52" s="94">
        <v>98</v>
      </c>
      <c r="S52" s="119">
        <f>VLOOKUP(A52,BEVs!A:G,6,FALSE)</f>
        <v>617</v>
      </c>
      <c r="T52" s="120">
        <v>101</v>
      </c>
      <c r="U52" s="119">
        <f>VLOOKUP(A52,PHEVs!A:G,6,FALSE)</f>
        <v>514</v>
      </c>
      <c r="V52" s="120">
        <v>102</v>
      </c>
      <c r="W52" s="110">
        <v>320</v>
      </c>
      <c r="X52" s="110">
        <v>77</v>
      </c>
      <c r="Y52" s="120">
        <f t="shared" si="3"/>
        <v>63.1</v>
      </c>
      <c r="Z52" s="89"/>
      <c r="AA52" s="89"/>
    </row>
    <row r="53" spans="1:27">
      <c r="A53" s="34" t="s">
        <v>101</v>
      </c>
      <c r="B53" s="34" t="s">
        <v>21</v>
      </c>
      <c r="C53" s="34" t="s">
        <v>516</v>
      </c>
      <c r="D53" s="116">
        <v>176888</v>
      </c>
      <c r="E53" s="116">
        <v>43.769977549011202</v>
      </c>
      <c r="F53" s="116">
        <f t="shared" si="0"/>
        <v>16.899605231278457</v>
      </c>
      <c r="G53" s="99">
        <f>VLOOKUP("*"&amp;A53,'All Charge Points'!A:G,6,FALSE)</f>
        <v>66</v>
      </c>
      <c r="H53" s="99">
        <v>77</v>
      </c>
      <c r="I53" s="100">
        <f>VLOOKUP("*"&amp;A53,'All Charge Points'!A:G,7,FALSE)</f>
        <v>32.572325367919198</v>
      </c>
      <c r="J53" s="117">
        <v>78</v>
      </c>
      <c r="K53" s="100">
        <f t="shared" si="1"/>
        <v>3.9054166707897173</v>
      </c>
      <c r="L53" s="117">
        <v>61</v>
      </c>
      <c r="M53" s="110">
        <f>VLOOKUP("*"&amp;A53,'Rapid Charge Points'!B:D,2,FALSE)</f>
        <v>14</v>
      </c>
      <c r="N53" s="110">
        <v>73</v>
      </c>
      <c r="O53" s="118">
        <f>VLOOKUP("*"&amp;A53,'Rapid Charge Points'!B:D,3,FALSE)</f>
        <v>6.9092811386495301</v>
      </c>
      <c r="P53" s="94">
        <v>78</v>
      </c>
      <c r="Q53" s="118">
        <f t="shared" si="2"/>
        <v>0.8284217180463036</v>
      </c>
      <c r="R53" s="94">
        <v>56</v>
      </c>
      <c r="S53" s="119">
        <f>VLOOKUP(A53,BEVs!A:G,6,FALSE)</f>
        <v>282</v>
      </c>
      <c r="T53" s="120">
        <v>53</v>
      </c>
      <c r="U53" s="119">
        <f>VLOOKUP(A53,PHEVs!A:G,6,FALSE)</f>
        <v>240</v>
      </c>
      <c r="V53" s="120">
        <v>49</v>
      </c>
      <c r="W53" s="110">
        <v>480</v>
      </c>
      <c r="X53" s="110">
        <v>101</v>
      </c>
      <c r="Y53" s="120">
        <f t="shared" si="3"/>
        <v>62.6</v>
      </c>
      <c r="Z53" s="89"/>
      <c r="AA53" s="89"/>
    </row>
    <row r="54" spans="1:27">
      <c r="A54" s="34" t="s">
        <v>132</v>
      </c>
      <c r="B54" s="34" t="s">
        <v>549</v>
      </c>
      <c r="C54" s="34" t="s">
        <v>516</v>
      </c>
      <c r="D54" s="116">
        <v>97450</v>
      </c>
      <c r="E54" s="116">
        <v>18.827501732894902</v>
      </c>
      <c r="F54" s="116">
        <f t="shared" si="0"/>
        <v>7.2693056883764102</v>
      </c>
      <c r="G54" s="99">
        <f>VLOOKUP("*"&amp;A54,'All Charge Points'!A:G,6,FALSE)</f>
        <v>76</v>
      </c>
      <c r="H54" s="99">
        <v>86</v>
      </c>
      <c r="I54" s="100">
        <f>VLOOKUP("*"&amp;A54,'All Charge Points'!A:G,7,FALSE)</f>
        <v>28.930669173991301</v>
      </c>
      <c r="J54" s="117">
        <v>70</v>
      </c>
      <c r="K54" s="100">
        <f t="shared" si="1"/>
        <v>10.454918703105811</v>
      </c>
      <c r="L54" s="117">
        <v>112</v>
      </c>
      <c r="M54" s="110">
        <f>VLOOKUP("*"&amp;A54,'Rapid Charge Points'!B:D,2,FALSE)</f>
        <v>13</v>
      </c>
      <c r="N54" s="110">
        <v>70</v>
      </c>
      <c r="O54" s="118">
        <f>VLOOKUP("*"&amp;A54,'Rapid Charge Points'!B:D,3,FALSE)</f>
        <v>4.9486670955511496</v>
      </c>
      <c r="P54" s="94">
        <v>59</v>
      </c>
      <c r="Q54" s="118">
        <f t="shared" si="2"/>
        <v>1.7883413571102047</v>
      </c>
      <c r="R54" s="94">
        <v>102</v>
      </c>
      <c r="S54" s="119">
        <f>VLOOKUP(A54,BEVs!A:G,6,FALSE)</f>
        <v>241</v>
      </c>
      <c r="T54" s="120">
        <v>42</v>
      </c>
      <c r="U54" s="119">
        <f>VLOOKUP(A54,PHEVs!A:G,6,FALSE)</f>
        <v>236</v>
      </c>
      <c r="V54" s="120">
        <v>48</v>
      </c>
      <c r="W54" s="110">
        <v>210</v>
      </c>
      <c r="X54" s="110">
        <v>37</v>
      </c>
      <c r="Y54" s="120">
        <f t="shared" si="3"/>
        <v>62.6</v>
      </c>
      <c r="Z54" s="89"/>
      <c r="AA54" s="89"/>
    </row>
    <row r="55" spans="1:27">
      <c r="A55" s="34" t="s">
        <v>190</v>
      </c>
      <c r="B55" s="34" t="s">
        <v>33</v>
      </c>
      <c r="C55" s="34" t="s">
        <v>516</v>
      </c>
      <c r="D55" s="116">
        <v>133876</v>
      </c>
      <c r="E55" s="116">
        <v>30.505072950286898</v>
      </c>
      <c r="F55" s="116">
        <f t="shared" si="0"/>
        <v>11.778020444126216</v>
      </c>
      <c r="G55" s="99">
        <f>VLOOKUP("*"&amp;A55,'All Charge Points'!A:G,6,FALSE)</f>
        <v>53</v>
      </c>
      <c r="H55" s="99">
        <v>61</v>
      </c>
      <c r="I55" s="100">
        <f>VLOOKUP("*"&amp;A55,'All Charge Points'!A:G,7,FALSE)</f>
        <v>36.768021533573403</v>
      </c>
      <c r="J55" s="117">
        <v>91</v>
      </c>
      <c r="K55" s="100">
        <f t="shared" si="1"/>
        <v>4.49990728505073</v>
      </c>
      <c r="L55" s="117">
        <v>71</v>
      </c>
      <c r="M55" s="110">
        <f>VLOOKUP("*"&amp;A55,'Rapid Charge Points'!B:D,2,FALSE)</f>
        <v>15</v>
      </c>
      <c r="N55" s="110">
        <v>76</v>
      </c>
      <c r="O55" s="118">
        <f>VLOOKUP("*"&amp;A55,'Rapid Charge Points'!B:D,3,FALSE)</f>
        <v>10.4060438302566</v>
      </c>
      <c r="P55" s="94">
        <v>102</v>
      </c>
      <c r="Q55" s="118">
        <f t="shared" si="2"/>
        <v>1.2735586655803954</v>
      </c>
      <c r="R55" s="94">
        <v>79</v>
      </c>
      <c r="S55" s="119">
        <f>VLOOKUP(A55,BEVs!A:G,6,FALSE)</f>
        <v>190</v>
      </c>
      <c r="T55" s="120">
        <v>28</v>
      </c>
      <c r="U55" s="119">
        <f>VLOOKUP(A55,PHEVs!A:G,6,FALSE)</f>
        <v>166</v>
      </c>
      <c r="V55" s="120">
        <v>30</v>
      </c>
      <c r="W55" s="110">
        <v>320</v>
      </c>
      <c r="X55" s="110">
        <v>80</v>
      </c>
      <c r="Y55" s="120">
        <f t="shared" si="3"/>
        <v>61.8</v>
      </c>
      <c r="Z55" s="89"/>
      <c r="AA55" s="89"/>
    </row>
    <row r="56" spans="1:27">
      <c r="A56" s="34" t="s">
        <v>287</v>
      </c>
      <c r="B56" s="34" t="s">
        <v>42</v>
      </c>
      <c r="C56" s="34" t="s">
        <v>516</v>
      </c>
      <c r="D56" s="116">
        <v>165377</v>
      </c>
      <c r="E56" s="116">
        <v>32.6874859996948</v>
      </c>
      <c r="F56" s="116">
        <f t="shared" si="0"/>
        <v>12.620650965133128</v>
      </c>
      <c r="G56" s="99">
        <f>VLOOKUP("*"&amp;A56,'All Charge Points'!A:G,6,FALSE)</f>
        <v>105</v>
      </c>
      <c r="H56" s="99">
        <v>99</v>
      </c>
      <c r="I56" s="100">
        <f>VLOOKUP("*"&amp;A56,'All Charge Points'!A:G,7,FALSE)</f>
        <v>69.268524382520596</v>
      </c>
      <c r="J56" s="117">
        <v>115</v>
      </c>
      <c r="K56" s="100">
        <f t="shared" si="1"/>
        <v>8.3196976360476036</v>
      </c>
      <c r="L56" s="117">
        <v>106</v>
      </c>
      <c r="M56" s="110">
        <f>VLOOKUP("*"&amp;A56,'Rapid Charge Points'!B:D,2,FALSE)</f>
        <v>5</v>
      </c>
      <c r="N56" s="110">
        <v>26</v>
      </c>
      <c r="O56" s="118">
        <f>VLOOKUP("*"&amp;A56,'Rapid Charge Points'!B:D,3,FALSE)</f>
        <v>3.29850116107241</v>
      </c>
      <c r="P56" s="94">
        <v>31</v>
      </c>
      <c r="Q56" s="118">
        <f t="shared" si="2"/>
        <v>0.39617607790702875</v>
      </c>
      <c r="R56" s="94">
        <v>26</v>
      </c>
      <c r="S56" s="119">
        <f>VLOOKUP(A56,BEVs!A:G,6,FALSE)</f>
        <v>391</v>
      </c>
      <c r="T56" s="120">
        <v>79</v>
      </c>
      <c r="U56" s="119">
        <f>VLOOKUP(A56,PHEVs!A:G,6,FALSE)</f>
        <v>240</v>
      </c>
      <c r="V56" s="120">
        <v>50</v>
      </c>
      <c r="W56" s="110">
        <v>320</v>
      </c>
      <c r="X56" s="110">
        <v>82</v>
      </c>
      <c r="Y56" s="120">
        <f t="shared" si="3"/>
        <v>61.4</v>
      </c>
      <c r="Z56" s="89"/>
      <c r="AA56" s="89"/>
    </row>
    <row r="57" spans="1:27">
      <c r="A57" s="34" t="s">
        <v>211</v>
      </c>
      <c r="B57" s="34" t="s">
        <v>550</v>
      </c>
      <c r="C57" s="34" t="s">
        <v>516</v>
      </c>
      <c r="D57" s="116">
        <v>579012</v>
      </c>
      <c r="E57" s="116">
        <v>123.312586250725</v>
      </c>
      <c r="F57" s="116">
        <f t="shared" si="0"/>
        <v>47.611037162442088</v>
      </c>
      <c r="G57" s="99">
        <f>VLOOKUP("*"&amp;A57,'All Charge Points'!A:G,6,FALSE)</f>
        <v>168</v>
      </c>
      <c r="H57" s="99">
        <v>114</v>
      </c>
      <c r="I57" s="100">
        <f>VLOOKUP("*"&amp;A57,'All Charge Points'!A:G,7,FALSE)</f>
        <v>33.568177367855299</v>
      </c>
      <c r="J57" s="117">
        <v>83</v>
      </c>
      <c r="K57" s="100">
        <f t="shared" si="1"/>
        <v>3.5285935785605318</v>
      </c>
      <c r="L57" s="117">
        <v>51</v>
      </c>
      <c r="M57" s="110">
        <f>VLOOKUP("*"&amp;A57,'Rapid Charge Points'!B:D,2,FALSE)</f>
        <v>12</v>
      </c>
      <c r="N57" s="110">
        <v>62</v>
      </c>
      <c r="O57" s="118">
        <f>VLOOKUP("*"&amp;A57,'Rapid Charge Points'!B:D,3,FALSE)</f>
        <v>2.3977269548468101</v>
      </c>
      <c r="P57" s="94">
        <v>19</v>
      </c>
      <c r="Q57" s="118">
        <f t="shared" si="2"/>
        <v>0.25204239846860943</v>
      </c>
      <c r="R57" s="94">
        <v>12</v>
      </c>
      <c r="S57" s="119">
        <f>VLOOKUP(A57,BEVs!A:G,6,FALSE)</f>
        <v>387</v>
      </c>
      <c r="T57" s="120">
        <v>77</v>
      </c>
      <c r="U57" s="119">
        <f>VLOOKUP(A57,PHEVs!A:G,6,FALSE)</f>
        <v>334</v>
      </c>
      <c r="V57" s="120">
        <v>77</v>
      </c>
      <c r="W57" s="110">
        <v>880</v>
      </c>
      <c r="X57" s="110">
        <v>113</v>
      </c>
      <c r="Y57" s="120">
        <f t="shared" si="3"/>
        <v>60.8</v>
      </c>
      <c r="Z57" s="89"/>
      <c r="AA57" s="89"/>
    </row>
    <row r="58" spans="1:27">
      <c r="A58" s="34" t="s">
        <v>129</v>
      </c>
      <c r="B58" s="34" t="s">
        <v>549</v>
      </c>
      <c r="C58" s="34" t="s">
        <v>516</v>
      </c>
      <c r="D58" s="116">
        <v>555610</v>
      </c>
      <c r="E58" s="116">
        <v>97.387517652740499</v>
      </c>
      <c r="F58" s="116">
        <f t="shared" si="0"/>
        <v>37.601358167081273</v>
      </c>
      <c r="G58" s="99">
        <f>VLOOKUP("*"&amp;A58,'All Charge Points'!A:G,6,FALSE)</f>
        <v>112</v>
      </c>
      <c r="H58" s="99">
        <v>101</v>
      </c>
      <c r="I58" s="100">
        <f>VLOOKUP("*"&amp;A58,'All Charge Points'!A:G,7,FALSE)</f>
        <v>20.153272837526799</v>
      </c>
      <c r="J58" s="117">
        <v>42</v>
      </c>
      <c r="K58" s="100">
        <f t="shared" si="1"/>
        <v>2.978615812288723</v>
      </c>
      <c r="L58" s="117">
        <v>41</v>
      </c>
      <c r="M58" s="110">
        <f>VLOOKUP("*"&amp;A58,'Rapid Charge Points'!B:D,2,FALSE)</f>
        <v>15</v>
      </c>
      <c r="N58" s="110">
        <v>75</v>
      </c>
      <c r="O58" s="118">
        <f>VLOOKUP("*"&amp;A58,'Rapid Charge Points'!B:D,3,FALSE)</f>
        <v>2.6990990407402</v>
      </c>
      <c r="P58" s="94">
        <v>24</v>
      </c>
      <c r="Q58" s="118">
        <f t="shared" si="2"/>
        <v>0.39892176057438256</v>
      </c>
      <c r="R58" s="94">
        <v>27</v>
      </c>
      <c r="S58" s="119">
        <f>VLOOKUP(A58,BEVs!A:G,6,FALSE)</f>
        <v>410</v>
      </c>
      <c r="T58" s="120">
        <v>84</v>
      </c>
      <c r="U58" s="119">
        <f>VLOOKUP(A58,PHEVs!A:G,6,FALSE)</f>
        <v>422</v>
      </c>
      <c r="V58" s="120">
        <v>92</v>
      </c>
      <c r="W58" s="110">
        <v>1000</v>
      </c>
      <c r="X58" s="110">
        <v>115</v>
      </c>
      <c r="Y58" s="120">
        <f t="shared" si="3"/>
        <v>60.1</v>
      </c>
      <c r="Z58" s="89"/>
      <c r="AA58" s="89"/>
    </row>
    <row r="59" spans="1:27">
      <c r="A59" s="34" t="s">
        <v>371</v>
      </c>
      <c r="B59" s="34" t="s">
        <v>47</v>
      </c>
      <c r="C59" s="34" t="s">
        <v>516</v>
      </c>
      <c r="D59" s="116">
        <v>84658</v>
      </c>
      <c r="E59" s="116">
        <v>20.762474870086699</v>
      </c>
      <c r="F59" s="116">
        <f t="shared" si="0"/>
        <v>8.0163995637400394</v>
      </c>
      <c r="G59" s="99">
        <f>VLOOKUP("*"&amp;A59,'All Charge Points'!A:G,6,FALSE)</f>
        <v>58</v>
      </c>
      <c r="H59" s="99">
        <v>68</v>
      </c>
      <c r="I59" s="100">
        <f>VLOOKUP("*"&amp;A59,'All Charge Points'!A:G,7,FALSE)</f>
        <v>38.576141321698401</v>
      </c>
      <c r="J59" s="117">
        <v>93</v>
      </c>
      <c r="K59" s="100">
        <f t="shared" si="1"/>
        <v>7.2351682995377278</v>
      </c>
      <c r="L59" s="117">
        <v>102</v>
      </c>
      <c r="M59" s="110">
        <f>VLOOKUP("*"&amp;A59,'Rapid Charge Points'!B:D,2,FALSE)</f>
        <v>4</v>
      </c>
      <c r="N59" s="110">
        <v>21</v>
      </c>
      <c r="O59" s="118">
        <f>VLOOKUP("*"&amp;A59,'Rapid Charge Points'!B:D,3,FALSE)</f>
        <v>2.6604235394274802</v>
      </c>
      <c r="P59" s="94">
        <v>23</v>
      </c>
      <c r="Q59" s="118">
        <f t="shared" si="2"/>
        <v>0.49897712410605016</v>
      </c>
      <c r="R59" s="94">
        <v>39</v>
      </c>
      <c r="S59" s="119">
        <f>VLOOKUP(A59,BEVs!A:G,6,FALSE)</f>
        <v>633</v>
      </c>
      <c r="T59" s="120">
        <v>103</v>
      </c>
      <c r="U59" s="119">
        <f>VLOOKUP(A59,PHEVs!A:G,6,FALSE)</f>
        <v>519</v>
      </c>
      <c r="V59" s="120">
        <v>103</v>
      </c>
      <c r="W59" s="110">
        <v>210</v>
      </c>
      <c r="X59" s="110">
        <v>44</v>
      </c>
      <c r="Y59" s="120">
        <f t="shared" si="3"/>
        <v>59.6</v>
      </c>
      <c r="Z59" s="89"/>
      <c r="AA59" s="89"/>
    </row>
    <row r="60" spans="1:27">
      <c r="A60" s="34" t="s">
        <v>359</v>
      </c>
      <c r="B60" s="34" t="s">
        <v>45</v>
      </c>
      <c r="C60" s="34" t="s">
        <v>516</v>
      </c>
      <c r="D60" s="116">
        <v>78981</v>
      </c>
      <c r="E60" s="116">
        <v>19.660015950736998</v>
      </c>
      <c r="F60" s="116">
        <f t="shared" si="0"/>
        <v>7.5907397493193045</v>
      </c>
      <c r="G60" s="99">
        <f>VLOOKUP("*"&amp;A60,'All Charge Points'!A:G,6,FALSE)</f>
        <v>41</v>
      </c>
      <c r="H60" s="99">
        <v>46</v>
      </c>
      <c r="I60" s="100">
        <f>VLOOKUP("*"&amp;A60,'All Charge Points'!A:G,7,FALSE)</f>
        <v>31.633361623331499</v>
      </c>
      <c r="J60" s="117">
        <v>76</v>
      </c>
      <c r="K60" s="100">
        <f t="shared" si="1"/>
        <v>5.4013180999489085</v>
      </c>
      <c r="L60" s="117">
        <v>83</v>
      </c>
      <c r="M60" s="110">
        <f>VLOOKUP("*"&amp;A60,'Rapid Charge Points'!B:D,2,FALSE)</f>
        <v>22</v>
      </c>
      <c r="N60" s="110">
        <v>88</v>
      </c>
      <c r="O60" s="118">
        <f>VLOOKUP("*"&amp;A60,'Rapid Charge Points'!B:D,3,FALSE)</f>
        <v>16.973998919836401</v>
      </c>
      <c r="P60" s="94">
        <v>116</v>
      </c>
      <c r="Q60" s="118">
        <f t="shared" si="2"/>
        <v>2.8982682487530727</v>
      </c>
      <c r="R60" s="94">
        <v>114</v>
      </c>
      <c r="S60" s="119">
        <f>VLOOKUP(A60,BEVs!A:G,6,FALSE)</f>
        <v>201</v>
      </c>
      <c r="T60" s="120">
        <v>30</v>
      </c>
      <c r="U60" s="119">
        <f>VLOOKUP(A60,PHEVs!A:G,6,FALSE)</f>
        <v>182</v>
      </c>
      <c r="V60" s="120">
        <v>35</v>
      </c>
      <c r="W60" s="110">
        <v>90</v>
      </c>
      <c r="X60" s="110">
        <v>6</v>
      </c>
      <c r="Y60" s="120">
        <f t="shared" si="3"/>
        <v>59.4</v>
      </c>
      <c r="Z60" s="89"/>
      <c r="AA60" s="89"/>
    </row>
    <row r="61" spans="1:27">
      <c r="A61" s="34" t="s">
        <v>551</v>
      </c>
      <c r="B61" s="34" t="s">
        <v>43</v>
      </c>
      <c r="C61" s="34" t="s">
        <v>516</v>
      </c>
      <c r="D61" s="116">
        <v>101098</v>
      </c>
      <c r="E61" s="116">
        <v>24.237498000144999</v>
      </c>
      <c r="F61" s="116">
        <f t="shared" si="0"/>
        <v>9.3581073359633198</v>
      </c>
      <c r="G61" s="99">
        <v>68</v>
      </c>
      <c r="H61" s="99">
        <v>79</v>
      </c>
      <c r="I61" s="100">
        <v>34.630800022408202</v>
      </c>
      <c r="J61" s="117">
        <v>85</v>
      </c>
      <c r="K61" s="100">
        <f t="shared" si="1"/>
        <v>7.2664265923383011</v>
      </c>
      <c r="L61" s="117">
        <v>103</v>
      </c>
      <c r="M61" s="99">
        <v>3</v>
      </c>
      <c r="N61" s="110">
        <v>16</v>
      </c>
      <c r="O61" s="100">
        <v>1.5278294127533001</v>
      </c>
      <c r="P61" s="94">
        <v>9</v>
      </c>
      <c r="Q61" s="118">
        <f t="shared" si="2"/>
        <v>0.32057764377963094</v>
      </c>
      <c r="R61" s="94">
        <v>17</v>
      </c>
      <c r="S61" s="119">
        <f>VLOOKUP(A61,BEVs!A:G,6,FALSE)</f>
        <v>816</v>
      </c>
      <c r="T61" s="120">
        <v>108</v>
      </c>
      <c r="U61" s="119">
        <f>VLOOKUP(A61,PHEVs!A:G,6,FALSE)</f>
        <v>535</v>
      </c>
      <c r="V61" s="120">
        <v>105</v>
      </c>
      <c r="W61" s="110">
        <v>260</v>
      </c>
      <c r="X61" s="110">
        <v>71</v>
      </c>
      <c r="Y61" s="120">
        <f t="shared" si="3"/>
        <v>59.3</v>
      </c>
      <c r="Z61" s="89"/>
      <c r="AA61" s="89"/>
    </row>
    <row r="62" spans="1:27">
      <c r="A62" s="34" t="s">
        <v>426</v>
      </c>
      <c r="B62" s="34" t="s">
        <v>51</v>
      </c>
      <c r="C62" s="34" t="s">
        <v>516</v>
      </c>
      <c r="D62" s="116">
        <v>111664</v>
      </c>
      <c r="E62" s="116">
        <v>24.370008849464401</v>
      </c>
      <c r="F62" s="116">
        <f t="shared" si="0"/>
        <v>9.4092698260480319</v>
      </c>
      <c r="G62" s="99">
        <f>VLOOKUP("*"&amp;A62,'All Charge Points'!A:G,6,FALSE)</f>
        <v>41</v>
      </c>
      <c r="H62" s="99">
        <v>47</v>
      </c>
      <c r="I62" s="100">
        <f>VLOOKUP("*"&amp;A62,'All Charge Points'!A:G,7,FALSE)</f>
        <v>36.4528691075271</v>
      </c>
      <c r="J62" s="117">
        <v>88</v>
      </c>
      <c r="K62" s="100">
        <f t="shared" si="1"/>
        <v>4.3574050652153868</v>
      </c>
      <c r="L62" s="117">
        <v>69</v>
      </c>
      <c r="M62" s="110">
        <f>VLOOKUP("*"&amp;A62,'Rapid Charge Points'!B:D,2,FALSE)</f>
        <v>14</v>
      </c>
      <c r="N62" s="110">
        <v>74</v>
      </c>
      <c r="O62" s="118">
        <f>VLOOKUP("*"&amp;A62,'Rapid Charge Points'!B:D,3,FALSE)</f>
        <v>12.447321158667799</v>
      </c>
      <c r="P62" s="94">
        <v>108</v>
      </c>
      <c r="Q62" s="118">
        <f t="shared" si="2"/>
        <v>1.4878944125125713</v>
      </c>
      <c r="R62" s="94">
        <v>86</v>
      </c>
      <c r="S62" s="119">
        <f>VLOOKUP(A62,BEVs!A:G,6,FALSE)</f>
        <v>193</v>
      </c>
      <c r="T62" s="120">
        <v>29</v>
      </c>
      <c r="U62" s="119">
        <f>VLOOKUP(A62,PHEVs!A:G,6,FALSE)</f>
        <v>138</v>
      </c>
      <c r="V62" s="120">
        <v>21</v>
      </c>
      <c r="W62" s="110">
        <v>260</v>
      </c>
      <c r="X62" s="110">
        <v>67</v>
      </c>
      <c r="Y62" s="120">
        <f t="shared" si="3"/>
        <v>58.9</v>
      </c>
      <c r="Z62" s="89"/>
      <c r="AA62" s="89"/>
    </row>
    <row r="63" spans="1:27">
      <c r="A63" s="34" t="s">
        <v>109</v>
      </c>
      <c r="B63" s="34" t="s">
        <v>26</v>
      </c>
      <c r="C63" s="34" t="s">
        <v>516</v>
      </c>
      <c r="D63" s="116">
        <v>115627</v>
      </c>
      <c r="E63" s="116">
        <v>25.514991750076302</v>
      </c>
      <c r="F63" s="116">
        <f t="shared" si="0"/>
        <v>9.8513481660526274</v>
      </c>
      <c r="G63" s="99">
        <f>VLOOKUP("*"&amp;A63,'All Charge Points'!A:G,6,FALSE)</f>
        <v>58</v>
      </c>
      <c r="H63" s="99">
        <v>69</v>
      </c>
      <c r="I63" s="100">
        <f>VLOOKUP("*"&amp;A63,'All Charge Points'!A:G,7,FALSE)</f>
        <v>30.923767581228201</v>
      </c>
      <c r="J63" s="117">
        <v>75</v>
      </c>
      <c r="K63" s="100">
        <f t="shared" si="1"/>
        <v>5.8875190504245705</v>
      </c>
      <c r="L63" s="117">
        <v>91</v>
      </c>
      <c r="M63" s="110">
        <f>VLOOKUP("*"&amp;A63,'Rapid Charge Points'!B:D,2,FALSE)</f>
        <v>10</v>
      </c>
      <c r="N63" s="110">
        <v>55</v>
      </c>
      <c r="O63" s="118">
        <f>VLOOKUP("*"&amp;A63,'Rapid Charge Points'!B:D,3,FALSE)</f>
        <v>5.3316840657290001</v>
      </c>
      <c r="P63" s="94">
        <v>62</v>
      </c>
      <c r="Q63" s="118">
        <f t="shared" si="2"/>
        <v>1.0150894914525121</v>
      </c>
      <c r="R63" s="94">
        <v>64</v>
      </c>
      <c r="S63" s="119">
        <f>VLOOKUP(A63,BEVs!A:G,6,FALSE)</f>
        <v>282</v>
      </c>
      <c r="T63" s="120">
        <v>52</v>
      </c>
      <c r="U63" s="119">
        <f>VLOOKUP(A63,PHEVs!A:G,6,FALSE)</f>
        <v>355</v>
      </c>
      <c r="V63" s="120">
        <v>83</v>
      </c>
      <c r="W63" s="110">
        <v>170</v>
      </c>
      <c r="X63" s="110">
        <v>30</v>
      </c>
      <c r="Y63" s="120">
        <f t="shared" si="3"/>
        <v>58.1</v>
      </c>
      <c r="Z63" s="89"/>
      <c r="AA63" s="89"/>
    </row>
    <row r="64" spans="1:27">
      <c r="A64" s="34" t="s">
        <v>205</v>
      </c>
      <c r="B64" s="34" t="s">
        <v>35</v>
      </c>
      <c r="C64" s="34" t="s">
        <v>516</v>
      </c>
      <c r="D64" s="116">
        <v>104923</v>
      </c>
      <c r="E64" s="116">
        <v>27.489959599578899</v>
      </c>
      <c r="F64" s="116">
        <f t="shared" si="0"/>
        <v>10.613884015281428</v>
      </c>
      <c r="G64" s="99">
        <f>VLOOKUP("*"&amp;A64,'All Charge Points'!A:G,6,FALSE)</f>
        <v>64</v>
      </c>
      <c r="H64" s="99">
        <v>72</v>
      </c>
      <c r="I64" s="100">
        <f>VLOOKUP("*"&amp;A64,'All Charge Points'!A:G,7,FALSE)</f>
        <v>63.968655358874202</v>
      </c>
      <c r="J64" s="117">
        <v>114</v>
      </c>
      <c r="K64" s="100">
        <f t="shared" si="1"/>
        <v>6.0298378904325185</v>
      </c>
      <c r="L64" s="117">
        <v>93</v>
      </c>
      <c r="M64" s="110">
        <f>VLOOKUP("*"&amp;A64,'Rapid Charge Points'!B:D,2,FALSE)</f>
        <v>11</v>
      </c>
      <c r="N64" s="110">
        <v>60</v>
      </c>
      <c r="O64" s="118">
        <f>VLOOKUP("*"&amp;A64,'Rapid Charge Points'!B:D,3,FALSE)</f>
        <v>10.994612639806499</v>
      </c>
      <c r="P64" s="94">
        <v>105</v>
      </c>
      <c r="Q64" s="118">
        <f t="shared" si="2"/>
        <v>1.0363783874180892</v>
      </c>
      <c r="R64" s="94">
        <v>66</v>
      </c>
      <c r="S64" s="119">
        <f>VLOOKUP(A64,BEVs!A:G,6,FALSE)</f>
        <v>101</v>
      </c>
      <c r="T64" s="120">
        <v>5</v>
      </c>
      <c r="U64" s="119">
        <f>VLOOKUP(A64,PHEVs!A:G,6,FALSE)</f>
        <v>74</v>
      </c>
      <c r="V64" s="120">
        <v>3</v>
      </c>
      <c r="W64" s="110">
        <v>260</v>
      </c>
      <c r="X64" s="110">
        <v>62</v>
      </c>
      <c r="Y64" s="120">
        <f t="shared" si="3"/>
        <v>58</v>
      </c>
      <c r="Z64" s="89"/>
      <c r="AA64" s="89"/>
    </row>
    <row r="65" spans="1:27">
      <c r="A65" s="34" t="s">
        <v>153</v>
      </c>
      <c r="B65" s="34" t="s">
        <v>30</v>
      </c>
      <c r="C65" s="34" t="s">
        <v>516</v>
      </c>
      <c r="D65" s="110">
        <v>86583</v>
      </c>
      <c r="E65" s="94">
        <v>18.657499250228902</v>
      </c>
      <c r="F65" s="116">
        <f t="shared" si="0"/>
        <v>7.2036676641810438</v>
      </c>
      <c r="G65" s="99">
        <f>VLOOKUP("*"&amp;A65,'All Charge Points'!A:G,6,FALSE)</f>
        <v>40</v>
      </c>
      <c r="H65" s="99">
        <v>44</v>
      </c>
      <c r="I65" s="100">
        <f>VLOOKUP("*"&amp;A65,'All Charge Points'!A:G,7,FALSE)</f>
        <v>26.788644293683902</v>
      </c>
      <c r="J65" s="117">
        <v>64</v>
      </c>
      <c r="K65" s="100">
        <f t="shared" si="1"/>
        <v>5.5527270086171363</v>
      </c>
      <c r="L65" s="117">
        <v>86</v>
      </c>
      <c r="M65" s="110">
        <f>VLOOKUP("*"&amp;A65,'Rapid Charge Points'!B:D,2,FALSE)</f>
        <v>6</v>
      </c>
      <c r="N65" s="110">
        <v>33</v>
      </c>
      <c r="O65" s="118">
        <f>VLOOKUP("*"&amp;A65,'Rapid Charge Points'!B:D,3,FALSE)</f>
        <v>4.0182966440525902</v>
      </c>
      <c r="P65" s="94">
        <v>47</v>
      </c>
      <c r="Q65" s="118">
        <f t="shared" si="2"/>
        <v>0.83290905129257042</v>
      </c>
      <c r="R65" s="94">
        <v>57</v>
      </c>
      <c r="S65" s="119">
        <f>VLOOKUP(A65,BEVs!A:G,6,FALSE)</f>
        <v>751</v>
      </c>
      <c r="T65" s="120">
        <v>107</v>
      </c>
      <c r="U65" s="119">
        <f>VLOOKUP(A65,PHEVs!A:G,6,FALSE)</f>
        <v>605</v>
      </c>
      <c r="V65" s="120">
        <v>107</v>
      </c>
      <c r="W65" s="110">
        <v>210</v>
      </c>
      <c r="X65" s="110">
        <v>33</v>
      </c>
      <c r="Y65" s="120">
        <f t="shared" si="3"/>
        <v>57.8</v>
      </c>
      <c r="Z65" s="89"/>
      <c r="AA65" s="89"/>
    </row>
    <row r="66" spans="1:27">
      <c r="A66" s="34" t="s">
        <v>422</v>
      </c>
      <c r="B66" s="34" t="s">
        <v>520</v>
      </c>
      <c r="C66" s="34" t="s">
        <v>516</v>
      </c>
      <c r="D66" s="116">
        <v>244565</v>
      </c>
      <c r="E66" s="116">
        <v>59.325012199340797</v>
      </c>
      <c r="F66" s="116">
        <f t="shared" si="0"/>
        <v>22.905410115575599</v>
      </c>
      <c r="G66" s="99">
        <f>VLOOKUP("*"&amp;A66,'All Charge Points'!A:G,6,FALSE)</f>
        <v>51</v>
      </c>
      <c r="H66" s="99">
        <v>56</v>
      </c>
      <c r="I66" s="100">
        <f>VLOOKUP("*"&amp;A66,'All Charge Points'!A:G,7,FALSE)</f>
        <v>19.288445464757</v>
      </c>
      <c r="J66" s="117">
        <v>39</v>
      </c>
      <c r="K66" s="100">
        <f t="shared" si="1"/>
        <v>2.2265482147084623</v>
      </c>
      <c r="L66" s="117">
        <v>20</v>
      </c>
      <c r="M66" s="110">
        <f>VLOOKUP("*"&amp;A66,'Rapid Charge Points'!B:D,2,FALSE)</f>
        <v>24</v>
      </c>
      <c r="N66" s="110">
        <v>92</v>
      </c>
      <c r="O66" s="118">
        <f>VLOOKUP("*"&amp;A66,'Rapid Charge Points'!B:D,3,FALSE)</f>
        <v>9.0769155128268206</v>
      </c>
      <c r="P66" s="94">
        <v>97</v>
      </c>
      <c r="Q66" s="118">
        <f t="shared" si="2"/>
        <v>1.0477873951569234</v>
      </c>
      <c r="R66" s="94">
        <v>68</v>
      </c>
      <c r="S66" s="119">
        <f>VLOOKUP(A66,BEVs!A:G,6,FALSE)</f>
        <v>234</v>
      </c>
      <c r="T66" s="120">
        <v>38</v>
      </c>
      <c r="U66" s="119">
        <f>VLOOKUP(A66,PHEVs!A:G,6,FALSE)</f>
        <v>276</v>
      </c>
      <c r="V66" s="120">
        <v>61</v>
      </c>
      <c r="W66" s="110">
        <v>480</v>
      </c>
      <c r="X66" s="110">
        <v>99</v>
      </c>
      <c r="Y66" s="120">
        <f t="shared" si="3"/>
        <v>57</v>
      </c>
      <c r="Z66" s="89"/>
      <c r="AA66" s="89"/>
    </row>
    <row r="67" spans="1:27">
      <c r="A67" s="34" t="s">
        <v>334</v>
      </c>
      <c r="B67" s="34" t="s">
        <v>532</v>
      </c>
      <c r="C67" s="34" t="s">
        <v>516</v>
      </c>
      <c r="D67" s="116">
        <v>258634</v>
      </c>
      <c r="E67" s="116">
        <v>58.139964644851702</v>
      </c>
      <c r="F67" s="116">
        <f t="shared" si="0"/>
        <v>22.447862797240042</v>
      </c>
      <c r="G67" s="99">
        <f>VLOOKUP("*"&amp;A67,'All Charge Points'!A:G,6,FALSE)</f>
        <v>62</v>
      </c>
      <c r="H67" s="99">
        <v>70</v>
      </c>
      <c r="I67" s="100">
        <f>VLOOKUP("*"&amp;A67,'All Charge Points'!A:G,7,FALSE)</f>
        <v>38.668554357384799</v>
      </c>
      <c r="J67" s="117">
        <v>94</v>
      </c>
      <c r="K67" s="100">
        <f t="shared" si="1"/>
        <v>2.7619555839241356</v>
      </c>
      <c r="L67" s="117">
        <v>35</v>
      </c>
      <c r="M67" s="110">
        <f>VLOOKUP("*"&amp;A67,'Rapid Charge Points'!B:D,2,FALSE)</f>
        <v>10</v>
      </c>
      <c r="N67" s="110">
        <v>51</v>
      </c>
      <c r="O67" s="118">
        <f>VLOOKUP("*"&amp;A67,'Rapid Charge Points'!B:D,3,FALSE)</f>
        <v>6.2368636060298002</v>
      </c>
      <c r="P67" s="94">
        <v>74</v>
      </c>
      <c r="Q67" s="118">
        <f t="shared" si="2"/>
        <v>0.44547670708453802</v>
      </c>
      <c r="R67" s="94">
        <v>32</v>
      </c>
      <c r="S67" s="119">
        <f>VLOOKUP(A67,BEVs!A:G,6,FALSE)</f>
        <v>321</v>
      </c>
      <c r="T67" s="120">
        <v>64</v>
      </c>
      <c r="U67" s="119">
        <f>VLOOKUP(A67,PHEVs!A:G,6,FALSE)</f>
        <v>230</v>
      </c>
      <c r="V67" s="120">
        <v>45</v>
      </c>
      <c r="W67" s="110">
        <v>480</v>
      </c>
      <c r="X67" s="110">
        <v>100</v>
      </c>
      <c r="Y67" s="120">
        <f t="shared" si="3"/>
        <v>56.5</v>
      </c>
      <c r="Z67" s="89"/>
      <c r="AA67" s="89"/>
    </row>
    <row r="68" spans="1:27">
      <c r="A68" s="34" t="s">
        <v>349</v>
      </c>
      <c r="B68" s="34" t="s">
        <v>351</v>
      </c>
      <c r="C68" s="34" t="s">
        <v>516</v>
      </c>
      <c r="D68" s="116">
        <v>193329</v>
      </c>
      <c r="E68" s="116">
        <v>46.174985000350993</v>
      </c>
      <c r="F68" s="116">
        <f t="shared" si="0"/>
        <v>17.828179536815057</v>
      </c>
      <c r="G68" s="99">
        <f>VLOOKUP("*"&amp;A68,'All Charge Points'!A:G,6,FALSE)</f>
        <v>47</v>
      </c>
      <c r="H68" s="99">
        <v>51</v>
      </c>
      <c r="I68" s="100">
        <f>VLOOKUP("*"&amp;A68,'All Charge Points'!A:G,7,FALSE)</f>
        <v>21.087486147316302</v>
      </c>
      <c r="J68" s="117">
        <v>49</v>
      </c>
      <c r="K68" s="100">
        <f t="shared" si="1"/>
        <v>2.6362758969835003</v>
      </c>
      <c r="L68" s="117">
        <v>28</v>
      </c>
      <c r="M68" s="110">
        <f>VLOOKUP("*"&amp;A68,'Rapid Charge Points'!B:D,2,FALSE)</f>
        <v>12</v>
      </c>
      <c r="N68" s="110">
        <v>61</v>
      </c>
      <c r="O68" s="118">
        <f>VLOOKUP("*"&amp;A68,'Rapid Charge Points'!B:D,3,FALSE)</f>
        <v>5.3840390163360698</v>
      </c>
      <c r="P68" s="94">
        <v>63</v>
      </c>
      <c r="Q68" s="118">
        <f t="shared" si="2"/>
        <v>0.67309171837876602</v>
      </c>
      <c r="R68" s="94">
        <v>46</v>
      </c>
      <c r="S68" s="119">
        <f>VLOOKUP(A68,BEVs!A:G,6,FALSE)</f>
        <v>430</v>
      </c>
      <c r="T68" s="120">
        <v>86</v>
      </c>
      <c r="U68" s="119">
        <f>VLOOKUP(A68,PHEVs!A:G,6,FALSE)</f>
        <v>363</v>
      </c>
      <c r="V68" s="120">
        <v>84</v>
      </c>
      <c r="W68" s="110">
        <v>390</v>
      </c>
      <c r="X68" s="110">
        <v>89</v>
      </c>
      <c r="Y68" s="120">
        <f t="shared" si="3"/>
        <v>55.7</v>
      </c>
      <c r="Z68" s="89"/>
      <c r="AA68" s="89"/>
    </row>
    <row r="69" spans="1:27">
      <c r="A69" s="34" t="s">
        <v>136</v>
      </c>
      <c r="B69" s="34" t="s">
        <v>549</v>
      </c>
      <c r="C69" s="34" t="s">
        <v>516</v>
      </c>
      <c r="D69" s="116">
        <v>87892</v>
      </c>
      <c r="E69" s="116">
        <v>20.440020093734699</v>
      </c>
      <c r="F69" s="116">
        <f t="shared" si="0"/>
        <v>7.8918996500906173</v>
      </c>
      <c r="G69" s="99">
        <f>VLOOKUP("*"&amp;A69,'All Charge Points'!A:G,6,FALSE)</f>
        <v>40</v>
      </c>
      <c r="H69" s="99">
        <v>43</v>
      </c>
      <c r="I69" s="100">
        <f>VLOOKUP("*"&amp;A69,'All Charge Points'!A:G,7,FALSE)</f>
        <v>12.0951159921624</v>
      </c>
      <c r="J69" s="117">
        <v>14</v>
      </c>
      <c r="K69" s="100">
        <f t="shared" si="1"/>
        <v>5.0684881680598544</v>
      </c>
      <c r="L69" s="117">
        <v>78</v>
      </c>
      <c r="M69" s="110">
        <f>VLOOKUP("*"&amp;A69,'Rapid Charge Points'!B:D,2,FALSE)</f>
        <v>13</v>
      </c>
      <c r="N69" s="110">
        <v>67</v>
      </c>
      <c r="O69" s="118">
        <f>VLOOKUP("*"&amp;A69,'Rapid Charge Points'!B:D,3,FALSE)</f>
        <v>3.9309126974527699</v>
      </c>
      <c r="P69" s="94">
        <v>45</v>
      </c>
      <c r="Q69" s="118">
        <f t="shared" si="2"/>
        <v>1.6472586546194528</v>
      </c>
      <c r="R69" s="94">
        <v>95</v>
      </c>
      <c r="S69" s="119">
        <f>VLOOKUP(A69,BEVs!A:G,6,FALSE)</f>
        <v>389</v>
      </c>
      <c r="T69" s="120">
        <v>78</v>
      </c>
      <c r="U69" s="119">
        <f>VLOOKUP(A69,PHEVs!A:G,6,FALSE)</f>
        <v>343</v>
      </c>
      <c r="V69" s="120">
        <v>81</v>
      </c>
      <c r="W69" s="110">
        <v>260</v>
      </c>
      <c r="X69" s="110">
        <v>55</v>
      </c>
      <c r="Y69" s="120">
        <f t="shared" si="3"/>
        <v>55.6</v>
      </c>
      <c r="Z69" s="89"/>
      <c r="AA69" s="89"/>
    </row>
    <row r="70" spans="1:27">
      <c r="A70" s="34" t="s">
        <v>85</v>
      </c>
      <c r="B70" s="34" t="s">
        <v>24</v>
      </c>
      <c r="C70" s="34" t="s">
        <v>516</v>
      </c>
      <c r="D70" s="116">
        <v>124332</v>
      </c>
      <c r="E70" s="116">
        <v>27.327483850711801</v>
      </c>
      <c r="F70" s="116">
        <f t="shared" si="0"/>
        <v>10.551152065911893</v>
      </c>
      <c r="G70" s="99">
        <f>VLOOKUP("*"&amp;A70,'All Charge Points'!A:G,6,FALSE)</f>
        <v>49</v>
      </c>
      <c r="H70" s="99">
        <v>55</v>
      </c>
      <c r="I70" s="100">
        <f>VLOOKUP("*"&amp;A70,'All Charge Points'!A:G,7,FALSE)</f>
        <v>36.7500918752297</v>
      </c>
      <c r="J70" s="117">
        <v>90</v>
      </c>
      <c r="K70" s="100">
        <f t="shared" si="1"/>
        <v>4.6440426309754956</v>
      </c>
      <c r="L70" s="117">
        <v>75</v>
      </c>
      <c r="M70" s="110">
        <f>VLOOKUP("*"&amp;A70,'Rapid Charge Points'!B:D,2,FALSE)</f>
        <v>10</v>
      </c>
      <c r="N70" s="110">
        <v>54</v>
      </c>
      <c r="O70" s="118">
        <f>VLOOKUP("*"&amp;A70,'Rapid Charge Points'!B:D,3,FALSE)</f>
        <v>7.5000187500468698</v>
      </c>
      <c r="P70" s="94">
        <v>84</v>
      </c>
      <c r="Q70" s="118">
        <f t="shared" si="2"/>
        <v>0.94776380223989698</v>
      </c>
      <c r="R70" s="94">
        <v>59</v>
      </c>
      <c r="S70" s="119">
        <f>VLOOKUP(A70,BEVs!A:G,6,FALSE)</f>
        <v>218</v>
      </c>
      <c r="T70" s="120">
        <v>37</v>
      </c>
      <c r="U70" s="119">
        <f>VLOOKUP(A70,PHEVs!A:G,6,FALSE)</f>
        <v>180</v>
      </c>
      <c r="V70" s="120">
        <v>34</v>
      </c>
      <c r="W70" s="110">
        <v>260</v>
      </c>
      <c r="X70" s="110">
        <v>64</v>
      </c>
      <c r="Y70" s="120">
        <f t="shared" si="3"/>
        <v>55.2</v>
      </c>
      <c r="Z70" s="89"/>
      <c r="AA70" s="89"/>
    </row>
    <row r="71" spans="1:27">
      <c r="A71" s="34" t="s">
        <v>336</v>
      </c>
      <c r="B71" s="34" t="s">
        <v>29</v>
      </c>
      <c r="C71" s="34" t="s">
        <v>516</v>
      </c>
      <c r="D71" s="116">
        <v>269737</v>
      </c>
      <c r="E71" s="116">
        <v>53.537478200180097</v>
      </c>
      <c r="F71" s="116">
        <f t="shared" si="0"/>
        <v>20.670841003930541</v>
      </c>
      <c r="G71" s="99">
        <f>VLOOKUP("*"&amp;A71,'All Charge Points'!A:G,6,FALSE)</f>
        <v>87</v>
      </c>
      <c r="H71" s="99">
        <v>94</v>
      </c>
      <c r="I71" s="100">
        <f>VLOOKUP("*"&amp;A71,'All Charge Points'!A:G,7,FALSE)</f>
        <v>34.404758138504903</v>
      </c>
      <c r="J71" s="117">
        <v>84</v>
      </c>
      <c r="K71" s="100">
        <f t="shared" si="1"/>
        <v>4.2088273033234129</v>
      </c>
      <c r="L71" s="117">
        <v>65</v>
      </c>
      <c r="M71" s="110">
        <f>VLOOKUP("*"&amp;A71,'Rapid Charge Points'!B:D,2,FALSE)</f>
        <v>10</v>
      </c>
      <c r="N71" s="110">
        <v>53</v>
      </c>
      <c r="O71" s="118">
        <f>VLOOKUP("*"&amp;A71,'Rapid Charge Points'!B:D,3,FALSE)</f>
        <v>3.9545699009775701</v>
      </c>
      <c r="P71" s="94">
        <v>46</v>
      </c>
      <c r="Q71" s="118">
        <f t="shared" si="2"/>
        <v>0.48377325325556469</v>
      </c>
      <c r="R71" s="94">
        <v>35</v>
      </c>
      <c r="S71" s="119">
        <f>VLOOKUP(A71,BEVs!A:G,6,FALSE)</f>
        <v>310</v>
      </c>
      <c r="T71" s="120">
        <v>59</v>
      </c>
      <c r="U71" s="119">
        <f>VLOOKUP(A71,PHEVs!A:G,6,FALSE)</f>
        <v>221</v>
      </c>
      <c r="V71" s="120">
        <v>44</v>
      </c>
      <c r="W71" s="110">
        <v>260</v>
      </c>
      <c r="X71" s="110">
        <v>58</v>
      </c>
      <c r="Y71" s="120">
        <f t="shared" si="3"/>
        <v>53.8</v>
      </c>
      <c r="Z71" s="89"/>
      <c r="AA71" s="89"/>
    </row>
    <row r="72" spans="1:27">
      <c r="A72" s="34" t="s">
        <v>418</v>
      </c>
      <c r="B72" s="34" t="s">
        <v>520</v>
      </c>
      <c r="C72" s="34" t="s">
        <v>516</v>
      </c>
      <c r="D72" s="116">
        <v>80474</v>
      </c>
      <c r="E72" s="116">
        <v>23.347494000442502</v>
      </c>
      <c r="F72" s="116">
        <f t="shared" si="0"/>
        <v>9.014476448047299</v>
      </c>
      <c r="G72" s="99">
        <f>VLOOKUP("*"&amp;A72,'All Charge Points'!A:G,6,FALSE)</f>
        <v>38</v>
      </c>
      <c r="H72" s="99">
        <v>41</v>
      </c>
      <c r="I72" s="100">
        <f>VLOOKUP("*"&amp;A72,'All Charge Points'!A:G,7,FALSE)</f>
        <v>11.787953332113201</v>
      </c>
      <c r="J72" s="117">
        <v>12</v>
      </c>
      <c r="K72" s="100">
        <f t="shared" si="1"/>
        <v>4.215441708567722</v>
      </c>
      <c r="L72" s="117">
        <v>66</v>
      </c>
      <c r="M72" s="110">
        <f>VLOOKUP("*"&amp;A72,'Rapid Charge Points'!B:D,2,FALSE)</f>
        <v>11</v>
      </c>
      <c r="N72" s="110">
        <v>58</v>
      </c>
      <c r="O72" s="118">
        <f>VLOOKUP("*"&amp;A72,'Rapid Charge Points'!B:D,3,FALSE)</f>
        <v>3.4123022803485501</v>
      </c>
      <c r="P72" s="94">
        <v>33</v>
      </c>
      <c r="Q72" s="118">
        <f t="shared" si="2"/>
        <v>1.2202594419538144</v>
      </c>
      <c r="R72" s="94">
        <v>77</v>
      </c>
      <c r="S72" s="119">
        <f>VLOOKUP(A72,BEVs!A:G,6,FALSE)</f>
        <v>398</v>
      </c>
      <c r="T72" s="120">
        <v>81</v>
      </c>
      <c r="U72" s="119">
        <f>VLOOKUP(A72,PHEVs!A:G,6,FALSE)</f>
        <v>427</v>
      </c>
      <c r="V72" s="120">
        <v>93</v>
      </c>
      <c r="W72" s="110">
        <v>260</v>
      </c>
      <c r="X72" s="110">
        <v>66</v>
      </c>
      <c r="Y72" s="120">
        <f t="shared" si="3"/>
        <v>52.7</v>
      </c>
      <c r="Z72" s="89"/>
      <c r="AA72" s="89"/>
    </row>
    <row r="73" spans="1:27">
      <c r="A73" s="34" t="s">
        <v>156</v>
      </c>
      <c r="B73" s="34" t="s">
        <v>30</v>
      </c>
      <c r="C73" s="34" t="s">
        <v>516</v>
      </c>
      <c r="D73" s="116">
        <v>140270</v>
      </c>
      <c r="E73" s="116">
        <v>28.697478365119899</v>
      </c>
      <c r="F73" s="116">
        <f t="shared" si="0"/>
        <v>11.08010747688027</v>
      </c>
      <c r="G73" s="99">
        <f>VLOOKUP("*"&amp;A73,'All Charge Points'!A:G,6,FALSE)</f>
        <v>47</v>
      </c>
      <c r="H73" s="99">
        <v>52</v>
      </c>
      <c r="I73" s="100">
        <f>VLOOKUP("*"&amp;A73,'All Charge Points'!A:G,7,FALSE)</f>
        <v>48.6426627200563</v>
      </c>
      <c r="J73" s="117">
        <v>109</v>
      </c>
      <c r="K73" s="100">
        <f t="shared" si="1"/>
        <v>4.2418361101704205</v>
      </c>
      <c r="L73" s="117">
        <v>67</v>
      </c>
      <c r="M73" s="110">
        <f>VLOOKUP("*"&amp;A73,'Rapid Charge Points'!B:D,2,FALSE)</f>
        <v>7</v>
      </c>
      <c r="N73" s="110">
        <v>40</v>
      </c>
      <c r="O73" s="118">
        <f>VLOOKUP("*"&amp;A73,'Rapid Charge Points'!B:D,3,FALSE)</f>
        <v>7.24465189447647</v>
      </c>
      <c r="P73" s="94">
        <v>81</v>
      </c>
      <c r="Q73" s="118">
        <f t="shared" si="2"/>
        <v>0.63176282491899882</v>
      </c>
      <c r="R73" s="94">
        <v>45</v>
      </c>
      <c r="S73" s="119">
        <f>VLOOKUP(A73,BEVs!A:G,6,FALSE)</f>
        <v>182</v>
      </c>
      <c r="T73" s="120">
        <v>25</v>
      </c>
      <c r="U73" s="119">
        <f>VLOOKUP(A73,PHEVs!A:G,6,FALSE)</f>
        <v>215</v>
      </c>
      <c r="V73" s="120">
        <v>40</v>
      </c>
      <c r="W73" s="110">
        <v>260</v>
      </c>
      <c r="X73" s="110">
        <v>56</v>
      </c>
      <c r="Y73" s="120">
        <f t="shared" si="3"/>
        <v>51.5</v>
      </c>
      <c r="Z73" s="89"/>
      <c r="AA73" s="89"/>
    </row>
    <row r="74" spans="1:27">
      <c r="A74" s="34" t="s">
        <v>399</v>
      </c>
      <c r="B74" s="34" t="s">
        <v>552</v>
      </c>
      <c r="C74" s="34" t="s">
        <v>548</v>
      </c>
      <c r="D74" s="116">
        <v>135490</v>
      </c>
      <c r="E74" s="116">
        <v>34.719978599700895</v>
      </c>
      <c r="F74" s="116">
        <f t="shared" si="0"/>
        <v>13.405397142741659</v>
      </c>
      <c r="G74" s="99">
        <f>VLOOKUP("*"&amp;A74,'All Charge Points'!A:G,6,FALSE)</f>
        <v>52</v>
      </c>
      <c r="H74" s="99">
        <v>58</v>
      </c>
      <c r="I74" s="100">
        <f>VLOOKUP("*"&amp;A74,'All Charge Points'!A:G,7,FALSE)</f>
        <v>33.238093411826398</v>
      </c>
      <c r="J74" s="117">
        <v>81</v>
      </c>
      <c r="K74" s="100">
        <f t="shared" si="1"/>
        <v>3.879034648977584</v>
      </c>
      <c r="L74" s="117">
        <v>60</v>
      </c>
      <c r="M74" s="110">
        <f>VLOOKUP("*"&amp;A74,'Rapid Charge Points'!B:D,2,FALSE)</f>
        <v>14</v>
      </c>
      <c r="N74" s="110">
        <v>72</v>
      </c>
      <c r="O74" s="118">
        <f>VLOOKUP("*"&amp;A74,'Rapid Charge Points'!B:D,3,FALSE)</f>
        <v>8.9487174570301793</v>
      </c>
      <c r="P74" s="94">
        <v>95</v>
      </c>
      <c r="Q74" s="118">
        <f t="shared" si="2"/>
        <v>1.0443554824170418</v>
      </c>
      <c r="R74" s="94">
        <v>67</v>
      </c>
      <c r="S74" s="119">
        <f>VLOOKUP(A74,BEVs!A:G,6,FALSE)</f>
        <v>257</v>
      </c>
      <c r="T74" s="120">
        <v>48</v>
      </c>
      <c r="U74" s="119">
        <f>VLOOKUP(A74,PHEVs!A:G,6,FALSE)</f>
        <v>157</v>
      </c>
      <c r="V74" s="120">
        <v>28</v>
      </c>
      <c r="W74" s="110">
        <v>50</v>
      </c>
      <c r="X74" s="110">
        <v>2</v>
      </c>
      <c r="Y74" s="120">
        <f t="shared" si="3"/>
        <v>51.1</v>
      </c>
      <c r="Z74" s="89"/>
      <c r="AA74" s="89"/>
    </row>
    <row r="75" spans="1:27">
      <c r="A75" s="34" t="s">
        <v>78</v>
      </c>
      <c r="B75" s="34" t="s">
        <v>23</v>
      </c>
      <c r="C75" s="34" t="s">
        <v>516</v>
      </c>
      <c r="D75" s="116">
        <v>89867</v>
      </c>
      <c r="E75" s="116">
        <v>26.292473599273702</v>
      </c>
      <c r="F75" s="116">
        <f t="shared" si="0"/>
        <v>10.151534208213786</v>
      </c>
      <c r="G75" s="99">
        <f>VLOOKUP("*"&amp;A75,'All Charge Points'!A:G,6,FALSE)</f>
        <v>55</v>
      </c>
      <c r="H75" s="99">
        <v>64</v>
      </c>
      <c r="I75" s="100">
        <f>VLOOKUP("*"&amp;A75,'All Charge Points'!A:G,7,FALSE)</f>
        <v>52.415896311826899</v>
      </c>
      <c r="J75" s="117">
        <v>110</v>
      </c>
      <c r="K75" s="100">
        <f t="shared" si="1"/>
        <v>5.4179002771323503</v>
      </c>
      <c r="L75" s="117">
        <v>84</v>
      </c>
      <c r="M75" s="110">
        <f>VLOOKUP("*"&amp;A75,'Rapid Charge Points'!B:D,2,FALSE)</f>
        <v>7</v>
      </c>
      <c r="N75" s="110">
        <v>42</v>
      </c>
      <c r="O75" s="118">
        <f>VLOOKUP("*"&amp;A75,'Rapid Charge Points'!B:D,3,FALSE)</f>
        <v>6.6711140760507002</v>
      </c>
      <c r="P75" s="94">
        <v>77</v>
      </c>
      <c r="Q75" s="118">
        <f t="shared" si="2"/>
        <v>0.68955094436229913</v>
      </c>
      <c r="R75" s="94">
        <v>47</v>
      </c>
      <c r="S75" s="119">
        <f>VLOOKUP(A75,BEVs!A:G,6,FALSE)</f>
        <v>130</v>
      </c>
      <c r="T75" s="120">
        <v>12</v>
      </c>
      <c r="U75" s="119">
        <f>VLOOKUP(A75,PHEVs!A:G,6,FALSE)</f>
        <v>156</v>
      </c>
      <c r="V75" s="120">
        <v>27</v>
      </c>
      <c r="W75" s="110">
        <v>210</v>
      </c>
      <c r="X75" s="110">
        <v>48</v>
      </c>
      <c r="Y75" s="120">
        <f t="shared" si="3"/>
        <v>51.1</v>
      </c>
      <c r="Z75" s="89"/>
      <c r="AA75" s="89"/>
    </row>
    <row r="76" spans="1:27">
      <c r="A76" s="34" t="s">
        <v>347</v>
      </c>
      <c r="B76" s="34" t="s">
        <v>24</v>
      </c>
      <c r="C76" s="34" t="s">
        <v>516</v>
      </c>
      <c r="D76" s="116">
        <v>265684</v>
      </c>
      <c r="E76" s="116">
        <v>59.730106525040597</v>
      </c>
      <c r="F76" s="116">
        <f t="shared" si="0"/>
        <v>23.061817191135368</v>
      </c>
      <c r="G76" s="99">
        <f>VLOOKUP("*"&amp;A76,'All Charge Points'!A:G,6,FALSE)</f>
        <v>74</v>
      </c>
      <c r="H76" s="99">
        <v>84</v>
      </c>
      <c r="I76" s="100">
        <f>VLOOKUP("*"&amp;A76,'All Charge Points'!A:G,7,FALSE)</f>
        <v>28.154117159173499</v>
      </c>
      <c r="J76" s="117">
        <v>67</v>
      </c>
      <c r="K76" s="100">
        <f t="shared" si="1"/>
        <v>3.2087670883300792</v>
      </c>
      <c r="L76" s="117">
        <v>47</v>
      </c>
      <c r="M76" s="110">
        <f>VLOOKUP("*"&amp;A76,'Rapid Charge Points'!B:D,2,FALSE)</f>
        <v>9</v>
      </c>
      <c r="N76" s="110">
        <v>47</v>
      </c>
      <c r="O76" s="118">
        <f>VLOOKUP("*"&amp;A76,'Rapid Charge Points'!B:D,3,FALSE)</f>
        <v>3.4241493842238002</v>
      </c>
      <c r="P76" s="94">
        <v>34</v>
      </c>
      <c r="Q76" s="118">
        <f t="shared" si="2"/>
        <v>0.39025545668879341</v>
      </c>
      <c r="R76" s="94">
        <v>23</v>
      </c>
      <c r="S76" s="119">
        <f>VLOOKUP(A76,BEVs!A:G,6,FALSE)</f>
        <v>278</v>
      </c>
      <c r="T76" s="120">
        <v>50</v>
      </c>
      <c r="U76" s="119">
        <f>VLOOKUP(A76,PHEVs!A:G,6,FALSE)</f>
        <v>196</v>
      </c>
      <c r="V76" s="120">
        <v>38</v>
      </c>
      <c r="W76" s="110">
        <v>390</v>
      </c>
      <c r="X76" s="110">
        <v>91</v>
      </c>
      <c r="Y76" s="120">
        <f t="shared" si="3"/>
        <v>48.1</v>
      </c>
      <c r="Z76" s="89"/>
      <c r="AA76" s="89"/>
    </row>
    <row r="77" spans="1:27">
      <c r="A77" s="34" t="s">
        <v>438</v>
      </c>
      <c r="B77" s="34" t="s">
        <v>53</v>
      </c>
      <c r="C77" s="34" t="s">
        <v>516</v>
      </c>
      <c r="D77" s="116">
        <v>104444</v>
      </c>
      <c r="E77" s="116">
        <v>24.232482199020399</v>
      </c>
      <c r="F77" s="116">
        <f t="shared" si="0"/>
        <v>9.3561707332125099</v>
      </c>
      <c r="G77" s="99">
        <f>VLOOKUP("*"&amp;A77,'All Charge Points'!A:G,6,FALSE)</f>
        <v>29</v>
      </c>
      <c r="H77" s="99">
        <v>27</v>
      </c>
      <c r="I77" s="100">
        <f>VLOOKUP("*"&amp;A77,'All Charge Points'!A:G,7,FALSE)</f>
        <v>28.923353114247199</v>
      </c>
      <c r="J77" s="117">
        <v>69</v>
      </c>
      <c r="K77" s="100">
        <f t="shared" si="1"/>
        <v>3.0995586578017305</v>
      </c>
      <c r="L77" s="117">
        <v>45</v>
      </c>
      <c r="M77" s="110">
        <f>VLOOKUP("*"&amp;A77,'Rapid Charge Points'!B:D,2,FALSE)</f>
        <v>13</v>
      </c>
      <c r="N77" s="110">
        <v>66</v>
      </c>
      <c r="O77" s="118">
        <f>VLOOKUP("*"&amp;A77,'Rapid Charge Points'!B:D,3,FALSE)</f>
        <v>12.9656410512143</v>
      </c>
      <c r="P77" s="94">
        <v>111</v>
      </c>
      <c r="Q77" s="118">
        <f t="shared" si="2"/>
        <v>1.3894573293593964</v>
      </c>
      <c r="R77" s="94">
        <v>83</v>
      </c>
      <c r="S77" s="119">
        <f>VLOOKUP(A77,BEVs!A:G,6,FALSE)</f>
        <v>188</v>
      </c>
      <c r="T77" s="120">
        <v>26</v>
      </c>
      <c r="U77" s="119">
        <f>VLOOKUP(A77,PHEVs!A:G,6,FALSE)</f>
        <v>130</v>
      </c>
      <c r="V77" s="120">
        <v>17</v>
      </c>
      <c r="W77" s="110">
        <v>210</v>
      </c>
      <c r="X77" s="110">
        <v>32</v>
      </c>
      <c r="Y77" s="120">
        <f t="shared" si="3"/>
        <v>47.6</v>
      </c>
      <c r="Z77" s="89"/>
      <c r="AA77" s="89"/>
    </row>
    <row r="78" spans="1:27">
      <c r="A78" s="34" t="s">
        <v>333</v>
      </c>
      <c r="B78" s="34" t="s">
        <v>29</v>
      </c>
      <c r="C78" s="34" t="s">
        <v>516</v>
      </c>
      <c r="D78" s="116">
        <v>230222</v>
      </c>
      <c r="E78" s="116">
        <v>33.100021079929398</v>
      </c>
      <c r="F78" s="116">
        <f t="shared" si="0"/>
        <v>12.77993091889166</v>
      </c>
      <c r="G78" s="99">
        <f>VLOOKUP("*"&amp;A78,'All Charge Points'!A:G,6,FALSE)</f>
        <v>72</v>
      </c>
      <c r="H78" s="99">
        <v>83</v>
      </c>
      <c r="I78" s="100">
        <f>VLOOKUP("*"&amp;A78,'All Charge Points'!A:G,7,FALSE)</f>
        <v>33.536414957241099</v>
      </c>
      <c r="J78" s="117">
        <v>82</v>
      </c>
      <c r="K78" s="100">
        <f t="shared" si="1"/>
        <v>5.6338332700662361</v>
      </c>
      <c r="L78" s="117">
        <v>87</v>
      </c>
      <c r="M78" s="110">
        <f>VLOOKUP("*"&amp;A78,'Rapid Charge Points'!B:D,2,FALSE)</f>
        <v>5</v>
      </c>
      <c r="N78" s="110">
        <v>25</v>
      </c>
      <c r="O78" s="118">
        <f>VLOOKUP("*"&amp;A78,'Rapid Charge Points'!B:D,3,FALSE)</f>
        <v>2.3289177053639598</v>
      </c>
      <c r="P78" s="94">
        <v>17</v>
      </c>
      <c r="Q78" s="118">
        <f t="shared" si="2"/>
        <v>0.39123842153237753</v>
      </c>
      <c r="R78" s="94">
        <v>24</v>
      </c>
      <c r="S78" s="119">
        <f>VLOOKUP(A78,BEVs!A:G,6,FALSE)</f>
        <v>243</v>
      </c>
      <c r="T78" s="120">
        <v>44</v>
      </c>
      <c r="U78" s="119">
        <f>VLOOKUP(A78,PHEVs!A:G,6,FALSE)</f>
        <v>172</v>
      </c>
      <c r="V78" s="120">
        <v>32</v>
      </c>
      <c r="W78" s="110">
        <v>320</v>
      </c>
      <c r="X78" s="110">
        <v>81</v>
      </c>
      <c r="Y78" s="120">
        <f t="shared" si="3"/>
        <v>47.5</v>
      </c>
      <c r="Z78" s="89"/>
      <c r="AA78" s="89"/>
    </row>
    <row r="79" spans="1:27">
      <c r="A79" s="34" t="s">
        <v>403</v>
      </c>
      <c r="B79" s="34" t="s">
        <v>553</v>
      </c>
      <c r="C79" s="34" t="s">
        <v>548</v>
      </c>
      <c r="D79" s="116">
        <v>184454</v>
      </c>
      <c r="E79" s="116">
        <v>49.079967450317397</v>
      </c>
      <c r="F79" s="116">
        <f t="shared" si="0"/>
        <v>18.949794382361929</v>
      </c>
      <c r="G79" s="99">
        <f>VLOOKUP("*"&amp;A79,'All Charge Points'!A:G,6,FALSE)</f>
        <v>57</v>
      </c>
      <c r="H79" s="99">
        <v>66</v>
      </c>
      <c r="I79" s="100">
        <f>VLOOKUP("*"&amp;A79,'All Charge Points'!A:G,7,FALSE)</f>
        <v>23.1178238421823</v>
      </c>
      <c r="J79" s="117">
        <v>58</v>
      </c>
      <c r="K79" s="100">
        <f t="shared" si="1"/>
        <v>3.0079482051295714</v>
      </c>
      <c r="L79" s="117">
        <v>42</v>
      </c>
      <c r="M79" s="110">
        <f>VLOOKUP("*"&amp;A79,'Rapid Charge Points'!B:D,2,FALSE)</f>
        <v>9</v>
      </c>
      <c r="N79" s="110">
        <v>46</v>
      </c>
      <c r="O79" s="118">
        <f>VLOOKUP("*"&amp;A79,'Rapid Charge Points'!B:D,3,FALSE)</f>
        <v>3.6501827119235202</v>
      </c>
      <c r="P79" s="94">
        <v>38</v>
      </c>
      <c r="Q79" s="118">
        <f t="shared" si="2"/>
        <v>0.47493919028361653</v>
      </c>
      <c r="R79" s="94">
        <v>34</v>
      </c>
      <c r="S79" s="119">
        <f>VLOOKUP(A79,BEVs!A:G,6,FALSE)</f>
        <v>314</v>
      </c>
      <c r="T79" s="120">
        <v>61</v>
      </c>
      <c r="U79" s="119">
        <f>VLOOKUP(A79,PHEVs!A:G,6,FALSE)</f>
        <v>258</v>
      </c>
      <c r="V79" s="120">
        <v>54</v>
      </c>
      <c r="W79" s="110">
        <v>320</v>
      </c>
      <c r="X79" s="110">
        <v>74</v>
      </c>
      <c r="Y79" s="120">
        <f t="shared" si="3"/>
        <v>47.3</v>
      </c>
      <c r="Z79" s="89"/>
      <c r="AA79" s="89"/>
    </row>
    <row r="80" spans="1:27">
      <c r="A80" s="34" t="s">
        <v>554</v>
      </c>
      <c r="B80" s="34" t="s">
        <v>526</v>
      </c>
      <c r="C80" s="34" t="s">
        <v>516</v>
      </c>
      <c r="D80" s="116">
        <v>76498</v>
      </c>
      <c r="E80" s="116">
        <v>14.8574989498596</v>
      </c>
      <c r="F80" s="116">
        <f t="shared" si="0"/>
        <v>5.7364860810268734</v>
      </c>
      <c r="G80" s="99">
        <v>30</v>
      </c>
      <c r="H80" s="99">
        <v>30</v>
      </c>
      <c r="I80" s="100">
        <v>19.850065836051701</v>
      </c>
      <c r="J80" s="117">
        <v>40</v>
      </c>
      <c r="K80" s="100">
        <f t="shared" si="1"/>
        <v>5.2296823484368637</v>
      </c>
      <c r="L80" s="117">
        <v>81</v>
      </c>
      <c r="M80" s="99">
        <v>11</v>
      </c>
      <c r="N80" s="110">
        <v>59</v>
      </c>
      <c r="O80" s="100">
        <v>7.27835747321895</v>
      </c>
      <c r="P80" s="94">
        <v>82</v>
      </c>
      <c r="Q80" s="118">
        <f t="shared" si="2"/>
        <v>1.91755019442685</v>
      </c>
      <c r="R80" s="94">
        <v>104</v>
      </c>
      <c r="S80" s="119">
        <f>VLOOKUP(A80,BEVs!A:G,6,FALSE)</f>
        <v>153</v>
      </c>
      <c r="T80" s="120">
        <v>18</v>
      </c>
      <c r="U80" s="119">
        <f>VLOOKUP(A80,PHEVs!A:G,6,FALSE)</f>
        <v>143</v>
      </c>
      <c r="V80" s="120">
        <v>22</v>
      </c>
      <c r="W80" s="110">
        <v>210</v>
      </c>
      <c r="X80" s="110">
        <v>35</v>
      </c>
      <c r="Y80" s="120">
        <f t="shared" si="3"/>
        <v>47.1</v>
      </c>
      <c r="Z80" s="89"/>
      <c r="AA80" s="89"/>
    </row>
    <row r="81" spans="1:27">
      <c r="A81" s="34" t="s">
        <v>352</v>
      </c>
      <c r="B81" s="34" t="s">
        <v>533</v>
      </c>
      <c r="C81" s="34" t="s">
        <v>516</v>
      </c>
      <c r="D81" s="116">
        <v>96939</v>
      </c>
      <c r="E81" s="116">
        <v>25.6824734502563</v>
      </c>
      <c r="F81" s="116">
        <f t="shared" si="0"/>
        <v>9.9160129151568732</v>
      </c>
      <c r="G81" s="99">
        <f>VLOOKUP("*"&amp;A81,'All Charge Points'!A:G,6,FALSE)</f>
        <v>45</v>
      </c>
      <c r="H81" s="99">
        <v>48</v>
      </c>
      <c r="I81" s="100">
        <f>VLOOKUP("*"&amp;A81,'All Charge Points'!A:G,7,FALSE)</f>
        <v>18.139967993034301</v>
      </c>
      <c r="J81" s="117">
        <v>35</v>
      </c>
      <c r="K81" s="100">
        <f t="shared" si="1"/>
        <v>4.5381142990663497</v>
      </c>
      <c r="L81" s="117">
        <v>73</v>
      </c>
      <c r="M81" s="110">
        <f>VLOOKUP("*"&amp;A81,'Rapid Charge Points'!B:D,2,FALSE)</f>
        <v>7</v>
      </c>
      <c r="N81" s="110">
        <v>41</v>
      </c>
      <c r="O81" s="118">
        <f>VLOOKUP("*"&amp;A81,'Rapid Charge Points'!B:D,3,FALSE)</f>
        <v>2.8217727989164398</v>
      </c>
      <c r="P81" s="94">
        <v>27</v>
      </c>
      <c r="Q81" s="118">
        <f t="shared" si="2"/>
        <v>0.70592889096587652</v>
      </c>
      <c r="R81" s="94">
        <v>48</v>
      </c>
      <c r="S81" s="119">
        <f>VLOOKUP(A81,BEVs!A:G,6,FALSE)</f>
        <v>360</v>
      </c>
      <c r="T81" s="120">
        <v>70</v>
      </c>
      <c r="U81" s="119">
        <f>VLOOKUP(A81,PHEVs!A:G,6,FALSE)</f>
        <v>299</v>
      </c>
      <c r="V81" s="120">
        <v>68</v>
      </c>
      <c r="W81" s="110">
        <v>210</v>
      </c>
      <c r="X81" s="110">
        <v>54</v>
      </c>
      <c r="Y81" s="120">
        <f t="shared" si="3"/>
        <v>46.4</v>
      </c>
      <c r="Z81" s="89"/>
      <c r="AA81" s="89"/>
    </row>
    <row r="82" spans="1:27">
      <c r="A82" s="34" t="s">
        <v>72</v>
      </c>
      <c r="B82" s="34" t="s">
        <v>22</v>
      </c>
      <c r="C82" s="34" t="s">
        <v>516</v>
      </c>
      <c r="D82" s="116">
        <v>75308</v>
      </c>
      <c r="E82" s="116">
        <v>18.917473249755901</v>
      </c>
      <c r="F82" s="116">
        <f t="shared" si="0"/>
        <v>7.3040437257744797</v>
      </c>
      <c r="G82" s="99">
        <f>VLOOKUP("*"&amp;A82,'All Charge Points'!A:G,6,FALSE)</f>
        <v>49</v>
      </c>
      <c r="H82" s="99">
        <v>54</v>
      </c>
      <c r="I82" s="100">
        <f>VLOOKUP("*"&amp;A82,'All Charge Points'!A:G,7,FALSE)</f>
        <v>45.151302937599098</v>
      </c>
      <c r="J82" s="117">
        <v>105</v>
      </c>
      <c r="K82" s="100">
        <f t="shared" si="1"/>
        <v>6.7086126315329961</v>
      </c>
      <c r="L82" s="117">
        <v>99</v>
      </c>
      <c r="M82" s="110">
        <f>VLOOKUP("*"&amp;A82,'Rapid Charge Points'!B:D,2,FALSE)</f>
        <v>6</v>
      </c>
      <c r="N82" s="110">
        <v>34</v>
      </c>
      <c r="O82" s="118">
        <f>VLOOKUP("*"&amp;A82,'Rapid Charge Points'!B:D,3,FALSE)</f>
        <v>5.5287309719509103</v>
      </c>
      <c r="P82" s="94">
        <v>65</v>
      </c>
      <c r="Q82" s="118">
        <f t="shared" si="2"/>
        <v>0.82146277120812194</v>
      </c>
      <c r="R82" s="94">
        <v>54</v>
      </c>
      <c r="S82" s="119">
        <f>VLOOKUP(A82,BEVs!A:G,6,FALSE)</f>
        <v>138</v>
      </c>
      <c r="T82" s="120">
        <v>13</v>
      </c>
      <c r="U82" s="119">
        <f>VLOOKUP(A82,PHEVs!A:G,6,FALSE)</f>
        <v>101</v>
      </c>
      <c r="V82" s="120">
        <v>8</v>
      </c>
      <c r="W82" s="110">
        <v>170</v>
      </c>
      <c r="X82" s="110">
        <v>28</v>
      </c>
      <c r="Y82" s="120">
        <f t="shared" si="3"/>
        <v>46</v>
      </c>
      <c r="Z82" s="89"/>
      <c r="AA82" s="89"/>
    </row>
    <row r="83" spans="1:27">
      <c r="A83" s="34" t="s">
        <v>124</v>
      </c>
      <c r="B83" s="34" t="s">
        <v>27</v>
      </c>
      <c r="C83" s="34" t="s">
        <v>516</v>
      </c>
      <c r="D83" s="116">
        <v>149114</v>
      </c>
      <c r="E83" s="116">
        <v>34.540045449554398</v>
      </c>
      <c r="F83" s="116">
        <f t="shared" si="0"/>
        <v>13.335924883997837</v>
      </c>
      <c r="G83" s="99">
        <f>VLOOKUP("*"&amp;A83,'All Charge Points'!A:G,6,FALSE)</f>
        <v>38</v>
      </c>
      <c r="H83" s="99">
        <v>42</v>
      </c>
      <c r="I83" s="100">
        <f>VLOOKUP("*"&amp;A83,'All Charge Points'!A:G,7,FALSE)</f>
        <v>29.296347978937501</v>
      </c>
      <c r="J83" s="117">
        <v>72</v>
      </c>
      <c r="K83" s="100">
        <f t="shared" si="1"/>
        <v>2.8494461636925763</v>
      </c>
      <c r="L83" s="117">
        <v>37</v>
      </c>
      <c r="M83" s="110">
        <f>VLOOKUP("*"&amp;A83,'Rapid Charge Points'!B:D,2,FALSE)</f>
        <v>11</v>
      </c>
      <c r="N83" s="110">
        <v>56</v>
      </c>
      <c r="O83" s="118">
        <f>VLOOKUP("*"&amp;A83,'Rapid Charge Points'!B:D,3,FALSE)</f>
        <v>8.4805217833766307</v>
      </c>
      <c r="P83" s="94">
        <v>91</v>
      </c>
      <c r="Q83" s="118">
        <f t="shared" si="2"/>
        <v>0.82483967896364041</v>
      </c>
      <c r="R83" s="94">
        <v>55</v>
      </c>
      <c r="S83" s="119">
        <f>VLOOKUP(A83,BEVs!A:G,6,FALSE)</f>
        <v>209</v>
      </c>
      <c r="T83" s="120">
        <v>35</v>
      </c>
      <c r="U83" s="119">
        <f>VLOOKUP(A83,PHEVs!A:G,6,FALSE)</f>
        <v>143</v>
      </c>
      <c r="V83" s="120">
        <v>24</v>
      </c>
      <c r="W83" s="110">
        <v>210</v>
      </c>
      <c r="X83" s="110">
        <v>45</v>
      </c>
      <c r="Y83" s="120">
        <f t="shared" si="3"/>
        <v>45.7</v>
      </c>
      <c r="Z83" s="89"/>
      <c r="AA83" s="89"/>
    </row>
    <row r="84" spans="1:27">
      <c r="A84" s="34" t="s">
        <v>121</v>
      </c>
      <c r="B84" s="34" t="s">
        <v>27</v>
      </c>
      <c r="C84" s="34" t="s">
        <v>516</v>
      </c>
      <c r="D84" s="116">
        <v>117128</v>
      </c>
      <c r="E84" s="116">
        <v>28.867511099632299</v>
      </c>
      <c r="F84" s="116">
        <f t="shared" si="0"/>
        <v>11.145757181325212</v>
      </c>
      <c r="G84" s="99">
        <f>VLOOKUP("*"&amp;A84,'All Charge Points'!A:G,6,FALSE)</f>
        <v>34</v>
      </c>
      <c r="H84" s="99">
        <v>34</v>
      </c>
      <c r="I84" s="100">
        <f>VLOOKUP("*"&amp;A84,'All Charge Points'!A:G,7,FALSE)</f>
        <v>29.299483812035199</v>
      </c>
      <c r="J84" s="117">
        <v>73</v>
      </c>
      <c r="K84" s="100">
        <f t="shared" si="1"/>
        <v>3.0504881316602894</v>
      </c>
      <c r="L84" s="117">
        <v>43</v>
      </c>
      <c r="M84" s="110">
        <f>VLOOKUP("*"&amp;A84,'Rapid Charge Points'!B:D,2,FALSE)</f>
        <v>6</v>
      </c>
      <c r="N84" s="110">
        <v>31</v>
      </c>
      <c r="O84" s="118">
        <f>VLOOKUP("*"&amp;A84,'Rapid Charge Points'!B:D,3,FALSE)</f>
        <v>5.1704971433003299</v>
      </c>
      <c r="P84" s="94">
        <v>61</v>
      </c>
      <c r="Q84" s="118">
        <f t="shared" si="2"/>
        <v>0.53832143499887464</v>
      </c>
      <c r="R84" s="94">
        <v>41</v>
      </c>
      <c r="S84" s="119">
        <f>VLOOKUP(A84,BEVs!A:G,6,FALSE)</f>
        <v>315</v>
      </c>
      <c r="T84" s="120">
        <v>62</v>
      </c>
      <c r="U84" s="119">
        <f>VLOOKUP(A84,PHEVs!A:G,6,FALSE)</f>
        <v>220</v>
      </c>
      <c r="V84" s="120">
        <v>43</v>
      </c>
      <c r="W84" s="110">
        <v>260</v>
      </c>
      <c r="X84" s="110">
        <v>68</v>
      </c>
      <c r="Y84" s="120">
        <f t="shared" si="3"/>
        <v>45.6</v>
      </c>
      <c r="Z84" s="89"/>
      <c r="AA84" s="89"/>
    </row>
    <row r="85" spans="1:27">
      <c r="A85" s="34" t="s">
        <v>421</v>
      </c>
      <c r="B85" s="34" t="s">
        <v>520</v>
      </c>
      <c r="C85" s="34" t="s">
        <v>516</v>
      </c>
      <c r="D85" s="110">
        <v>72037</v>
      </c>
      <c r="E85" s="94">
        <v>15.207491650085402</v>
      </c>
      <c r="F85" s="116">
        <f t="shared" si="0"/>
        <v>5.8716183977163716</v>
      </c>
      <c r="G85" s="99">
        <f>VLOOKUP("*"&amp;A85,'All Charge Points'!A:G,6,FALSE)</f>
        <v>24</v>
      </c>
      <c r="H85" s="99">
        <v>18</v>
      </c>
      <c r="I85" s="100">
        <f>VLOOKUP("*"&amp;A85,'All Charge Points'!A:G,7,FALSE)</f>
        <v>8.3706524923617796</v>
      </c>
      <c r="J85" s="117">
        <v>5</v>
      </c>
      <c r="K85" s="100">
        <f t="shared" si="1"/>
        <v>4.0874590912335576</v>
      </c>
      <c r="L85" s="117">
        <v>63</v>
      </c>
      <c r="M85" s="110">
        <f>VLOOKUP("*"&amp;A85,'Rapid Charge Points'!B:D,2,FALSE)</f>
        <v>9</v>
      </c>
      <c r="N85" s="110">
        <v>48</v>
      </c>
      <c r="O85" s="118">
        <f>VLOOKUP("*"&amp;A85,'Rapid Charge Points'!B:D,3,FALSE)</f>
        <v>3.1389946846356702</v>
      </c>
      <c r="P85" s="94">
        <v>29</v>
      </c>
      <c r="Q85" s="118">
        <f t="shared" si="2"/>
        <v>1.5327971592125842</v>
      </c>
      <c r="R85" s="94">
        <v>88</v>
      </c>
      <c r="S85" s="119">
        <f>VLOOKUP(A85,BEVs!A:G,6,FALSE)</f>
        <v>256</v>
      </c>
      <c r="T85" s="120">
        <v>47</v>
      </c>
      <c r="U85" s="119">
        <f>VLOOKUP(A85,PHEVs!A:G,6,FALSE)</f>
        <v>320</v>
      </c>
      <c r="V85" s="120">
        <v>73</v>
      </c>
      <c r="W85" s="110">
        <v>320</v>
      </c>
      <c r="X85" s="110">
        <v>72</v>
      </c>
      <c r="Y85" s="120">
        <f t="shared" si="3"/>
        <v>44.3</v>
      </c>
      <c r="Z85" s="89"/>
      <c r="AA85" s="89"/>
    </row>
    <row r="86" spans="1:27">
      <c r="A86" s="34" t="s">
        <v>264</v>
      </c>
      <c r="B86" s="34" t="s">
        <v>40</v>
      </c>
      <c r="C86" s="34" t="s">
        <v>516</v>
      </c>
      <c r="D86" s="116">
        <v>81903</v>
      </c>
      <c r="E86" s="116">
        <v>22.699992649810799</v>
      </c>
      <c r="F86" s="116">
        <f t="shared" si="0"/>
        <v>8.7644759265678758</v>
      </c>
      <c r="G86" s="99">
        <f>VLOOKUP("*"&amp;A86,'All Charge Points'!A:G,6,FALSE)</f>
        <v>27</v>
      </c>
      <c r="H86" s="99">
        <v>24</v>
      </c>
      <c r="I86" s="100">
        <f>VLOOKUP("*"&amp;A86,'All Charge Points'!A:G,7,FALSE)</f>
        <v>24.691132225585498</v>
      </c>
      <c r="J86" s="117">
        <v>60</v>
      </c>
      <c r="K86" s="100">
        <f t="shared" si="1"/>
        <v>3.080617737582521</v>
      </c>
      <c r="L86" s="117">
        <v>44</v>
      </c>
      <c r="M86" s="110">
        <f>VLOOKUP("*"&amp;A86,'Rapid Charge Points'!B:D,2,FALSE)</f>
        <v>11</v>
      </c>
      <c r="N86" s="110">
        <v>57</v>
      </c>
      <c r="O86" s="118">
        <f>VLOOKUP("*"&amp;A86,'Rapid Charge Points'!B:D,3,FALSE)</f>
        <v>10.0593501659793</v>
      </c>
      <c r="P86" s="94">
        <v>100</v>
      </c>
      <c r="Q86" s="118">
        <f t="shared" si="2"/>
        <v>1.2550664856817679</v>
      </c>
      <c r="R86" s="94">
        <v>78</v>
      </c>
      <c r="S86" s="119">
        <f>VLOOKUP(A86,BEVs!A:G,6,FALSE)</f>
        <v>117</v>
      </c>
      <c r="T86" s="120">
        <v>8</v>
      </c>
      <c r="U86" s="119">
        <f>VLOOKUP(A86,PHEVs!A:G,6,FALSE)</f>
        <v>125</v>
      </c>
      <c r="V86" s="120">
        <v>15</v>
      </c>
      <c r="W86" s="110">
        <v>210</v>
      </c>
      <c r="X86" s="110">
        <v>41</v>
      </c>
      <c r="Y86" s="120">
        <f t="shared" si="3"/>
        <v>42.7</v>
      </c>
      <c r="Z86" s="89"/>
      <c r="AA86" s="89"/>
    </row>
    <row r="87" spans="1:27">
      <c r="A87" s="34" t="s">
        <v>220</v>
      </c>
      <c r="B87" s="34" t="s">
        <v>37</v>
      </c>
      <c r="C87" s="34" t="s">
        <v>516</v>
      </c>
      <c r="D87" s="116">
        <v>195224</v>
      </c>
      <c r="E87" s="116">
        <v>52.622558299179097</v>
      </c>
      <c r="F87" s="116">
        <f t="shared" si="0"/>
        <v>20.317590076903127</v>
      </c>
      <c r="G87" s="99">
        <f>VLOOKUP("*"&amp;A87,'All Charge Points'!A:G,6,FALSE)</f>
        <v>52</v>
      </c>
      <c r="H87" s="99">
        <v>57</v>
      </c>
      <c r="I87" s="100">
        <f>VLOOKUP("*"&amp;A87,'All Charge Points'!A:G,7,FALSE)</f>
        <v>36.574129430217297</v>
      </c>
      <c r="J87" s="117">
        <v>89</v>
      </c>
      <c r="K87" s="100">
        <f t="shared" si="1"/>
        <v>2.5593586544062221</v>
      </c>
      <c r="L87" s="117">
        <v>25</v>
      </c>
      <c r="M87" s="110">
        <f>VLOOKUP("*"&amp;A87,'Rapid Charge Points'!B:D,2,FALSE)</f>
        <v>7</v>
      </c>
      <c r="N87" s="110">
        <v>37</v>
      </c>
      <c r="O87" s="118">
        <f>VLOOKUP("*"&amp;A87,'Rapid Charge Points'!B:D,3,FALSE)</f>
        <v>4.9234405002215604</v>
      </c>
      <c r="P87" s="94">
        <v>58</v>
      </c>
      <c r="Q87" s="118">
        <f t="shared" si="2"/>
        <v>0.34452904963160685</v>
      </c>
      <c r="R87" s="94">
        <v>20</v>
      </c>
      <c r="S87" s="119">
        <f>VLOOKUP(A87,BEVs!A:G,6,FALSE)</f>
        <v>150</v>
      </c>
      <c r="T87" s="120">
        <v>16</v>
      </c>
      <c r="U87" s="119">
        <f>VLOOKUP(A87,PHEVs!A:G,6,FALSE)</f>
        <v>114</v>
      </c>
      <c r="V87" s="120">
        <v>11</v>
      </c>
      <c r="W87" s="110">
        <v>590</v>
      </c>
      <c r="X87" s="110">
        <v>107</v>
      </c>
      <c r="Y87" s="120">
        <f t="shared" si="3"/>
        <v>42</v>
      </c>
      <c r="Z87" s="89"/>
      <c r="AA87" s="89"/>
    </row>
    <row r="88" spans="1:27">
      <c r="A88" s="34" t="s">
        <v>131</v>
      </c>
      <c r="B88" s="34" t="s">
        <v>549</v>
      </c>
      <c r="C88" s="34" t="s">
        <v>516</v>
      </c>
      <c r="D88" s="116">
        <v>111486</v>
      </c>
      <c r="E88" s="116">
        <v>25.340061551681501</v>
      </c>
      <c r="F88" s="116">
        <f t="shared" si="0"/>
        <v>9.7838075489117777</v>
      </c>
      <c r="G88" s="99">
        <f>VLOOKUP("*"&amp;A88,'All Charge Points'!A:G,6,FALSE)</f>
        <v>27</v>
      </c>
      <c r="H88" s="99">
        <v>26</v>
      </c>
      <c r="I88" s="100">
        <f>VLOOKUP("*"&amp;A88,'All Charge Points'!A:G,7,FALSE)</f>
        <v>12.071948814937</v>
      </c>
      <c r="J88" s="117">
        <v>13</v>
      </c>
      <c r="K88" s="100">
        <f t="shared" si="1"/>
        <v>2.7596618049793022</v>
      </c>
      <c r="L88" s="117">
        <v>33</v>
      </c>
      <c r="M88" s="110">
        <f>VLOOKUP("*"&amp;A88,'Rapid Charge Points'!B:D,2,FALSE)</f>
        <v>10</v>
      </c>
      <c r="N88" s="110">
        <v>50</v>
      </c>
      <c r="O88" s="118">
        <f>VLOOKUP("*"&amp;A88,'Rapid Charge Points'!B:D,3,FALSE)</f>
        <v>4.47109215368038</v>
      </c>
      <c r="P88" s="94">
        <v>51</v>
      </c>
      <c r="Q88" s="118">
        <f t="shared" si="2"/>
        <v>1.022096964807149</v>
      </c>
      <c r="R88" s="94">
        <v>65</v>
      </c>
      <c r="S88" s="119">
        <f>VLOOKUP(A88,BEVs!A:G,6,FALSE)</f>
        <v>241</v>
      </c>
      <c r="T88" s="120">
        <v>41</v>
      </c>
      <c r="U88" s="119">
        <f>VLOOKUP(A88,PHEVs!A:G,6,FALSE)</f>
        <v>246</v>
      </c>
      <c r="V88" s="120">
        <v>52</v>
      </c>
      <c r="W88" s="110">
        <v>320</v>
      </c>
      <c r="X88" s="110">
        <v>79</v>
      </c>
      <c r="Y88" s="120">
        <f t="shared" si="3"/>
        <v>41</v>
      </c>
      <c r="Z88" s="89"/>
      <c r="AA88" s="89"/>
    </row>
    <row r="89" spans="1:27">
      <c r="A89" s="34" t="s">
        <v>555</v>
      </c>
      <c r="B89" s="34" t="s">
        <v>520</v>
      </c>
      <c r="C89" s="34" t="s">
        <v>516</v>
      </c>
      <c r="D89" s="116">
        <v>77654</v>
      </c>
      <c r="E89" s="116">
        <v>18.604981150176997</v>
      </c>
      <c r="F89" s="116">
        <f t="shared" si="0"/>
        <v>7.1833904054737445</v>
      </c>
      <c r="G89" s="99">
        <v>37</v>
      </c>
      <c r="H89" s="99">
        <v>38</v>
      </c>
      <c r="I89" s="100">
        <v>11.244765105974301</v>
      </c>
      <c r="J89" s="117">
        <v>9</v>
      </c>
      <c r="K89" s="100">
        <f t="shared" si="1"/>
        <v>5.1507711416890265</v>
      </c>
      <c r="L89" s="117">
        <v>80</v>
      </c>
      <c r="M89" s="99">
        <v>12</v>
      </c>
      <c r="N89" s="110">
        <v>63</v>
      </c>
      <c r="O89" s="100">
        <v>3.6469508451808599</v>
      </c>
      <c r="P89" s="94">
        <v>37</v>
      </c>
      <c r="Q89" s="118">
        <f t="shared" si="2"/>
        <v>1.6705203702775222</v>
      </c>
      <c r="R89" s="94">
        <v>97</v>
      </c>
      <c r="S89" s="119">
        <f>VLOOKUP(A89,BEVs!A:G,6,FALSE)</f>
        <v>164</v>
      </c>
      <c r="T89" s="120">
        <v>21</v>
      </c>
      <c r="U89" s="119">
        <f>VLOOKUP(A89,PHEVs!A:G,6,FALSE)</f>
        <v>261</v>
      </c>
      <c r="V89" s="120">
        <v>56</v>
      </c>
      <c r="W89" s="110">
        <v>110</v>
      </c>
      <c r="X89" s="110">
        <v>8</v>
      </c>
      <c r="Y89" s="120">
        <f t="shared" si="3"/>
        <v>40.9</v>
      </c>
      <c r="Z89" s="89"/>
      <c r="AA89" s="89"/>
    </row>
    <row r="90" spans="1:27">
      <c r="A90" s="34" t="s">
        <v>366</v>
      </c>
      <c r="B90" s="34" t="s">
        <v>46</v>
      </c>
      <c r="C90" s="34" t="s">
        <v>516</v>
      </c>
      <c r="D90" s="116">
        <v>149346</v>
      </c>
      <c r="E90" s="116">
        <v>36.942491199829099</v>
      </c>
      <c r="F90" s="116">
        <f t="shared" si="0"/>
        <v>14.263510115764133</v>
      </c>
      <c r="G90" s="99">
        <f>VLOOKUP("*"&amp;A90,'All Charge Points'!A:G,6,FALSE)</f>
        <v>55</v>
      </c>
      <c r="H90" s="99">
        <v>63</v>
      </c>
      <c r="I90" s="100">
        <f>VLOOKUP("*"&amp;A90,'All Charge Points'!A:G,7,FALSE)</f>
        <v>40.447422028401398</v>
      </c>
      <c r="J90" s="117">
        <v>97</v>
      </c>
      <c r="K90" s="100">
        <f t="shared" si="1"/>
        <v>3.855993339200118</v>
      </c>
      <c r="L90" s="117">
        <v>59</v>
      </c>
      <c r="M90" s="110">
        <f>VLOOKUP("*"&amp;A90,'Rapid Charge Points'!B:D,2,FALSE)</f>
        <v>4</v>
      </c>
      <c r="N90" s="110">
        <v>20</v>
      </c>
      <c r="O90" s="118">
        <f>VLOOKUP("*"&amp;A90,'Rapid Charge Points'!B:D,3,FALSE)</f>
        <v>2.9416306929746501</v>
      </c>
      <c r="P90" s="94">
        <v>28</v>
      </c>
      <c r="Q90" s="118">
        <f t="shared" si="2"/>
        <v>0.28043587921455404</v>
      </c>
      <c r="R90" s="94">
        <v>13</v>
      </c>
      <c r="S90" s="119">
        <f>VLOOKUP(A90,BEVs!A:G,6,FALSE)</f>
        <v>190</v>
      </c>
      <c r="T90" s="120">
        <v>27</v>
      </c>
      <c r="U90" s="119">
        <f>VLOOKUP(A90,PHEVs!A:G,6,FALSE)</f>
        <v>118</v>
      </c>
      <c r="V90" s="120">
        <v>14</v>
      </c>
      <c r="W90" s="110">
        <v>320</v>
      </c>
      <c r="X90" s="110">
        <v>83</v>
      </c>
      <c r="Y90" s="120">
        <f t="shared" si="3"/>
        <v>40.4</v>
      </c>
      <c r="Z90" s="89"/>
      <c r="AA90" s="89"/>
    </row>
    <row r="91" spans="1:27">
      <c r="A91" s="34" t="s">
        <v>556</v>
      </c>
      <c r="B91" s="34" t="s">
        <v>550</v>
      </c>
      <c r="C91" s="34" t="s">
        <v>516</v>
      </c>
      <c r="D91" s="116">
        <v>89678</v>
      </c>
      <c r="E91" s="116">
        <v>21.215007484405501</v>
      </c>
      <c r="F91" s="116">
        <f t="shared" si="0"/>
        <v>8.1911225808515447</v>
      </c>
      <c r="G91" s="99">
        <v>24</v>
      </c>
      <c r="H91" s="99">
        <v>19</v>
      </c>
      <c r="I91" s="100">
        <v>7.3997336095900499</v>
      </c>
      <c r="J91" s="117">
        <v>3</v>
      </c>
      <c r="K91" s="100">
        <f t="shared" si="1"/>
        <v>2.9300013231525797</v>
      </c>
      <c r="L91" s="117">
        <v>39</v>
      </c>
      <c r="M91" s="99">
        <v>8</v>
      </c>
      <c r="N91" s="110">
        <v>44</v>
      </c>
      <c r="O91" s="100">
        <v>2.4665778698633498</v>
      </c>
      <c r="P91" s="94">
        <v>20</v>
      </c>
      <c r="Q91" s="118">
        <f t="shared" si="2"/>
        <v>0.97666710771752663</v>
      </c>
      <c r="R91" s="94">
        <v>61</v>
      </c>
      <c r="S91" s="119">
        <f>VLOOKUP(A91,BEVs!A:G,6,FALSE)</f>
        <v>424</v>
      </c>
      <c r="T91" s="120">
        <v>85</v>
      </c>
      <c r="U91" s="119">
        <f>VLOOKUP(A91,PHEVs!A:G,6,FALSE)</f>
        <v>341</v>
      </c>
      <c r="V91" s="120">
        <v>80</v>
      </c>
      <c r="W91" s="110">
        <v>210</v>
      </c>
      <c r="X91" s="110">
        <v>52</v>
      </c>
      <c r="Y91" s="120">
        <f t="shared" si="3"/>
        <v>40.299999999999997</v>
      </c>
      <c r="Z91" s="89"/>
      <c r="AA91" s="89"/>
    </row>
    <row r="92" spans="1:27">
      <c r="A92" s="34" t="s">
        <v>557</v>
      </c>
      <c r="B92" s="34" t="s">
        <v>550</v>
      </c>
      <c r="C92" s="34" t="s">
        <v>516</v>
      </c>
      <c r="D92" s="116">
        <v>92050</v>
      </c>
      <c r="E92" s="116">
        <v>22.927499200134299</v>
      </c>
      <c r="F92" s="116">
        <f t="shared" si="0"/>
        <v>8.8523162934881476</v>
      </c>
      <c r="G92" s="99">
        <v>26</v>
      </c>
      <c r="H92" s="99">
        <v>23</v>
      </c>
      <c r="I92" s="100">
        <v>9.4237383970221007</v>
      </c>
      <c r="J92" s="117">
        <v>7</v>
      </c>
      <c r="K92" s="100">
        <f t="shared" si="1"/>
        <v>2.9370843898930565</v>
      </c>
      <c r="L92" s="117">
        <v>40</v>
      </c>
      <c r="M92" s="99">
        <v>10</v>
      </c>
      <c r="N92" s="110">
        <v>52</v>
      </c>
      <c r="O92" s="100">
        <v>3.6245147680854202</v>
      </c>
      <c r="P92" s="94">
        <v>36</v>
      </c>
      <c r="Q92" s="118">
        <f t="shared" si="2"/>
        <v>1.1296478422665601</v>
      </c>
      <c r="R92" s="94">
        <v>75</v>
      </c>
      <c r="S92" s="119">
        <f>VLOOKUP(A92,BEVs!A:G,6,FALSE)</f>
        <v>330</v>
      </c>
      <c r="T92" s="120">
        <v>67</v>
      </c>
      <c r="U92" s="119">
        <f>VLOOKUP(A92,PHEVs!A:G,6,FALSE)</f>
        <v>269</v>
      </c>
      <c r="V92" s="120">
        <v>58</v>
      </c>
      <c r="W92" s="110">
        <v>210</v>
      </c>
      <c r="X92" s="110">
        <v>34</v>
      </c>
      <c r="Y92" s="120">
        <f t="shared" si="3"/>
        <v>39.200000000000003</v>
      </c>
      <c r="Z92" s="89"/>
      <c r="AA92" s="89"/>
    </row>
    <row r="93" spans="1:27">
      <c r="A93" s="34" t="s">
        <v>341</v>
      </c>
      <c r="B93" s="34" t="s">
        <v>25</v>
      </c>
      <c r="C93" s="34" t="s">
        <v>516</v>
      </c>
      <c r="D93" s="116">
        <v>113073</v>
      </c>
      <c r="E93" s="116">
        <v>22.712558199676497</v>
      </c>
      <c r="F93" s="116">
        <f t="shared" si="0"/>
        <v>8.7693274902225866</v>
      </c>
      <c r="G93" s="99">
        <f>VLOOKUP("*"&amp;A93,'All Charge Points'!A:G,6,FALSE)</f>
        <v>36</v>
      </c>
      <c r="H93" s="99">
        <v>35</v>
      </c>
      <c r="I93" s="100">
        <f>VLOOKUP("*"&amp;A93,'All Charge Points'!A:G,7,FALSE)</f>
        <v>34.841856683829498</v>
      </c>
      <c r="J93" s="117">
        <v>86</v>
      </c>
      <c r="K93" s="100">
        <f t="shared" si="1"/>
        <v>4.1052178790378635</v>
      </c>
      <c r="L93" s="117">
        <v>64</v>
      </c>
      <c r="M93" s="110">
        <f>VLOOKUP("*"&amp;A93,'Rapid Charge Points'!B:D,2,FALSE)</f>
        <v>5</v>
      </c>
      <c r="N93" s="110">
        <v>24</v>
      </c>
      <c r="O93" s="118">
        <f>VLOOKUP("*"&amp;A93,'Rapid Charge Points'!B:D,3,FALSE)</f>
        <v>4.83914676164299</v>
      </c>
      <c r="P93" s="94">
        <v>57</v>
      </c>
      <c r="Q93" s="118">
        <f t="shared" si="2"/>
        <v>0.57016914986637002</v>
      </c>
      <c r="R93" s="94">
        <v>42</v>
      </c>
      <c r="S93" s="119">
        <f>VLOOKUP(A93,BEVs!A:G,6,FALSE)</f>
        <v>164</v>
      </c>
      <c r="T93" s="120">
        <v>20</v>
      </c>
      <c r="U93" s="119">
        <f>VLOOKUP(A93,PHEVs!A:G,6,FALSE)</f>
        <v>125</v>
      </c>
      <c r="V93" s="120">
        <v>16</v>
      </c>
      <c r="W93" s="110">
        <v>210</v>
      </c>
      <c r="X93" s="110">
        <v>47</v>
      </c>
      <c r="Y93" s="120">
        <f t="shared" si="3"/>
        <v>39.1</v>
      </c>
      <c r="Z93" s="89"/>
      <c r="AA93" s="89"/>
    </row>
    <row r="94" spans="1:27">
      <c r="A94" s="34" t="s">
        <v>93</v>
      </c>
      <c r="B94" s="34" t="s">
        <v>34</v>
      </c>
      <c r="C94" s="34" t="s">
        <v>516</v>
      </c>
      <c r="D94" s="116">
        <v>414981</v>
      </c>
      <c r="E94" s="116">
        <v>78.317520193626407</v>
      </c>
      <c r="F94" s="116">
        <f t="shared" si="0"/>
        <v>30.238424785183941</v>
      </c>
      <c r="G94" s="99">
        <f>VLOOKUP("*"&amp;A94,'All Charge Points'!A:G,6,FALSE)</f>
        <v>79</v>
      </c>
      <c r="H94" s="99">
        <v>87</v>
      </c>
      <c r="I94" s="100">
        <f>VLOOKUP("*"&amp;A94,'All Charge Points'!A:G,7,FALSE)</f>
        <v>22.314114948762299</v>
      </c>
      <c r="J94" s="117">
        <v>55</v>
      </c>
      <c r="K94" s="100">
        <f t="shared" si="1"/>
        <v>2.612569952344475</v>
      </c>
      <c r="L94" s="117">
        <v>27</v>
      </c>
      <c r="M94" s="110">
        <f>VLOOKUP("*"&amp;A94,'Rapid Charge Points'!B:D,2,FALSE)</f>
        <v>1</v>
      </c>
      <c r="N94" s="110">
        <v>5</v>
      </c>
      <c r="O94" s="118">
        <f>VLOOKUP("*"&amp;A94,'Rapid Charge Points'!B:D,3,FALSE)</f>
        <v>0.28245715125015503</v>
      </c>
      <c r="P94" s="94">
        <v>2</v>
      </c>
      <c r="Q94" s="118">
        <f t="shared" si="2"/>
        <v>3.3070505725879433E-2</v>
      </c>
      <c r="R94" s="94">
        <v>2</v>
      </c>
      <c r="S94" s="119">
        <f>VLOOKUP(A94,BEVs!A:G,6,FALSE)</f>
        <v>238</v>
      </c>
      <c r="T94" s="120">
        <v>40</v>
      </c>
      <c r="U94" s="119">
        <f>VLOOKUP(A94,PHEVs!A:G,6,FALSE)</f>
        <v>265</v>
      </c>
      <c r="V94" s="120">
        <v>57</v>
      </c>
      <c r="W94" s="110">
        <v>720</v>
      </c>
      <c r="X94" s="110">
        <v>111</v>
      </c>
      <c r="Y94" s="120">
        <f t="shared" si="3"/>
        <v>38.6</v>
      </c>
      <c r="Z94" s="89"/>
      <c r="AA94" s="89"/>
    </row>
    <row r="95" spans="1:27">
      <c r="A95" s="34" t="s">
        <v>558</v>
      </c>
      <c r="B95" s="34" t="s">
        <v>532</v>
      </c>
      <c r="C95" s="34" t="s">
        <v>516</v>
      </c>
      <c r="D95" s="116">
        <v>84406</v>
      </c>
      <c r="E95" s="116">
        <v>20.579992809997599</v>
      </c>
      <c r="F95" s="116">
        <f t="shared" si="0"/>
        <v>7.9459431698832432</v>
      </c>
      <c r="G95" s="99">
        <f>VLOOKUP("*"&amp;A95&amp;"*",'All Charge Points'!A:G,6,FALSE)</f>
        <v>36</v>
      </c>
      <c r="H95" s="99">
        <v>36</v>
      </c>
      <c r="I95" s="100">
        <f>VLOOKUP("*"&amp;A95&amp;"*",'All Charge Points'!A:G,7,FALSE)</f>
        <v>28.993677767486801</v>
      </c>
      <c r="J95" s="117">
        <v>71</v>
      </c>
      <c r="K95" s="100">
        <f t="shared" si="1"/>
        <v>4.5306138277514236</v>
      </c>
      <c r="L95" s="117">
        <v>72</v>
      </c>
      <c r="M95" s="110">
        <f>VLOOKUP("*"&amp;A95&amp;"*",'Rapid Charge Points'!B:D,2,FALSE)</f>
        <v>2</v>
      </c>
      <c r="N95" s="110">
        <v>8</v>
      </c>
      <c r="O95" s="118">
        <f>VLOOKUP("*"&amp;A95&amp;"*",'Rapid Charge Points'!B:D,3,FALSE)</f>
        <v>1.6107598759714901</v>
      </c>
      <c r="P95" s="94">
        <v>11</v>
      </c>
      <c r="Q95" s="118">
        <f t="shared" si="2"/>
        <v>0.25170076820841242</v>
      </c>
      <c r="R95" s="94">
        <v>11</v>
      </c>
      <c r="S95" s="119">
        <f>VLOOKUP(A95,BEVs!A:G,6,FALSE)</f>
        <v>366</v>
      </c>
      <c r="T95" s="120">
        <v>72</v>
      </c>
      <c r="U95" s="119">
        <f>VLOOKUP(A95,PHEVs!A:G,6,FALSE)</f>
        <v>335</v>
      </c>
      <c r="V95" s="120">
        <v>78</v>
      </c>
      <c r="W95" s="110">
        <v>140</v>
      </c>
      <c r="X95" s="110">
        <v>18</v>
      </c>
      <c r="Y95" s="120">
        <f t="shared" si="3"/>
        <v>37.700000000000003</v>
      </c>
      <c r="Z95" s="89"/>
      <c r="AA95" s="89"/>
    </row>
    <row r="96" spans="1:27">
      <c r="A96" s="34" t="s">
        <v>559</v>
      </c>
      <c r="B96" s="34" t="s">
        <v>413</v>
      </c>
      <c r="C96" s="34" t="s">
        <v>516</v>
      </c>
      <c r="D96" s="116">
        <v>147842</v>
      </c>
      <c r="E96" s="116">
        <v>46.185038150077794</v>
      </c>
      <c r="F96" s="116">
        <f t="shared" si="0"/>
        <v>17.832061061806098</v>
      </c>
      <c r="G96" s="99">
        <f>VLOOKUP("*"&amp;A96&amp;"*",'All Charge Points'!A:G,6,FALSE)</f>
        <v>30</v>
      </c>
      <c r="H96" s="99">
        <v>29</v>
      </c>
      <c r="I96" s="100">
        <f>VLOOKUP("*"&amp;A96&amp;"*",'All Charge Points'!A:G,7,FALSE)</f>
        <v>16.5451517190413</v>
      </c>
      <c r="J96" s="117">
        <v>32</v>
      </c>
      <c r="K96" s="100">
        <f t="shared" si="1"/>
        <v>1.6823630143492503</v>
      </c>
      <c r="L96" s="117">
        <v>12</v>
      </c>
      <c r="M96" s="110">
        <f>VLOOKUP("*"&amp;A96&amp;"*",'Rapid Charge Points'!B:D,2,FALSE)</f>
        <v>7</v>
      </c>
      <c r="N96" s="110">
        <v>36</v>
      </c>
      <c r="O96" s="118">
        <f>VLOOKUP("*"&amp;A96&amp;"*",'Rapid Charge Points'!B:D,3,FALSE)</f>
        <v>3.86053540110963</v>
      </c>
      <c r="P96" s="94">
        <v>43</v>
      </c>
      <c r="Q96" s="118">
        <f t="shared" si="2"/>
        <v>0.3925513700148251</v>
      </c>
      <c r="R96" s="94">
        <v>25</v>
      </c>
      <c r="S96" s="119">
        <f>VLOOKUP(A96,BEVs!A:G,6,FALSE)</f>
        <v>307</v>
      </c>
      <c r="T96" s="120">
        <v>58</v>
      </c>
      <c r="U96" s="119">
        <f>VLOOKUP(A96,PHEVs!A:G,6,FALSE)</f>
        <v>254</v>
      </c>
      <c r="V96" s="120">
        <v>53</v>
      </c>
      <c r="W96" s="110">
        <v>320</v>
      </c>
      <c r="X96" s="110">
        <v>73</v>
      </c>
      <c r="Y96" s="120">
        <f t="shared" si="3"/>
        <v>36.1</v>
      </c>
      <c r="Z96" s="89"/>
      <c r="AA96" s="89"/>
    </row>
    <row r="97" spans="1:27">
      <c r="A97" s="34" t="s">
        <v>414</v>
      </c>
      <c r="B97" s="34" t="s">
        <v>45</v>
      </c>
      <c r="C97" s="34" t="s">
        <v>516</v>
      </c>
      <c r="D97" s="116">
        <v>276242</v>
      </c>
      <c r="E97" s="116">
        <v>75.997598000427203</v>
      </c>
      <c r="F97" s="116">
        <f t="shared" si="0"/>
        <v>29.342701930666877</v>
      </c>
      <c r="G97" s="99">
        <f>VLOOKUP("*"&amp;A97,'All Charge Points'!A:G,6,FALSE)</f>
        <v>37</v>
      </c>
      <c r="H97" s="99">
        <v>39</v>
      </c>
      <c r="I97" s="100">
        <f>VLOOKUP("*"&amp;A97,'All Charge Points'!A:G,7,FALSE)</f>
        <v>14.418093538356</v>
      </c>
      <c r="J97" s="117">
        <v>23</v>
      </c>
      <c r="K97" s="100">
        <f t="shared" si="1"/>
        <v>1.2609609056257449</v>
      </c>
      <c r="L97" s="117">
        <v>4</v>
      </c>
      <c r="M97" s="110">
        <f>VLOOKUP("*"&amp;A97,'Rapid Charge Points'!B:D,2,FALSE)</f>
        <v>10</v>
      </c>
      <c r="N97" s="110">
        <v>49</v>
      </c>
      <c r="O97" s="118">
        <f>VLOOKUP("*"&amp;A97,'Rapid Charge Points'!B:D,3,FALSE)</f>
        <v>3.8967820373935198</v>
      </c>
      <c r="P97" s="94">
        <v>44</v>
      </c>
      <c r="Q97" s="118">
        <f t="shared" si="2"/>
        <v>0.34080024476371484</v>
      </c>
      <c r="R97" s="94">
        <v>19</v>
      </c>
      <c r="S97" s="119">
        <f>VLOOKUP(A97,BEVs!A:G,6,FALSE)</f>
        <v>242</v>
      </c>
      <c r="T97" s="120">
        <v>43</v>
      </c>
      <c r="U97" s="119">
        <f>VLOOKUP(A97,PHEVs!A:G,6,FALSE)</f>
        <v>235</v>
      </c>
      <c r="V97" s="120">
        <v>47</v>
      </c>
      <c r="W97" s="110">
        <v>390</v>
      </c>
      <c r="X97" s="110">
        <v>90</v>
      </c>
      <c r="Y97" s="120">
        <f t="shared" si="3"/>
        <v>35.799999999999997</v>
      </c>
      <c r="Z97" s="89"/>
      <c r="AA97" s="89"/>
    </row>
    <row r="98" spans="1:27">
      <c r="A98" s="34" t="s">
        <v>130</v>
      </c>
      <c r="B98" s="34" t="s">
        <v>549</v>
      </c>
      <c r="C98" s="34" t="s">
        <v>516</v>
      </c>
      <c r="D98" s="116">
        <v>119052</v>
      </c>
      <c r="E98" s="116">
        <v>19.677508649169898</v>
      </c>
      <c r="F98" s="116">
        <f t="shared" si="0"/>
        <v>7.5974936869381846</v>
      </c>
      <c r="G98" s="99">
        <f>VLOOKUP("*"&amp;A98,'All Charge Points'!A:G,6,FALSE)</f>
        <v>33</v>
      </c>
      <c r="H98" s="99">
        <v>33</v>
      </c>
      <c r="I98" s="100">
        <f>VLOOKUP("*"&amp;A98,'All Charge Points'!A:G,7,FALSE)</f>
        <v>13.887252343999901</v>
      </c>
      <c r="J98" s="117">
        <v>20</v>
      </c>
      <c r="K98" s="100">
        <f t="shared" si="1"/>
        <v>4.343537666472101</v>
      </c>
      <c r="L98" s="117">
        <v>68</v>
      </c>
      <c r="M98" s="110">
        <f>VLOOKUP("*"&amp;A98,'Rapid Charge Points'!B:D,2,FALSE)</f>
        <v>6</v>
      </c>
      <c r="N98" s="110">
        <v>32</v>
      </c>
      <c r="O98" s="118">
        <f>VLOOKUP("*"&amp;A98,'Rapid Charge Points'!B:D,3,FALSE)</f>
        <v>2.52495497163634</v>
      </c>
      <c r="P98" s="94">
        <v>21</v>
      </c>
      <c r="Q98" s="118">
        <f t="shared" si="2"/>
        <v>0.78973412117674557</v>
      </c>
      <c r="R98" s="94">
        <v>52</v>
      </c>
      <c r="S98" s="119">
        <f>VLOOKUP(A98,BEVs!A:G,6,FALSE)</f>
        <v>209</v>
      </c>
      <c r="T98" s="120">
        <v>34</v>
      </c>
      <c r="U98" s="119">
        <f>VLOOKUP(A98,PHEVs!A:G,6,FALSE)</f>
        <v>243</v>
      </c>
      <c r="V98" s="120">
        <v>51</v>
      </c>
      <c r="W98" s="110">
        <v>210</v>
      </c>
      <c r="X98" s="110">
        <v>38</v>
      </c>
      <c r="Y98" s="120">
        <f t="shared" si="3"/>
        <v>34.9</v>
      </c>
      <c r="Z98" s="89"/>
      <c r="AA98" s="89"/>
    </row>
    <row r="99" spans="1:27">
      <c r="A99" s="34" t="s">
        <v>560</v>
      </c>
      <c r="B99" s="34" t="s">
        <v>30</v>
      </c>
      <c r="C99" s="34" t="s">
        <v>516</v>
      </c>
      <c r="D99" s="116">
        <v>102151</v>
      </c>
      <c r="E99" s="116">
        <v>23.4699958752594</v>
      </c>
      <c r="F99" s="116">
        <f t="shared" si="0"/>
        <v>9.0617744692121249</v>
      </c>
      <c r="G99" s="99">
        <v>23</v>
      </c>
      <c r="H99" s="99">
        <v>15</v>
      </c>
      <c r="I99" s="100">
        <v>14.795088030773799</v>
      </c>
      <c r="J99" s="117">
        <v>25</v>
      </c>
      <c r="K99" s="100">
        <f t="shared" si="1"/>
        <v>2.5381342338792208</v>
      </c>
      <c r="L99" s="117">
        <v>24</v>
      </c>
      <c r="M99" s="99">
        <v>4</v>
      </c>
      <c r="N99" s="110">
        <v>18</v>
      </c>
      <c r="O99" s="100">
        <v>2.5730587879606599</v>
      </c>
      <c r="P99" s="94">
        <v>22</v>
      </c>
      <c r="Q99" s="118">
        <f t="shared" si="2"/>
        <v>0.44141464937029928</v>
      </c>
      <c r="R99" s="94">
        <v>31</v>
      </c>
      <c r="S99" s="119">
        <f>VLOOKUP(A99,BEVs!A:G,6,FALSE)</f>
        <v>497</v>
      </c>
      <c r="T99" s="120">
        <v>93</v>
      </c>
      <c r="U99" s="119">
        <f>VLOOKUP(A99,PHEVs!A:G,6,FALSE)</f>
        <v>442</v>
      </c>
      <c r="V99" s="120">
        <v>96</v>
      </c>
      <c r="W99" s="110">
        <v>170</v>
      </c>
      <c r="X99" s="110">
        <v>24</v>
      </c>
      <c r="Y99" s="120">
        <f t="shared" si="3"/>
        <v>34.799999999999997</v>
      </c>
      <c r="Z99" s="89"/>
      <c r="AA99" s="89"/>
    </row>
    <row r="100" spans="1:27">
      <c r="A100" s="34" t="s">
        <v>127</v>
      </c>
      <c r="B100" s="34" t="s">
        <v>549</v>
      </c>
      <c r="C100" s="34" t="s">
        <v>516</v>
      </c>
      <c r="D100" s="116">
        <v>177539</v>
      </c>
      <c r="E100" s="116">
        <v>37.839995660278298</v>
      </c>
      <c r="F100" s="116">
        <f t="shared" si="0"/>
        <v>14.610036934470386</v>
      </c>
      <c r="G100" s="99">
        <f>VLOOKUP("*"&amp;A100,'All Charge Points'!A:G,6,FALSE)</f>
        <v>24</v>
      </c>
      <c r="H100" s="99">
        <v>21</v>
      </c>
      <c r="I100" s="100">
        <f>VLOOKUP("*"&amp;A100,'All Charge Points'!A:G,7,FALSE)</f>
        <v>8.3261635813605004</v>
      </c>
      <c r="J100" s="117">
        <v>4</v>
      </c>
      <c r="K100" s="100">
        <f t="shared" si="1"/>
        <v>1.6427063194737912</v>
      </c>
      <c r="L100" s="117">
        <v>10</v>
      </c>
      <c r="M100" s="110">
        <f>VLOOKUP("*"&amp;A100,'Rapid Charge Points'!B:D,2,FALSE)</f>
        <v>6</v>
      </c>
      <c r="N100" s="110">
        <v>27</v>
      </c>
      <c r="O100" s="118">
        <f>VLOOKUP("*"&amp;A100,'Rapid Charge Points'!B:D,3,FALSE)</f>
        <v>2.0815408953401202</v>
      </c>
      <c r="P100" s="94">
        <v>14</v>
      </c>
      <c r="Q100" s="118">
        <f t="shared" si="2"/>
        <v>0.4106765798684478</v>
      </c>
      <c r="R100" s="94">
        <v>29</v>
      </c>
      <c r="S100" s="119">
        <f>VLOOKUP(A100,BEVs!A:G,6,FALSE)</f>
        <v>321</v>
      </c>
      <c r="T100" s="120">
        <v>63</v>
      </c>
      <c r="U100" s="119">
        <f>VLOOKUP(A100,PHEVs!A:G,6,FALSE)</f>
        <v>331</v>
      </c>
      <c r="V100" s="120">
        <v>76</v>
      </c>
      <c r="W100" s="110">
        <v>480</v>
      </c>
      <c r="X100" s="110">
        <v>104</v>
      </c>
      <c r="Y100" s="120">
        <f t="shared" si="3"/>
        <v>34.799999999999997</v>
      </c>
      <c r="Z100" s="89"/>
      <c r="AA100" s="89"/>
    </row>
    <row r="101" spans="1:27">
      <c r="A101" s="34" t="s">
        <v>100</v>
      </c>
      <c r="B101" s="34" t="s">
        <v>521</v>
      </c>
      <c r="C101" s="34" t="s">
        <v>516</v>
      </c>
      <c r="D101" s="116">
        <v>223991</v>
      </c>
      <c r="E101" s="116">
        <v>40.744990300262501</v>
      </c>
      <c r="F101" s="116">
        <f t="shared" si="0"/>
        <v>15.731656486587839</v>
      </c>
      <c r="G101" s="99">
        <f>VLOOKUP("*"&amp;A101,'All Charge Points'!A:G,6,FALSE)</f>
        <v>52</v>
      </c>
      <c r="H101" s="99">
        <v>59</v>
      </c>
      <c r="I101" s="100">
        <f>VLOOKUP("*"&amp;A101,'All Charge Points'!A:G,7,FALSE)</f>
        <v>24.352778089992899</v>
      </c>
      <c r="J101" s="117">
        <v>59</v>
      </c>
      <c r="K101" s="100">
        <f t="shared" si="1"/>
        <v>3.3054370367375521</v>
      </c>
      <c r="L101" s="117">
        <v>49</v>
      </c>
      <c r="M101" s="110">
        <f>VLOOKUP("*"&amp;A101,'Rapid Charge Points'!B:D,2,FALSE)</f>
        <v>3</v>
      </c>
      <c r="N101" s="110">
        <v>15</v>
      </c>
      <c r="O101" s="118">
        <f>VLOOKUP("*"&amp;A101,'Rapid Charge Points'!B:D,3,FALSE)</f>
        <v>1.4049679667303601</v>
      </c>
      <c r="P101" s="94">
        <v>6</v>
      </c>
      <c r="Q101" s="118">
        <f t="shared" si="2"/>
        <v>0.19069829058101262</v>
      </c>
      <c r="R101" s="94">
        <v>8</v>
      </c>
      <c r="S101" s="119">
        <f>VLOOKUP(A101,BEVs!A:G,6,FALSE)</f>
        <v>204</v>
      </c>
      <c r="T101" s="120">
        <v>31</v>
      </c>
      <c r="U101" s="119">
        <f>VLOOKUP(A101,PHEVs!A:G,6,FALSE)</f>
        <v>306</v>
      </c>
      <c r="V101" s="120">
        <v>70</v>
      </c>
      <c r="W101" s="110">
        <v>210</v>
      </c>
      <c r="X101" s="110">
        <v>42</v>
      </c>
      <c r="Y101" s="120">
        <f t="shared" si="3"/>
        <v>33.9</v>
      </c>
      <c r="Z101" s="89"/>
      <c r="AA101" s="89"/>
    </row>
    <row r="102" spans="1:27">
      <c r="A102" s="34" t="s">
        <v>561</v>
      </c>
      <c r="B102" s="34" t="s">
        <v>33</v>
      </c>
      <c r="C102" s="34" t="s">
        <v>516</v>
      </c>
      <c r="D102" s="116">
        <v>120733</v>
      </c>
      <c r="E102" s="116">
        <v>29.269995499847401</v>
      </c>
      <c r="F102" s="116">
        <f t="shared" si="0"/>
        <v>11.301156563647645</v>
      </c>
      <c r="G102" s="99">
        <f>VLOOKUP("*"&amp;A102&amp;"*",'All Charge Points'!A:G,6,FALSE)</f>
        <v>31</v>
      </c>
      <c r="H102" s="99">
        <v>31</v>
      </c>
      <c r="I102" s="100">
        <f>VLOOKUP("*"&amp;A102&amp;"*",'All Charge Points'!A:G,7,FALSE)</f>
        <v>20.662534159834699</v>
      </c>
      <c r="J102" s="117">
        <v>48</v>
      </c>
      <c r="K102" s="100">
        <f t="shared" si="1"/>
        <v>2.7430820753087781</v>
      </c>
      <c r="L102" s="117">
        <v>31</v>
      </c>
      <c r="M102" s="110">
        <f>VLOOKUP("*"&amp;A102&amp;"*",'Rapid Charge Points'!B:D,2,FALSE)</f>
        <v>7</v>
      </c>
      <c r="N102" s="110">
        <v>39</v>
      </c>
      <c r="O102" s="118">
        <f>VLOOKUP("*"&amp;A102&amp;"*",'Rapid Charge Points'!B:D,3,FALSE)</f>
        <v>4.6657335199626697</v>
      </c>
      <c r="P102" s="94">
        <v>55</v>
      </c>
      <c r="Q102" s="118">
        <f t="shared" si="2"/>
        <v>0.61940562990843373</v>
      </c>
      <c r="R102" s="94">
        <v>44</v>
      </c>
      <c r="S102" s="119">
        <f>VLOOKUP(A102,BEVs!A:G,6,FALSE)</f>
        <v>151</v>
      </c>
      <c r="T102" s="120">
        <v>17</v>
      </c>
      <c r="U102" s="119">
        <f>VLOOKUP(A102,PHEVs!A:G,6,FALSE)</f>
        <v>138</v>
      </c>
      <c r="V102" s="120">
        <v>20</v>
      </c>
      <c r="W102" s="110">
        <v>210</v>
      </c>
      <c r="X102" s="110">
        <v>51</v>
      </c>
      <c r="Y102" s="120">
        <f t="shared" si="3"/>
        <v>33.6</v>
      </c>
      <c r="Z102" s="89"/>
      <c r="AA102" s="89"/>
    </row>
    <row r="103" spans="1:27">
      <c r="A103" s="34" t="s">
        <v>252</v>
      </c>
      <c r="B103" s="34" t="s">
        <v>562</v>
      </c>
      <c r="C103" s="34" t="s">
        <v>563</v>
      </c>
      <c r="D103" s="116">
        <v>338160</v>
      </c>
      <c r="E103" s="116">
        <v>91.5</v>
      </c>
      <c r="F103" s="116">
        <f t="shared" si="0"/>
        <v>35.328185328185327</v>
      </c>
      <c r="G103" s="99">
        <f>VLOOKUP("*"&amp;A103,'All Charge Points'!A:G,6,FALSE)</f>
        <v>53</v>
      </c>
      <c r="H103" s="99">
        <v>60</v>
      </c>
      <c r="I103" s="100">
        <f>VLOOKUP("*"&amp;A103,'All Charge Points'!A:G,7,FALSE)</f>
        <v>15.471742176553001</v>
      </c>
      <c r="J103" s="117">
        <v>27</v>
      </c>
      <c r="K103" s="100">
        <f t="shared" si="1"/>
        <v>1.5002185792349727</v>
      </c>
      <c r="L103" s="117">
        <v>8</v>
      </c>
      <c r="M103" s="110">
        <f>VLOOKUP("*"&amp;A103,'Rapid Charge Points'!B:D,2,FALSE)</f>
        <v>5</v>
      </c>
      <c r="N103" s="110">
        <v>22</v>
      </c>
      <c r="O103" s="118">
        <f>VLOOKUP("*"&amp;A103,'Rapid Charge Points'!B:D,3,FALSE)</f>
        <v>1.4595983185427399</v>
      </c>
      <c r="P103" s="94">
        <v>8</v>
      </c>
      <c r="Q103" s="118">
        <f t="shared" si="2"/>
        <v>0.14153005464480875</v>
      </c>
      <c r="R103" s="94">
        <v>6</v>
      </c>
      <c r="S103" s="119">
        <f>VLOOKUP(A103,BEVs!A:G,6,FALSE)</f>
        <v>293</v>
      </c>
      <c r="T103" s="120">
        <v>54</v>
      </c>
      <c r="U103" s="119">
        <f>VLOOKUP(A103,PHEVs!A:G,6,FALSE)</f>
        <v>219</v>
      </c>
      <c r="V103" s="120">
        <v>42</v>
      </c>
      <c r="W103" s="110">
        <v>390</v>
      </c>
      <c r="X103" s="110">
        <v>97</v>
      </c>
      <c r="Y103" s="120">
        <f t="shared" si="3"/>
        <v>32.4</v>
      </c>
      <c r="Z103" s="89"/>
      <c r="AA103" s="89"/>
    </row>
    <row r="104" spans="1:27">
      <c r="A104" s="34" t="s">
        <v>564</v>
      </c>
      <c r="B104" s="34" t="s">
        <v>45</v>
      </c>
      <c r="C104" s="34" t="s">
        <v>516</v>
      </c>
      <c r="D104" s="110">
        <v>76190</v>
      </c>
      <c r="E104" s="94">
        <v>20.537479700927701</v>
      </c>
      <c r="F104" s="116">
        <f t="shared" si="0"/>
        <v>7.929528842057028</v>
      </c>
      <c r="G104" s="99">
        <v>20</v>
      </c>
      <c r="H104" s="99">
        <v>11</v>
      </c>
      <c r="I104" s="100">
        <v>16.539450724841402</v>
      </c>
      <c r="J104" s="117">
        <v>31</v>
      </c>
      <c r="K104" s="100">
        <f t="shared" si="1"/>
        <v>2.5222179524618169</v>
      </c>
      <c r="L104" s="117">
        <v>23</v>
      </c>
      <c r="M104" s="99">
        <v>8</v>
      </c>
      <c r="N104" s="110">
        <v>43</v>
      </c>
      <c r="O104" s="100">
        <v>6.6157802899365699</v>
      </c>
      <c r="P104" s="94">
        <v>76</v>
      </c>
      <c r="Q104" s="118">
        <f t="shared" si="2"/>
        <v>1.0088871809847269</v>
      </c>
      <c r="R104" s="94">
        <v>63</v>
      </c>
      <c r="S104" s="119">
        <f>VLOOKUP(A104,BEVs!A:G,6,FALSE)</f>
        <v>171</v>
      </c>
      <c r="T104" s="120">
        <v>23</v>
      </c>
      <c r="U104" s="119">
        <f>VLOOKUP(A104,PHEVs!A:G,6,FALSE)</f>
        <v>173</v>
      </c>
      <c r="V104" s="120">
        <v>33</v>
      </c>
      <c r="W104" s="110">
        <v>140</v>
      </c>
      <c r="X104" s="110">
        <v>16</v>
      </c>
      <c r="Y104" s="120">
        <f t="shared" si="3"/>
        <v>31.9</v>
      </c>
      <c r="Z104" s="89"/>
      <c r="AA104" s="89"/>
    </row>
    <row r="105" spans="1:27">
      <c r="A105" s="34" t="s">
        <v>128</v>
      </c>
      <c r="B105" s="34" t="s">
        <v>549</v>
      </c>
      <c r="C105" s="34" t="s">
        <v>516</v>
      </c>
      <c r="D105" s="116">
        <v>77160</v>
      </c>
      <c r="E105" s="116">
        <v>22.227472849670399</v>
      </c>
      <c r="F105" s="116">
        <f t="shared" si="0"/>
        <v>8.5820358492935913</v>
      </c>
      <c r="G105" s="99">
        <f>VLOOKUP("*"&amp;A105,'All Charge Points'!A:G,6,FALSE)</f>
        <v>21</v>
      </c>
      <c r="H105" s="99">
        <v>13</v>
      </c>
      <c r="I105" s="100">
        <f>VLOOKUP("*"&amp;A105,'All Charge Points'!A:G,7,FALSE)</f>
        <v>21.733730750124199</v>
      </c>
      <c r="J105" s="117">
        <v>52</v>
      </c>
      <c r="K105" s="100">
        <f t="shared" si="1"/>
        <v>2.4469718338136004</v>
      </c>
      <c r="L105" s="117">
        <v>22</v>
      </c>
      <c r="M105" s="110">
        <f>VLOOKUP("*"&amp;A105,'Rapid Charge Points'!B:D,2,FALSE)</f>
        <v>3</v>
      </c>
      <c r="N105" s="110">
        <v>13</v>
      </c>
      <c r="O105" s="118">
        <f>VLOOKUP("*"&amp;A105,'Rapid Charge Points'!B:D,3,FALSE)</f>
        <v>1.57308555487971</v>
      </c>
      <c r="P105" s="94">
        <v>10</v>
      </c>
      <c r="Q105" s="118">
        <f t="shared" si="2"/>
        <v>0.34956740483051435</v>
      </c>
      <c r="R105" s="94">
        <v>21</v>
      </c>
      <c r="S105" s="119">
        <f>VLOOKUP(A105,BEVs!A:G,6,FALSE)</f>
        <v>307</v>
      </c>
      <c r="T105" s="120">
        <v>57</v>
      </c>
      <c r="U105" s="119">
        <f>VLOOKUP(A105,PHEVs!A:G,6,FALSE)</f>
        <v>271</v>
      </c>
      <c r="V105" s="120">
        <v>60</v>
      </c>
      <c r="W105" s="110">
        <v>260</v>
      </c>
      <c r="X105" s="110">
        <v>70</v>
      </c>
      <c r="Y105" s="120">
        <f t="shared" si="3"/>
        <v>31.8</v>
      </c>
      <c r="Z105" s="89"/>
      <c r="AA105" s="89"/>
    </row>
    <row r="106" spans="1:27">
      <c r="A106" s="34" t="s">
        <v>223</v>
      </c>
      <c r="B106" s="34" t="s">
        <v>222</v>
      </c>
      <c r="C106" s="34" t="s">
        <v>516</v>
      </c>
      <c r="D106" s="116">
        <v>91768</v>
      </c>
      <c r="E106" s="116">
        <v>22.5524567007446</v>
      </c>
      <c r="F106" s="116">
        <f t="shared" si="0"/>
        <v>8.7075122396697306</v>
      </c>
      <c r="G106" s="99">
        <f>VLOOKUP("*"&amp;A106,'All Charge Points'!A:G,6,FALSE)</f>
        <v>31</v>
      </c>
      <c r="H106" s="99">
        <v>32</v>
      </c>
      <c r="I106" s="100">
        <f>VLOOKUP("*"&amp;A106,'All Charge Points'!A:G,7,FALSE)</f>
        <v>28.863522094560601</v>
      </c>
      <c r="J106" s="117">
        <v>68</v>
      </c>
      <c r="K106" s="100">
        <f t="shared" si="1"/>
        <v>3.5601442922778834</v>
      </c>
      <c r="L106" s="117">
        <v>52</v>
      </c>
      <c r="M106" s="110">
        <f>VLOOKUP("*"&amp;A106,'Rapid Charge Points'!B:D,2,FALSE)</f>
        <v>4</v>
      </c>
      <c r="N106" s="110">
        <v>19</v>
      </c>
      <c r="O106" s="118">
        <f>VLOOKUP("*"&amp;A106,'Rapid Charge Points'!B:D,3,FALSE)</f>
        <v>3.7243254315562102</v>
      </c>
      <c r="P106" s="94">
        <v>39</v>
      </c>
      <c r="Q106" s="118">
        <f t="shared" si="2"/>
        <v>0.459373457068114</v>
      </c>
      <c r="R106" s="94">
        <v>33</v>
      </c>
      <c r="S106" s="119">
        <f>VLOOKUP(A106,BEVs!A:G,6,FALSE)</f>
        <v>155</v>
      </c>
      <c r="T106" s="120">
        <v>19</v>
      </c>
      <c r="U106" s="119">
        <f>VLOOKUP(A106,PHEVs!A:G,6,FALSE)</f>
        <v>143</v>
      </c>
      <c r="V106" s="120">
        <v>23</v>
      </c>
      <c r="W106" s="110">
        <v>170</v>
      </c>
      <c r="X106" s="110">
        <v>27</v>
      </c>
      <c r="Y106" s="120">
        <f t="shared" si="3"/>
        <v>31.2</v>
      </c>
      <c r="Z106" s="89"/>
      <c r="AA106" s="89"/>
    </row>
    <row r="107" spans="1:27">
      <c r="A107" s="34" t="s">
        <v>565</v>
      </c>
      <c r="B107" s="34" t="s">
        <v>32</v>
      </c>
      <c r="C107" s="34" t="s">
        <v>516</v>
      </c>
      <c r="D107" s="116">
        <v>77744</v>
      </c>
      <c r="E107" s="116">
        <v>15.950001550140399</v>
      </c>
      <c r="F107" s="116">
        <f t="shared" si="0"/>
        <v>6.1583017568109657</v>
      </c>
      <c r="G107" s="99">
        <v>17</v>
      </c>
      <c r="H107" s="99">
        <v>8</v>
      </c>
      <c r="I107" s="100">
        <v>6.0900903482815201</v>
      </c>
      <c r="J107" s="117">
        <v>1</v>
      </c>
      <c r="K107" s="100">
        <f t="shared" si="1"/>
        <v>2.760501299111938</v>
      </c>
      <c r="L107" s="117">
        <v>34</v>
      </c>
      <c r="M107" s="99">
        <v>6</v>
      </c>
      <c r="N107" s="110">
        <v>30</v>
      </c>
      <c r="O107" s="100">
        <v>2.1494436523346501</v>
      </c>
      <c r="P107" s="94">
        <v>16</v>
      </c>
      <c r="Q107" s="118">
        <f t="shared" si="2"/>
        <v>0.97429457615715453</v>
      </c>
      <c r="R107" s="94">
        <v>60</v>
      </c>
      <c r="S107" s="119">
        <f>VLOOKUP(A107,BEVs!A:G,6,FALSE)</f>
        <v>303</v>
      </c>
      <c r="T107" s="120">
        <v>56</v>
      </c>
      <c r="U107" s="119">
        <f>VLOOKUP(A107,PHEVs!A:G,6,FALSE)</f>
        <v>385</v>
      </c>
      <c r="V107" s="120">
        <v>87</v>
      </c>
      <c r="W107" s="110">
        <v>140</v>
      </c>
      <c r="X107" s="110">
        <v>15</v>
      </c>
      <c r="Y107" s="120">
        <f t="shared" si="3"/>
        <v>30.7</v>
      </c>
      <c r="Z107" s="89"/>
      <c r="AA107" s="89"/>
    </row>
    <row r="108" spans="1:27">
      <c r="A108" s="34" t="s">
        <v>566</v>
      </c>
      <c r="B108" s="34" t="s">
        <v>567</v>
      </c>
      <c r="C108" s="34" t="s">
        <v>516</v>
      </c>
      <c r="D108" s="116">
        <v>289940</v>
      </c>
      <c r="E108" s="116">
        <v>73.632604500564611</v>
      </c>
      <c r="F108" s="116">
        <f t="shared" si="0"/>
        <v>28.429577027245024</v>
      </c>
      <c r="G108" s="99">
        <f>VLOOKUP("*"&amp;A108&amp;"*",'All Charge Points'!A:G,6,FALSE)</f>
        <v>41</v>
      </c>
      <c r="H108" s="99">
        <v>45</v>
      </c>
      <c r="I108" s="100">
        <f>VLOOKUP("*"&amp;A108&amp;"*",'All Charge Points'!A:G,7,FALSE)</f>
        <v>15.822418437362501</v>
      </c>
      <c r="J108" s="117">
        <v>28</v>
      </c>
      <c r="K108" s="100">
        <f t="shared" si="1"/>
        <v>1.4421600420121732</v>
      </c>
      <c r="L108" s="117">
        <v>7</v>
      </c>
      <c r="M108" s="110">
        <f>VLOOKUP("*"&amp;A108&amp;"*",'Rapid Charge Points'!B:D,2,FALSE)</f>
        <v>9</v>
      </c>
      <c r="N108" s="110">
        <v>45</v>
      </c>
      <c r="O108" s="118">
        <f>VLOOKUP("*"&amp;A108&amp;"*",'Rapid Charge Points'!B:D,3,FALSE)</f>
        <v>3.4732138033234801</v>
      </c>
      <c r="P108" s="94">
        <v>35</v>
      </c>
      <c r="Q108" s="118">
        <f t="shared" si="2"/>
        <v>0.31657171653925753</v>
      </c>
      <c r="R108" s="94">
        <v>16</v>
      </c>
      <c r="S108" s="119">
        <f>VLOOKUP(A108,BEVs!A:G,6,FALSE)</f>
        <v>130</v>
      </c>
      <c r="T108" s="120">
        <v>11</v>
      </c>
      <c r="U108" s="119">
        <f>VLOOKUP(A108,PHEVs!A:G,6,FALSE)</f>
        <v>134</v>
      </c>
      <c r="V108" s="120">
        <v>18</v>
      </c>
      <c r="W108" s="110">
        <v>390</v>
      </c>
      <c r="X108" s="110">
        <v>93</v>
      </c>
      <c r="Y108" s="120">
        <f t="shared" si="3"/>
        <v>29.8</v>
      </c>
      <c r="Z108" s="89"/>
      <c r="AA108" s="89"/>
    </row>
    <row r="109" spans="1:27">
      <c r="A109" s="34" t="s">
        <v>568</v>
      </c>
      <c r="B109" s="34" t="s">
        <v>49</v>
      </c>
      <c r="C109" s="34" t="s">
        <v>516</v>
      </c>
      <c r="D109" s="116">
        <v>89452</v>
      </c>
      <c r="E109" s="116">
        <v>21.0799804998932</v>
      </c>
      <c r="F109" s="116">
        <f t="shared" si="0"/>
        <v>8.1389886099973747</v>
      </c>
      <c r="G109" s="99">
        <f>VLOOKUP("*"&amp;A109&amp;"*",'All Charge Points'!A:G,6,FALSE)</f>
        <v>21</v>
      </c>
      <c r="H109" s="99">
        <v>12</v>
      </c>
      <c r="I109" s="100">
        <f>VLOOKUP("*"&amp;A109&amp;"*",'All Charge Points'!A:G,7,FALSE)</f>
        <v>16.107629647242899</v>
      </c>
      <c r="J109" s="117">
        <v>29</v>
      </c>
      <c r="K109" s="100">
        <f t="shared" si="1"/>
        <v>2.5801731647842634</v>
      </c>
      <c r="L109" s="117">
        <v>26</v>
      </c>
      <c r="M109" s="110">
        <f>VLOOKUP("*"&amp;A109&amp;"*",'Rapid Charge Points'!B:D,2,FALSE)</f>
        <v>6</v>
      </c>
      <c r="N109" s="110">
        <v>29</v>
      </c>
      <c r="O109" s="118">
        <f>VLOOKUP("*"&amp;A109&amp;"*",'Rapid Charge Points'!B:D,3,FALSE)</f>
        <v>4.6021798992122598</v>
      </c>
      <c r="P109" s="94">
        <v>53</v>
      </c>
      <c r="Q109" s="118">
        <f t="shared" si="2"/>
        <v>0.73719233279550389</v>
      </c>
      <c r="R109" s="94">
        <v>50</v>
      </c>
      <c r="S109" s="119">
        <f>VLOOKUP(A109,BEVs!A:G,6,FALSE)</f>
        <v>165</v>
      </c>
      <c r="T109" s="120">
        <v>22</v>
      </c>
      <c r="U109" s="119">
        <f>VLOOKUP(A109,PHEVs!A:G,6,FALSE)</f>
        <v>149</v>
      </c>
      <c r="V109" s="120">
        <v>25</v>
      </c>
      <c r="W109" s="110">
        <v>210</v>
      </c>
      <c r="X109" s="110">
        <v>39</v>
      </c>
      <c r="Y109" s="120">
        <f t="shared" si="3"/>
        <v>28.5</v>
      </c>
      <c r="Z109" s="89"/>
      <c r="AA109" s="89"/>
    </row>
    <row r="110" spans="1:27">
      <c r="A110" s="34" t="s">
        <v>569</v>
      </c>
      <c r="B110" s="34" t="s">
        <v>32</v>
      </c>
      <c r="C110" s="34" t="s">
        <v>516</v>
      </c>
      <c r="D110" s="116">
        <v>110239</v>
      </c>
      <c r="E110" s="116">
        <v>21.8099989503479</v>
      </c>
      <c r="F110" s="116">
        <f t="shared" si="0"/>
        <v>8.4208490155783409</v>
      </c>
      <c r="G110" s="99">
        <v>17</v>
      </c>
      <c r="H110" s="99">
        <v>9</v>
      </c>
      <c r="I110" s="100">
        <v>6.0900903482815201</v>
      </c>
      <c r="J110" s="117">
        <v>2</v>
      </c>
      <c r="K110" s="100">
        <f t="shared" si="1"/>
        <v>2.0187988133441728</v>
      </c>
      <c r="L110" s="117">
        <v>17</v>
      </c>
      <c r="M110" s="99">
        <v>6</v>
      </c>
      <c r="N110" s="110">
        <v>28</v>
      </c>
      <c r="O110" s="100">
        <v>2.1494436523346501</v>
      </c>
      <c r="P110" s="94">
        <v>15</v>
      </c>
      <c r="Q110" s="118">
        <f t="shared" si="2"/>
        <v>0.71251722823911978</v>
      </c>
      <c r="R110" s="94">
        <v>49</v>
      </c>
      <c r="S110" s="119">
        <f>VLOOKUP(A110,BEVs!A:G,6,FALSE)</f>
        <v>303</v>
      </c>
      <c r="T110" s="120">
        <v>55</v>
      </c>
      <c r="U110" s="119">
        <f>VLOOKUP(A110,PHEVs!A:G,6,FALSE)</f>
        <v>385</v>
      </c>
      <c r="V110" s="120">
        <v>86</v>
      </c>
      <c r="W110" s="110">
        <v>140</v>
      </c>
      <c r="X110" s="110">
        <v>14</v>
      </c>
      <c r="Y110" s="120">
        <f t="shared" si="3"/>
        <v>27.5</v>
      </c>
      <c r="Z110" s="89"/>
      <c r="AA110" s="89"/>
    </row>
    <row r="111" spans="1:27">
      <c r="A111" s="34" t="s">
        <v>213</v>
      </c>
      <c r="B111" s="34" t="s">
        <v>550</v>
      </c>
      <c r="C111" s="34" t="s">
        <v>516</v>
      </c>
      <c r="D111" s="116">
        <v>107073</v>
      </c>
      <c r="E111" s="116">
        <v>26.457514499847402</v>
      </c>
      <c r="F111" s="116">
        <f t="shared" si="0"/>
        <v>10.215256563647646</v>
      </c>
      <c r="G111" s="99">
        <f>VLOOKUP("*"&amp;A111,'All Charge Points'!A:G,6,FALSE)</f>
        <v>22</v>
      </c>
      <c r="H111" s="99">
        <v>14</v>
      </c>
      <c r="I111" s="100">
        <f>VLOOKUP("*"&amp;A111,'All Charge Points'!A:G,7,FALSE)</f>
        <v>12.1483199425716</v>
      </c>
      <c r="J111" s="117">
        <v>15</v>
      </c>
      <c r="K111" s="100">
        <f t="shared" si="1"/>
        <v>2.1536414541255806</v>
      </c>
      <c r="L111" s="117">
        <v>19</v>
      </c>
      <c r="M111" s="110">
        <f>VLOOKUP("*"&amp;A111,'Rapid Charge Points'!B:D,2,FALSE)</f>
        <v>5</v>
      </c>
      <c r="N111" s="110">
        <v>23</v>
      </c>
      <c r="O111" s="118">
        <f>VLOOKUP("*"&amp;A111,'Rapid Charge Points'!B:D,3,FALSE)</f>
        <v>2.7609818051299002</v>
      </c>
      <c r="P111" s="94">
        <v>26</v>
      </c>
      <c r="Q111" s="118">
        <f t="shared" si="2"/>
        <v>0.48946396684672289</v>
      </c>
      <c r="R111" s="94">
        <v>36</v>
      </c>
      <c r="S111" s="119">
        <f>VLOOKUP(A111,BEVs!A:G,6,FALSE)</f>
        <v>208</v>
      </c>
      <c r="T111" s="120">
        <v>33</v>
      </c>
      <c r="U111" s="119">
        <f>VLOOKUP(A111,PHEVs!A:G,6,FALSE)</f>
        <v>198</v>
      </c>
      <c r="V111" s="120">
        <v>39</v>
      </c>
      <c r="W111" s="110">
        <v>260</v>
      </c>
      <c r="X111" s="110">
        <v>57</v>
      </c>
      <c r="Y111" s="120">
        <f t="shared" si="3"/>
        <v>26.2</v>
      </c>
      <c r="Z111" s="89"/>
      <c r="AA111" s="89"/>
    </row>
    <row r="112" spans="1:27">
      <c r="A112" s="34" t="s">
        <v>225</v>
      </c>
      <c r="B112" s="34" t="s">
        <v>38</v>
      </c>
      <c r="C112" s="34" t="s">
        <v>516</v>
      </c>
      <c r="D112" s="116">
        <v>177540</v>
      </c>
      <c r="E112" s="116">
        <v>49.012444149444605</v>
      </c>
      <c r="F112" s="116">
        <f t="shared" si="0"/>
        <v>18.923723609824172</v>
      </c>
      <c r="G112" s="99">
        <f>VLOOKUP("*"&amp;A112,'All Charge Points'!A:G,6,FALSE)</f>
        <v>30</v>
      </c>
      <c r="H112" s="99">
        <v>28</v>
      </c>
      <c r="I112" s="100">
        <f>VLOOKUP("*"&amp;A112,'All Charge Points'!A:G,7,FALSE)</f>
        <v>21.233676611105199</v>
      </c>
      <c r="J112" s="117">
        <v>50</v>
      </c>
      <c r="K112" s="100">
        <f t="shared" si="1"/>
        <v>1.5853116764200479</v>
      </c>
      <c r="L112" s="117">
        <v>9</v>
      </c>
      <c r="M112" s="110">
        <f>VLOOKUP("*"&amp;A112,'Rapid Charge Points'!B:D,2,FALSE)</f>
        <v>7</v>
      </c>
      <c r="N112" s="110">
        <v>35</v>
      </c>
      <c r="O112" s="118">
        <f>VLOOKUP("*"&amp;A112,'Rapid Charge Points'!B:D,3,FALSE)</f>
        <v>4.9545245425912201</v>
      </c>
      <c r="P112" s="94">
        <v>60</v>
      </c>
      <c r="Q112" s="118">
        <f t="shared" si="2"/>
        <v>0.3699060578313445</v>
      </c>
      <c r="R112" s="94">
        <v>22</v>
      </c>
      <c r="S112" s="119">
        <f>VLOOKUP(A112,BEVs!A:G,6,FALSE)</f>
        <v>80</v>
      </c>
      <c r="T112" s="120">
        <v>1</v>
      </c>
      <c r="U112" s="119">
        <f>VLOOKUP(A112,PHEVs!A:G,6,FALSE)</f>
        <v>72</v>
      </c>
      <c r="V112" s="120">
        <v>2</v>
      </c>
      <c r="W112" s="110">
        <v>210</v>
      </c>
      <c r="X112" s="110">
        <v>40</v>
      </c>
      <c r="Y112" s="120">
        <f t="shared" si="3"/>
        <v>24.7</v>
      </c>
      <c r="Z112" s="89"/>
      <c r="AA112" s="89"/>
    </row>
    <row r="113" spans="1:27">
      <c r="A113" s="34" t="s">
        <v>379</v>
      </c>
      <c r="B113" s="34" t="s">
        <v>47</v>
      </c>
      <c r="C113" s="34" t="s">
        <v>516</v>
      </c>
      <c r="D113" s="110">
        <v>103390</v>
      </c>
      <c r="E113" s="94">
        <v>29.089975662513698</v>
      </c>
      <c r="F113" s="116">
        <f t="shared" si="0"/>
        <v>11.231650834947374</v>
      </c>
      <c r="G113" s="99">
        <f>VLOOKUP("*"&amp;A113,'All Charge Points'!A:G,6,FALSE)</f>
        <v>19</v>
      </c>
      <c r="H113" s="99">
        <v>10</v>
      </c>
      <c r="I113" s="100">
        <f>VLOOKUP("*"&amp;A113,'All Charge Points'!A:G,7,FALSE)</f>
        <v>18.998480121590301</v>
      </c>
      <c r="J113" s="117">
        <v>38</v>
      </c>
      <c r="K113" s="100">
        <f t="shared" si="1"/>
        <v>1.6916480292355016</v>
      </c>
      <c r="L113" s="117">
        <v>13</v>
      </c>
      <c r="M113" s="110">
        <f>VLOOKUP("*"&amp;A113,'Rapid Charge Points'!B:D,2,FALSE)</f>
        <v>1</v>
      </c>
      <c r="N113" s="110">
        <v>3</v>
      </c>
      <c r="O113" s="118">
        <f>VLOOKUP("*"&amp;A113,'Rapid Charge Points'!B:D,3,FALSE)</f>
        <v>0.99992000639948797</v>
      </c>
      <c r="P113" s="94">
        <v>4</v>
      </c>
      <c r="Q113" s="118">
        <f t="shared" si="2"/>
        <v>8.9034106801868504E-2</v>
      </c>
      <c r="R113" s="94">
        <v>4</v>
      </c>
      <c r="S113" s="119">
        <f>VLOOKUP(A113,BEVs!A:G,6,FALSE)</f>
        <v>368</v>
      </c>
      <c r="T113" s="120">
        <v>73</v>
      </c>
      <c r="U113" s="119">
        <f>VLOOKUP(A113,PHEVs!A:G,6,FALSE)</f>
        <v>292</v>
      </c>
      <c r="V113" s="120">
        <v>66</v>
      </c>
      <c r="W113" s="110">
        <v>170</v>
      </c>
      <c r="X113" s="110">
        <v>19</v>
      </c>
      <c r="Y113" s="120">
        <f t="shared" si="3"/>
        <v>23</v>
      </c>
      <c r="Z113" s="89"/>
      <c r="AA113" s="89"/>
    </row>
    <row r="114" spans="1:27">
      <c r="A114" s="34" t="s">
        <v>570</v>
      </c>
      <c r="B114" s="34" t="s">
        <v>35</v>
      </c>
      <c r="C114" s="34" t="s">
        <v>516</v>
      </c>
      <c r="D114" s="116">
        <v>88500</v>
      </c>
      <c r="E114" s="116">
        <v>23.3825024502258</v>
      </c>
      <c r="F114" s="116">
        <f t="shared" si="0"/>
        <v>9.0279932240254066</v>
      </c>
      <c r="G114" s="99">
        <v>24</v>
      </c>
      <c r="H114" s="99">
        <v>16</v>
      </c>
      <c r="I114" s="100">
        <v>15.0598629552471</v>
      </c>
      <c r="J114" s="117">
        <v>26</v>
      </c>
      <c r="K114" s="100">
        <f t="shared" si="1"/>
        <v>2.6583980962824501</v>
      </c>
      <c r="L114" s="117">
        <v>29</v>
      </c>
      <c r="M114" s="99">
        <v>7</v>
      </c>
      <c r="N114" s="110">
        <v>38</v>
      </c>
      <c r="O114" s="100">
        <v>4.3924600286137396</v>
      </c>
      <c r="P114" s="94">
        <v>49</v>
      </c>
      <c r="Q114" s="118">
        <f t="shared" si="2"/>
        <v>0.77536611141571465</v>
      </c>
      <c r="R114" s="94">
        <v>51</v>
      </c>
      <c r="S114" s="119">
        <f>VLOOKUP(A114,BEVs!A:G,6,FALSE)</f>
        <v>117</v>
      </c>
      <c r="T114" s="120">
        <v>7</v>
      </c>
      <c r="U114" s="119">
        <f>VLOOKUP(A114,PHEVs!A:G,6,FALSE)</f>
        <v>113</v>
      </c>
      <c r="V114" s="120">
        <v>10</v>
      </c>
      <c r="W114" s="110">
        <v>70</v>
      </c>
      <c r="X114" s="110">
        <v>4</v>
      </c>
      <c r="Y114" s="120">
        <f t="shared" si="3"/>
        <v>23</v>
      </c>
      <c r="Z114" s="89"/>
      <c r="AA114" s="89"/>
    </row>
    <row r="115" spans="1:27">
      <c r="A115" s="34" t="s">
        <v>184</v>
      </c>
      <c r="B115" s="34" t="s">
        <v>33</v>
      </c>
      <c r="C115" s="34" t="s">
        <v>516</v>
      </c>
      <c r="D115" s="110">
        <v>83721</v>
      </c>
      <c r="E115" s="94">
        <v>18.9400007998962</v>
      </c>
      <c r="F115" s="116">
        <f t="shared" si="0"/>
        <v>7.3127416215815453</v>
      </c>
      <c r="G115" s="99">
        <f>VLOOKUP("*"&amp;A115,'All Charge Points'!A:G,6,FALSE)</f>
        <v>24</v>
      </c>
      <c r="H115" s="99">
        <v>17</v>
      </c>
      <c r="I115" s="100">
        <f>VLOOKUP("*"&amp;A115,'All Charge Points'!A:G,7,FALSE)</f>
        <v>26.8624641833811</v>
      </c>
      <c r="J115" s="117">
        <v>65</v>
      </c>
      <c r="K115" s="100">
        <f t="shared" si="1"/>
        <v>3.2819428392178662</v>
      </c>
      <c r="L115" s="117">
        <v>48</v>
      </c>
      <c r="M115" s="110">
        <f>VLOOKUP("*"&amp;A115,'Rapid Charge Points'!B:D,2,FALSE)</f>
        <v>3</v>
      </c>
      <c r="N115" s="110">
        <v>14</v>
      </c>
      <c r="O115" s="118">
        <f>VLOOKUP("*"&amp;A115,'Rapid Charge Points'!B:D,3,FALSE)</f>
        <v>3.3578080229226401</v>
      </c>
      <c r="P115" s="94">
        <v>32</v>
      </c>
      <c r="Q115" s="118">
        <f t="shared" si="2"/>
        <v>0.41024285490223328</v>
      </c>
      <c r="R115" s="94">
        <v>28</v>
      </c>
      <c r="S115" s="119">
        <f>VLOOKUP(A115,BEVs!A:G,6,FALSE)</f>
        <v>81</v>
      </c>
      <c r="T115" s="120">
        <v>2</v>
      </c>
      <c r="U115" s="119">
        <f>VLOOKUP(A115,PHEVs!A:G,6,FALSE)</f>
        <v>80</v>
      </c>
      <c r="V115" s="120">
        <v>6</v>
      </c>
      <c r="W115" s="110">
        <v>140</v>
      </c>
      <c r="X115" s="110">
        <v>17</v>
      </c>
      <c r="Y115" s="120">
        <f t="shared" si="3"/>
        <v>22.9</v>
      </c>
      <c r="Z115" s="89"/>
      <c r="AA115" s="89"/>
    </row>
    <row r="116" spans="1:27">
      <c r="A116" s="34" t="s">
        <v>102</v>
      </c>
      <c r="B116" s="34" t="s">
        <v>26</v>
      </c>
      <c r="C116" s="34" t="s">
        <v>516</v>
      </c>
      <c r="D116" s="116">
        <v>181808</v>
      </c>
      <c r="E116" s="116">
        <v>36.1499882496948</v>
      </c>
      <c r="F116" s="116">
        <f t="shared" si="0"/>
        <v>13.957524420731584</v>
      </c>
      <c r="G116" s="99">
        <f>VLOOKUP("*"&amp;A116,'All Charge Points'!A:G,6,FALSE)</f>
        <v>16</v>
      </c>
      <c r="H116" s="99">
        <v>7</v>
      </c>
      <c r="I116" s="100">
        <f>VLOOKUP("*"&amp;A116,'All Charge Points'!A:G,7,FALSE)</f>
        <v>8.7540282207984799</v>
      </c>
      <c r="J116" s="117">
        <v>6</v>
      </c>
      <c r="K116" s="100">
        <f t="shared" si="1"/>
        <v>1.1463350890674178</v>
      </c>
      <c r="L116" s="117">
        <v>2</v>
      </c>
      <c r="M116" s="110">
        <f>VLOOKUP("*"&amp;A116,'Rapid Charge Points'!B:D,2,FALSE)</f>
        <v>3</v>
      </c>
      <c r="N116" s="110">
        <v>9</v>
      </c>
      <c r="O116" s="118">
        <f>VLOOKUP("*"&amp;A116,'Rapid Charge Points'!B:D,3,FALSE)</f>
        <v>1.64138029139971</v>
      </c>
      <c r="P116" s="94">
        <v>12</v>
      </c>
      <c r="Q116" s="118">
        <f t="shared" si="2"/>
        <v>0.21493782920014085</v>
      </c>
      <c r="R116" s="94">
        <v>9</v>
      </c>
      <c r="S116" s="119">
        <f>VLOOKUP(A116,BEVs!A:G,6,FALSE)</f>
        <v>282</v>
      </c>
      <c r="T116" s="120">
        <v>51</v>
      </c>
      <c r="U116" s="119">
        <f>VLOOKUP(A116,PHEVs!A:G,6,FALSE)</f>
        <v>219</v>
      </c>
      <c r="V116" s="120">
        <v>41</v>
      </c>
      <c r="W116" s="110">
        <v>320</v>
      </c>
      <c r="X116" s="110">
        <v>78</v>
      </c>
      <c r="Y116" s="120">
        <f t="shared" si="3"/>
        <v>21.5</v>
      </c>
      <c r="Z116" s="89"/>
      <c r="AA116" s="89"/>
    </row>
    <row r="117" spans="1:27">
      <c r="A117" s="34" t="s">
        <v>105</v>
      </c>
      <c r="B117" s="34" t="s">
        <v>25</v>
      </c>
      <c r="C117" s="34" t="s">
        <v>516</v>
      </c>
      <c r="D117" s="116">
        <v>92813</v>
      </c>
      <c r="E117" s="116">
        <v>21.1649901993027</v>
      </c>
      <c r="F117" s="116">
        <f t="shared" si="0"/>
        <v>8.1718108877616604</v>
      </c>
      <c r="G117" s="99">
        <f>VLOOKUP("*"&amp;A117,'All Charge Points'!A:G,6,FALSE)</f>
        <v>15</v>
      </c>
      <c r="H117" s="99">
        <v>6</v>
      </c>
      <c r="I117" s="100">
        <f>VLOOKUP("*"&amp;A117,'All Charge Points'!A:G,7,FALSE)</f>
        <v>16.2067549754738</v>
      </c>
      <c r="J117" s="117">
        <v>30</v>
      </c>
      <c r="K117" s="100">
        <f t="shared" si="1"/>
        <v>1.8355784545215592</v>
      </c>
      <c r="L117" s="117">
        <v>16</v>
      </c>
      <c r="M117" s="110">
        <f>VLOOKUP("*"&amp;A117,'Rapid Charge Points'!B:D,2,FALSE)</f>
        <v>4</v>
      </c>
      <c r="N117" s="110">
        <v>17</v>
      </c>
      <c r="O117" s="118">
        <f>VLOOKUP("*"&amp;A117,'Rapid Charge Points'!B:D,3,FALSE)</f>
        <v>4.3218013267930102</v>
      </c>
      <c r="P117" s="94">
        <v>48</v>
      </c>
      <c r="Q117" s="118">
        <f t="shared" si="2"/>
        <v>0.48948758787241581</v>
      </c>
      <c r="R117" s="94">
        <v>37</v>
      </c>
      <c r="S117" s="119">
        <f>VLOOKUP(A117,BEVs!A:G,6,FALSE)</f>
        <v>107</v>
      </c>
      <c r="T117" s="120">
        <v>6</v>
      </c>
      <c r="U117" s="119">
        <f>VLOOKUP(A117,PHEVs!A:G,6,FALSE)</f>
        <v>79</v>
      </c>
      <c r="V117" s="120">
        <v>5</v>
      </c>
      <c r="W117" s="110">
        <v>140</v>
      </c>
      <c r="X117" s="110">
        <v>13</v>
      </c>
      <c r="Y117" s="120">
        <f t="shared" si="3"/>
        <v>17.8</v>
      </c>
      <c r="Z117" s="89"/>
      <c r="AA117" s="89"/>
    </row>
    <row r="118" spans="1:27">
      <c r="A118" s="34" t="s">
        <v>571</v>
      </c>
      <c r="B118" s="34" t="s">
        <v>35</v>
      </c>
      <c r="C118" s="34" t="s">
        <v>516</v>
      </c>
      <c r="D118" s="116">
        <v>82706</v>
      </c>
      <c r="E118" s="116">
        <v>26.712515749298099</v>
      </c>
      <c r="F118" s="116">
        <f t="shared" si="0"/>
        <v>10.313712644516642</v>
      </c>
      <c r="G118" s="99">
        <v>25</v>
      </c>
      <c r="H118" s="99">
        <v>22</v>
      </c>
      <c r="I118" s="100">
        <v>14.471947576817101</v>
      </c>
      <c r="J118" s="117">
        <v>24</v>
      </c>
      <c r="K118" s="100">
        <f t="shared" si="1"/>
        <v>2.4239573916470736</v>
      </c>
      <c r="L118" s="117">
        <v>21</v>
      </c>
      <c r="M118" s="99">
        <v>3</v>
      </c>
      <c r="N118" s="110">
        <v>12</v>
      </c>
      <c r="O118" s="100">
        <v>1.7366337092180499</v>
      </c>
      <c r="P118" s="94">
        <v>13</v>
      </c>
      <c r="Q118" s="118">
        <f t="shared" si="2"/>
        <v>0.29087488699764885</v>
      </c>
      <c r="R118" s="94">
        <v>14</v>
      </c>
      <c r="S118" s="119">
        <f>VLOOKUP(A118,BEVs!A:G,6,FALSE)</f>
        <v>174</v>
      </c>
      <c r="T118" s="120">
        <v>24</v>
      </c>
      <c r="U118" s="119">
        <f>VLOOKUP(A118,PHEVs!A:G,6,FALSE)</f>
        <v>163</v>
      </c>
      <c r="V118" s="120">
        <v>29</v>
      </c>
      <c r="W118" s="110">
        <v>110</v>
      </c>
      <c r="X118" s="110">
        <v>9</v>
      </c>
      <c r="Y118" s="120">
        <f t="shared" si="3"/>
        <v>16.8</v>
      </c>
      <c r="Z118" s="89"/>
      <c r="AA118" s="89"/>
    </row>
    <row r="119" spans="1:27">
      <c r="A119" s="34" t="s">
        <v>429</v>
      </c>
      <c r="B119" s="34" t="s">
        <v>51</v>
      </c>
      <c r="C119" s="34" t="s">
        <v>516</v>
      </c>
      <c r="D119" s="116">
        <v>114212</v>
      </c>
      <c r="E119" s="116">
        <v>24.582493200126599</v>
      </c>
      <c r="F119" s="116">
        <f t="shared" si="0"/>
        <v>9.4913101158789956</v>
      </c>
      <c r="G119" s="99">
        <f>VLOOKUP("*"&amp;A119,'All Charge Points'!A:G,6,FALSE)</f>
        <v>13</v>
      </c>
      <c r="H119" s="99">
        <v>5</v>
      </c>
      <c r="I119" s="100">
        <f>VLOOKUP("*"&amp;A119,'All Charge Points'!A:G,7,FALSE)</f>
        <v>11.7405872099849</v>
      </c>
      <c r="J119" s="117">
        <v>11</v>
      </c>
      <c r="K119" s="100">
        <f t="shared" si="1"/>
        <v>1.3696739271273999</v>
      </c>
      <c r="L119" s="117">
        <v>5</v>
      </c>
      <c r="M119" s="110">
        <f>VLOOKUP("*"&amp;A119,'Rapid Charge Points'!B:D,2,FALSE)</f>
        <v>3</v>
      </c>
      <c r="N119" s="110">
        <v>11</v>
      </c>
      <c r="O119" s="118">
        <f>VLOOKUP("*"&amp;A119,'Rapid Charge Points'!B:D,3,FALSE)</f>
        <v>2.7093662792272899</v>
      </c>
      <c r="P119" s="94">
        <v>25</v>
      </c>
      <c r="Q119" s="118">
        <f t="shared" si="2"/>
        <v>0.31607859856786147</v>
      </c>
      <c r="R119" s="94">
        <v>15</v>
      </c>
      <c r="S119" s="119">
        <f>VLOOKUP(A119,BEVs!A:G,6,FALSE)</f>
        <v>212</v>
      </c>
      <c r="T119" s="120">
        <v>36</v>
      </c>
      <c r="U119" s="119">
        <f>VLOOKUP(A119,PHEVs!A:G,6,FALSE)</f>
        <v>149</v>
      </c>
      <c r="V119" s="120">
        <v>26</v>
      </c>
      <c r="W119" s="110">
        <v>210</v>
      </c>
      <c r="X119" s="110">
        <v>31</v>
      </c>
      <c r="Y119" s="120">
        <f t="shared" si="3"/>
        <v>16.5</v>
      </c>
      <c r="Z119" s="89"/>
      <c r="AA119" s="89"/>
    </row>
    <row r="120" spans="1:27">
      <c r="A120" s="34" t="s">
        <v>230</v>
      </c>
      <c r="B120" s="34" t="s">
        <v>33</v>
      </c>
      <c r="C120" s="34" t="s">
        <v>516</v>
      </c>
      <c r="D120" s="116">
        <v>144796</v>
      </c>
      <c r="E120" s="116">
        <v>34.469988850067104</v>
      </c>
      <c r="F120" s="116">
        <f t="shared" si="0"/>
        <v>13.308876003886914</v>
      </c>
      <c r="G120" s="99">
        <f>VLOOKUP("*"&amp;A120,'All Charge Points'!A:G,6,FALSE)</f>
        <v>24</v>
      </c>
      <c r="H120" s="99">
        <v>20</v>
      </c>
      <c r="I120" s="100">
        <f>VLOOKUP("*"&amp;A120,'All Charge Points'!A:G,7,FALSE)</f>
        <v>17.343421423461301</v>
      </c>
      <c r="J120" s="117">
        <v>33</v>
      </c>
      <c r="K120" s="100">
        <f t="shared" si="1"/>
        <v>1.8033078069846544</v>
      </c>
      <c r="L120" s="117">
        <v>15</v>
      </c>
      <c r="M120" s="110">
        <f>VLOOKUP("*"&amp;A120,'Rapid Charge Points'!B:D,2,FALSE)</f>
        <v>2</v>
      </c>
      <c r="N120" s="110">
        <v>7</v>
      </c>
      <c r="O120" s="118">
        <f>VLOOKUP("*"&amp;A120,'Rapid Charge Points'!B:D,3,FALSE)</f>
        <v>1.4452851186217801</v>
      </c>
      <c r="P120" s="94">
        <v>7</v>
      </c>
      <c r="Q120" s="118">
        <f t="shared" si="2"/>
        <v>0.15027565058205453</v>
      </c>
      <c r="R120" s="94">
        <v>7</v>
      </c>
      <c r="S120" s="119">
        <f>VLOOKUP(A120,BEVs!A:G,6,FALSE)</f>
        <v>139</v>
      </c>
      <c r="T120" s="120">
        <v>14</v>
      </c>
      <c r="U120" s="119">
        <f>VLOOKUP(A120,PHEVs!A:G,6,FALSE)</f>
        <v>90</v>
      </c>
      <c r="V120" s="120">
        <v>7</v>
      </c>
      <c r="W120" s="110">
        <v>210</v>
      </c>
      <c r="X120" s="110">
        <v>50</v>
      </c>
      <c r="Y120" s="120">
        <f t="shared" si="3"/>
        <v>16</v>
      </c>
      <c r="Z120" s="89"/>
      <c r="AA120" s="89"/>
    </row>
    <row r="121" spans="1:27">
      <c r="A121" s="34" t="s">
        <v>437</v>
      </c>
      <c r="B121" s="34" t="s">
        <v>53</v>
      </c>
      <c r="C121" s="34" t="s">
        <v>516</v>
      </c>
      <c r="D121" s="116">
        <v>83769</v>
      </c>
      <c r="E121" s="116">
        <v>21.830000300384498</v>
      </c>
      <c r="F121" s="116">
        <f t="shared" si="0"/>
        <v>8.4285715445499996</v>
      </c>
      <c r="G121" s="99">
        <f>VLOOKUP("*"&amp;A121,'All Charge Points'!A:G,6,FALSE)</f>
        <v>12</v>
      </c>
      <c r="H121" s="99">
        <v>3</v>
      </c>
      <c r="I121" s="100">
        <f>VLOOKUP("*"&amp;A121,'All Charge Points'!A:G,7,FALSE)</f>
        <v>14.0239341810022</v>
      </c>
      <c r="J121" s="117">
        <v>21</v>
      </c>
      <c r="K121" s="100">
        <f t="shared" si="1"/>
        <v>1.4237287939685725</v>
      </c>
      <c r="L121" s="117">
        <v>6</v>
      </c>
      <c r="M121" s="110">
        <f>VLOOKUP("*"&amp;A121,'Rapid Charge Points'!B:D,2,FALSE)</f>
        <v>2</v>
      </c>
      <c r="N121" s="110">
        <v>6</v>
      </c>
      <c r="O121" s="118">
        <f>VLOOKUP("*"&amp;A121,'Rapid Charge Points'!B:D,3,FALSE)</f>
        <v>2.3373223635003701</v>
      </c>
      <c r="P121" s="94">
        <v>18</v>
      </c>
      <c r="Q121" s="118">
        <f t="shared" si="2"/>
        <v>0.23728813232809542</v>
      </c>
      <c r="R121" s="94">
        <v>10</v>
      </c>
      <c r="S121" s="119">
        <f>VLOOKUP(A121,BEVs!A:G,6,FALSE)</f>
        <v>145</v>
      </c>
      <c r="T121" s="120">
        <v>15</v>
      </c>
      <c r="U121" s="119">
        <f>VLOOKUP(A121,PHEVs!A:G,6,FALSE)</f>
        <v>105</v>
      </c>
      <c r="V121" s="120">
        <v>9</v>
      </c>
      <c r="W121" s="110">
        <v>170</v>
      </c>
      <c r="X121" s="110">
        <v>23</v>
      </c>
      <c r="Y121" s="120">
        <f t="shared" si="3"/>
        <v>11.1</v>
      </c>
      <c r="Z121" s="89"/>
      <c r="AA121" s="89"/>
    </row>
    <row r="122" spans="1:27">
      <c r="A122" s="34" t="s">
        <v>572</v>
      </c>
      <c r="B122" s="34" t="s">
        <v>573</v>
      </c>
      <c r="C122" s="34" t="s">
        <v>563</v>
      </c>
      <c r="D122" s="116">
        <v>85300</v>
      </c>
      <c r="E122" s="116">
        <v>34</v>
      </c>
      <c r="F122" s="116">
        <f t="shared" si="0"/>
        <v>13.127413127413128</v>
      </c>
      <c r="G122" s="99">
        <f>VLOOKUP("*"&amp;A122&amp;"*",'All Charge Points'!A:G,6,FALSE)</f>
        <v>27</v>
      </c>
      <c r="H122" s="99">
        <v>25</v>
      </c>
      <c r="I122" s="100">
        <f>VLOOKUP("*"&amp;A122&amp;"*",'All Charge Points'!A:G,7,FALSE)</f>
        <v>17.867896683850699</v>
      </c>
      <c r="J122" s="117">
        <v>34</v>
      </c>
      <c r="K122" s="100">
        <f t="shared" si="1"/>
        <v>2.0567647058823528</v>
      </c>
      <c r="L122" s="117">
        <v>18</v>
      </c>
      <c r="M122" s="110">
        <f>VLOOKUP("*"&amp;A122&amp;"*",'Rapid Charge Points'!B:D,2,FALSE)</f>
        <v>1</v>
      </c>
      <c r="N122" s="110">
        <v>4</v>
      </c>
      <c r="O122" s="118">
        <f>VLOOKUP("*"&amp;A122&amp;"*",'Rapid Charge Points'!B:D,3,FALSE)</f>
        <v>0.66177395125373095</v>
      </c>
      <c r="P122" s="94">
        <v>3</v>
      </c>
      <c r="Q122" s="118">
        <f t="shared" si="2"/>
        <v>7.617647058823529E-2</v>
      </c>
      <c r="R122" s="94">
        <v>3</v>
      </c>
      <c r="S122" s="119">
        <f>VLOOKUP(A122,BEVs!A:G,6,FALSE)</f>
        <v>99</v>
      </c>
      <c r="T122" s="120">
        <v>4</v>
      </c>
      <c r="U122" s="119">
        <f>VLOOKUP(A122,PHEVs!A:G,6,FALSE)</f>
        <v>76</v>
      </c>
      <c r="V122" s="120">
        <v>4</v>
      </c>
      <c r="W122" s="110">
        <v>90</v>
      </c>
      <c r="X122" s="110">
        <v>7</v>
      </c>
      <c r="Y122" s="120">
        <f t="shared" si="3"/>
        <v>10.199999999999999</v>
      </c>
      <c r="Z122" s="89"/>
      <c r="AA122" s="89"/>
    </row>
    <row r="123" spans="1:27">
      <c r="A123" s="34" t="s">
        <v>116</v>
      </c>
      <c r="B123" s="34" t="s">
        <v>26</v>
      </c>
      <c r="C123" s="34" t="s">
        <v>516</v>
      </c>
      <c r="D123" s="116">
        <v>82583</v>
      </c>
      <c r="E123" s="116">
        <v>18.6024891249847</v>
      </c>
      <c r="F123" s="116">
        <f t="shared" si="0"/>
        <v>7.1824282335848268</v>
      </c>
      <c r="G123" s="99">
        <f>VLOOKUP("*"&amp;A123,'All Charge Points'!A:G,6,FALSE)</f>
        <v>12</v>
      </c>
      <c r="H123" s="99">
        <v>4</v>
      </c>
      <c r="I123" s="100">
        <f>VLOOKUP("*"&amp;A123,'All Charge Points'!A:G,7,FALSE)</f>
        <v>13.7488542621448</v>
      </c>
      <c r="J123" s="117">
        <v>19</v>
      </c>
      <c r="K123" s="100">
        <f t="shared" si="1"/>
        <v>1.6707441563966274</v>
      </c>
      <c r="L123" s="117">
        <v>11</v>
      </c>
      <c r="M123" s="110">
        <f>VLOOKUP("*"&amp;A123,'Rapid Charge Points'!B:D,2,FALSE)</f>
        <v>0</v>
      </c>
      <c r="N123" s="110">
        <v>1</v>
      </c>
      <c r="O123" s="118">
        <f>VLOOKUP("*"&amp;A123,'Rapid Charge Points'!B:D,3,FALSE)</f>
        <v>0</v>
      </c>
      <c r="P123" s="94">
        <v>1</v>
      </c>
      <c r="Q123" s="118">
        <f t="shared" si="2"/>
        <v>0</v>
      </c>
      <c r="R123" s="94">
        <v>1</v>
      </c>
      <c r="S123" s="119">
        <f>VLOOKUP(A123,BEVs!A:G,6,FALSE)</f>
        <v>122</v>
      </c>
      <c r="T123" s="120">
        <v>9</v>
      </c>
      <c r="U123" s="119">
        <f>VLOOKUP(A123,PHEVs!A:G,6,FALSE)</f>
        <v>135</v>
      </c>
      <c r="V123" s="120">
        <v>19</v>
      </c>
      <c r="W123" s="110">
        <v>170</v>
      </c>
      <c r="X123" s="110">
        <v>25</v>
      </c>
      <c r="Y123" s="120">
        <f t="shared" si="3"/>
        <v>9</v>
      </c>
      <c r="Z123" s="89"/>
      <c r="AA123" s="89"/>
    </row>
    <row r="124" spans="1:27">
      <c r="A124" s="34" t="s">
        <v>224</v>
      </c>
      <c r="B124" s="34" t="s">
        <v>222</v>
      </c>
      <c r="C124" s="34" t="s">
        <v>516</v>
      </c>
      <c r="D124" s="116">
        <v>88710</v>
      </c>
      <c r="E124" s="116">
        <v>23.5099900997009</v>
      </c>
      <c r="F124" s="116">
        <f t="shared" si="0"/>
        <v>9.0772162547107733</v>
      </c>
      <c r="G124" s="99">
        <f>VLOOKUP("*"&amp;A124,'All Charge Points'!A:G,6,FALSE)</f>
        <v>11</v>
      </c>
      <c r="H124" s="99">
        <v>2</v>
      </c>
      <c r="I124" s="100">
        <f>VLOOKUP("*"&amp;A124,'All Charge Points'!A:G,7,FALSE)</f>
        <v>11.722579820111701</v>
      </c>
      <c r="J124" s="117">
        <v>10</v>
      </c>
      <c r="K124" s="100">
        <f t="shared" si="1"/>
        <v>1.2118252657351163</v>
      </c>
      <c r="L124" s="117">
        <v>3</v>
      </c>
      <c r="M124" s="110">
        <f>VLOOKUP("*"&amp;A124,'Rapid Charge Points'!B:D,2,FALSE)</f>
        <v>3</v>
      </c>
      <c r="N124" s="110">
        <v>10</v>
      </c>
      <c r="O124" s="118">
        <f>VLOOKUP("*"&amp;A124,'Rapid Charge Points'!B:D,3,FALSE)</f>
        <v>3.1970672236668198</v>
      </c>
      <c r="P124" s="94">
        <v>30</v>
      </c>
      <c r="Q124" s="118">
        <f t="shared" si="2"/>
        <v>0.33049779974594079</v>
      </c>
      <c r="R124" s="94">
        <v>18</v>
      </c>
      <c r="S124" s="119">
        <f>VLOOKUP(A124,BEVs!A:G,6,FALSE)</f>
        <v>91</v>
      </c>
      <c r="T124" s="120">
        <v>3</v>
      </c>
      <c r="U124" s="119">
        <f>VLOOKUP(A124,PHEVs!A:G,6,FALSE)</f>
        <v>64</v>
      </c>
      <c r="V124" s="120">
        <v>1</v>
      </c>
      <c r="W124" s="110">
        <v>50</v>
      </c>
      <c r="X124" s="110">
        <v>3</v>
      </c>
      <c r="Y124" s="120">
        <f t="shared" si="3"/>
        <v>8</v>
      </c>
      <c r="Z124" s="89"/>
      <c r="AA124" s="89"/>
    </row>
    <row r="125" spans="1:27">
      <c r="A125" s="34" t="s">
        <v>154</v>
      </c>
      <c r="B125" s="34" t="s">
        <v>30</v>
      </c>
      <c r="C125" s="34" t="s">
        <v>516</v>
      </c>
      <c r="D125" s="116">
        <v>94165</v>
      </c>
      <c r="E125" s="116">
        <v>21.522494349914599</v>
      </c>
      <c r="F125" s="116">
        <f t="shared" si="0"/>
        <v>8.3098433783454055</v>
      </c>
      <c r="G125" s="99">
        <f>VLOOKUP("*"&amp;A125,'All Charge Points'!A:G,6,FALSE)</f>
        <v>9</v>
      </c>
      <c r="H125" s="99">
        <v>1</v>
      </c>
      <c r="I125" s="100">
        <f>VLOOKUP("*"&amp;A125,'All Charge Points'!A:G,7,FALSE)</f>
        <v>10.2152002179243</v>
      </c>
      <c r="J125" s="117">
        <v>8</v>
      </c>
      <c r="K125" s="100">
        <f t="shared" si="1"/>
        <v>1.083052903674824</v>
      </c>
      <c r="L125" s="117">
        <v>1</v>
      </c>
      <c r="M125" s="110">
        <f>VLOOKUP("*"&amp;A125,'Rapid Charge Points'!B:D,2,FALSE)</f>
        <v>1</v>
      </c>
      <c r="N125" s="110">
        <v>2</v>
      </c>
      <c r="O125" s="118">
        <f>VLOOKUP("*"&amp;A125,'Rapid Charge Points'!B:D,3,FALSE)</f>
        <v>1.13502224643603</v>
      </c>
      <c r="P125" s="94">
        <v>5</v>
      </c>
      <c r="Q125" s="118">
        <f t="shared" si="2"/>
        <v>0.12033921151942488</v>
      </c>
      <c r="R125" s="94">
        <v>5</v>
      </c>
      <c r="S125" s="119">
        <f>VLOOKUP(A125,BEVs!A:G,6,FALSE)</f>
        <v>129</v>
      </c>
      <c r="T125" s="120">
        <v>10</v>
      </c>
      <c r="U125" s="119">
        <f>VLOOKUP(A125,PHEVs!A:G,6,FALSE)</f>
        <v>118</v>
      </c>
      <c r="V125" s="120">
        <v>13</v>
      </c>
      <c r="W125" s="110">
        <v>170</v>
      </c>
      <c r="X125" s="110">
        <v>21</v>
      </c>
      <c r="Y125" s="120">
        <f t="shared" si="3"/>
        <v>6.6</v>
      </c>
      <c r="Z125" s="89"/>
      <c r="AA125" s="89"/>
    </row>
  </sheetData>
  <sheetProtection sheet="1" formatCells="0" formatColumns="0" formatRows="0" insertColumns="0" insertRows="0" insertHyperlinks="0" deleteColumns="0" deleteRows="0" sort="0" autoFilter="0" pivotTables="0"/>
  <autoFilter ref="A5:Y5" xr:uid="{00000000-0009-0000-0000-000003000000}">
    <sortState xmlns:xlrd2="http://schemas.microsoft.com/office/spreadsheetml/2017/richdata2" ref="A5:Y5">
      <sortCondition descending="1" ref="Y5"/>
    </sortState>
  </autoFilter>
  <mergeCells count="3">
    <mergeCell ref="G4:R4"/>
    <mergeCell ref="S4:V4"/>
    <mergeCell ref="W4:X4"/>
  </mergeCells>
  <pageMargins left="0.7" right="0.7" top="0.75" bottom="0.75" header="0" footer="0"/>
  <pageSetup paperSize="9" scale="2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O1000"/>
  <sheetViews>
    <sheetView workbookViewId="0"/>
  </sheetViews>
  <sheetFormatPr defaultColWidth="14.42578125" defaultRowHeight="15" customHeight="1"/>
  <cols>
    <col min="1" max="1" width="24.5703125" customWidth="1"/>
    <col min="2" max="2" width="44.7109375" customWidth="1"/>
    <col min="3" max="39" width="10.42578125" customWidth="1"/>
    <col min="40" max="41" width="10.5703125" customWidth="1"/>
  </cols>
  <sheetData>
    <row r="1" spans="1:41" ht="13.5" customHeight="1">
      <c r="A1" s="121" t="s">
        <v>574</v>
      </c>
      <c r="B1" s="122"/>
      <c r="C1" s="122"/>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2"/>
      <c r="AO1" s="122"/>
    </row>
    <row r="2" spans="1:41" ht="15" customHeight="1">
      <c r="A2" s="283" t="s">
        <v>575</v>
      </c>
      <c r="B2" s="284"/>
      <c r="C2" s="284"/>
      <c r="D2" s="284"/>
      <c r="E2" s="284"/>
      <c r="F2" s="284"/>
      <c r="G2" s="284"/>
      <c r="H2" s="284"/>
      <c r="I2" s="285"/>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2"/>
      <c r="AO2" s="122"/>
    </row>
    <row r="3" spans="1:41" ht="13.5" customHeight="1">
      <c r="A3" s="122"/>
      <c r="B3" s="122"/>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2"/>
      <c r="AO3" s="122"/>
    </row>
    <row r="4" spans="1:41" ht="13.5" customHeight="1">
      <c r="A4" s="5" t="s">
        <v>576</v>
      </c>
      <c r="B4" s="122"/>
      <c r="C4" s="122"/>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2"/>
      <c r="AO4" s="122"/>
    </row>
    <row r="5" spans="1:41" ht="13.5" customHeight="1">
      <c r="A5" s="126" t="s">
        <v>577</v>
      </c>
      <c r="B5" s="122"/>
      <c r="C5" s="122"/>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2"/>
      <c r="AO5" s="122"/>
    </row>
    <row r="6" spans="1:41" ht="13.5" customHeight="1">
      <c r="A6" s="127"/>
      <c r="B6" s="127"/>
      <c r="C6" s="127"/>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7"/>
      <c r="AO6" s="127"/>
    </row>
    <row r="7" spans="1:41" ht="21.75" customHeight="1">
      <c r="A7" s="127" t="s">
        <v>578</v>
      </c>
      <c r="B7" s="130" t="s">
        <v>579</v>
      </c>
      <c r="C7" s="131" t="s">
        <v>494</v>
      </c>
      <c r="D7" s="131" t="s">
        <v>580</v>
      </c>
      <c r="E7" s="131" t="s">
        <v>581</v>
      </c>
      <c r="F7" s="131" t="s">
        <v>582</v>
      </c>
      <c r="G7" s="131" t="s">
        <v>495</v>
      </c>
      <c r="H7" s="131" t="s">
        <v>583</v>
      </c>
      <c r="I7" s="131" t="s">
        <v>584</v>
      </c>
      <c r="J7" s="131" t="s">
        <v>585</v>
      </c>
      <c r="K7" s="131" t="s">
        <v>496</v>
      </c>
      <c r="L7" s="131" t="s">
        <v>586</v>
      </c>
      <c r="M7" s="131" t="s">
        <v>587</v>
      </c>
      <c r="N7" s="131" t="s">
        <v>588</v>
      </c>
      <c r="O7" s="131" t="s">
        <v>589</v>
      </c>
      <c r="P7" s="131" t="s">
        <v>590</v>
      </c>
      <c r="Q7" s="131" t="s">
        <v>591</v>
      </c>
      <c r="R7" s="131" t="s">
        <v>592</v>
      </c>
      <c r="S7" s="131" t="s">
        <v>593</v>
      </c>
      <c r="T7" s="131" t="s">
        <v>594</v>
      </c>
      <c r="U7" s="131" t="s">
        <v>595</v>
      </c>
      <c r="V7" s="131" t="s">
        <v>596</v>
      </c>
      <c r="W7" s="131" t="s">
        <v>597</v>
      </c>
      <c r="X7" s="131" t="s">
        <v>598</v>
      </c>
      <c r="Y7" s="131" t="s">
        <v>599</v>
      </c>
      <c r="Z7" s="131" t="s">
        <v>600</v>
      </c>
      <c r="AA7" s="131" t="s">
        <v>601</v>
      </c>
      <c r="AB7" s="131" t="s">
        <v>602</v>
      </c>
      <c r="AC7" s="131" t="s">
        <v>603</v>
      </c>
      <c r="AD7" s="131" t="s">
        <v>604</v>
      </c>
      <c r="AE7" s="131" t="s">
        <v>605</v>
      </c>
      <c r="AF7" s="131" t="s">
        <v>606</v>
      </c>
      <c r="AG7" s="131" t="s">
        <v>607</v>
      </c>
      <c r="AH7" s="131" t="s">
        <v>608</v>
      </c>
      <c r="AI7" s="131" t="s">
        <v>609</v>
      </c>
      <c r="AJ7" s="131" t="s">
        <v>610</v>
      </c>
      <c r="AK7" s="132" t="s">
        <v>611</v>
      </c>
      <c r="AL7" s="131" t="s">
        <v>612</v>
      </c>
      <c r="AM7" s="132" t="s">
        <v>613</v>
      </c>
      <c r="AN7" s="131" t="s">
        <v>614</v>
      </c>
      <c r="AO7" s="132" t="s">
        <v>615</v>
      </c>
    </row>
    <row r="8" spans="1:41" ht="18" hidden="1" customHeight="1">
      <c r="A8" s="133" t="s">
        <v>616</v>
      </c>
      <c r="B8" s="134" t="s">
        <v>617</v>
      </c>
      <c r="C8" s="135">
        <v>564694</v>
      </c>
      <c r="D8" s="135">
        <v>488079</v>
      </c>
      <c r="E8" s="135">
        <v>431661</v>
      </c>
      <c r="F8" s="135">
        <v>373225</v>
      </c>
      <c r="G8" s="135">
        <v>317268</v>
      </c>
      <c r="H8" s="135">
        <v>300016</v>
      </c>
      <c r="I8" s="135">
        <v>269376</v>
      </c>
      <c r="J8" s="135">
        <v>245138</v>
      </c>
      <c r="K8" s="135">
        <v>224772</v>
      </c>
      <c r="L8" s="135">
        <v>212326</v>
      </c>
      <c r="M8" s="135">
        <v>198259</v>
      </c>
      <c r="N8" s="135">
        <v>183444</v>
      </c>
      <c r="O8" s="135">
        <v>168533</v>
      </c>
      <c r="P8" s="135">
        <v>155291</v>
      </c>
      <c r="Q8" s="135">
        <v>141647</v>
      </c>
      <c r="R8" s="135">
        <v>130225</v>
      </c>
      <c r="S8" s="135">
        <v>116658</v>
      </c>
      <c r="T8" s="135">
        <v>106344</v>
      </c>
      <c r="U8" s="135">
        <v>93589</v>
      </c>
      <c r="V8" s="135">
        <v>85099</v>
      </c>
      <c r="W8" s="135">
        <v>74827</v>
      </c>
      <c r="X8" s="135">
        <v>66046</v>
      </c>
      <c r="Y8" s="135">
        <v>55059</v>
      </c>
      <c r="Z8" s="135">
        <v>48492</v>
      </c>
      <c r="AA8" s="135">
        <v>42390</v>
      </c>
      <c r="AB8" s="135">
        <v>36851</v>
      </c>
      <c r="AC8" s="135">
        <v>28899</v>
      </c>
      <c r="AD8" s="135">
        <v>23758</v>
      </c>
      <c r="AE8" s="135">
        <v>19046</v>
      </c>
      <c r="AF8" s="135">
        <v>16675</v>
      </c>
      <c r="AG8" s="135">
        <v>14967</v>
      </c>
      <c r="AH8" s="135">
        <v>14034</v>
      </c>
      <c r="AI8" s="135">
        <v>13420</v>
      </c>
      <c r="AJ8" s="135">
        <v>12583</v>
      </c>
      <c r="AK8" s="135">
        <v>12064</v>
      </c>
      <c r="AL8" s="135">
        <v>11315</v>
      </c>
      <c r="AM8" s="135">
        <v>10856</v>
      </c>
      <c r="AN8" s="135">
        <v>10270</v>
      </c>
      <c r="AO8" s="135">
        <v>9954</v>
      </c>
    </row>
    <row r="9" spans="1:41" ht="18" hidden="1" customHeight="1">
      <c r="A9" s="136" t="s">
        <v>618</v>
      </c>
      <c r="B9" s="122" t="s">
        <v>619</v>
      </c>
      <c r="C9" s="137">
        <v>558022</v>
      </c>
      <c r="D9" s="137">
        <v>482403</v>
      </c>
      <c r="E9" s="137">
        <v>426777</v>
      </c>
      <c r="F9" s="137">
        <v>368977</v>
      </c>
      <c r="G9" s="137">
        <v>313554</v>
      </c>
      <c r="H9" s="137">
        <v>296466</v>
      </c>
      <c r="I9" s="137">
        <v>266194</v>
      </c>
      <c r="J9" s="137">
        <v>242121</v>
      </c>
      <c r="K9" s="137">
        <v>221920</v>
      </c>
      <c r="L9" s="137">
        <v>209565</v>
      </c>
      <c r="M9" s="137">
        <v>195674</v>
      </c>
      <c r="N9" s="137">
        <v>180967</v>
      </c>
      <c r="O9" s="137">
        <v>166195</v>
      </c>
      <c r="P9" s="137">
        <v>153154</v>
      </c>
      <c r="Q9" s="137">
        <v>139681</v>
      </c>
      <c r="R9" s="137">
        <v>128426</v>
      </c>
      <c r="S9" s="137">
        <v>115009</v>
      </c>
      <c r="T9" s="137">
        <v>104815</v>
      </c>
      <c r="U9" s="137">
        <v>92216</v>
      </c>
      <c r="V9" s="137">
        <v>83854</v>
      </c>
      <c r="W9" s="137">
        <v>73739</v>
      </c>
      <c r="X9" s="137">
        <v>65053</v>
      </c>
      <c r="Y9" s="137">
        <v>54224</v>
      </c>
      <c r="Z9" s="137">
        <v>47749</v>
      </c>
      <c r="AA9" s="137">
        <v>41730</v>
      </c>
      <c r="AB9" s="137">
        <v>36282</v>
      </c>
      <c r="AC9" s="137">
        <v>28442</v>
      </c>
      <c r="AD9" s="137">
        <v>23365</v>
      </c>
      <c r="AE9" s="137">
        <v>18740</v>
      </c>
      <c r="AF9" s="137">
        <v>16390</v>
      </c>
      <c r="AG9" s="137">
        <v>14719</v>
      </c>
      <c r="AH9" s="137">
        <v>13814</v>
      </c>
      <c r="AI9" s="137">
        <v>13222</v>
      </c>
      <c r="AJ9" s="137">
        <v>12418</v>
      </c>
      <c r="AK9" s="137">
        <v>11909</v>
      </c>
      <c r="AL9" s="137">
        <v>11177</v>
      </c>
      <c r="AM9" s="137">
        <v>10745</v>
      </c>
      <c r="AN9" s="137">
        <v>10178</v>
      </c>
      <c r="AO9" s="137">
        <v>9867</v>
      </c>
    </row>
    <row r="10" spans="1:41" ht="18" hidden="1" customHeight="1">
      <c r="A10" s="136" t="s">
        <v>620</v>
      </c>
      <c r="B10" s="122" t="s">
        <v>516</v>
      </c>
      <c r="C10" s="137">
        <v>505077</v>
      </c>
      <c r="D10" s="137">
        <v>435982</v>
      </c>
      <c r="E10" s="137">
        <v>385981</v>
      </c>
      <c r="F10" s="137">
        <v>333964</v>
      </c>
      <c r="G10" s="137">
        <v>283590</v>
      </c>
      <c r="H10" s="137">
        <v>270241</v>
      </c>
      <c r="I10" s="137">
        <v>240243</v>
      </c>
      <c r="J10" s="137">
        <v>218330</v>
      </c>
      <c r="K10" s="137">
        <v>200298</v>
      </c>
      <c r="L10" s="137">
        <v>189398</v>
      </c>
      <c r="M10" s="137">
        <v>177339</v>
      </c>
      <c r="N10" s="137">
        <v>163599</v>
      </c>
      <c r="O10" s="137">
        <v>150681</v>
      </c>
      <c r="P10" s="137">
        <v>138539</v>
      </c>
      <c r="Q10" s="137">
        <v>126987</v>
      </c>
      <c r="R10" s="137">
        <v>116389</v>
      </c>
      <c r="S10" s="137">
        <v>104653</v>
      </c>
      <c r="T10" s="137">
        <v>95381</v>
      </c>
      <c r="U10" s="137">
        <v>83946</v>
      </c>
      <c r="V10" s="137">
        <v>76201</v>
      </c>
      <c r="W10" s="137">
        <v>67218</v>
      </c>
      <c r="X10" s="137">
        <v>59067</v>
      </c>
      <c r="Y10" s="137">
        <v>49064</v>
      </c>
      <c r="Z10" s="137">
        <v>42867</v>
      </c>
      <c r="AA10" s="137">
        <v>37598</v>
      </c>
      <c r="AB10" s="137">
        <v>32667</v>
      </c>
      <c r="AC10" s="137">
        <v>25585</v>
      </c>
      <c r="AD10" s="137">
        <v>20796</v>
      </c>
      <c r="AE10" s="137">
        <v>16546</v>
      </c>
      <c r="AF10" s="137">
        <v>14549</v>
      </c>
      <c r="AG10" s="137">
        <v>13099</v>
      </c>
      <c r="AH10" s="137">
        <v>12268</v>
      </c>
      <c r="AI10" s="137">
        <v>11653</v>
      </c>
      <c r="AJ10" s="137">
        <v>11017</v>
      </c>
      <c r="AK10" s="137">
        <v>10523</v>
      </c>
      <c r="AL10" s="137">
        <v>10021</v>
      </c>
      <c r="AM10" s="137">
        <v>9554</v>
      </c>
      <c r="AN10" s="137">
        <v>9142</v>
      </c>
      <c r="AO10" s="137">
        <v>9011</v>
      </c>
    </row>
    <row r="11" spans="1:41" ht="18" hidden="1" customHeight="1">
      <c r="A11" s="136" t="s">
        <v>621</v>
      </c>
      <c r="B11" s="122" t="s">
        <v>622</v>
      </c>
      <c r="C11" s="137">
        <v>8198</v>
      </c>
      <c r="D11" s="137">
        <v>6941</v>
      </c>
      <c r="E11" s="137">
        <v>6124</v>
      </c>
      <c r="F11" s="137">
        <v>5555</v>
      </c>
      <c r="G11" s="137">
        <v>4793</v>
      </c>
      <c r="H11" s="137">
        <v>4694</v>
      </c>
      <c r="I11" s="137">
        <v>4229</v>
      </c>
      <c r="J11" s="137">
        <v>4032</v>
      </c>
      <c r="K11" s="137">
        <v>3725</v>
      </c>
      <c r="L11" s="137">
        <v>3560</v>
      </c>
      <c r="M11" s="137">
        <v>3495</v>
      </c>
      <c r="N11" s="137">
        <v>3310</v>
      </c>
      <c r="O11" s="137">
        <v>3162</v>
      </c>
      <c r="P11" s="137">
        <v>3055</v>
      </c>
      <c r="Q11" s="137">
        <v>2926</v>
      </c>
      <c r="R11" s="137">
        <v>2804</v>
      </c>
      <c r="S11" s="137">
        <v>2673</v>
      </c>
      <c r="T11" s="137">
        <v>2518</v>
      </c>
      <c r="U11" s="137">
        <v>2361</v>
      </c>
      <c r="V11" s="137">
        <v>2291</v>
      </c>
      <c r="W11" s="137">
        <v>2198</v>
      </c>
      <c r="X11" s="137">
        <v>2051</v>
      </c>
      <c r="Y11" s="137">
        <v>1834</v>
      </c>
      <c r="Z11" s="137">
        <v>1689</v>
      </c>
      <c r="AA11" s="137">
        <v>1506</v>
      </c>
      <c r="AB11" s="137">
        <v>1304</v>
      </c>
      <c r="AC11" s="137">
        <v>1043</v>
      </c>
      <c r="AD11" s="137">
        <v>823</v>
      </c>
      <c r="AE11" s="137">
        <v>623</v>
      </c>
      <c r="AF11" s="137">
        <v>524</v>
      </c>
      <c r="AG11" s="137">
        <v>454</v>
      </c>
      <c r="AH11" s="137">
        <v>468</v>
      </c>
      <c r="AI11" s="137">
        <v>445</v>
      </c>
      <c r="AJ11" s="137">
        <v>427</v>
      </c>
      <c r="AK11" s="137">
        <v>407</v>
      </c>
      <c r="AL11" s="137">
        <v>390</v>
      </c>
      <c r="AM11" s="137">
        <v>387</v>
      </c>
      <c r="AN11" s="137">
        <v>344</v>
      </c>
      <c r="AO11" s="137">
        <v>349</v>
      </c>
    </row>
    <row r="12" spans="1:41" ht="18" hidden="1" customHeight="1">
      <c r="A12" s="136" t="s">
        <v>623</v>
      </c>
      <c r="B12" s="122" t="s">
        <v>624</v>
      </c>
      <c r="C12" s="137">
        <v>1619</v>
      </c>
      <c r="D12" s="137">
        <v>1344</v>
      </c>
      <c r="E12" s="137">
        <v>1224</v>
      </c>
      <c r="F12" s="137">
        <v>1113</v>
      </c>
      <c r="G12" s="137">
        <v>962</v>
      </c>
      <c r="H12" s="137">
        <v>937</v>
      </c>
      <c r="I12" s="137">
        <v>813</v>
      </c>
      <c r="J12" s="137">
        <v>770</v>
      </c>
      <c r="K12" s="137">
        <v>740</v>
      </c>
      <c r="L12" s="137">
        <v>698</v>
      </c>
      <c r="M12" s="137">
        <v>696</v>
      </c>
      <c r="N12" s="137">
        <v>656</v>
      </c>
      <c r="O12" s="137">
        <v>635</v>
      </c>
      <c r="P12" s="137">
        <v>603</v>
      </c>
      <c r="Q12" s="137">
        <v>592</v>
      </c>
      <c r="R12" s="137">
        <v>580</v>
      </c>
      <c r="S12" s="137">
        <v>585</v>
      </c>
      <c r="T12" s="137">
        <v>566</v>
      </c>
      <c r="U12" s="137">
        <v>535</v>
      </c>
      <c r="V12" s="137">
        <v>525</v>
      </c>
      <c r="W12" s="137">
        <v>513</v>
      </c>
      <c r="X12" s="137">
        <v>482</v>
      </c>
      <c r="Y12" s="137">
        <v>432</v>
      </c>
      <c r="Z12" s="137">
        <v>401</v>
      </c>
      <c r="AA12" s="137">
        <v>338</v>
      </c>
      <c r="AB12" s="137">
        <v>278</v>
      </c>
      <c r="AC12" s="137">
        <v>211</v>
      </c>
      <c r="AD12" s="137">
        <v>162</v>
      </c>
      <c r="AE12" s="137">
        <v>106</v>
      </c>
      <c r="AF12" s="137">
        <v>87</v>
      </c>
      <c r="AG12" s="137">
        <v>79</v>
      </c>
      <c r="AH12" s="137">
        <v>72</v>
      </c>
      <c r="AI12" s="137">
        <v>57</v>
      </c>
      <c r="AJ12" s="137">
        <v>48</v>
      </c>
      <c r="AK12" s="137">
        <v>45</v>
      </c>
      <c r="AL12" s="137">
        <v>43</v>
      </c>
      <c r="AM12" s="137">
        <v>43</v>
      </c>
      <c r="AN12" s="137">
        <v>41</v>
      </c>
      <c r="AO12" s="137">
        <v>66</v>
      </c>
    </row>
    <row r="13" spans="1:41" ht="18" hidden="1" customHeight="1">
      <c r="A13" s="136" t="s">
        <v>625</v>
      </c>
      <c r="B13" s="122" t="s">
        <v>626</v>
      </c>
      <c r="C13" s="137">
        <v>451</v>
      </c>
      <c r="D13" s="137">
        <v>373</v>
      </c>
      <c r="E13" s="137">
        <v>330</v>
      </c>
      <c r="F13" s="137">
        <v>305</v>
      </c>
      <c r="G13" s="137">
        <v>255</v>
      </c>
      <c r="H13" s="137">
        <v>251</v>
      </c>
      <c r="I13" s="137">
        <v>237</v>
      </c>
      <c r="J13" s="137">
        <v>223</v>
      </c>
      <c r="K13" s="137">
        <v>193</v>
      </c>
      <c r="L13" s="137">
        <v>190</v>
      </c>
      <c r="M13" s="137">
        <v>180</v>
      </c>
      <c r="N13" s="137">
        <v>183</v>
      </c>
      <c r="O13" s="137">
        <v>172</v>
      </c>
      <c r="P13" s="137">
        <v>158</v>
      </c>
      <c r="Q13" s="137">
        <v>157</v>
      </c>
      <c r="R13" s="137">
        <v>133</v>
      </c>
      <c r="S13" s="137">
        <v>123</v>
      </c>
      <c r="T13" s="137">
        <v>116</v>
      </c>
      <c r="U13" s="137">
        <v>105</v>
      </c>
      <c r="V13" s="137">
        <v>83</v>
      </c>
      <c r="W13" s="137">
        <v>66</v>
      </c>
      <c r="X13" s="137">
        <v>63</v>
      </c>
      <c r="Y13" s="137">
        <v>53</v>
      </c>
      <c r="Z13" s="137">
        <v>46</v>
      </c>
      <c r="AA13" s="137">
        <v>45</v>
      </c>
      <c r="AB13" s="137">
        <v>38</v>
      </c>
      <c r="AC13" s="137">
        <v>35</v>
      </c>
      <c r="AD13" s="137">
        <v>27</v>
      </c>
      <c r="AE13" s="137">
        <v>23</v>
      </c>
      <c r="AF13" s="137">
        <v>17</v>
      </c>
      <c r="AG13" s="137">
        <v>16</v>
      </c>
      <c r="AH13" s="137">
        <v>16</v>
      </c>
      <c r="AI13" s="137">
        <v>14</v>
      </c>
      <c r="AJ13" s="137">
        <v>13</v>
      </c>
      <c r="AK13" s="137">
        <v>8</v>
      </c>
      <c r="AL13" s="137">
        <v>8</v>
      </c>
      <c r="AM13" s="137">
        <v>8</v>
      </c>
      <c r="AN13" s="137">
        <v>7</v>
      </c>
      <c r="AO13" s="137">
        <v>8</v>
      </c>
    </row>
    <row r="14" spans="1:41" ht="18" hidden="1" customHeight="1">
      <c r="A14" s="136" t="s">
        <v>627</v>
      </c>
      <c r="B14" s="122" t="s">
        <v>628</v>
      </c>
      <c r="C14" s="137">
        <v>183</v>
      </c>
      <c r="D14" s="137">
        <v>149</v>
      </c>
      <c r="E14" s="137">
        <v>133</v>
      </c>
      <c r="F14" s="137">
        <v>127</v>
      </c>
      <c r="G14" s="137">
        <v>112</v>
      </c>
      <c r="H14" s="137">
        <v>108</v>
      </c>
      <c r="I14" s="137">
        <v>99</v>
      </c>
      <c r="J14" s="137">
        <v>93</v>
      </c>
      <c r="K14" s="137">
        <v>85</v>
      </c>
      <c r="L14" s="137">
        <v>80</v>
      </c>
      <c r="M14" s="137">
        <v>76</v>
      </c>
      <c r="N14" s="137">
        <v>73</v>
      </c>
      <c r="O14" s="137">
        <v>70</v>
      </c>
      <c r="P14" s="137">
        <v>66</v>
      </c>
      <c r="Q14" s="137">
        <v>61</v>
      </c>
      <c r="R14" s="137">
        <v>54</v>
      </c>
      <c r="S14" s="137">
        <v>50</v>
      </c>
      <c r="T14" s="137">
        <v>47</v>
      </c>
      <c r="U14" s="137">
        <v>39</v>
      </c>
      <c r="V14" s="137">
        <v>35</v>
      </c>
      <c r="W14" s="137">
        <v>31</v>
      </c>
      <c r="X14" s="137">
        <v>25</v>
      </c>
      <c r="Y14" s="137">
        <v>21</v>
      </c>
      <c r="Z14" s="137">
        <v>22</v>
      </c>
      <c r="AA14" s="137">
        <v>18</v>
      </c>
      <c r="AB14" s="137">
        <v>15</v>
      </c>
      <c r="AC14" s="137">
        <v>14</v>
      </c>
      <c r="AD14" s="137">
        <v>13</v>
      </c>
      <c r="AE14" s="137">
        <v>7</v>
      </c>
      <c r="AF14" s="137">
        <v>7</v>
      </c>
      <c r="AG14" s="137">
        <v>6</v>
      </c>
      <c r="AH14" s="137">
        <v>6</v>
      </c>
      <c r="AI14" s="137">
        <v>7</v>
      </c>
      <c r="AJ14" s="137">
        <v>8</v>
      </c>
      <c r="AK14" s="137">
        <v>8</v>
      </c>
      <c r="AL14" s="137">
        <v>9</v>
      </c>
      <c r="AM14" s="137">
        <v>9</v>
      </c>
      <c r="AN14" s="137">
        <v>6</v>
      </c>
      <c r="AO14" s="137">
        <v>5</v>
      </c>
    </row>
    <row r="15" spans="1:41" ht="18" hidden="1" customHeight="1">
      <c r="A15" s="136" t="s">
        <v>629</v>
      </c>
      <c r="B15" s="122" t="s">
        <v>630</v>
      </c>
      <c r="C15" s="137">
        <v>195</v>
      </c>
      <c r="D15" s="137">
        <v>170</v>
      </c>
      <c r="E15" s="137">
        <v>146</v>
      </c>
      <c r="F15" s="137">
        <v>125</v>
      </c>
      <c r="G15" s="137">
        <v>93</v>
      </c>
      <c r="H15" s="137">
        <v>91</v>
      </c>
      <c r="I15" s="137">
        <v>84</v>
      </c>
      <c r="J15" s="137">
        <v>85</v>
      </c>
      <c r="K15" s="137">
        <v>75</v>
      </c>
      <c r="L15" s="137">
        <v>69</v>
      </c>
      <c r="M15" s="137">
        <v>65</v>
      </c>
      <c r="N15" s="137">
        <v>57</v>
      </c>
      <c r="O15" s="137">
        <v>57</v>
      </c>
      <c r="P15" s="137">
        <v>51</v>
      </c>
      <c r="Q15" s="137">
        <v>46</v>
      </c>
      <c r="R15" s="137">
        <v>44</v>
      </c>
      <c r="S15" s="137">
        <v>49</v>
      </c>
      <c r="T15" s="137">
        <v>49</v>
      </c>
      <c r="U15" s="137">
        <v>46</v>
      </c>
      <c r="V15" s="137">
        <v>46</v>
      </c>
      <c r="W15" s="137">
        <v>45</v>
      </c>
      <c r="X15" s="137">
        <v>47</v>
      </c>
      <c r="Y15" s="137">
        <v>43</v>
      </c>
      <c r="Z15" s="137">
        <v>40</v>
      </c>
      <c r="AA15" s="137">
        <v>34</v>
      </c>
      <c r="AB15" s="137">
        <v>33</v>
      </c>
      <c r="AC15" s="137">
        <v>25</v>
      </c>
      <c r="AD15" s="137">
        <v>25</v>
      </c>
      <c r="AE15" s="137">
        <v>16</v>
      </c>
      <c r="AF15" s="137">
        <v>13</v>
      </c>
      <c r="AG15" s="137">
        <v>12</v>
      </c>
      <c r="AH15" s="137">
        <v>13</v>
      </c>
      <c r="AI15" s="137">
        <v>13</v>
      </c>
      <c r="AJ15" s="137">
        <v>7</v>
      </c>
      <c r="AK15" s="137">
        <v>6</v>
      </c>
      <c r="AL15" s="137">
        <v>5</v>
      </c>
      <c r="AM15" s="137" t="s">
        <v>631</v>
      </c>
      <c r="AN15" s="137" t="s">
        <v>631</v>
      </c>
      <c r="AO15" s="137" t="s">
        <v>631</v>
      </c>
    </row>
    <row r="16" spans="1:41" ht="18" hidden="1" customHeight="1">
      <c r="A16" s="136" t="s">
        <v>632</v>
      </c>
      <c r="B16" s="122" t="s">
        <v>633</v>
      </c>
      <c r="C16" s="137">
        <v>1577</v>
      </c>
      <c r="D16" s="137">
        <v>1341</v>
      </c>
      <c r="E16" s="137">
        <v>1211</v>
      </c>
      <c r="F16" s="137">
        <v>1108</v>
      </c>
      <c r="G16" s="137">
        <v>955</v>
      </c>
      <c r="H16" s="137">
        <v>944</v>
      </c>
      <c r="I16" s="137">
        <v>839</v>
      </c>
      <c r="J16" s="137">
        <v>791</v>
      </c>
      <c r="K16" s="137">
        <v>739</v>
      </c>
      <c r="L16" s="137">
        <v>693</v>
      </c>
      <c r="M16" s="137">
        <v>675</v>
      </c>
      <c r="N16" s="137">
        <v>653</v>
      </c>
      <c r="O16" s="137">
        <v>621</v>
      </c>
      <c r="P16" s="137">
        <v>601</v>
      </c>
      <c r="Q16" s="137">
        <v>570</v>
      </c>
      <c r="R16" s="137">
        <v>525</v>
      </c>
      <c r="S16" s="137">
        <v>481</v>
      </c>
      <c r="T16" s="137">
        <v>450</v>
      </c>
      <c r="U16" s="137">
        <v>413</v>
      </c>
      <c r="V16" s="137">
        <v>383</v>
      </c>
      <c r="W16" s="137">
        <v>361</v>
      </c>
      <c r="X16" s="137">
        <v>341</v>
      </c>
      <c r="Y16" s="137">
        <v>301</v>
      </c>
      <c r="Z16" s="137">
        <v>275</v>
      </c>
      <c r="AA16" s="137">
        <v>254</v>
      </c>
      <c r="AB16" s="137">
        <v>219</v>
      </c>
      <c r="AC16" s="137">
        <v>181</v>
      </c>
      <c r="AD16" s="137">
        <v>137</v>
      </c>
      <c r="AE16" s="137">
        <v>98</v>
      </c>
      <c r="AF16" s="137">
        <v>89</v>
      </c>
      <c r="AG16" s="137">
        <v>68</v>
      </c>
      <c r="AH16" s="137">
        <v>102</v>
      </c>
      <c r="AI16" s="137">
        <v>97</v>
      </c>
      <c r="AJ16" s="137">
        <v>91</v>
      </c>
      <c r="AK16" s="137">
        <v>91</v>
      </c>
      <c r="AL16" s="137">
        <v>91</v>
      </c>
      <c r="AM16" s="137">
        <v>89</v>
      </c>
      <c r="AN16" s="137">
        <v>91</v>
      </c>
      <c r="AO16" s="137">
        <v>89</v>
      </c>
    </row>
    <row r="17" spans="1:41" ht="18" hidden="1" customHeight="1">
      <c r="A17" s="136" t="s">
        <v>634</v>
      </c>
      <c r="B17" s="122" t="s">
        <v>635</v>
      </c>
      <c r="C17" s="137">
        <v>260</v>
      </c>
      <c r="D17" s="137">
        <v>202</v>
      </c>
      <c r="E17" s="137">
        <v>175</v>
      </c>
      <c r="F17" s="137">
        <v>156</v>
      </c>
      <c r="G17" s="137">
        <v>136</v>
      </c>
      <c r="H17" s="137">
        <v>125</v>
      </c>
      <c r="I17" s="137">
        <v>113</v>
      </c>
      <c r="J17" s="137">
        <v>112</v>
      </c>
      <c r="K17" s="137">
        <v>103</v>
      </c>
      <c r="L17" s="137">
        <v>83</v>
      </c>
      <c r="M17" s="137">
        <v>82</v>
      </c>
      <c r="N17" s="137">
        <v>79</v>
      </c>
      <c r="O17" s="137">
        <v>70</v>
      </c>
      <c r="P17" s="137">
        <v>68</v>
      </c>
      <c r="Q17" s="137">
        <v>66</v>
      </c>
      <c r="R17" s="137">
        <v>69</v>
      </c>
      <c r="S17" s="137">
        <v>50</v>
      </c>
      <c r="T17" s="137">
        <v>44</v>
      </c>
      <c r="U17" s="137">
        <v>38</v>
      </c>
      <c r="V17" s="137">
        <v>36</v>
      </c>
      <c r="W17" s="137">
        <v>35</v>
      </c>
      <c r="X17" s="137">
        <v>36</v>
      </c>
      <c r="Y17" s="137">
        <v>35</v>
      </c>
      <c r="Z17" s="137">
        <v>30</v>
      </c>
      <c r="AA17" s="137">
        <v>28</v>
      </c>
      <c r="AB17" s="137">
        <v>20</v>
      </c>
      <c r="AC17" s="137">
        <v>17</v>
      </c>
      <c r="AD17" s="137">
        <v>11</v>
      </c>
      <c r="AE17" s="137">
        <v>8</v>
      </c>
      <c r="AF17" s="137">
        <v>8</v>
      </c>
      <c r="AG17" s="137">
        <v>6</v>
      </c>
      <c r="AH17" s="137">
        <v>5</v>
      </c>
      <c r="AI17" s="137" t="s">
        <v>631</v>
      </c>
      <c r="AJ17" s="137" t="s">
        <v>631</v>
      </c>
      <c r="AK17" s="137" t="s">
        <v>631</v>
      </c>
      <c r="AL17" s="137">
        <v>5</v>
      </c>
      <c r="AM17" s="137" t="s">
        <v>631</v>
      </c>
      <c r="AN17" s="137" t="s">
        <v>631</v>
      </c>
      <c r="AO17" s="137" t="s">
        <v>631</v>
      </c>
    </row>
    <row r="18" spans="1:41" ht="18" hidden="1" customHeight="1">
      <c r="A18" s="136" t="s">
        <v>636</v>
      </c>
      <c r="B18" s="122" t="s">
        <v>637</v>
      </c>
      <c r="C18" s="137">
        <v>551</v>
      </c>
      <c r="D18" s="137">
        <v>485</v>
      </c>
      <c r="E18" s="137">
        <v>405</v>
      </c>
      <c r="F18" s="137">
        <v>337</v>
      </c>
      <c r="G18" s="137">
        <v>280</v>
      </c>
      <c r="H18" s="137">
        <v>278</v>
      </c>
      <c r="I18" s="137">
        <v>250</v>
      </c>
      <c r="J18" s="137">
        <v>231</v>
      </c>
      <c r="K18" s="137">
        <v>214</v>
      </c>
      <c r="L18" s="137">
        <v>205</v>
      </c>
      <c r="M18" s="137">
        <v>227</v>
      </c>
      <c r="N18" s="137">
        <v>180</v>
      </c>
      <c r="O18" s="137">
        <v>171</v>
      </c>
      <c r="P18" s="137">
        <v>170</v>
      </c>
      <c r="Q18" s="137">
        <v>162</v>
      </c>
      <c r="R18" s="137">
        <v>157</v>
      </c>
      <c r="S18" s="137">
        <v>137</v>
      </c>
      <c r="T18" s="137">
        <v>128</v>
      </c>
      <c r="U18" s="137">
        <v>121</v>
      </c>
      <c r="V18" s="137">
        <v>125</v>
      </c>
      <c r="W18" s="137">
        <v>122</v>
      </c>
      <c r="X18" s="137">
        <v>107</v>
      </c>
      <c r="Y18" s="137">
        <v>92</v>
      </c>
      <c r="Z18" s="137">
        <v>84</v>
      </c>
      <c r="AA18" s="137">
        <v>70</v>
      </c>
      <c r="AB18" s="137">
        <v>60</v>
      </c>
      <c r="AC18" s="137">
        <v>55</v>
      </c>
      <c r="AD18" s="137">
        <v>46</v>
      </c>
      <c r="AE18" s="137">
        <v>42</v>
      </c>
      <c r="AF18" s="137">
        <v>38</v>
      </c>
      <c r="AG18" s="137">
        <v>34</v>
      </c>
      <c r="AH18" s="137">
        <v>32</v>
      </c>
      <c r="AI18" s="137">
        <v>30</v>
      </c>
      <c r="AJ18" s="137">
        <v>30</v>
      </c>
      <c r="AK18" s="137">
        <v>31</v>
      </c>
      <c r="AL18" s="137">
        <v>31</v>
      </c>
      <c r="AM18" s="137">
        <v>31</v>
      </c>
      <c r="AN18" s="137">
        <v>29</v>
      </c>
      <c r="AO18" s="137">
        <v>29</v>
      </c>
    </row>
    <row r="19" spans="1:41" ht="18" hidden="1" customHeight="1">
      <c r="A19" s="136" t="s">
        <v>638</v>
      </c>
      <c r="B19" s="122" t="s">
        <v>639</v>
      </c>
      <c r="C19" s="137">
        <v>3355</v>
      </c>
      <c r="D19" s="137">
        <v>2871</v>
      </c>
      <c r="E19" s="137">
        <v>2494</v>
      </c>
      <c r="F19" s="137">
        <v>2277</v>
      </c>
      <c r="G19" s="137">
        <v>1993</v>
      </c>
      <c r="H19" s="137">
        <v>1953</v>
      </c>
      <c r="I19" s="137">
        <v>1787</v>
      </c>
      <c r="J19" s="137">
        <v>1721</v>
      </c>
      <c r="K19" s="137">
        <v>1570</v>
      </c>
      <c r="L19" s="137">
        <v>1536</v>
      </c>
      <c r="M19" s="137">
        <v>1488</v>
      </c>
      <c r="N19" s="137">
        <v>1423</v>
      </c>
      <c r="O19" s="137">
        <v>1360</v>
      </c>
      <c r="P19" s="137">
        <v>1332</v>
      </c>
      <c r="Q19" s="137">
        <v>1266</v>
      </c>
      <c r="R19" s="137">
        <v>1236</v>
      </c>
      <c r="S19" s="137">
        <v>1192</v>
      </c>
      <c r="T19" s="137">
        <v>1112</v>
      </c>
      <c r="U19" s="137">
        <v>1058</v>
      </c>
      <c r="V19" s="137">
        <v>1051</v>
      </c>
      <c r="W19" s="137">
        <v>1019</v>
      </c>
      <c r="X19" s="137">
        <v>944</v>
      </c>
      <c r="Y19" s="137">
        <v>851</v>
      </c>
      <c r="Z19" s="137">
        <v>785</v>
      </c>
      <c r="AA19" s="137">
        <v>713</v>
      </c>
      <c r="AB19" s="137">
        <v>635</v>
      </c>
      <c r="AC19" s="137">
        <v>499</v>
      </c>
      <c r="AD19" s="137">
        <v>396</v>
      </c>
      <c r="AE19" s="137">
        <v>317</v>
      </c>
      <c r="AF19" s="137">
        <v>259</v>
      </c>
      <c r="AG19" s="137">
        <v>227</v>
      </c>
      <c r="AH19" s="137">
        <v>216</v>
      </c>
      <c r="AI19" s="137">
        <v>217</v>
      </c>
      <c r="AJ19" s="137">
        <v>221</v>
      </c>
      <c r="AK19" s="137">
        <v>209</v>
      </c>
      <c r="AL19" s="137">
        <v>192</v>
      </c>
      <c r="AM19" s="137">
        <v>193</v>
      </c>
      <c r="AN19" s="137">
        <v>157</v>
      </c>
      <c r="AO19" s="137">
        <v>139</v>
      </c>
    </row>
    <row r="20" spans="1:41" ht="18" hidden="1" customHeight="1">
      <c r="A20" s="136" t="s">
        <v>640</v>
      </c>
      <c r="B20" s="122" t="s">
        <v>641</v>
      </c>
      <c r="C20" s="137">
        <v>586</v>
      </c>
      <c r="D20" s="137">
        <v>505</v>
      </c>
      <c r="E20" s="137">
        <v>441</v>
      </c>
      <c r="F20" s="137">
        <v>413</v>
      </c>
      <c r="G20" s="137">
        <v>367</v>
      </c>
      <c r="H20" s="137">
        <v>360</v>
      </c>
      <c r="I20" s="137">
        <v>334</v>
      </c>
      <c r="J20" s="137">
        <v>325</v>
      </c>
      <c r="K20" s="137">
        <v>297</v>
      </c>
      <c r="L20" s="137">
        <v>292</v>
      </c>
      <c r="M20" s="137">
        <v>277</v>
      </c>
      <c r="N20" s="137">
        <v>258</v>
      </c>
      <c r="O20" s="137">
        <v>255</v>
      </c>
      <c r="P20" s="137">
        <v>248</v>
      </c>
      <c r="Q20" s="137">
        <v>230</v>
      </c>
      <c r="R20" s="137">
        <v>234</v>
      </c>
      <c r="S20" s="137">
        <v>228</v>
      </c>
      <c r="T20" s="137">
        <v>217</v>
      </c>
      <c r="U20" s="137">
        <v>194</v>
      </c>
      <c r="V20" s="137">
        <v>193</v>
      </c>
      <c r="W20" s="137">
        <v>190</v>
      </c>
      <c r="X20" s="137">
        <v>176</v>
      </c>
      <c r="Y20" s="137">
        <v>161</v>
      </c>
      <c r="Z20" s="137">
        <v>154</v>
      </c>
      <c r="AA20" s="137">
        <v>137</v>
      </c>
      <c r="AB20" s="137">
        <v>129</v>
      </c>
      <c r="AC20" s="137">
        <v>116</v>
      </c>
      <c r="AD20" s="137">
        <v>94</v>
      </c>
      <c r="AE20" s="137">
        <v>89</v>
      </c>
      <c r="AF20" s="137">
        <v>78</v>
      </c>
      <c r="AG20" s="137">
        <v>73</v>
      </c>
      <c r="AH20" s="137">
        <v>74</v>
      </c>
      <c r="AI20" s="137">
        <v>81</v>
      </c>
      <c r="AJ20" s="137">
        <v>85</v>
      </c>
      <c r="AK20" s="137">
        <v>80</v>
      </c>
      <c r="AL20" s="137">
        <v>67</v>
      </c>
      <c r="AM20" s="137">
        <v>67</v>
      </c>
      <c r="AN20" s="137">
        <v>57</v>
      </c>
      <c r="AO20" s="137">
        <v>39</v>
      </c>
    </row>
    <row r="21" spans="1:41" ht="18" hidden="1" customHeight="1">
      <c r="A21" s="136" t="s">
        <v>642</v>
      </c>
      <c r="B21" s="122" t="s">
        <v>643</v>
      </c>
      <c r="C21" s="137">
        <v>929</v>
      </c>
      <c r="D21" s="137">
        <v>809</v>
      </c>
      <c r="E21" s="137">
        <v>710</v>
      </c>
      <c r="F21" s="137">
        <v>648</v>
      </c>
      <c r="G21" s="137">
        <v>543</v>
      </c>
      <c r="H21" s="137">
        <v>526</v>
      </c>
      <c r="I21" s="137">
        <v>484</v>
      </c>
      <c r="J21" s="137">
        <v>469</v>
      </c>
      <c r="K21" s="137">
        <v>403</v>
      </c>
      <c r="L21" s="137">
        <v>380</v>
      </c>
      <c r="M21" s="137">
        <v>355</v>
      </c>
      <c r="N21" s="137">
        <v>327</v>
      </c>
      <c r="O21" s="137">
        <v>306</v>
      </c>
      <c r="P21" s="137">
        <v>293</v>
      </c>
      <c r="Q21" s="137">
        <v>283</v>
      </c>
      <c r="R21" s="137">
        <v>265</v>
      </c>
      <c r="S21" s="137">
        <v>248</v>
      </c>
      <c r="T21" s="137">
        <v>227</v>
      </c>
      <c r="U21" s="137">
        <v>215</v>
      </c>
      <c r="V21" s="137">
        <v>218</v>
      </c>
      <c r="W21" s="137">
        <v>209</v>
      </c>
      <c r="X21" s="137">
        <v>189</v>
      </c>
      <c r="Y21" s="137">
        <v>165</v>
      </c>
      <c r="Z21" s="137">
        <v>148</v>
      </c>
      <c r="AA21" s="137">
        <v>145</v>
      </c>
      <c r="AB21" s="137">
        <v>133</v>
      </c>
      <c r="AC21" s="137">
        <v>108</v>
      </c>
      <c r="AD21" s="137">
        <v>92</v>
      </c>
      <c r="AE21" s="137">
        <v>73</v>
      </c>
      <c r="AF21" s="137">
        <v>54</v>
      </c>
      <c r="AG21" s="137">
        <v>45</v>
      </c>
      <c r="AH21" s="137">
        <v>41</v>
      </c>
      <c r="AI21" s="137">
        <v>42</v>
      </c>
      <c r="AJ21" s="137">
        <v>35</v>
      </c>
      <c r="AK21" s="137">
        <v>37</v>
      </c>
      <c r="AL21" s="137">
        <v>34</v>
      </c>
      <c r="AM21" s="137">
        <v>30</v>
      </c>
      <c r="AN21" s="137">
        <v>26</v>
      </c>
      <c r="AO21" s="137">
        <v>27</v>
      </c>
    </row>
    <row r="22" spans="1:41" ht="18" hidden="1" customHeight="1">
      <c r="A22" s="136" t="s">
        <v>644</v>
      </c>
      <c r="B22" s="122" t="s">
        <v>645</v>
      </c>
      <c r="C22" s="137">
        <v>711</v>
      </c>
      <c r="D22" s="137">
        <v>580</v>
      </c>
      <c r="E22" s="137">
        <v>481</v>
      </c>
      <c r="F22" s="137">
        <v>430</v>
      </c>
      <c r="G22" s="137">
        <v>356</v>
      </c>
      <c r="H22" s="137">
        <v>356</v>
      </c>
      <c r="I22" s="137">
        <v>326</v>
      </c>
      <c r="J22" s="137">
        <v>312</v>
      </c>
      <c r="K22" s="137">
        <v>273</v>
      </c>
      <c r="L22" s="137">
        <v>270</v>
      </c>
      <c r="M22" s="137">
        <v>266</v>
      </c>
      <c r="N22" s="137">
        <v>261</v>
      </c>
      <c r="O22" s="137">
        <v>239</v>
      </c>
      <c r="P22" s="137">
        <v>231</v>
      </c>
      <c r="Q22" s="137">
        <v>206</v>
      </c>
      <c r="R22" s="137">
        <v>203</v>
      </c>
      <c r="S22" s="137">
        <v>186</v>
      </c>
      <c r="T22" s="137">
        <v>162</v>
      </c>
      <c r="U22" s="137">
        <v>156</v>
      </c>
      <c r="V22" s="137">
        <v>154</v>
      </c>
      <c r="W22" s="137">
        <v>144</v>
      </c>
      <c r="X22" s="137">
        <v>132</v>
      </c>
      <c r="Y22" s="137">
        <v>114</v>
      </c>
      <c r="Z22" s="137">
        <v>102</v>
      </c>
      <c r="AA22" s="137">
        <v>91</v>
      </c>
      <c r="AB22" s="137">
        <v>76</v>
      </c>
      <c r="AC22" s="137">
        <v>53</v>
      </c>
      <c r="AD22" s="137">
        <v>39</v>
      </c>
      <c r="AE22" s="137">
        <v>24</v>
      </c>
      <c r="AF22" s="137">
        <v>16</v>
      </c>
      <c r="AG22" s="137">
        <v>11</v>
      </c>
      <c r="AH22" s="137">
        <v>10</v>
      </c>
      <c r="AI22" s="137">
        <v>7</v>
      </c>
      <c r="AJ22" s="137">
        <v>8</v>
      </c>
      <c r="AK22" s="137" t="s">
        <v>631</v>
      </c>
      <c r="AL22" s="137">
        <v>6</v>
      </c>
      <c r="AM22" s="137">
        <v>7</v>
      </c>
      <c r="AN22" s="137">
        <v>7</v>
      </c>
      <c r="AO22" s="137">
        <v>5</v>
      </c>
    </row>
    <row r="23" spans="1:41" ht="18" hidden="1" customHeight="1">
      <c r="A23" s="136" t="s">
        <v>646</v>
      </c>
      <c r="B23" s="122" t="s">
        <v>647</v>
      </c>
      <c r="C23" s="137">
        <v>446</v>
      </c>
      <c r="D23" s="137">
        <v>398</v>
      </c>
      <c r="E23" s="137">
        <v>359</v>
      </c>
      <c r="F23" s="137">
        <v>319</v>
      </c>
      <c r="G23" s="137">
        <v>292</v>
      </c>
      <c r="H23" s="137">
        <v>285</v>
      </c>
      <c r="I23" s="137">
        <v>263</v>
      </c>
      <c r="J23" s="137">
        <v>259</v>
      </c>
      <c r="K23" s="137">
        <v>256</v>
      </c>
      <c r="L23" s="137">
        <v>258</v>
      </c>
      <c r="M23" s="137">
        <v>255</v>
      </c>
      <c r="N23" s="137">
        <v>244</v>
      </c>
      <c r="O23" s="137">
        <v>244</v>
      </c>
      <c r="P23" s="137">
        <v>247</v>
      </c>
      <c r="Q23" s="137">
        <v>248</v>
      </c>
      <c r="R23" s="137">
        <v>237</v>
      </c>
      <c r="S23" s="137">
        <v>223</v>
      </c>
      <c r="T23" s="137">
        <v>216</v>
      </c>
      <c r="U23" s="137">
        <v>211</v>
      </c>
      <c r="V23" s="137">
        <v>204</v>
      </c>
      <c r="W23" s="137">
        <v>196</v>
      </c>
      <c r="X23" s="137">
        <v>177</v>
      </c>
      <c r="Y23" s="137">
        <v>155</v>
      </c>
      <c r="Z23" s="137">
        <v>147</v>
      </c>
      <c r="AA23" s="137">
        <v>141</v>
      </c>
      <c r="AB23" s="137">
        <v>126</v>
      </c>
      <c r="AC23" s="137">
        <v>91</v>
      </c>
      <c r="AD23" s="137">
        <v>71</v>
      </c>
      <c r="AE23" s="137">
        <v>56</v>
      </c>
      <c r="AF23" s="137">
        <v>45</v>
      </c>
      <c r="AG23" s="137">
        <v>31</v>
      </c>
      <c r="AH23" s="137">
        <v>28</v>
      </c>
      <c r="AI23" s="137">
        <v>28</v>
      </c>
      <c r="AJ23" s="137">
        <v>27</v>
      </c>
      <c r="AK23" s="137">
        <v>25</v>
      </c>
      <c r="AL23" s="137">
        <v>23</v>
      </c>
      <c r="AM23" s="137">
        <v>21</v>
      </c>
      <c r="AN23" s="137">
        <v>21</v>
      </c>
      <c r="AO23" s="137">
        <v>19</v>
      </c>
    </row>
    <row r="24" spans="1:41" ht="18" hidden="1" customHeight="1">
      <c r="A24" s="136" t="s">
        <v>648</v>
      </c>
      <c r="B24" s="122" t="s">
        <v>649</v>
      </c>
      <c r="C24" s="137">
        <v>683</v>
      </c>
      <c r="D24" s="137">
        <v>579</v>
      </c>
      <c r="E24" s="137">
        <v>503</v>
      </c>
      <c r="F24" s="137">
        <v>467</v>
      </c>
      <c r="G24" s="137">
        <v>435</v>
      </c>
      <c r="H24" s="137">
        <v>426</v>
      </c>
      <c r="I24" s="137">
        <v>380</v>
      </c>
      <c r="J24" s="137">
        <v>356</v>
      </c>
      <c r="K24" s="137">
        <v>341</v>
      </c>
      <c r="L24" s="137">
        <v>336</v>
      </c>
      <c r="M24" s="137">
        <v>335</v>
      </c>
      <c r="N24" s="137">
        <v>333</v>
      </c>
      <c r="O24" s="137">
        <v>316</v>
      </c>
      <c r="P24" s="137">
        <v>313</v>
      </c>
      <c r="Q24" s="137">
        <v>299</v>
      </c>
      <c r="R24" s="137">
        <v>297</v>
      </c>
      <c r="S24" s="137">
        <v>307</v>
      </c>
      <c r="T24" s="137">
        <v>290</v>
      </c>
      <c r="U24" s="137">
        <v>282</v>
      </c>
      <c r="V24" s="137">
        <v>282</v>
      </c>
      <c r="W24" s="137">
        <v>280</v>
      </c>
      <c r="X24" s="137">
        <v>270</v>
      </c>
      <c r="Y24" s="137">
        <v>256</v>
      </c>
      <c r="Z24" s="137">
        <v>234</v>
      </c>
      <c r="AA24" s="137">
        <v>199</v>
      </c>
      <c r="AB24" s="137">
        <v>171</v>
      </c>
      <c r="AC24" s="137">
        <v>131</v>
      </c>
      <c r="AD24" s="137">
        <v>100</v>
      </c>
      <c r="AE24" s="137">
        <v>75</v>
      </c>
      <c r="AF24" s="137">
        <v>66</v>
      </c>
      <c r="AG24" s="137">
        <v>67</v>
      </c>
      <c r="AH24" s="137">
        <v>63</v>
      </c>
      <c r="AI24" s="137">
        <v>59</v>
      </c>
      <c r="AJ24" s="137">
        <v>66</v>
      </c>
      <c r="AK24" s="137">
        <v>63</v>
      </c>
      <c r="AL24" s="137">
        <v>62</v>
      </c>
      <c r="AM24" s="137">
        <v>68</v>
      </c>
      <c r="AN24" s="137">
        <v>46</v>
      </c>
      <c r="AO24" s="137">
        <v>49</v>
      </c>
    </row>
    <row r="25" spans="1:41" ht="18" hidden="1" customHeight="1">
      <c r="A25" s="136"/>
      <c r="B25" s="122" t="s">
        <v>650</v>
      </c>
      <c r="C25" s="137">
        <v>7</v>
      </c>
      <c r="D25" s="137">
        <v>6</v>
      </c>
      <c r="E25" s="137">
        <v>6</v>
      </c>
      <c r="F25" s="137">
        <v>7</v>
      </c>
      <c r="G25" s="137">
        <v>7</v>
      </c>
      <c r="H25" s="137">
        <v>7</v>
      </c>
      <c r="I25" s="137">
        <v>7</v>
      </c>
      <c r="J25" s="137">
        <v>6</v>
      </c>
      <c r="K25" s="137">
        <v>6</v>
      </c>
      <c r="L25" s="137">
        <v>6</v>
      </c>
      <c r="M25" s="137">
        <v>6</v>
      </c>
      <c r="N25" s="137">
        <v>6</v>
      </c>
      <c r="O25" s="137">
        <v>6</v>
      </c>
      <c r="P25" s="137">
        <v>6</v>
      </c>
      <c r="Q25" s="137">
        <v>6</v>
      </c>
      <c r="R25" s="137">
        <v>6</v>
      </c>
      <c r="S25" s="137">
        <v>6</v>
      </c>
      <c r="T25" s="137">
        <v>6</v>
      </c>
      <c r="U25" s="137">
        <v>6</v>
      </c>
      <c r="V25" s="137">
        <v>7</v>
      </c>
      <c r="W25" s="137">
        <v>6</v>
      </c>
      <c r="X25" s="137">
        <v>6</v>
      </c>
      <c r="Y25" s="137">
        <v>6</v>
      </c>
      <c r="Z25" s="137">
        <v>6</v>
      </c>
      <c r="AA25" s="137">
        <v>6</v>
      </c>
      <c r="AB25" s="137">
        <v>6</v>
      </c>
      <c r="AC25" s="137">
        <v>6</v>
      </c>
      <c r="AD25" s="137">
        <v>6</v>
      </c>
      <c r="AE25" s="137">
        <v>6</v>
      </c>
      <c r="AF25" s="137">
        <v>6</v>
      </c>
      <c r="AG25" s="137">
        <v>6</v>
      </c>
      <c r="AH25" s="137">
        <v>6</v>
      </c>
      <c r="AI25" s="137">
        <v>6</v>
      </c>
      <c r="AJ25" s="137">
        <v>6</v>
      </c>
      <c r="AK25" s="137">
        <v>6</v>
      </c>
      <c r="AL25" s="137">
        <v>6</v>
      </c>
      <c r="AM25" s="137">
        <v>6</v>
      </c>
      <c r="AN25" s="137">
        <v>6</v>
      </c>
      <c r="AO25" s="137">
        <v>6</v>
      </c>
    </row>
    <row r="26" spans="1:41" ht="18" hidden="1" customHeight="1">
      <c r="A26" s="136" t="s">
        <v>651</v>
      </c>
      <c r="B26" s="122" t="s">
        <v>652</v>
      </c>
      <c r="C26" s="137">
        <v>65699</v>
      </c>
      <c r="D26" s="137">
        <v>56995</v>
      </c>
      <c r="E26" s="137">
        <v>50787</v>
      </c>
      <c r="F26" s="137">
        <v>44215</v>
      </c>
      <c r="G26" s="137">
        <v>15881</v>
      </c>
      <c r="H26" s="137">
        <v>15303</v>
      </c>
      <c r="I26" s="137">
        <v>13979</v>
      </c>
      <c r="J26" s="137">
        <v>12841</v>
      </c>
      <c r="K26" s="137">
        <v>11688</v>
      </c>
      <c r="L26" s="137">
        <v>11156</v>
      </c>
      <c r="M26" s="137">
        <v>10427</v>
      </c>
      <c r="N26" s="137">
        <v>9831</v>
      </c>
      <c r="O26" s="137">
        <v>9103</v>
      </c>
      <c r="P26" s="137">
        <v>8532</v>
      </c>
      <c r="Q26" s="137">
        <v>7931</v>
      </c>
      <c r="R26" s="137">
        <v>7415</v>
      </c>
      <c r="S26" s="137">
        <v>6743</v>
      </c>
      <c r="T26" s="137">
        <v>6311</v>
      </c>
      <c r="U26" s="137">
        <v>5602</v>
      </c>
      <c r="V26" s="137">
        <v>5267</v>
      </c>
      <c r="W26" s="137">
        <v>4916</v>
      </c>
      <c r="X26" s="137">
        <v>4595</v>
      </c>
      <c r="Y26" s="137">
        <v>3927</v>
      </c>
      <c r="Z26" s="137">
        <v>3410</v>
      </c>
      <c r="AA26" s="137">
        <v>2983</v>
      </c>
      <c r="AB26" s="137">
        <v>2551</v>
      </c>
      <c r="AC26" s="137">
        <v>2113</v>
      </c>
      <c r="AD26" s="137">
        <v>1820</v>
      </c>
      <c r="AE26" s="137">
        <v>1524</v>
      </c>
      <c r="AF26" s="137">
        <v>1321</v>
      </c>
      <c r="AG26" s="137">
        <v>1201</v>
      </c>
      <c r="AH26" s="137">
        <v>1151</v>
      </c>
      <c r="AI26" s="137">
        <v>996</v>
      </c>
      <c r="AJ26" s="137">
        <v>871</v>
      </c>
      <c r="AK26" s="137">
        <v>819</v>
      </c>
      <c r="AL26" s="137">
        <v>793</v>
      </c>
      <c r="AM26" s="137">
        <v>734</v>
      </c>
      <c r="AN26" s="137">
        <v>689</v>
      </c>
      <c r="AO26" s="137">
        <v>677</v>
      </c>
    </row>
    <row r="27" spans="1:41" ht="18" hidden="1" customHeight="1">
      <c r="A27" s="136" t="s">
        <v>653</v>
      </c>
      <c r="B27" s="122" t="s">
        <v>654</v>
      </c>
      <c r="C27" s="137">
        <v>446</v>
      </c>
      <c r="D27" s="137">
        <v>388</v>
      </c>
      <c r="E27" s="137">
        <v>323</v>
      </c>
      <c r="F27" s="137">
        <v>263</v>
      </c>
      <c r="G27" s="137">
        <v>212</v>
      </c>
      <c r="H27" s="137">
        <v>200</v>
      </c>
      <c r="I27" s="137">
        <v>189</v>
      </c>
      <c r="J27" s="137">
        <v>169</v>
      </c>
      <c r="K27" s="137">
        <v>156</v>
      </c>
      <c r="L27" s="137">
        <v>154</v>
      </c>
      <c r="M27" s="137">
        <v>147</v>
      </c>
      <c r="N27" s="137">
        <v>149</v>
      </c>
      <c r="O27" s="137">
        <v>136</v>
      </c>
      <c r="P27" s="137">
        <v>125</v>
      </c>
      <c r="Q27" s="137">
        <v>109</v>
      </c>
      <c r="R27" s="137">
        <v>100</v>
      </c>
      <c r="S27" s="137">
        <v>101</v>
      </c>
      <c r="T27" s="137">
        <v>94</v>
      </c>
      <c r="U27" s="137">
        <v>80</v>
      </c>
      <c r="V27" s="137">
        <v>76</v>
      </c>
      <c r="W27" s="137">
        <v>67</v>
      </c>
      <c r="X27" s="137">
        <v>57</v>
      </c>
      <c r="Y27" s="137">
        <v>51</v>
      </c>
      <c r="Z27" s="137">
        <v>44</v>
      </c>
      <c r="AA27" s="137">
        <v>40</v>
      </c>
      <c r="AB27" s="137">
        <v>28</v>
      </c>
      <c r="AC27" s="137">
        <v>28</v>
      </c>
      <c r="AD27" s="137">
        <v>22</v>
      </c>
      <c r="AE27" s="137">
        <v>22</v>
      </c>
      <c r="AF27" s="137">
        <v>16</v>
      </c>
      <c r="AG27" s="137">
        <v>13</v>
      </c>
      <c r="AH27" s="137">
        <v>14</v>
      </c>
      <c r="AI27" s="137">
        <v>12</v>
      </c>
      <c r="AJ27" s="137">
        <v>7</v>
      </c>
      <c r="AK27" s="137">
        <v>7</v>
      </c>
      <c r="AL27" s="137">
        <v>7</v>
      </c>
      <c r="AM27" s="137">
        <v>6</v>
      </c>
      <c r="AN27" s="137">
        <v>5</v>
      </c>
      <c r="AO27" s="137" t="s">
        <v>631</v>
      </c>
    </row>
    <row r="28" spans="1:41" ht="18" hidden="1" customHeight="1">
      <c r="A28" s="136" t="s">
        <v>655</v>
      </c>
      <c r="B28" s="136" t="s">
        <v>656</v>
      </c>
      <c r="C28" s="137">
        <v>375</v>
      </c>
      <c r="D28" s="137">
        <v>335</v>
      </c>
      <c r="E28" s="137">
        <v>314</v>
      </c>
      <c r="F28" s="137">
        <v>297</v>
      </c>
      <c r="G28" s="137">
        <v>267</v>
      </c>
      <c r="H28" s="137">
        <v>260</v>
      </c>
      <c r="I28" s="137">
        <v>249</v>
      </c>
      <c r="J28" s="137">
        <v>239</v>
      </c>
      <c r="K28" s="137">
        <v>222</v>
      </c>
      <c r="L28" s="137">
        <v>209</v>
      </c>
      <c r="M28" s="137">
        <v>194</v>
      </c>
      <c r="N28" s="137">
        <v>191</v>
      </c>
      <c r="O28" s="137">
        <v>175</v>
      </c>
      <c r="P28" s="137">
        <v>174</v>
      </c>
      <c r="Q28" s="137">
        <v>162</v>
      </c>
      <c r="R28" s="137">
        <v>161</v>
      </c>
      <c r="S28" s="137">
        <v>155</v>
      </c>
      <c r="T28" s="137">
        <v>144</v>
      </c>
      <c r="U28" s="137">
        <v>128</v>
      </c>
      <c r="V28" s="137">
        <v>116</v>
      </c>
      <c r="W28" s="137">
        <v>110</v>
      </c>
      <c r="X28" s="137">
        <v>101</v>
      </c>
      <c r="Y28" s="137">
        <v>86</v>
      </c>
      <c r="Z28" s="137">
        <v>70</v>
      </c>
      <c r="AA28" s="137">
        <v>54</v>
      </c>
      <c r="AB28" s="137">
        <v>35</v>
      </c>
      <c r="AC28" s="137">
        <v>19</v>
      </c>
      <c r="AD28" s="137">
        <v>14</v>
      </c>
      <c r="AE28" s="137">
        <v>16</v>
      </c>
      <c r="AF28" s="137">
        <v>16</v>
      </c>
      <c r="AG28" s="137">
        <v>12</v>
      </c>
      <c r="AH28" s="137">
        <v>15</v>
      </c>
      <c r="AI28" s="137">
        <v>14</v>
      </c>
      <c r="AJ28" s="137">
        <v>12</v>
      </c>
      <c r="AK28" s="137">
        <v>11</v>
      </c>
      <c r="AL28" s="137">
        <v>7</v>
      </c>
      <c r="AM28" s="137">
        <v>5</v>
      </c>
      <c r="AN28" s="137">
        <v>5</v>
      </c>
      <c r="AO28" s="137" t="s">
        <v>631</v>
      </c>
    </row>
    <row r="29" spans="1:41" ht="18" hidden="1" customHeight="1">
      <c r="A29" s="136" t="s">
        <v>657</v>
      </c>
      <c r="B29" s="136" t="s">
        <v>658</v>
      </c>
      <c r="C29" s="137">
        <v>3064</v>
      </c>
      <c r="D29" s="137">
        <v>2638</v>
      </c>
      <c r="E29" s="137">
        <v>2402</v>
      </c>
      <c r="F29" s="137">
        <v>2163</v>
      </c>
      <c r="G29" s="137">
        <v>1887</v>
      </c>
      <c r="H29" s="137">
        <v>1805</v>
      </c>
      <c r="I29" s="137">
        <v>1683</v>
      </c>
      <c r="J29" s="137">
        <v>1538</v>
      </c>
      <c r="K29" s="137">
        <v>1416</v>
      </c>
      <c r="L29" s="137">
        <v>1382</v>
      </c>
      <c r="M29" s="137">
        <v>1303</v>
      </c>
      <c r="N29" s="137">
        <v>1190</v>
      </c>
      <c r="O29" s="137">
        <v>1086</v>
      </c>
      <c r="P29" s="137">
        <v>992</v>
      </c>
      <c r="Q29" s="137">
        <v>905</v>
      </c>
      <c r="R29" s="137">
        <v>841</v>
      </c>
      <c r="S29" s="137">
        <v>733</v>
      </c>
      <c r="T29" s="137">
        <v>670</v>
      </c>
      <c r="U29" s="137">
        <v>602</v>
      </c>
      <c r="V29" s="137">
        <v>559</v>
      </c>
      <c r="W29" s="137">
        <v>475</v>
      </c>
      <c r="X29" s="137">
        <v>408</v>
      </c>
      <c r="Y29" s="137">
        <v>327</v>
      </c>
      <c r="Z29" s="137">
        <v>280</v>
      </c>
      <c r="AA29" s="137">
        <v>246</v>
      </c>
      <c r="AB29" s="137">
        <v>200</v>
      </c>
      <c r="AC29" s="137">
        <v>155</v>
      </c>
      <c r="AD29" s="137">
        <v>137</v>
      </c>
      <c r="AE29" s="137">
        <v>106</v>
      </c>
      <c r="AF29" s="137">
        <v>88</v>
      </c>
      <c r="AG29" s="137">
        <v>83</v>
      </c>
      <c r="AH29" s="137">
        <v>68</v>
      </c>
      <c r="AI29" s="137">
        <v>69</v>
      </c>
      <c r="AJ29" s="137">
        <v>58</v>
      </c>
      <c r="AK29" s="137">
        <v>51</v>
      </c>
      <c r="AL29" s="137">
        <v>48</v>
      </c>
      <c r="AM29" s="137">
        <v>38</v>
      </c>
      <c r="AN29" s="137">
        <v>35</v>
      </c>
      <c r="AO29" s="137">
        <v>31</v>
      </c>
    </row>
    <row r="30" spans="1:41" ht="18" hidden="1" customHeight="1">
      <c r="A30" s="136" t="s">
        <v>659</v>
      </c>
      <c r="B30" s="136" t="s">
        <v>660</v>
      </c>
      <c r="C30" s="137">
        <v>1941</v>
      </c>
      <c r="D30" s="137">
        <v>1624</v>
      </c>
      <c r="E30" s="137">
        <v>1471</v>
      </c>
      <c r="F30" s="137">
        <v>1353</v>
      </c>
      <c r="G30" s="137">
        <v>1200</v>
      </c>
      <c r="H30" s="137">
        <v>1141</v>
      </c>
      <c r="I30" s="137">
        <v>1022</v>
      </c>
      <c r="J30" s="137">
        <v>927</v>
      </c>
      <c r="K30" s="137">
        <v>839</v>
      </c>
      <c r="L30" s="137">
        <v>807</v>
      </c>
      <c r="M30" s="137">
        <v>788</v>
      </c>
      <c r="N30" s="137">
        <v>757</v>
      </c>
      <c r="O30" s="137">
        <v>695</v>
      </c>
      <c r="P30" s="137">
        <v>627</v>
      </c>
      <c r="Q30" s="137">
        <v>570</v>
      </c>
      <c r="R30" s="137">
        <v>535</v>
      </c>
      <c r="S30" s="137">
        <v>464</v>
      </c>
      <c r="T30" s="137">
        <v>423</v>
      </c>
      <c r="U30" s="137">
        <v>380</v>
      </c>
      <c r="V30" s="137">
        <v>347</v>
      </c>
      <c r="W30" s="137">
        <v>326</v>
      </c>
      <c r="X30" s="137">
        <v>291</v>
      </c>
      <c r="Y30" s="137">
        <v>235</v>
      </c>
      <c r="Z30" s="137">
        <v>214</v>
      </c>
      <c r="AA30" s="137">
        <v>181</v>
      </c>
      <c r="AB30" s="137">
        <v>152</v>
      </c>
      <c r="AC30" s="137">
        <v>119</v>
      </c>
      <c r="AD30" s="137">
        <v>103</v>
      </c>
      <c r="AE30" s="137">
        <v>85</v>
      </c>
      <c r="AF30" s="137">
        <v>73</v>
      </c>
      <c r="AG30" s="137">
        <v>66</v>
      </c>
      <c r="AH30" s="137">
        <v>62</v>
      </c>
      <c r="AI30" s="137">
        <v>59</v>
      </c>
      <c r="AJ30" s="137">
        <v>50</v>
      </c>
      <c r="AK30" s="137">
        <v>48</v>
      </c>
      <c r="AL30" s="137">
        <v>45</v>
      </c>
      <c r="AM30" s="137">
        <v>41</v>
      </c>
      <c r="AN30" s="137">
        <v>41</v>
      </c>
      <c r="AO30" s="137">
        <v>38</v>
      </c>
    </row>
    <row r="31" spans="1:41" ht="18" hidden="1" customHeight="1">
      <c r="A31" s="136" t="s">
        <v>661</v>
      </c>
      <c r="B31" s="136" t="s">
        <v>662</v>
      </c>
      <c r="C31" s="137">
        <v>542</v>
      </c>
      <c r="D31" s="137">
        <v>468</v>
      </c>
      <c r="E31" s="137">
        <v>376</v>
      </c>
      <c r="F31" s="137">
        <v>312</v>
      </c>
      <c r="G31" s="137">
        <v>274</v>
      </c>
      <c r="H31" s="137">
        <v>260</v>
      </c>
      <c r="I31" s="137">
        <v>232</v>
      </c>
      <c r="J31" s="137">
        <v>219</v>
      </c>
      <c r="K31" s="137">
        <v>205</v>
      </c>
      <c r="L31" s="137">
        <v>202</v>
      </c>
      <c r="M31" s="137">
        <v>181</v>
      </c>
      <c r="N31" s="137">
        <v>172</v>
      </c>
      <c r="O31" s="137">
        <v>161</v>
      </c>
      <c r="P31" s="137">
        <v>159</v>
      </c>
      <c r="Q31" s="137">
        <v>139</v>
      </c>
      <c r="R31" s="137">
        <v>127</v>
      </c>
      <c r="S31" s="137">
        <v>123</v>
      </c>
      <c r="T31" s="137">
        <v>123</v>
      </c>
      <c r="U31" s="137">
        <v>115</v>
      </c>
      <c r="V31" s="137">
        <v>103</v>
      </c>
      <c r="W31" s="137">
        <v>89</v>
      </c>
      <c r="X31" s="137">
        <v>95</v>
      </c>
      <c r="Y31" s="137">
        <v>83</v>
      </c>
      <c r="Z31" s="137">
        <v>72</v>
      </c>
      <c r="AA31" s="137">
        <v>66</v>
      </c>
      <c r="AB31" s="137">
        <v>55</v>
      </c>
      <c r="AC31" s="137">
        <v>48</v>
      </c>
      <c r="AD31" s="137">
        <v>41</v>
      </c>
      <c r="AE31" s="137">
        <v>38</v>
      </c>
      <c r="AF31" s="137">
        <v>33</v>
      </c>
      <c r="AG31" s="137">
        <v>34</v>
      </c>
      <c r="AH31" s="137">
        <v>33</v>
      </c>
      <c r="AI31" s="137">
        <v>31</v>
      </c>
      <c r="AJ31" s="137">
        <v>29</v>
      </c>
      <c r="AK31" s="137">
        <v>20</v>
      </c>
      <c r="AL31" s="137">
        <v>19</v>
      </c>
      <c r="AM31" s="137">
        <v>18</v>
      </c>
      <c r="AN31" s="137">
        <v>20</v>
      </c>
      <c r="AO31" s="137">
        <v>20</v>
      </c>
    </row>
    <row r="32" spans="1:41" ht="18" hidden="1" customHeight="1">
      <c r="A32" s="136" t="s">
        <v>663</v>
      </c>
      <c r="B32" s="136" t="s">
        <v>664</v>
      </c>
      <c r="C32" s="137">
        <v>1144</v>
      </c>
      <c r="D32" s="137">
        <v>958</v>
      </c>
      <c r="E32" s="137">
        <v>879</v>
      </c>
      <c r="F32" s="137">
        <v>778</v>
      </c>
      <c r="G32" s="137">
        <v>636</v>
      </c>
      <c r="H32" s="137">
        <v>610</v>
      </c>
      <c r="I32" s="137">
        <v>549</v>
      </c>
      <c r="J32" s="137">
        <v>501</v>
      </c>
      <c r="K32" s="137">
        <v>445</v>
      </c>
      <c r="L32" s="137">
        <v>421</v>
      </c>
      <c r="M32" s="137">
        <v>390</v>
      </c>
      <c r="N32" s="137">
        <v>371</v>
      </c>
      <c r="O32" s="137">
        <v>352</v>
      </c>
      <c r="P32" s="137">
        <v>338</v>
      </c>
      <c r="Q32" s="137">
        <v>319</v>
      </c>
      <c r="R32" s="137">
        <v>299</v>
      </c>
      <c r="S32" s="137">
        <v>252</v>
      </c>
      <c r="T32" s="137">
        <v>239</v>
      </c>
      <c r="U32" s="137">
        <v>207</v>
      </c>
      <c r="V32" s="137">
        <v>203</v>
      </c>
      <c r="W32" s="137">
        <v>186</v>
      </c>
      <c r="X32" s="137">
        <v>173</v>
      </c>
      <c r="Y32" s="137">
        <v>141</v>
      </c>
      <c r="Z32" s="137">
        <v>110</v>
      </c>
      <c r="AA32" s="137">
        <v>88</v>
      </c>
      <c r="AB32" s="137">
        <v>78</v>
      </c>
      <c r="AC32" s="137">
        <v>61</v>
      </c>
      <c r="AD32" s="137">
        <v>49</v>
      </c>
      <c r="AE32" s="137">
        <v>41</v>
      </c>
      <c r="AF32" s="137">
        <v>35</v>
      </c>
      <c r="AG32" s="137">
        <v>29</v>
      </c>
      <c r="AH32" s="137">
        <v>28</v>
      </c>
      <c r="AI32" s="137">
        <v>25</v>
      </c>
      <c r="AJ32" s="137">
        <v>20</v>
      </c>
      <c r="AK32" s="137">
        <v>15</v>
      </c>
      <c r="AL32" s="137">
        <v>12</v>
      </c>
      <c r="AM32" s="137">
        <v>7</v>
      </c>
      <c r="AN32" s="137">
        <v>5</v>
      </c>
      <c r="AO32" s="137">
        <v>5</v>
      </c>
    </row>
    <row r="33" spans="1:41" ht="18" hidden="1" customHeight="1">
      <c r="A33" s="136" t="s">
        <v>665</v>
      </c>
      <c r="B33" s="136" t="s">
        <v>666</v>
      </c>
      <c r="C33" s="137">
        <v>1687</v>
      </c>
      <c r="D33" s="137">
        <v>1438</v>
      </c>
      <c r="E33" s="137">
        <v>1260</v>
      </c>
      <c r="F33" s="137">
        <v>1098</v>
      </c>
      <c r="G33" s="137">
        <v>949</v>
      </c>
      <c r="H33" s="137">
        <v>928</v>
      </c>
      <c r="I33" s="137">
        <v>840</v>
      </c>
      <c r="J33" s="137">
        <v>760</v>
      </c>
      <c r="K33" s="137">
        <v>694</v>
      </c>
      <c r="L33" s="137">
        <v>647</v>
      </c>
      <c r="M33" s="137">
        <v>596</v>
      </c>
      <c r="N33" s="137">
        <v>578</v>
      </c>
      <c r="O33" s="137">
        <v>531</v>
      </c>
      <c r="P33" s="137">
        <v>492</v>
      </c>
      <c r="Q33" s="137">
        <v>467</v>
      </c>
      <c r="R33" s="137">
        <v>441</v>
      </c>
      <c r="S33" s="137">
        <v>439</v>
      </c>
      <c r="T33" s="137">
        <v>431</v>
      </c>
      <c r="U33" s="137">
        <v>389</v>
      </c>
      <c r="V33" s="137">
        <v>352</v>
      </c>
      <c r="W33" s="137">
        <v>319</v>
      </c>
      <c r="X33" s="137">
        <v>304</v>
      </c>
      <c r="Y33" s="137">
        <v>257</v>
      </c>
      <c r="Z33" s="137">
        <v>229</v>
      </c>
      <c r="AA33" s="137">
        <v>195</v>
      </c>
      <c r="AB33" s="137">
        <v>158</v>
      </c>
      <c r="AC33" s="137">
        <v>122</v>
      </c>
      <c r="AD33" s="137">
        <v>88</v>
      </c>
      <c r="AE33" s="137">
        <v>65</v>
      </c>
      <c r="AF33" s="137">
        <v>48</v>
      </c>
      <c r="AG33" s="137">
        <v>35</v>
      </c>
      <c r="AH33" s="137">
        <v>34</v>
      </c>
      <c r="AI33" s="137">
        <v>25</v>
      </c>
      <c r="AJ33" s="137">
        <v>22</v>
      </c>
      <c r="AK33" s="137">
        <v>20</v>
      </c>
      <c r="AL33" s="137">
        <v>20</v>
      </c>
      <c r="AM33" s="137">
        <v>16</v>
      </c>
      <c r="AN33" s="137">
        <v>15</v>
      </c>
      <c r="AO33" s="137">
        <v>14</v>
      </c>
    </row>
    <row r="34" spans="1:41" ht="18" hidden="1" customHeight="1">
      <c r="A34" s="136" t="s">
        <v>667</v>
      </c>
      <c r="B34" s="136" t="s">
        <v>668</v>
      </c>
      <c r="C34" s="137">
        <v>243</v>
      </c>
      <c r="D34" s="137">
        <v>197</v>
      </c>
      <c r="E34" s="137">
        <v>168</v>
      </c>
      <c r="F34" s="137">
        <v>146</v>
      </c>
      <c r="G34" s="137">
        <v>130</v>
      </c>
      <c r="H34" s="137">
        <v>123</v>
      </c>
      <c r="I34" s="137">
        <v>109</v>
      </c>
      <c r="J34" s="137">
        <v>103</v>
      </c>
      <c r="K34" s="137">
        <v>97</v>
      </c>
      <c r="L34" s="137">
        <v>96</v>
      </c>
      <c r="M34" s="137">
        <v>92</v>
      </c>
      <c r="N34" s="137">
        <v>89</v>
      </c>
      <c r="O34" s="137">
        <v>85</v>
      </c>
      <c r="P34" s="137">
        <v>80</v>
      </c>
      <c r="Q34" s="137">
        <v>78</v>
      </c>
      <c r="R34" s="137">
        <v>75</v>
      </c>
      <c r="S34" s="137">
        <v>71</v>
      </c>
      <c r="T34" s="137">
        <v>70</v>
      </c>
      <c r="U34" s="137">
        <v>66</v>
      </c>
      <c r="V34" s="137">
        <v>63</v>
      </c>
      <c r="W34" s="137">
        <v>57</v>
      </c>
      <c r="X34" s="137">
        <v>59</v>
      </c>
      <c r="Y34" s="137">
        <v>48</v>
      </c>
      <c r="Z34" s="137">
        <v>43</v>
      </c>
      <c r="AA34" s="137">
        <v>37</v>
      </c>
      <c r="AB34" s="137">
        <v>29</v>
      </c>
      <c r="AC34" s="137">
        <v>23</v>
      </c>
      <c r="AD34" s="137">
        <v>13</v>
      </c>
      <c r="AE34" s="137">
        <v>10</v>
      </c>
      <c r="AF34" s="137">
        <v>6</v>
      </c>
      <c r="AG34" s="137" t="s">
        <v>631</v>
      </c>
      <c r="AH34" s="137" t="s">
        <v>631</v>
      </c>
      <c r="AI34" s="137" t="s">
        <v>631</v>
      </c>
      <c r="AJ34" s="137" t="s">
        <v>631</v>
      </c>
      <c r="AK34" s="137" t="s">
        <v>631</v>
      </c>
      <c r="AL34" s="137" t="s">
        <v>631</v>
      </c>
      <c r="AM34" s="137" t="s">
        <v>631</v>
      </c>
      <c r="AN34" s="137" t="s">
        <v>631</v>
      </c>
      <c r="AO34" s="137" t="s">
        <v>631</v>
      </c>
    </row>
    <row r="35" spans="1:41" ht="18" hidden="1" customHeight="1">
      <c r="A35" s="136" t="s">
        <v>669</v>
      </c>
      <c r="B35" s="136" t="s">
        <v>670</v>
      </c>
      <c r="C35" s="137">
        <v>119</v>
      </c>
      <c r="D35" s="137">
        <v>100</v>
      </c>
      <c r="E35" s="137">
        <v>89</v>
      </c>
      <c r="F35" s="137">
        <v>87</v>
      </c>
      <c r="G35" s="137">
        <v>83</v>
      </c>
      <c r="H35" s="137">
        <v>76</v>
      </c>
      <c r="I35" s="137">
        <v>68</v>
      </c>
      <c r="J35" s="137">
        <v>56</v>
      </c>
      <c r="K35" s="137">
        <v>52</v>
      </c>
      <c r="L35" s="137">
        <v>49</v>
      </c>
      <c r="M35" s="137">
        <v>49</v>
      </c>
      <c r="N35" s="137">
        <v>52</v>
      </c>
      <c r="O35" s="137">
        <v>50</v>
      </c>
      <c r="P35" s="137">
        <v>46</v>
      </c>
      <c r="Q35" s="137">
        <v>43</v>
      </c>
      <c r="R35" s="137">
        <v>40</v>
      </c>
      <c r="S35" s="137">
        <v>37</v>
      </c>
      <c r="T35" s="137">
        <v>34</v>
      </c>
      <c r="U35" s="137">
        <v>27</v>
      </c>
      <c r="V35" s="137">
        <v>28</v>
      </c>
      <c r="W35" s="137">
        <v>30</v>
      </c>
      <c r="X35" s="137">
        <v>30</v>
      </c>
      <c r="Y35" s="137">
        <v>24</v>
      </c>
      <c r="Z35" s="137">
        <v>23</v>
      </c>
      <c r="AA35" s="137">
        <v>18</v>
      </c>
      <c r="AB35" s="137">
        <v>11</v>
      </c>
      <c r="AC35" s="137">
        <v>9</v>
      </c>
      <c r="AD35" s="137">
        <v>6</v>
      </c>
      <c r="AE35" s="137" t="s">
        <v>631</v>
      </c>
      <c r="AF35" s="137" t="s">
        <v>631</v>
      </c>
      <c r="AG35" s="137" t="s">
        <v>631</v>
      </c>
      <c r="AH35" s="137">
        <v>5</v>
      </c>
      <c r="AI35" s="137" t="s">
        <v>631</v>
      </c>
      <c r="AJ35" s="137" t="s">
        <v>631</v>
      </c>
      <c r="AK35" s="137">
        <v>0</v>
      </c>
      <c r="AL35" s="137">
        <v>0</v>
      </c>
      <c r="AM35" s="137">
        <v>0</v>
      </c>
      <c r="AN35" s="137">
        <v>0</v>
      </c>
      <c r="AO35" s="137">
        <v>0</v>
      </c>
    </row>
    <row r="36" spans="1:41" ht="18" hidden="1" customHeight="1">
      <c r="A36" s="136" t="s">
        <v>671</v>
      </c>
      <c r="B36" s="136" t="s">
        <v>672</v>
      </c>
      <c r="C36" s="137">
        <v>342</v>
      </c>
      <c r="D36" s="137">
        <v>278</v>
      </c>
      <c r="E36" s="137">
        <v>239</v>
      </c>
      <c r="F36" s="137">
        <v>202</v>
      </c>
      <c r="G36" s="137">
        <v>178</v>
      </c>
      <c r="H36" s="137">
        <v>180</v>
      </c>
      <c r="I36" s="137">
        <v>162</v>
      </c>
      <c r="J36" s="137">
        <v>146</v>
      </c>
      <c r="K36" s="137">
        <v>135</v>
      </c>
      <c r="L36" s="137">
        <v>125</v>
      </c>
      <c r="M36" s="137">
        <v>116</v>
      </c>
      <c r="N36" s="137">
        <v>118</v>
      </c>
      <c r="O36" s="137">
        <v>108</v>
      </c>
      <c r="P36" s="137">
        <v>97</v>
      </c>
      <c r="Q36" s="137">
        <v>93</v>
      </c>
      <c r="R36" s="137">
        <v>97</v>
      </c>
      <c r="S36" s="137">
        <v>122</v>
      </c>
      <c r="T36" s="137">
        <v>115</v>
      </c>
      <c r="U36" s="137">
        <v>107</v>
      </c>
      <c r="V36" s="137">
        <v>89</v>
      </c>
      <c r="W36" s="137">
        <v>69</v>
      </c>
      <c r="X36" s="137">
        <v>61</v>
      </c>
      <c r="Y36" s="137">
        <v>52</v>
      </c>
      <c r="Z36" s="137">
        <v>48</v>
      </c>
      <c r="AA36" s="137">
        <v>39</v>
      </c>
      <c r="AB36" s="137">
        <v>35</v>
      </c>
      <c r="AC36" s="137">
        <v>24</v>
      </c>
      <c r="AD36" s="137">
        <v>19</v>
      </c>
      <c r="AE36" s="137">
        <v>12</v>
      </c>
      <c r="AF36" s="137">
        <v>6</v>
      </c>
      <c r="AG36" s="137">
        <v>5</v>
      </c>
      <c r="AH36" s="137">
        <v>6</v>
      </c>
      <c r="AI36" s="137">
        <v>5</v>
      </c>
      <c r="AJ36" s="137">
        <v>5</v>
      </c>
      <c r="AK36" s="137" t="s">
        <v>631</v>
      </c>
      <c r="AL36" s="137" t="s">
        <v>631</v>
      </c>
      <c r="AM36" s="137" t="s">
        <v>631</v>
      </c>
      <c r="AN36" s="137" t="s">
        <v>631</v>
      </c>
      <c r="AO36" s="137" t="s">
        <v>631</v>
      </c>
    </row>
    <row r="37" spans="1:41" ht="18" hidden="1" customHeight="1">
      <c r="A37" s="136" t="s">
        <v>673</v>
      </c>
      <c r="B37" s="136" t="s">
        <v>674</v>
      </c>
      <c r="C37" s="137">
        <v>155</v>
      </c>
      <c r="D37" s="137">
        <v>133</v>
      </c>
      <c r="E37" s="137">
        <v>123</v>
      </c>
      <c r="F37" s="137">
        <v>109</v>
      </c>
      <c r="G37" s="137">
        <v>97</v>
      </c>
      <c r="H37" s="137">
        <v>98</v>
      </c>
      <c r="I37" s="137">
        <v>87</v>
      </c>
      <c r="J37" s="137">
        <v>84</v>
      </c>
      <c r="K37" s="137">
        <v>77</v>
      </c>
      <c r="L37" s="137">
        <v>78</v>
      </c>
      <c r="M37" s="137">
        <v>77</v>
      </c>
      <c r="N37" s="137">
        <v>78</v>
      </c>
      <c r="O37" s="137">
        <v>77</v>
      </c>
      <c r="P37" s="137">
        <v>72</v>
      </c>
      <c r="Q37" s="137">
        <v>67</v>
      </c>
      <c r="R37" s="137">
        <v>66</v>
      </c>
      <c r="S37" s="137">
        <v>60</v>
      </c>
      <c r="T37" s="137">
        <v>63</v>
      </c>
      <c r="U37" s="137">
        <v>53</v>
      </c>
      <c r="V37" s="137">
        <v>51</v>
      </c>
      <c r="W37" s="137">
        <v>58</v>
      </c>
      <c r="X37" s="137">
        <v>52</v>
      </c>
      <c r="Y37" s="137">
        <v>44</v>
      </c>
      <c r="Z37" s="137">
        <v>41</v>
      </c>
      <c r="AA37" s="137">
        <v>37</v>
      </c>
      <c r="AB37" s="137">
        <v>31</v>
      </c>
      <c r="AC37" s="137">
        <v>26</v>
      </c>
      <c r="AD37" s="137">
        <v>19</v>
      </c>
      <c r="AE37" s="137">
        <v>15</v>
      </c>
      <c r="AF37" s="137">
        <v>12</v>
      </c>
      <c r="AG37" s="137">
        <v>10</v>
      </c>
      <c r="AH37" s="137">
        <v>9</v>
      </c>
      <c r="AI37" s="137">
        <v>6</v>
      </c>
      <c r="AJ37" s="137">
        <v>5</v>
      </c>
      <c r="AK37" s="137" t="s">
        <v>631</v>
      </c>
      <c r="AL37" s="137" t="s">
        <v>631</v>
      </c>
      <c r="AM37" s="137">
        <v>6</v>
      </c>
      <c r="AN37" s="137">
        <v>6</v>
      </c>
      <c r="AO37" s="137">
        <v>5</v>
      </c>
    </row>
    <row r="38" spans="1:41" ht="18" hidden="1" customHeight="1">
      <c r="A38" s="136" t="s">
        <v>675</v>
      </c>
      <c r="B38" s="136" t="s">
        <v>676</v>
      </c>
      <c r="C38" s="137">
        <v>229</v>
      </c>
      <c r="D38" s="137">
        <v>201</v>
      </c>
      <c r="E38" s="137">
        <v>174</v>
      </c>
      <c r="F38" s="137">
        <v>148</v>
      </c>
      <c r="G38" s="137">
        <v>118</v>
      </c>
      <c r="H38" s="137">
        <v>111</v>
      </c>
      <c r="I38" s="137">
        <v>100</v>
      </c>
      <c r="J38" s="137">
        <v>86</v>
      </c>
      <c r="K38" s="137">
        <v>84</v>
      </c>
      <c r="L38" s="137">
        <v>75</v>
      </c>
      <c r="M38" s="137">
        <v>65</v>
      </c>
      <c r="N38" s="137">
        <v>59</v>
      </c>
      <c r="O38" s="137">
        <v>53</v>
      </c>
      <c r="P38" s="137">
        <v>47</v>
      </c>
      <c r="Q38" s="137">
        <v>47</v>
      </c>
      <c r="R38" s="137">
        <v>46</v>
      </c>
      <c r="S38" s="137">
        <v>41</v>
      </c>
      <c r="T38" s="137">
        <v>41</v>
      </c>
      <c r="U38" s="137">
        <v>39</v>
      </c>
      <c r="V38" s="137">
        <v>35</v>
      </c>
      <c r="W38" s="137">
        <v>29</v>
      </c>
      <c r="X38" s="137">
        <v>28</v>
      </c>
      <c r="Y38" s="137">
        <v>27</v>
      </c>
      <c r="Z38" s="137">
        <v>17</v>
      </c>
      <c r="AA38" s="137">
        <v>17</v>
      </c>
      <c r="AB38" s="137">
        <v>12</v>
      </c>
      <c r="AC38" s="137">
        <v>10</v>
      </c>
      <c r="AD38" s="137">
        <v>9</v>
      </c>
      <c r="AE38" s="137">
        <v>8</v>
      </c>
      <c r="AF38" s="137">
        <v>7</v>
      </c>
      <c r="AG38" s="137" t="s">
        <v>631</v>
      </c>
      <c r="AH38" s="137" t="s">
        <v>631</v>
      </c>
      <c r="AI38" s="137" t="s">
        <v>631</v>
      </c>
      <c r="AJ38" s="137" t="s">
        <v>631</v>
      </c>
      <c r="AK38" s="137" t="s">
        <v>631</v>
      </c>
      <c r="AL38" s="137" t="s">
        <v>631</v>
      </c>
      <c r="AM38" s="137" t="s">
        <v>631</v>
      </c>
      <c r="AN38" s="137" t="s">
        <v>631</v>
      </c>
      <c r="AO38" s="137" t="s">
        <v>631</v>
      </c>
    </row>
    <row r="39" spans="1:41" ht="18" hidden="1" customHeight="1">
      <c r="A39" s="136" t="s">
        <v>677</v>
      </c>
      <c r="B39" s="136" t="s">
        <v>678</v>
      </c>
      <c r="C39" s="137">
        <v>599</v>
      </c>
      <c r="D39" s="137">
        <v>529</v>
      </c>
      <c r="E39" s="137">
        <v>467</v>
      </c>
      <c r="F39" s="137">
        <v>406</v>
      </c>
      <c r="G39" s="137">
        <v>343</v>
      </c>
      <c r="H39" s="137">
        <v>340</v>
      </c>
      <c r="I39" s="137">
        <v>314</v>
      </c>
      <c r="J39" s="137">
        <v>285</v>
      </c>
      <c r="K39" s="137">
        <v>249</v>
      </c>
      <c r="L39" s="137">
        <v>224</v>
      </c>
      <c r="M39" s="137">
        <v>197</v>
      </c>
      <c r="N39" s="137">
        <v>182</v>
      </c>
      <c r="O39" s="137">
        <v>158</v>
      </c>
      <c r="P39" s="137">
        <v>150</v>
      </c>
      <c r="Q39" s="137">
        <v>139</v>
      </c>
      <c r="R39" s="137">
        <v>117</v>
      </c>
      <c r="S39" s="137">
        <v>108</v>
      </c>
      <c r="T39" s="137">
        <v>108</v>
      </c>
      <c r="U39" s="137">
        <v>97</v>
      </c>
      <c r="V39" s="137">
        <v>86</v>
      </c>
      <c r="W39" s="137">
        <v>76</v>
      </c>
      <c r="X39" s="137">
        <v>74</v>
      </c>
      <c r="Y39" s="137">
        <v>62</v>
      </c>
      <c r="Z39" s="137">
        <v>57</v>
      </c>
      <c r="AA39" s="137">
        <v>47</v>
      </c>
      <c r="AB39" s="137">
        <v>40</v>
      </c>
      <c r="AC39" s="137">
        <v>30</v>
      </c>
      <c r="AD39" s="137">
        <v>22</v>
      </c>
      <c r="AE39" s="137">
        <v>17</v>
      </c>
      <c r="AF39" s="137">
        <v>14</v>
      </c>
      <c r="AG39" s="137">
        <v>10</v>
      </c>
      <c r="AH39" s="137">
        <v>8</v>
      </c>
      <c r="AI39" s="137">
        <v>8</v>
      </c>
      <c r="AJ39" s="137">
        <v>7</v>
      </c>
      <c r="AK39" s="137">
        <v>6</v>
      </c>
      <c r="AL39" s="137">
        <v>6</v>
      </c>
      <c r="AM39" s="137">
        <v>5</v>
      </c>
      <c r="AN39" s="137" t="s">
        <v>631</v>
      </c>
      <c r="AO39" s="137">
        <v>5</v>
      </c>
    </row>
    <row r="40" spans="1:41" ht="18" hidden="1" customHeight="1">
      <c r="A40" s="136" t="s">
        <v>679</v>
      </c>
      <c r="B40" s="136" t="s">
        <v>680</v>
      </c>
      <c r="C40" s="137">
        <v>47736</v>
      </c>
      <c r="D40" s="137">
        <v>41689</v>
      </c>
      <c r="E40" s="137">
        <v>37195</v>
      </c>
      <c r="F40" s="137">
        <v>32046</v>
      </c>
      <c r="G40" s="137">
        <v>5410</v>
      </c>
      <c r="H40" s="137">
        <v>5254</v>
      </c>
      <c r="I40" s="137">
        <v>4740</v>
      </c>
      <c r="J40" s="137">
        <v>4365</v>
      </c>
      <c r="K40" s="137">
        <v>3931</v>
      </c>
      <c r="L40" s="137">
        <v>3716</v>
      </c>
      <c r="M40" s="137">
        <v>3470</v>
      </c>
      <c r="N40" s="137">
        <v>3251</v>
      </c>
      <c r="O40" s="137">
        <v>2998</v>
      </c>
      <c r="P40" s="137">
        <v>2860</v>
      </c>
      <c r="Q40" s="137">
        <v>2708</v>
      </c>
      <c r="R40" s="137">
        <v>2535</v>
      </c>
      <c r="S40" s="137">
        <v>2270</v>
      </c>
      <c r="T40" s="137">
        <v>2118</v>
      </c>
      <c r="U40" s="137">
        <v>1857</v>
      </c>
      <c r="V40" s="137">
        <v>1767</v>
      </c>
      <c r="W40" s="137">
        <v>1722</v>
      </c>
      <c r="X40" s="137">
        <v>1632</v>
      </c>
      <c r="Y40" s="137">
        <v>1423</v>
      </c>
      <c r="Z40" s="137">
        <v>1223</v>
      </c>
      <c r="AA40" s="137">
        <v>1075</v>
      </c>
      <c r="AB40" s="137">
        <v>983</v>
      </c>
      <c r="AC40" s="137">
        <v>819</v>
      </c>
      <c r="AD40" s="137">
        <v>715</v>
      </c>
      <c r="AE40" s="137">
        <v>577</v>
      </c>
      <c r="AF40" s="137">
        <v>487</v>
      </c>
      <c r="AG40" s="137">
        <v>435</v>
      </c>
      <c r="AH40" s="137">
        <v>419</v>
      </c>
      <c r="AI40" s="137">
        <v>351</v>
      </c>
      <c r="AJ40" s="137">
        <v>303</v>
      </c>
      <c r="AK40" s="137">
        <v>292</v>
      </c>
      <c r="AL40" s="137">
        <v>287</v>
      </c>
      <c r="AM40" s="137">
        <v>272</v>
      </c>
      <c r="AN40" s="137">
        <v>250</v>
      </c>
      <c r="AO40" s="137">
        <v>252</v>
      </c>
    </row>
    <row r="41" spans="1:41" ht="18" hidden="1" customHeight="1">
      <c r="A41" s="136" t="s">
        <v>681</v>
      </c>
      <c r="B41" s="136" t="s">
        <v>682</v>
      </c>
      <c r="C41" s="137">
        <v>925</v>
      </c>
      <c r="D41" s="137">
        <v>787</v>
      </c>
      <c r="E41" s="137">
        <v>705</v>
      </c>
      <c r="F41" s="137">
        <v>631</v>
      </c>
      <c r="G41" s="137">
        <v>517</v>
      </c>
      <c r="H41" s="137">
        <v>484</v>
      </c>
      <c r="I41" s="137">
        <v>429</v>
      </c>
      <c r="J41" s="137">
        <v>387</v>
      </c>
      <c r="K41" s="137">
        <v>362</v>
      </c>
      <c r="L41" s="137">
        <v>342</v>
      </c>
      <c r="M41" s="137">
        <v>317</v>
      </c>
      <c r="N41" s="137">
        <v>299</v>
      </c>
      <c r="O41" s="137">
        <v>286</v>
      </c>
      <c r="P41" s="137">
        <v>272</v>
      </c>
      <c r="Q41" s="137">
        <v>230</v>
      </c>
      <c r="R41" s="137">
        <v>216</v>
      </c>
      <c r="S41" s="137">
        <v>201</v>
      </c>
      <c r="T41" s="137">
        <v>196</v>
      </c>
      <c r="U41" s="137">
        <v>167</v>
      </c>
      <c r="V41" s="137">
        <v>149</v>
      </c>
      <c r="W41" s="137">
        <v>138</v>
      </c>
      <c r="X41" s="137">
        <v>131</v>
      </c>
      <c r="Y41" s="137">
        <v>108</v>
      </c>
      <c r="Z41" s="137">
        <v>86</v>
      </c>
      <c r="AA41" s="137">
        <v>70</v>
      </c>
      <c r="AB41" s="137">
        <v>57</v>
      </c>
      <c r="AC41" s="137">
        <v>49</v>
      </c>
      <c r="AD41" s="137">
        <v>46</v>
      </c>
      <c r="AE41" s="137">
        <v>40</v>
      </c>
      <c r="AF41" s="137">
        <v>32</v>
      </c>
      <c r="AG41" s="137">
        <v>28</v>
      </c>
      <c r="AH41" s="137">
        <v>26</v>
      </c>
      <c r="AI41" s="137">
        <v>22</v>
      </c>
      <c r="AJ41" s="137">
        <v>16</v>
      </c>
      <c r="AK41" s="137">
        <v>13</v>
      </c>
      <c r="AL41" s="137">
        <v>14</v>
      </c>
      <c r="AM41" s="137">
        <v>13</v>
      </c>
      <c r="AN41" s="137">
        <v>10</v>
      </c>
      <c r="AO41" s="137">
        <v>13</v>
      </c>
    </row>
    <row r="42" spans="1:41" ht="18" hidden="1" customHeight="1">
      <c r="A42" s="136" t="s">
        <v>683</v>
      </c>
      <c r="B42" s="136" t="s">
        <v>684</v>
      </c>
      <c r="C42" s="137">
        <v>1150</v>
      </c>
      <c r="D42" s="137">
        <v>969</v>
      </c>
      <c r="E42" s="137">
        <v>793</v>
      </c>
      <c r="F42" s="137">
        <v>614</v>
      </c>
      <c r="G42" s="137">
        <v>475</v>
      </c>
      <c r="H42" s="137">
        <v>485</v>
      </c>
      <c r="I42" s="137">
        <v>436</v>
      </c>
      <c r="J42" s="137">
        <v>415</v>
      </c>
      <c r="K42" s="137">
        <v>360</v>
      </c>
      <c r="L42" s="137">
        <v>331</v>
      </c>
      <c r="M42" s="137">
        <v>299</v>
      </c>
      <c r="N42" s="137">
        <v>257</v>
      </c>
      <c r="O42" s="137">
        <v>238</v>
      </c>
      <c r="P42" s="137">
        <v>277</v>
      </c>
      <c r="Q42" s="137">
        <v>369</v>
      </c>
      <c r="R42" s="137">
        <v>344</v>
      </c>
      <c r="S42" s="137">
        <v>269</v>
      </c>
      <c r="T42" s="137">
        <v>256</v>
      </c>
      <c r="U42" s="137">
        <v>195</v>
      </c>
      <c r="V42" s="137">
        <v>187</v>
      </c>
      <c r="W42" s="137">
        <v>210</v>
      </c>
      <c r="X42" s="137">
        <v>256</v>
      </c>
      <c r="Y42" s="137">
        <v>239</v>
      </c>
      <c r="Z42" s="137">
        <v>171</v>
      </c>
      <c r="AA42" s="137">
        <v>156</v>
      </c>
      <c r="AB42" s="137">
        <v>156</v>
      </c>
      <c r="AC42" s="137">
        <v>99</v>
      </c>
      <c r="AD42" s="137">
        <v>91</v>
      </c>
      <c r="AE42" s="137">
        <v>48</v>
      </c>
      <c r="AF42" s="137">
        <v>20</v>
      </c>
      <c r="AG42" s="137">
        <v>14</v>
      </c>
      <c r="AH42" s="137">
        <v>12</v>
      </c>
      <c r="AI42" s="137">
        <v>10</v>
      </c>
      <c r="AJ42" s="137">
        <v>9</v>
      </c>
      <c r="AK42" s="137">
        <v>8</v>
      </c>
      <c r="AL42" s="137">
        <v>9</v>
      </c>
      <c r="AM42" s="137">
        <v>8</v>
      </c>
      <c r="AN42" s="137">
        <v>7</v>
      </c>
      <c r="AO42" s="137">
        <v>8</v>
      </c>
    </row>
    <row r="43" spans="1:41" ht="18" hidden="1" customHeight="1">
      <c r="A43" s="136" t="s">
        <v>685</v>
      </c>
      <c r="B43" s="136" t="s">
        <v>686</v>
      </c>
      <c r="C43" s="137">
        <v>1279</v>
      </c>
      <c r="D43" s="137">
        <v>1105</v>
      </c>
      <c r="E43" s="137">
        <v>982</v>
      </c>
      <c r="F43" s="137">
        <v>882</v>
      </c>
      <c r="G43" s="137">
        <v>760</v>
      </c>
      <c r="H43" s="137">
        <v>741</v>
      </c>
      <c r="I43" s="137">
        <v>693</v>
      </c>
      <c r="J43" s="137">
        <v>638</v>
      </c>
      <c r="K43" s="137">
        <v>569</v>
      </c>
      <c r="L43" s="137">
        <v>520</v>
      </c>
      <c r="M43" s="137">
        <v>480</v>
      </c>
      <c r="N43" s="137">
        <v>450</v>
      </c>
      <c r="O43" s="137">
        <v>423</v>
      </c>
      <c r="P43" s="137">
        <v>399</v>
      </c>
      <c r="Q43" s="137">
        <v>364</v>
      </c>
      <c r="R43" s="137">
        <v>313</v>
      </c>
      <c r="S43" s="137">
        <v>289</v>
      </c>
      <c r="T43" s="137">
        <v>273</v>
      </c>
      <c r="U43" s="137">
        <v>245</v>
      </c>
      <c r="V43" s="137">
        <v>244</v>
      </c>
      <c r="W43" s="137">
        <v>222</v>
      </c>
      <c r="X43" s="137">
        <v>177</v>
      </c>
      <c r="Y43" s="137">
        <v>153</v>
      </c>
      <c r="Z43" s="137">
        <v>145</v>
      </c>
      <c r="AA43" s="137">
        <v>127</v>
      </c>
      <c r="AB43" s="137">
        <v>121</v>
      </c>
      <c r="AC43" s="137">
        <v>104</v>
      </c>
      <c r="AD43" s="137">
        <v>96</v>
      </c>
      <c r="AE43" s="137">
        <v>83</v>
      </c>
      <c r="AF43" s="137">
        <v>73</v>
      </c>
      <c r="AG43" s="137">
        <v>57</v>
      </c>
      <c r="AH43" s="137">
        <v>57</v>
      </c>
      <c r="AI43" s="137">
        <v>51</v>
      </c>
      <c r="AJ43" s="137">
        <v>47</v>
      </c>
      <c r="AK43" s="137">
        <v>43</v>
      </c>
      <c r="AL43" s="137">
        <v>41</v>
      </c>
      <c r="AM43" s="137">
        <v>34</v>
      </c>
      <c r="AN43" s="137">
        <v>37</v>
      </c>
      <c r="AO43" s="137">
        <v>38</v>
      </c>
    </row>
    <row r="44" spans="1:41" ht="18" hidden="1" customHeight="1">
      <c r="A44" s="136" t="s">
        <v>687</v>
      </c>
      <c r="B44" s="136" t="s">
        <v>688</v>
      </c>
      <c r="C44" s="137">
        <v>597</v>
      </c>
      <c r="D44" s="137">
        <v>518</v>
      </c>
      <c r="E44" s="137">
        <v>456</v>
      </c>
      <c r="F44" s="137">
        <v>406</v>
      </c>
      <c r="G44" s="137">
        <v>356</v>
      </c>
      <c r="H44" s="137">
        <v>344</v>
      </c>
      <c r="I44" s="137">
        <v>289</v>
      </c>
      <c r="J44" s="137">
        <v>260</v>
      </c>
      <c r="K44" s="137">
        <v>236</v>
      </c>
      <c r="L44" s="137">
        <v>232</v>
      </c>
      <c r="M44" s="137">
        <v>214</v>
      </c>
      <c r="N44" s="137">
        <v>214</v>
      </c>
      <c r="O44" s="137">
        <v>189</v>
      </c>
      <c r="P44" s="137">
        <v>182</v>
      </c>
      <c r="Q44" s="137">
        <v>172</v>
      </c>
      <c r="R44" s="137">
        <v>160</v>
      </c>
      <c r="S44" s="137">
        <v>156</v>
      </c>
      <c r="T44" s="137">
        <v>151</v>
      </c>
      <c r="U44" s="137">
        <v>147</v>
      </c>
      <c r="V44" s="137">
        <v>143</v>
      </c>
      <c r="W44" s="137">
        <v>141</v>
      </c>
      <c r="X44" s="137">
        <v>136</v>
      </c>
      <c r="Y44" s="137">
        <v>128</v>
      </c>
      <c r="Z44" s="137">
        <v>109</v>
      </c>
      <c r="AA44" s="137">
        <v>93</v>
      </c>
      <c r="AB44" s="137">
        <v>86</v>
      </c>
      <c r="AC44" s="137">
        <v>71</v>
      </c>
      <c r="AD44" s="137">
        <v>64</v>
      </c>
      <c r="AE44" s="137">
        <v>41</v>
      </c>
      <c r="AF44" s="137">
        <v>28</v>
      </c>
      <c r="AG44" s="137">
        <v>25</v>
      </c>
      <c r="AH44" s="137">
        <v>24</v>
      </c>
      <c r="AI44" s="137">
        <v>21</v>
      </c>
      <c r="AJ44" s="137">
        <v>21</v>
      </c>
      <c r="AK44" s="137">
        <v>20</v>
      </c>
      <c r="AL44" s="137">
        <v>18</v>
      </c>
      <c r="AM44" s="137">
        <v>17</v>
      </c>
      <c r="AN44" s="137">
        <v>14</v>
      </c>
      <c r="AO44" s="137">
        <v>16</v>
      </c>
    </row>
    <row r="45" spans="1:41" ht="18" hidden="1" customHeight="1">
      <c r="A45" s="136" t="s">
        <v>689</v>
      </c>
      <c r="B45" s="136" t="s">
        <v>690</v>
      </c>
      <c r="C45" s="137">
        <v>673</v>
      </c>
      <c r="D45" s="137">
        <v>577</v>
      </c>
      <c r="E45" s="137">
        <v>514</v>
      </c>
      <c r="F45" s="137">
        <v>470</v>
      </c>
      <c r="G45" s="137">
        <v>412</v>
      </c>
      <c r="H45" s="137">
        <v>406</v>
      </c>
      <c r="I45" s="137">
        <v>372</v>
      </c>
      <c r="J45" s="137">
        <v>337</v>
      </c>
      <c r="K45" s="137">
        <v>295</v>
      </c>
      <c r="L45" s="137">
        <v>284</v>
      </c>
      <c r="M45" s="137">
        <v>259</v>
      </c>
      <c r="N45" s="137">
        <v>242</v>
      </c>
      <c r="O45" s="137">
        <v>219</v>
      </c>
      <c r="P45" s="137">
        <v>203</v>
      </c>
      <c r="Q45" s="137">
        <v>183</v>
      </c>
      <c r="R45" s="137">
        <v>178</v>
      </c>
      <c r="S45" s="137">
        <v>156</v>
      </c>
      <c r="T45" s="137">
        <v>138</v>
      </c>
      <c r="U45" s="137">
        <v>123</v>
      </c>
      <c r="V45" s="137">
        <v>119</v>
      </c>
      <c r="W45" s="137">
        <v>107</v>
      </c>
      <c r="X45" s="137">
        <v>94</v>
      </c>
      <c r="Y45" s="137">
        <v>73</v>
      </c>
      <c r="Z45" s="137">
        <v>62</v>
      </c>
      <c r="AA45" s="137">
        <v>56</v>
      </c>
      <c r="AB45" s="137">
        <v>43</v>
      </c>
      <c r="AC45" s="137">
        <v>35</v>
      </c>
      <c r="AD45" s="137">
        <v>29</v>
      </c>
      <c r="AE45" s="137">
        <v>25</v>
      </c>
      <c r="AF45" s="137">
        <v>18</v>
      </c>
      <c r="AG45" s="137">
        <v>15</v>
      </c>
      <c r="AH45" s="137">
        <v>13</v>
      </c>
      <c r="AI45" s="137">
        <v>12</v>
      </c>
      <c r="AJ45" s="137">
        <v>10</v>
      </c>
      <c r="AK45" s="137">
        <v>7</v>
      </c>
      <c r="AL45" s="137">
        <v>8</v>
      </c>
      <c r="AM45" s="137">
        <v>7</v>
      </c>
      <c r="AN45" s="137">
        <v>6</v>
      </c>
      <c r="AO45" s="137">
        <v>6</v>
      </c>
    </row>
    <row r="46" spans="1:41" ht="18" hidden="1" customHeight="1">
      <c r="A46" s="136" t="s">
        <v>691</v>
      </c>
      <c r="B46" s="136" t="s">
        <v>692</v>
      </c>
      <c r="C46" s="137">
        <v>746</v>
      </c>
      <c r="D46" s="137">
        <v>644</v>
      </c>
      <c r="E46" s="137">
        <v>574</v>
      </c>
      <c r="F46" s="137">
        <v>536</v>
      </c>
      <c r="G46" s="137">
        <v>469</v>
      </c>
      <c r="H46" s="137">
        <v>439</v>
      </c>
      <c r="I46" s="137">
        <v>412</v>
      </c>
      <c r="J46" s="137">
        <v>394</v>
      </c>
      <c r="K46" s="137">
        <v>364</v>
      </c>
      <c r="L46" s="137">
        <v>360</v>
      </c>
      <c r="M46" s="137">
        <v>343</v>
      </c>
      <c r="N46" s="137">
        <v>324</v>
      </c>
      <c r="O46" s="137">
        <v>301</v>
      </c>
      <c r="P46" s="137">
        <v>292</v>
      </c>
      <c r="Q46" s="137">
        <v>273</v>
      </c>
      <c r="R46" s="137">
        <v>270</v>
      </c>
      <c r="S46" s="137">
        <v>271</v>
      </c>
      <c r="T46" s="137">
        <v>266</v>
      </c>
      <c r="U46" s="137">
        <v>250</v>
      </c>
      <c r="V46" s="137">
        <v>247</v>
      </c>
      <c r="W46" s="137">
        <v>240</v>
      </c>
      <c r="X46" s="137">
        <v>230</v>
      </c>
      <c r="Y46" s="137">
        <v>212</v>
      </c>
      <c r="Z46" s="137">
        <v>211</v>
      </c>
      <c r="AA46" s="137">
        <v>203</v>
      </c>
      <c r="AB46" s="137">
        <v>204</v>
      </c>
      <c r="AC46" s="137">
        <v>199</v>
      </c>
      <c r="AD46" s="137">
        <v>189</v>
      </c>
      <c r="AE46" s="137">
        <v>177</v>
      </c>
      <c r="AF46" s="137">
        <v>172</v>
      </c>
      <c r="AG46" s="137">
        <v>165</v>
      </c>
      <c r="AH46" s="137">
        <v>151</v>
      </c>
      <c r="AI46" s="137">
        <v>114</v>
      </c>
      <c r="AJ46" s="137">
        <v>83</v>
      </c>
      <c r="AK46" s="137">
        <v>87</v>
      </c>
      <c r="AL46" s="137">
        <v>87</v>
      </c>
      <c r="AM46" s="137">
        <v>85</v>
      </c>
      <c r="AN46" s="137">
        <v>78</v>
      </c>
      <c r="AO46" s="137">
        <v>75</v>
      </c>
    </row>
    <row r="47" spans="1:41" ht="18" hidden="1" customHeight="1">
      <c r="A47" s="136" t="s">
        <v>693</v>
      </c>
      <c r="B47" s="136" t="s">
        <v>694</v>
      </c>
      <c r="C47" s="137">
        <v>39646</v>
      </c>
      <c r="D47" s="137">
        <v>34767</v>
      </c>
      <c r="E47" s="137">
        <v>31110</v>
      </c>
      <c r="F47" s="137">
        <v>26697</v>
      </c>
      <c r="G47" s="137">
        <v>866</v>
      </c>
      <c r="H47" s="137">
        <v>841</v>
      </c>
      <c r="I47" s="137">
        <v>730</v>
      </c>
      <c r="J47" s="137">
        <v>678</v>
      </c>
      <c r="K47" s="137">
        <v>615</v>
      </c>
      <c r="L47" s="137">
        <v>577</v>
      </c>
      <c r="M47" s="137">
        <v>544</v>
      </c>
      <c r="N47" s="137">
        <v>500</v>
      </c>
      <c r="O47" s="137">
        <v>448</v>
      </c>
      <c r="P47" s="137">
        <v>417</v>
      </c>
      <c r="Q47" s="137">
        <v>360</v>
      </c>
      <c r="R47" s="137">
        <v>343</v>
      </c>
      <c r="S47" s="137">
        <v>298</v>
      </c>
      <c r="T47" s="137">
        <v>259</v>
      </c>
      <c r="U47" s="137">
        <v>229</v>
      </c>
      <c r="V47" s="137">
        <v>211</v>
      </c>
      <c r="W47" s="137">
        <v>186</v>
      </c>
      <c r="X47" s="137">
        <v>177</v>
      </c>
      <c r="Y47" s="137">
        <v>149</v>
      </c>
      <c r="Z47" s="137">
        <v>139</v>
      </c>
      <c r="AA47" s="137">
        <v>123</v>
      </c>
      <c r="AB47" s="137">
        <v>110</v>
      </c>
      <c r="AC47" s="137">
        <v>90</v>
      </c>
      <c r="AD47" s="137">
        <v>75</v>
      </c>
      <c r="AE47" s="137">
        <v>58</v>
      </c>
      <c r="AF47" s="137">
        <v>53</v>
      </c>
      <c r="AG47" s="137">
        <v>48</v>
      </c>
      <c r="AH47" s="137">
        <v>53</v>
      </c>
      <c r="AI47" s="137">
        <v>44</v>
      </c>
      <c r="AJ47" s="137">
        <v>41</v>
      </c>
      <c r="AK47" s="137">
        <v>40</v>
      </c>
      <c r="AL47" s="137">
        <v>37</v>
      </c>
      <c r="AM47" s="137">
        <v>31</v>
      </c>
      <c r="AN47" s="137">
        <v>27</v>
      </c>
      <c r="AO47" s="137">
        <v>27</v>
      </c>
    </row>
    <row r="48" spans="1:41" ht="18" hidden="1" customHeight="1">
      <c r="A48" s="136" t="s">
        <v>695</v>
      </c>
      <c r="B48" s="136" t="s">
        <v>696</v>
      </c>
      <c r="C48" s="137">
        <v>521</v>
      </c>
      <c r="D48" s="137">
        <v>446</v>
      </c>
      <c r="E48" s="137">
        <v>389</v>
      </c>
      <c r="F48" s="137">
        <v>355</v>
      </c>
      <c r="G48" s="137">
        <v>301</v>
      </c>
      <c r="H48" s="137">
        <v>297</v>
      </c>
      <c r="I48" s="137">
        <v>275</v>
      </c>
      <c r="J48" s="137">
        <v>245</v>
      </c>
      <c r="K48" s="137">
        <v>229</v>
      </c>
      <c r="L48" s="137">
        <v>217</v>
      </c>
      <c r="M48" s="137">
        <v>204</v>
      </c>
      <c r="N48" s="137">
        <v>192</v>
      </c>
      <c r="O48" s="137">
        <v>179</v>
      </c>
      <c r="P48" s="137">
        <v>162</v>
      </c>
      <c r="Q48" s="137">
        <v>154</v>
      </c>
      <c r="R48" s="137">
        <v>142</v>
      </c>
      <c r="S48" s="137">
        <v>119</v>
      </c>
      <c r="T48" s="137">
        <v>109</v>
      </c>
      <c r="U48" s="137">
        <v>99</v>
      </c>
      <c r="V48" s="137">
        <v>94</v>
      </c>
      <c r="W48" s="137">
        <v>91</v>
      </c>
      <c r="X48" s="137">
        <v>82</v>
      </c>
      <c r="Y48" s="137">
        <v>66</v>
      </c>
      <c r="Z48" s="137">
        <v>60</v>
      </c>
      <c r="AA48" s="137">
        <v>46</v>
      </c>
      <c r="AB48" s="137">
        <v>36</v>
      </c>
      <c r="AC48" s="137">
        <v>31</v>
      </c>
      <c r="AD48" s="137">
        <v>18</v>
      </c>
      <c r="AE48" s="137">
        <v>16</v>
      </c>
      <c r="AF48" s="137">
        <v>12</v>
      </c>
      <c r="AG48" s="137">
        <v>12</v>
      </c>
      <c r="AH48" s="137">
        <v>11</v>
      </c>
      <c r="AI48" s="137">
        <v>11</v>
      </c>
      <c r="AJ48" s="137">
        <v>12</v>
      </c>
      <c r="AK48" s="137">
        <v>12</v>
      </c>
      <c r="AL48" s="137">
        <v>11</v>
      </c>
      <c r="AM48" s="137">
        <v>15</v>
      </c>
      <c r="AN48" s="137">
        <v>12</v>
      </c>
      <c r="AO48" s="137">
        <v>9</v>
      </c>
    </row>
    <row r="49" spans="1:41" ht="18" hidden="1" customHeight="1">
      <c r="A49" s="136" t="s">
        <v>697</v>
      </c>
      <c r="B49" s="136" t="s">
        <v>698</v>
      </c>
      <c r="C49" s="137">
        <v>1358</v>
      </c>
      <c r="D49" s="137">
        <v>1169</v>
      </c>
      <c r="E49" s="137">
        <v>1042</v>
      </c>
      <c r="F49" s="137">
        <v>895</v>
      </c>
      <c r="G49" s="137">
        <v>771</v>
      </c>
      <c r="H49" s="137">
        <v>754</v>
      </c>
      <c r="I49" s="137">
        <v>684</v>
      </c>
      <c r="J49" s="137">
        <v>630</v>
      </c>
      <c r="K49" s="137">
        <v>549</v>
      </c>
      <c r="L49" s="137">
        <v>510</v>
      </c>
      <c r="M49" s="137">
        <v>476</v>
      </c>
      <c r="N49" s="137">
        <v>458</v>
      </c>
      <c r="O49" s="137">
        <v>412</v>
      </c>
      <c r="P49" s="137">
        <v>368</v>
      </c>
      <c r="Q49" s="137">
        <v>341</v>
      </c>
      <c r="R49" s="137">
        <v>319</v>
      </c>
      <c r="S49" s="137">
        <v>282</v>
      </c>
      <c r="T49" s="137">
        <v>255</v>
      </c>
      <c r="U49" s="137">
        <v>218</v>
      </c>
      <c r="V49" s="137">
        <v>202</v>
      </c>
      <c r="W49" s="137">
        <v>221</v>
      </c>
      <c r="X49" s="137">
        <v>196</v>
      </c>
      <c r="Y49" s="137">
        <v>159</v>
      </c>
      <c r="Z49" s="137">
        <v>133</v>
      </c>
      <c r="AA49" s="137">
        <v>112</v>
      </c>
      <c r="AB49" s="137">
        <v>88</v>
      </c>
      <c r="AC49" s="137">
        <v>69</v>
      </c>
      <c r="AD49" s="137">
        <v>52</v>
      </c>
      <c r="AE49" s="137">
        <v>47</v>
      </c>
      <c r="AF49" s="137">
        <v>42</v>
      </c>
      <c r="AG49" s="137">
        <v>36</v>
      </c>
      <c r="AH49" s="137">
        <v>37</v>
      </c>
      <c r="AI49" s="137">
        <v>33</v>
      </c>
      <c r="AJ49" s="137">
        <v>31</v>
      </c>
      <c r="AK49" s="137">
        <v>29</v>
      </c>
      <c r="AL49" s="137">
        <v>27</v>
      </c>
      <c r="AM49" s="137">
        <v>25</v>
      </c>
      <c r="AN49" s="137">
        <v>24</v>
      </c>
      <c r="AO49" s="137">
        <v>24</v>
      </c>
    </row>
    <row r="50" spans="1:41" ht="18" hidden="1" customHeight="1">
      <c r="A50" s="136" t="s">
        <v>699</v>
      </c>
      <c r="B50" s="136" t="s">
        <v>700</v>
      </c>
      <c r="C50" s="137">
        <v>841</v>
      </c>
      <c r="D50" s="137">
        <v>707</v>
      </c>
      <c r="E50" s="137">
        <v>630</v>
      </c>
      <c r="F50" s="137">
        <v>560</v>
      </c>
      <c r="G50" s="137">
        <v>483</v>
      </c>
      <c r="H50" s="137">
        <v>463</v>
      </c>
      <c r="I50" s="137">
        <v>420</v>
      </c>
      <c r="J50" s="137">
        <v>381</v>
      </c>
      <c r="K50" s="137">
        <v>352</v>
      </c>
      <c r="L50" s="137">
        <v>343</v>
      </c>
      <c r="M50" s="137">
        <v>334</v>
      </c>
      <c r="N50" s="137">
        <v>315</v>
      </c>
      <c r="O50" s="137">
        <v>303</v>
      </c>
      <c r="P50" s="137">
        <v>288</v>
      </c>
      <c r="Q50" s="137">
        <v>262</v>
      </c>
      <c r="R50" s="137">
        <v>250</v>
      </c>
      <c r="S50" s="137">
        <v>229</v>
      </c>
      <c r="T50" s="137">
        <v>215</v>
      </c>
      <c r="U50" s="137">
        <v>184</v>
      </c>
      <c r="V50" s="137">
        <v>171</v>
      </c>
      <c r="W50" s="137">
        <v>166</v>
      </c>
      <c r="X50" s="137">
        <v>153</v>
      </c>
      <c r="Y50" s="137">
        <v>136</v>
      </c>
      <c r="Z50" s="137">
        <v>107</v>
      </c>
      <c r="AA50" s="137">
        <v>89</v>
      </c>
      <c r="AB50" s="137">
        <v>82</v>
      </c>
      <c r="AC50" s="137">
        <v>72</v>
      </c>
      <c r="AD50" s="137">
        <v>55</v>
      </c>
      <c r="AE50" s="137">
        <v>42</v>
      </c>
      <c r="AF50" s="137">
        <v>37</v>
      </c>
      <c r="AG50" s="137">
        <v>35</v>
      </c>
      <c r="AH50" s="137">
        <v>35</v>
      </c>
      <c r="AI50" s="137">
        <v>33</v>
      </c>
      <c r="AJ50" s="137">
        <v>33</v>
      </c>
      <c r="AK50" s="137">
        <v>33</v>
      </c>
      <c r="AL50" s="137">
        <v>35</v>
      </c>
      <c r="AM50" s="137">
        <v>37</v>
      </c>
      <c r="AN50" s="137">
        <v>35</v>
      </c>
      <c r="AO50" s="137">
        <v>36</v>
      </c>
    </row>
    <row r="51" spans="1:41" ht="18" hidden="1" customHeight="1">
      <c r="A51" s="136" t="s">
        <v>701</v>
      </c>
      <c r="B51" s="136" t="s">
        <v>702</v>
      </c>
      <c r="C51" s="137">
        <v>4924</v>
      </c>
      <c r="D51" s="137">
        <v>4259</v>
      </c>
      <c r="E51" s="137">
        <v>3749</v>
      </c>
      <c r="F51" s="137">
        <v>3329</v>
      </c>
      <c r="G51" s="137">
        <v>2876</v>
      </c>
      <c r="H51" s="137">
        <v>2780</v>
      </c>
      <c r="I51" s="137">
        <v>2544</v>
      </c>
      <c r="J51" s="137">
        <v>2361</v>
      </c>
      <c r="K51" s="137">
        <v>2133</v>
      </c>
      <c r="L51" s="137">
        <v>2029</v>
      </c>
      <c r="M51" s="137">
        <v>1875</v>
      </c>
      <c r="N51" s="137">
        <v>1743</v>
      </c>
      <c r="O51" s="137">
        <v>1634</v>
      </c>
      <c r="P51" s="137">
        <v>1523</v>
      </c>
      <c r="Q51" s="137">
        <v>1430</v>
      </c>
      <c r="R51" s="137">
        <v>1332</v>
      </c>
      <c r="S51" s="137">
        <v>1221</v>
      </c>
      <c r="T51" s="137">
        <v>1150</v>
      </c>
      <c r="U51" s="137">
        <v>1016</v>
      </c>
      <c r="V51" s="137">
        <v>956</v>
      </c>
      <c r="W51" s="137">
        <v>879</v>
      </c>
      <c r="X51" s="137">
        <v>815</v>
      </c>
      <c r="Y51" s="137">
        <v>690</v>
      </c>
      <c r="Z51" s="137">
        <v>611</v>
      </c>
      <c r="AA51" s="137">
        <v>530</v>
      </c>
      <c r="AB51" s="137">
        <v>418</v>
      </c>
      <c r="AC51" s="137">
        <v>364</v>
      </c>
      <c r="AD51" s="137">
        <v>303</v>
      </c>
      <c r="AE51" s="137">
        <v>232</v>
      </c>
      <c r="AF51" s="137">
        <v>187</v>
      </c>
      <c r="AG51" s="137">
        <v>167</v>
      </c>
      <c r="AH51" s="137">
        <v>157</v>
      </c>
      <c r="AI51" s="137">
        <v>145</v>
      </c>
      <c r="AJ51" s="137">
        <v>139</v>
      </c>
      <c r="AK51" s="137">
        <v>131</v>
      </c>
      <c r="AL51" s="137">
        <v>128</v>
      </c>
      <c r="AM51" s="137">
        <v>126</v>
      </c>
      <c r="AN51" s="137">
        <v>115</v>
      </c>
      <c r="AO51" s="137">
        <v>112</v>
      </c>
    </row>
    <row r="52" spans="1:41" ht="18" hidden="1" customHeight="1">
      <c r="A52" s="136" t="s">
        <v>703</v>
      </c>
      <c r="B52" s="136" t="s">
        <v>704</v>
      </c>
      <c r="C52" s="137">
        <v>212</v>
      </c>
      <c r="D52" s="137">
        <v>172</v>
      </c>
      <c r="E52" s="137">
        <v>155</v>
      </c>
      <c r="F52" s="137">
        <v>136</v>
      </c>
      <c r="G52" s="137">
        <v>116</v>
      </c>
      <c r="H52" s="137">
        <v>108</v>
      </c>
      <c r="I52" s="137">
        <v>98</v>
      </c>
      <c r="J52" s="137">
        <v>93</v>
      </c>
      <c r="K52" s="137">
        <v>82</v>
      </c>
      <c r="L52" s="137">
        <v>79</v>
      </c>
      <c r="M52" s="137">
        <v>74</v>
      </c>
      <c r="N52" s="137">
        <v>68</v>
      </c>
      <c r="O52" s="137">
        <v>62</v>
      </c>
      <c r="P52" s="137">
        <v>61</v>
      </c>
      <c r="Q52" s="137">
        <v>50</v>
      </c>
      <c r="R52" s="137">
        <v>49</v>
      </c>
      <c r="S52" s="137">
        <v>52</v>
      </c>
      <c r="T52" s="137">
        <v>51</v>
      </c>
      <c r="U52" s="137">
        <v>45</v>
      </c>
      <c r="V52" s="137">
        <v>40</v>
      </c>
      <c r="W52" s="137">
        <v>39</v>
      </c>
      <c r="X52" s="137">
        <v>38</v>
      </c>
      <c r="Y52" s="137">
        <v>27</v>
      </c>
      <c r="Z52" s="137">
        <v>25</v>
      </c>
      <c r="AA52" s="137">
        <v>26</v>
      </c>
      <c r="AB52" s="137">
        <v>26</v>
      </c>
      <c r="AC52" s="137">
        <v>19</v>
      </c>
      <c r="AD52" s="137">
        <v>19</v>
      </c>
      <c r="AE52" s="137">
        <v>17</v>
      </c>
      <c r="AF52" s="137">
        <v>11</v>
      </c>
      <c r="AG52" s="137">
        <v>8</v>
      </c>
      <c r="AH52" s="137">
        <v>8</v>
      </c>
      <c r="AI52" s="137">
        <v>7</v>
      </c>
      <c r="AJ52" s="137">
        <v>7</v>
      </c>
      <c r="AK52" s="137">
        <v>6</v>
      </c>
      <c r="AL52" s="137" t="s">
        <v>631</v>
      </c>
      <c r="AM52" s="137" t="s">
        <v>631</v>
      </c>
      <c r="AN52" s="137" t="s">
        <v>631</v>
      </c>
      <c r="AO52" s="137" t="s">
        <v>631</v>
      </c>
    </row>
    <row r="53" spans="1:41" ht="18" hidden="1" customHeight="1">
      <c r="A53" s="136" t="s">
        <v>705</v>
      </c>
      <c r="B53" s="136" t="s">
        <v>706</v>
      </c>
      <c r="C53" s="137">
        <v>553</v>
      </c>
      <c r="D53" s="137">
        <v>474</v>
      </c>
      <c r="E53" s="137">
        <v>415</v>
      </c>
      <c r="F53" s="137">
        <v>385</v>
      </c>
      <c r="G53" s="137">
        <v>325</v>
      </c>
      <c r="H53" s="137">
        <v>315</v>
      </c>
      <c r="I53" s="137">
        <v>296</v>
      </c>
      <c r="J53" s="137">
        <v>261</v>
      </c>
      <c r="K53" s="137">
        <v>236</v>
      </c>
      <c r="L53" s="137">
        <v>231</v>
      </c>
      <c r="M53" s="137">
        <v>220</v>
      </c>
      <c r="N53" s="137">
        <v>214</v>
      </c>
      <c r="O53" s="137">
        <v>204</v>
      </c>
      <c r="P53" s="137">
        <v>189</v>
      </c>
      <c r="Q53" s="137">
        <v>178</v>
      </c>
      <c r="R53" s="137">
        <v>173</v>
      </c>
      <c r="S53" s="137">
        <v>158</v>
      </c>
      <c r="T53" s="137">
        <v>146</v>
      </c>
      <c r="U53" s="137">
        <v>133</v>
      </c>
      <c r="V53" s="137">
        <v>123</v>
      </c>
      <c r="W53" s="137">
        <v>112</v>
      </c>
      <c r="X53" s="137">
        <v>99</v>
      </c>
      <c r="Y53" s="137">
        <v>86</v>
      </c>
      <c r="Z53" s="137">
        <v>74</v>
      </c>
      <c r="AA53" s="137">
        <v>70</v>
      </c>
      <c r="AB53" s="137">
        <v>55</v>
      </c>
      <c r="AC53" s="137">
        <v>46</v>
      </c>
      <c r="AD53" s="137">
        <v>37</v>
      </c>
      <c r="AE53" s="137">
        <v>27</v>
      </c>
      <c r="AF53" s="137">
        <v>21</v>
      </c>
      <c r="AG53" s="137">
        <v>16</v>
      </c>
      <c r="AH53" s="137">
        <v>16</v>
      </c>
      <c r="AI53" s="137">
        <v>13</v>
      </c>
      <c r="AJ53" s="137">
        <v>13</v>
      </c>
      <c r="AK53" s="137">
        <v>8</v>
      </c>
      <c r="AL53" s="137">
        <v>8</v>
      </c>
      <c r="AM53" s="137">
        <v>6</v>
      </c>
      <c r="AN53" s="137">
        <v>5</v>
      </c>
      <c r="AO53" s="137">
        <v>5</v>
      </c>
    </row>
    <row r="54" spans="1:41" ht="18" hidden="1" customHeight="1">
      <c r="A54" s="136" t="s">
        <v>707</v>
      </c>
      <c r="B54" s="136" t="s">
        <v>708</v>
      </c>
      <c r="C54" s="137">
        <v>379</v>
      </c>
      <c r="D54" s="137">
        <v>322</v>
      </c>
      <c r="E54" s="137">
        <v>280</v>
      </c>
      <c r="F54" s="137">
        <v>241</v>
      </c>
      <c r="G54" s="137">
        <v>217</v>
      </c>
      <c r="H54" s="137">
        <v>215</v>
      </c>
      <c r="I54" s="137">
        <v>206</v>
      </c>
      <c r="J54" s="137">
        <v>190</v>
      </c>
      <c r="K54" s="137">
        <v>175</v>
      </c>
      <c r="L54" s="137">
        <v>172</v>
      </c>
      <c r="M54" s="137">
        <v>157</v>
      </c>
      <c r="N54" s="137">
        <v>143</v>
      </c>
      <c r="O54" s="137">
        <v>138</v>
      </c>
      <c r="P54" s="137">
        <v>128</v>
      </c>
      <c r="Q54" s="137">
        <v>122</v>
      </c>
      <c r="R54" s="137">
        <v>116</v>
      </c>
      <c r="S54" s="137">
        <v>103</v>
      </c>
      <c r="T54" s="137">
        <v>99</v>
      </c>
      <c r="U54" s="137">
        <v>77</v>
      </c>
      <c r="V54" s="137">
        <v>68</v>
      </c>
      <c r="W54" s="137">
        <v>56</v>
      </c>
      <c r="X54" s="137">
        <v>50</v>
      </c>
      <c r="Y54" s="137">
        <v>46</v>
      </c>
      <c r="Z54" s="137">
        <v>35</v>
      </c>
      <c r="AA54" s="137">
        <v>26</v>
      </c>
      <c r="AB54" s="137">
        <v>16</v>
      </c>
      <c r="AC54" s="137">
        <v>14</v>
      </c>
      <c r="AD54" s="137">
        <v>11</v>
      </c>
      <c r="AE54" s="137">
        <v>8</v>
      </c>
      <c r="AF54" s="137">
        <v>5</v>
      </c>
      <c r="AG54" s="137" t="s">
        <v>631</v>
      </c>
      <c r="AH54" s="137" t="s">
        <v>631</v>
      </c>
      <c r="AI54" s="137" t="s">
        <v>631</v>
      </c>
      <c r="AJ54" s="137" t="s">
        <v>631</v>
      </c>
      <c r="AK54" s="137" t="s">
        <v>631</v>
      </c>
      <c r="AL54" s="137" t="s">
        <v>631</v>
      </c>
      <c r="AM54" s="137" t="s">
        <v>631</v>
      </c>
      <c r="AN54" s="137" t="s">
        <v>631</v>
      </c>
      <c r="AO54" s="137" t="s">
        <v>631</v>
      </c>
    </row>
    <row r="55" spans="1:41" ht="18" hidden="1" customHeight="1">
      <c r="A55" s="136" t="s">
        <v>709</v>
      </c>
      <c r="B55" s="136" t="s">
        <v>710</v>
      </c>
      <c r="C55" s="137">
        <v>181</v>
      </c>
      <c r="D55" s="137">
        <v>156</v>
      </c>
      <c r="E55" s="137">
        <v>145</v>
      </c>
      <c r="F55" s="137">
        <v>114</v>
      </c>
      <c r="G55" s="137">
        <v>96</v>
      </c>
      <c r="H55" s="137">
        <v>92</v>
      </c>
      <c r="I55" s="137">
        <v>79</v>
      </c>
      <c r="J55" s="137">
        <v>74</v>
      </c>
      <c r="K55" s="137">
        <v>68</v>
      </c>
      <c r="L55" s="137">
        <v>67</v>
      </c>
      <c r="M55" s="137">
        <v>62</v>
      </c>
      <c r="N55" s="137">
        <v>54</v>
      </c>
      <c r="O55" s="137">
        <v>49</v>
      </c>
      <c r="P55" s="137">
        <v>45</v>
      </c>
      <c r="Q55" s="137">
        <v>52</v>
      </c>
      <c r="R55" s="137">
        <v>51</v>
      </c>
      <c r="S55" s="137">
        <v>48</v>
      </c>
      <c r="T55" s="137">
        <v>40</v>
      </c>
      <c r="U55" s="137">
        <v>37</v>
      </c>
      <c r="V55" s="137">
        <v>33</v>
      </c>
      <c r="W55" s="137">
        <v>29</v>
      </c>
      <c r="X55" s="137">
        <v>31</v>
      </c>
      <c r="Y55" s="137">
        <v>26</v>
      </c>
      <c r="Z55" s="137">
        <v>27</v>
      </c>
      <c r="AA55" s="137">
        <v>22</v>
      </c>
      <c r="AB55" s="137">
        <v>15</v>
      </c>
      <c r="AC55" s="137">
        <v>13</v>
      </c>
      <c r="AD55" s="137">
        <v>13</v>
      </c>
      <c r="AE55" s="137">
        <v>11</v>
      </c>
      <c r="AF55" s="137">
        <v>7</v>
      </c>
      <c r="AG55" s="137">
        <v>9</v>
      </c>
      <c r="AH55" s="137">
        <v>8</v>
      </c>
      <c r="AI55" s="137">
        <v>8</v>
      </c>
      <c r="AJ55" s="137">
        <v>7</v>
      </c>
      <c r="AK55" s="137">
        <v>9</v>
      </c>
      <c r="AL55" s="137">
        <v>6</v>
      </c>
      <c r="AM55" s="137">
        <v>7</v>
      </c>
      <c r="AN55" s="137">
        <v>6</v>
      </c>
      <c r="AO55" s="137">
        <v>6</v>
      </c>
    </row>
    <row r="56" spans="1:41" ht="18" hidden="1" customHeight="1">
      <c r="A56" s="136" t="s">
        <v>711</v>
      </c>
      <c r="B56" s="136" t="s">
        <v>712</v>
      </c>
      <c r="C56" s="137">
        <v>535</v>
      </c>
      <c r="D56" s="137">
        <v>470</v>
      </c>
      <c r="E56" s="137">
        <v>404</v>
      </c>
      <c r="F56" s="137">
        <v>367</v>
      </c>
      <c r="G56" s="137">
        <v>294</v>
      </c>
      <c r="H56" s="137">
        <v>283</v>
      </c>
      <c r="I56" s="137">
        <v>264</v>
      </c>
      <c r="J56" s="137">
        <v>253</v>
      </c>
      <c r="K56" s="137">
        <v>237</v>
      </c>
      <c r="L56" s="137">
        <v>217</v>
      </c>
      <c r="M56" s="137">
        <v>199</v>
      </c>
      <c r="N56" s="137">
        <v>173</v>
      </c>
      <c r="O56" s="137">
        <v>156</v>
      </c>
      <c r="P56" s="137">
        <v>147</v>
      </c>
      <c r="Q56" s="137">
        <v>135</v>
      </c>
      <c r="R56" s="137">
        <v>119</v>
      </c>
      <c r="S56" s="137">
        <v>112</v>
      </c>
      <c r="T56" s="137">
        <v>117</v>
      </c>
      <c r="U56" s="137">
        <v>103</v>
      </c>
      <c r="V56" s="137">
        <v>105</v>
      </c>
      <c r="W56" s="137">
        <v>101</v>
      </c>
      <c r="X56" s="137">
        <v>97</v>
      </c>
      <c r="Y56" s="137">
        <v>84</v>
      </c>
      <c r="Z56" s="137">
        <v>76</v>
      </c>
      <c r="AA56" s="137">
        <v>67</v>
      </c>
      <c r="AB56" s="137">
        <v>55</v>
      </c>
      <c r="AC56" s="137">
        <v>45</v>
      </c>
      <c r="AD56" s="137">
        <v>35</v>
      </c>
      <c r="AE56" s="137">
        <v>34</v>
      </c>
      <c r="AF56" s="137">
        <v>27</v>
      </c>
      <c r="AG56" s="137">
        <v>24</v>
      </c>
      <c r="AH56" s="137">
        <v>26</v>
      </c>
      <c r="AI56" s="137">
        <v>25</v>
      </c>
      <c r="AJ56" s="137">
        <v>20</v>
      </c>
      <c r="AK56" s="137">
        <v>19</v>
      </c>
      <c r="AL56" s="137">
        <v>19</v>
      </c>
      <c r="AM56" s="137">
        <v>18</v>
      </c>
      <c r="AN56" s="137">
        <v>16</v>
      </c>
      <c r="AO56" s="137">
        <v>17</v>
      </c>
    </row>
    <row r="57" spans="1:41" ht="18" hidden="1" customHeight="1">
      <c r="A57" s="136" t="s">
        <v>713</v>
      </c>
      <c r="B57" s="136" t="s">
        <v>714</v>
      </c>
      <c r="C57" s="137">
        <v>258</v>
      </c>
      <c r="D57" s="137">
        <v>218</v>
      </c>
      <c r="E57" s="137">
        <v>183</v>
      </c>
      <c r="F57" s="137">
        <v>160</v>
      </c>
      <c r="G57" s="137">
        <v>135</v>
      </c>
      <c r="H57" s="137">
        <v>137</v>
      </c>
      <c r="I57" s="137">
        <v>118</v>
      </c>
      <c r="J57" s="137">
        <v>108</v>
      </c>
      <c r="K57" s="137">
        <v>101</v>
      </c>
      <c r="L57" s="137">
        <v>100</v>
      </c>
      <c r="M57" s="137">
        <v>95</v>
      </c>
      <c r="N57" s="137">
        <v>93</v>
      </c>
      <c r="O57" s="137">
        <v>92</v>
      </c>
      <c r="P57" s="137">
        <v>89</v>
      </c>
      <c r="Q57" s="137">
        <v>85</v>
      </c>
      <c r="R57" s="137">
        <v>80</v>
      </c>
      <c r="S57" s="137">
        <v>75</v>
      </c>
      <c r="T57" s="137">
        <v>70</v>
      </c>
      <c r="U57" s="137">
        <v>63</v>
      </c>
      <c r="V57" s="137">
        <v>63</v>
      </c>
      <c r="W57" s="137">
        <v>64</v>
      </c>
      <c r="X57" s="137">
        <v>60</v>
      </c>
      <c r="Y57" s="137">
        <v>52</v>
      </c>
      <c r="Z57" s="137">
        <v>41</v>
      </c>
      <c r="AA57" s="137">
        <v>33</v>
      </c>
      <c r="AB57" s="137">
        <v>23</v>
      </c>
      <c r="AC57" s="137">
        <v>22</v>
      </c>
      <c r="AD57" s="137">
        <v>19</v>
      </c>
      <c r="AE57" s="137">
        <v>13</v>
      </c>
      <c r="AF57" s="137">
        <v>10</v>
      </c>
      <c r="AG57" s="137">
        <v>9</v>
      </c>
      <c r="AH57" s="137">
        <v>10</v>
      </c>
      <c r="AI57" s="137">
        <v>8</v>
      </c>
      <c r="AJ57" s="137">
        <v>7</v>
      </c>
      <c r="AK57" s="137">
        <v>7</v>
      </c>
      <c r="AL57" s="137">
        <v>6</v>
      </c>
      <c r="AM57" s="137">
        <v>5</v>
      </c>
      <c r="AN57" s="137" t="s">
        <v>631</v>
      </c>
      <c r="AO57" s="137" t="s">
        <v>631</v>
      </c>
    </row>
    <row r="58" spans="1:41" ht="18" hidden="1" customHeight="1">
      <c r="A58" s="136" t="s">
        <v>715</v>
      </c>
      <c r="B58" s="136" t="s">
        <v>716</v>
      </c>
      <c r="C58" s="137">
        <v>516</v>
      </c>
      <c r="D58" s="137">
        <v>458</v>
      </c>
      <c r="E58" s="137">
        <v>410</v>
      </c>
      <c r="F58" s="137">
        <v>366</v>
      </c>
      <c r="G58" s="137">
        <v>329</v>
      </c>
      <c r="H58" s="137">
        <v>315</v>
      </c>
      <c r="I58" s="137">
        <v>280</v>
      </c>
      <c r="J58" s="137">
        <v>259</v>
      </c>
      <c r="K58" s="137">
        <v>220</v>
      </c>
      <c r="L58" s="137">
        <v>206</v>
      </c>
      <c r="M58" s="137">
        <v>181</v>
      </c>
      <c r="N58" s="137">
        <v>179</v>
      </c>
      <c r="O58" s="137">
        <v>166</v>
      </c>
      <c r="P58" s="137">
        <v>162</v>
      </c>
      <c r="Q58" s="137">
        <v>149</v>
      </c>
      <c r="R58" s="137">
        <v>134</v>
      </c>
      <c r="S58" s="137">
        <v>128</v>
      </c>
      <c r="T58" s="137">
        <v>115</v>
      </c>
      <c r="U58" s="137">
        <v>104</v>
      </c>
      <c r="V58" s="137">
        <v>98</v>
      </c>
      <c r="W58" s="137">
        <v>90</v>
      </c>
      <c r="X58" s="137">
        <v>81</v>
      </c>
      <c r="Y58" s="137">
        <v>65</v>
      </c>
      <c r="Z58" s="137">
        <v>61</v>
      </c>
      <c r="AA58" s="137">
        <v>51</v>
      </c>
      <c r="AB58" s="137">
        <v>40</v>
      </c>
      <c r="AC58" s="137">
        <v>28</v>
      </c>
      <c r="AD58" s="137">
        <v>22</v>
      </c>
      <c r="AE58" s="137">
        <v>19</v>
      </c>
      <c r="AF58" s="137">
        <v>15</v>
      </c>
      <c r="AG58" s="137">
        <v>16</v>
      </c>
      <c r="AH58" s="137">
        <v>14</v>
      </c>
      <c r="AI58" s="137">
        <v>16</v>
      </c>
      <c r="AJ58" s="137">
        <v>15</v>
      </c>
      <c r="AK58" s="137">
        <v>18</v>
      </c>
      <c r="AL58" s="137">
        <v>21</v>
      </c>
      <c r="AM58" s="137">
        <v>17</v>
      </c>
      <c r="AN58" s="137">
        <v>15</v>
      </c>
      <c r="AO58" s="137">
        <v>9</v>
      </c>
    </row>
    <row r="59" spans="1:41" ht="18" hidden="1" customHeight="1">
      <c r="A59" s="136" t="s">
        <v>717</v>
      </c>
      <c r="B59" s="136" t="s">
        <v>718</v>
      </c>
      <c r="C59" s="137">
        <v>380</v>
      </c>
      <c r="D59" s="137">
        <v>327</v>
      </c>
      <c r="E59" s="137">
        <v>293</v>
      </c>
      <c r="F59" s="137">
        <v>259</v>
      </c>
      <c r="G59" s="137">
        <v>224</v>
      </c>
      <c r="H59" s="137">
        <v>207</v>
      </c>
      <c r="I59" s="137">
        <v>194</v>
      </c>
      <c r="J59" s="137">
        <v>179</v>
      </c>
      <c r="K59" s="137">
        <v>151</v>
      </c>
      <c r="L59" s="137">
        <v>142</v>
      </c>
      <c r="M59" s="137">
        <v>134</v>
      </c>
      <c r="N59" s="137">
        <v>117</v>
      </c>
      <c r="O59" s="137">
        <v>113</v>
      </c>
      <c r="P59" s="137">
        <v>96</v>
      </c>
      <c r="Q59" s="137">
        <v>98</v>
      </c>
      <c r="R59" s="137">
        <v>85</v>
      </c>
      <c r="S59" s="137">
        <v>79</v>
      </c>
      <c r="T59" s="137">
        <v>73</v>
      </c>
      <c r="U59" s="137">
        <v>65</v>
      </c>
      <c r="V59" s="137">
        <v>56</v>
      </c>
      <c r="W59" s="137">
        <v>47</v>
      </c>
      <c r="X59" s="137">
        <v>42</v>
      </c>
      <c r="Y59" s="137">
        <v>32</v>
      </c>
      <c r="Z59" s="137">
        <v>27</v>
      </c>
      <c r="AA59" s="137">
        <v>23</v>
      </c>
      <c r="AB59" s="137">
        <v>18</v>
      </c>
      <c r="AC59" s="137">
        <v>17</v>
      </c>
      <c r="AD59" s="137">
        <v>14</v>
      </c>
      <c r="AE59" s="137">
        <v>9</v>
      </c>
      <c r="AF59" s="137">
        <v>8</v>
      </c>
      <c r="AG59" s="137">
        <v>6</v>
      </c>
      <c r="AH59" s="137">
        <v>5</v>
      </c>
      <c r="AI59" s="137" t="s">
        <v>631</v>
      </c>
      <c r="AJ59" s="137">
        <v>5</v>
      </c>
      <c r="AK59" s="137" t="s">
        <v>631</v>
      </c>
      <c r="AL59" s="137" t="s">
        <v>631</v>
      </c>
      <c r="AM59" s="137" t="s">
        <v>631</v>
      </c>
      <c r="AN59" s="137" t="s">
        <v>631</v>
      </c>
      <c r="AO59" s="137" t="s">
        <v>631</v>
      </c>
    </row>
    <row r="60" spans="1:41" ht="18" hidden="1" customHeight="1">
      <c r="A60" s="136" t="s">
        <v>719</v>
      </c>
      <c r="B60" s="136" t="s">
        <v>720</v>
      </c>
      <c r="C60" s="137">
        <v>303</v>
      </c>
      <c r="D60" s="137">
        <v>266</v>
      </c>
      <c r="E60" s="137">
        <v>244</v>
      </c>
      <c r="F60" s="137">
        <v>216</v>
      </c>
      <c r="G60" s="137">
        <v>185</v>
      </c>
      <c r="H60" s="137">
        <v>178</v>
      </c>
      <c r="I60" s="137">
        <v>160</v>
      </c>
      <c r="J60" s="137">
        <v>145</v>
      </c>
      <c r="K60" s="137">
        <v>138</v>
      </c>
      <c r="L60" s="137">
        <v>127</v>
      </c>
      <c r="M60" s="137">
        <v>114</v>
      </c>
      <c r="N60" s="137">
        <v>103</v>
      </c>
      <c r="O60" s="137">
        <v>96</v>
      </c>
      <c r="P60" s="137">
        <v>89</v>
      </c>
      <c r="Q60" s="137">
        <v>81</v>
      </c>
      <c r="R60" s="137">
        <v>76</v>
      </c>
      <c r="S60" s="137">
        <v>65</v>
      </c>
      <c r="T60" s="137">
        <v>57</v>
      </c>
      <c r="U60" s="137">
        <v>46</v>
      </c>
      <c r="V60" s="137">
        <v>44</v>
      </c>
      <c r="W60" s="137">
        <v>42</v>
      </c>
      <c r="X60" s="137">
        <v>36</v>
      </c>
      <c r="Y60" s="137">
        <v>32</v>
      </c>
      <c r="Z60" s="137">
        <v>29</v>
      </c>
      <c r="AA60" s="137">
        <v>28</v>
      </c>
      <c r="AB60" s="137">
        <v>23</v>
      </c>
      <c r="AC60" s="137">
        <v>22</v>
      </c>
      <c r="AD60" s="137">
        <v>20</v>
      </c>
      <c r="AE60" s="137">
        <v>13</v>
      </c>
      <c r="AF60" s="137">
        <v>8</v>
      </c>
      <c r="AG60" s="137">
        <v>7</v>
      </c>
      <c r="AH60" s="137">
        <v>5</v>
      </c>
      <c r="AI60" s="137" t="s">
        <v>631</v>
      </c>
      <c r="AJ60" s="137" t="s">
        <v>631</v>
      </c>
      <c r="AK60" s="137" t="s">
        <v>631</v>
      </c>
      <c r="AL60" s="137" t="s">
        <v>631</v>
      </c>
      <c r="AM60" s="137" t="s">
        <v>631</v>
      </c>
      <c r="AN60" s="137" t="s">
        <v>631</v>
      </c>
      <c r="AO60" s="137" t="s">
        <v>631</v>
      </c>
    </row>
    <row r="61" spans="1:41" ht="18" hidden="1" customHeight="1">
      <c r="A61" s="136" t="s">
        <v>721</v>
      </c>
      <c r="B61" s="136" t="s">
        <v>722</v>
      </c>
      <c r="C61" s="137">
        <v>560</v>
      </c>
      <c r="D61" s="137">
        <v>490</v>
      </c>
      <c r="E61" s="137">
        <v>435</v>
      </c>
      <c r="F61" s="137">
        <v>395</v>
      </c>
      <c r="G61" s="137">
        <v>356</v>
      </c>
      <c r="H61" s="137">
        <v>347</v>
      </c>
      <c r="I61" s="137">
        <v>325</v>
      </c>
      <c r="J61" s="137">
        <v>311</v>
      </c>
      <c r="K61" s="137">
        <v>286</v>
      </c>
      <c r="L61" s="137">
        <v>279</v>
      </c>
      <c r="M61" s="137">
        <v>267</v>
      </c>
      <c r="N61" s="137">
        <v>254</v>
      </c>
      <c r="O61" s="137">
        <v>238</v>
      </c>
      <c r="P61" s="137">
        <v>223</v>
      </c>
      <c r="Q61" s="137">
        <v>204</v>
      </c>
      <c r="R61" s="137">
        <v>194</v>
      </c>
      <c r="S61" s="137">
        <v>176</v>
      </c>
      <c r="T61" s="137">
        <v>172</v>
      </c>
      <c r="U61" s="137">
        <v>158</v>
      </c>
      <c r="V61" s="137">
        <v>151</v>
      </c>
      <c r="W61" s="137">
        <v>136</v>
      </c>
      <c r="X61" s="137">
        <v>133</v>
      </c>
      <c r="Y61" s="137">
        <v>112</v>
      </c>
      <c r="Z61" s="137">
        <v>101</v>
      </c>
      <c r="AA61" s="137">
        <v>79</v>
      </c>
      <c r="AB61" s="137">
        <v>65</v>
      </c>
      <c r="AC61" s="137">
        <v>69</v>
      </c>
      <c r="AD61" s="137">
        <v>64</v>
      </c>
      <c r="AE61" s="137">
        <v>45</v>
      </c>
      <c r="AF61" s="137">
        <v>41</v>
      </c>
      <c r="AG61" s="137">
        <v>37</v>
      </c>
      <c r="AH61" s="137">
        <v>32</v>
      </c>
      <c r="AI61" s="137">
        <v>30</v>
      </c>
      <c r="AJ61" s="137">
        <v>29</v>
      </c>
      <c r="AK61" s="137">
        <v>29</v>
      </c>
      <c r="AL61" s="137">
        <v>29</v>
      </c>
      <c r="AM61" s="137">
        <v>32</v>
      </c>
      <c r="AN61" s="137">
        <v>31</v>
      </c>
      <c r="AO61" s="137">
        <v>30</v>
      </c>
    </row>
    <row r="62" spans="1:41" ht="18" hidden="1" customHeight="1">
      <c r="A62" s="136" t="s">
        <v>723</v>
      </c>
      <c r="B62" s="136" t="s">
        <v>724</v>
      </c>
      <c r="C62" s="137">
        <v>611</v>
      </c>
      <c r="D62" s="137">
        <v>528</v>
      </c>
      <c r="E62" s="137">
        <v>447</v>
      </c>
      <c r="F62" s="137">
        <v>396</v>
      </c>
      <c r="G62" s="137">
        <v>350</v>
      </c>
      <c r="H62" s="137">
        <v>338</v>
      </c>
      <c r="I62" s="137">
        <v>298</v>
      </c>
      <c r="J62" s="137">
        <v>280</v>
      </c>
      <c r="K62" s="137">
        <v>254</v>
      </c>
      <c r="L62" s="137">
        <v>234</v>
      </c>
      <c r="M62" s="137">
        <v>219</v>
      </c>
      <c r="N62" s="137">
        <v>201</v>
      </c>
      <c r="O62" s="137">
        <v>186</v>
      </c>
      <c r="P62" s="137">
        <v>171</v>
      </c>
      <c r="Q62" s="137">
        <v>157</v>
      </c>
      <c r="R62" s="137">
        <v>143</v>
      </c>
      <c r="S62" s="137">
        <v>121</v>
      </c>
      <c r="T62" s="137">
        <v>108</v>
      </c>
      <c r="U62" s="137">
        <v>86</v>
      </c>
      <c r="V62" s="137">
        <v>84</v>
      </c>
      <c r="W62" s="137">
        <v>84</v>
      </c>
      <c r="X62" s="137">
        <v>78</v>
      </c>
      <c r="Y62" s="137">
        <v>66</v>
      </c>
      <c r="Z62" s="137">
        <v>59</v>
      </c>
      <c r="AA62" s="137">
        <v>52</v>
      </c>
      <c r="AB62" s="137">
        <v>41</v>
      </c>
      <c r="AC62" s="137">
        <v>36</v>
      </c>
      <c r="AD62" s="137">
        <v>27</v>
      </c>
      <c r="AE62" s="137">
        <v>22</v>
      </c>
      <c r="AF62" s="137">
        <v>21</v>
      </c>
      <c r="AG62" s="137">
        <v>17</v>
      </c>
      <c r="AH62" s="137">
        <v>14</v>
      </c>
      <c r="AI62" s="137">
        <v>13</v>
      </c>
      <c r="AJ62" s="137">
        <v>14</v>
      </c>
      <c r="AK62" s="137">
        <v>12</v>
      </c>
      <c r="AL62" s="137">
        <v>11</v>
      </c>
      <c r="AM62" s="137">
        <v>13</v>
      </c>
      <c r="AN62" s="137">
        <v>12</v>
      </c>
      <c r="AO62" s="137">
        <v>12</v>
      </c>
    </row>
    <row r="63" spans="1:41" ht="18" hidden="1" customHeight="1">
      <c r="A63" s="136" t="s">
        <v>725</v>
      </c>
      <c r="B63" s="136" t="s">
        <v>726</v>
      </c>
      <c r="C63" s="137">
        <v>436</v>
      </c>
      <c r="D63" s="137">
        <v>378</v>
      </c>
      <c r="E63" s="137">
        <v>338</v>
      </c>
      <c r="F63" s="137">
        <v>292</v>
      </c>
      <c r="G63" s="137">
        <v>249</v>
      </c>
      <c r="H63" s="137">
        <v>245</v>
      </c>
      <c r="I63" s="137">
        <v>226</v>
      </c>
      <c r="J63" s="137">
        <v>208</v>
      </c>
      <c r="K63" s="137">
        <v>185</v>
      </c>
      <c r="L63" s="137">
        <v>175</v>
      </c>
      <c r="M63" s="137">
        <v>153</v>
      </c>
      <c r="N63" s="137">
        <v>144</v>
      </c>
      <c r="O63" s="137">
        <v>134</v>
      </c>
      <c r="P63" s="137">
        <v>123</v>
      </c>
      <c r="Q63" s="137">
        <v>119</v>
      </c>
      <c r="R63" s="137">
        <v>112</v>
      </c>
      <c r="S63" s="137">
        <v>104</v>
      </c>
      <c r="T63" s="137">
        <v>102</v>
      </c>
      <c r="U63" s="137">
        <v>99</v>
      </c>
      <c r="V63" s="137">
        <v>91</v>
      </c>
      <c r="W63" s="137">
        <v>79</v>
      </c>
      <c r="X63" s="137">
        <v>70</v>
      </c>
      <c r="Y63" s="137">
        <v>62</v>
      </c>
      <c r="Z63" s="137">
        <v>56</v>
      </c>
      <c r="AA63" s="137">
        <v>53</v>
      </c>
      <c r="AB63" s="137">
        <v>41</v>
      </c>
      <c r="AC63" s="137">
        <v>33</v>
      </c>
      <c r="AD63" s="137">
        <v>22</v>
      </c>
      <c r="AE63" s="137">
        <v>14</v>
      </c>
      <c r="AF63" s="137">
        <v>13</v>
      </c>
      <c r="AG63" s="137">
        <v>14</v>
      </c>
      <c r="AH63" s="137">
        <v>15</v>
      </c>
      <c r="AI63" s="137">
        <v>14</v>
      </c>
      <c r="AJ63" s="137">
        <v>15</v>
      </c>
      <c r="AK63" s="137">
        <v>15</v>
      </c>
      <c r="AL63" s="137">
        <v>17</v>
      </c>
      <c r="AM63" s="137">
        <v>17</v>
      </c>
      <c r="AN63" s="137">
        <v>14</v>
      </c>
      <c r="AO63" s="137">
        <v>17</v>
      </c>
    </row>
    <row r="64" spans="1:41" ht="18" hidden="1" customHeight="1">
      <c r="A64" s="136"/>
      <c r="B64" s="136" t="s">
        <v>727</v>
      </c>
      <c r="C64" s="137">
        <v>0</v>
      </c>
      <c r="D64" s="137">
        <v>0</v>
      </c>
      <c r="E64" s="137">
        <v>0</v>
      </c>
      <c r="F64" s="137" t="s">
        <v>631</v>
      </c>
      <c r="G64" s="137">
        <v>0</v>
      </c>
      <c r="H64" s="137">
        <v>0</v>
      </c>
      <c r="I64" s="137">
        <v>0</v>
      </c>
      <c r="J64" s="137">
        <v>0</v>
      </c>
      <c r="K64" s="137">
        <v>0</v>
      </c>
      <c r="L64" s="137">
        <v>0</v>
      </c>
      <c r="M64" s="137">
        <v>0</v>
      </c>
      <c r="N64" s="137">
        <v>0</v>
      </c>
      <c r="O64" s="137">
        <v>0</v>
      </c>
      <c r="P64" s="137">
        <v>0</v>
      </c>
      <c r="Q64" s="137">
        <v>0</v>
      </c>
      <c r="R64" s="137">
        <v>0</v>
      </c>
      <c r="S64" s="137">
        <v>0</v>
      </c>
      <c r="T64" s="137">
        <v>0</v>
      </c>
      <c r="U64" s="137">
        <v>0</v>
      </c>
      <c r="V64" s="137">
        <v>0</v>
      </c>
      <c r="W64" s="137">
        <v>0</v>
      </c>
      <c r="X64" s="137">
        <v>0</v>
      </c>
      <c r="Y64" s="137">
        <v>0</v>
      </c>
      <c r="Z64" s="137">
        <v>0</v>
      </c>
      <c r="AA64" s="137">
        <v>0</v>
      </c>
      <c r="AB64" s="137">
        <v>0</v>
      </c>
      <c r="AC64" s="137">
        <v>0</v>
      </c>
      <c r="AD64" s="137">
        <v>0</v>
      </c>
      <c r="AE64" s="137">
        <v>0</v>
      </c>
      <c r="AF64" s="137">
        <v>0</v>
      </c>
      <c r="AG64" s="137">
        <v>0</v>
      </c>
      <c r="AH64" s="137">
        <v>0</v>
      </c>
      <c r="AI64" s="137">
        <v>0</v>
      </c>
      <c r="AJ64" s="137">
        <v>0</v>
      </c>
      <c r="AK64" s="137">
        <v>0</v>
      </c>
      <c r="AL64" s="137">
        <v>0</v>
      </c>
      <c r="AM64" s="137">
        <v>0</v>
      </c>
      <c r="AN64" s="137">
        <v>0</v>
      </c>
      <c r="AO64" s="137">
        <v>0</v>
      </c>
    </row>
    <row r="65" spans="1:41" ht="18" hidden="1" customHeight="1">
      <c r="A65" s="136" t="s">
        <v>728</v>
      </c>
      <c r="B65" s="136" t="s">
        <v>729</v>
      </c>
      <c r="C65" s="137">
        <v>3832</v>
      </c>
      <c r="D65" s="137">
        <v>3193</v>
      </c>
      <c r="E65" s="137">
        <v>2812</v>
      </c>
      <c r="F65" s="137">
        <v>2570</v>
      </c>
      <c r="G65" s="137">
        <v>2166</v>
      </c>
      <c r="H65" s="137">
        <v>2061</v>
      </c>
      <c r="I65" s="137">
        <v>1926</v>
      </c>
      <c r="J65" s="137">
        <v>1758</v>
      </c>
      <c r="K65" s="137">
        <v>1642</v>
      </c>
      <c r="L65" s="137">
        <v>1584</v>
      </c>
      <c r="M65" s="137">
        <v>1479</v>
      </c>
      <c r="N65" s="137">
        <v>1425</v>
      </c>
      <c r="O65" s="137">
        <v>1332</v>
      </c>
      <c r="P65" s="137">
        <v>1238</v>
      </c>
      <c r="Q65" s="137">
        <v>1119</v>
      </c>
      <c r="R65" s="137">
        <v>1041</v>
      </c>
      <c r="S65" s="137">
        <v>983</v>
      </c>
      <c r="T65" s="137">
        <v>917</v>
      </c>
      <c r="U65" s="137">
        <v>826</v>
      </c>
      <c r="V65" s="137">
        <v>786</v>
      </c>
      <c r="W65" s="137">
        <v>741</v>
      </c>
      <c r="X65" s="137">
        <v>717</v>
      </c>
      <c r="Y65" s="137">
        <v>632</v>
      </c>
      <c r="Z65" s="137">
        <v>555</v>
      </c>
      <c r="AA65" s="137">
        <v>506</v>
      </c>
      <c r="AB65" s="137">
        <v>442</v>
      </c>
      <c r="AC65" s="137">
        <v>376</v>
      </c>
      <c r="AD65" s="137">
        <v>346</v>
      </c>
      <c r="AE65" s="137">
        <v>340</v>
      </c>
      <c r="AF65" s="137">
        <v>336</v>
      </c>
      <c r="AG65" s="137">
        <v>325</v>
      </c>
      <c r="AH65" s="137">
        <v>319</v>
      </c>
      <c r="AI65" s="137">
        <v>262</v>
      </c>
      <c r="AJ65" s="137">
        <v>229</v>
      </c>
      <c r="AK65" s="137">
        <v>222</v>
      </c>
      <c r="AL65" s="137">
        <v>218</v>
      </c>
      <c r="AM65" s="137">
        <v>203</v>
      </c>
      <c r="AN65" s="137">
        <v>196</v>
      </c>
      <c r="AO65" s="137">
        <v>195</v>
      </c>
    </row>
    <row r="66" spans="1:41" ht="18" hidden="1" customHeight="1">
      <c r="A66" s="136" t="s">
        <v>730</v>
      </c>
      <c r="B66" s="136" t="s">
        <v>731</v>
      </c>
      <c r="C66" s="137">
        <v>344</v>
      </c>
      <c r="D66" s="137">
        <v>278</v>
      </c>
      <c r="E66" s="137">
        <v>246</v>
      </c>
      <c r="F66" s="137">
        <v>221</v>
      </c>
      <c r="G66" s="137">
        <v>171</v>
      </c>
      <c r="H66" s="137">
        <v>164</v>
      </c>
      <c r="I66" s="137">
        <v>152</v>
      </c>
      <c r="J66" s="137">
        <v>142</v>
      </c>
      <c r="K66" s="137">
        <v>138</v>
      </c>
      <c r="L66" s="137">
        <v>133</v>
      </c>
      <c r="M66" s="137">
        <v>120</v>
      </c>
      <c r="N66" s="137">
        <v>119</v>
      </c>
      <c r="O66" s="137">
        <v>110</v>
      </c>
      <c r="P66" s="137">
        <v>100</v>
      </c>
      <c r="Q66" s="137">
        <v>88</v>
      </c>
      <c r="R66" s="137">
        <v>83</v>
      </c>
      <c r="S66" s="137">
        <v>79</v>
      </c>
      <c r="T66" s="137">
        <v>73</v>
      </c>
      <c r="U66" s="137">
        <v>62</v>
      </c>
      <c r="V66" s="137">
        <v>56</v>
      </c>
      <c r="W66" s="137">
        <v>51</v>
      </c>
      <c r="X66" s="137">
        <v>45</v>
      </c>
      <c r="Y66" s="137">
        <v>36</v>
      </c>
      <c r="Z66" s="137">
        <v>30</v>
      </c>
      <c r="AA66" s="137">
        <v>29</v>
      </c>
      <c r="AB66" s="137">
        <v>22</v>
      </c>
      <c r="AC66" s="137">
        <v>18</v>
      </c>
      <c r="AD66" s="137">
        <v>13</v>
      </c>
      <c r="AE66" s="137">
        <v>10</v>
      </c>
      <c r="AF66" s="137">
        <v>9</v>
      </c>
      <c r="AG66" s="137">
        <v>7</v>
      </c>
      <c r="AH66" s="137">
        <v>5</v>
      </c>
      <c r="AI66" s="137" t="s">
        <v>631</v>
      </c>
      <c r="AJ66" s="137" t="s">
        <v>631</v>
      </c>
      <c r="AK66" s="137" t="s">
        <v>631</v>
      </c>
      <c r="AL66" s="137" t="s">
        <v>631</v>
      </c>
      <c r="AM66" s="137" t="s">
        <v>631</v>
      </c>
      <c r="AN66" s="137" t="s">
        <v>631</v>
      </c>
      <c r="AO66" s="137" t="s">
        <v>631</v>
      </c>
    </row>
    <row r="67" spans="1:41" ht="18" hidden="1" customHeight="1">
      <c r="A67" s="136" t="s">
        <v>732</v>
      </c>
      <c r="B67" s="136" t="s">
        <v>733</v>
      </c>
      <c r="C67" s="137">
        <v>995</v>
      </c>
      <c r="D67" s="137">
        <v>828</v>
      </c>
      <c r="E67" s="137">
        <v>739</v>
      </c>
      <c r="F67" s="137">
        <v>660</v>
      </c>
      <c r="G67" s="137">
        <v>557</v>
      </c>
      <c r="H67" s="137">
        <v>525</v>
      </c>
      <c r="I67" s="137">
        <v>488</v>
      </c>
      <c r="J67" s="137">
        <v>431</v>
      </c>
      <c r="K67" s="137">
        <v>403</v>
      </c>
      <c r="L67" s="137">
        <v>392</v>
      </c>
      <c r="M67" s="137">
        <v>358</v>
      </c>
      <c r="N67" s="137">
        <v>348</v>
      </c>
      <c r="O67" s="137">
        <v>319</v>
      </c>
      <c r="P67" s="137">
        <v>297</v>
      </c>
      <c r="Q67" s="137">
        <v>270</v>
      </c>
      <c r="R67" s="137">
        <v>246</v>
      </c>
      <c r="S67" s="137">
        <v>238</v>
      </c>
      <c r="T67" s="137">
        <v>221</v>
      </c>
      <c r="U67" s="137">
        <v>203</v>
      </c>
      <c r="V67" s="137">
        <v>200</v>
      </c>
      <c r="W67" s="137">
        <v>184</v>
      </c>
      <c r="X67" s="137">
        <v>179</v>
      </c>
      <c r="Y67" s="137">
        <v>171</v>
      </c>
      <c r="Z67" s="137">
        <v>161</v>
      </c>
      <c r="AA67" s="137">
        <v>144</v>
      </c>
      <c r="AB67" s="137">
        <v>129</v>
      </c>
      <c r="AC67" s="137">
        <v>112</v>
      </c>
      <c r="AD67" s="137">
        <v>109</v>
      </c>
      <c r="AE67" s="137">
        <v>111</v>
      </c>
      <c r="AF67" s="137">
        <v>113</v>
      </c>
      <c r="AG67" s="137">
        <v>112</v>
      </c>
      <c r="AH67" s="137">
        <v>115</v>
      </c>
      <c r="AI67" s="137">
        <v>112</v>
      </c>
      <c r="AJ67" s="137">
        <v>108</v>
      </c>
      <c r="AK67" s="137">
        <v>109</v>
      </c>
      <c r="AL67" s="137">
        <v>108</v>
      </c>
      <c r="AM67" s="137">
        <v>112</v>
      </c>
      <c r="AN67" s="137">
        <v>106</v>
      </c>
      <c r="AO67" s="137">
        <v>105</v>
      </c>
    </row>
    <row r="68" spans="1:41" ht="18" hidden="1" customHeight="1">
      <c r="A68" s="136" t="s">
        <v>734</v>
      </c>
      <c r="B68" s="136" t="s">
        <v>735</v>
      </c>
      <c r="C68" s="137">
        <v>918</v>
      </c>
      <c r="D68" s="137">
        <v>819</v>
      </c>
      <c r="E68" s="137">
        <v>726</v>
      </c>
      <c r="F68" s="137">
        <v>696</v>
      </c>
      <c r="G68" s="137">
        <v>618</v>
      </c>
      <c r="H68" s="137">
        <v>591</v>
      </c>
      <c r="I68" s="137">
        <v>545</v>
      </c>
      <c r="J68" s="137">
        <v>511</v>
      </c>
      <c r="K68" s="137">
        <v>468</v>
      </c>
      <c r="L68" s="137">
        <v>457</v>
      </c>
      <c r="M68" s="137">
        <v>436</v>
      </c>
      <c r="N68" s="137">
        <v>426</v>
      </c>
      <c r="O68" s="137">
        <v>409</v>
      </c>
      <c r="P68" s="137">
        <v>381</v>
      </c>
      <c r="Q68" s="137">
        <v>354</v>
      </c>
      <c r="R68" s="137">
        <v>331</v>
      </c>
      <c r="S68" s="137">
        <v>306</v>
      </c>
      <c r="T68" s="137">
        <v>286</v>
      </c>
      <c r="U68" s="137">
        <v>263</v>
      </c>
      <c r="V68" s="137">
        <v>251</v>
      </c>
      <c r="W68" s="137">
        <v>243</v>
      </c>
      <c r="X68" s="137">
        <v>230</v>
      </c>
      <c r="Y68" s="137">
        <v>219</v>
      </c>
      <c r="Z68" s="137">
        <v>200</v>
      </c>
      <c r="AA68" s="137">
        <v>193</v>
      </c>
      <c r="AB68" s="137">
        <v>179</v>
      </c>
      <c r="AC68" s="137">
        <v>166</v>
      </c>
      <c r="AD68" s="137">
        <v>160</v>
      </c>
      <c r="AE68" s="137">
        <v>164</v>
      </c>
      <c r="AF68" s="137">
        <v>166</v>
      </c>
      <c r="AG68" s="137">
        <v>165</v>
      </c>
      <c r="AH68" s="137">
        <v>162</v>
      </c>
      <c r="AI68" s="137">
        <v>113</v>
      </c>
      <c r="AJ68" s="137">
        <v>87</v>
      </c>
      <c r="AK68" s="137">
        <v>85</v>
      </c>
      <c r="AL68" s="137">
        <v>80</v>
      </c>
      <c r="AM68" s="137">
        <v>65</v>
      </c>
      <c r="AN68" s="137">
        <v>71</v>
      </c>
      <c r="AO68" s="137">
        <v>70</v>
      </c>
    </row>
    <row r="69" spans="1:41" ht="18" hidden="1" customHeight="1">
      <c r="A69" s="136" t="s">
        <v>736</v>
      </c>
      <c r="B69" s="136" t="s">
        <v>737</v>
      </c>
      <c r="C69" s="137">
        <v>494</v>
      </c>
      <c r="D69" s="137">
        <v>385</v>
      </c>
      <c r="E69" s="137">
        <v>342</v>
      </c>
      <c r="F69" s="137">
        <v>309</v>
      </c>
      <c r="G69" s="137">
        <v>249</v>
      </c>
      <c r="H69" s="137">
        <v>234</v>
      </c>
      <c r="I69" s="137">
        <v>208</v>
      </c>
      <c r="J69" s="137">
        <v>181</v>
      </c>
      <c r="K69" s="137">
        <v>166</v>
      </c>
      <c r="L69" s="137">
        <v>164</v>
      </c>
      <c r="M69" s="137">
        <v>157</v>
      </c>
      <c r="N69" s="137">
        <v>147</v>
      </c>
      <c r="O69" s="137">
        <v>135</v>
      </c>
      <c r="P69" s="137">
        <v>124</v>
      </c>
      <c r="Q69" s="137">
        <v>113</v>
      </c>
      <c r="R69" s="137">
        <v>102</v>
      </c>
      <c r="S69" s="137">
        <v>95</v>
      </c>
      <c r="T69" s="137">
        <v>91</v>
      </c>
      <c r="U69" s="137">
        <v>78</v>
      </c>
      <c r="V69" s="137">
        <v>74</v>
      </c>
      <c r="W69" s="137">
        <v>68</v>
      </c>
      <c r="X69" s="137">
        <v>64</v>
      </c>
      <c r="Y69" s="137">
        <v>55</v>
      </c>
      <c r="Z69" s="137">
        <v>48</v>
      </c>
      <c r="AA69" s="137">
        <v>41</v>
      </c>
      <c r="AB69" s="137">
        <v>31</v>
      </c>
      <c r="AC69" s="137">
        <v>23</v>
      </c>
      <c r="AD69" s="137">
        <v>19</v>
      </c>
      <c r="AE69" s="137">
        <v>15</v>
      </c>
      <c r="AF69" s="137">
        <v>15</v>
      </c>
      <c r="AG69" s="137">
        <v>12</v>
      </c>
      <c r="AH69" s="137">
        <v>13</v>
      </c>
      <c r="AI69" s="137">
        <v>13</v>
      </c>
      <c r="AJ69" s="137">
        <v>14</v>
      </c>
      <c r="AK69" s="137">
        <v>12</v>
      </c>
      <c r="AL69" s="137">
        <v>14</v>
      </c>
      <c r="AM69" s="137">
        <v>11</v>
      </c>
      <c r="AN69" s="137">
        <v>6</v>
      </c>
      <c r="AO69" s="137">
        <v>8</v>
      </c>
    </row>
    <row r="70" spans="1:41" ht="18" hidden="1" customHeight="1">
      <c r="A70" s="136" t="s">
        <v>738</v>
      </c>
      <c r="B70" s="136" t="s">
        <v>739</v>
      </c>
      <c r="C70" s="137">
        <v>1081</v>
      </c>
      <c r="D70" s="137">
        <v>883</v>
      </c>
      <c r="E70" s="137">
        <v>759</v>
      </c>
      <c r="F70" s="137">
        <v>684</v>
      </c>
      <c r="G70" s="137">
        <v>571</v>
      </c>
      <c r="H70" s="137">
        <v>547</v>
      </c>
      <c r="I70" s="137">
        <v>533</v>
      </c>
      <c r="J70" s="137">
        <v>493</v>
      </c>
      <c r="K70" s="137">
        <v>467</v>
      </c>
      <c r="L70" s="137">
        <v>438</v>
      </c>
      <c r="M70" s="137">
        <v>408</v>
      </c>
      <c r="N70" s="137">
        <v>385</v>
      </c>
      <c r="O70" s="137">
        <v>359</v>
      </c>
      <c r="P70" s="137">
        <v>336</v>
      </c>
      <c r="Q70" s="137">
        <v>294</v>
      </c>
      <c r="R70" s="137">
        <v>279</v>
      </c>
      <c r="S70" s="137">
        <v>265</v>
      </c>
      <c r="T70" s="137">
        <v>246</v>
      </c>
      <c r="U70" s="137">
        <v>220</v>
      </c>
      <c r="V70" s="137">
        <v>205</v>
      </c>
      <c r="W70" s="137">
        <v>195</v>
      </c>
      <c r="X70" s="137">
        <v>199</v>
      </c>
      <c r="Y70" s="137">
        <v>151</v>
      </c>
      <c r="Z70" s="137">
        <v>116</v>
      </c>
      <c r="AA70" s="137">
        <v>99</v>
      </c>
      <c r="AB70" s="137">
        <v>81</v>
      </c>
      <c r="AC70" s="137">
        <v>57</v>
      </c>
      <c r="AD70" s="137">
        <v>45</v>
      </c>
      <c r="AE70" s="137">
        <v>40</v>
      </c>
      <c r="AF70" s="137">
        <v>33</v>
      </c>
      <c r="AG70" s="137">
        <v>29</v>
      </c>
      <c r="AH70" s="137">
        <v>24</v>
      </c>
      <c r="AI70" s="137">
        <v>20</v>
      </c>
      <c r="AJ70" s="137">
        <v>17</v>
      </c>
      <c r="AK70" s="137">
        <v>14</v>
      </c>
      <c r="AL70" s="137">
        <v>14</v>
      </c>
      <c r="AM70" s="137">
        <v>13</v>
      </c>
      <c r="AN70" s="137">
        <v>11</v>
      </c>
      <c r="AO70" s="137">
        <v>10</v>
      </c>
    </row>
    <row r="71" spans="1:41" ht="18" hidden="1" customHeight="1">
      <c r="A71" s="136"/>
      <c r="B71" s="136" t="s">
        <v>650</v>
      </c>
      <c r="C71" s="137">
        <v>8</v>
      </c>
      <c r="D71" s="137">
        <v>5</v>
      </c>
      <c r="E71" s="137">
        <v>6</v>
      </c>
      <c r="F71" s="137">
        <v>6</v>
      </c>
      <c r="G71" s="137" t="s">
        <v>631</v>
      </c>
      <c r="H71" s="137" t="s">
        <v>631</v>
      </c>
      <c r="I71" s="137">
        <v>5</v>
      </c>
      <c r="J71" s="137" t="s">
        <v>631</v>
      </c>
      <c r="K71" s="137">
        <v>5</v>
      </c>
      <c r="L71" s="137">
        <v>5</v>
      </c>
      <c r="M71" s="137" t="s">
        <v>631</v>
      </c>
      <c r="N71" s="137" t="s">
        <v>631</v>
      </c>
      <c r="O71" s="137" t="s">
        <v>631</v>
      </c>
      <c r="P71" s="137" t="s">
        <v>631</v>
      </c>
      <c r="Q71" s="137" t="s">
        <v>631</v>
      </c>
      <c r="R71" s="137" t="s">
        <v>631</v>
      </c>
      <c r="S71" s="137" t="s">
        <v>631</v>
      </c>
      <c r="T71" s="137" t="s">
        <v>631</v>
      </c>
      <c r="U71" s="137" t="s">
        <v>631</v>
      </c>
      <c r="V71" s="137" t="s">
        <v>631</v>
      </c>
      <c r="W71" s="137" t="s">
        <v>631</v>
      </c>
      <c r="X71" s="137" t="s">
        <v>631</v>
      </c>
      <c r="Y71" s="137" t="s">
        <v>631</v>
      </c>
      <c r="Z71" s="137" t="s">
        <v>631</v>
      </c>
      <c r="AA71" s="137" t="s">
        <v>631</v>
      </c>
      <c r="AB71" s="137" t="s">
        <v>631</v>
      </c>
      <c r="AC71" s="137" t="s">
        <v>631</v>
      </c>
      <c r="AD71" s="137" t="s">
        <v>631</v>
      </c>
      <c r="AE71" s="137" t="s">
        <v>631</v>
      </c>
      <c r="AF71" s="137" t="s">
        <v>631</v>
      </c>
      <c r="AG71" s="137" t="s">
        <v>631</v>
      </c>
      <c r="AH71" s="137" t="s">
        <v>631</v>
      </c>
      <c r="AI71" s="137" t="s">
        <v>631</v>
      </c>
      <c r="AJ71" s="137" t="s">
        <v>631</v>
      </c>
      <c r="AK71" s="137" t="s">
        <v>631</v>
      </c>
      <c r="AL71" s="137" t="s">
        <v>631</v>
      </c>
      <c r="AM71" s="137" t="s">
        <v>631</v>
      </c>
      <c r="AN71" s="137" t="s">
        <v>631</v>
      </c>
      <c r="AO71" s="137" t="s">
        <v>631</v>
      </c>
    </row>
    <row r="72" spans="1:41" ht="18" hidden="1" customHeight="1">
      <c r="A72" s="136" t="s">
        <v>740</v>
      </c>
      <c r="B72" s="136" t="s">
        <v>741</v>
      </c>
      <c r="C72" s="137">
        <v>39922</v>
      </c>
      <c r="D72" s="137">
        <v>33752</v>
      </c>
      <c r="E72" s="137">
        <v>29188</v>
      </c>
      <c r="F72" s="137">
        <v>25865</v>
      </c>
      <c r="G72" s="137">
        <v>22118</v>
      </c>
      <c r="H72" s="137">
        <v>21238</v>
      </c>
      <c r="I72" s="137">
        <v>17838</v>
      </c>
      <c r="J72" s="137">
        <v>16157</v>
      </c>
      <c r="K72" s="137">
        <v>15075</v>
      </c>
      <c r="L72" s="137">
        <v>14070</v>
      </c>
      <c r="M72" s="137">
        <v>12558</v>
      </c>
      <c r="N72" s="137">
        <v>11428</v>
      </c>
      <c r="O72" s="137">
        <v>10537</v>
      </c>
      <c r="P72" s="137">
        <v>9654</v>
      </c>
      <c r="Q72" s="137">
        <v>8949</v>
      </c>
      <c r="R72" s="137">
        <v>8137</v>
      </c>
      <c r="S72" s="137">
        <v>7324</v>
      </c>
      <c r="T72" s="137">
        <v>6663</v>
      </c>
      <c r="U72" s="137">
        <v>5781</v>
      </c>
      <c r="V72" s="137">
        <v>5230</v>
      </c>
      <c r="W72" s="137">
        <v>4636</v>
      </c>
      <c r="X72" s="137">
        <v>3884</v>
      </c>
      <c r="Y72" s="137">
        <v>3157</v>
      </c>
      <c r="Z72" s="137">
        <v>2691</v>
      </c>
      <c r="AA72" s="137">
        <v>2349</v>
      </c>
      <c r="AB72" s="137">
        <v>2102</v>
      </c>
      <c r="AC72" s="137">
        <v>1700</v>
      </c>
      <c r="AD72" s="137">
        <v>1400</v>
      </c>
      <c r="AE72" s="137">
        <v>1151</v>
      </c>
      <c r="AF72" s="137">
        <v>1013</v>
      </c>
      <c r="AG72" s="137">
        <v>879</v>
      </c>
      <c r="AH72" s="137">
        <v>598</v>
      </c>
      <c r="AI72" s="137">
        <v>574</v>
      </c>
      <c r="AJ72" s="137">
        <v>566</v>
      </c>
      <c r="AK72" s="137">
        <v>536</v>
      </c>
      <c r="AL72" s="137">
        <v>514</v>
      </c>
      <c r="AM72" s="137">
        <v>486</v>
      </c>
      <c r="AN72" s="137">
        <v>487</v>
      </c>
      <c r="AO72" s="137">
        <v>477</v>
      </c>
    </row>
    <row r="73" spans="1:41" ht="18" hidden="1" customHeight="1">
      <c r="A73" s="136" t="s">
        <v>742</v>
      </c>
      <c r="B73" s="136" t="s">
        <v>743</v>
      </c>
      <c r="C73" s="137">
        <v>1404</v>
      </c>
      <c r="D73" s="137">
        <v>1158</v>
      </c>
      <c r="E73" s="137">
        <v>1021</v>
      </c>
      <c r="F73" s="137">
        <v>924</v>
      </c>
      <c r="G73" s="137">
        <v>783</v>
      </c>
      <c r="H73" s="137">
        <v>757</v>
      </c>
      <c r="I73" s="137">
        <v>669</v>
      </c>
      <c r="J73" s="137">
        <v>643</v>
      </c>
      <c r="K73" s="137">
        <v>577</v>
      </c>
      <c r="L73" s="137">
        <v>543</v>
      </c>
      <c r="M73" s="137">
        <v>495</v>
      </c>
      <c r="N73" s="137">
        <v>442</v>
      </c>
      <c r="O73" s="137">
        <v>397</v>
      </c>
      <c r="P73" s="137">
        <v>363</v>
      </c>
      <c r="Q73" s="137">
        <v>343</v>
      </c>
      <c r="R73" s="137">
        <v>309</v>
      </c>
      <c r="S73" s="137">
        <v>283</v>
      </c>
      <c r="T73" s="137">
        <v>268</v>
      </c>
      <c r="U73" s="137">
        <v>240</v>
      </c>
      <c r="V73" s="137">
        <v>213</v>
      </c>
      <c r="W73" s="137">
        <v>182</v>
      </c>
      <c r="X73" s="137">
        <v>170</v>
      </c>
      <c r="Y73" s="137">
        <v>142</v>
      </c>
      <c r="Z73" s="137">
        <v>121</v>
      </c>
      <c r="AA73" s="137">
        <v>110</v>
      </c>
      <c r="AB73" s="137">
        <v>96</v>
      </c>
      <c r="AC73" s="137">
        <v>72</v>
      </c>
      <c r="AD73" s="137">
        <v>59</v>
      </c>
      <c r="AE73" s="137">
        <v>43</v>
      </c>
      <c r="AF73" s="137">
        <v>35</v>
      </c>
      <c r="AG73" s="137">
        <v>27</v>
      </c>
      <c r="AH73" s="137">
        <v>24</v>
      </c>
      <c r="AI73" s="137">
        <v>23</v>
      </c>
      <c r="AJ73" s="137">
        <v>19</v>
      </c>
      <c r="AK73" s="137">
        <v>16</v>
      </c>
      <c r="AL73" s="137">
        <v>15</v>
      </c>
      <c r="AM73" s="137">
        <v>20</v>
      </c>
      <c r="AN73" s="137">
        <v>20</v>
      </c>
      <c r="AO73" s="137">
        <v>20</v>
      </c>
    </row>
    <row r="74" spans="1:41" ht="18" hidden="1" customHeight="1">
      <c r="A74" s="136" t="s">
        <v>744</v>
      </c>
      <c r="B74" s="136" t="s">
        <v>745</v>
      </c>
      <c r="C74" s="137">
        <v>510</v>
      </c>
      <c r="D74" s="137">
        <v>431</v>
      </c>
      <c r="E74" s="137">
        <v>341</v>
      </c>
      <c r="F74" s="137">
        <v>314</v>
      </c>
      <c r="G74" s="137">
        <v>274</v>
      </c>
      <c r="H74" s="137">
        <v>257</v>
      </c>
      <c r="I74" s="137">
        <v>245</v>
      </c>
      <c r="J74" s="137">
        <v>231</v>
      </c>
      <c r="K74" s="137">
        <v>206</v>
      </c>
      <c r="L74" s="137">
        <v>196</v>
      </c>
      <c r="M74" s="137">
        <v>194</v>
      </c>
      <c r="N74" s="137">
        <v>184</v>
      </c>
      <c r="O74" s="137">
        <v>174</v>
      </c>
      <c r="P74" s="137">
        <v>171</v>
      </c>
      <c r="Q74" s="137">
        <v>158</v>
      </c>
      <c r="R74" s="137">
        <v>147</v>
      </c>
      <c r="S74" s="137">
        <v>134</v>
      </c>
      <c r="T74" s="137">
        <v>121</v>
      </c>
      <c r="U74" s="137">
        <v>113</v>
      </c>
      <c r="V74" s="137">
        <v>97</v>
      </c>
      <c r="W74" s="137">
        <v>87</v>
      </c>
      <c r="X74" s="137">
        <v>78</v>
      </c>
      <c r="Y74" s="137">
        <v>65</v>
      </c>
      <c r="Z74" s="137">
        <v>54</v>
      </c>
      <c r="AA74" s="137">
        <v>50</v>
      </c>
      <c r="AB74" s="137">
        <v>46</v>
      </c>
      <c r="AC74" s="137">
        <v>34</v>
      </c>
      <c r="AD74" s="137">
        <v>28</v>
      </c>
      <c r="AE74" s="137">
        <v>27</v>
      </c>
      <c r="AF74" s="137">
        <v>27</v>
      </c>
      <c r="AG74" s="137">
        <v>29</v>
      </c>
      <c r="AH74" s="137">
        <v>29</v>
      </c>
      <c r="AI74" s="137">
        <v>26</v>
      </c>
      <c r="AJ74" s="137">
        <v>19</v>
      </c>
      <c r="AK74" s="137">
        <v>21</v>
      </c>
      <c r="AL74" s="137">
        <v>19</v>
      </c>
      <c r="AM74" s="137">
        <v>17</v>
      </c>
      <c r="AN74" s="137">
        <v>15</v>
      </c>
      <c r="AO74" s="137">
        <v>15</v>
      </c>
    </row>
    <row r="75" spans="1:41" ht="18" hidden="1" customHeight="1">
      <c r="A75" s="136" t="s">
        <v>746</v>
      </c>
      <c r="B75" s="136" t="s">
        <v>747</v>
      </c>
      <c r="C75" s="137">
        <v>440</v>
      </c>
      <c r="D75" s="137">
        <v>347</v>
      </c>
      <c r="E75" s="137">
        <v>301</v>
      </c>
      <c r="F75" s="137">
        <v>277</v>
      </c>
      <c r="G75" s="137">
        <v>232</v>
      </c>
      <c r="H75" s="137">
        <v>228</v>
      </c>
      <c r="I75" s="137">
        <v>208</v>
      </c>
      <c r="J75" s="137">
        <v>194</v>
      </c>
      <c r="K75" s="137">
        <v>188</v>
      </c>
      <c r="L75" s="137">
        <v>186</v>
      </c>
      <c r="M75" s="137">
        <v>178</v>
      </c>
      <c r="N75" s="137">
        <v>168</v>
      </c>
      <c r="O75" s="137">
        <v>159</v>
      </c>
      <c r="P75" s="137">
        <v>150</v>
      </c>
      <c r="Q75" s="137">
        <v>134</v>
      </c>
      <c r="R75" s="137">
        <v>119</v>
      </c>
      <c r="S75" s="137">
        <v>98</v>
      </c>
      <c r="T75" s="137">
        <v>90</v>
      </c>
      <c r="U75" s="137">
        <v>71</v>
      </c>
      <c r="V75" s="137">
        <v>59</v>
      </c>
      <c r="W75" s="137">
        <v>42</v>
      </c>
      <c r="X75" s="137">
        <v>41</v>
      </c>
      <c r="Y75" s="137">
        <v>38</v>
      </c>
      <c r="Z75" s="137">
        <v>32</v>
      </c>
      <c r="AA75" s="137">
        <v>29</v>
      </c>
      <c r="AB75" s="137">
        <v>26</v>
      </c>
      <c r="AC75" s="137">
        <v>21</v>
      </c>
      <c r="AD75" s="137">
        <v>21</v>
      </c>
      <c r="AE75" s="137">
        <v>16</v>
      </c>
      <c r="AF75" s="137">
        <v>13</v>
      </c>
      <c r="AG75" s="137">
        <v>13</v>
      </c>
      <c r="AH75" s="137">
        <v>15</v>
      </c>
      <c r="AI75" s="137">
        <v>14</v>
      </c>
      <c r="AJ75" s="137">
        <v>14</v>
      </c>
      <c r="AK75" s="137">
        <v>13</v>
      </c>
      <c r="AL75" s="137">
        <v>12</v>
      </c>
      <c r="AM75" s="137">
        <v>12</v>
      </c>
      <c r="AN75" s="137">
        <v>9</v>
      </c>
      <c r="AO75" s="137">
        <v>9</v>
      </c>
    </row>
    <row r="76" spans="1:41" ht="18" hidden="1" customHeight="1">
      <c r="A76" s="136" t="s">
        <v>748</v>
      </c>
      <c r="B76" s="136" t="s">
        <v>749</v>
      </c>
      <c r="C76" s="137">
        <v>569</v>
      </c>
      <c r="D76" s="137">
        <v>464</v>
      </c>
      <c r="E76" s="137">
        <v>390</v>
      </c>
      <c r="F76" s="137">
        <v>358</v>
      </c>
      <c r="G76" s="137">
        <v>288</v>
      </c>
      <c r="H76" s="137">
        <v>273</v>
      </c>
      <c r="I76" s="137">
        <v>259</v>
      </c>
      <c r="J76" s="137">
        <v>248</v>
      </c>
      <c r="K76" s="137">
        <v>224</v>
      </c>
      <c r="L76" s="137">
        <v>214</v>
      </c>
      <c r="M76" s="137">
        <v>209</v>
      </c>
      <c r="N76" s="137">
        <v>210</v>
      </c>
      <c r="O76" s="137">
        <v>191</v>
      </c>
      <c r="P76" s="137">
        <v>179</v>
      </c>
      <c r="Q76" s="137">
        <v>163</v>
      </c>
      <c r="R76" s="137">
        <v>148</v>
      </c>
      <c r="S76" s="137">
        <v>134</v>
      </c>
      <c r="T76" s="137">
        <v>124</v>
      </c>
      <c r="U76" s="137">
        <v>104</v>
      </c>
      <c r="V76" s="137">
        <v>94</v>
      </c>
      <c r="W76" s="137">
        <v>83</v>
      </c>
      <c r="X76" s="137">
        <v>78</v>
      </c>
      <c r="Y76" s="137">
        <v>67</v>
      </c>
      <c r="Z76" s="137">
        <v>60</v>
      </c>
      <c r="AA76" s="137">
        <v>62</v>
      </c>
      <c r="AB76" s="137">
        <v>67</v>
      </c>
      <c r="AC76" s="137">
        <v>67</v>
      </c>
      <c r="AD76" s="137">
        <v>62</v>
      </c>
      <c r="AE76" s="137">
        <v>29</v>
      </c>
      <c r="AF76" s="137">
        <v>25</v>
      </c>
      <c r="AG76" s="137">
        <v>26</v>
      </c>
      <c r="AH76" s="137">
        <v>25</v>
      </c>
      <c r="AI76" s="137">
        <v>26</v>
      </c>
      <c r="AJ76" s="137">
        <v>19</v>
      </c>
      <c r="AK76" s="137">
        <v>16</v>
      </c>
      <c r="AL76" s="137">
        <v>16</v>
      </c>
      <c r="AM76" s="137">
        <v>17</v>
      </c>
      <c r="AN76" s="137">
        <v>18</v>
      </c>
      <c r="AO76" s="137">
        <v>19</v>
      </c>
    </row>
    <row r="77" spans="1:41" ht="18" hidden="1" customHeight="1">
      <c r="A77" s="136" t="s">
        <v>750</v>
      </c>
      <c r="B77" s="136" t="s">
        <v>751</v>
      </c>
      <c r="C77" s="137">
        <v>1055</v>
      </c>
      <c r="D77" s="137">
        <v>907</v>
      </c>
      <c r="E77" s="137">
        <v>838</v>
      </c>
      <c r="F77" s="137">
        <v>770</v>
      </c>
      <c r="G77" s="137">
        <v>613</v>
      </c>
      <c r="H77" s="137">
        <v>588</v>
      </c>
      <c r="I77" s="137">
        <v>525</v>
      </c>
      <c r="J77" s="137">
        <v>518</v>
      </c>
      <c r="K77" s="137">
        <v>484</v>
      </c>
      <c r="L77" s="137">
        <v>456</v>
      </c>
      <c r="M77" s="137">
        <v>435</v>
      </c>
      <c r="N77" s="137">
        <v>413</v>
      </c>
      <c r="O77" s="137">
        <v>376</v>
      </c>
      <c r="P77" s="137">
        <v>359</v>
      </c>
      <c r="Q77" s="137">
        <v>329</v>
      </c>
      <c r="R77" s="137">
        <v>301</v>
      </c>
      <c r="S77" s="137">
        <v>272</v>
      </c>
      <c r="T77" s="137">
        <v>273</v>
      </c>
      <c r="U77" s="137">
        <v>247</v>
      </c>
      <c r="V77" s="137">
        <v>239</v>
      </c>
      <c r="W77" s="137">
        <v>215</v>
      </c>
      <c r="X77" s="137">
        <v>210</v>
      </c>
      <c r="Y77" s="137">
        <v>191</v>
      </c>
      <c r="Z77" s="137">
        <v>185</v>
      </c>
      <c r="AA77" s="137">
        <v>171</v>
      </c>
      <c r="AB77" s="137">
        <v>163</v>
      </c>
      <c r="AC77" s="137">
        <v>151</v>
      </c>
      <c r="AD77" s="137">
        <v>149</v>
      </c>
      <c r="AE77" s="137">
        <v>138</v>
      </c>
      <c r="AF77" s="137">
        <v>132</v>
      </c>
      <c r="AG77" s="137">
        <v>125</v>
      </c>
      <c r="AH77" s="137">
        <v>126</v>
      </c>
      <c r="AI77" s="137">
        <v>126</v>
      </c>
      <c r="AJ77" s="137">
        <v>125</v>
      </c>
      <c r="AK77" s="137">
        <v>122</v>
      </c>
      <c r="AL77" s="137">
        <v>125</v>
      </c>
      <c r="AM77" s="137">
        <v>116</v>
      </c>
      <c r="AN77" s="137">
        <v>119</v>
      </c>
      <c r="AO77" s="137">
        <v>117</v>
      </c>
    </row>
    <row r="78" spans="1:41" ht="18" hidden="1" customHeight="1">
      <c r="A78" s="136" t="s">
        <v>752</v>
      </c>
      <c r="B78" s="136" t="s">
        <v>753</v>
      </c>
      <c r="C78" s="137">
        <v>3392</v>
      </c>
      <c r="D78" s="137">
        <v>2894</v>
      </c>
      <c r="E78" s="137">
        <v>2542</v>
      </c>
      <c r="F78" s="137">
        <v>2287</v>
      </c>
      <c r="G78" s="137">
        <v>1961</v>
      </c>
      <c r="H78" s="137">
        <v>1866</v>
      </c>
      <c r="I78" s="137">
        <v>1697</v>
      </c>
      <c r="J78" s="137">
        <v>1561</v>
      </c>
      <c r="K78" s="137">
        <v>1416</v>
      </c>
      <c r="L78" s="137">
        <v>1286</v>
      </c>
      <c r="M78" s="137">
        <v>1203</v>
      </c>
      <c r="N78" s="137">
        <v>1118</v>
      </c>
      <c r="O78" s="137">
        <v>1037</v>
      </c>
      <c r="P78" s="137">
        <v>931</v>
      </c>
      <c r="Q78" s="137">
        <v>843</v>
      </c>
      <c r="R78" s="137">
        <v>731</v>
      </c>
      <c r="S78" s="137">
        <v>664</v>
      </c>
      <c r="T78" s="137">
        <v>605</v>
      </c>
      <c r="U78" s="137">
        <v>528</v>
      </c>
      <c r="V78" s="137">
        <v>485</v>
      </c>
      <c r="W78" s="137">
        <v>438</v>
      </c>
      <c r="X78" s="137">
        <v>395</v>
      </c>
      <c r="Y78" s="137">
        <v>313</v>
      </c>
      <c r="Z78" s="137">
        <v>270</v>
      </c>
      <c r="AA78" s="137">
        <v>235</v>
      </c>
      <c r="AB78" s="137">
        <v>181</v>
      </c>
      <c r="AC78" s="137">
        <v>145</v>
      </c>
      <c r="AD78" s="137">
        <v>126</v>
      </c>
      <c r="AE78" s="137">
        <v>104</v>
      </c>
      <c r="AF78" s="137">
        <v>82</v>
      </c>
      <c r="AG78" s="137">
        <v>75</v>
      </c>
      <c r="AH78" s="137">
        <v>72</v>
      </c>
      <c r="AI78" s="137">
        <v>61</v>
      </c>
      <c r="AJ78" s="137">
        <v>55</v>
      </c>
      <c r="AK78" s="137">
        <v>49</v>
      </c>
      <c r="AL78" s="137">
        <v>46</v>
      </c>
      <c r="AM78" s="137">
        <v>42</v>
      </c>
      <c r="AN78" s="137">
        <v>44</v>
      </c>
      <c r="AO78" s="137">
        <v>40</v>
      </c>
    </row>
    <row r="79" spans="1:41" ht="18" hidden="1" customHeight="1">
      <c r="A79" s="136" t="s">
        <v>754</v>
      </c>
      <c r="B79" s="136" t="s">
        <v>755</v>
      </c>
      <c r="C79" s="137">
        <v>320</v>
      </c>
      <c r="D79" s="137">
        <v>265</v>
      </c>
      <c r="E79" s="137">
        <v>240</v>
      </c>
      <c r="F79" s="137">
        <v>216</v>
      </c>
      <c r="G79" s="137">
        <v>181</v>
      </c>
      <c r="H79" s="137">
        <v>177</v>
      </c>
      <c r="I79" s="137">
        <v>160</v>
      </c>
      <c r="J79" s="137">
        <v>144</v>
      </c>
      <c r="K79" s="137">
        <v>122</v>
      </c>
      <c r="L79" s="137">
        <v>110</v>
      </c>
      <c r="M79" s="137">
        <v>104</v>
      </c>
      <c r="N79" s="137">
        <v>99</v>
      </c>
      <c r="O79" s="137">
        <v>94</v>
      </c>
      <c r="P79" s="137">
        <v>83</v>
      </c>
      <c r="Q79" s="137">
        <v>73</v>
      </c>
      <c r="R79" s="137">
        <v>63</v>
      </c>
      <c r="S79" s="137">
        <v>60</v>
      </c>
      <c r="T79" s="137">
        <v>56</v>
      </c>
      <c r="U79" s="137">
        <v>50</v>
      </c>
      <c r="V79" s="137">
        <v>51</v>
      </c>
      <c r="W79" s="137">
        <v>43</v>
      </c>
      <c r="X79" s="137">
        <v>45</v>
      </c>
      <c r="Y79" s="137">
        <v>33</v>
      </c>
      <c r="Z79" s="137">
        <v>29</v>
      </c>
      <c r="AA79" s="137">
        <v>25</v>
      </c>
      <c r="AB79" s="137">
        <v>15</v>
      </c>
      <c r="AC79" s="137">
        <v>7</v>
      </c>
      <c r="AD79" s="137">
        <v>8</v>
      </c>
      <c r="AE79" s="137">
        <v>6</v>
      </c>
      <c r="AF79" s="137" t="s">
        <v>631</v>
      </c>
      <c r="AG79" s="137" t="s">
        <v>631</v>
      </c>
      <c r="AH79" s="137">
        <v>5</v>
      </c>
      <c r="AI79" s="137" t="s">
        <v>631</v>
      </c>
      <c r="AJ79" s="137" t="s">
        <v>631</v>
      </c>
      <c r="AK79" s="137" t="s">
        <v>631</v>
      </c>
      <c r="AL79" s="137" t="s">
        <v>631</v>
      </c>
      <c r="AM79" s="137" t="s">
        <v>631</v>
      </c>
      <c r="AN79" s="137" t="s">
        <v>631</v>
      </c>
      <c r="AO79" s="137" t="s">
        <v>631</v>
      </c>
    </row>
    <row r="80" spans="1:41" ht="18" hidden="1" customHeight="1">
      <c r="A80" s="136" t="s">
        <v>756</v>
      </c>
      <c r="B80" s="136" t="s">
        <v>757</v>
      </c>
      <c r="C80" s="137">
        <v>482</v>
      </c>
      <c r="D80" s="137">
        <v>401</v>
      </c>
      <c r="E80" s="137">
        <v>357</v>
      </c>
      <c r="F80" s="137">
        <v>309</v>
      </c>
      <c r="G80" s="137">
        <v>270</v>
      </c>
      <c r="H80" s="137">
        <v>258</v>
      </c>
      <c r="I80" s="137">
        <v>241</v>
      </c>
      <c r="J80" s="137">
        <v>218</v>
      </c>
      <c r="K80" s="137">
        <v>206</v>
      </c>
      <c r="L80" s="137">
        <v>186</v>
      </c>
      <c r="M80" s="137">
        <v>180</v>
      </c>
      <c r="N80" s="137">
        <v>160</v>
      </c>
      <c r="O80" s="137">
        <v>154</v>
      </c>
      <c r="P80" s="137">
        <v>137</v>
      </c>
      <c r="Q80" s="137">
        <v>120</v>
      </c>
      <c r="R80" s="137">
        <v>116</v>
      </c>
      <c r="S80" s="137">
        <v>110</v>
      </c>
      <c r="T80" s="137">
        <v>96</v>
      </c>
      <c r="U80" s="137">
        <v>81</v>
      </c>
      <c r="V80" s="137">
        <v>74</v>
      </c>
      <c r="W80" s="137">
        <v>65</v>
      </c>
      <c r="X80" s="137">
        <v>59</v>
      </c>
      <c r="Y80" s="137">
        <v>46</v>
      </c>
      <c r="Z80" s="137">
        <v>42</v>
      </c>
      <c r="AA80" s="137">
        <v>38</v>
      </c>
      <c r="AB80" s="137">
        <v>27</v>
      </c>
      <c r="AC80" s="137">
        <v>23</v>
      </c>
      <c r="AD80" s="137">
        <v>23</v>
      </c>
      <c r="AE80" s="137">
        <v>20</v>
      </c>
      <c r="AF80" s="137">
        <v>16</v>
      </c>
      <c r="AG80" s="137">
        <v>14</v>
      </c>
      <c r="AH80" s="137">
        <v>16</v>
      </c>
      <c r="AI80" s="137">
        <v>14</v>
      </c>
      <c r="AJ80" s="137">
        <v>11</v>
      </c>
      <c r="AK80" s="137">
        <v>9</v>
      </c>
      <c r="AL80" s="137">
        <v>7</v>
      </c>
      <c r="AM80" s="137">
        <v>5</v>
      </c>
      <c r="AN80" s="137">
        <v>6</v>
      </c>
      <c r="AO80" s="137">
        <v>6</v>
      </c>
    </row>
    <row r="81" spans="1:41" ht="18" hidden="1" customHeight="1">
      <c r="A81" s="136" t="s">
        <v>758</v>
      </c>
      <c r="B81" s="136" t="s">
        <v>759</v>
      </c>
      <c r="C81" s="137">
        <v>1360</v>
      </c>
      <c r="D81" s="137">
        <v>1156</v>
      </c>
      <c r="E81" s="137">
        <v>1007</v>
      </c>
      <c r="F81" s="137">
        <v>896</v>
      </c>
      <c r="G81" s="137">
        <v>757</v>
      </c>
      <c r="H81" s="137">
        <v>707</v>
      </c>
      <c r="I81" s="137">
        <v>622</v>
      </c>
      <c r="J81" s="137">
        <v>581</v>
      </c>
      <c r="K81" s="137">
        <v>527</v>
      </c>
      <c r="L81" s="137">
        <v>482</v>
      </c>
      <c r="M81" s="137">
        <v>452</v>
      </c>
      <c r="N81" s="137">
        <v>420</v>
      </c>
      <c r="O81" s="137">
        <v>388</v>
      </c>
      <c r="P81" s="137">
        <v>349</v>
      </c>
      <c r="Q81" s="137">
        <v>322</v>
      </c>
      <c r="R81" s="137">
        <v>280</v>
      </c>
      <c r="S81" s="137">
        <v>242</v>
      </c>
      <c r="T81" s="137">
        <v>219</v>
      </c>
      <c r="U81" s="137">
        <v>191</v>
      </c>
      <c r="V81" s="137">
        <v>170</v>
      </c>
      <c r="W81" s="137">
        <v>152</v>
      </c>
      <c r="X81" s="137">
        <v>139</v>
      </c>
      <c r="Y81" s="137">
        <v>101</v>
      </c>
      <c r="Z81" s="137">
        <v>86</v>
      </c>
      <c r="AA81" s="137">
        <v>77</v>
      </c>
      <c r="AB81" s="137">
        <v>55</v>
      </c>
      <c r="AC81" s="137">
        <v>40</v>
      </c>
      <c r="AD81" s="137">
        <v>32</v>
      </c>
      <c r="AE81" s="137">
        <v>30</v>
      </c>
      <c r="AF81" s="137">
        <v>26</v>
      </c>
      <c r="AG81" s="137">
        <v>23</v>
      </c>
      <c r="AH81" s="137">
        <v>19</v>
      </c>
      <c r="AI81" s="137">
        <v>19</v>
      </c>
      <c r="AJ81" s="137">
        <v>17</v>
      </c>
      <c r="AK81" s="137">
        <v>15</v>
      </c>
      <c r="AL81" s="137">
        <v>13</v>
      </c>
      <c r="AM81" s="137">
        <v>13</v>
      </c>
      <c r="AN81" s="137">
        <v>14</v>
      </c>
      <c r="AO81" s="137">
        <v>11</v>
      </c>
    </row>
    <row r="82" spans="1:41" ht="18" hidden="1" customHeight="1">
      <c r="A82" s="136" t="s">
        <v>760</v>
      </c>
      <c r="B82" s="136" t="s">
        <v>761</v>
      </c>
      <c r="C82" s="137">
        <v>191</v>
      </c>
      <c r="D82" s="137">
        <v>178</v>
      </c>
      <c r="E82" s="137">
        <v>152</v>
      </c>
      <c r="F82" s="137">
        <v>144</v>
      </c>
      <c r="G82" s="137">
        <v>126</v>
      </c>
      <c r="H82" s="137">
        <v>126</v>
      </c>
      <c r="I82" s="137">
        <v>126</v>
      </c>
      <c r="J82" s="137">
        <v>121</v>
      </c>
      <c r="K82" s="137">
        <v>103</v>
      </c>
      <c r="L82" s="137">
        <v>95</v>
      </c>
      <c r="M82" s="137">
        <v>85</v>
      </c>
      <c r="N82" s="137">
        <v>81</v>
      </c>
      <c r="O82" s="137">
        <v>77</v>
      </c>
      <c r="P82" s="137">
        <v>74</v>
      </c>
      <c r="Q82" s="137">
        <v>72</v>
      </c>
      <c r="R82" s="137">
        <v>55</v>
      </c>
      <c r="S82" s="137">
        <v>54</v>
      </c>
      <c r="T82" s="137">
        <v>47</v>
      </c>
      <c r="U82" s="137">
        <v>40</v>
      </c>
      <c r="V82" s="137">
        <v>39</v>
      </c>
      <c r="W82" s="137">
        <v>38</v>
      </c>
      <c r="X82" s="137">
        <v>31</v>
      </c>
      <c r="Y82" s="137">
        <v>26</v>
      </c>
      <c r="Z82" s="137">
        <v>24</v>
      </c>
      <c r="AA82" s="137">
        <v>21</v>
      </c>
      <c r="AB82" s="137">
        <v>19</v>
      </c>
      <c r="AC82" s="137">
        <v>16</v>
      </c>
      <c r="AD82" s="137">
        <v>12</v>
      </c>
      <c r="AE82" s="137">
        <v>7</v>
      </c>
      <c r="AF82" s="137">
        <v>6</v>
      </c>
      <c r="AG82" s="137">
        <v>6</v>
      </c>
      <c r="AH82" s="137">
        <v>5</v>
      </c>
      <c r="AI82" s="137">
        <v>5</v>
      </c>
      <c r="AJ82" s="137" t="s">
        <v>631</v>
      </c>
      <c r="AK82" s="137" t="s">
        <v>631</v>
      </c>
      <c r="AL82" s="137" t="s">
        <v>631</v>
      </c>
      <c r="AM82" s="137" t="s">
        <v>631</v>
      </c>
      <c r="AN82" s="137" t="s">
        <v>631</v>
      </c>
      <c r="AO82" s="137" t="s">
        <v>631</v>
      </c>
    </row>
    <row r="83" spans="1:41" ht="18" hidden="1" customHeight="1">
      <c r="A83" s="136" t="s">
        <v>762</v>
      </c>
      <c r="B83" s="136" t="s">
        <v>763</v>
      </c>
      <c r="C83" s="137">
        <v>290</v>
      </c>
      <c r="D83" s="137">
        <v>248</v>
      </c>
      <c r="E83" s="137">
        <v>217</v>
      </c>
      <c r="F83" s="137">
        <v>208</v>
      </c>
      <c r="G83" s="137">
        <v>178</v>
      </c>
      <c r="H83" s="137">
        <v>164</v>
      </c>
      <c r="I83" s="137">
        <v>154</v>
      </c>
      <c r="J83" s="137">
        <v>140</v>
      </c>
      <c r="K83" s="137">
        <v>129</v>
      </c>
      <c r="L83" s="137">
        <v>116</v>
      </c>
      <c r="M83" s="137">
        <v>105</v>
      </c>
      <c r="N83" s="137">
        <v>100</v>
      </c>
      <c r="O83" s="137">
        <v>91</v>
      </c>
      <c r="P83" s="137">
        <v>84</v>
      </c>
      <c r="Q83" s="137">
        <v>78</v>
      </c>
      <c r="R83" s="137">
        <v>62</v>
      </c>
      <c r="S83" s="137">
        <v>56</v>
      </c>
      <c r="T83" s="137">
        <v>59</v>
      </c>
      <c r="U83" s="137">
        <v>49</v>
      </c>
      <c r="V83" s="137">
        <v>43</v>
      </c>
      <c r="W83" s="137">
        <v>39</v>
      </c>
      <c r="X83" s="137">
        <v>34</v>
      </c>
      <c r="Y83" s="137">
        <v>31</v>
      </c>
      <c r="Z83" s="137">
        <v>28</v>
      </c>
      <c r="AA83" s="137">
        <v>27</v>
      </c>
      <c r="AB83" s="137">
        <v>22</v>
      </c>
      <c r="AC83" s="137">
        <v>19</v>
      </c>
      <c r="AD83" s="137">
        <v>14</v>
      </c>
      <c r="AE83" s="137">
        <v>12</v>
      </c>
      <c r="AF83" s="137">
        <v>9</v>
      </c>
      <c r="AG83" s="137">
        <v>8</v>
      </c>
      <c r="AH83" s="137">
        <v>8</v>
      </c>
      <c r="AI83" s="137">
        <v>7</v>
      </c>
      <c r="AJ83" s="137">
        <v>8</v>
      </c>
      <c r="AK83" s="137">
        <v>8</v>
      </c>
      <c r="AL83" s="137">
        <v>7</v>
      </c>
      <c r="AM83" s="137">
        <v>7</v>
      </c>
      <c r="AN83" s="137">
        <v>8</v>
      </c>
      <c r="AO83" s="137">
        <v>8</v>
      </c>
    </row>
    <row r="84" spans="1:41" ht="18" hidden="1" customHeight="1">
      <c r="A84" s="136" t="s">
        <v>764</v>
      </c>
      <c r="B84" s="136" t="s">
        <v>765</v>
      </c>
      <c r="C84" s="137">
        <v>294</v>
      </c>
      <c r="D84" s="137">
        <v>249</v>
      </c>
      <c r="E84" s="137">
        <v>217</v>
      </c>
      <c r="F84" s="137">
        <v>187</v>
      </c>
      <c r="G84" s="137">
        <v>154</v>
      </c>
      <c r="H84" s="137">
        <v>155</v>
      </c>
      <c r="I84" s="137">
        <v>142</v>
      </c>
      <c r="J84" s="137">
        <v>139</v>
      </c>
      <c r="K84" s="137">
        <v>129</v>
      </c>
      <c r="L84" s="137">
        <v>119</v>
      </c>
      <c r="M84" s="137">
        <v>110</v>
      </c>
      <c r="N84" s="137">
        <v>102</v>
      </c>
      <c r="O84" s="137">
        <v>96</v>
      </c>
      <c r="P84" s="137">
        <v>88</v>
      </c>
      <c r="Q84" s="137">
        <v>80</v>
      </c>
      <c r="R84" s="137">
        <v>71</v>
      </c>
      <c r="S84" s="137">
        <v>67</v>
      </c>
      <c r="T84" s="137">
        <v>56</v>
      </c>
      <c r="U84" s="137">
        <v>55</v>
      </c>
      <c r="V84" s="137">
        <v>51</v>
      </c>
      <c r="W84" s="137">
        <v>45</v>
      </c>
      <c r="X84" s="137">
        <v>37</v>
      </c>
      <c r="Y84" s="137">
        <v>34</v>
      </c>
      <c r="Z84" s="137">
        <v>30</v>
      </c>
      <c r="AA84" s="137">
        <v>20</v>
      </c>
      <c r="AB84" s="137">
        <v>20</v>
      </c>
      <c r="AC84" s="137">
        <v>24</v>
      </c>
      <c r="AD84" s="137">
        <v>21</v>
      </c>
      <c r="AE84" s="137">
        <v>17</v>
      </c>
      <c r="AF84" s="137">
        <v>13</v>
      </c>
      <c r="AG84" s="137">
        <v>13</v>
      </c>
      <c r="AH84" s="137">
        <v>12</v>
      </c>
      <c r="AI84" s="137">
        <v>8</v>
      </c>
      <c r="AJ84" s="137">
        <v>8</v>
      </c>
      <c r="AK84" s="137">
        <v>9</v>
      </c>
      <c r="AL84" s="137">
        <v>11</v>
      </c>
      <c r="AM84" s="137">
        <v>9</v>
      </c>
      <c r="AN84" s="137">
        <v>8</v>
      </c>
      <c r="AO84" s="137">
        <v>8</v>
      </c>
    </row>
    <row r="85" spans="1:41" ht="18" hidden="1" customHeight="1">
      <c r="A85" s="136" t="s">
        <v>766</v>
      </c>
      <c r="B85" s="136" t="s">
        <v>767</v>
      </c>
      <c r="C85" s="137">
        <v>454</v>
      </c>
      <c r="D85" s="137">
        <v>396</v>
      </c>
      <c r="E85" s="137">
        <v>351</v>
      </c>
      <c r="F85" s="137">
        <v>327</v>
      </c>
      <c r="G85" s="137">
        <v>295</v>
      </c>
      <c r="H85" s="137">
        <v>279</v>
      </c>
      <c r="I85" s="137">
        <v>252</v>
      </c>
      <c r="J85" s="137">
        <v>218</v>
      </c>
      <c r="K85" s="137">
        <v>200</v>
      </c>
      <c r="L85" s="137">
        <v>178</v>
      </c>
      <c r="M85" s="137">
        <v>167</v>
      </c>
      <c r="N85" s="137">
        <v>156</v>
      </c>
      <c r="O85" s="137">
        <v>137</v>
      </c>
      <c r="P85" s="137">
        <v>116</v>
      </c>
      <c r="Q85" s="137">
        <v>98</v>
      </c>
      <c r="R85" s="137">
        <v>84</v>
      </c>
      <c r="S85" s="137">
        <v>75</v>
      </c>
      <c r="T85" s="137">
        <v>72</v>
      </c>
      <c r="U85" s="137">
        <v>62</v>
      </c>
      <c r="V85" s="137">
        <v>57</v>
      </c>
      <c r="W85" s="137">
        <v>56</v>
      </c>
      <c r="X85" s="137">
        <v>50</v>
      </c>
      <c r="Y85" s="137">
        <v>42</v>
      </c>
      <c r="Z85" s="137">
        <v>31</v>
      </c>
      <c r="AA85" s="137">
        <v>27</v>
      </c>
      <c r="AB85" s="137">
        <v>23</v>
      </c>
      <c r="AC85" s="137">
        <v>16</v>
      </c>
      <c r="AD85" s="137">
        <v>16</v>
      </c>
      <c r="AE85" s="137">
        <v>12</v>
      </c>
      <c r="AF85" s="137">
        <v>8</v>
      </c>
      <c r="AG85" s="137">
        <v>7</v>
      </c>
      <c r="AH85" s="137">
        <v>7</v>
      </c>
      <c r="AI85" s="137" t="s">
        <v>631</v>
      </c>
      <c r="AJ85" s="137" t="s">
        <v>631</v>
      </c>
      <c r="AK85" s="137" t="s">
        <v>631</v>
      </c>
      <c r="AL85" s="137" t="s">
        <v>631</v>
      </c>
      <c r="AM85" s="137" t="s">
        <v>631</v>
      </c>
      <c r="AN85" s="137" t="s">
        <v>631</v>
      </c>
      <c r="AO85" s="137" t="s">
        <v>631</v>
      </c>
    </row>
    <row r="86" spans="1:41" ht="18" hidden="1" customHeight="1">
      <c r="A86" s="136"/>
      <c r="B86" s="136" t="s">
        <v>727</v>
      </c>
      <c r="C86" s="137" t="s">
        <v>631</v>
      </c>
      <c r="D86" s="137" t="s">
        <v>631</v>
      </c>
      <c r="E86" s="137" t="s">
        <v>631</v>
      </c>
      <c r="F86" s="137">
        <v>0</v>
      </c>
      <c r="G86" s="137">
        <v>0</v>
      </c>
      <c r="H86" s="137">
        <v>0</v>
      </c>
      <c r="I86" s="137">
        <v>0</v>
      </c>
      <c r="J86" s="137">
        <v>0</v>
      </c>
      <c r="K86" s="137">
        <v>0</v>
      </c>
      <c r="L86" s="137">
        <v>0</v>
      </c>
      <c r="M86" s="137">
        <v>0</v>
      </c>
      <c r="N86" s="137">
        <v>0</v>
      </c>
      <c r="O86" s="137">
        <v>0</v>
      </c>
      <c r="P86" s="137">
        <v>0</v>
      </c>
      <c r="Q86" s="137">
        <v>0</v>
      </c>
      <c r="R86" s="137">
        <v>0</v>
      </c>
      <c r="S86" s="137">
        <v>0</v>
      </c>
      <c r="T86" s="137">
        <v>0</v>
      </c>
      <c r="U86" s="137">
        <v>0</v>
      </c>
      <c r="V86" s="137">
        <v>0</v>
      </c>
      <c r="W86" s="137">
        <v>0</v>
      </c>
      <c r="X86" s="137">
        <v>0</v>
      </c>
      <c r="Y86" s="137">
        <v>0</v>
      </c>
      <c r="Z86" s="137">
        <v>0</v>
      </c>
      <c r="AA86" s="137">
        <v>0</v>
      </c>
      <c r="AB86" s="137">
        <v>0</v>
      </c>
      <c r="AC86" s="137">
        <v>0</v>
      </c>
      <c r="AD86" s="137">
        <v>0</v>
      </c>
      <c r="AE86" s="137">
        <v>0</v>
      </c>
      <c r="AF86" s="137">
        <v>0</v>
      </c>
      <c r="AG86" s="137">
        <v>0</v>
      </c>
      <c r="AH86" s="137">
        <v>0</v>
      </c>
      <c r="AI86" s="137">
        <v>0</v>
      </c>
      <c r="AJ86" s="137">
        <v>0</v>
      </c>
      <c r="AK86" s="137">
        <v>0</v>
      </c>
      <c r="AL86" s="137">
        <v>0</v>
      </c>
      <c r="AM86" s="137">
        <v>0</v>
      </c>
      <c r="AN86" s="137">
        <v>0</v>
      </c>
      <c r="AO86" s="137">
        <v>0</v>
      </c>
    </row>
    <row r="87" spans="1:41" ht="18" hidden="1" customHeight="1">
      <c r="A87" s="136" t="s">
        <v>768</v>
      </c>
      <c r="B87" s="136" t="s">
        <v>769</v>
      </c>
      <c r="C87" s="137">
        <v>6604</v>
      </c>
      <c r="D87" s="137">
        <v>5947</v>
      </c>
      <c r="E87" s="137">
        <v>5393</v>
      </c>
      <c r="F87" s="137">
        <v>5222</v>
      </c>
      <c r="G87" s="137">
        <v>4863</v>
      </c>
      <c r="H87" s="137">
        <v>4902</v>
      </c>
      <c r="I87" s="137">
        <v>3962</v>
      </c>
      <c r="J87" s="137">
        <v>3805</v>
      </c>
      <c r="K87" s="137">
        <v>3533</v>
      </c>
      <c r="L87" s="137">
        <v>3605</v>
      </c>
      <c r="M87" s="137">
        <v>2943</v>
      </c>
      <c r="N87" s="137">
        <v>2594</v>
      </c>
      <c r="O87" s="137">
        <v>2408</v>
      </c>
      <c r="P87" s="137">
        <v>2254</v>
      </c>
      <c r="Q87" s="137">
        <v>2049</v>
      </c>
      <c r="R87" s="137">
        <v>1980</v>
      </c>
      <c r="S87" s="137">
        <v>1798</v>
      </c>
      <c r="T87" s="137">
        <v>1672</v>
      </c>
      <c r="U87" s="137">
        <v>1440</v>
      </c>
      <c r="V87" s="137">
        <v>1391</v>
      </c>
      <c r="W87" s="137">
        <v>1323</v>
      </c>
      <c r="X87" s="137">
        <v>1274</v>
      </c>
      <c r="Y87" s="137">
        <v>1009</v>
      </c>
      <c r="Z87" s="137">
        <v>874</v>
      </c>
      <c r="AA87" s="137">
        <v>816</v>
      </c>
      <c r="AB87" s="137">
        <v>811</v>
      </c>
      <c r="AC87" s="137">
        <v>670</v>
      </c>
      <c r="AD87" s="137">
        <v>525</v>
      </c>
      <c r="AE87" s="137">
        <v>428</v>
      </c>
      <c r="AF87" s="137">
        <v>389</v>
      </c>
      <c r="AG87" s="137">
        <v>300</v>
      </c>
      <c r="AH87" s="137">
        <v>112</v>
      </c>
      <c r="AI87" s="137">
        <v>108</v>
      </c>
      <c r="AJ87" s="137">
        <v>147</v>
      </c>
      <c r="AK87" s="137">
        <v>140</v>
      </c>
      <c r="AL87" s="137">
        <v>139</v>
      </c>
      <c r="AM87" s="137">
        <v>128</v>
      </c>
      <c r="AN87" s="137">
        <v>140</v>
      </c>
      <c r="AO87" s="137">
        <v>144</v>
      </c>
    </row>
    <row r="88" spans="1:41" ht="18" hidden="1" customHeight="1">
      <c r="A88" s="136" t="s">
        <v>770</v>
      </c>
      <c r="B88" s="136" t="s">
        <v>771</v>
      </c>
      <c r="C88" s="137">
        <v>805</v>
      </c>
      <c r="D88" s="137">
        <v>676</v>
      </c>
      <c r="E88" s="137">
        <v>581</v>
      </c>
      <c r="F88" s="137">
        <v>531</v>
      </c>
      <c r="G88" s="137">
        <v>466</v>
      </c>
      <c r="H88" s="137">
        <v>437</v>
      </c>
      <c r="I88" s="137">
        <v>393</v>
      </c>
      <c r="J88" s="137">
        <v>375</v>
      </c>
      <c r="K88" s="137">
        <v>325</v>
      </c>
      <c r="L88" s="137">
        <v>303</v>
      </c>
      <c r="M88" s="137">
        <v>288</v>
      </c>
      <c r="N88" s="137">
        <v>271</v>
      </c>
      <c r="O88" s="137">
        <v>240</v>
      </c>
      <c r="P88" s="137">
        <v>211</v>
      </c>
      <c r="Q88" s="137">
        <v>195</v>
      </c>
      <c r="R88" s="137">
        <v>184</v>
      </c>
      <c r="S88" s="137">
        <v>160</v>
      </c>
      <c r="T88" s="137">
        <v>157</v>
      </c>
      <c r="U88" s="137">
        <v>140</v>
      </c>
      <c r="V88" s="137">
        <v>131</v>
      </c>
      <c r="W88" s="137">
        <v>128</v>
      </c>
      <c r="X88" s="137">
        <v>124</v>
      </c>
      <c r="Y88" s="137">
        <v>100</v>
      </c>
      <c r="Z88" s="137">
        <v>88</v>
      </c>
      <c r="AA88" s="137">
        <v>87</v>
      </c>
      <c r="AB88" s="137">
        <v>70</v>
      </c>
      <c r="AC88" s="137">
        <v>49</v>
      </c>
      <c r="AD88" s="137">
        <v>36</v>
      </c>
      <c r="AE88" s="137">
        <v>28</v>
      </c>
      <c r="AF88" s="137">
        <v>22</v>
      </c>
      <c r="AG88" s="137">
        <v>20</v>
      </c>
      <c r="AH88" s="137">
        <v>20</v>
      </c>
      <c r="AI88" s="137">
        <v>21</v>
      </c>
      <c r="AJ88" s="137">
        <v>20</v>
      </c>
      <c r="AK88" s="137">
        <v>18</v>
      </c>
      <c r="AL88" s="137">
        <v>21</v>
      </c>
      <c r="AM88" s="137">
        <v>17</v>
      </c>
      <c r="AN88" s="137">
        <v>9</v>
      </c>
      <c r="AO88" s="137">
        <v>9</v>
      </c>
    </row>
    <row r="89" spans="1:41" ht="18" hidden="1" customHeight="1">
      <c r="A89" s="136" t="s">
        <v>772</v>
      </c>
      <c r="B89" s="136" t="s">
        <v>773</v>
      </c>
      <c r="C89" s="137">
        <v>1914</v>
      </c>
      <c r="D89" s="137">
        <v>1858</v>
      </c>
      <c r="E89" s="137">
        <v>1682</v>
      </c>
      <c r="F89" s="137">
        <v>1906</v>
      </c>
      <c r="G89" s="137">
        <v>2102</v>
      </c>
      <c r="H89" s="137">
        <v>2298</v>
      </c>
      <c r="I89" s="137">
        <v>1623</v>
      </c>
      <c r="J89" s="137">
        <v>1660</v>
      </c>
      <c r="K89" s="137">
        <v>1646</v>
      </c>
      <c r="L89" s="137">
        <v>1830</v>
      </c>
      <c r="M89" s="137">
        <v>1284</v>
      </c>
      <c r="N89" s="137">
        <v>1074</v>
      </c>
      <c r="O89" s="137">
        <v>1015</v>
      </c>
      <c r="P89" s="137">
        <v>995</v>
      </c>
      <c r="Q89" s="137">
        <v>925</v>
      </c>
      <c r="R89" s="137">
        <v>947</v>
      </c>
      <c r="S89" s="137">
        <v>874</v>
      </c>
      <c r="T89" s="137">
        <v>811</v>
      </c>
      <c r="U89" s="137">
        <v>679</v>
      </c>
      <c r="V89" s="137">
        <v>686</v>
      </c>
      <c r="W89" s="137">
        <v>685</v>
      </c>
      <c r="X89" s="137">
        <v>693</v>
      </c>
      <c r="Y89" s="137">
        <v>541</v>
      </c>
      <c r="Z89" s="137">
        <v>467</v>
      </c>
      <c r="AA89" s="137">
        <v>471</v>
      </c>
      <c r="AB89" s="137">
        <v>547</v>
      </c>
      <c r="AC89" s="137">
        <v>465</v>
      </c>
      <c r="AD89" s="137">
        <v>364</v>
      </c>
      <c r="AE89" s="137">
        <v>307</v>
      </c>
      <c r="AF89" s="137">
        <v>282</v>
      </c>
      <c r="AG89" s="137">
        <v>208</v>
      </c>
      <c r="AH89" s="137">
        <v>28</v>
      </c>
      <c r="AI89" s="137">
        <v>28</v>
      </c>
      <c r="AJ89" s="137">
        <v>70</v>
      </c>
      <c r="AK89" s="137">
        <v>70</v>
      </c>
      <c r="AL89" s="137">
        <v>70</v>
      </c>
      <c r="AM89" s="137">
        <v>72</v>
      </c>
      <c r="AN89" s="137">
        <v>95</v>
      </c>
      <c r="AO89" s="137">
        <v>94</v>
      </c>
    </row>
    <row r="90" spans="1:41" ht="18" hidden="1" customHeight="1">
      <c r="A90" s="136" t="s">
        <v>774</v>
      </c>
      <c r="B90" s="136" t="s">
        <v>775</v>
      </c>
      <c r="C90" s="137">
        <v>784</v>
      </c>
      <c r="D90" s="137">
        <v>666</v>
      </c>
      <c r="E90" s="137">
        <v>583</v>
      </c>
      <c r="F90" s="137">
        <v>547</v>
      </c>
      <c r="G90" s="137">
        <v>446</v>
      </c>
      <c r="H90" s="137">
        <v>442</v>
      </c>
      <c r="I90" s="137">
        <v>420</v>
      </c>
      <c r="J90" s="137">
        <v>398</v>
      </c>
      <c r="K90" s="137">
        <v>350</v>
      </c>
      <c r="L90" s="137">
        <v>329</v>
      </c>
      <c r="M90" s="137">
        <v>305</v>
      </c>
      <c r="N90" s="137">
        <v>281</v>
      </c>
      <c r="O90" s="137">
        <v>261</v>
      </c>
      <c r="P90" s="137">
        <v>240</v>
      </c>
      <c r="Q90" s="137">
        <v>217</v>
      </c>
      <c r="R90" s="137">
        <v>191</v>
      </c>
      <c r="S90" s="137">
        <v>177</v>
      </c>
      <c r="T90" s="137">
        <v>163</v>
      </c>
      <c r="U90" s="137">
        <v>141</v>
      </c>
      <c r="V90" s="137">
        <v>139</v>
      </c>
      <c r="W90" s="137">
        <v>131</v>
      </c>
      <c r="X90" s="137">
        <v>124</v>
      </c>
      <c r="Y90" s="137">
        <v>103</v>
      </c>
      <c r="Z90" s="137">
        <v>82</v>
      </c>
      <c r="AA90" s="137">
        <v>63</v>
      </c>
      <c r="AB90" s="137">
        <v>46</v>
      </c>
      <c r="AC90" s="137">
        <v>34</v>
      </c>
      <c r="AD90" s="137">
        <v>28</v>
      </c>
      <c r="AE90" s="137">
        <v>23</v>
      </c>
      <c r="AF90" s="137">
        <v>24</v>
      </c>
      <c r="AG90" s="137">
        <v>24</v>
      </c>
      <c r="AH90" s="137">
        <v>18</v>
      </c>
      <c r="AI90" s="137">
        <v>17</v>
      </c>
      <c r="AJ90" s="137">
        <v>16</v>
      </c>
      <c r="AK90" s="137">
        <v>17</v>
      </c>
      <c r="AL90" s="137">
        <v>13</v>
      </c>
      <c r="AM90" s="137">
        <v>10</v>
      </c>
      <c r="AN90" s="137">
        <v>7</v>
      </c>
      <c r="AO90" s="137">
        <v>7</v>
      </c>
    </row>
    <row r="91" spans="1:41" ht="18" hidden="1" customHeight="1">
      <c r="A91" s="136" t="s">
        <v>776</v>
      </c>
      <c r="B91" s="136" t="s">
        <v>777</v>
      </c>
      <c r="C91" s="137">
        <v>3101</v>
      </c>
      <c r="D91" s="137">
        <v>2747</v>
      </c>
      <c r="E91" s="137">
        <v>2547</v>
      </c>
      <c r="F91" s="137">
        <v>2238</v>
      </c>
      <c r="G91" s="137">
        <v>1849</v>
      </c>
      <c r="H91" s="137">
        <v>1725</v>
      </c>
      <c r="I91" s="137">
        <v>1526</v>
      </c>
      <c r="J91" s="137">
        <v>1372</v>
      </c>
      <c r="K91" s="137">
        <v>1212</v>
      </c>
      <c r="L91" s="137">
        <v>1143</v>
      </c>
      <c r="M91" s="137">
        <v>1066</v>
      </c>
      <c r="N91" s="137">
        <v>968</v>
      </c>
      <c r="O91" s="137">
        <v>892</v>
      </c>
      <c r="P91" s="137">
        <v>808</v>
      </c>
      <c r="Q91" s="137">
        <v>712</v>
      </c>
      <c r="R91" s="137">
        <v>658</v>
      </c>
      <c r="S91" s="137">
        <v>587</v>
      </c>
      <c r="T91" s="137">
        <v>541</v>
      </c>
      <c r="U91" s="137">
        <v>480</v>
      </c>
      <c r="V91" s="137">
        <v>435</v>
      </c>
      <c r="W91" s="137">
        <v>379</v>
      </c>
      <c r="X91" s="137">
        <v>333</v>
      </c>
      <c r="Y91" s="137">
        <v>265</v>
      </c>
      <c r="Z91" s="137">
        <v>237</v>
      </c>
      <c r="AA91" s="137">
        <v>195</v>
      </c>
      <c r="AB91" s="137">
        <v>148</v>
      </c>
      <c r="AC91" s="137">
        <v>122</v>
      </c>
      <c r="AD91" s="137">
        <v>97</v>
      </c>
      <c r="AE91" s="137">
        <v>70</v>
      </c>
      <c r="AF91" s="137">
        <v>61</v>
      </c>
      <c r="AG91" s="137">
        <v>48</v>
      </c>
      <c r="AH91" s="137">
        <v>46</v>
      </c>
      <c r="AI91" s="137">
        <v>42</v>
      </c>
      <c r="AJ91" s="137">
        <v>41</v>
      </c>
      <c r="AK91" s="137">
        <v>35</v>
      </c>
      <c r="AL91" s="137">
        <v>35</v>
      </c>
      <c r="AM91" s="137">
        <v>29</v>
      </c>
      <c r="AN91" s="137">
        <v>29</v>
      </c>
      <c r="AO91" s="137">
        <v>34</v>
      </c>
    </row>
    <row r="92" spans="1:41" ht="18" hidden="1" customHeight="1">
      <c r="A92" s="136" t="s">
        <v>778</v>
      </c>
      <c r="B92" s="136" t="s">
        <v>779</v>
      </c>
      <c r="C92" s="137">
        <v>25943</v>
      </c>
      <c r="D92" s="137">
        <v>21599</v>
      </c>
      <c r="E92" s="137">
        <v>18359</v>
      </c>
      <c r="F92" s="137">
        <v>15711</v>
      </c>
      <c r="G92" s="137">
        <v>13102</v>
      </c>
      <c r="H92" s="137">
        <v>12365</v>
      </c>
      <c r="I92" s="137">
        <v>10271</v>
      </c>
      <c r="J92" s="137">
        <v>8954</v>
      </c>
      <c r="K92" s="137">
        <v>8444</v>
      </c>
      <c r="L92" s="137">
        <v>7582</v>
      </c>
      <c r="M92" s="137">
        <v>6899</v>
      </c>
      <c r="N92" s="137">
        <v>6297</v>
      </c>
      <c r="O92" s="137">
        <v>5793</v>
      </c>
      <c r="P92" s="137">
        <v>5244</v>
      </c>
      <c r="Q92" s="137">
        <v>4927</v>
      </c>
      <c r="R92" s="137">
        <v>4399</v>
      </c>
      <c r="S92" s="137">
        <v>3939</v>
      </c>
      <c r="T92" s="137">
        <v>3509</v>
      </c>
      <c r="U92" s="137">
        <v>3036</v>
      </c>
      <c r="V92" s="137">
        <v>2651</v>
      </c>
      <c r="W92" s="137">
        <v>2265</v>
      </c>
      <c r="X92" s="137">
        <v>1637</v>
      </c>
      <c r="Y92" s="137">
        <v>1331</v>
      </c>
      <c r="Z92" s="137">
        <v>1094</v>
      </c>
      <c r="AA92" s="137">
        <v>875</v>
      </c>
      <c r="AB92" s="137">
        <v>711</v>
      </c>
      <c r="AC92" s="137">
        <v>539</v>
      </c>
      <c r="AD92" s="137">
        <v>429</v>
      </c>
      <c r="AE92" s="137">
        <v>365</v>
      </c>
      <c r="AF92" s="137">
        <v>309</v>
      </c>
      <c r="AG92" s="137">
        <v>283</v>
      </c>
      <c r="AH92" s="137">
        <v>194</v>
      </c>
      <c r="AI92" s="137">
        <v>189</v>
      </c>
      <c r="AJ92" s="137">
        <v>167</v>
      </c>
      <c r="AK92" s="137">
        <v>158</v>
      </c>
      <c r="AL92" s="137">
        <v>141</v>
      </c>
      <c r="AM92" s="137">
        <v>133</v>
      </c>
      <c r="AN92" s="137">
        <v>121</v>
      </c>
      <c r="AO92" s="137">
        <v>112</v>
      </c>
    </row>
    <row r="93" spans="1:41" ht="18" hidden="1" customHeight="1">
      <c r="A93" s="136" t="s">
        <v>780</v>
      </c>
      <c r="B93" s="136" t="s">
        <v>781</v>
      </c>
      <c r="C93" s="137">
        <v>1945</v>
      </c>
      <c r="D93" s="137">
        <v>1423</v>
      </c>
      <c r="E93" s="137">
        <v>1240</v>
      </c>
      <c r="F93" s="137">
        <v>1103</v>
      </c>
      <c r="G93" s="137">
        <v>1010</v>
      </c>
      <c r="H93" s="137">
        <v>1047</v>
      </c>
      <c r="I93" s="137">
        <v>805</v>
      </c>
      <c r="J93" s="137">
        <v>749</v>
      </c>
      <c r="K93" s="137">
        <v>654</v>
      </c>
      <c r="L93" s="137">
        <v>606</v>
      </c>
      <c r="M93" s="137">
        <v>568</v>
      </c>
      <c r="N93" s="137">
        <v>517</v>
      </c>
      <c r="O93" s="137">
        <v>473</v>
      </c>
      <c r="P93" s="137">
        <v>441</v>
      </c>
      <c r="Q93" s="137">
        <v>411</v>
      </c>
      <c r="R93" s="137">
        <v>383</v>
      </c>
      <c r="S93" s="137">
        <v>338</v>
      </c>
      <c r="T93" s="137">
        <v>314</v>
      </c>
      <c r="U93" s="137">
        <v>281</v>
      </c>
      <c r="V93" s="137">
        <v>263</v>
      </c>
      <c r="W93" s="137">
        <v>217</v>
      </c>
      <c r="X93" s="137">
        <v>224</v>
      </c>
      <c r="Y93" s="137">
        <v>208</v>
      </c>
      <c r="Z93" s="137">
        <v>143</v>
      </c>
      <c r="AA93" s="137">
        <v>125</v>
      </c>
      <c r="AB93" s="137">
        <v>107</v>
      </c>
      <c r="AC93" s="137">
        <v>77</v>
      </c>
      <c r="AD93" s="137">
        <v>66</v>
      </c>
      <c r="AE93" s="137">
        <v>49</v>
      </c>
      <c r="AF93" s="137">
        <v>36</v>
      </c>
      <c r="AG93" s="137">
        <v>35</v>
      </c>
      <c r="AH93" s="137">
        <v>31</v>
      </c>
      <c r="AI93" s="137">
        <v>28</v>
      </c>
      <c r="AJ93" s="137">
        <v>23</v>
      </c>
      <c r="AK93" s="137">
        <v>21</v>
      </c>
      <c r="AL93" s="137">
        <v>21</v>
      </c>
      <c r="AM93" s="137">
        <v>22</v>
      </c>
      <c r="AN93" s="137">
        <v>20</v>
      </c>
      <c r="AO93" s="137">
        <v>16</v>
      </c>
    </row>
    <row r="94" spans="1:41" ht="18" hidden="1" customHeight="1">
      <c r="A94" s="136" t="s">
        <v>782</v>
      </c>
      <c r="B94" s="136" t="s">
        <v>783</v>
      </c>
      <c r="C94" s="137">
        <v>792</v>
      </c>
      <c r="D94" s="137">
        <v>688</v>
      </c>
      <c r="E94" s="137">
        <v>599</v>
      </c>
      <c r="F94" s="137">
        <v>551</v>
      </c>
      <c r="G94" s="137">
        <v>491</v>
      </c>
      <c r="H94" s="137">
        <v>464</v>
      </c>
      <c r="I94" s="137">
        <v>428</v>
      </c>
      <c r="J94" s="137">
        <v>407</v>
      </c>
      <c r="K94" s="137">
        <v>373</v>
      </c>
      <c r="L94" s="137">
        <v>343</v>
      </c>
      <c r="M94" s="137">
        <v>318</v>
      </c>
      <c r="N94" s="137">
        <v>300</v>
      </c>
      <c r="O94" s="137">
        <v>283</v>
      </c>
      <c r="P94" s="137">
        <v>249</v>
      </c>
      <c r="Q94" s="137">
        <v>236</v>
      </c>
      <c r="R94" s="137">
        <v>219</v>
      </c>
      <c r="S94" s="137">
        <v>194</v>
      </c>
      <c r="T94" s="137">
        <v>181</v>
      </c>
      <c r="U94" s="137">
        <v>158</v>
      </c>
      <c r="V94" s="137">
        <v>151</v>
      </c>
      <c r="W94" s="137">
        <v>133</v>
      </c>
      <c r="X94" s="137">
        <v>116</v>
      </c>
      <c r="Y94" s="137">
        <v>97</v>
      </c>
      <c r="Z94" s="137">
        <v>83</v>
      </c>
      <c r="AA94" s="137">
        <v>68</v>
      </c>
      <c r="AB94" s="137">
        <v>57</v>
      </c>
      <c r="AC94" s="137">
        <v>43</v>
      </c>
      <c r="AD94" s="137">
        <v>36</v>
      </c>
      <c r="AE94" s="137">
        <v>33</v>
      </c>
      <c r="AF94" s="137">
        <v>24</v>
      </c>
      <c r="AG94" s="137">
        <v>14</v>
      </c>
      <c r="AH94" s="137">
        <v>12</v>
      </c>
      <c r="AI94" s="137">
        <v>10</v>
      </c>
      <c r="AJ94" s="137">
        <v>7</v>
      </c>
      <c r="AK94" s="137">
        <v>7</v>
      </c>
      <c r="AL94" s="137">
        <v>7</v>
      </c>
      <c r="AM94" s="137" t="s">
        <v>631</v>
      </c>
      <c r="AN94" s="137" t="s">
        <v>631</v>
      </c>
      <c r="AO94" s="137" t="s">
        <v>631</v>
      </c>
    </row>
    <row r="95" spans="1:41" ht="18" hidden="1" customHeight="1">
      <c r="A95" s="136" t="s">
        <v>784</v>
      </c>
      <c r="B95" s="136" t="s">
        <v>785</v>
      </c>
      <c r="C95" s="137">
        <v>1597</v>
      </c>
      <c r="D95" s="137">
        <v>1328</v>
      </c>
      <c r="E95" s="137">
        <v>1175</v>
      </c>
      <c r="F95" s="137">
        <v>1058</v>
      </c>
      <c r="G95" s="137">
        <v>905</v>
      </c>
      <c r="H95" s="137">
        <v>880</v>
      </c>
      <c r="I95" s="137">
        <v>779</v>
      </c>
      <c r="J95" s="137">
        <v>712</v>
      </c>
      <c r="K95" s="137">
        <v>653</v>
      </c>
      <c r="L95" s="137">
        <v>599</v>
      </c>
      <c r="M95" s="137">
        <v>557</v>
      </c>
      <c r="N95" s="137">
        <v>502</v>
      </c>
      <c r="O95" s="137">
        <v>480</v>
      </c>
      <c r="P95" s="137">
        <v>446</v>
      </c>
      <c r="Q95" s="137">
        <v>411</v>
      </c>
      <c r="R95" s="137">
        <v>383</v>
      </c>
      <c r="S95" s="137">
        <v>342</v>
      </c>
      <c r="T95" s="137">
        <v>302</v>
      </c>
      <c r="U95" s="137">
        <v>264</v>
      </c>
      <c r="V95" s="137">
        <v>244</v>
      </c>
      <c r="W95" s="137">
        <v>212</v>
      </c>
      <c r="X95" s="137">
        <v>179</v>
      </c>
      <c r="Y95" s="137">
        <v>148</v>
      </c>
      <c r="Z95" s="137">
        <v>135</v>
      </c>
      <c r="AA95" s="137">
        <v>116</v>
      </c>
      <c r="AB95" s="137">
        <v>104</v>
      </c>
      <c r="AC95" s="137">
        <v>92</v>
      </c>
      <c r="AD95" s="137">
        <v>76</v>
      </c>
      <c r="AE95" s="137">
        <v>59</v>
      </c>
      <c r="AF95" s="137">
        <v>40</v>
      </c>
      <c r="AG95" s="137">
        <v>39</v>
      </c>
      <c r="AH95" s="137">
        <v>36</v>
      </c>
      <c r="AI95" s="137">
        <v>28</v>
      </c>
      <c r="AJ95" s="137">
        <v>30</v>
      </c>
      <c r="AK95" s="137">
        <v>26</v>
      </c>
      <c r="AL95" s="137">
        <v>24</v>
      </c>
      <c r="AM95" s="137">
        <v>24</v>
      </c>
      <c r="AN95" s="137">
        <v>19</v>
      </c>
      <c r="AO95" s="137">
        <v>18</v>
      </c>
    </row>
    <row r="96" spans="1:41" ht="18" hidden="1" customHeight="1">
      <c r="A96" s="136" t="s">
        <v>786</v>
      </c>
      <c r="B96" s="136" t="s">
        <v>787</v>
      </c>
      <c r="C96" s="137">
        <v>20346</v>
      </c>
      <c r="D96" s="137">
        <v>17084</v>
      </c>
      <c r="E96" s="137">
        <v>14418</v>
      </c>
      <c r="F96" s="137">
        <v>12171</v>
      </c>
      <c r="G96" s="137">
        <v>9962</v>
      </c>
      <c r="H96" s="137">
        <v>9270</v>
      </c>
      <c r="I96" s="137">
        <v>7624</v>
      </c>
      <c r="J96" s="137">
        <v>6512</v>
      </c>
      <c r="K96" s="137">
        <v>6232</v>
      </c>
      <c r="L96" s="137">
        <v>5497</v>
      </c>
      <c r="M96" s="137">
        <v>4994</v>
      </c>
      <c r="N96" s="137">
        <v>4560</v>
      </c>
      <c r="O96" s="137">
        <v>4172</v>
      </c>
      <c r="P96" s="137">
        <v>3755</v>
      </c>
      <c r="Q96" s="137">
        <v>3531</v>
      </c>
      <c r="R96" s="137">
        <v>3105</v>
      </c>
      <c r="S96" s="137">
        <v>2768</v>
      </c>
      <c r="T96" s="137">
        <v>2433</v>
      </c>
      <c r="U96" s="137">
        <v>2081</v>
      </c>
      <c r="V96" s="137">
        <v>1753</v>
      </c>
      <c r="W96" s="137">
        <v>1493</v>
      </c>
      <c r="X96" s="137">
        <v>917</v>
      </c>
      <c r="Y96" s="137">
        <v>698</v>
      </c>
      <c r="Z96" s="137">
        <v>571</v>
      </c>
      <c r="AA96" s="137">
        <v>426</v>
      </c>
      <c r="AB96" s="137">
        <v>316</v>
      </c>
      <c r="AC96" s="137">
        <v>217</v>
      </c>
      <c r="AD96" s="137">
        <v>159</v>
      </c>
      <c r="AE96" s="137">
        <v>118</v>
      </c>
      <c r="AF96" s="137">
        <v>106</v>
      </c>
      <c r="AG96" s="137">
        <v>88</v>
      </c>
      <c r="AH96" s="137">
        <v>84</v>
      </c>
      <c r="AI96" s="137">
        <v>92</v>
      </c>
      <c r="AJ96" s="137">
        <v>79</v>
      </c>
      <c r="AK96" s="137">
        <v>80</v>
      </c>
      <c r="AL96" s="137">
        <v>67</v>
      </c>
      <c r="AM96" s="137">
        <v>63</v>
      </c>
      <c r="AN96" s="137">
        <v>60</v>
      </c>
      <c r="AO96" s="137">
        <v>56</v>
      </c>
    </row>
    <row r="97" spans="1:41" ht="18" hidden="1" customHeight="1">
      <c r="A97" s="136" t="s">
        <v>788</v>
      </c>
      <c r="B97" s="136" t="s">
        <v>789</v>
      </c>
      <c r="C97" s="137">
        <v>1263</v>
      </c>
      <c r="D97" s="137">
        <v>1076</v>
      </c>
      <c r="E97" s="137">
        <v>927</v>
      </c>
      <c r="F97" s="137">
        <v>828</v>
      </c>
      <c r="G97" s="137">
        <v>734</v>
      </c>
      <c r="H97" s="137">
        <v>704</v>
      </c>
      <c r="I97" s="137">
        <v>635</v>
      </c>
      <c r="J97" s="137">
        <v>574</v>
      </c>
      <c r="K97" s="137">
        <v>532</v>
      </c>
      <c r="L97" s="137">
        <v>537</v>
      </c>
      <c r="M97" s="137">
        <v>462</v>
      </c>
      <c r="N97" s="137">
        <v>418</v>
      </c>
      <c r="O97" s="137">
        <v>385</v>
      </c>
      <c r="P97" s="137">
        <v>353</v>
      </c>
      <c r="Q97" s="137">
        <v>338</v>
      </c>
      <c r="R97" s="137">
        <v>309</v>
      </c>
      <c r="S97" s="137">
        <v>297</v>
      </c>
      <c r="T97" s="137">
        <v>279</v>
      </c>
      <c r="U97" s="137">
        <v>252</v>
      </c>
      <c r="V97" s="137">
        <v>240</v>
      </c>
      <c r="W97" s="137">
        <v>210</v>
      </c>
      <c r="X97" s="137">
        <v>201</v>
      </c>
      <c r="Y97" s="137">
        <v>180</v>
      </c>
      <c r="Z97" s="137">
        <v>162</v>
      </c>
      <c r="AA97" s="137">
        <v>140</v>
      </c>
      <c r="AB97" s="137">
        <v>127</v>
      </c>
      <c r="AC97" s="137">
        <v>110</v>
      </c>
      <c r="AD97" s="137">
        <v>92</v>
      </c>
      <c r="AE97" s="137">
        <v>106</v>
      </c>
      <c r="AF97" s="137">
        <v>103</v>
      </c>
      <c r="AG97" s="137">
        <v>107</v>
      </c>
      <c r="AH97" s="137">
        <v>31</v>
      </c>
      <c r="AI97" s="137">
        <v>31</v>
      </c>
      <c r="AJ97" s="137">
        <v>28</v>
      </c>
      <c r="AK97" s="137">
        <v>24</v>
      </c>
      <c r="AL97" s="137">
        <v>22</v>
      </c>
      <c r="AM97" s="137">
        <v>20</v>
      </c>
      <c r="AN97" s="137">
        <v>18</v>
      </c>
      <c r="AO97" s="137">
        <v>18</v>
      </c>
    </row>
    <row r="98" spans="1:41" ht="18" hidden="1" customHeight="1">
      <c r="A98" s="136"/>
      <c r="B98" s="136" t="s">
        <v>650</v>
      </c>
      <c r="C98" s="137">
        <v>5</v>
      </c>
      <c r="D98" s="137">
        <v>5</v>
      </c>
      <c r="E98" s="137" t="s">
        <v>631</v>
      </c>
      <c r="F98" s="137" t="s">
        <v>631</v>
      </c>
      <c r="G98" s="137" t="s">
        <v>631</v>
      </c>
      <c r="H98" s="137" t="s">
        <v>631</v>
      </c>
      <c r="I98" s="137" t="s">
        <v>631</v>
      </c>
      <c r="J98" s="137" t="s">
        <v>631</v>
      </c>
      <c r="K98" s="137" t="s">
        <v>631</v>
      </c>
      <c r="L98" s="137" t="s">
        <v>631</v>
      </c>
      <c r="M98" s="137" t="s">
        <v>631</v>
      </c>
      <c r="N98" s="137" t="s">
        <v>631</v>
      </c>
      <c r="O98" s="137" t="s">
        <v>631</v>
      </c>
      <c r="P98" s="137" t="s">
        <v>631</v>
      </c>
      <c r="Q98" s="137" t="s">
        <v>631</v>
      </c>
      <c r="R98" s="137" t="s">
        <v>631</v>
      </c>
      <c r="S98" s="137" t="s">
        <v>631</v>
      </c>
      <c r="T98" s="137" t="s">
        <v>631</v>
      </c>
      <c r="U98" s="137" t="s">
        <v>631</v>
      </c>
      <c r="V98" s="137" t="s">
        <v>631</v>
      </c>
      <c r="W98" s="137" t="s">
        <v>631</v>
      </c>
      <c r="X98" s="137" t="s">
        <v>631</v>
      </c>
      <c r="Y98" s="137" t="s">
        <v>631</v>
      </c>
      <c r="Z98" s="137" t="s">
        <v>631</v>
      </c>
      <c r="AA98" s="137" t="s">
        <v>631</v>
      </c>
      <c r="AB98" s="137" t="s">
        <v>631</v>
      </c>
      <c r="AC98" s="137" t="s">
        <v>631</v>
      </c>
      <c r="AD98" s="137" t="s">
        <v>631</v>
      </c>
      <c r="AE98" s="137" t="s">
        <v>631</v>
      </c>
      <c r="AF98" s="137" t="s">
        <v>631</v>
      </c>
      <c r="AG98" s="137" t="s">
        <v>631</v>
      </c>
      <c r="AH98" s="137" t="s">
        <v>631</v>
      </c>
      <c r="AI98" s="137" t="s">
        <v>631</v>
      </c>
      <c r="AJ98" s="137" t="s">
        <v>631</v>
      </c>
      <c r="AK98" s="137" t="s">
        <v>631</v>
      </c>
      <c r="AL98" s="137" t="s">
        <v>631</v>
      </c>
      <c r="AM98" s="137" t="s">
        <v>631</v>
      </c>
      <c r="AN98" s="137" t="s">
        <v>631</v>
      </c>
      <c r="AO98" s="137" t="s">
        <v>631</v>
      </c>
    </row>
    <row r="99" spans="1:41" ht="18" hidden="1" customHeight="1">
      <c r="A99" s="136" t="s">
        <v>790</v>
      </c>
      <c r="B99" s="136" t="s">
        <v>791</v>
      </c>
      <c r="C99" s="137">
        <v>27437</v>
      </c>
      <c r="D99" s="137">
        <v>23904</v>
      </c>
      <c r="E99" s="137">
        <v>20414</v>
      </c>
      <c r="F99" s="137">
        <v>18382</v>
      </c>
      <c r="G99" s="137">
        <v>16174</v>
      </c>
      <c r="H99" s="137">
        <v>15598</v>
      </c>
      <c r="I99" s="137">
        <v>14170</v>
      </c>
      <c r="J99" s="137">
        <v>13174</v>
      </c>
      <c r="K99" s="137">
        <v>12229</v>
      </c>
      <c r="L99" s="137">
        <v>11481</v>
      </c>
      <c r="M99" s="137">
        <v>10744</v>
      </c>
      <c r="N99" s="137">
        <v>9907</v>
      </c>
      <c r="O99" s="137">
        <v>9009</v>
      </c>
      <c r="P99" s="137">
        <v>8190</v>
      </c>
      <c r="Q99" s="137">
        <v>7555</v>
      </c>
      <c r="R99" s="137">
        <v>6704</v>
      </c>
      <c r="S99" s="137">
        <v>6113</v>
      </c>
      <c r="T99" s="137">
        <v>5521</v>
      </c>
      <c r="U99" s="137">
        <v>4866</v>
      </c>
      <c r="V99" s="137">
        <v>4294</v>
      </c>
      <c r="W99" s="137">
        <v>3880</v>
      </c>
      <c r="X99" s="137">
        <v>3395</v>
      </c>
      <c r="Y99" s="137">
        <v>2861</v>
      </c>
      <c r="Z99" s="137">
        <v>2557</v>
      </c>
      <c r="AA99" s="137">
        <v>2222</v>
      </c>
      <c r="AB99" s="137">
        <v>1913</v>
      </c>
      <c r="AC99" s="137">
        <v>1552</v>
      </c>
      <c r="AD99" s="137">
        <v>1353</v>
      </c>
      <c r="AE99" s="137">
        <v>1080</v>
      </c>
      <c r="AF99" s="137">
        <v>918</v>
      </c>
      <c r="AG99" s="137">
        <v>833</v>
      </c>
      <c r="AH99" s="137">
        <v>816</v>
      </c>
      <c r="AI99" s="137">
        <v>811</v>
      </c>
      <c r="AJ99" s="137">
        <v>769</v>
      </c>
      <c r="AK99" s="137">
        <v>755</v>
      </c>
      <c r="AL99" s="137">
        <v>620</v>
      </c>
      <c r="AM99" s="137">
        <v>587</v>
      </c>
      <c r="AN99" s="137">
        <v>558</v>
      </c>
      <c r="AO99" s="137">
        <v>560</v>
      </c>
    </row>
    <row r="100" spans="1:41" ht="18" hidden="1" customHeight="1">
      <c r="A100" s="136" t="s">
        <v>792</v>
      </c>
      <c r="B100" s="136" t="s">
        <v>793</v>
      </c>
      <c r="C100" s="137">
        <v>2256</v>
      </c>
      <c r="D100" s="137">
        <v>2006</v>
      </c>
      <c r="E100" s="137">
        <v>1836</v>
      </c>
      <c r="F100" s="137">
        <v>1731</v>
      </c>
      <c r="G100" s="137">
        <v>1631</v>
      </c>
      <c r="H100" s="137">
        <v>1589</v>
      </c>
      <c r="I100" s="137">
        <v>1444</v>
      </c>
      <c r="J100" s="137">
        <v>1317</v>
      </c>
      <c r="K100" s="137">
        <v>1222</v>
      </c>
      <c r="L100" s="137">
        <v>1159</v>
      </c>
      <c r="M100" s="137">
        <v>1094</v>
      </c>
      <c r="N100" s="137">
        <v>1040</v>
      </c>
      <c r="O100" s="137">
        <v>963</v>
      </c>
      <c r="P100" s="137">
        <v>869</v>
      </c>
      <c r="Q100" s="137">
        <v>763</v>
      </c>
      <c r="R100" s="137">
        <v>687</v>
      </c>
      <c r="S100" s="137">
        <v>576</v>
      </c>
      <c r="T100" s="137">
        <v>503</v>
      </c>
      <c r="U100" s="137">
        <v>442</v>
      </c>
      <c r="V100" s="137">
        <v>388</v>
      </c>
      <c r="W100" s="137">
        <v>338</v>
      </c>
      <c r="X100" s="137">
        <v>282</v>
      </c>
      <c r="Y100" s="137">
        <v>212</v>
      </c>
      <c r="Z100" s="137">
        <v>183</v>
      </c>
      <c r="AA100" s="137">
        <v>155</v>
      </c>
      <c r="AB100" s="137">
        <v>114</v>
      </c>
      <c r="AC100" s="137">
        <v>97</v>
      </c>
      <c r="AD100" s="137">
        <v>79</v>
      </c>
      <c r="AE100" s="137">
        <v>66</v>
      </c>
      <c r="AF100" s="137">
        <v>51</v>
      </c>
      <c r="AG100" s="137">
        <v>55</v>
      </c>
      <c r="AH100" s="137">
        <v>54</v>
      </c>
      <c r="AI100" s="137">
        <v>54</v>
      </c>
      <c r="AJ100" s="137">
        <v>41</v>
      </c>
      <c r="AK100" s="137">
        <v>45</v>
      </c>
      <c r="AL100" s="137">
        <v>45</v>
      </c>
      <c r="AM100" s="137">
        <v>41</v>
      </c>
      <c r="AN100" s="137">
        <v>36</v>
      </c>
      <c r="AO100" s="137">
        <v>38</v>
      </c>
    </row>
    <row r="101" spans="1:41" ht="18" hidden="1" customHeight="1">
      <c r="A101" s="136" t="s">
        <v>794</v>
      </c>
      <c r="B101" s="136" t="s">
        <v>795</v>
      </c>
      <c r="C101" s="137">
        <v>1555</v>
      </c>
      <c r="D101" s="137">
        <v>1235</v>
      </c>
      <c r="E101" s="137">
        <v>898</v>
      </c>
      <c r="F101" s="137">
        <v>839</v>
      </c>
      <c r="G101" s="137">
        <v>822</v>
      </c>
      <c r="H101" s="137">
        <v>809</v>
      </c>
      <c r="I101" s="137">
        <v>808</v>
      </c>
      <c r="J101" s="137">
        <v>769</v>
      </c>
      <c r="K101" s="137">
        <v>734</v>
      </c>
      <c r="L101" s="137">
        <v>722</v>
      </c>
      <c r="M101" s="137">
        <v>699</v>
      </c>
      <c r="N101" s="137">
        <v>675</v>
      </c>
      <c r="O101" s="137">
        <v>657</v>
      </c>
      <c r="P101" s="137">
        <v>528</v>
      </c>
      <c r="Q101" s="137">
        <v>511</v>
      </c>
      <c r="R101" s="137">
        <v>321</v>
      </c>
      <c r="S101" s="137">
        <v>332</v>
      </c>
      <c r="T101" s="137">
        <v>287</v>
      </c>
      <c r="U101" s="137">
        <v>265</v>
      </c>
      <c r="V101" s="137">
        <v>245</v>
      </c>
      <c r="W101" s="137">
        <v>221</v>
      </c>
      <c r="X101" s="137">
        <v>201</v>
      </c>
      <c r="Y101" s="137">
        <v>183</v>
      </c>
      <c r="Z101" s="137">
        <v>179</v>
      </c>
      <c r="AA101" s="137">
        <v>188</v>
      </c>
      <c r="AB101" s="137">
        <v>223</v>
      </c>
      <c r="AC101" s="137">
        <v>182</v>
      </c>
      <c r="AD101" s="137">
        <v>178</v>
      </c>
      <c r="AE101" s="137">
        <v>179</v>
      </c>
      <c r="AF101" s="137">
        <v>170</v>
      </c>
      <c r="AG101" s="137">
        <v>172</v>
      </c>
      <c r="AH101" s="137">
        <v>172</v>
      </c>
      <c r="AI101" s="137">
        <v>186</v>
      </c>
      <c r="AJ101" s="137">
        <v>179</v>
      </c>
      <c r="AK101" s="137">
        <v>186</v>
      </c>
      <c r="AL101" s="137">
        <v>187</v>
      </c>
      <c r="AM101" s="137">
        <v>185</v>
      </c>
      <c r="AN101" s="137">
        <v>184</v>
      </c>
      <c r="AO101" s="137">
        <v>181</v>
      </c>
    </row>
    <row r="102" spans="1:41" ht="18" hidden="1" customHeight="1">
      <c r="A102" s="136" t="s">
        <v>796</v>
      </c>
      <c r="B102" s="136" t="s">
        <v>797</v>
      </c>
      <c r="C102" s="137">
        <v>1180</v>
      </c>
      <c r="D102" s="137">
        <v>1045</v>
      </c>
      <c r="E102" s="137">
        <v>954</v>
      </c>
      <c r="F102" s="137">
        <v>847</v>
      </c>
      <c r="G102" s="137">
        <v>770</v>
      </c>
      <c r="H102" s="137">
        <v>755</v>
      </c>
      <c r="I102" s="137">
        <v>703</v>
      </c>
      <c r="J102" s="137">
        <v>639</v>
      </c>
      <c r="K102" s="137">
        <v>568</v>
      </c>
      <c r="L102" s="137">
        <v>546</v>
      </c>
      <c r="M102" s="137">
        <v>504</v>
      </c>
      <c r="N102" s="137">
        <v>463</v>
      </c>
      <c r="O102" s="137">
        <v>434</v>
      </c>
      <c r="P102" s="137">
        <v>431</v>
      </c>
      <c r="Q102" s="137">
        <v>406</v>
      </c>
      <c r="R102" s="137">
        <v>373</v>
      </c>
      <c r="S102" s="137">
        <v>337</v>
      </c>
      <c r="T102" s="137">
        <v>299</v>
      </c>
      <c r="U102" s="137">
        <v>278</v>
      </c>
      <c r="V102" s="137">
        <v>250</v>
      </c>
      <c r="W102" s="137">
        <v>218</v>
      </c>
      <c r="X102" s="137">
        <v>184</v>
      </c>
      <c r="Y102" s="137">
        <v>160</v>
      </c>
      <c r="Z102" s="137">
        <v>155</v>
      </c>
      <c r="AA102" s="137">
        <v>143</v>
      </c>
      <c r="AB102" s="137">
        <v>131</v>
      </c>
      <c r="AC102" s="137">
        <v>117</v>
      </c>
      <c r="AD102" s="137">
        <v>88</v>
      </c>
      <c r="AE102" s="137">
        <v>85</v>
      </c>
      <c r="AF102" s="137">
        <v>70</v>
      </c>
      <c r="AG102" s="137">
        <v>56</v>
      </c>
      <c r="AH102" s="137">
        <v>45</v>
      </c>
      <c r="AI102" s="137">
        <v>44</v>
      </c>
      <c r="AJ102" s="137">
        <v>46</v>
      </c>
      <c r="AK102" s="137">
        <v>47</v>
      </c>
      <c r="AL102" s="137">
        <v>43</v>
      </c>
      <c r="AM102" s="137">
        <v>36</v>
      </c>
      <c r="AN102" s="137">
        <v>34</v>
      </c>
      <c r="AO102" s="137">
        <v>34</v>
      </c>
    </row>
    <row r="103" spans="1:41" ht="18" hidden="1" customHeight="1">
      <c r="A103" s="136" t="s">
        <v>798</v>
      </c>
      <c r="B103" s="136" t="s">
        <v>799</v>
      </c>
      <c r="C103" s="137">
        <v>292</v>
      </c>
      <c r="D103" s="137">
        <v>268</v>
      </c>
      <c r="E103" s="137">
        <v>236</v>
      </c>
      <c r="F103" s="137">
        <v>216</v>
      </c>
      <c r="G103" s="137">
        <v>184</v>
      </c>
      <c r="H103" s="137">
        <v>183</v>
      </c>
      <c r="I103" s="137">
        <v>162</v>
      </c>
      <c r="J103" s="137">
        <v>150</v>
      </c>
      <c r="K103" s="137">
        <v>137</v>
      </c>
      <c r="L103" s="137">
        <v>123</v>
      </c>
      <c r="M103" s="137">
        <v>115</v>
      </c>
      <c r="N103" s="137">
        <v>112</v>
      </c>
      <c r="O103" s="137">
        <v>101</v>
      </c>
      <c r="P103" s="137">
        <v>91</v>
      </c>
      <c r="Q103" s="137">
        <v>83</v>
      </c>
      <c r="R103" s="137">
        <v>81</v>
      </c>
      <c r="S103" s="137">
        <v>66</v>
      </c>
      <c r="T103" s="137">
        <v>59</v>
      </c>
      <c r="U103" s="137">
        <v>52</v>
      </c>
      <c r="V103" s="137">
        <v>55</v>
      </c>
      <c r="W103" s="137">
        <v>49</v>
      </c>
      <c r="X103" s="137">
        <v>43</v>
      </c>
      <c r="Y103" s="137">
        <v>33</v>
      </c>
      <c r="Z103" s="137">
        <v>27</v>
      </c>
      <c r="AA103" s="137">
        <v>26</v>
      </c>
      <c r="AB103" s="137">
        <v>25</v>
      </c>
      <c r="AC103" s="137">
        <v>17</v>
      </c>
      <c r="AD103" s="137">
        <v>13</v>
      </c>
      <c r="AE103" s="137">
        <v>9</v>
      </c>
      <c r="AF103" s="137">
        <v>7</v>
      </c>
      <c r="AG103" s="137">
        <v>7</v>
      </c>
      <c r="AH103" s="137">
        <v>7</v>
      </c>
      <c r="AI103" s="137">
        <v>6</v>
      </c>
      <c r="AJ103" s="137">
        <v>7</v>
      </c>
      <c r="AK103" s="137">
        <v>8</v>
      </c>
      <c r="AL103" s="137">
        <v>9</v>
      </c>
      <c r="AM103" s="137">
        <v>9</v>
      </c>
      <c r="AN103" s="137">
        <v>6</v>
      </c>
      <c r="AO103" s="137">
        <v>7</v>
      </c>
    </row>
    <row r="104" spans="1:41" ht="18" hidden="1" customHeight="1">
      <c r="A104" s="136" t="s">
        <v>800</v>
      </c>
      <c r="B104" s="136" t="s">
        <v>801</v>
      </c>
      <c r="C104" s="137">
        <v>5056</v>
      </c>
      <c r="D104" s="137">
        <v>4414</v>
      </c>
      <c r="E104" s="137">
        <v>3825</v>
      </c>
      <c r="F104" s="137">
        <v>3323</v>
      </c>
      <c r="G104" s="137">
        <v>2894</v>
      </c>
      <c r="H104" s="137">
        <v>2778</v>
      </c>
      <c r="I104" s="137">
        <v>2525</v>
      </c>
      <c r="J104" s="137">
        <v>2371</v>
      </c>
      <c r="K104" s="137">
        <v>2280</v>
      </c>
      <c r="L104" s="137">
        <v>2190</v>
      </c>
      <c r="M104" s="137">
        <v>2011</v>
      </c>
      <c r="N104" s="137">
        <v>1774</v>
      </c>
      <c r="O104" s="137">
        <v>1504</v>
      </c>
      <c r="P104" s="137">
        <v>1333</v>
      </c>
      <c r="Q104" s="137">
        <v>1276</v>
      </c>
      <c r="R104" s="137">
        <v>1061</v>
      </c>
      <c r="S104" s="137">
        <v>985</v>
      </c>
      <c r="T104" s="137">
        <v>853</v>
      </c>
      <c r="U104" s="137">
        <v>765</v>
      </c>
      <c r="V104" s="137">
        <v>699</v>
      </c>
      <c r="W104" s="137">
        <v>630</v>
      </c>
      <c r="X104" s="137">
        <v>558</v>
      </c>
      <c r="Y104" s="137">
        <v>453</v>
      </c>
      <c r="Z104" s="137">
        <v>428</v>
      </c>
      <c r="AA104" s="137">
        <v>365</v>
      </c>
      <c r="AB104" s="137">
        <v>327</v>
      </c>
      <c r="AC104" s="137">
        <v>224</v>
      </c>
      <c r="AD104" s="137">
        <v>189</v>
      </c>
      <c r="AE104" s="137">
        <v>127</v>
      </c>
      <c r="AF104" s="137">
        <v>93</v>
      </c>
      <c r="AG104" s="137">
        <v>74</v>
      </c>
      <c r="AH104" s="137">
        <v>72</v>
      </c>
      <c r="AI104" s="137">
        <v>70</v>
      </c>
      <c r="AJ104" s="137">
        <v>58</v>
      </c>
      <c r="AK104" s="137">
        <v>57</v>
      </c>
      <c r="AL104" s="137">
        <v>53</v>
      </c>
      <c r="AM104" s="137">
        <v>51</v>
      </c>
      <c r="AN104" s="137">
        <v>48</v>
      </c>
      <c r="AO104" s="137">
        <v>55</v>
      </c>
    </row>
    <row r="105" spans="1:41" ht="18" hidden="1" customHeight="1">
      <c r="A105" s="136" t="s">
        <v>802</v>
      </c>
      <c r="B105" s="136" t="s">
        <v>803</v>
      </c>
      <c r="C105" s="137">
        <v>625</v>
      </c>
      <c r="D105" s="137">
        <v>551</v>
      </c>
      <c r="E105" s="137">
        <v>498</v>
      </c>
      <c r="F105" s="137">
        <v>468</v>
      </c>
      <c r="G105" s="137">
        <v>383</v>
      </c>
      <c r="H105" s="137">
        <v>365</v>
      </c>
      <c r="I105" s="137">
        <v>313</v>
      </c>
      <c r="J105" s="137">
        <v>299</v>
      </c>
      <c r="K105" s="137">
        <v>286</v>
      </c>
      <c r="L105" s="137">
        <v>261</v>
      </c>
      <c r="M105" s="137">
        <v>254</v>
      </c>
      <c r="N105" s="137">
        <v>228</v>
      </c>
      <c r="O105" s="137">
        <v>200</v>
      </c>
      <c r="P105" s="137">
        <v>171</v>
      </c>
      <c r="Q105" s="137">
        <v>159</v>
      </c>
      <c r="R105" s="137">
        <v>141</v>
      </c>
      <c r="S105" s="137">
        <v>126</v>
      </c>
      <c r="T105" s="137">
        <v>115</v>
      </c>
      <c r="U105" s="137">
        <v>100</v>
      </c>
      <c r="V105" s="137">
        <v>100</v>
      </c>
      <c r="W105" s="137">
        <v>92</v>
      </c>
      <c r="X105" s="137">
        <v>83</v>
      </c>
      <c r="Y105" s="137">
        <v>75</v>
      </c>
      <c r="Z105" s="137">
        <v>72</v>
      </c>
      <c r="AA105" s="137">
        <v>58</v>
      </c>
      <c r="AB105" s="137">
        <v>46</v>
      </c>
      <c r="AC105" s="137">
        <v>39</v>
      </c>
      <c r="AD105" s="137">
        <v>30</v>
      </c>
      <c r="AE105" s="137">
        <v>24</v>
      </c>
      <c r="AF105" s="137">
        <v>18</v>
      </c>
      <c r="AG105" s="137">
        <v>14</v>
      </c>
      <c r="AH105" s="137">
        <v>12</v>
      </c>
      <c r="AI105" s="137">
        <v>9</v>
      </c>
      <c r="AJ105" s="137" t="s">
        <v>631</v>
      </c>
      <c r="AK105" s="137">
        <v>5</v>
      </c>
      <c r="AL105" s="137">
        <v>6</v>
      </c>
      <c r="AM105" s="137">
        <v>7</v>
      </c>
      <c r="AN105" s="137">
        <v>7</v>
      </c>
      <c r="AO105" s="137">
        <v>6</v>
      </c>
    </row>
    <row r="106" spans="1:41" ht="18" hidden="1" customHeight="1">
      <c r="A106" s="136" t="s">
        <v>804</v>
      </c>
      <c r="B106" s="136" t="s">
        <v>805</v>
      </c>
      <c r="C106" s="137">
        <v>263</v>
      </c>
      <c r="D106" s="137">
        <v>208</v>
      </c>
      <c r="E106" s="137">
        <v>183</v>
      </c>
      <c r="F106" s="137">
        <v>173</v>
      </c>
      <c r="G106" s="137">
        <v>136</v>
      </c>
      <c r="H106" s="137">
        <v>127</v>
      </c>
      <c r="I106" s="137">
        <v>112</v>
      </c>
      <c r="J106" s="137">
        <v>112</v>
      </c>
      <c r="K106" s="137">
        <v>105</v>
      </c>
      <c r="L106" s="137">
        <v>102</v>
      </c>
      <c r="M106" s="137">
        <v>95</v>
      </c>
      <c r="N106" s="137">
        <v>88</v>
      </c>
      <c r="O106" s="137">
        <v>83</v>
      </c>
      <c r="P106" s="137">
        <v>78</v>
      </c>
      <c r="Q106" s="137">
        <v>70</v>
      </c>
      <c r="R106" s="137">
        <v>61</v>
      </c>
      <c r="S106" s="137">
        <v>57</v>
      </c>
      <c r="T106" s="137">
        <v>50</v>
      </c>
      <c r="U106" s="137">
        <v>41</v>
      </c>
      <c r="V106" s="137">
        <v>40</v>
      </c>
      <c r="W106" s="137">
        <v>33</v>
      </c>
      <c r="X106" s="137">
        <v>34</v>
      </c>
      <c r="Y106" s="137">
        <v>27</v>
      </c>
      <c r="Z106" s="137">
        <v>25</v>
      </c>
      <c r="AA106" s="137">
        <v>16</v>
      </c>
      <c r="AB106" s="137">
        <v>15</v>
      </c>
      <c r="AC106" s="137">
        <v>14</v>
      </c>
      <c r="AD106" s="137">
        <v>14</v>
      </c>
      <c r="AE106" s="137">
        <v>9</v>
      </c>
      <c r="AF106" s="137">
        <v>7</v>
      </c>
      <c r="AG106" s="137">
        <v>5</v>
      </c>
      <c r="AH106" s="137" t="s">
        <v>631</v>
      </c>
      <c r="AI106" s="137" t="s">
        <v>631</v>
      </c>
      <c r="AJ106" s="137">
        <v>5</v>
      </c>
      <c r="AK106" s="137" t="s">
        <v>631</v>
      </c>
      <c r="AL106" s="137" t="s">
        <v>631</v>
      </c>
      <c r="AM106" s="137" t="s">
        <v>631</v>
      </c>
      <c r="AN106" s="137" t="s">
        <v>631</v>
      </c>
      <c r="AO106" s="137" t="s">
        <v>631</v>
      </c>
    </row>
    <row r="107" spans="1:41" ht="18" hidden="1" customHeight="1">
      <c r="A107" s="136" t="s">
        <v>806</v>
      </c>
      <c r="B107" s="136" t="s">
        <v>807</v>
      </c>
      <c r="C107" s="137">
        <v>1738</v>
      </c>
      <c r="D107" s="137">
        <v>1528</v>
      </c>
      <c r="E107" s="137">
        <v>1216</v>
      </c>
      <c r="F107" s="137">
        <v>892</v>
      </c>
      <c r="G107" s="137">
        <v>766</v>
      </c>
      <c r="H107" s="137">
        <v>759</v>
      </c>
      <c r="I107" s="137">
        <v>710</v>
      </c>
      <c r="J107" s="137">
        <v>675</v>
      </c>
      <c r="K107" s="137">
        <v>712</v>
      </c>
      <c r="L107" s="137">
        <v>742</v>
      </c>
      <c r="M107" s="137">
        <v>639</v>
      </c>
      <c r="N107" s="137">
        <v>529</v>
      </c>
      <c r="O107" s="137">
        <v>380</v>
      </c>
      <c r="P107" s="137">
        <v>327</v>
      </c>
      <c r="Q107" s="137">
        <v>368</v>
      </c>
      <c r="R107" s="137">
        <v>252</v>
      </c>
      <c r="S107" s="137">
        <v>253</v>
      </c>
      <c r="T107" s="137">
        <v>191</v>
      </c>
      <c r="U107" s="137">
        <v>187</v>
      </c>
      <c r="V107" s="137">
        <v>184</v>
      </c>
      <c r="W107" s="137">
        <v>172</v>
      </c>
      <c r="X107" s="137">
        <v>151</v>
      </c>
      <c r="Y107" s="137">
        <v>103</v>
      </c>
      <c r="Z107" s="137">
        <v>108</v>
      </c>
      <c r="AA107" s="137">
        <v>106</v>
      </c>
      <c r="AB107" s="137">
        <v>123</v>
      </c>
      <c r="AC107" s="137">
        <v>57</v>
      </c>
      <c r="AD107" s="137">
        <v>45</v>
      </c>
      <c r="AE107" s="137">
        <v>18</v>
      </c>
      <c r="AF107" s="137">
        <v>12</v>
      </c>
      <c r="AG107" s="137">
        <v>10</v>
      </c>
      <c r="AH107" s="137">
        <v>9</v>
      </c>
      <c r="AI107" s="137">
        <v>9</v>
      </c>
      <c r="AJ107" s="137">
        <v>9</v>
      </c>
      <c r="AK107" s="137">
        <v>8</v>
      </c>
      <c r="AL107" s="137">
        <v>10</v>
      </c>
      <c r="AM107" s="137">
        <v>9</v>
      </c>
      <c r="AN107" s="137">
        <v>9</v>
      </c>
      <c r="AO107" s="137">
        <v>12</v>
      </c>
    </row>
    <row r="108" spans="1:41" ht="18" hidden="1" customHeight="1">
      <c r="A108" s="136" t="s">
        <v>808</v>
      </c>
      <c r="B108" s="136" t="s">
        <v>809</v>
      </c>
      <c r="C108" s="137">
        <v>524</v>
      </c>
      <c r="D108" s="137">
        <v>458</v>
      </c>
      <c r="E108" s="137">
        <v>411</v>
      </c>
      <c r="F108" s="137">
        <v>378</v>
      </c>
      <c r="G108" s="137">
        <v>327</v>
      </c>
      <c r="H108" s="137">
        <v>303</v>
      </c>
      <c r="I108" s="137">
        <v>280</v>
      </c>
      <c r="J108" s="137">
        <v>243</v>
      </c>
      <c r="K108" s="137">
        <v>214</v>
      </c>
      <c r="L108" s="137">
        <v>194</v>
      </c>
      <c r="M108" s="137">
        <v>178</v>
      </c>
      <c r="N108" s="137">
        <v>165</v>
      </c>
      <c r="O108" s="137">
        <v>155</v>
      </c>
      <c r="P108" s="137">
        <v>140</v>
      </c>
      <c r="Q108" s="137">
        <v>130</v>
      </c>
      <c r="R108" s="137">
        <v>109</v>
      </c>
      <c r="S108" s="137">
        <v>95</v>
      </c>
      <c r="T108" s="137">
        <v>91</v>
      </c>
      <c r="U108" s="137">
        <v>83</v>
      </c>
      <c r="V108" s="137">
        <v>66</v>
      </c>
      <c r="W108" s="137">
        <v>62</v>
      </c>
      <c r="X108" s="137">
        <v>54</v>
      </c>
      <c r="Y108" s="137">
        <v>50</v>
      </c>
      <c r="Z108" s="137">
        <v>45</v>
      </c>
      <c r="AA108" s="137">
        <v>37</v>
      </c>
      <c r="AB108" s="137">
        <v>30</v>
      </c>
      <c r="AC108" s="137">
        <v>25</v>
      </c>
      <c r="AD108" s="137">
        <v>23</v>
      </c>
      <c r="AE108" s="137">
        <v>14</v>
      </c>
      <c r="AF108" s="137">
        <v>9</v>
      </c>
      <c r="AG108" s="137">
        <v>8</v>
      </c>
      <c r="AH108" s="137">
        <v>9</v>
      </c>
      <c r="AI108" s="137">
        <v>9</v>
      </c>
      <c r="AJ108" s="137">
        <v>7</v>
      </c>
      <c r="AK108" s="137">
        <v>6</v>
      </c>
      <c r="AL108" s="137">
        <v>6</v>
      </c>
      <c r="AM108" s="137">
        <v>6</v>
      </c>
      <c r="AN108" s="137">
        <v>5</v>
      </c>
      <c r="AO108" s="137">
        <v>6</v>
      </c>
    </row>
    <row r="109" spans="1:41" ht="18" hidden="1" customHeight="1">
      <c r="A109" s="136" t="s">
        <v>810</v>
      </c>
      <c r="B109" s="136" t="s">
        <v>811</v>
      </c>
      <c r="C109" s="137">
        <v>474</v>
      </c>
      <c r="D109" s="137">
        <v>434</v>
      </c>
      <c r="E109" s="137">
        <v>421</v>
      </c>
      <c r="F109" s="137">
        <v>406</v>
      </c>
      <c r="G109" s="137">
        <v>389</v>
      </c>
      <c r="H109" s="137">
        <v>376</v>
      </c>
      <c r="I109" s="137">
        <v>354</v>
      </c>
      <c r="J109" s="137">
        <v>351</v>
      </c>
      <c r="K109" s="137">
        <v>336</v>
      </c>
      <c r="L109" s="137">
        <v>321</v>
      </c>
      <c r="M109" s="137">
        <v>304</v>
      </c>
      <c r="N109" s="137">
        <v>283</v>
      </c>
      <c r="O109" s="137">
        <v>255</v>
      </c>
      <c r="P109" s="137">
        <v>230</v>
      </c>
      <c r="Q109" s="137">
        <v>198</v>
      </c>
      <c r="R109" s="137">
        <v>183</v>
      </c>
      <c r="S109" s="137">
        <v>164</v>
      </c>
      <c r="T109" s="137">
        <v>151</v>
      </c>
      <c r="U109" s="137">
        <v>133</v>
      </c>
      <c r="V109" s="137">
        <v>109</v>
      </c>
      <c r="W109" s="137">
        <v>90</v>
      </c>
      <c r="X109" s="137">
        <v>76</v>
      </c>
      <c r="Y109" s="137">
        <v>62</v>
      </c>
      <c r="Z109" s="137">
        <v>56</v>
      </c>
      <c r="AA109" s="137">
        <v>44</v>
      </c>
      <c r="AB109" s="137">
        <v>33</v>
      </c>
      <c r="AC109" s="137">
        <v>29</v>
      </c>
      <c r="AD109" s="137">
        <v>25</v>
      </c>
      <c r="AE109" s="137">
        <v>21</v>
      </c>
      <c r="AF109" s="137">
        <v>16</v>
      </c>
      <c r="AG109" s="137">
        <v>11</v>
      </c>
      <c r="AH109" s="137">
        <v>12</v>
      </c>
      <c r="AI109" s="137">
        <v>13</v>
      </c>
      <c r="AJ109" s="137">
        <v>13</v>
      </c>
      <c r="AK109" s="137">
        <v>15</v>
      </c>
      <c r="AL109" s="137">
        <v>14</v>
      </c>
      <c r="AM109" s="137">
        <v>12</v>
      </c>
      <c r="AN109" s="137">
        <v>10</v>
      </c>
      <c r="AO109" s="137">
        <v>12</v>
      </c>
    </row>
    <row r="110" spans="1:41" ht="18" hidden="1" customHeight="1">
      <c r="A110" s="136" t="s">
        <v>812</v>
      </c>
      <c r="B110" s="136" t="s">
        <v>813</v>
      </c>
      <c r="C110" s="137">
        <v>428</v>
      </c>
      <c r="D110" s="137">
        <v>360</v>
      </c>
      <c r="E110" s="137">
        <v>327</v>
      </c>
      <c r="F110" s="137">
        <v>295</v>
      </c>
      <c r="G110" s="137">
        <v>256</v>
      </c>
      <c r="H110" s="137">
        <v>239</v>
      </c>
      <c r="I110" s="137">
        <v>221</v>
      </c>
      <c r="J110" s="137">
        <v>191</v>
      </c>
      <c r="K110" s="137">
        <v>176</v>
      </c>
      <c r="L110" s="137">
        <v>163</v>
      </c>
      <c r="M110" s="137">
        <v>160</v>
      </c>
      <c r="N110" s="137">
        <v>138</v>
      </c>
      <c r="O110" s="137">
        <v>122</v>
      </c>
      <c r="P110" s="137">
        <v>115</v>
      </c>
      <c r="Q110" s="137">
        <v>106</v>
      </c>
      <c r="R110" s="137">
        <v>100</v>
      </c>
      <c r="S110" s="137">
        <v>98</v>
      </c>
      <c r="T110" s="137">
        <v>83</v>
      </c>
      <c r="U110" s="137">
        <v>70</v>
      </c>
      <c r="V110" s="137">
        <v>62</v>
      </c>
      <c r="W110" s="137">
        <v>57</v>
      </c>
      <c r="X110" s="137">
        <v>48</v>
      </c>
      <c r="Y110" s="137">
        <v>43</v>
      </c>
      <c r="Z110" s="137">
        <v>38</v>
      </c>
      <c r="AA110" s="137">
        <v>33</v>
      </c>
      <c r="AB110" s="137">
        <v>26</v>
      </c>
      <c r="AC110" s="137">
        <v>20</v>
      </c>
      <c r="AD110" s="137">
        <v>20</v>
      </c>
      <c r="AE110" s="137">
        <v>18</v>
      </c>
      <c r="AF110" s="137">
        <v>15</v>
      </c>
      <c r="AG110" s="137">
        <v>15</v>
      </c>
      <c r="AH110" s="137">
        <v>15</v>
      </c>
      <c r="AI110" s="137">
        <v>15</v>
      </c>
      <c r="AJ110" s="137">
        <v>11</v>
      </c>
      <c r="AK110" s="137">
        <v>10</v>
      </c>
      <c r="AL110" s="137">
        <v>9</v>
      </c>
      <c r="AM110" s="137">
        <v>8</v>
      </c>
      <c r="AN110" s="137">
        <v>8</v>
      </c>
      <c r="AO110" s="137">
        <v>10</v>
      </c>
    </row>
    <row r="111" spans="1:41" ht="18" hidden="1" customHeight="1">
      <c r="A111" s="136" t="s">
        <v>814</v>
      </c>
      <c r="B111" s="136" t="s">
        <v>815</v>
      </c>
      <c r="C111" s="137">
        <v>497</v>
      </c>
      <c r="D111" s="137">
        <v>434</v>
      </c>
      <c r="E111" s="137">
        <v>387</v>
      </c>
      <c r="F111" s="137">
        <v>372</v>
      </c>
      <c r="G111" s="137">
        <v>338</v>
      </c>
      <c r="H111" s="137">
        <v>323</v>
      </c>
      <c r="I111" s="137">
        <v>283</v>
      </c>
      <c r="J111" s="137">
        <v>255</v>
      </c>
      <c r="K111" s="137">
        <v>228</v>
      </c>
      <c r="L111" s="137">
        <v>207</v>
      </c>
      <c r="M111" s="137">
        <v>193</v>
      </c>
      <c r="N111" s="137">
        <v>169</v>
      </c>
      <c r="O111" s="137">
        <v>151</v>
      </c>
      <c r="P111" s="137">
        <v>129</v>
      </c>
      <c r="Q111" s="137">
        <v>116</v>
      </c>
      <c r="R111" s="137">
        <v>100</v>
      </c>
      <c r="S111" s="137">
        <v>87</v>
      </c>
      <c r="T111" s="137">
        <v>79</v>
      </c>
      <c r="U111" s="137">
        <v>65</v>
      </c>
      <c r="V111" s="137">
        <v>59</v>
      </c>
      <c r="W111" s="137">
        <v>53</v>
      </c>
      <c r="X111" s="137">
        <v>51</v>
      </c>
      <c r="Y111" s="137">
        <v>44</v>
      </c>
      <c r="Z111" s="137">
        <v>41</v>
      </c>
      <c r="AA111" s="137">
        <v>34</v>
      </c>
      <c r="AB111" s="137">
        <v>25</v>
      </c>
      <c r="AC111" s="137">
        <v>19</v>
      </c>
      <c r="AD111" s="137">
        <v>13</v>
      </c>
      <c r="AE111" s="137">
        <v>9</v>
      </c>
      <c r="AF111" s="137">
        <v>5</v>
      </c>
      <c r="AG111" s="137" t="s">
        <v>631</v>
      </c>
      <c r="AH111" s="137" t="s">
        <v>631</v>
      </c>
      <c r="AI111" s="137">
        <v>5</v>
      </c>
      <c r="AJ111" s="137">
        <v>5</v>
      </c>
      <c r="AK111" s="137">
        <v>5</v>
      </c>
      <c r="AL111" s="137" t="s">
        <v>631</v>
      </c>
      <c r="AM111" s="137" t="s">
        <v>631</v>
      </c>
      <c r="AN111" s="137" t="s">
        <v>631</v>
      </c>
      <c r="AO111" s="137" t="s">
        <v>631</v>
      </c>
    </row>
    <row r="112" spans="1:41" ht="18" hidden="1" customHeight="1">
      <c r="A112" s="136" t="s">
        <v>816</v>
      </c>
      <c r="B112" s="136" t="s">
        <v>817</v>
      </c>
      <c r="C112" s="137">
        <v>507</v>
      </c>
      <c r="D112" s="137">
        <v>440</v>
      </c>
      <c r="E112" s="137">
        <v>382</v>
      </c>
      <c r="F112" s="137">
        <v>339</v>
      </c>
      <c r="G112" s="137">
        <v>299</v>
      </c>
      <c r="H112" s="137">
        <v>286</v>
      </c>
      <c r="I112" s="137">
        <v>252</v>
      </c>
      <c r="J112" s="137">
        <v>245</v>
      </c>
      <c r="K112" s="137">
        <v>223</v>
      </c>
      <c r="L112" s="137">
        <v>200</v>
      </c>
      <c r="M112" s="137">
        <v>188</v>
      </c>
      <c r="N112" s="137">
        <v>174</v>
      </c>
      <c r="O112" s="137">
        <v>158</v>
      </c>
      <c r="P112" s="137">
        <v>143</v>
      </c>
      <c r="Q112" s="137">
        <v>129</v>
      </c>
      <c r="R112" s="137">
        <v>115</v>
      </c>
      <c r="S112" s="137">
        <v>105</v>
      </c>
      <c r="T112" s="137">
        <v>93</v>
      </c>
      <c r="U112" s="137">
        <v>86</v>
      </c>
      <c r="V112" s="137">
        <v>79</v>
      </c>
      <c r="W112" s="137">
        <v>71</v>
      </c>
      <c r="X112" s="137">
        <v>61</v>
      </c>
      <c r="Y112" s="137">
        <v>49</v>
      </c>
      <c r="Z112" s="137">
        <v>43</v>
      </c>
      <c r="AA112" s="137">
        <v>37</v>
      </c>
      <c r="AB112" s="137">
        <v>29</v>
      </c>
      <c r="AC112" s="137">
        <v>21</v>
      </c>
      <c r="AD112" s="137">
        <v>19</v>
      </c>
      <c r="AE112" s="137">
        <v>14</v>
      </c>
      <c r="AF112" s="137">
        <v>11</v>
      </c>
      <c r="AG112" s="137">
        <v>7</v>
      </c>
      <c r="AH112" s="137">
        <v>7</v>
      </c>
      <c r="AI112" s="137">
        <v>6</v>
      </c>
      <c r="AJ112" s="137" t="s">
        <v>631</v>
      </c>
      <c r="AK112" s="137" t="s">
        <v>631</v>
      </c>
      <c r="AL112" s="137" t="s">
        <v>631</v>
      </c>
      <c r="AM112" s="137" t="s">
        <v>631</v>
      </c>
      <c r="AN112" s="137" t="s">
        <v>631</v>
      </c>
      <c r="AO112" s="137" t="s">
        <v>631</v>
      </c>
    </row>
    <row r="113" spans="1:41" ht="18" hidden="1" customHeight="1">
      <c r="A113" s="136"/>
      <c r="B113" s="136" t="s">
        <v>727</v>
      </c>
      <c r="C113" s="137">
        <v>0</v>
      </c>
      <c r="D113" s="137" t="s">
        <v>631</v>
      </c>
      <c r="E113" s="137">
        <v>0</v>
      </c>
      <c r="F113" s="137">
        <v>0</v>
      </c>
      <c r="G113" s="137">
        <v>0</v>
      </c>
      <c r="H113" s="137">
        <v>0</v>
      </c>
      <c r="I113" s="137">
        <v>0</v>
      </c>
      <c r="J113" s="137">
        <v>0</v>
      </c>
      <c r="K113" s="137">
        <v>0</v>
      </c>
      <c r="L113" s="137">
        <v>0</v>
      </c>
      <c r="M113" s="137">
        <v>0</v>
      </c>
      <c r="N113" s="137">
        <v>0</v>
      </c>
      <c r="O113" s="137">
        <v>0</v>
      </c>
      <c r="P113" s="137">
        <v>0</v>
      </c>
      <c r="Q113" s="137">
        <v>0</v>
      </c>
      <c r="R113" s="137">
        <v>0</v>
      </c>
      <c r="S113" s="137">
        <v>0</v>
      </c>
      <c r="T113" s="137">
        <v>0</v>
      </c>
      <c r="U113" s="137">
        <v>0</v>
      </c>
      <c r="V113" s="137">
        <v>0</v>
      </c>
      <c r="W113" s="137">
        <v>0</v>
      </c>
      <c r="X113" s="137">
        <v>0</v>
      </c>
      <c r="Y113" s="137">
        <v>0</v>
      </c>
      <c r="Z113" s="137">
        <v>0</v>
      </c>
      <c r="AA113" s="137">
        <v>0</v>
      </c>
      <c r="AB113" s="137">
        <v>0</v>
      </c>
      <c r="AC113" s="137">
        <v>0</v>
      </c>
      <c r="AD113" s="137">
        <v>0</v>
      </c>
      <c r="AE113" s="137">
        <v>0</v>
      </c>
      <c r="AF113" s="137">
        <v>0</v>
      </c>
      <c r="AG113" s="137">
        <v>0</v>
      </c>
      <c r="AH113" s="137">
        <v>0</v>
      </c>
      <c r="AI113" s="137">
        <v>0</v>
      </c>
      <c r="AJ113" s="137">
        <v>0</v>
      </c>
      <c r="AK113" s="137">
        <v>0</v>
      </c>
      <c r="AL113" s="137">
        <v>0</v>
      </c>
      <c r="AM113" s="137">
        <v>0</v>
      </c>
      <c r="AN113" s="137">
        <v>0</v>
      </c>
      <c r="AO113" s="137">
        <v>0</v>
      </c>
    </row>
    <row r="114" spans="1:41" ht="18" hidden="1" customHeight="1">
      <c r="A114" s="136" t="s">
        <v>818</v>
      </c>
      <c r="B114" s="136" t="s">
        <v>819</v>
      </c>
      <c r="C114" s="137">
        <v>4883</v>
      </c>
      <c r="D114" s="137">
        <v>4320</v>
      </c>
      <c r="E114" s="137">
        <v>3173</v>
      </c>
      <c r="F114" s="137">
        <v>2732</v>
      </c>
      <c r="G114" s="137">
        <v>2341</v>
      </c>
      <c r="H114" s="137">
        <v>2221</v>
      </c>
      <c r="I114" s="137">
        <v>2045</v>
      </c>
      <c r="J114" s="137">
        <v>1907</v>
      </c>
      <c r="K114" s="137">
        <v>1743</v>
      </c>
      <c r="L114" s="137">
        <v>1616</v>
      </c>
      <c r="M114" s="137">
        <v>1542</v>
      </c>
      <c r="N114" s="137">
        <v>1424</v>
      </c>
      <c r="O114" s="137">
        <v>1300</v>
      </c>
      <c r="P114" s="137">
        <v>1243</v>
      </c>
      <c r="Q114" s="137">
        <v>1087</v>
      </c>
      <c r="R114" s="137">
        <v>997</v>
      </c>
      <c r="S114" s="137">
        <v>897</v>
      </c>
      <c r="T114" s="137">
        <v>824</v>
      </c>
      <c r="U114" s="137">
        <v>705</v>
      </c>
      <c r="V114" s="137">
        <v>629</v>
      </c>
      <c r="W114" s="137">
        <v>658</v>
      </c>
      <c r="X114" s="137">
        <v>553</v>
      </c>
      <c r="Y114" s="137">
        <v>455</v>
      </c>
      <c r="Z114" s="137">
        <v>380</v>
      </c>
      <c r="AA114" s="137">
        <v>314</v>
      </c>
      <c r="AB114" s="137">
        <v>265</v>
      </c>
      <c r="AC114" s="137">
        <v>223</v>
      </c>
      <c r="AD114" s="137">
        <v>200</v>
      </c>
      <c r="AE114" s="137">
        <v>158</v>
      </c>
      <c r="AF114" s="137">
        <v>128</v>
      </c>
      <c r="AG114" s="137">
        <v>117</v>
      </c>
      <c r="AH114" s="137">
        <v>113</v>
      </c>
      <c r="AI114" s="137">
        <v>99</v>
      </c>
      <c r="AJ114" s="137">
        <v>94</v>
      </c>
      <c r="AK114" s="137">
        <v>87</v>
      </c>
      <c r="AL114" s="137">
        <v>82</v>
      </c>
      <c r="AM114" s="137">
        <v>78</v>
      </c>
      <c r="AN114" s="137">
        <v>75</v>
      </c>
      <c r="AO114" s="137">
        <v>74</v>
      </c>
    </row>
    <row r="115" spans="1:41" ht="18" hidden="1" customHeight="1">
      <c r="A115" s="136" t="s">
        <v>820</v>
      </c>
      <c r="B115" s="136" t="s">
        <v>821</v>
      </c>
      <c r="C115" s="137">
        <v>704</v>
      </c>
      <c r="D115" s="137">
        <v>614</v>
      </c>
      <c r="E115" s="137">
        <v>560</v>
      </c>
      <c r="F115" s="137">
        <v>489</v>
      </c>
      <c r="G115" s="137">
        <v>385</v>
      </c>
      <c r="H115" s="137">
        <v>363</v>
      </c>
      <c r="I115" s="137">
        <v>341</v>
      </c>
      <c r="J115" s="137">
        <v>314</v>
      </c>
      <c r="K115" s="137">
        <v>296</v>
      </c>
      <c r="L115" s="137">
        <v>275</v>
      </c>
      <c r="M115" s="137">
        <v>281</v>
      </c>
      <c r="N115" s="137">
        <v>236</v>
      </c>
      <c r="O115" s="137">
        <v>202</v>
      </c>
      <c r="P115" s="137">
        <v>242</v>
      </c>
      <c r="Q115" s="137">
        <v>174</v>
      </c>
      <c r="R115" s="137">
        <v>162</v>
      </c>
      <c r="S115" s="137">
        <v>136</v>
      </c>
      <c r="T115" s="137">
        <v>122</v>
      </c>
      <c r="U115" s="137">
        <v>98</v>
      </c>
      <c r="V115" s="137">
        <v>88</v>
      </c>
      <c r="W115" s="137">
        <v>175</v>
      </c>
      <c r="X115" s="137">
        <v>118</v>
      </c>
      <c r="Y115" s="137">
        <v>97</v>
      </c>
      <c r="Z115" s="137">
        <v>82</v>
      </c>
      <c r="AA115" s="137">
        <v>45</v>
      </c>
      <c r="AB115" s="137">
        <v>36</v>
      </c>
      <c r="AC115" s="137">
        <v>30</v>
      </c>
      <c r="AD115" s="137">
        <v>29</v>
      </c>
      <c r="AE115" s="137">
        <v>20</v>
      </c>
      <c r="AF115" s="137">
        <v>16</v>
      </c>
      <c r="AG115" s="137">
        <v>15</v>
      </c>
      <c r="AH115" s="137">
        <v>13</v>
      </c>
      <c r="AI115" s="137">
        <v>10</v>
      </c>
      <c r="AJ115" s="137">
        <v>9</v>
      </c>
      <c r="AK115" s="137">
        <v>9</v>
      </c>
      <c r="AL115" s="137">
        <v>8</v>
      </c>
      <c r="AM115" s="137">
        <v>8</v>
      </c>
      <c r="AN115" s="137">
        <v>9</v>
      </c>
      <c r="AO115" s="137">
        <v>8</v>
      </c>
    </row>
    <row r="116" spans="1:41" ht="18" hidden="1" customHeight="1">
      <c r="A116" s="136" t="s">
        <v>822</v>
      </c>
      <c r="B116" s="136" t="s">
        <v>823</v>
      </c>
      <c r="C116" s="137">
        <v>968</v>
      </c>
      <c r="D116" s="137">
        <v>829</v>
      </c>
      <c r="E116" s="137">
        <v>706</v>
      </c>
      <c r="F116" s="137">
        <v>641</v>
      </c>
      <c r="G116" s="137">
        <v>558</v>
      </c>
      <c r="H116" s="137">
        <v>528</v>
      </c>
      <c r="I116" s="137">
        <v>478</v>
      </c>
      <c r="J116" s="137">
        <v>446</v>
      </c>
      <c r="K116" s="137">
        <v>396</v>
      </c>
      <c r="L116" s="137">
        <v>363</v>
      </c>
      <c r="M116" s="137">
        <v>349</v>
      </c>
      <c r="N116" s="137">
        <v>341</v>
      </c>
      <c r="O116" s="137">
        <v>328</v>
      </c>
      <c r="P116" s="137">
        <v>296</v>
      </c>
      <c r="Q116" s="137">
        <v>277</v>
      </c>
      <c r="R116" s="137">
        <v>256</v>
      </c>
      <c r="S116" s="137">
        <v>217</v>
      </c>
      <c r="T116" s="137">
        <v>191</v>
      </c>
      <c r="U116" s="137">
        <v>148</v>
      </c>
      <c r="V116" s="137">
        <v>133</v>
      </c>
      <c r="W116" s="137">
        <v>120</v>
      </c>
      <c r="X116" s="137">
        <v>116</v>
      </c>
      <c r="Y116" s="137">
        <v>93</v>
      </c>
      <c r="Z116" s="137">
        <v>82</v>
      </c>
      <c r="AA116" s="137">
        <v>84</v>
      </c>
      <c r="AB116" s="137">
        <v>67</v>
      </c>
      <c r="AC116" s="137">
        <v>63</v>
      </c>
      <c r="AD116" s="137">
        <v>53</v>
      </c>
      <c r="AE116" s="137">
        <v>50</v>
      </c>
      <c r="AF116" s="137">
        <v>43</v>
      </c>
      <c r="AG116" s="137">
        <v>39</v>
      </c>
      <c r="AH116" s="137">
        <v>38</v>
      </c>
      <c r="AI116" s="137">
        <v>34</v>
      </c>
      <c r="AJ116" s="137">
        <v>30</v>
      </c>
      <c r="AK116" s="137">
        <v>27</v>
      </c>
      <c r="AL116" s="137">
        <v>27</v>
      </c>
      <c r="AM116" s="137">
        <v>24</v>
      </c>
      <c r="AN116" s="137">
        <v>25</v>
      </c>
      <c r="AO116" s="137">
        <v>26</v>
      </c>
    </row>
    <row r="117" spans="1:41" ht="18" hidden="1" customHeight="1">
      <c r="A117" s="136" t="s">
        <v>824</v>
      </c>
      <c r="B117" s="136" t="s">
        <v>825</v>
      </c>
      <c r="C117" s="137">
        <v>1578</v>
      </c>
      <c r="D117" s="137">
        <v>1504</v>
      </c>
      <c r="E117" s="137">
        <v>694</v>
      </c>
      <c r="F117" s="137">
        <v>481</v>
      </c>
      <c r="G117" s="137">
        <v>414</v>
      </c>
      <c r="H117" s="137">
        <v>388</v>
      </c>
      <c r="I117" s="137">
        <v>357</v>
      </c>
      <c r="J117" s="137">
        <v>347</v>
      </c>
      <c r="K117" s="137">
        <v>322</v>
      </c>
      <c r="L117" s="137">
        <v>288</v>
      </c>
      <c r="M117" s="137">
        <v>260</v>
      </c>
      <c r="N117" s="137">
        <v>236</v>
      </c>
      <c r="O117" s="137">
        <v>217</v>
      </c>
      <c r="P117" s="137">
        <v>194</v>
      </c>
      <c r="Q117" s="137">
        <v>178</v>
      </c>
      <c r="R117" s="137">
        <v>162</v>
      </c>
      <c r="S117" s="137">
        <v>152</v>
      </c>
      <c r="T117" s="137">
        <v>141</v>
      </c>
      <c r="U117" s="137">
        <v>126</v>
      </c>
      <c r="V117" s="137">
        <v>110</v>
      </c>
      <c r="W117" s="137">
        <v>102</v>
      </c>
      <c r="X117" s="137">
        <v>94</v>
      </c>
      <c r="Y117" s="137">
        <v>80</v>
      </c>
      <c r="Z117" s="137">
        <v>63</v>
      </c>
      <c r="AA117" s="137">
        <v>61</v>
      </c>
      <c r="AB117" s="137">
        <v>53</v>
      </c>
      <c r="AC117" s="137">
        <v>46</v>
      </c>
      <c r="AD117" s="137">
        <v>37</v>
      </c>
      <c r="AE117" s="137">
        <v>27</v>
      </c>
      <c r="AF117" s="137">
        <v>21</v>
      </c>
      <c r="AG117" s="137">
        <v>19</v>
      </c>
      <c r="AH117" s="137">
        <v>20</v>
      </c>
      <c r="AI117" s="137">
        <v>18</v>
      </c>
      <c r="AJ117" s="137">
        <v>18</v>
      </c>
      <c r="AK117" s="137">
        <v>17</v>
      </c>
      <c r="AL117" s="137">
        <v>15</v>
      </c>
      <c r="AM117" s="137">
        <v>15</v>
      </c>
      <c r="AN117" s="137">
        <v>14</v>
      </c>
      <c r="AO117" s="137">
        <v>13</v>
      </c>
    </row>
    <row r="118" spans="1:41" ht="18" hidden="1" customHeight="1">
      <c r="A118" s="136" t="s">
        <v>826</v>
      </c>
      <c r="B118" s="136" t="s">
        <v>827</v>
      </c>
      <c r="C118" s="137">
        <v>539</v>
      </c>
      <c r="D118" s="137">
        <v>462</v>
      </c>
      <c r="E118" s="137">
        <v>403</v>
      </c>
      <c r="F118" s="137">
        <v>384</v>
      </c>
      <c r="G118" s="137">
        <v>333</v>
      </c>
      <c r="H118" s="137">
        <v>316</v>
      </c>
      <c r="I118" s="137">
        <v>285</v>
      </c>
      <c r="J118" s="137">
        <v>267</v>
      </c>
      <c r="K118" s="137">
        <v>237</v>
      </c>
      <c r="L118" s="137">
        <v>219</v>
      </c>
      <c r="M118" s="137">
        <v>209</v>
      </c>
      <c r="N118" s="137">
        <v>195</v>
      </c>
      <c r="O118" s="137">
        <v>175</v>
      </c>
      <c r="P118" s="137">
        <v>158</v>
      </c>
      <c r="Q118" s="137">
        <v>146</v>
      </c>
      <c r="R118" s="137">
        <v>138</v>
      </c>
      <c r="S118" s="137">
        <v>132</v>
      </c>
      <c r="T118" s="137">
        <v>130</v>
      </c>
      <c r="U118" s="137">
        <v>118</v>
      </c>
      <c r="V118" s="137">
        <v>104</v>
      </c>
      <c r="W118" s="137">
        <v>89</v>
      </c>
      <c r="X118" s="137">
        <v>81</v>
      </c>
      <c r="Y118" s="137">
        <v>72</v>
      </c>
      <c r="Z118" s="137">
        <v>63</v>
      </c>
      <c r="AA118" s="137">
        <v>51</v>
      </c>
      <c r="AB118" s="137">
        <v>43</v>
      </c>
      <c r="AC118" s="137">
        <v>36</v>
      </c>
      <c r="AD118" s="137">
        <v>33</v>
      </c>
      <c r="AE118" s="137">
        <v>23</v>
      </c>
      <c r="AF118" s="137">
        <v>15</v>
      </c>
      <c r="AG118" s="137">
        <v>13</v>
      </c>
      <c r="AH118" s="137">
        <v>12</v>
      </c>
      <c r="AI118" s="137">
        <v>12</v>
      </c>
      <c r="AJ118" s="137">
        <v>11</v>
      </c>
      <c r="AK118" s="137">
        <v>11</v>
      </c>
      <c r="AL118" s="137">
        <v>12</v>
      </c>
      <c r="AM118" s="137">
        <v>11</v>
      </c>
      <c r="AN118" s="137">
        <v>11</v>
      </c>
      <c r="AO118" s="137">
        <v>11</v>
      </c>
    </row>
    <row r="119" spans="1:41" ht="18" hidden="1" customHeight="1">
      <c r="A119" s="136" t="s">
        <v>828</v>
      </c>
      <c r="B119" s="136" t="s">
        <v>829</v>
      </c>
      <c r="C119" s="137">
        <v>266</v>
      </c>
      <c r="D119" s="137">
        <v>222</v>
      </c>
      <c r="E119" s="137">
        <v>198</v>
      </c>
      <c r="F119" s="137">
        <v>177</v>
      </c>
      <c r="G119" s="137">
        <v>164</v>
      </c>
      <c r="H119" s="137">
        <v>154</v>
      </c>
      <c r="I119" s="137">
        <v>149</v>
      </c>
      <c r="J119" s="137">
        <v>139</v>
      </c>
      <c r="K119" s="137">
        <v>129</v>
      </c>
      <c r="L119" s="137">
        <v>124</v>
      </c>
      <c r="M119" s="137">
        <v>113</v>
      </c>
      <c r="N119" s="137">
        <v>106</v>
      </c>
      <c r="O119" s="137">
        <v>99</v>
      </c>
      <c r="P119" s="137">
        <v>90</v>
      </c>
      <c r="Q119" s="137">
        <v>79</v>
      </c>
      <c r="R119" s="137">
        <v>71</v>
      </c>
      <c r="S119" s="137">
        <v>67</v>
      </c>
      <c r="T119" s="137">
        <v>58</v>
      </c>
      <c r="U119" s="137">
        <v>51</v>
      </c>
      <c r="V119" s="137">
        <v>48</v>
      </c>
      <c r="W119" s="137">
        <v>39</v>
      </c>
      <c r="X119" s="137">
        <v>33</v>
      </c>
      <c r="Y119" s="137">
        <v>27</v>
      </c>
      <c r="Z119" s="137">
        <v>22</v>
      </c>
      <c r="AA119" s="137">
        <v>20</v>
      </c>
      <c r="AB119" s="137">
        <v>17</v>
      </c>
      <c r="AC119" s="137">
        <v>16</v>
      </c>
      <c r="AD119" s="137">
        <v>15</v>
      </c>
      <c r="AE119" s="137">
        <v>10</v>
      </c>
      <c r="AF119" s="137">
        <v>11</v>
      </c>
      <c r="AG119" s="137">
        <v>12</v>
      </c>
      <c r="AH119" s="137">
        <v>13</v>
      </c>
      <c r="AI119" s="137">
        <v>10</v>
      </c>
      <c r="AJ119" s="137">
        <v>10</v>
      </c>
      <c r="AK119" s="137">
        <v>10</v>
      </c>
      <c r="AL119" s="137">
        <v>6</v>
      </c>
      <c r="AM119" s="137">
        <v>6</v>
      </c>
      <c r="AN119" s="137" t="s">
        <v>631</v>
      </c>
      <c r="AO119" s="137" t="s">
        <v>631</v>
      </c>
    </row>
    <row r="120" spans="1:41" ht="18" hidden="1" customHeight="1">
      <c r="A120" s="136" t="s">
        <v>830</v>
      </c>
      <c r="B120" s="136" t="s">
        <v>831</v>
      </c>
      <c r="C120" s="137">
        <v>589</v>
      </c>
      <c r="D120" s="137">
        <v>487</v>
      </c>
      <c r="E120" s="137">
        <v>431</v>
      </c>
      <c r="F120" s="137">
        <v>394</v>
      </c>
      <c r="G120" s="137">
        <v>350</v>
      </c>
      <c r="H120" s="137">
        <v>341</v>
      </c>
      <c r="I120" s="137">
        <v>306</v>
      </c>
      <c r="J120" s="137">
        <v>276</v>
      </c>
      <c r="K120" s="137">
        <v>254</v>
      </c>
      <c r="L120" s="137">
        <v>243</v>
      </c>
      <c r="M120" s="137">
        <v>232</v>
      </c>
      <c r="N120" s="137">
        <v>220</v>
      </c>
      <c r="O120" s="137">
        <v>202</v>
      </c>
      <c r="P120" s="137">
        <v>194</v>
      </c>
      <c r="Q120" s="137">
        <v>169</v>
      </c>
      <c r="R120" s="137">
        <v>149</v>
      </c>
      <c r="S120" s="137">
        <v>136</v>
      </c>
      <c r="T120" s="137">
        <v>126</v>
      </c>
      <c r="U120" s="137">
        <v>109</v>
      </c>
      <c r="V120" s="137">
        <v>98</v>
      </c>
      <c r="W120" s="137">
        <v>85</v>
      </c>
      <c r="X120" s="137">
        <v>71</v>
      </c>
      <c r="Y120" s="137">
        <v>55</v>
      </c>
      <c r="Z120" s="137">
        <v>40</v>
      </c>
      <c r="AA120" s="137">
        <v>30</v>
      </c>
      <c r="AB120" s="137">
        <v>28</v>
      </c>
      <c r="AC120" s="137">
        <v>17</v>
      </c>
      <c r="AD120" s="137">
        <v>18</v>
      </c>
      <c r="AE120" s="137">
        <v>17</v>
      </c>
      <c r="AF120" s="137">
        <v>13</v>
      </c>
      <c r="AG120" s="137">
        <v>11</v>
      </c>
      <c r="AH120" s="137">
        <v>10</v>
      </c>
      <c r="AI120" s="137">
        <v>8</v>
      </c>
      <c r="AJ120" s="137">
        <v>9</v>
      </c>
      <c r="AK120" s="137">
        <v>7</v>
      </c>
      <c r="AL120" s="137">
        <v>7</v>
      </c>
      <c r="AM120" s="137">
        <v>7</v>
      </c>
      <c r="AN120" s="137">
        <v>6</v>
      </c>
      <c r="AO120" s="137">
        <v>6</v>
      </c>
    </row>
    <row r="121" spans="1:41" ht="18" hidden="1" customHeight="1">
      <c r="A121" s="136" t="s">
        <v>832</v>
      </c>
      <c r="B121" s="136" t="s">
        <v>833</v>
      </c>
      <c r="C121" s="137">
        <v>234</v>
      </c>
      <c r="D121" s="137">
        <v>197</v>
      </c>
      <c r="E121" s="137">
        <v>176</v>
      </c>
      <c r="F121" s="137">
        <v>161</v>
      </c>
      <c r="G121" s="137">
        <v>132</v>
      </c>
      <c r="H121" s="137">
        <v>126</v>
      </c>
      <c r="I121" s="137">
        <v>124</v>
      </c>
      <c r="J121" s="137">
        <v>112</v>
      </c>
      <c r="K121" s="137">
        <v>103</v>
      </c>
      <c r="L121" s="137">
        <v>98</v>
      </c>
      <c r="M121" s="137">
        <v>93</v>
      </c>
      <c r="N121" s="137">
        <v>85</v>
      </c>
      <c r="O121" s="137">
        <v>72</v>
      </c>
      <c r="P121" s="137">
        <v>64</v>
      </c>
      <c r="Q121" s="137">
        <v>59</v>
      </c>
      <c r="R121" s="137">
        <v>54</v>
      </c>
      <c r="S121" s="137">
        <v>52</v>
      </c>
      <c r="T121" s="137">
        <v>51</v>
      </c>
      <c r="U121" s="137">
        <v>50</v>
      </c>
      <c r="V121" s="137">
        <v>43</v>
      </c>
      <c r="W121" s="137">
        <v>43</v>
      </c>
      <c r="X121" s="137">
        <v>35</v>
      </c>
      <c r="Y121" s="137">
        <v>26</v>
      </c>
      <c r="Z121" s="137">
        <v>23</v>
      </c>
      <c r="AA121" s="137">
        <v>18</v>
      </c>
      <c r="AB121" s="137">
        <v>16</v>
      </c>
      <c r="AC121" s="137">
        <v>10</v>
      </c>
      <c r="AD121" s="137">
        <v>10</v>
      </c>
      <c r="AE121" s="137">
        <v>6</v>
      </c>
      <c r="AF121" s="137" t="s">
        <v>631</v>
      </c>
      <c r="AG121" s="137" t="s">
        <v>631</v>
      </c>
      <c r="AH121" s="137" t="s">
        <v>631</v>
      </c>
      <c r="AI121" s="137" t="s">
        <v>631</v>
      </c>
      <c r="AJ121" s="137" t="s">
        <v>631</v>
      </c>
      <c r="AK121" s="137" t="s">
        <v>631</v>
      </c>
      <c r="AL121" s="137" t="s">
        <v>631</v>
      </c>
      <c r="AM121" s="137" t="s">
        <v>631</v>
      </c>
      <c r="AN121" s="137" t="s">
        <v>631</v>
      </c>
      <c r="AO121" s="137" t="s">
        <v>631</v>
      </c>
    </row>
    <row r="122" spans="1:41" ht="18" hidden="1" customHeight="1">
      <c r="A122" s="136"/>
      <c r="B122" s="136" t="s">
        <v>727</v>
      </c>
      <c r="C122" s="137">
        <v>5</v>
      </c>
      <c r="D122" s="137">
        <v>5</v>
      </c>
      <c r="E122" s="137">
        <v>5</v>
      </c>
      <c r="F122" s="137">
        <v>5</v>
      </c>
      <c r="G122" s="137">
        <v>5</v>
      </c>
      <c r="H122" s="137">
        <v>5</v>
      </c>
      <c r="I122" s="137">
        <v>5</v>
      </c>
      <c r="J122" s="137">
        <v>6</v>
      </c>
      <c r="K122" s="137">
        <v>6</v>
      </c>
      <c r="L122" s="137">
        <v>6</v>
      </c>
      <c r="M122" s="137">
        <v>5</v>
      </c>
      <c r="N122" s="137">
        <v>5</v>
      </c>
      <c r="O122" s="137">
        <v>5</v>
      </c>
      <c r="P122" s="137">
        <v>5</v>
      </c>
      <c r="Q122" s="137">
        <v>5</v>
      </c>
      <c r="R122" s="137">
        <v>5</v>
      </c>
      <c r="S122" s="137">
        <v>5</v>
      </c>
      <c r="T122" s="137">
        <v>5</v>
      </c>
      <c r="U122" s="137">
        <v>5</v>
      </c>
      <c r="V122" s="137">
        <v>5</v>
      </c>
      <c r="W122" s="137">
        <v>5</v>
      </c>
      <c r="X122" s="137">
        <v>5</v>
      </c>
      <c r="Y122" s="137">
        <v>5</v>
      </c>
      <c r="Z122" s="137">
        <v>5</v>
      </c>
      <c r="AA122" s="137">
        <v>5</v>
      </c>
      <c r="AB122" s="137">
        <v>5</v>
      </c>
      <c r="AC122" s="137">
        <v>5</v>
      </c>
      <c r="AD122" s="137">
        <v>5</v>
      </c>
      <c r="AE122" s="137">
        <v>5</v>
      </c>
      <c r="AF122" s="137">
        <v>5</v>
      </c>
      <c r="AG122" s="137">
        <v>5</v>
      </c>
      <c r="AH122" s="137">
        <v>5</v>
      </c>
      <c r="AI122" s="137">
        <v>5</v>
      </c>
      <c r="AJ122" s="137">
        <v>5</v>
      </c>
      <c r="AK122" s="137">
        <v>5</v>
      </c>
      <c r="AL122" s="137">
        <v>5</v>
      </c>
      <c r="AM122" s="137">
        <v>5</v>
      </c>
      <c r="AN122" s="137">
        <v>5</v>
      </c>
      <c r="AO122" s="137">
        <v>5</v>
      </c>
    </row>
    <row r="123" spans="1:41" ht="18" hidden="1" customHeight="1">
      <c r="A123" s="136" t="s">
        <v>834</v>
      </c>
      <c r="B123" s="136" t="s">
        <v>835</v>
      </c>
      <c r="C123" s="137">
        <v>3089</v>
      </c>
      <c r="D123" s="137">
        <v>2591</v>
      </c>
      <c r="E123" s="137">
        <v>2272</v>
      </c>
      <c r="F123" s="137">
        <v>2047</v>
      </c>
      <c r="G123" s="137">
        <v>1757</v>
      </c>
      <c r="H123" s="137">
        <v>1687</v>
      </c>
      <c r="I123" s="137">
        <v>1502</v>
      </c>
      <c r="J123" s="137">
        <v>1432</v>
      </c>
      <c r="K123" s="137">
        <v>1308</v>
      </c>
      <c r="L123" s="137">
        <v>1244</v>
      </c>
      <c r="M123" s="137">
        <v>1167</v>
      </c>
      <c r="N123" s="137">
        <v>1056</v>
      </c>
      <c r="O123" s="137">
        <v>993</v>
      </c>
      <c r="P123" s="137">
        <v>925</v>
      </c>
      <c r="Q123" s="137">
        <v>845</v>
      </c>
      <c r="R123" s="137">
        <v>777</v>
      </c>
      <c r="S123" s="137">
        <v>701</v>
      </c>
      <c r="T123" s="137">
        <v>660</v>
      </c>
      <c r="U123" s="137">
        <v>585</v>
      </c>
      <c r="V123" s="137">
        <v>559</v>
      </c>
      <c r="W123" s="137">
        <v>481</v>
      </c>
      <c r="X123" s="137">
        <v>434</v>
      </c>
      <c r="Y123" s="137">
        <v>341</v>
      </c>
      <c r="Z123" s="137">
        <v>314</v>
      </c>
      <c r="AA123" s="137">
        <v>263</v>
      </c>
      <c r="AB123" s="137">
        <v>221</v>
      </c>
      <c r="AC123" s="137">
        <v>176</v>
      </c>
      <c r="AD123" s="137">
        <v>167</v>
      </c>
      <c r="AE123" s="137">
        <v>116</v>
      </c>
      <c r="AF123" s="137">
        <v>102</v>
      </c>
      <c r="AG123" s="137">
        <v>81</v>
      </c>
      <c r="AH123" s="137">
        <v>77</v>
      </c>
      <c r="AI123" s="137">
        <v>73</v>
      </c>
      <c r="AJ123" s="137">
        <v>62</v>
      </c>
      <c r="AK123" s="137">
        <v>62</v>
      </c>
      <c r="AL123" s="137">
        <v>59</v>
      </c>
      <c r="AM123" s="137">
        <v>51</v>
      </c>
      <c r="AN123" s="137">
        <v>50</v>
      </c>
      <c r="AO123" s="137">
        <v>49</v>
      </c>
    </row>
    <row r="124" spans="1:41" ht="18" hidden="1" customHeight="1">
      <c r="A124" s="136" t="s">
        <v>836</v>
      </c>
      <c r="B124" s="136" t="s">
        <v>837</v>
      </c>
      <c r="C124" s="137">
        <v>207</v>
      </c>
      <c r="D124" s="137">
        <v>186</v>
      </c>
      <c r="E124" s="137">
        <v>164</v>
      </c>
      <c r="F124" s="137">
        <v>150</v>
      </c>
      <c r="G124" s="137">
        <v>110</v>
      </c>
      <c r="H124" s="137">
        <v>116</v>
      </c>
      <c r="I124" s="137">
        <v>105</v>
      </c>
      <c r="J124" s="137">
        <v>98</v>
      </c>
      <c r="K124" s="137">
        <v>89</v>
      </c>
      <c r="L124" s="137">
        <v>94</v>
      </c>
      <c r="M124" s="137">
        <v>83</v>
      </c>
      <c r="N124" s="137">
        <v>82</v>
      </c>
      <c r="O124" s="137">
        <v>69</v>
      </c>
      <c r="P124" s="137">
        <v>69</v>
      </c>
      <c r="Q124" s="137">
        <v>70</v>
      </c>
      <c r="R124" s="137">
        <v>67</v>
      </c>
      <c r="S124" s="137">
        <v>60</v>
      </c>
      <c r="T124" s="137">
        <v>50</v>
      </c>
      <c r="U124" s="137">
        <v>46</v>
      </c>
      <c r="V124" s="137">
        <v>45</v>
      </c>
      <c r="W124" s="137">
        <v>42</v>
      </c>
      <c r="X124" s="137">
        <v>42</v>
      </c>
      <c r="Y124" s="137">
        <v>30</v>
      </c>
      <c r="Z124" s="137">
        <v>27</v>
      </c>
      <c r="AA124" s="137">
        <v>23</v>
      </c>
      <c r="AB124" s="137">
        <v>19</v>
      </c>
      <c r="AC124" s="137">
        <v>14</v>
      </c>
      <c r="AD124" s="137">
        <v>12</v>
      </c>
      <c r="AE124" s="137">
        <v>9</v>
      </c>
      <c r="AF124" s="137">
        <v>6</v>
      </c>
      <c r="AG124" s="137" t="s">
        <v>631</v>
      </c>
      <c r="AH124" s="137" t="s">
        <v>631</v>
      </c>
      <c r="AI124" s="137" t="s">
        <v>631</v>
      </c>
      <c r="AJ124" s="137">
        <v>5</v>
      </c>
      <c r="AK124" s="137">
        <v>5</v>
      </c>
      <c r="AL124" s="137">
        <v>5</v>
      </c>
      <c r="AM124" s="137">
        <v>5</v>
      </c>
      <c r="AN124" s="137" t="s">
        <v>631</v>
      </c>
      <c r="AO124" s="137" t="s">
        <v>631</v>
      </c>
    </row>
    <row r="125" spans="1:41" ht="18" hidden="1" customHeight="1">
      <c r="A125" s="136" t="s">
        <v>838</v>
      </c>
      <c r="B125" s="136" t="s">
        <v>839</v>
      </c>
      <c r="C125" s="137">
        <v>510</v>
      </c>
      <c r="D125" s="137">
        <v>411</v>
      </c>
      <c r="E125" s="137">
        <v>364</v>
      </c>
      <c r="F125" s="137">
        <v>331</v>
      </c>
      <c r="G125" s="137">
        <v>277</v>
      </c>
      <c r="H125" s="137">
        <v>271</v>
      </c>
      <c r="I125" s="137">
        <v>238</v>
      </c>
      <c r="J125" s="137">
        <v>224</v>
      </c>
      <c r="K125" s="137">
        <v>206</v>
      </c>
      <c r="L125" s="137">
        <v>196</v>
      </c>
      <c r="M125" s="137">
        <v>191</v>
      </c>
      <c r="N125" s="137">
        <v>172</v>
      </c>
      <c r="O125" s="137">
        <v>166</v>
      </c>
      <c r="P125" s="137">
        <v>154</v>
      </c>
      <c r="Q125" s="137">
        <v>140</v>
      </c>
      <c r="R125" s="137">
        <v>130</v>
      </c>
      <c r="S125" s="137">
        <v>116</v>
      </c>
      <c r="T125" s="137">
        <v>110</v>
      </c>
      <c r="U125" s="137">
        <v>102</v>
      </c>
      <c r="V125" s="137">
        <v>99</v>
      </c>
      <c r="W125" s="137">
        <v>89</v>
      </c>
      <c r="X125" s="137">
        <v>80</v>
      </c>
      <c r="Y125" s="137">
        <v>62</v>
      </c>
      <c r="Z125" s="137">
        <v>59</v>
      </c>
      <c r="AA125" s="137">
        <v>52</v>
      </c>
      <c r="AB125" s="137">
        <v>48</v>
      </c>
      <c r="AC125" s="137">
        <v>40</v>
      </c>
      <c r="AD125" s="137">
        <v>36</v>
      </c>
      <c r="AE125" s="137">
        <v>24</v>
      </c>
      <c r="AF125" s="137">
        <v>23</v>
      </c>
      <c r="AG125" s="137">
        <v>18</v>
      </c>
      <c r="AH125" s="137">
        <v>15</v>
      </c>
      <c r="AI125" s="137">
        <v>16</v>
      </c>
      <c r="AJ125" s="137">
        <v>10</v>
      </c>
      <c r="AK125" s="137">
        <v>10</v>
      </c>
      <c r="AL125" s="137">
        <v>10</v>
      </c>
      <c r="AM125" s="137">
        <v>9</v>
      </c>
      <c r="AN125" s="137">
        <v>12</v>
      </c>
      <c r="AO125" s="137">
        <v>12</v>
      </c>
    </row>
    <row r="126" spans="1:41" ht="18" hidden="1" customHeight="1">
      <c r="A126" s="136" t="s">
        <v>840</v>
      </c>
      <c r="B126" s="136" t="s">
        <v>841</v>
      </c>
      <c r="C126" s="137">
        <v>257</v>
      </c>
      <c r="D126" s="137">
        <v>220</v>
      </c>
      <c r="E126" s="137">
        <v>193</v>
      </c>
      <c r="F126" s="137">
        <v>177</v>
      </c>
      <c r="G126" s="137">
        <v>157</v>
      </c>
      <c r="H126" s="137">
        <v>151</v>
      </c>
      <c r="I126" s="137">
        <v>137</v>
      </c>
      <c r="J126" s="137">
        <v>136</v>
      </c>
      <c r="K126" s="137">
        <v>128</v>
      </c>
      <c r="L126" s="137">
        <v>126</v>
      </c>
      <c r="M126" s="137">
        <v>114</v>
      </c>
      <c r="N126" s="137">
        <v>103</v>
      </c>
      <c r="O126" s="137">
        <v>103</v>
      </c>
      <c r="P126" s="137">
        <v>99</v>
      </c>
      <c r="Q126" s="137">
        <v>92</v>
      </c>
      <c r="R126" s="137">
        <v>86</v>
      </c>
      <c r="S126" s="137">
        <v>80</v>
      </c>
      <c r="T126" s="137">
        <v>71</v>
      </c>
      <c r="U126" s="137">
        <v>56</v>
      </c>
      <c r="V126" s="137">
        <v>66</v>
      </c>
      <c r="W126" s="137">
        <v>58</v>
      </c>
      <c r="X126" s="137">
        <v>53</v>
      </c>
      <c r="Y126" s="137">
        <v>42</v>
      </c>
      <c r="Z126" s="137">
        <v>41</v>
      </c>
      <c r="AA126" s="137">
        <v>29</v>
      </c>
      <c r="AB126" s="137">
        <v>25</v>
      </c>
      <c r="AC126" s="137">
        <v>20</v>
      </c>
      <c r="AD126" s="137">
        <v>20</v>
      </c>
      <c r="AE126" s="137">
        <v>13</v>
      </c>
      <c r="AF126" s="137">
        <v>13</v>
      </c>
      <c r="AG126" s="137">
        <v>9</v>
      </c>
      <c r="AH126" s="137">
        <v>12</v>
      </c>
      <c r="AI126" s="137">
        <v>12</v>
      </c>
      <c r="AJ126" s="137">
        <v>8</v>
      </c>
      <c r="AK126" s="137">
        <v>10</v>
      </c>
      <c r="AL126" s="137">
        <v>9</v>
      </c>
      <c r="AM126" s="137" t="s">
        <v>631</v>
      </c>
      <c r="AN126" s="137" t="s">
        <v>631</v>
      </c>
      <c r="AO126" s="137" t="s">
        <v>631</v>
      </c>
    </row>
    <row r="127" spans="1:41" ht="18" hidden="1" customHeight="1">
      <c r="A127" s="136" t="s">
        <v>842</v>
      </c>
      <c r="B127" s="136" t="s">
        <v>843</v>
      </c>
      <c r="C127" s="137">
        <v>615</v>
      </c>
      <c r="D127" s="137">
        <v>525</v>
      </c>
      <c r="E127" s="137">
        <v>445</v>
      </c>
      <c r="F127" s="137">
        <v>401</v>
      </c>
      <c r="G127" s="137">
        <v>341</v>
      </c>
      <c r="H127" s="137">
        <v>323</v>
      </c>
      <c r="I127" s="137">
        <v>286</v>
      </c>
      <c r="J127" s="137">
        <v>274</v>
      </c>
      <c r="K127" s="137">
        <v>237</v>
      </c>
      <c r="L127" s="137">
        <v>217</v>
      </c>
      <c r="M127" s="137">
        <v>209</v>
      </c>
      <c r="N127" s="137">
        <v>176</v>
      </c>
      <c r="O127" s="137">
        <v>172</v>
      </c>
      <c r="P127" s="137">
        <v>154</v>
      </c>
      <c r="Q127" s="137">
        <v>141</v>
      </c>
      <c r="R127" s="137">
        <v>126</v>
      </c>
      <c r="S127" s="137">
        <v>110</v>
      </c>
      <c r="T127" s="137">
        <v>120</v>
      </c>
      <c r="U127" s="137">
        <v>117</v>
      </c>
      <c r="V127" s="137">
        <v>113</v>
      </c>
      <c r="W127" s="137">
        <v>85</v>
      </c>
      <c r="X127" s="137">
        <v>72</v>
      </c>
      <c r="Y127" s="137">
        <v>58</v>
      </c>
      <c r="Z127" s="137">
        <v>50</v>
      </c>
      <c r="AA127" s="137">
        <v>46</v>
      </c>
      <c r="AB127" s="137">
        <v>39</v>
      </c>
      <c r="AC127" s="137">
        <v>36</v>
      </c>
      <c r="AD127" s="137">
        <v>32</v>
      </c>
      <c r="AE127" s="137">
        <v>21</v>
      </c>
      <c r="AF127" s="137">
        <v>16</v>
      </c>
      <c r="AG127" s="137">
        <v>14</v>
      </c>
      <c r="AH127" s="137">
        <v>12</v>
      </c>
      <c r="AI127" s="137">
        <v>11</v>
      </c>
      <c r="AJ127" s="137">
        <v>12</v>
      </c>
      <c r="AK127" s="137">
        <v>11</v>
      </c>
      <c r="AL127" s="137">
        <v>11</v>
      </c>
      <c r="AM127" s="137">
        <v>10</v>
      </c>
      <c r="AN127" s="137">
        <v>10</v>
      </c>
      <c r="AO127" s="137">
        <v>9</v>
      </c>
    </row>
    <row r="128" spans="1:41" ht="18" hidden="1" customHeight="1">
      <c r="A128" s="136" t="s">
        <v>844</v>
      </c>
      <c r="B128" s="136" t="s">
        <v>845</v>
      </c>
      <c r="C128" s="137">
        <v>377</v>
      </c>
      <c r="D128" s="137">
        <v>305</v>
      </c>
      <c r="E128" s="137">
        <v>264</v>
      </c>
      <c r="F128" s="137">
        <v>232</v>
      </c>
      <c r="G128" s="137">
        <v>208</v>
      </c>
      <c r="H128" s="137">
        <v>192</v>
      </c>
      <c r="I128" s="137">
        <v>173</v>
      </c>
      <c r="J128" s="137">
        <v>166</v>
      </c>
      <c r="K128" s="137">
        <v>160</v>
      </c>
      <c r="L128" s="137">
        <v>147</v>
      </c>
      <c r="M128" s="137">
        <v>130</v>
      </c>
      <c r="N128" s="137">
        <v>111</v>
      </c>
      <c r="O128" s="137">
        <v>100</v>
      </c>
      <c r="P128" s="137">
        <v>98</v>
      </c>
      <c r="Q128" s="137">
        <v>91</v>
      </c>
      <c r="R128" s="137">
        <v>84</v>
      </c>
      <c r="S128" s="137">
        <v>74</v>
      </c>
      <c r="T128" s="137">
        <v>74</v>
      </c>
      <c r="U128" s="137">
        <v>68</v>
      </c>
      <c r="V128" s="137">
        <v>64</v>
      </c>
      <c r="W128" s="137">
        <v>52</v>
      </c>
      <c r="X128" s="137">
        <v>44</v>
      </c>
      <c r="Y128" s="137">
        <v>37</v>
      </c>
      <c r="Z128" s="137">
        <v>35</v>
      </c>
      <c r="AA128" s="137">
        <v>28</v>
      </c>
      <c r="AB128" s="137">
        <v>22</v>
      </c>
      <c r="AC128" s="137">
        <v>16</v>
      </c>
      <c r="AD128" s="137">
        <v>18</v>
      </c>
      <c r="AE128" s="137">
        <v>12</v>
      </c>
      <c r="AF128" s="137">
        <v>12</v>
      </c>
      <c r="AG128" s="137">
        <v>12</v>
      </c>
      <c r="AH128" s="137">
        <v>9</v>
      </c>
      <c r="AI128" s="137">
        <v>8</v>
      </c>
      <c r="AJ128" s="137">
        <v>9</v>
      </c>
      <c r="AK128" s="137">
        <v>8</v>
      </c>
      <c r="AL128" s="137">
        <v>7</v>
      </c>
      <c r="AM128" s="137">
        <v>7</v>
      </c>
      <c r="AN128" s="137">
        <v>7</v>
      </c>
      <c r="AO128" s="137">
        <v>6</v>
      </c>
    </row>
    <row r="129" spans="1:41" ht="18" hidden="1" customHeight="1">
      <c r="A129" s="136" t="s">
        <v>846</v>
      </c>
      <c r="B129" s="136" t="s">
        <v>847</v>
      </c>
      <c r="C129" s="137">
        <v>660</v>
      </c>
      <c r="D129" s="137">
        <v>563</v>
      </c>
      <c r="E129" s="137">
        <v>508</v>
      </c>
      <c r="F129" s="137">
        <v>436</v>
      </c>
      <c r="G129" s="137">
        <v>383</v>
      </c>
      <c r="H129" s="137">
        <v>357</v>
      </c>
      <c r="I129" s="137">
        <v>326</v>
      </c>
      <c r="J129" s="137">
        <v>308</v>
      </c>
      <c r="K129" s="137">
        <v>281</v>
      </c>
      <c r="L129" s="137">
        <v>260</v>
      </c>
      <c r="M129" s="137">
        <v>246</v>
      </c>
      <c r="N129" s="137">
        <v>234</v>
      </c>
      <c r="O129" s="137">
        <v>221</v>
      </c>
      <c r="P129" s="137">
        <v>201</v>
      </c>
      <c r="Q129" s="137">
        <v>179</v>
      </c>
      <c r="R129" s="137">
        <v>167</v>
      </c>
      <c r="S129" s="137">
        <v>151</v>
      </c>
      <c r="T129" s="137">
        <v>142</v>
      </c>
      <c r="U129" s="137">
        <v>121</v>
      </c>
      <c r="V129" s="137">
        <v>112</v>
      </c>
      <c r="W129" s="137">
        <v>105</v>
      </c>
      <c r="X129" s="137">
        <v>96</v>
      </c>
      <c r="Y129" s="137">
        <v>71</v>
      </c>
      <c r="Z129" s="137">
        <v>66</v>
      </c>
      <c r="AA129" s="137">
        <v>54</v>
      </c>
      <c r="AB129" s="137">
        <v>40</v>
      </c>
      <c r="AC129" s="137">
        <v>26</v>
      </c>
      <c r="AD129" s="137">
        <v>27</v>
      </c>
      <c r="AE129" s="137">
        <v>18</v>
      </c>
      <c r="AF129" s="137">
        <v>15</v>
      </c>
      <c r="AG129" s="137">
        <v>10</v>
      </c>
      <c r="AH129" s="137">
        <v>12</v>
      </c>
      <c r="AI129" s="137">
        <v>9</v>
      </c>
      <c r="AJ129" s="137">
        <v>9</v>
      </c>
      <c r="AK129" s="137">
        <v>8</v>
      </c>
      <c r="AL129" s="137">
        <v>7</v>
      </c>
      <c r="AM129" s="137">
        <v>6</v>
      </c>
      <c r="AN129" s="137">
        <v>5</v>
      </c>
      <c r="AO129" s="137" t="s">
        <v>631</v>
      </c>
    </row>
    <row r="130" spans="1:41" ht="18" hidden="1" customHeight="1">
      <c r="A130" s="136" t="s">
        <v>848</v>
      </c>
      <c r="B130" s="136" t="s">
        <v>849</v>
      </c>
      <c r="C130" s="137">
        <v>460</v>
      </c>
      <c r="D130" s="137">
        <v>378</v>
      </c>
      <c r="E130" s="137">
        <v>331</v>
      </c>
      <c r="F130" s="137">
        <v>316</v>
      </c>
      <c r="G130" s="137">
        <v>278</v>
      </c>
      <c r="H130" s="137">
        <v>274</v>
      </c>
      <c r="I130" s="137">
        <v>234</v>
      </c>
      <c r="J130" s="137">
        <v>223</v>
      </c>
      <c r="K130" s="137">
        <v>204</v>
      </c>
      <c r="L130" s="137">
        <v>201</v>
      </c>
      <c r="M130" s="137">
        <v>191</v>
      </c>
      <c r="N130" s="137">
        <v>175</v>
      </c>
      <c r="O130" s="137">
        <v>159</v>
      </c>
      <c r="P130" s="137">
        <v>147</v>
      </c>
      <c r="Q130" s="137">
        <v>129</v>
      </c>
      <c r="R130" s="137">
        <v>114</v>
      </c>
      <c r="S130" s="137">
        <v>107</v>
      </c>
      <c r="T130" s="137">
        <v>91</v>
      </c>
      <c r="U130" s="137">
        <v>73</v>
      </c>
      <c r="V130" s="137">
        <v>58</v>
      </c>
      <c r="W130" s="137">
        <v>48</v>
      </c>
      <c r="X130" s="137">
        <v>45</v>
      </c>
      <c r="Y130" s="137">
        <v>39</v>
      </c>
      <c r="Z130" s="137">
        <v>34</v>
      </c>
      <c r="AA130" s="137">
        <v>29</v>
      </c>
      <c r="AB130" s="137">
        <v>26</v>
      </c>
      <c r="AC130" s="137">
        <v>22</v>
      </c>
      <c r="AD130" s="137">
        <v>20</v>
      </c>
      <c r="AE130" s="137">
        <v>17</v>
      </c>
      <c r="AF130" s="137">
        <v>15</v>
      </c>
      <c r="AG130" s="137">
        <v>12</v>
      </c>
      <c r="AH130" s="137">
        <v>12</v>
      </c>
      <c r="AI130" s="137">
        <v>11</v>
      </c>
      <c r="AJ130" s="137">
        <v>7</v>
      </c>
      <c r="AK130" s="137">
        <v>8</v>
      </c>
      <c r="AL130" s="137">
        <v>8</v>
      </c>
      <c r="AM130" s="137">
        <v>8</v>
      </c>
      <c r="AN130" s="137">
        <v>8</v>
      </c>
      <c r="AO130" s="137">
        <v>9</v>
      </c>
    </row>
    <row r="131" spans="1:41" ht="18" hidden="1" customHeight="1">
      <c r="A131" s="136"/>
      <c r="B131" s="136" t="s">
        <v>727</v>
      </c>
      <c r="C131" s="137" t="s">
        <v>631</v>
      </c>
      <c r="D131" s="137" t="s">
        <v>631</v>
      </c>
      <c r="E131" s="137" t="s">
        <v>631</v>
      </c>
      <c r="F131" s="137" t="s">
        <v>631</v>
      </c>
      <c r="G131" s="137" t="s">
        <v>631</v>
      </c>
      <c r="H131" s="137" t="s">
        <v>631</v>
      </c>
      <c r="I131" s="137" t="s">
        <v>631</v>
      </c>
      <c r="J131" s="137" t="s">
        <v>631</v>
      </c>
      <c r="K131" s="137" t="s">
        <v>631</v>
      </c>
      <c r="L131" s="137" t="s">
        <v>631</v>
      </c>
      <c r="M131" s="137" t="s">
        <v>631</v>
      </c>
      <c r="N131" s="137" t="s">
        <v>631</v>
      </c>
      <c r="O131" s="137" t="s">
        <v>631</v>
      </c>
      <c r="P131" s="137" t="s">
        <v>631</v>
      </c>
      <c r="Q131" s="137" t="s">
        <v>631</v>
      </c>
      <c r="R131" s="137" t="s">
        <v>631</v>
      </c>
      <c r="S131" s="137" t="s">
        <v>631</v>
      </c>
      <c r="T131" s="137" t="s">
        <v>631</v>
      </c>
      <c r="U131" s="137" t="s">
        <v>631</v>
      </c>
      <c r="V131" s="137" t="s">
        <v>631</v>
      </c>
      <c r="W131" s="137" t="s">
        <v>631</v>
      </c>
      <c r="X131" s="137" t="s">
        <v>631</v>
      </c>
      <c r="Y131" s="137" t="s">
        <v>631</v>
      </c>
      <c r="Z131" s="137" t="s">
        <v>631</v>
      </c>
      <c r="AA131" s="137" t="s">
        <v>631</v>
      </c>
      <c r="AB131" s="137" t="s">
        <v>631</v>
      </c>
      <c r="AC131" s="137" t="s">
        <v>631</v>
      </c>
      <c r="AD131" s="137" t="s">
        <v>631</v>
      </c>
      <c r="AE131" s="137" t="s">
        <v>631</v>
      </c>
      <c r="AF131" s="137" t="s">
        <v>631</v>
      </c>
      <c r="AG131" s="137" t="s">
        <v>631</v>
      </c>
      <c r="AH131" s="137" t="s">
        <v>631</v>
      </c>
      <c r="AI131" s="137" t="s">
        <v>631</v>
      </c>
      <c r="AJ131" s="137" t="s">
        <v>631</v>
      </c>
      <c r="AK131" s="137" t="s">
        <v>631</v>
      </c>
      <c r="AL131" s="137" t="s">
        <v>631</v>
      </c>
      <c r="AM131" s="137" t="s">
        <v>631</v>
      </c>
      <c r="AN131" s="137" t="s">
        <v>631</v>
      </c>
      <c r="AO131" s="137" t="s">
        <v>631</v>
      </c>
    </row>
    <row r="132" spans="1:41" ht="18" hidden="1" customHeight="1">
      <c r="A132" s="136" t="s">
        <v>850</v>
      </c>
      <c r="B132" s="136" t="s">
        <v>851</v>
      </c>
      <c r="C132" s="137">
        <v>5416</v>
      </c>
      <c r="D132" s="137">
        <v>4850</v>
      </c>
      <c r="E132" s="137">
        <v>4399</v>
      </c>
      <c r="F132" s="137">
        <v>4090</v>
      </c>
      <c r="G132" s="137">
        <v>3524</v>
      </c>
      <c r="H132" s="137">
        <v>3401</v>
      </c>
      <c r="I132" s="137">
        <v>2989</v>
      </c>
      <c r="J132" s="137">
        <v>2718</v>
      </c>
      <c r="K132" s="137">
        <v>2549</v>
      </c>
      <c r="L132" s="137">
        <v>2315</v>
      </c>
      <c r="M132" s="137">
        <v>2154</v>
      </c>
      <c r="N132" s="137">
        <v>2024</v>
      </c>
      <c r="O132" s="137">
        <v>1836</v>
      </c>
      <c r="P132" s="137">
        <v>1635</v>
      </c>
      <c r="Q132" s="137">
        <v>1540</v>
      </c>
      <c r="R132" s="137">
        <v>1443</v>
      </c>
      <c r="S132" s="137">
        <v>1343</v>
      </c>
      <c r="T132" s="137">
        <v>1222</v>
      </c>
      <c r="U132" s="137">
        <v>1082</v>
      </c>
      <c r="V132" s="137">
        <v>836</v>
      </c>
      <c r="W132" s="137">
        <v>709</v>
      </c>
      <c r="X132" s="137">
        <v>637</v>
      </c>
      <c r="Y132" s="137">
        <v>576</v>
      </c>
      <c r="Z132" s="137">
        <v>511</v>
      </c>
      <c r="AA132" s="137">
        <v>457</v>
      </c>
      <c r="AB132" s="137">
        <v>369</v>
      </c>
      <c r="AC132" s="137">
        <v>331</v>
      </c>
      <c r="AD132" s="137">
        <v>289</v>
      </c>
      <c r="AE132" s="137">
        <v>232</v>
      </c>
      <c r="AF132" s="137">
        <v>202</v>
      </c>
      <c r="AG132" s="137">
        <v>189</v>
      </c>
      <c r="AH132" s="137">
        <v>197</v>
      </c>
      <c r="AI132" s="137">
        <v>204</v>
      </c>
      <c r="AJ132" s="137">
        <v>217</v>
      </c>
      <c r="AK132" s="137">
        <v>203</v>
      </c>
      <c r="AL132" s="137">
        <v>88</v>
      </c>
      <c r="AM132" s="137">
        <v>83</v>
      </c>
      <c r="AN132" s="137">
        <v>75</v>
      </c>
      <c r="AO132" s="137">
        <v>72</v>
      </c>
    </row>
    <row r="133" spans="1:41" ht="18" hidden="1" customHeight="1">
      <c r="A133" s="136" t="s">
        <v>852</v>
      </c>
      <c r="B133" s="136" t="s">
        <v>853</v>
      </c>
      <c r="C133" s="137">
        <v>256</v>
      </c>
      <c r="D133" s="137">
        <v>223</v>
      </c>
      <c r="E133" s="137">
        <v>200</v>
      </c>
      <c r="F133" s="137">
        <v>190</v>
      </c>
      <c r="G133" s="137">
        <v>179</v>
      </c>
      <c r="H133" s="137">
        <v>167</v>
      </c>
      <c r="I133" s="137">
        <v>139</v>
      </c>
      <c r="J133" s="137">
        <v>119</v>
      </c>
      <c r="K133" s="137">
        <v>109</v>
      </c>
      <c r="L133" s="137">
        <v>105</v>
      </c>
      <c r="M133" s="137">
        <v>101</v>
      </c>
      <c r="N133" s="137">
        <v>99</v>
      </c>
      <c r="O133" s="137">
        <v>84</v>
      </c>
      <c r="P133" s="137">
        <v>77</v>
      </c>
      <c r="Q133" s="137">
        <v>71</v>
      </c>
      <c r="R133" s="137">
        <v>74</v>
      </c>
      <c r="S133" s="137">
        <v>74</v>
      </c>
      <c r="T133" s="137">
        <v>71</v>
      </c>
      <c r="U133" s="137">
        <v>63</v>
      </c>
      <c r="V133" s="137">
        <v>57</v>
      </c>
      <c r="W133" s="137">
        <v>54</v>
      </c>
      <c r="X133" s="137">
        <v>45</v>
      </c>
      <c r="Y133" s="137">
        <v>41</v>
      </c>
      <c r="Z133" s="137">
        <v>32</v>
      </c>
      <c r="AA133" s="137">
        <v>26</v>
      </c>
      <c r="AB133" s="137">
        <v>22</v>
      </c>
      <c r="AC133" s="137">
        <v>22</v>
      </c>
      <c r="AD133" s="137">
        <v>17</v>
      </c>
      <c r="AE133" s="137">
        <v>12</v>
      </c>
      <c r="AF133" s="137">
        <v>9</v>
      </c>
      <c r="AG133" s="137">
        <v>6</v>
      </c>
      <c r="AH133" s="137">
        <v>5</v>
      </c>
      <c r="AI133" s="137" t="s">
        <v>631</v>
      </c>
      <c r="AJ133" s="137" t="s">
        <v>631</v>
      </c>
      <c r="AK133" s="137" t="s">
        <v>631</v>
      </c>
      <c r="AL133" s="137" t="s">
        <v>631</v>
      </c>
      <c r="AM133" s="137" t="s">
        <v>631</v>
      </c>
      <c r="AN133" s="137" t="s">
        <v>631</v>
      </c>
      <c r="AO133" s="137">
        <v>0</v>
      </c>
    </row>
    <row r="134" spans="1:41" ht="18" hidden="1" customHeight="1">
      <c r="A134" s="136" t="s">
        <v>854</v>
      </c>
      <c r="B134" s="136" t="s">
        <v>855</v>
      </c>
      <c r="C134" s="137">
        <v>655</v>
      </c>
      <c r="D134" s="137">
        <v>559</v>
      </c>
      <c r="E134" s="137">
        <v>503</v>
      </c>
      <c r="F134" s="137">
        <v>454</v>
      </c>
      <c r="G134" s="137">
        <v>415</v>
      </c>
      <c r="H134" s="137">
        <v>381</v>
      </c>
      <c r="I134" s="137">
        <v>340</v>
      </c>
      <c r="J134" s="137">
        <v>302</v>
      </c>
      <c r="K134" s="137">
        <v>292</v>
      </c>
      <c r="L134" s="137">
        <v>278</v>
      </c>
      <c r="M134" s="137">
        <v>257</v>
      </c>
      <c r="N134" s="137">
        <v>237</v>
      </c>
      <c r="O134" s="137">
        <v>205</v>
      </c>
      <c r="P134" s="137">
        <v>192</v>
      </c>
      <c r="Q134" s="137">
        <v>177</v>
      </c>
      <c r="R134" s="137">
        <v>164</v>
      </c>
      <c r="S134" s="137">
        <v>142</v>
      </c>
      <c r="T134" s="137">
        <v>132</v>
      </c>
      <c r="U134" s="137">
        <v>121</v>
      </c>
      <c r="V134" s="137">
        <v>114</v>
      </c>
      <c r="W134" s="137">
        <v>106</v>
      </c>
      <c r="X134" s="137">
        <v>97</v>
      </c>
      <c r="Y134" s="137">
        <v>79</v>
      </c>
      <c r="Z134" s="137">
        <v>66</v>
      </c>
      <c r="AA134" s="137">
        <v>57</v>
      </c>
      <c r="AB134" s="137">
        <v>51</v>
      </c>
      <c r="AC134" s="137">
        <v>46</v>
      </c>
      <c r="AD134" s="137">
        <v>45</v>
      </c>
      <c r="AE134" s="137">
        <v>37</v>
      </c>
      <c r="AF134" s="137">
        <v>29</v>
      </c>
      <c r="AG134" s="137">
        <v>31</v>
      </c>
      <c r="AH134" s="137">
        <v>34</v>
      </c>
      <c r="AI134" s="137">
        <v>42</v>
      </c>
      <c r="AJ134" s="137">
        <v>41</v>
      </c>
      <c r="AK134" s="137">
        <v>44</v>
      </c>
      <c r="AL134" s="137">
        <v>45</v>
      </c>
      <c r="AM134" s="137">
        <v>46</v>
      </c>
      <c r="AN134" s="137">
        <v>42</v>
      </c>
      <c r="AO134" s="137">
        <v>39</v>
      </c>
    </row>
    <row r="135" spans="1:41" ht="18" hidden="1" customHeight="1">
      <c r="A135" s="136" t="s">
        <v>856</v>
      </c>
      <c r="B135" s="136" t="s">
        <v>857</v>
      </c>
      <c r="C135" s="137">
        <v>464</v>
      </c>
      <c r="D135" s="137">
        <v>405</v>
      </c>
      <c r="E135" s="137">
        <v>363</v>
      </c>
      <c r="F135" s="137">
        <v>331</v>
      </c>
      <c r="G135" s="137">
        <v>284</v>
      </c>
      <c r="H135" s="137">
        <v>274</v>
      </c>
      <c r="I135" s="137">
        <v>258</v>
      </c>
      <c r="J135" s="137">
        <v>243</v>
      </c>
      <c r="K135" s="137">
        <v>222</v>
      </c>
      <c r="L135" s="137">
        <v>198</v>
      </c>
      <c r="M135" s="137">
        <v>189</v>
      </c>
      <c r="N135" s="137">
        <v>173</v>
      </c>
      <c r="O135" s="137">
        <v>152</v>
      </c>
      <c r="P135" s="137">
        <v>132</v>
      </c>
      <c r="Q135" s="137">
        <v>116</v>
      </c>
      <c r="R135" s="137">
        <v>100</v>
      </c>
      <c r="S135" s="137">
        <v>93</v>
      </c>
      <c r="T135" s="137">
        <v>85</v>
      </c>
      <c r="U135" s="137">
        <v>78</v>
      </c>
      <c r="V135" s="137">
        <v>71</v>
      </c>
      <c r="W135" s="137">
        <v>67</v>
      </c>
      <c r="X135" s="137">
        <v>59</v>
      </c>
      <c r="Y135" s="137">
        <v>57</v>
      </c>
      <c r="Z135" s="137">
        <v>48</v>
      </c>
      <c r="AA135" s="137">
        <v>42</v>
      </c>
      <c r="AB135" s="137">
        <v>34</v>
      </c>
      <c r="AC135" s="137">
        <v>28</v>
      </c>
      <c r="AD135" s="137">
        <v>23</v>
      </c>
      <c r="AE135" s="137">
        <v>12</v>
      </c>
      <c r="AF135" s="137">
        <v>9</v>
      </c>
      <c r="AG135" s="137">
        <v>7</v>
      </c>
      <c r="AH135" s="137">
        <v>9</v>
      </c>
      <c r="AI135" s="137">
        <v>8</v>
      </c>
      <c r="AJ135" s="137">
        <v>8</v>
      </c>
      <c r="AK135" s="137">
        <v>5</v>
      </c>
      <c r="AL135" s="137">
        <v>5</v>
      </c>
      <c r="AM135" s="137" t="s">
        <v>631</v>
      </c>
      <c r="AN135" s="137" t="s">
        <v>631</v>
      </c>
      <c r="AO135" s="137" t="s">
        <v>631</v>
      </c>
    </row>
    <row r="136" spans="1:41" ht="18" hidden="1" customHeight="1">
      <c r="A136" s="136" t="s">
        <v>858</v>
      </c>
      <c r="B136" s="136" t="s">
        <v>859</v>
      </c>
      <c r="C136" s="137">
        <v>1499</v>
      </c>
      <c r="D136" s="137">
        <v>1376</v>
      </c>
      <c r="E136" s="137">
        <v>1254</v>
      </c>
      <c r="F136" s="137">
        <v>1141</v>
      </c>
      <c r="G136" s="137">
        <v>1085</v>
      </c>
      <c r="H136" s="137">
        <v>1079</v>
      </c>
      <c r="I136" s="137">
        <v>998</v>
      </c>
      <c r="J136" s="137">
        <v>899</v>
      </c>
      <c r="K136" s="137">
        <v>845</v>
      </c>
      <c r="L136" s="137">
        <v>823</v>
      </c>
      <c r="M136" s="137">
        <v>787</v>
      </c>
      <c r="N136" s="137">
        <v>750</v>
      </c>
      <c r="O136" s="137">
        <v>691</v>
      </c>
      <c r="P136" s="137">
        <v>595</v>
      </c>
      <c r="Q136" s="137">
        <v>528</v>
      </c>
      <c r="R136" s="137">
        <v>472</v>
      </c>
      <c r="S136" s="137">
        <v>394</v>
      </c>
      <c r="T136" s="137">
        <v>325</v>
      </c>
      <c r="U136" s="137">
        <v>281</v>
      </c>
      <c r="V136" s="137">
        <v>215</v>
      </c>
      <c r="W136" s="137">
        <v>146</v>
      </c>
      <c r="X136" s="137">
        <v>119</v>
      </c>
      <c r="Y136" s="137">
        <v>89</v>
      </c>
      <c r="Z136" s="137">
        <v>71</v>
      </c>
      <c r="AA136" s="137">
        <v>54</v>
      </c>
      <c r="AB136" s="137">
        <v>39</v>
      </c>
      <c r="AC136" s="137">
        <v>36</v>
      </c>
      <c r="AD136" s="137">
        <v>32</v>
      </c>
      <c r="AE136" s="137">
        <v>20</v>
      </c>
      <c r="AF136" s="137">
        <v>18</v>
      </c>
      <c r="AG136" s="137">
        <v>15</v>
      </c>
      <c r="AH136" s="137">
        <v>13</v>
      </c>
      <c r="AI136" s="137">
        <v>13</v>
      </c>
      <c r="AJ136" s="137">
        <v>12</v>
      </c>
      <c r="AK136" s="137">
        <v>10</v>
      </c>
      <c r="AL136" s="137">
        <v>8</v>
      </c>
      <c r="AM136" s="137">
        <v>6</v>
      </c>
      <c r="AN136" s="137">
        <v>8</v>
      </c>
      <c r="AO136" s="137">
        <v>8</v>
      </c>
    </row>
    <row r="137" spans="1:41" ht="18" hidden="1" customHeight="1">
      <c r="A137" s="136" t="s">
        <v>860</v>
      </c>
      <c r="B137" s="136" t="s">
        <v>861</v>
      </c>
      <c r="C137" s="137">
        <v>877</v>
      </c>
      <c r="D137" s="137">
        <v>735</v>
      </c>
      <c r="E137" s="137">
        <v>670</v>
      </c>
      <c r="F137" s="137">
        <v>620</v>
      </c>
      <c r="G137" s="137">
        <v>527</v>
      </c>
      <c r="H137" s="137">
        <v>522</v>
      </c>
      <c r="I137" s="137">
        <v>450</v>
      </c>
      <c r="J137" s="137">
        <v>424</v>
      </c>
      <c r="K137" s="137">
        <v>393</v>
      </c>
      <c r="L137" s="137">
        <v>376</v>
      </c>
      <c r="M137" s="137">
        <v>352</v>
      </c>
      <c r="N137" s="137">
        <v>337</v>
      </c>
      <c r="O137" s="137">
        <v>308</v>
      </c>
      <c r="P137" s="137">
        <v>282</v>
      </c>
      <c r="Q137" s="137">
        <v>267</v>
      </c>
      <c r="R137" s="137">
        <v>231</v>
      </c>
      <c r="S137" s="137">
        <v>215</v>
      </c>
      <c r="T137" s="137">
        <v>191</v>
      </c>
      <c r="U137" s="137">
        <v>183</v>
      </c>
      <c r="V137" s="137">
        <v>171</v>
      </c>
      <c r="W137" s="137">
        <v>144</v>
      </c>
      <c r="X137" s="137">
        <v>133</v>
      </c>
      <c r="Y137" s="137">
        <v>116</v>
      </c>
      <c r="Z137" s="137">
        <v>105</v>
      </c>
      <c r="AA137" s="137">
        <v>89</v>
      </c>
      <c r="AB137" s="137">
        <v>70</v>
      </c>
      <c r="AC137" s="137">
        <v>54</v>
      </c>
      <c r="AD137" s="137">
        <v>48</v>
      </c>
      <c r="AE137" s="137">
        <v>34</v>
      </c>
      <c r="AF137" s="137">
        <v>30</v>
      </c>
      <c r="AG137" s="137">
        <v>20</v>
      </c>
      <c r="AH137" s="137">
        <v>15</v>
      </c>
      <c r="AI137" s="137">
        <v>12</v>
      </c>
      <c r="AJ137" s="137">
        <v>11</v>
      </c>
      <c r="AK137" s="137">
        <v>8</v>
      </c>
      <c r="AL137" s="137">
        <v>9</v>
      </c>
      <c r="AM137" s="137">
        <v>8</v>
      </c>
      <c r="AN137" s="137">
        <v>6</v>
      </c>
      <c r="AO137" s="137">
        <v>6</v>
      </c>
    </row>
    <row r="138" spans="1:41" ht="18" hidden="1" customHeight="1">
      <c r="A138" s="136" t="s">
        <v>862</v>
      </c>
      <c r="B138" s="136" t="s">
        <v>863</v>
      </c>
      <c r="C138" s="137">
        <v>1295</v>
      </c>
      <c r="D138" s="137">
        <v>1260</v>
      </c>
      <c r="E138" s="137">
        <v>1150</v>
      </c>
      <c r="F138" s="137">
        <v>1120</v>
      </c>
      <c r="G138" s="137">
        <v>829</v>
      </c>
      <c r="H138" s="137">
        <v>782</v>
      </c>
      <c r="I138" s="137">
        <v>634</v>
      </c>
      <c r="J138" s="137">
        <v>571</v>
      </c>
      <c r="K138" s="137">
        <v>539</v>
      </c>
      <c r="L138" s="137">
        <v>397</v>
      </c>
      <c r="M138" s="137">
        <v>346</v>
      </c>
      <c r="N138" s="137">
        <v>320</v>
      </c>
      <c r="O138" s="137">
        <v>288</v>
      </c>
      <c r="P138" s="137">
        <v>261</v>
      </c>
      <c r="Q138" s="137">
        <v>290</v>
      </c>
      <c r="R138" s="137">
        <v>322</v>
      </c>
      <c r="S138" s="137">
        <v>352</v>
      </c>
      <c r="T138" s="137">
        <v>353</v>
      </c>
      <c r="U138" s="137">
        <v>300</v>
      </c>
      <c r="V138" s="137">
        <v>156</v>
      </c>
      <c r="W138" s="137">
        <v>148</v>
      </c>
      <c r="X138" s="137">
        <v>146</v>
      </c>
      <c r="Y138" s="137">
        <v>162</v>
      </c>
      <c r="Z138" s="137">
        <v>164</v>
      </c>
      <c r="AA138" s="137">
        <v>166</v>
      </c>
      <c r="AB138" s="137">
        <v>132</v>
      </c>
      <c r="AC138" s="137">
        <v>121</v>
      </c>
      <c r="AD138" s="137">
        <v>107</v>
      </c>
      <c r="AE138" s="137">
        <v>106</v>
      </c>
      <c r="AF138" s="137">
        <v>100</v>
      </c>
      <c r="AG138" s="137">
        <v>102</v>
      </c>
      <c r="AH138" s="137">
        <v>115</v>
      </c>
      <c r="AI138" s="137">
        <v>121</v>
      </c>
      <c r="AJ138" s="137">
        <v>138</v>
      </c>
      <c r="AK138" s="137">
        <v>129</v>
      </c>
      <c r="AL138" s="137">
        <v>14</v>
      </c>
      <c r="AM138" s="137">
        <v>11</v>
      </c>
      <c r="AN138" s="137">
        <v>10</v>
      </c>
      <c r="AO138" s="137">
        <v>10</v>
      </c>
    </row>
    <row r="139" spans="1:41" ht="18" hidden="1" customHeight="1">
      <c r="A139" s="136" t="s">
        <v>864</v>
      </c>
      <c r="B139" s="136" t="s">
        <v>865</v>
      </c>
      <c r="C139" s="137">
        <v>368</v>
      </c>
      <c r="D139" s="137">
        <v>291</v>
      </c>
      <c r="E139" s="137">
        <v>258</v>
      </c>
      <c r="F139" s="137">
        <v>234</v>
      </c>
      <c r="G139" s="137">
        <v>205</v>
      </c>
      <c r="H139" s="137">
        <v>196</v>
      </c>
      <c r="I139" s="137">
        <v>170</v>
      </c>
      <c r="J139" s="137">
        <v>160</v>
      </c>
      <c r="K139" s="137">
        <v>149</v>
      </c>
      <c r="L139" s="137">
        <v>138</v>
      </c>
      <c r="M139" s="137">
        <v>122</v>
      </c>
      <c r="N139" s="137">
        <v>108</v>
      </c>
      <c r="O139" s="137">
        <v>108</v>
      </c>
      <c r="P139" s="137">
        <v>96</v>
      </c>
      <c r="Q139" s="137">
        <v>91</v>
      </c>
      <c r="R139" s="137">
        <v>80</v>
      </c>
      <c r="S139" s="137">
        <v>73</v>
      </c>
      <c r="T139" s="137">
        <v>65</v>
      </c>
      <c r="U139" s="137">
        <v>56</v>
      </c>
      <c r="V139" s="137">
        <v>52</v>
      </c>
      <c r="W139" s="137">
        <v>44</v>
      </c>
      <c r="X139" s="137">
        <v>38</v>
      </c>
      <c r="Y139" s="137">
        <v>32</v>
      </c>
      <c r="Z139" s="137">
        <v>25</v>
      </c>
      <c r="AA139" s="137">
        <v>23</v>
      </c>
      <c r="AB139" s="137">
        <v>21</v>
      </c>
      <c r="AC139" s="137">
        <v>24</v>
      </c>
      <c r="AD139" s="137">
        <v>17</v>
      </c>
      <c r="AE139" s="137">
        <v>11</v>
      </c>
      <c r="AF139" s="137">
        <v>7</v>
      </c>
      <c r="AG139" s="137">
        <v>8</v>
      </c>
      <c r="AH139" s="137">
        <v>6</v>
      </c>
      <c r="AI139" s="137">
        <v>5</v>
      </c>
      <c r="AJ139" s="137">
        <v>6</v>
      </c>
      <c r="AK139" s="137">
        <v>6</v>
      </c>
      <c r="AL139" s="137">
        <v>6</v>
      </c>
      <c r="AM139" s="137">
        <v>6</v>
      </c>
      <c r="AN139" s="137">
        <v>5</v>
      </c>
      <c r="AO139" s="137">
        <v>5</v>
      </c>
    </row>
    <row r="140" spans="1:41" ht="18" hidden="1" customHeight="1">
      <c r="A140" s="136"/>
      <c r="B140" s="136" t="s">
        <v>727</v>
      </c>
      <c r="C140" s="137" t="s">
        <v>631</v>
      </c>
      <c r="D140" s="137" t="s">
        <v>631</v>
      </c>
      <c r="E140" s="137" t="s">
        <v>631</v>
      </c>
      <c r="F140" s="137">
        <v>0</v>
      </c>
      <c r="G140" s="137">
        <v>0</v>
      </c>
      <c r="H140" s="137">
        <v>0</v>
      </c>
      <c r="I140" s="137">
        <v>0</v>
      </c>
      <c r="J140" s="137">
        <v>0</v>
      </c>
      <c r="K140" s="137">
        <v>0</v>
      </c>
      <c r="L140" s="137">
        <v>0</v>
      </c>
      <c r="M140" s="137">
        <v>0</v>
      </c>
      <c r="N140" s="137">
        <v>0</v>
      </c>
      <c r="O140" s="137">
        <v>0</v>
      </c>
      <c r="P140" s="137">
        <v>0</v>
      </c>
      <c r="Q140" s="137">
        <v>0</v>
      </c>
      <c r="R140" s="137">
        <v>0</v>
      </c>
      <c r="S140" s="137">
        <v>0</v>
      </c>
      <c r="T140" s="137">
        <v>0</v>
      </c>
      <c r="U140" s="137">
        <v>0</v>
      </c>
      <c r="V140" s="137">
        <v>0</v>
      </c>
      <c r="W140" s="137">
        <v>0</v>
      </c>
      <c r="X140" s="137">
        <v>0</v>
      </c>
      <c r="Y140" s="137">
        <v>0</v>
      </c>
      <c r="Z140" s="137">
        <v>0</v>
      </c>
      <c r="AA140" s="137">
        <v>0</v>
      </c>
      <c r="AB140" s="137">
        <v>0</v>
      </c>
      <c r="AC140" s="137">
        <v>0</v>
      </c>
      <c r="AD140" s="137">
        <v>0</v>
      </c>
      <c r="AE140" s="137">
        <v>0</v>
      </c>
      <c r="AF140" s="137">
        <v>0</v>
      </c>
      <c r="AG140" s="137">
        <v>0</v>
      </c>
      <c r="AH140" s="137">
        <v>0</v>
      </c>
      <c r="AI140" s="137">
        <v>0</v>
      </c>
      <c r="AJ140" s="137">
        <v>0</v>
      </c>
      <c r="AK140" s="137">
        <v>0</v>
      </c>
      <c r="AL140" s="137">
        <v>0</v>
      </c>
      <c r="AM140" s="137">
        <v>0</v>
      </c>
      <c r="AN140" s="137">
        <v>0</v>
      </c>
      <c r="AO140" s="137">
        <v>0</v>
      </c>
    </row>
    <row r="141" spans="1:41" ht="18" hidden="1" customHeight="1">
      <c r="A141" s="136" t="s">
        <v>866</v>
      </c>
      <c r="B141" s="136" t="s">
        <v>867</v>
      </c>
      <c r="C141" s="137">
        <v>3704</v>
      </c>
      <c r="D141" s="137">
        <v>3171</v>
      </c>
      <c r="E141" s="137">
        <v>2817</v>
      </c>
      <c r="F141" s="137">
        <v>2550</v>
      </c>
      <c r="G141" s="137">
        <v>2245</v>
      </c>
      <c r="H141" s="137">
        <v>2169</v>
      </c>
      <c r="I141" s="137">
        <v>1986</v>
      </c>
      <c r="J141" s="137">
        <v>1866</v>
      </c>
      <c r="K141" s="137">
        <v>1682</v>
      </c>
      <c r="L141" s="137">
        <v>1561</v>
      </c>
      <c r="M141" s="137">
        <v>1453</v>
      </c>
      <c r="N141" s="137">
        <v>1333</v>
      </c>
      <c r="O141" s="137">
        <v>1215</v>
      </c>
      <c r="P141" s="137">
        <v>1125</v>
      </c>
      <c r="Q141" s="137">
        <v>1038</v>
      </c>
      <c r="R141" s="137">
        <v>958</v>
      </c>
      <c r="S141" s="137">
        <v>871</v>
      </c>
      <c r="T141" s="137">
        <v>811</v>
      </c>
      <c r="U141" s="137">
        <v>689</v>
      </c>
      <c r="V141" s="137">
        <v>630</v>
      </c>
      <c r="W141" s="137">
        <v>574</v>
      </c>
      <c r="X141" s="137">
        <v>501</v>
      </c>
      <c r="Y141" s="137">
        <v>446</v>
      </c>
      <c r="Z141" s="137">
        <v>378</v>
      </c>
      <c r="AA141" s="137">
        <v>309</v>
      </c>
      <c r="AB141" s="137">
        <v>236</v>
      </c>
      <c r="AC141" s="137">
        <v>183</v>
      </c>
      <c r="AD141" s="137">
        <v>149</v>
      </c>
      <c r="AE141" s="137">
        <v>106</v>
      </c>
      <c r="AF141" s="137">
        <v>93</v>
      </c>
      <c r="AG141" s="137">
        <v>80</v>
      </c>
      <c r="AH141" s="137">
        <v>77</v>
      </c>
      <c r="AI141" s="137">
        <v>73</v>
      </c>
      <c r="AJ141" s="137">
        <v>63</v>
      </c>
      <c r="AK141" s="137">
        <v>58</v>
      </c>
      <c r="AL141" s="137">
        <v>52</v>
      </c>
      <c r="AM141" s="137">
        <v>51</v>
      </c>
      <c r="AN141" s="137">
        <v>48</v>
      </c>
      <c r="AO141" s="137">
        <v>48</v>
      </c>
    </row>
    <row r="142" spans="1:41" ht="18" hidden="1" customHeight="1">
      <c r="A142" s="136" t="s">
        <v>868</v>
      </c>
      <c r="B142" s="136" t="s">
        <v>869</v>
      </c>
      <c r="C142" s="137">
        <v>382</v>
      </c>
      <c r="D142" s="137">
        <v>316</v>
      </c>
      <c r="E142" s="137">
        <v>278</v>
      </c>
      <c r="F142" s="137">
        <v>248</v>
      </c>
      <c r="G142" s="137">
        <v>221</v>
      </c>
      <c r="H142" s="137">
        <v>214</v>
      </c>
      <c r="I142" s="137">
        <v>197</v>
      </c>
      <c r="J142" s="137">
        <v>185</v>
      </c>
      <c r="K142" s="137">
        <v>172</v>
      </c>
      <c r="L142" s="137">
        <v>163</v>
      </c>
      <c r="M142" s="137">
        <v>149</v>
      </c>
      <c r="N142" s="137">
        <v>142</v>
      </c>
      <c r="O142" s="137">
        <v>134</v>
      </c>
      <c r="P142" s="137">
        <v>128</v>
      </c>
      <c r="Q142" s="137">
        <v>119</v>
      </c>
      <c r="R142" s="137">
        <v>113</v>
      </c>
      <c r="S142" s="137">
        <v>105</v>
      </c>
      <c r="T142" s="137">
        <v>104</v>
      </c>
      <c r="U142" s="137">
        <v>89</v>
      </c>
      <c r="V142" s="137">
        <v>81</v>
      </c>
      <c r="W142" s="137">
        <v>74</v>
      </c>
      <c r="X142" s="137">
        <v>65</v>
      </c>
      <c r="Y142" s="137">
        <v>59</v>
      </c>
      <c r="Z142" s="137">
        <v>53</v>
      </c>
      <c r="AA142" s="137">
        <v>44</v>
      </c>
      <c r="AB142" s="137">
        <v>32</v>
      </c>
      <c r="AC142" s="137">
        <v>23</v>
      </c>
      <c r="AD142" s="137">
        <v>20</v>
      </c>
      <c r="AE142" s="137">
        <v>15</v>
      </c>
      <c r="AF142" s="137">
        <v>14</v>
      </c>
      <c r="AG142" s="137">
        <v>12</v>
      </c>
      <c r="AH142" s="137">
        <v>10</v>
      </c>
      <c r="AI142" s="137">
        <v>9</v>
      </c>
      <c r="AJ142" s="137">
        <v>9</v>
      </c>
      <c r="AK142" s="137">
        <v>8</v>
      </c>
      <c r="AL142" s="137">
        <v>8</v>
      </c>
      <c r="AM142" s="137">
        <v>6</v>
      </c>
      <c r="AN142" s="137">
        <v>5</v>
      </c>
      <c r="AO142" s="137">
        <v>5</v>
      </c>
    </row>
    <row r="143" spans="1:41" ht="18" hidden="1" customHeight="1">
      <c r="A143" s="136" t="s">
        <v>870</v>
      </c>
      <c r="B143" s="136" t="s">
        <v>871</v>
      </c>
      <c r="C143" s="137">
        <v>434</v>
      </c>
      <c r="D143" s="137">
        <v>371</v>
      </c>
      <c r="E143" s="137">
        <v>341</v>
      </c>
      <c r="F143" s="137">
        <v>301</v>
      </c>
      <c r="G143" s="137">
        <v>263</v>
      </c>
      <c r="H143" s="137">
        <v>250</v>
      </c>
      <c r="I143" s="137">
        <v>226</v>
      </c>
      <c r="J143" s="137">
        <v>213</v>
      </c>
      <c r="K143" s="137">
        <v>200</v>
      </c>
      <c r="L143" s="137">
        <v>183</v>
      </c>
      <c r="M143" s="137">
        <v>171</v>
      </c>
      <c r="N143" s="137">
        <v>165</v>
      </c>
      <c r="O143" s="137">
        <v>156</v>
      </c>
      <c r="P143" s="137">
        <v>139</v>
      </c>
      <c r="Q143" s="137">
        <v>131</v>
      </c>
      <c r="R143" s="137">
        <v>123</v>
      </c>
      <c r="S143" s="137">
        <v>109</v>
      </c>
      <c r="T143" s="137">
        <v>105</v>
      </c>
      <c r="U143" s="137">
        <v>85</v>
      </c>
      <c r="V143" s="137">
        <v>78</v>
      </c>
      <c r="W143" s="137">
        <v>62</v>
      </c>
      <c r="X143" s="137">
        <v>56</v>
      </c>
      <c r="Y143" s="137">
        <v>49</v>
      </c>
      <c r="Z143" s="137">
        <v>43</v>
      </c>
      <c r="AA143" s="137">
        <v>38</v>
      </c>
      <c r="AB143" s="137">
        <v>34</v>
      </c>
      <c r="AC143" s="137">
        <v>27</v>
      </c>
      <c r="AD143" s="137">
        <v>22</v>
      </c>
      <c r="AE143" s="137">
        <v>19</v>
      </c>
      <c r="AF143" s="137">
        <v>18</v>
      </c>
      <c r="AG143" s="137">
        <v>16</v>
      </c>
      <c r="AH143" s="137">
        <v>15</v>
      </c>
      <c r="AI143" s="137">
        <v>16</v>
      </c>
      <c r="AJ143" s="137">
        <v>16</v>
      </c>
      <c r="AK143" s="137">
        <v>14</v>
      </c>
      <c r="AL143" s="137">
        <v>13</v>
      </c>
      <c r="AM143" s="137">
        <v>15</v>
      </c>
      <c r="AN143" s="137">
        <v>15</v>
      </c>
      <c r="AO143" s="137">
        <v>18</v>
      </c>
    </row>
    <row r="144" spans="1:41" ht="18" hidden="1" customHeight="1">
      <c r="A144" s="136" t="s">
        <v>872</v>
      </c>
      <c r="B144" s="136" t="s">
        <v>873</v>
      </c>
      <c r="C144" s="137">
        <v>477</v>
      </c>
      <c r="D144" s="137">
        <v>407</v>
      </c>
      <c r="E144" s="137">
        <v>366</v>
      </c>
      <c r="F144" s="137">
        <v>348</v>
      </c>
      <c r="G144" s="137">
        <v>306</v>
      </c>
      <c r="H144" s="137">
        <v>290</v>
      </c>
      <c r="I144" s="137">
        <v>269</v>
      </c>
      <c r="J144" s="137">
        <v>252</v>
      </c>
      <c r="K144" s="137">
        <v>229</v>
      </c>
      <c r="L144" s="137">
        <v>210</v>
      </c>
      <c r="M144" s="137">
        <v>198</v>
      </c>
      <c r="N144" s="137">
        <v>195</v>
      </c>
      <c r="O144" s="137">
        <v>176</v>
      </c>
      <c r="P144" s="137">
        <v>162</v>
      </c>
      <c r="Q144" s="137">
        <v>146</v>
      </c>
      <c r="R144" s="137">
        <v>130</v>
      </c>
      <c r="S144" s="137">
        <v>118</v>
      </c>
      <c r="T144" s="137">
        <v>111</v>
      </c>
      <c r="U144" s="137">
        <v>92</v>
      </c>
      <c r="V144" s="137">
        <v>85</v>
      </c>
      <c r="W144" s="137">
        <v>80</v>
      </c>
      <c r="X144" s="137">
        <v>72</v>
      </c>
      <c r="Y144" s="137">
        <v>63</v>
      </c>
      <c r="Z144" s="137">
        <v>58</v>
      </c>
      <c r="AA144" s="137">
        <v>50</v>
      </c>
      <c r="AB144" s="137">
        <v>33</v>
      </c>
      <c r="AC144" s="137">
        <v>26</v>
      </c>
      <c r="AD144" s="137">
        <v>22</v>
      </c>
      <c r="AE144" s="137">
        <v>12</v>
      </c>
      <c r="AF144" s="137">
        <v>9</v>
      </c>
      <c r="AG144" s="137">
        <v>8</v>
      </c>
      <c r="AH144" s="137">
        <v>8</v>
      </c>
      <c r="AI144" s="137">
        <v>7</v>
      </c>
      <c r="AJ144" s="137" t="s">
        <v>631</v>
      </c>
      <c r="AK144" s="137" t="s">
        <v>631</v>
      </c>
      <c r="AL144" s="137" t="s">
        <v>631</v>
      </c>
      <c r="AM144" s="137" t="s">
        <v>631</v>
      </c>
      <c r="AN144" s="137" t="s">
        <v>631</v>
      </c>
      <c r="AO144" s="137" t="s">
        <v>631</v>
      </c>
    </row>
    <row r="145" spans="1:41" ht="18" hidden="1" customHeight="1">
      <c r="A145" s="136" t="s">
        <v>874</v>
      </c>
      <c r="B145" s="136" t="s">
        <v>875</v>
      </c>
      <c r="C145" s="137">
        <v>550</v>
      </c>
      <c r="D145" s="137">
        <v>495</v>
      </c>
      <c r="E145" s="137">
        <v>433</v>
      </c>
      <c r="F145" s="137">
        <v>399</v>
      </c>
      <c r="G145" s="137">
        <v>339</v>
      </c>
      <c r="H145" s="137">
        <v>330</v>
      </c>
      <c r="I145" s="137">
        <v>307</v>
      </c>
      <c r="J145" s="137">
        <v>299</v>
      </c>
      <c r="K145" s="137">
        <v>260</v>
      </c>
      <c r="L145" s="137">
        <v>243</v>
      </c>
      <c r="M145" s="137">
        <v>226</v>
      </c>
      <c r="N145" s="137">
        <v>196</v>
      </c>
      <c r="O145" s="137">
        <v>176</v>
      </c>
      <c r="P145" s="137">
        <v>161</v>
      </c>
      <c r="Q145" s="137">
        <v>151</v>
      </c>
      <c r="R145" s="137">
        <v>140</v>
      </c>
      <c r="S145" s="137">
        <v>129</v>
      </c>
      <c r="T145" s="137">
        <v>115</v>
      </c>
      <c r="U145" s="137">
        <v>101</v>
      </c>
      <c r="V145" s="137">
        <v>91</v>
      </c>
      <c r="W145" s="137">
        <v>84</v>
      </c>
      <c r="X145" s="137">
        <v>70</v>
      </c>
      <c r="Y145" s="137">
        <v>66</v>
      </c>
      <c r="Z145" s="137">
        <v>57</v>
      </c>
      <c r="AA145" s="137">
        <v>49</v>
      </c>
      <c r="AB145" s="137">
        <v>40</v>
      </c>
      <c r="AC145" s="137">
        <v>32</v>
      </c>
      <c r="AD145" s="137">
        <v>26</v>
      </c>
      <c r="AE145" s="137">
        <v>16</v>
      </c>
      <c r="AF145" s="137">
        <v>16</v>
      </c>
      <c r="AG145" s="137">
        <v>13</v>
      </c>
      <c r="AH145" s="137">
        <v>13</v>
      </c>
      <c r="AI145" s="137">
        <v>11</v>
      </c>
      <c r="AJ145" s="137">
        <v>9</v>
      </c>
      <c r="AK145" s="137">
        <v>7</v>
      </c>
      <c r="AL145" s="137">
        <v>6</v>
      </c>
      <c r="AM145" s="137">
        <v>7</v>
      </c>
      <c r="AN145" s="137">
        <v>7</v>
      </c>
      <c r="AO145" s="137">
        <v>6</v>
      </c>
    </row>
    <row r="146" spans="1:41" ht="18" hidden="1" customHeight="1">
      <c r="A146" s="136" t="s">
        <v>876</v>
      </c>
      <c r="B146" s="136" t="s">
        <v>877</v>
      </c>
      <c r="C146" s="137">
        <v>329</v>
      </c>
      <c r="D146" s="137">
        <v>266</v>
      </c>
      <c r="E146" s="137">
        <v>228</v>
      </c>
      <c r="F146" s="137">
        <v>204</v>
      </c>
      <c r="G146" s="137">
        <v>175</v>
      </c>
      <c r="H146" s="137">
        <v>181</v>
      </c>
      <c r="I146" s="137">
        <v>159</v>
      </c>
      <c r="J146" s="137">
        <v>160</v>
      </c>
      <c r="K146" s="137">
        <v>151</v>
      </c>
      <c r="L146" s="137">
        <v>146</v>
      </c>
      <c r="M146" s="137">
        <v>141</v>
      </c>
      <c r="N146" s="137">
        <v>132</v>
      </c>
      <c r="O146" s="137">
        <v>126</v>
      </c>
      <c r="P146" s="137">
        <v>120</v>
      </c>
      <c r="Q146" s="137">
        <v>108</v>
      </c>
      <c r="R146" s="137">
        <v>105</v>
      </c>
      <c r="S146" s="137">
        <v>100</v>
      </c>
      <c r="T146" s="137">
        <v>98</v>
      </c>
      <c r="U146" s="137">
        <v>78</v>
      </c>
      <c r="V146" s="137">
        <v>69</v>
      </c>
      <c r="W146" s="137">
        <v>64</v>
      </c>
      <c r="X146" s="137">
        <v>56</v>
      </c>
      <c r="Y146" s="137">
        <v>48</v>
      </c>
      <c r="Z146" s="137">
        <v>37</v>
      </c>
      <c r="AA146" s="137">
        <v>31</v>
      </c>
      <c r="AB146" s="137">
        <v>25</v>
      </c>
      <c r="AC146" s="137">
        <v>19</v>
      </c>
      <c r="AD146" s="137">
        <v>17</v>
      </c>
      <c r="AE146" s="137">
        <v>13</v>
      </c>
      <c r="AF146" s="137">
        <v>13</v>
      </c>
      <c r="AG146" s="137">
        <v>12</v>
      </c>
      <c r="AH146" s="137">
        <v>12</v>
      </c>
      <c r="AI146" s="137">
        <v>13</v>
      </c>
      <c r="AJ146" s="137">
        <v>9</v>
      </c>
      <c r="AK146" s="137">
        <v>9</v>
      </c>
      <c r="AL146" s="137">
        <v>6</v>
      </c>
      <c r="AM146" s="137">
        <v>5</v>
      </c>
      <c r="AN146" s="137" t="s">
        <v>631</v>
      </c>
      <c r="AO146" s="137" t="s">
        <v>631</v>
      </c>
    </row>
    <row r="147" spans="1:41" ht="18" hidden="1" customHeight="1">
      <c r="A147" s="136" t="s">
        <v>878</v>
      </c>
      <c r="B147" s="136" t="s">
        <v>879</v>
      </c>
      <c r="C147" s="137">
        <v>608</v>
      </c>
      <c r="D147" s="137">
        <v>523</v>
      </c>
      <c r="E147" s="137">
        <v>470</v>
      </c>
      <c r="F147" s="137">
        <v>438</v>
      </c>
      <c r="G147" s="137">
        <v>379</v>
      </c>
      <c r="H147" s="137">
        <v>370</v>
      </c>
      <c r="I147" s="137">
        <v>336</v>
      </c>
      <c r="J147" s="137">
        <v>308</v>
      </c>
      <c r="K147" s="137">
        <v>274</v>
      </c>
      <c r="L147" s="137">
        <v>260</v>
      </c>
      <c r="M147" s="137">
        <v>247</v>
      </c>
      <c r="N147" s="137">
        <v>223</v>
      </c>
      <c r="O147" s="137">
        <v>194</v>
      </c>
      <c r="P147" s="137">
        <v>187</v>
      </c>
      <c r="Q147" s="137">
        <v>173</v>
      </c>
      <c r="R147" s="137">
        <v>156</v>
      </c>
      <c r="S147" s="137">
        <v>140</v>
      </c>
      <c r="T147" s="137">
        <v>128</v>
      </c>
      <c r="U147" s="137">
        <v>116</v>
      </c>
      <c r="V147" s="137">
        <v>108</v>
      </c>
      <c r="W147" s="137">
        <v>103</v>
      </c>
      <c r="X147" s="137">
        <v>93</v>
      </c>
      <c r="Y147" s="137">
        <v>82</v>
      </c>
      <c r="Z147" s="137">
        <v>67</v>
      </c>
      <c r="AA147" s="137">
        <v>56</v>
      </c>
      <c r="AB147" s="137">
        <v>41</v>
      </c>
      <c r="AC147" s="137">
        <v>30</v>
      </c>
      <c r="AD147" s="137">
        <v>26</v>
      </c>
      <c r="AE147" s="137">
        <v>19</v>
      </c>
      <c r="AF147" s="137">
        <v>16</v>
      </c>
      <c r="AG147" s="137">
        <v>12</v>
      </c>
      <c r="AH147" s="137">
        <v>12</v>
      </c>
      <c r="AI147" s="137">
        <v>10</v>
      </c>
      <c r="AJ147" s="137">
        <v>10</v>
      </c>
      <c r="AK147" s="137">
        <v>8</v>
      </c>
      <c r="AL147" s="137">
        <v>7</v>
      </c>
      <c r="AM147" s="137">
        <v>8</v>
      </c>
      <c r="AN147" s="137">
        <v>8</v>
      </c>
      <c r="AO147" s="137">
        <v>8</v>
      </c>
    </row>
    <row r="148" spans="1:41" ht="18" hidden="1" customHeight="1">
      <c r="A148" s="136" t="s">
        <v>880</v>
      </c>
      <c r="B148" s="136" t="s">
        <v>881</v>
      </c>
      <c r="C148" s="137">
        <v>923</v>
      </c>
      <c r="D148" s="137">
        <v>792</v>
      </c>
      <c r="E148" s="137">
        <v>700</v>
      </c>
      <c r="F148" s="137">
        <v>611</v>
      </c>
      <c r="G148" s="137">
        <v>562</v>
      </c>
      <c r="H148" s="137">
        <v>534</v>
      </c>
      <c r="I148" s="137">
        <v>492</v>
      </c>
      <c r="J148" s="137">
        <v>449</v>
      </c>
      <c r="K148" s="137">
        <v>396</v>
      </c>
      <c r="L148" s="137">
        <v>356</v>
      </c>
      <c r="M148" s="137">
        <v>321</v>
      </c>
      <c r="N148" s="137">
        <v>280</v>
      </c>
      <c r="O148" s="137">
        <v>253</v>
      </c>
      <c r="P148" s="137">
        <v>228</v>
      </c>
      <c r="Q148" s="137">
        <v>210</v>
      </c>
      <c r="R148" s="137">
        <v>191</v>
      </c>
      <c r="S148" s="137">
        <v>169</v>
      </c>
      <c r="T148" s="137">
        <v>149</v>
      </c>
      <c r="U148" s="137">
        <v>127</v>
      </c>
      <c r="V148" s="137">
        <v>117</v>
      </c>
      <c r="W148" s="137">
        <v>107</v>
      </c>
      <c r="X148" s="137">
        <v>89</v>
      </c>
      <c r="Y148" s="137">
        <v>79</v>
      </c>
      <c r="Z148" s="137">
        <v>63</v>
      </c>
      <c r="AA148" s="137">
        <v>41</v>
      </c>
      <c r="AB148" s="137">
        <v>31</v>
      </c>
      <c r="AC148" s="137">
        <v>26</v>
      </c>
      <c r="AD148" s="137">
        <v>16</v>
      </c>
      <c r="AE148" s="137">
        <v>12</v>
      </c>
      <c r="AF148" s="137">
        <v>7</v>
      </c>
      <c r="AG148" s="137">
        <v>7</v>
      </c>
      <c r="AH148" s="137">
        <v>7</v>
      </c>
      <c r="AI148" s="137">
        <v>7</v>
      </c>
      <c r="AJ148" s="137">
        <v>6</v>
      </c>
      <c r="AK148" s="137">
        <v>8</v>
      </c>
      <c r="AL148" s="137">
        <v>8</v>
      </c>
      <c r="AM148" s="137">
        <v>9</v>
      </c>
      <c r="AN148" s="137">
        <v>8</v>
      </c>
      <c r="AO148" s="137">
        <v>5</v>
      </c>
    </row>
    <row r="149" spans="1:41" ht="18" hidden="1" customHeight="1">
      <c r="A149" s="136"/>
      <c r="B149" s="136" t="s">
        <v>727</v>
      </c>
      <c r="C149" s="137" t="s">
        <v>631</v>
      </c>
      <c r="D149" s="137" t="s">
        <v>631</v>
      </c>
      <c r="E149" s="137" t="s">
        <v>631</v>
      </c>
      <c r="F149" s="137" t="s">
        <v>631</v>
      </c>
      <c r="G149" s="137">
        <v>0</v>
      </c>
      <c r="H149" s="137">
        <v>0</v>
      </c>
      <c r="I149" s="137">
        <v>0</v>
      </c>
      <c r="J149" s="137">
        <v>0</v>
      </c>
      <c r="K149" s="137">
        <v>0</v>
      </c>
      <c r="L149" s="137">
        <v>0</v>
      </c>
      <c r="M149" s="137">
        <v>0</v>
      </c>
      <c r="N149" s="137">
        <v>0</v>
      </c>
      <c r="O149" s="137">
        <v>0</v>
      </c>
      <c r="P149" s="137">
        <v>0</v>
      </c>
      <c r="Q149" s="137">
        <v>0</v>
      </c>
      <c r="R149" s="137">
        <v>0</v>
      </c>
      <c r="S149" s="137" t="s">
        <v>631</v>
      </c>
      <c r="T149" s="137" t="s">
        <v>631</v>
      </c>
      <c r="U149" s="137" t="s">
        <v>631</v>
      </c>
      <c r="V149" s="137" t="s">
        <v>631</v>
      </c>
      <c r="W149" s="137">
        <v>0</v>
      </c>
      <c r="X149" s="137">
        <v>0</v>
      </c>
      <c r="Y149" s="137">
        <v>0</v>
      </c>
      <c r="Z149" s="137">
        <v>0</v>
      </c>
      <c r="AA149" s="137">
        <v>0</v>
      </c>
      <c r="AB149" s="137">
        <v>0</v>
      </c>
      <c r="AC149" s="137">
        <v>0</v>
      </c>
      <c r="AD149" s="137">
        <v>0</v>
      </c>
      <c r="AE149" s="137">
        <v>0</v>
      </c>
      <c r="AF149" s="137">
        <v>0</v>
      </c>
      <c r="AG149" s="137">
        <v>0</v>
      </c>
      <c r="AH149" s="137">
        <v>0</v>
      </c>
      <c r="AI149" s="137">
        <v>0</v>
      </c>
      <c r="AJ149" s="137">
        <v>0</v>
      </c>
      <c r="AK149" s="137">
        <v>0</v>
      </c>
      <c r="AL149" s="137">
        <v>0</v>
      </c>
      <c r="AM149" s="137">
        <v>0</v>
      </c>
      <c r="AN149" s="137">
        <v>0</v>
      </c>
      <c r="AO149" s="137">
        <v>0</v>
      </c>
    </row>
    <row r="150" spans="1:41" ht="18" hidden="1" customHeight="1">
      <c r="A150" s="136"/>
      <c r="B150" s="136" t="s">
        <v>650</v>
      </c>
      <c r="C150" s="137">
        <v>6</v>
      </c>
      <c r="D150" s="137" t="s">
        <v>631</v>
      </c>
      <c r="E150" s="137" t="s">
        <v>631</v>
      </c>
      <c r="F150" s="137">
        <v>7</v>
      </c>
      <c r="G150" s="137">
        <v>6</v>
      </c>
      <c r="H150" s="137">
        <v>6</v>
      </c>
      <c r="I150" s="137">
        <v>6</v>
      </c>
      <c r="J150" s="137">
        <v>5</v>
      </c>
      <c r="K150" s="137">
        <v>6</v>
      </c>
      <c r="L150" s="137">
        <v>5</v>
      </c>
      <c r="M150" s="137">
        <v>5</v>
      </c>
      <c r="N150" s="137">
        <v>6</v>
      </c>
      <c r="O150" s="137">
        <v>6</v>
      </c>
      <c r="P150" s="137">
        <v>10</v>
      </c>
      <c r="Q150" s="137">
        <v>6</v>
      </c>
      <c r="R150" s="137">
        <v>6</v>
      </c>
      <c r="S150" s="137">
        <v>5</v>
      </c>
      <c r="T150" s="137" t="s">
        <v>631</v>
      </c>
      <c r="U150" s="137" t="s">
        <v>631</v>
      </c>
      <c r="V150" s="137" t="s">
        <v>631</v>
      </c>
      <c r="W150" s="137" t="s">
        <v>631</v>
      </c>
      <c r="X150" s="137" t="s">
        <v>631</v>
      </c>
      <c r="Y150" s="137" t="s">
        <v>631</v>
      </c>
      <c r="Z150" s="137" t="s">
        <v>631</v>
      </c>
      <c r="AA150" s="137" t="s">
        <v>631</v>
      </c>
      <c r="AB150" s="137" t="s">
        <v>631</v>
      </c>
      <c r="AC150" s="137" t="s">
        <v>631</v>
      </c>
      <c r="AD150" s="137" t="s">
        <v>631</v>
      </c>
      <c r="AE150" s="137" t="s">
        <v>631</v>
      </c>
      <c r="AF150" s="137" t="s">
        <v>631</v>
      </c>
      <c r="AG150" s="137" t="s">
        <v>631</v>
      </c>
      <c r="AH150" s="137" t="s">
        <v>631</v>
      </c>
      <c r="AI150" s="137" t="s">
        <v>631</v>
      </c>
      <c r="AJ150" s="137" t="s">
        <v>631</v>
      </c>
      <c r="AK150" s="137" t="s">
        <v>631</v>
      </c>
      <c r="AL150" s="137" t="s">
        <v>631</v>
      </c>
      <c r="AM150" s="137" t="s">
        <v>631</v>
      </c>
      <c r="AN150" s="137" t="s">
        <v>631</v>
      </c>
      <c r="AO150" s="137" t="s">
        <v>631</v>
      </c>
    </row>
    <row r="151" spans="1:41" ht="18" hidden="1" customHeight="1">
      <c r="A151" s="136" t="s">
        <v>882</v>
      </c>
      <c r="B151" s="136" t="s">
        <v>520</v>
      </c>
      <c r="C151" s="137">
        <v>38467</v>
      </c>
      <c r="D151" s="137">
        <v>33072</v>
      </c>
      <c r="E151" s="137">
        <v>28894</v>
      </c>
      <c r="F151" s="137">
        <v>25067</v>
      </c>
      <c r="G151" s="137">
        <v>43137</v>
      </c>
      <c r="H151" s="137">
        <v>40302</v>
      </c>
      <c r="I151" s="137">
        <v>35464</v>
      </c>
      <c r="J151" s="137">
        <v>32155</v>
      </c>
      <c r="K151" s="137">
        <v>29791</v>
      </c>
      <c r="L151" s="137">
        <v>28235</v>
      </c>
      <c r="M151" s="137">
        <v>26954</v>
      </c>
      <c r="N151" s="137">
        <v>24898</v>
      </c>
      <c r="O151" s="137">
        <v>23344</v>
      </c>
      <c r="P151" s="137">
        <v>21563</v>
      </c>
      <c r="Q151" s="137">
        <v>19568</v>
      </c>
      <c r="R151" s="137">
        <v>18074</v>
      </c>
      <c r="S151" s="137">
        <v>16420</v>
      </c>
      <c r="T151" s="137">
        <v>15019</v>
      </c>
      <c r="U151" s="137">
        <v>13112</v>
      </c>
      <c r="V151" s="137">
        <v>11773</v>
      </c>
      <c r="W151" s="137">
        <v>10363</v>
      </c>
      <c r="X151" s="137">
        <v>8992</v>
      </c>
      <c r="Y151" s="137">
        <v>7280</v>
      </c>
      <c r="Z151" s="137">
        <v>6203</v>
      </c>
      <c r="AA151" s="137">
        <v>5497</v>
      </c>
      <c r="AB151" s="137">
        <v>4704</v>
      </c>
      <c r="AC151" s="137">
        <v>4008</v>
      </c>
      <c r="AD151" s="137">
        <v>3123</v>
      </c>
      <c r="AE151" s="137">
        <v>2213</v>
      </c>
      <c r="AF151" s="137">
        <v>1880</v>
      </c>
      <c r="AG151" s="137">
        <v>1755</v>
      </c>
      <c r="AH151" s="137">
        <v>1732</v>
      </c>
      <c r="AI151" s="137">
        <v>1572</v>
      </c>
      <c r="AJ151" s="137">
        <v>1438</v>
      </c>
      <c r="AK151" s="137">
        <v>1369</v>
      </c>
      <c r="AL151" s="137">
        <v>1075</v>
      </c>
      <c r="AM151" s="137">
        <v>962</v>
      </c>
      <c r="AN151" s="137">
        <v>805</v>
      </c>
      <c r="AO151" s="137">
        <v>788</v>
      </c>
    </row>
    <row r="152" spans="1:41" ht="18" hidden="1" customHeight="1">
      <c r="A152" s="136" t="s">
        <v>883</v>
      </c>
      <c r="B152" s="136" t="s">
        <v>884</v>
      </c>
      <c r="C152" s="137">
        <v>1167</v>
      </c>
      <c r="D152" s="137">
        <v>1043</v>
      </c>
      <c r="E152" s="137">
        <v>944</v>
      </c>
      <c r="F152" s="137">
        <v>876</v>
      </c>
      <c r="G152" s="137">
        <v>763</v>
      </c>
      <c r="H152" s="137">
        <v>732</v>
      </c>
      <c r="I152" s="137">
        <v>650</v>
      </c>
      <c r="J152" s="137">
        <v>590</v>
      </c>
      <c r="K152" s="137">
        <v>527</v>
      </c>
      <c r="L152" s="137">
        <v>490</v>
      </c>
      <c r="M152" s="137">
        <v>450</v>
      </c>
      <c r="N152" s="137">
        <v>426</v>
      </c>
      <c r="O152" s="137">
        <v>377</v>
      </c>
      <c r="P152" s="137">
        <v>348</v>
      </c>
      <c r="Q152" s="137">
        <v>319</v>
      </c>
      <c r="R152" s="137">
        <v>290</v>
      </c>
      <c r="S152" s="137">
        <v>251</v>
      </c>
      <c r="T152" s="137">
        <v>223</v>
      </c>
      <c r="U152" s="137">
        <v>197</v>
      </c>
      <c r="V152" s="137">
        <v>177</v>
      </c>
      <c r="W152" s="137">
        <v>159</v>
      </c>
      <c r="X152" s="137">
        <v>146</v>
      </c>
      <c r="Y152" s="137">
        <v>129</v>
      </c>
      <c r="Z152" s="137">
        <v>115</v>
      </c>
      <c r="AA152" s="137">
        <v>91</v>
      </c>
      <c r="AB152" s="137">
        <v>85</v>
      </c>
      <c r="AC152" s="137">
        <v>74</v>
      </c>
      <c r="AD152" s="137">
        <v>59</v>
      </c>
      <c r="AE152" s="137">
        <v>48</v>
      </c>
      <c r="AF152" s="137">
        <v>38</v>
      </c>
      <c r="AG152" s="137">
        <v>37</v>
      </c>
      <c r="AH152" s="137">
        <v>37</v>
      </c>
      <c r="AI152" s="137">
        <v>35</v>
      </c>
      <c r="AJ152" s="137">
        <v>33</v>
      </c>
      <c r="AK152" s="137">
        <v>31</v>
      </c>
      <c r="AL152" s="137">
        <v>28</v>
      </c>
      <c r="AM152" s="137">
        <v>27</v>
      </c>
      <c r="AN152" s="137">
        <v>26</v>
      </c>
      <c r="AO152" s="137">
        <v>24</v>
      </c>
    </row>
    <row r="153" spans="1:41" ht="18" hidden="1" customHeight="1">
      <c r="A153" s="136" t="s">
        <v>885</v>
      </c>
      <c r="B153" s="136" t="s">
        <v>886</v>
      </c>
      <c r="C153" s="137">
        <v>1635</v>
      </c>
      <c r="D153" s="137">
        <v>1415</v>
      </c>
      <c r="E153" s="137">
        <v>1473</v>
      </c>
      <c r="F153" s="137">
        <v>1321</v>
      </c>
      <c r="G153" s="137">
        <v>1165</v>
      </c>
      <c r="H153" s="137">
        <v>1134</v>
      </c>
      <c r="I153" s="137">
        <v>1026</v>
      </c>
      <c r="J153" s="137">
        <v>961</v>
      </c>
      <c r="K153" s="137">
        <v>886</v>
      </c>
      <c r="L153" s="137">
        <v>849</v>
      </c>
      <c r="M153" s="137">
        <v>797</v>
      </c>
      <c r="N153" s="137">
        <v>746</v>
      </c>
      <c r="O153" s="137">
        <v>719</v>
      </c>
      <c r="P153" s="137">
        <v>600</v>
      </c>
      <c r="Q153" s="137">
        <v>431</v>
      </c>
      <c r="R153" s="137">
        <v>400</v>
      </c>
      <c r="S153" s="137">
        <v>378</v>
      </c>
      <c r="T153" s="137">
        <v>338</v>
      </c>
      <c r="U153" s="137">
        <v>303</v>
      </c>
      <c r="V153" s="137">
        <v>278</v>
      </c>
      <c r="W153" s="137">
        <v>263</v>
      </c>
      <c r="X153" s="137">
        <v>242</v>
      </c>
      <c r="Y153" s="137">
        <v>207</v>
      </c>
      <c r="Z153" s="137">
        <v>190</v>
      </c>
      <c r="AA153" s="137">
        <v>174</v>
      </c>
      <c r="AB153" s="137">
        <v>157</v>
      </c>
      <c r="AC153" s="137">
        <v>119</v>
      </c>
      <c r="AD153" s="137">
        <v>94</v>
      </c>
      <c r="AE153" s="137">
        <v>74</v>
      </c>
      <c r="AF153" s="137">
        <v>70</v>
      </c>
      <c r="AG153" s="137">
        <v>63</v>
      </c>
      <c r="AH153" s="137">
        <v>56</v>
      </c>
      <c r="AI153" s="137">
        <v>54</v>
      </c>
      <c r="AJ153" s="137">
        <v>47</v>
      </c>
      <c r="AK153" s="137">
        <v>43</v>
      </c>
      <c r="AL153" s="137">
        <v>36</v>
      </c>
      <c r="AM153" s="137">
        <v>25</v>
      </c>
      <c r="AN153" s="137">
        <v>20</v>
      </c>
      <c r="AO153" s="137">
        <v>24</v>
      </c>
    </row>
    <row r="154" spans="1:41" ht="18" hidden="1" customHeight="1">
      <c r="A154" s="136" t="s">
        <v>887</v>
      </c>
      <c r="B154" s="136" t="s">
        <v>888</v>
      </c>
      <c r="C154" s="137">
        <v>726</v>
      </c>
      <c r="D154" s="137">
        <v>619</v>
      </c>
      <c r="E154" s="137">
        <v>543</v>
      </c>
      <c r="F154" s="137">
        <v>459</v>
      </c>
      <c r="G154" s="137">
        <v>388</v>
      </c>
      <c r="H154" s="137">
        <v>381</v>
      </c>
      <c r="I154" s="137">
        <v>344</v>
      </c>
      <c r="J154" s="137">
        <v>353</v>
      </c>
      <c r="K154" s="137">
        <v>337</v>
      </c>
      <c r="L154" s="137">
        <v>363</v>
      </c>
      <c r="M154" s="137">
        <v>350</v>
      </c>
      <c r="N154" s="137">
        <v>311</v>
      </c>
      <c r="O154" s="137">
        <v>282</v>
      </c>
      <c r="P154" s="137">
        <v>260</v>
      </c>
      <c r="Q154" s="137">
        <v>240</v>
      </c>
      <c r="R154" s="137">
        <v>225</v>
      </c>
      <c r="S154" s="137">
        <v>205</v>
      </c>
      <c r="T154" s="137">
        <v>197</v>
      </c>
      <c r="U154" s="137">
        <v>182</v>
      </c>
      <c r="V154" s="137">
        <v>172</v>
      </c>
      <c r="W154" s="137">
        <v>157</v>
      </c>
      <c r="X154" s="137">
        <v>145</v>
      </c>
      <c r="Y154" s="137">
        <v>116</v>
      </c>
      <c r="Z154" s="137">
        <v>102</v>
      </c>
      <c r="AA154" s="137">
        <v>85</v>
      </c>
      <c r="AB154" s="137">
        <v>76</v>
      </c>
      <c r="AC154" s="137">
        <v>62</v>
      </c>
      <c r="AD154" s="137">
        <v>52</v>
      </c>
      <c r="AE154" s="137">
        <v>31</v>
      </c>
      <c r="AF154" s="137">
        <v>31</v>
      </c>
      <c r="AG154" s="137">
        <v>26</v>
      </c>
      <c r="AH154" s="137">
        <v>27</v>
      </c>
      <c r="AI154" s="137">
        <v>21</v>
      </c>
      <c r="AJ154" s="137">
        <v>18</v>
      </c>
      <c r="AK154" s="137">
        <v>16</v>
      </c>
      <c r="AL154" s="137">
        <v>17</v>
      </c>
      <c r="AM154" s="137">
        <v>16</v>
      </c>
      <c r="AN154" s="137">
        <v>16</v>
      </c>
      <c r="AO154" s="137">
        <v>17</v>
      </c>
    </row>
    <row r="155" spans="1:41" ht="18" hidden="1" customHeight="1">
      <c r="A155" s="136" t="s">
        <v>889</v>
      </c>
      <c r="B155" s="136" t="s">
        <v>890</v>
      </c>
      <c r="C155" s="137">
        <v>1286</v>
      </c>
      <c r="D155" s="137">
        <v>1138</v>
      </c>
      <c r="E155" s="137">
        <v>622</v>
      </c>
      <c r="F155" s="137">
        <v>498</v>
      </c>
      <c r="G155" s="137">
        <v>365</v>
      </c>
      <c r="H155" s="137">
        <v>348</v>
      </c>
      <c r="I155" s="137">
        <v>304</v>
      </c>
      <c r="J155" s="137">
        <v>295</v>
      </c>
      <c r="K155" s="137">
        <v>268</v>
      </c>
      <c r="L155" s="137">
        <v>255</v>
      </c>
      <c r="M155" s="137">
        <v>245</v>
      </c>
      <c r="N155" s="137">
        <v>232</v>
      </c>
      <c r="O155" s="137">
        <v>212</v>
      </c>
      <c r="P155" s="137">
        <v>195</v>
      </c>
      <c r="Q155" s="137">
        <v>170</v>
      </c>
      <c r="R155" s="137">
        <v>156</v>
      </c>
      <c r="S155" s="137">
        <v>148</v>
      </c>
      <c r="T155" s="137">
        <v>143</v>
      </c>
      <c r="U155" s="137">
        <v>132</v>
      </c>
      <c r="V155" s="137">
        <v>130</v>
      </c>
      <c r="W155" s="137">
        <v>101</v>
      </c>
      <c r="X155" s="137">
        <v>88</v>
      </c>
      <c r="Y155" s="137">
        <v>70</v>
      </c>
      <c r="Z155" s="137">
        <v>68</v>
      </c>
      <c r="AA155" s="137">
        <v>57</v>
      </c>
      <c r="AB155" s="137">
        <v>50</v>
      </c>
      <c r="AC155" s="137">
        <v>36</v>
      </c>
      <c r="AD155" s="137">
        <v>25</v>
      </c>
      <c r="AE155" s="137">
        <v>22</v>
      </c>
      <c r="AF155" s="137">
        <v>21</v>
      </c>
      <c r="AG155" s="137">
        <v>18</v>
      </c>
      <c r="AH155" s="137">
        <v>16</v>
      </c>
      <c r="AI155" s="137">
        <v>17</v>
      </c>
      <c r="AJ155" s="137">
        <v>13</v>
      </c>
      <c r="AK155" s="137">
        <v>12</v>
      </c>
      <c r="AL155" s="137">
        <v>13</v>
      </c>
      <c r="AM155" s="137">
        <v>11</v>
      </c>
      <c r="AN155" s="137">
        <v>11</v>
      </c>
      <c r="AO155" s="137">
        <v>9</v>
      </c>
    </row>
    <row r="156" spans="1:41" ht="18" hidden="1" customHeight="1">
      <c r="A156" s="136" t="s">
        <v>891</v>
      </c>
      <c r="B156" s="136" t="s">
        <v>892</v>
      </c>
      <c r="C156" s="137">
        <v>4150</v>
      </c>
      <c r="D156" s="137">
        <v>3587</v>
      </c>
      <c r="E156" s="137">
        <v>3213</v>
      </c>
      <c r="F156" s="137">
        <v>2876</v>
      </c>
      <c r="G156" s="137">
        <v>2488</v>
      </c>
      <c r="H156" s="137">
        <v>2412</v>
      </c>
      <c r="I156" s="137">
        <v>2199</v>
      </c>
      <c r="J156" s="137">
        <v>2081</v>
      </c>
      <c r="K156" s="137">
        <v>1900</v>
      </c>
      <c r="L156" s="137">
        <v>1787</v>
      </c>
      <c r="M156" s="137">
        <v>1652</v>
      </c>
      <c r="N156" s="137">
        <v>1528</v>
      </c>
      <c r="O156" s="137">
        <v>1393</v>
      </c>
      <c r="P156" s="137">
        <v>1288</v>
      </c>
      <c r="Q156" s="137">
        <v>1181</v>
      </c>
      <c r="R156" s="137">
        <v>1108</v>
      </c>
      <c r="S156" s="137">
        <v>994</v>
      </c>
      <c r="T156" s="137">
        <v>937</v>
      </c>
      <c r="U156" s="137">
        <v>865</v>
      </c>
      <c r="V156" s="137">
        <v>805</v>
      </c>
      <c r="W156" s="137">
        <v>735</v>
      </c>
      <c r="X156" s="137">
        <v>650</v>
      </c>
      <c r="Y156" s="137">
        <v>576</v>
      </c>
      <c r="Z156" s="137">
        <v>519</v>
      </c>
      <c r="AA156" s="137">
        <v>473</v>
      </c>
      <c r="AB156" s="137">
        <v>370</v>
      </c>
      <c r="AC156" s="137">
        <v>287</v>
      </c>
      <c r="AD156" s="137">
        <v>242</v>
      </c>
      <c r="AE156" s="137">
        <v>202</v>
      </c>
      <c r="AF156" s="137">
        <v>170</v>
      </c>
      <c r="AG156" s="137">
        <v>157</v>
      </c>
      <c r="AH156" s="137">
        <v>142</v>
      </c>
      <c r="AI156" s="137">
        <v>140</v>
      </c>
      <c r="AJ156" s="137">
        <v>122</v>
      </c>
      <c r="AK156" s="137">
        <v>129</v>
      </c>
      <c r="AL156" s="137">
        <v>125</v>
      </c>
      <c r="AM156" s="137">
        <v>125</v>
      </c>
      <c r="AN156" s="137">
        <v>121</v>
      </c>
      <c r="AO156" s="137">
        <v>120</v>
      </c>
    </row>
    <row r="157" spans="1:41" ht="18" hidden="1" customHeight="1">
      <c r="A157" s="136" t="s">
        <v>893</v>
      </c>
      <c r="B157" s="136" t="s">
        <v>894</v>
      </c>
      <c r="C157" s="137">
        <v>463</v>
      </c>
      <c r="D157" s="137">
        <v>399</v>
      </c>
      <c r="E157" s="137">
        <v>380</v>
      </c>
      <c r="F157" s="137">
        <v>359</v>
      </c>
      <c r="G157" s="137">
        <v>307</v>
      </c>
      <c r="H157" s="137">
        <v>302</v>
      </c>
      <c r="I157" s="137">
        <v>279</v>
      </c>
      <c r="J157" s="137">
        <v>275</v>
      </c>
      <c r="K157" s="137">
        <v>237</v>
      </c>
      <c r="L157" s="137">
        <v>204</v>
      </c>
      <c r="M157" s="137">
        <v>191</v>
      </c>
      <c r="N157" s="137">
        <v>187</v>
      </c>
      <c r="O157" s="137">
        <v>171</v>
      </c>
      <c r="P157" s="137">
        <v>156</v>
      </c>
      <c r="Q157" s="137">
        <v>148</v>
      </c>
      <c r="R157" s="137">
        <v>155</v>
      </c>
      <c r="S157" s="137">
        <v>143</v>
      </c>
      <c r="T157" s="137">
        <v>150</v>
      </c>
      <c r="U157" s="137">
        <v>153</v>
      </c>
      <c r="V157" s="137">
        <v>131</v>
      </c>
      <c r="W157" s="137">
        <v>128</v>
      </c>
      <c r="X157" s="137">
        <v>98</v>
      </c>
      <c r="Y157" s="137">
        <v>95</v>
      </c>
      <c r="Z157" s="137">
        <v>96</v>
      </c>
      <c r="AA157" s="137">
        <v>94</v>
      </c>
      <c r="AB157" s="137">
        <v>86</v>
      </c>
      <c r="AC157" s="137">
        <v>71</v>
      </c>
      <c r="AD157" s="137">
        <v>59</v>
      </c>
      <c r="AE157" s="137">
        <v>55</v>
      </c>
      <c r="AF157" s="137">
        <v>51</v>
      </c>
      <c r="AG157" s="137">
        <v>49</v>
      </c>
      <c r="AH157" s="137">
        <v>45</v>
      </c>
      <c r="AI157" s="137">
        <v>46</v>
      </c>
      <c r="AJ157" s="137">
        <v>40</v>
      </c>
      <c r="AK157" s="137">
        <v>43</v>
      </c>
      <c r="AL157" s="137">
        <v>41</v>
      </c>
      <c r="AM157" s="137">
        <v>44</v>
      </c>
      <c r="AN157" s="137">
        <v>44</v>
      </c>
      <c r="AO157" s="137">
        <v>46</v>
      </c>
    </row>
    <row r="158" spans="1:41" ht="18" hidden="1" customHeight="1">
      <c r="A158" s="136" t="s">
        <v>895</v>
      </c>
      <c r="B158" s="136" t="s">
        <v>896</v>
      </c>
      <c r="C158" s="137">
        <v>513</v>
      </c>
      <c r="D158" s="137">
        <v>455</v>
      </c>
      <c r="E158" s="137">
        <v>399</v>
      </c>
      <c r="F158" s="137">
        <v>345</v>
      </c>
      <c r="G158" s="137">
        <v>313</v>
      </c>
      <c r="H158" s="137">
        <v>296</v>
      </c>
      <c r="I158" s="137">
        <v>279</v>
      </c>
      <c r="J158" s="137">
        <v>263</v>
      </c>
      <c r="K158" s="137">
        <v>247</v>
      </c>
      <c r="L158" s="137">
        <v>230</v>
      </c>
      <c r="M158" s="137">
        <v>218</v>
      </c>
      <c r="N158" s="137">
        <v>206</v>
      </c>
      <c r="O158" s="137">
        <v>183</v>
      </c>
      <c r="P158" s="137">
        <v>169</v>
      </c>
      <c r="Q158" s="137">
        <v>151</v>
      </c>
      <c r="R158" s="137">
        <v>130</v>
      </c>
      <c r="S158" s="137">
        <v>122</v>
      </c>
      <c r="T158" s="137">
        <v>111</v>
      </c>
      <c r="U158" s="137">
        <v>104</v>
      </c>
      <c r="V158" s="137">
        <v>96</v>
      </c>
      <c r="W158" s="137">
        <v>93</v>
      </c>
      <c r="X158" s="137">
        <v>93</v>
      </c>
      <c r="Y158" s="137">
        <v>90</v>
      </c>
      <c r="Z158" s="137">
        <v>83</v>
      </c>
      <c r="AA158" s="137">
        <v>78</v>
      </c>
      <c r="AB158" s="137">
        <v>29</v>
      </c>
      <c r="AC158" s="137">
        <v>23</v>
      </c>
      <c r="AD158" s="137">
        <v>18</v>
      </c>
      <c r="AE158" s="137">
        <v>14</v>
      </c>
      <c r="AF158" s="137">
        <v>10</v>
      </c>
      <c r="AG158" s="137">
        <v>11</v>
      </c>
      <c r="AH158" s="137">
        <v>9</v>
      </c>
      <c r="AI158" s="137">
        <v>10</v>
      </c>
      <c r="AJ158" s="137">
        <v>7</v>
      </c>
      <c r="AK158" s="137">
        <v>7</v>
      </c>
      <c r="AL158" s="137">
        <v>7</v>
      </c>
      <c r="AM158" s="137">
        <v>7</v>
      </c>
      <c r="AN158" s="137">
        <v>8</v>
      </c>
      <c r="AO158" s="137">
        <v>10</v>
      </c>
    </row>
    <row r="159" spans="1:41" ht="18" hidden="1" customHeight="1">
      <c r="A159" s="136" t="s">
        <v>897</v>
      </c>
      <c r="B159" s="136" t="s">
        <v>898</v>
      </c>
      <c r="C159" s="137">
        <v>668</v>
      </c>
      <c r="D159" s="137">
        <v>580</v>
      </c>
      <c r="E159" s="137">
        <v>519</v>
      </c>
      <c r="F159" s="137">
        <v>478</v>
      </c>
      <c r="G159" s="137">
        <v>412</v>
      </c>
      <c r="H159" s="137">
        <v>391</v>
      </c>
      <c r="I159" s="137">
        <v>351</v>
      </c>
      <c r="J159" s="137">
        <v>322</v>
      </c>
      <c r="K159" s="137">
        <v>297</v>
      </c>
      <c r="L159" s="137">
        <v>291</v>
      </c>
      <c r="M159" s="137">
        <v>281</v>
      </c>
      <c r="N159" s="137">
        <v>251</v>
      </c>
      <c r="O159" s="137">
        <v>230</v>
      </c>
      <c r="P159" s="137">
        <v>205</v>
      </c>
      <c r="Q159" s="137">
        <v>188</v>
      </c>
      <c r="R159" s="137">
        <v>173</v>
      </c>
      <c r="S159" s="137">
        <v>151</v>
      </c>
      <c r="T159" s="137">
        <v>143</v>
      </c>
      <c r="U159" s="137">
        <v>124</v>
      </c>
      <c r="V159" s="137">
        <v>124</v>
      </c>
      <c r="W159" s="137">
        <v>110</v>
      </c>
      <c r="X159" s="137">
        <v>94</v>
      </c>
      <c r="Y159" s="137">
        <v>76</v>
      </c>
      <c r="Z159" s="137">
        <v>65</v>
      </c>
      <c r="AA159" s="137">
        <v>62</v>
      </c>
      <c r="AB159" s="137">
        <v>49</v>
      </c>
      <c r="AC159" s="137">
        <v>35</v>
      </c>
      <c r="AD159" s="137">
        <v>30</v>
      </c>
      <c r="AE159" s="137">
        <v>27</v>
      </c>
      <c r="AF159" s="137">
        <v>23</v>
      </c>
      <c r="AG159" s="137">
        <v>21</v>
      </c>
      <c r="AH159" s="137">
        <v>19</v>
      </c>
      <c r="AI159" s="137">
        <v>16</v>
      </c>
      <c r="AJ159" s="137">
        <v>16</v>
      </c>
      <c r="AK159" s="137">
        <v>20</v>
      </c>
      <c r="AL159" s="137">
        <v>19</v>
      </c>
      <c r="AM159" s="137">
        <v>19</v>
      </c>
      <c r="AN159" s="137">
        <v>18</v>
      </c>
      <c r="AO159" s="137">
        <v>18</v>
      </c>
    </row>
    <row r="160" spans="1:41" ht="18" hidden="1" customHeight="1">
      <c r="A160" s="136" t="s">
        <v>899</v>
      </c>
      <c r="B160" s="136" t="s">
        <v>900</v>
      </c>
      <c r="C160" s="137">
        <v>458</v>
      </c>
      <c r="D160" s="137">
        <v>399</v>
      </c>
      <c r="E160" s="137">
        <v>347</v>
      </c>
      <c r="F160" s="137">
        <v>318</v>
      </c>
      <c r="G160" s="137">
        <v>287</v>
      </c>
      <c r="H160" s="137">
        <v>278</v>
      </c>
      <c r="I160" s="137">
        <v>257</v>
      </c>
      <c r="J160" s="137">
        <v>247</v>
      </c>
      <c r="K160" s="137">
        <v>233</v>
      </c>
      <c r="L160" s="137">
        <v>214</v>
      </c>
      <c r="M160" s="137">
        <v>191</v>
      </c>
      <c r="N160" s="137">
        <v>172</v>
      </c>
      <c r="O160" s="137">
        <v>160</v>
      </c>
      <c r="P160" s="137">
        <v>151</v>
      </c>
      <c r="Q160" s="137">
        <v>134</v>
      </c>
      <c r="R160" s="137">
        <v>117</v>
      </c>
      <c r="S160" s="137">
        <v>102</v>
      </c>
      <c r="T160" s="137">
        <v>98</v>
      </c>
      <c r="U160" s="137">
        <v>82</v>
      </c>
      <c r="V160" s="137">
        <v>78</v>
      </c>
      <c r="W160" s="137">
        <v>72</v>
      </c>
      <c r="X160" s="137">
        <v>65</v>
      </c>
      <c r="Y160" s="137">
        <v>51</v>
      </c>
      <c r="Z160" s="137">
        <v>41</v>
      </c>
      <c r="AA160" s="137">
        <v>36</v>
      </c>
      <c r="AB160" s="137">
        <v>31</v>
      </c>
      <c r="AC160" s="137">
        <v>24</v>
      </c>
      <c r="AD160" s="137">
        <v>22</v>
      </c>
      <c r="AE160" s="137">
        <v>16</v>
      </c>
      <c r="AF160" s="137">
        <v>14</v>
      </c>
      <c r="AG160" s="137">
        <v>10</v>
      </c>
      <c r="AH160" s="137">
        <v>9</v>
      </c>
      <c r="AI160" s="137">
        <v>10</v>
      </c>
      <c r="AJ160" s="137">
        <v>7</v>
      </c>
      <c r="AK160" s="137">
        <v>6</v>
      </c>
      <c r="AL160" s="137">
        <v>6</v>
      </c>
      <c r="AM160" s="137">
        <v>5</v>
      </c>
      <c r="AN160" s="137" t="s">
        <v>631</v>
      </c>
      <c r="AO160" s="137" t="s">
        <v>631</v>
      </c>
    </row>
    <row r="161" spans="1:41" ht="18" hidden="1" customHeight="1">
      <c r="A161" s="136" t="s">
        <v>901</v>
      </c>
      <c r="B161" s="136" t="s">
        <v>902</v>
      </c>
      <c r="C161" s="137">
        <v>591</v>
      </c>
      <c r="D161" s="137">
        <v>521</v>
      </c>
      <c r="E161" s="137">
        <v>457</v>
      </c>
      <c r="F161" s="137">
        <v>360</v>
      </c>
      <c r="G161" s="137">
        <v>301</v>
      </c>
      <c r="H161" s="137">
        <v>290</v>
      </c>
      <c r="I161" s="137">
        <v>257</v>
      </c>
      <c r="J161" s="137">
        <v>238</v>
      </c>
      <c r="K161" s="137">
        <v>214</v>
      </c>
      <c r="L161" s="137">
        <v>204</v>
      </c>
      <c r="M161" s="137">
        <v>195</v>
      </c>
      <c r="N161" s="137">
        <v>182</v>
      </c>
      <c r="O161" s="137">
        <v>165</v>
      </c>
      <c r="P161" s="137">
        <v>150</v>
      </c>
      <c r="Q161" s="137">
        <v>141</v>
      </c>
      <c r="R161" s="137">
        <v>134</v>
      </c>
      <c r="S161" s="137">
        <v>116</v>
      </c>
      <c r="T161" s="137">
        <v>104</v>
      </c>
      <c r="U161" s="137">
        <v>93</v>
      </c>
      <c r="V161" s="137">
        <v>94</v>
      </c>
      <c r="W161" s="137">
        <v>82</v>
      </c>
      <c r="X161" s="137">
        <v>75</v>
      </c>
      <c r="Y161" s="137">
        <v>63</v>
      </c>
      <c r="Z161" s="137">
        <v>55</v>
      </c>
      <c r="AA161" s="137">
        <v>47</v>
      </c>
      <c r="AB161" s="137">
        <v>40</v>
      </c>
      <c r="AC161" s="137">
        <v>26</v>
      </c>
      <c r="AD161" s="137">
        <v>19</v>
      </c>
      <c r="AE161" s="137">
        <v>17</v>
      </c>
      <c r="AF161" s="137">
        <v>14</v>
      </c>
      <c r="AG161" s="137">
        <v>14</v>
      </c>
      <c r="AH161" s="137">
        <v>12</v>
      </c>
      <c r="AI161" s="137">
        <v>10</v>
      </c>
      <c r="AJ161" s="137">
        <v>7</v>
      </c>
      <c r="AK161" s="137">
        <v>9</v>
      </c>
      <c r="AL161" s="137">
        <v>10</v>
      </c>
      <c r="AM161" s="137">
        <v>9</v>
      </c>
      <c r="AN161" s="137">
        <v>9</v>
      </c>
      <c r="AO161" s="137">
        <v>6</v>
      </c>
    </row>
    <row r="162" spans="1:41" ht="18" hidden="1" customHeight="1">
      <c r="A162" s="136" t="s">
        <v>903</v>
      </c>
      <c r="B162" s="136" t="s">
        <v>904</v>
      </c>
      <c r="C162" s="137">
        <v>734</v>
      </c>
      <c r="D162" s="137">
        <v>609</v>
      </c>
      <c r="E162" s="137">
        <v>550</v>
      </c>
      <c r="F162" s="137">
        <v>499</v>
      </c>
      <c r="G162" s="137">
        <v>427</v>
      </c>
      <c r="H162" s="137">
        <v>419</v>
      </c>
      <c r="I162" s="137">
        <v>384</v>
      </c>
      <c r="J162" s="137">
        <v>356</v>
      </c>
      <c r="K162" s="137">
        <v>326</v>
      </c>
      <c r="L162" s="137">
        <v>302</v>
      </c>
      <c r="M162" s="137">
        <v>263</v>
      </c>
      <c r="N162" s="137">
        <v>246</v>
      </c>
      <c r="O162" s="137">
        <v>228</v>
      </c>
      <c r="P162" s="137">
        <v>217</v>
      </c>
      <c r="Q162" s="137">
        <v>195</v>
      </c>
      <c r="R162" s="137">
        <v>188</v>
      </c>
      <c r="S162" s="137">
        <v>170</v>
      </c>
      <c r="T162" s="137">
        <v>155</v>
      </c>
      <c r="U162" s="137">
        <v>149</v>
      </c>
      <c r="V162" s="137">
        <v>141</v>
      </c>
      <c r="W162" s="137">
        <v>133</v>
      </c>
      <c r="X162" s="137">
        <v>124</v>
      </c>
      <c r="Y162" s="137">
        <v>111</v>
      </c>
      <c r="Z162" s="137">
        <v>102</v>
      </c>
      <c r="AA162" s="137">
        <v>93</v>
      </c>
      <c r="AB162" s="137">
        <v>80</v>
      </c>
      <c r="AC162" s="137">
        <v>70</v>
      </c>
      <c r="AD162" s="137">
        <v>63</v>
      </c>
      <c r="AE162" s="137">
        <v>54</v>
      </c>
      <c r="AF162" s="137">
        <v>44</v>
      </c>
      <c r="AG162" s="137">
        <v>39</v>
      </c>
      <c r="AH162" s="137">
        <v>36</v>
      </c>
      <c r="AI162" s="137">
        <v>35</v>
      </c>
      <c r="AJ162" s="137">
        <v>32</v>
      </c>
      <c r="AK162" s="137">
        <v>30</v>
      </c>
      <c r="AL162" s="137">
        <v>29</v>
      </c>
      <c r="AM162" s="137">
        <v>28</v>
      </c>
      <c r="AN162" s="137">
        <v>27</v>
      </c>
      <c r="AO162" s="137">
        <v>26</v>
      </c>
    </row>
    <row r="163" spans="1:41" ht="18" hidden="1" customHeight="1">
      <c r="A163" s="136" t="s">
        <v>905</v>
      </c>
      <c r="B163" s="136" t="s">
        <v>906</v>
      </c>
      <c r="C163" s="137">
        <v>390</v>
      </c>
      <c r="D163" s="137">
        <v>340</v>
      </c>
      <c r="E163" s="137">
        <v>303</v>
      </c>
      <c r="F163" s="137">
        <v>284</v>
      </c>
      <c r="G163" s="137">
        <v>247</v>
      </c>
      <c r="H163" s="137">
        <v>239</v>
      </c>
      <c r="I163" s="137">
        <v>222</v>
      </c>
      <c r="J163" s="137">
        <v>216</v>
      </c>
      <c r="K163" s="137">
        <v>194</v>
      </c>
      <c r="L163" s="137">
        <v>184</v>
      </c>
      <c r="M163" s="137">
        <v>166</v>
      </c>
      <c r="N163" s="137">
        <v>156</v>
      </c>
      <c r="O163" s="137">
        <v>144</v>
      </c>
      <c r="P163" s="137">
        <v>131</v>
      </c>
      <c r="Q163" s="137">
        <v>119</v>
      </c>
      <c r="R163" s="137">
        <v>111</v>
      </c>
      <c r="S163" s="137">
        <v>102</v>
      </c>
      <c r="T163" s="137">
        <v>98</v>
      </c>
      <c r="U163" s="137">
        <v>91</v>
      </c>
      <c r="V163" s="137">
        <v>82</v>
      </c>
      <c r="W163" s="137">
        <v>67</v>
      </c>
      <c r="X163" s="137">
        <v>58</v>
      </c>
      <c r="Y163" s="137">
        <v>48</v>
      </c>
      <c r="Z163" s="137">
        <v>44</v>
      </c>
      <c r="AA163" s="137">
        <v>37</v>
      </c>
      <c r="AB163" s="137">
        <v>32</v>
      </c>
      <c r="AC163" s="137">
        <v>23</v>
      </c>
      <c r="AD163" s="137">
        <v>15</v>
      </c>
      <c r="AE163" s="137">
        <v>9</v>
      </c>
      <c r="AF163" s="137">
        <v>6</v>
      </c>
      <c r="AG163" s="137">
        <v>6</v>
      </c>
      <c r="AH163" s="137">
        <v>6</v>
      </c>
      <c r="AI163" s="137">
        <v>7</v>
      </c>
      <c r="AJ163" s="137">
        <v>7</v>
      </c>
      <c r="AK163" s="137">
        <v>8</v>
      </c>
      <c r="AL163" s="137">
        <v>9</v>
      </c>
      <c r="AM163" s="137">
        <v>11</v>
      </c>
      <c r="AN163" s="137">
        <v>11</v>
      </c>
      <c r="AO163" s="137">
        <v>11</v>
      </c>
    </row>
    <row r="164" spans="1:41" ht="18" hidden="1" customHeight="1">
      <c r="A164" s="136" t="s">
        <v>907</v>
      </c>
      <c r="B164" s="136" t="s">
        <v>908</v>
      </c>
      <c r="C164" s="137">
        <v>332</v>
      </c>
      <c r="D164" s="137">
        <v>283</v>
      </c>
      <c r="E164" s="137">
        <v>257</v>
      </c>
      <c r="F164" s="137">
        <v>233</v>
      </c>
      <c r="G164" s="137">
        <v>194</v>
      </c>
      <c r="H164" s="137">
        <v>197</v>
      </c>
      <c r="I164" s="137">
        <v>170</v>
      </c>
      <c r="J164" s="137">
        <v>164</v>
      </c>
      <c r="K164" s="137">
        <v>152</v>
      </c>
      <c r="L164" s="137">
        <v>158</v>
      </c>
      <c r="M164" s="137">
        <v>147</v>
      </c>
      <c r="N164" s="137">
        <v>128</v>
      </c>
      <c r="O164" s="137">
        <v>112</v>
      </c>
      <c r="P164" s="137">
        <v>109</v>
      </c>
      <c r="Q164" s="137">
        <v>105</v>
      </c>
      <c r="R164" s="137">
        <v>100</v>
      </c>
      <c r="S164" s="137">
        <v>87</v>
      </c>
      <c r="T164" s="137">
        <v>77</v>
      </c>
      <c r="U164" s="137">
        <v>67</v>
      </c>
      <c r="V164" s="137">
        <v>58</v>
      </c>
      <c r="W164" s="137">
        <v>49</v>
      </c>
      <c r="X164" s="137">
        <v>42</v>
      </c>
      <c r="Y164" s="137">
        <v>41</v>
      </c>
      <c r="Z164" s="137">
        <v>32</v>
      </c>
      <c r="AA164" s="137">
        <v>26</v>
      </c>
      <c r="AB164" s="137">
        <v>23</v>
      </c>
      <c r="AC164" s="137">
        <v>15</v>
      </c>
      <c r="AD164" s="137">
        <v>16</v>
      </c>
      <c r="AE164" s="137">
        <v>10</v>
      </c>
      <c r="AF164" s="137">
        <v>8</v>
      </c>
      <c r="AG164" s="137">
        <v>7</v>
      </c>
      <c r="AH164" s="137">
        <v>6</v>
      </c>
      <c r="AI164" s="137">
        <v>6</v>
      </c>
      <c r="AJ164" s="137">
        <v>6</v>
      </c>
      <c r="AK164" s="137">
        <v>6</v>
      </c>
      <c r="AL164" s="137" t="s">
        <v>631</v>
      </c>
      <c r="AM164" s="137" t="s">
        <v>631</v>
      </c>
      <c r="AN164" s="137" t="s">
        <v>631</v>
      </c>
      <c r="AO164" s="137" t="s">
        <v>631</v>
      </c>
    </row>
    <row r="165" spans="1:41" ht="18" hidden="1" customHeight="1">
      <c r="A165" s="136"/>
      <c r="B165" s="136" t="s">
        <v>727</v>
      </c>
      <c r="C165" s="137" t="s">
        <v>631</v>
      </c>
      <c r="D165" s="137" t="s">
        <v>631</v>
      </c>
      <c r="E165" s="137" t="s">
        <v>631</v>
      </c>
      <c r="F165" s="137">
        <v>0</v>
      </c>
      <c r="G165" s="137">
        <v>0</v>
      </c>
      <c r="H165" s="137">
        <v>0</v>
      </c>
      <c r="I165" s="137">
        <v>0</v>
      </c>
      <c r="J165" s="137">
        <v>0</v>
      </c>
      <c r="K165" s="137">
        <v>0</v>
      </c>
      <c r="L165" s="137">
        <v>0</v>
      </c>
      <c r="M165" s="137">
        <v>0</v>
      </c>
      <c r="N165" s="137">
        <v>0</v>
      </c>
      <c r="O165" s="137">
        <v>0</v>
      </c>
      <c r="P165" s="137">
        <v>0</v>
      </c>
      <c r="Q165" s="137">
        <v>0</v>
      </c>
      <c r="R165" s="137">
        <v>0</v>
      </c>
      <c r="S165" s="137" t="s">
        <v>631</v>
      </c>
      <c r="T165" s="137" t="s">
        <v>631</v>
      </c>
      <c r="U165" s="137" t="s">
        <v>631</v>
      </c>
      <c r="V165" s="137" t="s">
        <v>631</v>
      </c>
      <c r="W165" s="137" t="s">
        <v>631</v>
      </c>
      <c r="X165" s="137" t="s">
        <v>631</v>
      </c>
      <c r="Y165" s="137" t="s">
        <v>631</v>
      </c>
      <c r="Z165" s="137" t="s">
        <v>631</v>
      </c>
      <c r="AA165" s="137">
        <v>0</v>
      </c>
      <c r="AB165" s="137">
        <v>0</v>
      </c>
      <c r="AC165" s="137">
        <v>0</v>
      </c>
      <c r="AD165" s="137">
        <v>0</v>
      </c>
      <c r="AE165" s="137">
        <v>0</v>
      </c>
      <c r="AF165" s="137">
        <v>0</v>
      </c>
      <c r="AG165" s="137">
        <v>0</v>
      </c>
      <c r="AH165" s="137">
        <v>0</v>
      </c>
      <c r="AI165" s="137">
        <v>0</v>
      </c>
      <c r="AJ165" s="137">
        <v>0</v>
      </c>
      <c r="AK165" s="137">
        <v>0</v>
      </c>
      <c r="AL165" s="137">
        <v>0</v>
      </c>
      <c r="AM165" s="137">
        <v>0</v>
      </c>
      <c r="AN165" s="137">
        <v>0</v>
      </c>
      <c r="AO165" s="137">
        <v>0</v>
      </c>
    </row>
    <row r="166" spans="1:41" ht="18" hidden="1" customHeight="1">
      <c r="A166" s="136" t="s">
        <v>909</v>
      </c>
      <c r="B166" s="136" t="s">
        <v>910</v>
      </c>
      <c r="C166" s="137">
        <v>6887</v>
      </c>
      <c r="D166" s="137">
        <v>5511</v>
      </c>
      <c r="E166" s="137">
        <v>4835</v>
      </c>
      <c r="F166" s="137">
        <v>3682</v>
      </c>
      <c r="G166" s="137">
        <v>2990</v>
      </c>
      <c r="H166" s="137">
        <v>2930</v>
      </c>
      <c r="I166" s="137">
        <v>2634</v>
      </c>
      <c r="J166" s="137">
        <v>2439</v>
      </c>
      <c r="K166" s="137">
        <v>2191</v>
      </c>
      <c r="L166" s="137">
        <v>1713</v>
      </c>
      <c r="M166" s="137">
        <v>1748</v>
      </c>
      <c r="N166" s="137">
        <v>1669</v>
      </c>
      <c r="O166" s="137">
        <v>1631</v>
      </c>
      <c r="P166" s="137">
        <v>1563</v>
      </c>
      <c r="Q166" s="137">
        <v>1171</v>
      </c>
      <c r="R166" s="137">
        <v>1116</v>
      </c>
      <c r="S166" s="137">
        <v>978</v>
      </c>
      <c r="T166" s="137">
        <v>802</v>
      </c>
      <c r="U166" s="137">
        <v>650</v>
      </c>
      <c r="V166" s="137">
        <v>594</v>
      </c>
      <c r="W166" s="137">
        <v>496</v>
      </c>
      <c r="X166" s="137">
        <v>437</v>
      </c>
      <c r="Y166" s="137">
        <v>358</v>
      </c>
      <c r="Z166" s="137">
        <v>333</v>
      </c>
      <c r="AA166" s="137">
        <v>282</v>
      </c>
      <c r="AB166" s="137">
        <v>225</v>
      </c>
      <c r="AC166" s="137">
        <v>180</v>
      </c>
      <c r="AD166" s="137">
        <v>145</v>
      </c>
      <c r="AE166" s="137">
        <v>121</v>
      </c>
      <c r="AF166" s="137">
        <v>91</v>
      </c>
      <c r="AG166" s="137">
        <v>86</v>
      </c>
      <c r="AH166" s="137">
        <v>78</v>
      </c>
      <c r="AI166" s="137">
        <v>74</v>
      </c>
      <c r="AJ166" s="137">
        <v>64</v>
      </c>
      <c r="AK166" s="137">
        <v>56</v>
      </c>
      <c r="AL166" s="137">
        <v>57</v>
      </c>
      <c r="AM166" s="137">
        <v>52</v>
      </c>
      <c r="AN166" s="137">
        <v>96</v>
      </c>
      <c r="AO166" s="137">
        <v>97</v>
      </c>
    </row>
    <row r="167" spans="1:41" ht="18" hidden="1" customHeight="1">
      <c r="A167" s="136" t="s">
        <v>911</v>
      </c>
      <c r="B167" s="136" t="s">
        <v>912</v>
      </c>
      <c r="C167" s="137">
        <v>317</v>
      </c>
      <c r="D167" s="137">
        <v>274</v>
      </c>
      <c r="E167" s="137">
        <v>239</v>
      </c>
      <c r="F167" s="137">
        <v>231</v>
      </c>
      <c r="G167" s="137">
        <v>205</v>
      </c>
      <c r="H167" s="137">
        <v>204</v>
      </c>
      <c r="I167" s="137">
        <v>190</v>
      </c>
      <c r="J167" s="137">
        <v>178</v>
      </c>
      <c r="K167" s="137">
        <v>174</v>
      </c>
      <c r="L167" s="137">
        <v>169</v>
      </c>
      <c r="M167" s="137">
        <v>173</v>
      </c>
      <c r="N167" s="137">
        <v>164</v>
      </c>
      <c r="O167" s="137">
        <v>155</v>
      </c>
      <c r="P167" s="137">
        <v>147</v>
      </c>
      <c r="Q167" s="137">
        <v>134</v>
      </c>
      <c r="R167" s="137">
        <v>130</v>
      </c>
      <c r="S167" s="137">
        <v>116</v>
      </c>
      <c r="T167" s="137">
        <v>111</v>
      </c>
      <c r="U167" s="137">
        <v>98</v>
      </c>
      <c r="V167" s="137">
        <v>97</v>
      </c>
      <c r="W167" s="137">
        <v>85</v>
      </c>
      <c r="X167" s="137">
        <v>78</v>
      </c>
      <c r="Y167" s="137">
        <v>69</v>
      </c>
      <c r="Z167" s="137">
        <v>68</v>
      </c>
      <c r="AA167" s="137">
        <v>53</v>
      </c>
      <c r="AB167" s="137">
        <v>48</v>
      </c>
      <c r="AC167" s="137">
        <v>40</v>
      </c>
      <c r="AD167" s="137">
        <v>35</v>
      </c>
      <c r="AE167" s="137">
        <v>33</v>
      </c>
      <c r="AF167" s="137">
        <v>21</v>
      </c>
      <c r="AG167" s="137">
        <v>18</v>
      </c>
      <c r="AH167" s="137">
        <v>17</v>
      </c>
      <c r="AI167" s="137">
        <v>17</v>
      </c>
      <c r="AJ167" s="137">
        <v>12</v>
      </c>
      <c r="AK167" s="137">
        <v>14</v>
      </c>
      <c r="AL167" s="137">
        <v>8</v>
      </c>
      <c r="AM167" s="137">
        <v>9</v>
      </c>
      <c r="AN167" s="137">
        <v>53</v>
      </c>
      <c r="AO167" s="137">
        <v>59</v>
      </c>
    </row>
    <row r="168" spans="1:41" ht="18" hidden="1" customHeight="1">
      <c r="A168" s="136" t="s">
        <v>913</v>
      </c>
      <c r="B168" s="136" t="s">
        <v>914</v>
      </c>
      <c r="C168" s="137">
        <v>552</v>
      </c>
      <c r="D168" s="137">
        <v>489</v>
      </c>
      <c r="E168" s="137">
        <v>316</v>
      </c>
      <c r="F168" s="137">
        <v>265</v>
      </c>
      <c r="G168" s="137">
        <v>230</v>
      </c>
      <c r="H168" s="137">
        <v>224</v>
      </c>
      <c r="I168" s="137">
        <v>187</v>
      </c>
      <c r="J168" s="137">
        <v>175</v>
      </c>
      <c r="K168" s="137">
        <v>188</v>
      </c>
      <c r="L168" s="137">
        <v>151</v>
      </c>
      <c r="M168" s="137">
        <v>141</v>
      </c>
      <c r="N168" s="137">
        <v>142</v>
      </c>
      <c r="O168" s="137">
        <v>133</v>
      </c>
      <c r="P168" s="137">
        <v>127</v>
      </c>
      <c r="Q168" s="137">
        <v>110</v>
      </c>
      <c r="R168" s="137">
        <v>104</v>
      </c>
      <c r="S168" s="137">
        <v>89</v>
      </c>
      <c r="T168" s="137">
        <v>82</v>
      </c>
      <c r="U168" s="137">
        <v>79</v>
      </c>
      <c r="V168" s="137">
        <v>72</v>
      </c>
      <c r="W168" s="137">
        <v>61</v>
      </c>
      <c r="X168" s="137">
        <v>57</v>
      </c>
      <c r="Y168" s="137">
        <v>41</v>
      </c>
      <c r="Z168" s="137">
        <v>40</v>
      </c>
      <c r="AA168" s="137">
        <v>33</v>
      </c>
      <c r="AB168" s="137">
        <v>23</v>
      </c>
      <c r="AC168" s="137">
        <v>18</v>
      </c>
      <c r="AD168" s="137">
        <v>14</v>
      </c>
      <c r="AE168" s="137">
        <v>11</v>
      </c>
      <c r="AF168" s="137">
        <v>9</v>
      </c>
      <c r="AG168" s="137">
        <v>10</v>
      </c>
      <c r="AH168" s="137">
        <v>10</v>
      </c>
      <c r="AI168" s="137">
        <v>7</v>
      </c>
      <c r="AJ168" s="137">
        <v>6</v>
      </c>
      <c r="AK168" s="137">
        <v>6</v>
      </c>
      <c r="AL168" s="137">
        <v>16</v>
      </c>
      <c r="AM168" s="137">
        <v>13</v>
      </c>
      <c r="AN168" s="137">
        <v>14</v>
      </c>
      <c r="AO168" s="137">
        <v>14</v>
      </c>
    </row>
    <row r="169" spans="1:41" ht="18" hidden="1" customHeight="1">
      <c r="A169" s="136" t="s">
        <v>915</v>
      </c>
      <c r="B169" s="136" t="s">
        <v>916</v>
      </c>
      <c r="C169" s="137">
        <v>794</v>
      </c>
      <c r="D169" s="137">
        <v>664</v>
      </c>
      <c r="E169" s="137">
        <v>607</v>
      </c>
      <c r="F169" s="137">
        <v>547</v>
      </c>
      <c r="G169" s="137">
        <v>468</v>
      </c>
      <c r="H169" s="137">
        <v>459</v>
      </c>
      <c r="I169" s="137">
        <v>405</v>
      </c>
      <c r="J169" s="137">
        <v>374</v>
      </c>
      <c r="K169" s="137">
        <v>343</v>
      </c>
      <c r="L169" s="137">
        <v>320</v>
      </c>
      <c r="M169" s="137">
        <v>288</v>
      </c>
      <c r="N169" s="137">
        <v>264</v>
      </c>
      <c r="O169" s="137">
        <v>234</v>
      </c>
      <c r="P169" s="137">
        <v>202</v>
      </c>
      <c r="Q169" s="137">
        <v>182</v>
      </c>
      <c r="R169" s="137">
        <v>165</v>
      </c>
      <c r="S169" s="137">
        <v>149</v>
      </c>
      <c r="T169" s="137">
        <v>128</v>
      </c>
      <c r="U169" s="137">
        <v>108</v>
      </c>
      <c r="V169" s="137">
        <v>97</v>
      </c>
      <c r="W169" s="137">
        <v>81</v>
      </c>
      <c r="X169" s="137">
        <v>73</v>
      </c>
      <c r="Y169" s="137">
        <v>63</v>
      </c>
      <c r="Z169" s="137">
        <v>52</v>
      </c>
      <c r="AA169" s="137">
        <v>45</v>
      </c>
      <c r="AB169" s="137">
        <v>36</v>
      </c>
      <c r="AC169" s="137">
        <v>26</v>
      </c>
      <c r="AD169" s="137">
        <v>22</v>
      </c>
      <c r="AE169" s="137">
        <v>16</v>
      </c>
      <c r="AF169" s="137">
        <v>14</v>
      </c>
      <c r="AG169" s="137">
        <v>13</v>
      </c>
      <c r="AH169" s="137">
        <v>12</v>
      </c>
      <c r="AI169" s="137">
        <v>11</v>
      </c>
      <c r="AJ169" s="137">
        <v>10</v>
      </c>
      <c r="AK169" s="137">
        <v>8</v>
      </c>
      <c r="AL169" s="137">
        <v>8</v>
      </c>
      <c r="AM169" s="137">
        <v>10</v>
      </c>
      <c r="AN169" s="137">
        <v>9</v>
      </c>
      <c r="AO169" s="137">
        <v>6</v>
      </c>
    </row>
    <row r="170" spans="1:41" ht="18" hidden="1" customHeight="1">
      <c r="A170" s="136" t="s">
        <v>917</v>
      </c>
      <c r="B170" s="136" t="s">
        <v>918</v>
      </c>
      <c r="C170" s="137">
        <v>1292</v>
      </c>
      <c r="D170" s="137">
        <v>1152</v>
      </c>
      <c r="E170" s="137">
        <v>1141</v>
      </c>
      <c r="F170" s="137">
        <v>1073</v>
      </c>
      <c r="G170" s="137">
        <v>984</v>
      </c>
      <c r="H170" s="137">
        <v>942</v>
      </c>
      <c r="I170" s="137">
        <v>858</v>
      </c>
      <c r="J170" s="137">
        <v>792</v>
      </c>
      <c r="K170" s="137">
        <v>708</v>
      </c>
      <c r="L170" s="137">
        <v>633</v>
      </c>
      <c r="M170" s="137">
        <v>727</v>
      </c>
      <c r="N170" s="137">
        <v>706</v>
      </c>
      <c r="O170" s="137">
        <v>751</v>
      </c>
      <c r="P170" s="137">
        <v>769</v>
      </c>
      <c r="Q170" s="137">
        <v>461</v>
      </c>
      <c r="R170" s="137">
        <v>456</v>
      </c>
      <c r="S170" s="137">
        <v>397</v>
      </c>
      <c r="T170" s="137">
        <v>276</v>
      </c>
      <c r="U170" s="137">
        <v>201</v>
      </c>
      <c r="V170" s="137">
        <v>179</v>
      </c>
      <c r="W170" s="137">
        <v>151</v>
      </c>
      <c r="X170" s="137">
        <v>131</v>
      </c>
      <c r="Y170" s="137">
        <v>107</v>
      </c>
      <c r="Z170" s="137">
        <v>98</v>
      </c>
      <c r="AA170" s="137">
        <v>85</v>
      </c>
      <c r="AB170" s="137">
        <v>70</v>
      </c>
      <c r="AC170" s="137">
        <v>62</v>
      </c>
      <c r="AD170" s="137">
        <v>46</v>
      </c>
      <c r="AE170" s="137">
        <v>34</v>
      </c>
      <c r="AF170" s="137">
        <v>25</v>
      </c>
      <c r="AG170" s="137">
        <v>24</v>
      </c>
      <c r="AH170" s="137">
        <v>20</v>
      </c>
      <c r="AI170" s="137">
        <v>21</v>
      </c>
      <c r="AJ170" s="137">
        <v>19</v>
      </c>
      <c r="AK170" s="137">
        <v>13</v>
      </c>
      <c r="AL170" s="137">
        <v>11</v>
      </c>
      <c r="AM170" s="137">
        <v>8</v>
      </c>
      <c r="AN170" s="137">
        <v>9</v>
      </c>
      <c r="AO170" s="137">
        <v>8</v>
      </c>
    </row>
    <row r="171" spans="1:41" ht="18" hidden="1" customHeight="1">
      <c r="A171" s="136" t="s">
        <v>919</v>
      </c>
      <c r="B171" s="136" t="s">
        <v>920</v>
      </c>
      <c r="C171" s="137">
        <v>3931</v>
      </c>
      <c r="D171" s="137">
        <v>2931</v>
      </c>
      <c r="E171" s="137">
        <v>2532</v>
      </c>
      <c r="F171" s="137">
        <v>1566</v>
      </c>
      <c r="G171" s="137">
        <v>1103</v>
      </c>
      <c r="H171" s="137">
        <v>1101</v>
      </c>
      <c r="I171" s="137">
        <v>994</v>
      </c>
      <c r="J171" s="137">
        <v>920</v>
      </c>
      <c r="K171" s="137">
        <v>778</v>
      </c>
      <c r="L171" s="137">
        <v>440</v>
      </c>
      <c r="M171" s="137">
        <v>419</v>
      </c>
      <c r="N171" s="137">
        <v>393</v>
      </c>
      <c r="O171" s="137">
        <v>358</v>
      </c>
      <c r="P171" s="137">
        <v>318</v>
      </c>
      <c r="Q171" s="137">
        <v>284</v>
      </c>
      <c r="R171" s="137">
        <v>261</v>
      </c>
      <c r="S171" s="137">
        <v>227</v>
      </c>
      <c r="T171" s="137">
        <v>205</v>
      </c>
      <c r="U171" s="137">
        <v>164</v>
      </c>
      <c r="V171" s="137">
        <v>149</v>
      </c>
      <c r="W171" s="137">
        <v>118</v>
      </c>
      <c r="X171" s="137">
        <v>98</v>
      </c>
      <c r="Y171" s="137">
        <v>78</v>
      </c>
      <c r="Z171" s="137">
        <v>75</v>
      </c>
      <c r="AA171" s="137">
        <v>66</v>
      </c>
      <c r="AB171" s="137">
        <v>48</v>
      </c>
      <c r="AC171" s="137">
        <v>34</v>
      </c>
      <c r="AD171" s="137">
        <v>28</v>
      </c>
      <c r="AE171" s="137">
        <v>27</v>
      </c>
      <c r="AF171" s="137">
        <v>22</v>
      </c>
      <c r="AG171" s="137">
        <v>21</v>
      </c>
      <c r="AH171" s="137">
        <v>19</v>
      </c>
      <c r="AI171" s="137">
        <v>18</v>
      </c>
      <c r="AJ171" s="137">
        <v>17</v>
      </c>
      <c r="AK171" s="137">
        <v>15</v>
      </c>
      <c r="AL171" s="137">
        <v>14</v>
      </c>
      <c r="AM171" s="137">
        <v>12</v>
      </c>
      <c r="AN171" s="137">
        <v>11</v>
      </c>
      <c r="AO171" s="137">
        <v>10</v>
      </c>
    </row>
    <row r="172" spans="1:41" ht="18" hidden="1" customHeight="1">
      <c r="A172" s="136"/>
      <c r="B172" s="136" t="s">
        <v>727</v>
      </c>
      <c r="C172" s="137" t="s">
        <v>631</v>
      </c>
      <c r="D172" s="137" t="s">
        <v>631</v>
      </c>
      <c r="E172" s="137">
        <v>0</v>
      </c>
      <c r="F172" s="137">
        <v>0</v>
      </c>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c r="W172" s="137">
        <v>0</v>
      </c>
      <c r="X172" s="137">
        <v>0</v>
      </c>
      <c r="Y172" s="137">
        <v>0</v>
      </c>
      <c r="Z172" s="137">
        <v>0</v>
      </c>
      <c r="AA172" s="137">
        <v>0</v>
      </c>
      <c r="AB172" s="137">
        <v>0</v>
      </c>
      <c r="AC172" s="137">
        <v>0</v>
      </c>
      <c r="AD172" s="137">
        <v>0</v>
      </c>
      <c r="AE172" s="137">
        <v>0</v>
      </c>
      <c r="AF172" s="137">
        <v>0</v>
      </c>
      <c r="AG172" s="137">
        <v>0</v>
      </c>
      <c r="AH172" s="137">
        <v>0</v>
      </c>
      <c r="AI172" s="137">
        <v>0</v>
      </c>
      <c r="AJ172" s="137">
        <v>0</v>
      </c>
      <c r="AK172" s="137">
        <v>0</v>
      </c>
      <c r="AL172" s="137">
        <v>0</v>
      </c>
      <c r="AM172" s="137">
        <v>0</v>
      </c>
      <c r="AN172" s="137">
        <v>0</v>
      </c>
      <c r="AO172" s="137">
        <v>0</v>
      </c>
    </row>
    <row r="173" spans="1:41" ht="18" hidden="1" customHeight="1">
      <c r="A173" s="136" t="s">
        <v>921</v>
      </c>
      <c r="B173" s="136" t="s">
        <v>922</v>
      </c>
      <c r="C173" s="137">
        <v>18247</v>
      </c>
      <c r="D173" s="137">
        <v>15717</v>
      </c>
      <c r="E173" s="137">
        <v>13649</v>
      </c>
      <c r="F173" s="137">
        <v>12501</v>
      </c>
      <c r="G173" s="137">
        <v>32427</v>
      </c>
      <c r="H173" s="137">
        <v>29957</v>
      </c>
      <c r="I173" s="137">
        <v>26408</v>
      </c>
      <c r="J173" s="137">
        <v>23673</v>
      </c>
      <c r="K173" s="137">
        <v>22068</v>
      </c>
      <c r="L173" s="137">
        <v>21228</v>
      </c>
      <c r="M173" s="137">
        <v>20210</v>
      </c>
      <c r="N173" s="137">
        <v>18546</v>
      </c>
      <c r="O173" s="137">
        <v>17326</v>
      </c>
      <c r="P173" s="137">
        <v>15984</v>
      </c>
      <c r="Q173" s="137">
        <v>14871</v>
      </c>
      <c r="R173" s="137">
        <v>13659</v>
      </c>
      <c r="S173" s="137">
        <v>12451</v>
      </c>
      <c r="T173" s="137">
        <v>11461</v>
      </c>
      <c r="U173" s="137">
        <v>10011</v>
      </c>
      <c r="V173" s="137">
        <v>8891</v>
      </c>
      <c r="W173" s="137">
        <v>7808</v>
      </c>
      <c r="X173" s="137">
        <v>6702</v>
      </c>
      <c r="Y173" s="137">
        <v>5249</v>
      </c>
      <c r="Z173" s="137">
        <v>4302</v>
      </c>
      <c r="AA173" s="137">
        <v>3707</v>
      </c>
      <c r="AB173" s="137">
        <v>3086</v>
      </c>
      <c r="AC173" s="137">
        <v>2490</v>
      </c>
      <c r="AD173" s="137">
        <v>1718</v>
      </c>
      <c r="AE173" s="137">
        <v>975</v>
      </c>
      <c r="AF173" s="137">
        <v>815</v>
      </c>
      <c r="AG173" s="137">
        <v>741</v>
      </c>
      <c r="AH173" s="137">
        <v>706</v>
      </c>
      <c r="AI173" s="137">
        <v>687</v>
      </c>
      <c r="AJ173" s="137">
        <v>638</v>
      </c>
      <c r="AK173" s="137">
        <v>587</v>
      </c>
      <c r="AL173" s="137">
        <v>507</v>
      </c>
      <c r="AM173" s="137">
        <v>460</v>
      </c>
      <c r="AN173" s="137">
        <v>409</v>
      </c>
      <c r="AO173" s="137">
        <v>409</v>
      </c>
    </row>
    <row r="174" spans="1:41" ht="18" hidden="1" customHeight="1">
      <c r="A174" s="136" t="s">
        <v>923</v>
      </c>
      <c r="B174" s="136" t="s">
        <v>924</v>
      </c>
      <c r="C174" s="137">
        <v>3469</v>
      </c>
      <c r="D174" s="137">
        <v>2965</v>
      </c>
      <c r="E174" s="137">
        <v>2782</v>
      </c>
      <c r="F174" s="137">
        <v>2938</v>
      </c>
      <c r="G174" s="137">
        <v>24885</v>
      </c>
      <c r="H174" s="137">
        <v>24083</v>
      </c>
      <c r="I174" s="137">
        <v>21547</v>
      </c>
      <c r="J174" s="137">
        <v>19332</v>
      </c>
      <c r="K174" s="137">
        <v>18091</v>
      </c>
      <c r="L174" s="137">
        <v>17512</v>
      </c>
      <c r="M174" s="137">
        <v>16659</v>
      </c>
      <c r="N174" s="137">
        <v>15486</v>
      </c>
      <c r="O174" s="137">
        <v>14450</v>
      </c>
      <c r="P174" s="137">
        <v>13319</v>
      </c>
      <c r="Q174" s="137">
        <v>12174</v>
      </c>
      <c r="R174" s="137">
        <v>11106</v>
      </c>
      <c r="S174" s="137">
        <v>10313</v>
      </c>
      <c r="T174" s="137">
        <v>9664</v>
      </c>
      <c r="U174" s="137">
        <v>8455</v>
      </c>
      <c r="V174" s="137">
        <v>7471</v>
      </c>
      <c r="W174" s="137">
        <v>6529</v>
      </c>
      <c r="X174" s="137">
        <v>5530</v>
      </c>
      <c r="Y174" s="137">
        <v>4291</v>
      </c>
      <c r="Z174" s="137">
        <v>3444</v>
      </c>
      <c r="AA174" s="137">
        <v>2966</v>
      </c>
      <c r="AB174" s="137">
        <v>2422</v>
      </c>
      <c r="AC174" s="137">
        <v>1906</v>
      </c>
      <c r="AD174" s="137">
        <v>1197</v>
      </c>
      <c r="AE174" s="137">
        <v>505</v>
      </c>
      <c r="AF174" s="137">
        <v>368</v>
      </c>
      <c r="AG174" s="137">
        <v>307</v>
      </c>
      <c r="AH174" s="137">
        <v>281</v>
      </c>
      <c r="AI174" s="137">
        <v>264</v>
      </c>
      <c r="AJ174" s="137">
        <v>209</v>
      </c>
      <c r="AK174" s="137">
        <v>190</v>
      </c>
      <c r="AL174" s="137">
        <v>164</v>
      </c>
      <c r="AM174" s="137">
        <v>136</v>
      </c>
      <c r="AN174" s="137">
        <v>109</v>
      </c>
      <c r="AO174" s="137">
        <v>103</v>
      </c>
    </row>
    <row r="175" spans="1:41" ht="18" hidden="1" customHeight="1">
      <c r="A175" s="136" t="s">
        <v>925</v>
      </c>
      <c r="B175" s="136" t="s">
        <v>926</v>
      </c>
      <c r="C175" s="137">
        <v>1325</v>
      </c>
      <c r="D175" s="137">
        <v>1116</v>
      </c>
      <c r="E175" s="137">
        <v>1017</v>
      </c>
      <c r="F175" s="137">
        <v>746</v>
      </c>
      <c r="G175" s="137">
        <v>643</v>
      </c>
      <c r="H175" s="137">
        <v>614</v>
      </c>
      <c r="I175" s="137">
        <v>547</v>
      </c>
      <c r="J175" s="137">
        <v>493</v>
      </c>
      <c r="K175" s="137">
        <v>458</v>
      </c>
      <c r="L175" s="137">
        <v>438</v>
      </c>
      <c r="M175" s="137">
        <v>410</v>
      </c>
      <c r="N175" s="137">
        <v>391</v>
      </c>
      <c r="O175" s="137">
        <v>353</v>
      </c>
      <c r="P175" s="137">
        <v>343</v>
      </c>
      <c r="Q175" s="137">
        <v>315</v>
      </c>
      <c r="R175" s="137">
        <v>316</v>
      </c>
      <c r="S175" s="137">
        <v>301</v>
      </c>
      <c r="T175" s="137">
        <v>271</v>
      </c>
      <c r="U175" s="137">
        <v>238</v>
      </c>
      <c r="V175" s="137">
        <v>234</v>
      </c>
      <c r="W175" s="137">
        <v>194</v>
      </c>
      <c r="X175" s="137">
        <v>224</v>
      </c>
      <c r="Y175" s="137">
        <v>197</v>
      </c>
      <c r="Z175" s="137">
        <v>177</v>
      </c>
      <c r="AA175" s="137">
        <v>168</v>
      </c>
      <c r="AB175" s="137">
        <v>161</v>
      </c>
      <c r="AC175" s="137">
        <v>141</v>
      </c>
      <c r="AD175" s="137">
        <v>134</v>
      </c>
      <c r="AE175" s="137">
        <v>119</v>
      </c>
      <c r="AF175" s="137">
        <v>100</v>
      </c>
      <c r="AG175" s="137">
        <v>101</v>
      </c>
      <c r="AH175" s="137">
        <v>105</v>
      </c>
      <c r="AI175" s="137">
        <v>109</v>
      </c>
      <c r="AJ175" s="137">
        <v>104</v>
      </c>
      <c r="AK175" s="137">
        <v>98</v>
      </c>
      <c r="AL175" s="137">
        <v>107</v>
      </c>
      <c r="AM175" s="137">
        <v>105</v>
      </c>
      <c r="AN175" s="137">
        <v>107</v>
      </c>
      <c r="AO175" s="137">
        <v>115</v>
      </c>
    </row>
    <row r="176" spans="1:41" ht="18" hidden="1" customHeight="1">
      <c r="A176" s="136" t="s">
        <v>927</v>
      </c>
      <c r="B176" s="136" t="s">
        <v>928</v>
      </c>
      <c r="C176" s="137">
        <v>1054</v>
      </c>
      <c r="D176" s="137">
        <v>873</v>
      </c>
      <c r="E176" s="137">
        <v>777</v>
      </c>
      <c r="F176" s="137">
        <v>711</v>
      </c>
      <c r="G176" s="137">
        <v>617</v>
      </c>
      <c r="H176" s="137">
        <v>583</v>
      </c>
      <c r="I176" s="137">
        <v>518</v>
      </c>
      <c r="J176" s="137">
        <v>504</v>
      </c>
      <c r="K176" s="137">
        <v>475</v>
      </c>
      <c r="L176" s="137">
        <v>462</v>
      </c>
      <c r="M176" s="137">
        <v>440</v>
      </c>
      <c r="N176" s="137">
        <v>409</v>
      </c>
      <c r="O176" s="137">
        <v>380</v>
      </c>
      <c r="P176" s="137">
        <v>354</v>
      </c>
      <c r="Q176" s="137">
        <v>321</v>
      </c>
      <c r="R176" s="137">
        <v>314</v>
      </c>
      <c r="S176" s="137">
        <v>293</v>
      </c>
      <c r="T176" s="137">
        <v>279</v>
      </c>
      <c r="U176" s="137">
        <v>277</v>
      </c>
      <c r="V176" s="137">
        <v>263</v>
      </c>
      <c r="W176" s="137">
        <v>250</v>
      </c>
      <c r="X176" s="137">
        <v>232</v>
      </c>
      <c r="Y176" s="137">
        <v>200</v>
      </c>
      <c r="Z176" s="137">
        <v>164</v>
      </c>
      <c r="AA176" s="137">
        <v>135</v>
      </c>
      <c r="AB176" s="137">
        <v>120</v>
      </c>
      <c r="AC176" s="137">
        <v>98</v>
      </c>
      <c r="AD176" s="137">
        <v>74</v>
      </c>
      <c r="AE176" s="137">
        <v>67</v>
      </c>
      <c r="AF176" s="137">
        <v>58</v>
      </c>
      <c r="AG176" s="137">
        <v>58</v>
      </c>
      <c r="AH176" s="137">
        <v>48</v>
      </c>
      <c r="AI176" s="137">
        <v>43</v>
      </c>
      <c r="AJ176" s="137">
        <v>40</v>
      </c>
      <c r="AK176" s="137">
        <v>42</v>
      </c>
      <c r="AL176" s="137">
        <v>40</v>
      </c>
      <c r="AM176" s="137">
        <v>42</v>
      </c>
      <c r="AN176" s="137">
        <v>41</v>
      </c>
      <c r="AO176" s="137">
        <v>45</v>
      </c>
    </row>
    <row r="177" spans="1:41" ht="18" hidden="1" customHeight="1">
      <c r="A177" s="136" t="s">
        <v>929</v>
      </c>
      <c r="B177" s="136" t="s">
        <v>930</v>
      </c>
      <c r="C177" s="137">
        <v>1034</v>
      </c>
      <c r="D177" s="137">
        <v>842</v>
      </c>
      <c r="E177" s="137">
        <v>729</v>
      </c>
      <c r="F177" s="137">
        <v>623</v>
      </c>
      <c r="G177" s="137">
        <v>515</v>
      </c>
      <c r="H177" s="137">
        <v>499</v>
      </c>
      <c r="I177" s="137">
        <v>452</v>
      </c>
      <c r="J177" s="137">
        <v>408</v>
      </c>
      <c r="K177" s="137">
        <v>374</v>
      </c>
      <c r="L177" s="137">
        <v>350</v>
      </c>
      <c r="M177" s="137">
        <v>332</v>
      </c>
      <c r="N177" s="137">
        <v>303</v>
      </c>
      <c r="O177" s="137">
        <v>257</v>
      </c>
      <c r="P177" s="137">
        <v>238</v>
      </c>
      <c r="Q177" s="137">
        <v>210</v>
      </c>
      <c r="R177" s="137">
        <v>202</v>
      </c>
      <c r="S177" s="137">
        <v>193</v>
      </c>
      <c r="T177" s="137">
        <v>185</v>
      </c>
      <c r="U177" s="137">
        <v>147</v>
      </c>
      <c r="V177" s="137">
        <v>135</v>
      </c>
      <c r="W177" s="137">
        <v>130</v>
      </c>
      <c r="X177" s="137">
        <v>107</v>
      </c>
      <c r="Y177" s="137">
        <v>91</v>
      </c>
      <c r="Z177" s="137">
        <v>81</v>
      </c>
      <c r="AA177" s="137">
        <v>69</v>
      </c>
      <c r="AB177" s="137">
        <v>62</v>
      </c>
      <c r="AC177" s="137">
        <v>46</v>
      </c>
      <c r="AD177" s="137">
        <v>28</v>
      </c>
      <c r="AE177" s="137">
        <v>19</v>
      </c>
      <c r="AF177" s="137">
        <v>18</v>
      </c>
      <c r="AG177" s="137">
        <v>19</v>
      </c>
      <c r="AH177" s="137">
        <v>16</v>
      </c>
      <c r="AI177" s="137">
        <v>13</v>
      </c>
      <c r="AJ177" s="137">
        <v>12</v>
      </c>
      <c r="AK177" s="137">
        <v>8</v>
      </c>
      <c r="AL177" s="137">
        <v>8</v>
      </c>
      <c r="AM177" s="137">
        <v>10</v>
      </c>
      <c r="AN177" s="137">
        <v>10</v>
      </c>
      <c r="AO177" s="137">
        <v>11</v>
      </c>
    </row>
    <row r="178" spans="1:41" ht="18" hidden="1" customHeight="1">
      <c r="A178" s="136" t="s">
        <v>931</v>
      </c>
      <c r="B178" s="136" t="s">
        <v>932</v>
      </c>
      <c r="C178" s="137">
        <v>9924</v>
      </c>
      <c r="D178" s="137">
        <v>8688</v>
      </c>
      <c r="E178" s="137">
        <v>7267</v>
      </c>
      <c r="F178" s="137">
        <v>6522</v>
      </c>
      <c r="G178" s="137">
        <v>4963</v>
      </c>
      <c r="H178" s="137">
        <v>3409</v>
      </c>
      <c r="I178" s="137">
        <v>2664</v>
      </c>
      <c r="J178" s="137">
        <v>2293</v>
      </c>
      <c r="K178" s="137">
        <v>2094</v>
      </c>
      <c r="L178" s="137">
        <v>1935</v>
      </c>
      <c r="M178" s="137">
        <v>1864</v>
      </c>
      <c r="N178" s="137">
        <v>1478</v>
      </c>
      <c r="O178" s="137">
        <v>1446</v>
      </c>
      <c r="P178" s="137">
        <v>1328</v>
      </c>
      <c r="Q178" s="137">
        <v>1490</v>
      </c>
      <c r="R178" s="137">
        <v>1386</v>
      </c>
      <c r="S178" s="137">
        <v>1040</v>
      </c>
      <c r="T178" s="137">
        <v>780</v>
      </c>
      <c r="U178" s="137">
        <v>635</v>
      </c>
      <c r="V178" s="137">
        <v>540</v>
      </c>
      <c r="W178" s="137">
        <v>476</v>
      </c>
      <c r="X178" s="137">
        <v>389</v>
      </c>
      <c r="Y178" s="137">
        <v>264</v>
      </c>
      <c r="Z178" s="137">
        <v>277</v>
      </c>
      <c r="AA178" s="137">
        <v>226</v>
      </c>
      <c r="AB178" s="137">
        <v>211</v>
      </c>
      <c r="AC178" s="137">
        <v>207</v>
      </c>
      <c r="AD178" s="137">
        <v>207</v>
      </c>
      <c r="AE178" s="137">
        <v>207</v>
      </c>
      <c r="AF178" s="137">
        <v>222</v>
      </c>
      <c r="AG178" s="137">
        <v>213</v>
      </c>
      <c r="AH178" s="137">
        <v>210</v>
      </c>
      <c r="AI178" s="137">
        <v>217</v>
      </c>
      <c r="AJ178" s="137">
        <v>234</v>
      </c>
      <c r="AK178" s="137">
        <v>207</v>
      </c>
      <c r="AL178" s="137">
        <v>148</v>
      </c>
      <c r="AM178" s="137">
        <v>132</v>
      </c>
      <c r="AN178" s="137">
        <v>107</v>
      </c>
      <c r="AO178" s="137">
        <v>101</v>
      </c>
    </row>
    <row r="179" spans="1:41" ht="18" hidden="1" customHeight="1">
      <c r="A179" s="136" t="s">
        <v>933</v>
      </c>
      <c r="B179" s="136" t="s">
        <v>934</v>
      </c>
      <c r="C179" s="137">
        <v>756</v>
      </c>
      <c r="D179" s="137">
        <v>661</v>
      </c>
      <c r="E179" s="137">
        <v>578</v>
      </c>
      <c r="F179" s="137">
        <v>504</v>
      </c>
      <c r="G179" s="137">
        <v>441</v>
      </c>
      <c r="H179" s="137">
        <v>429</v>
      </c>
      <c r="I179" s="137">
        <v>378</v>
      </c>
      <c r="J179" s="137">
        <v>354</v>
      </c>
      <c r="K179" s="137">
        <v>325</v>
      </c>
      <c r="L179" s="137">
        <v>305</v>
      </c>
      <c r="M179" s="137">
        <v>282</v>
      </c>
      <c r="N179" s="137">
        <v>272</v>
      </c>
      <c r="O179" s="137">
        <v>249</v>
      </c>
      <c r="P179" s="137">
        <v>230</v>
      </c>
      <c r="Q179" s="137">
        <v>211</v>
      </c>
      <c r="R179" s="137">
        <v>185</v>
      </c>
      <c r="S179" s="137">
        <v>175</v>
      </c>
      <c r="T179" s="137">
        <v>161</v>
      </c>
      <c r="U179" s="137">
        <v>150</v>
      </c>
      <c r="V179" s="137">
        <v>148</v>
      </c>
      <c r="W179" s="137">
        <v>132</v>
      </c>
      <c r="X179" s="137">
        <v>123</v>
      </c>
      <c r="Y179" s="137">
        <v>111</v>
      </c>
      <c r="Z179" s="137">
        <v>99</v>
      </c>
      <c r="AA179" s="137">
        <v>90</v>
      </c>
      <c r="AB179" s="137">
        <v>65</v>
      </c>
      <c r="AC179" s="137">
        <v>54</v>
      </c>
      <c r="AD179" s="137">
        <v>47</v>
      </c>
      <c r="AE179" s="137">
        <v>35</v>
      </c>
      <c r="AF179" s="137">
        <v>27</v>
      </c>
      <c r="AG179" s="137">
        <v>24</v>
      </c>
      <c r="AH179" s="137">
        <v>24</v>
      </c>
      <c r="AI179" s="137">
        <v>22</v>
      </c>
      <c r="AJ179" s="137">
        <v>21</v>
      </c>
      <c r="AK179" s="137">
        <v>25</v>
      </c>
      <c r="AL179" s="137">
        <v>26</v>
      </c>
      <c r="AM179" s="137">
        <v>22</v>
      </c>
      <c r="AN179" s="137">
        <v>22</v>
      </c>
      <c r="AO179" s="137">
        <v>21</v>
      </c>
    </row>
    <row r="180" spans="1:41" ht="18" hidden="1" customHeight="1">
      <c r="A180" s="136" t="s">
        <v>935</v>
      </c>
      <c r="B180" s="136" t="s">
        <v>936</v>
      </c>
      <c r="C180" s="137">
        <v>685</v>
      </c>
      <c r="D180" s="137">
        <v>572</v>
      </c>
      <c r="E180" s="137">
        <v>499</v>
      </c>
      <c r="F180" s="137">
        <v>457</v>
      </c>
      <c r="G180" s="137">
        <v>363</v>
      </c>
      <c r="H180" s="137">
        <v>340</v>
      </c>
      <c r="I180" s="137">
        <v>302</v>
      </c>
      <c r="J180" s="137">
        <v>289</v>
      </c>
      <c r="K180" s="137">
        <v>251</v>
      </c>
      <c r="L180" s="137">
        <v>226</v>
      </c>
      <c r="M180" s="137">
        <v>223</v>
      </c>
      <c r="N180" s="137">
        <v>207</v>
      </c>
      <c r="O180" s="137">
        <v>191</v>
      </c>
      <c r="P180" s="137">
        <v>172</v>
      </c>
      <c r="Q180" s="137">
        <v>150</v>
      </c>
      <c r="R180" s="137">
        <v>150</v>
      </c>
      <c r="S180" s="137">
        <v>136</v>
      </c>
      <c r="T180" s="137">
        <v>121</v>
      </c>
      <c r="U180" s="137">
        <v>109</v>
      </c>
      <c r="V180" s="137">
        <v>100</v>
      </c>
      <c r="W180" s="137">
        <v>97</v>
      </c>
      <c r="X180" s="137">
        <v>97</v>
      </c>
      <c r="Y180" s="137">
        <v>95</v>
      </c>
      <c r="Z180" s="137">
        <v>60</v>
      </c>
      <c r="AA180" s="137">
        <v>53</v>
      </c>
      <c r="AB180" s="137">
        <v>45</v>
      </c>
      <c r="AC180" s="137">
        <v>38</v>
      </c>
      <c r="AD180" s="137">
        <v>31</v>
      </c>
      <c r="AE180" s="137">
        <v>23</v>
      </c>
      <c r="AF180" s="137">
        <v>22</v>
      </c>
      <c r="AG180" s="137">
        <v>19</v>
      </c>
      <c r="AH180" s="137">
        <v>22</v>
      </c>
      <c r="AI180" s="137">
        <v>19</v>
      </c>
      <c r="AJ180" s="137">
        <v>18</v>
      </c>
      <c r="AK180" s="137">
        <v>17</v>
      </c>
      <c r="AL180" s="137">
        <v>14</v>
      </c>
      <c r="AM180" s="137">
        <v>13</v>
      </c>
      <c r="AN180" s="137">
        <v>13</v>
      </c>
      <c r="AO180" s="137">
        <v>13</v>
      </c>
    </row>
    <row r="181" spans="1:41" ht="18" hidden="1" customHeight="1">
      <c r="A181" s="136" t="s">
        <v>937</v>
      </c>
      <c r="B181" s="136" t="s">
        <v>938</v>
      </c>
      <c r="C181" s="137">
        <v>4365</v>
      </c>
      <c r="D181" s="137">
        <v>4039</v>
      </c>
      <c r="E181" s="137">
        <v>3612</v>
      </c>
      <c r="F181" s="137">
        <v>2851</v>
      </c>
      <c r="G181" s="137">
        <v>2547</v>
      </c>
      <c r="H181" s="137">
        <v>2405</v>
      </c>
      <c r="I181" s="137">
        <v>1896</v>
      </c>
      <c r="J181" s="137">
        <v>1759</v>
      </c>
      <c r="K181" s="137">
        <v>1610</v>
      </c>
      <c r="L181" s="137">
        <v>1546</v>
      </c>
      <c r="M181" s="137">
        <v>1498</v>
      </c>
      <c r="N181" s="137">
        <v>1435</v>
      </c>
      <c r="O181" s="137">
        <v>1400</v>
      </c>
      <c r="P181" s="137">
        <v>1321</v>
      </c>
      <c r="Q181" s="137">
        <v>1182</v>
      </c>
      <c r="R181" s="137">
        <v>1117</v>
      </c>
      <c r="S181" s="137">
        <v>1012</v>
      </c>
      <c r="T181" s="137">
        <v>915</v>
      </c>
      <c r="U181" s="137">
        <v>770</v>
      </c>
      <c r="V181" s="137">
        <v>724</v>
      </c>
      <c r="W181" s="137">
        <v>642</v>
      </c>
      <c r="X181" s="137">
        <v>580</v>
      </c>
      <c r="Y181" s="137">
        <v>573</v>
      </c>
      <c r="Z181" s="137">
        <v>572</v>
      </c>
      <c r="AA181" s="137">
        <v>626</v>
      </c>
      <c r="AB181" s="137">
        <v>653</v>
      </c>
      <c r="AC181" s="137">
        <v>758</v>
      </c>
      <c r="AD181" s="137">
        <v>786</v>
      </c>
      <c r="AE181" s="137">
        <v>739</v>
      </c>
      <c r="AF181" s="137">
        <v>643</v>
      </c>
      <c r="AG181" s="137">
        <v>626</v>
      </c>
      <c r="AH181" s="137">
        <v>669</v>
      </c>
      <c r="AI181" s="137">
        <v>543</v>
      </c>
      <c r="AJ181" s="137">
        <v>502</v>
      </c>
      <c r="AK181" s="137">
        <v>494</v>
      </c>
      <c r="AL181" s="137">
        <v>291</v>
      </c>
      <c r="AM181" s="137">
        <v>245</v>
      </c>
      <c r="AN181" s="137">
        <v>105</v>
      </c>
      <c r="AO181" s="137">
        <v>86</v>
      </c>
    </row>
    <row r="182" spans="1:41" ht="18" hidden="1" customHeight="1">
      <c r="A182" s="136" t="s">
        <v>939</v>
      </c>
      <c r="B182" s="136" t="s">
        <v>940</v>
      </c>
      <c r="C182" s="137">
        <v>895</v>
      </c>
      <c r="D182" s="137">
        <v>774</v>
      </c>
      <c r="E182" s="137">
        <v>667</v>
      </c>
      <c r="F182" s="137">
        <v>631</v>
      </c>
      <c r="G182" s="137">
        <v>561</v>
      </c>
      <c r="H182" s="137">
        <v>566</v>
      </c>
      <c r="I182" s="137">
        <v>486</v>
      </c>
      <c r="J182" s="137">
        <v>449</v>
      </c>
      <c r="K182" s="137">
        <v>402</v>
      </c>
      <c r="L182" s="137">
        <v>385</v>
      </c>
      <c r="M182" s="137">
        <v>361</v>
      </c>
      <c r="N182" s="137">
        <v>345</v>
      </c>
      <c r="O182" s="137">
        <v>316</v>
      </c>
      <c r="P182" s="137">
        <v>287</v>
      </c>
      <c r="Q182" s="137">
        <v>262</v>
      </c>
      <c r="R182" s="137">
        <v>244</v>
      </c>
      <c r="S182" s="137">
        <v>211</v>
      </c>
      <c r="T182" s="137">
        <v>192</v>
      </c>
      <c r="U182" s="137">
        <v>152</v>
      </c>
      <c r="V182" s="137">
        <v>148</v>
      </c>
      <c r="W182" s="137">
        <v>121</v>
      </c>
      <c r="X182" s="137">
        <v>103</v>
      </c>
      <c r="Y182" s="137">
        <v>91</v>
      </c>
      <c r="Z182" s="137">
        <v>74</v>
      </c>
      <c r="AA182" s="137">
        <v>56</v>
      </c>
      <c r="AB182" s="137">
        <v>40</v>
      </c>
      <c r="AC182" s="137">
        <v>31</v>
      </c>
      <c r="AD182" s="137">
        <v>26</v>
      </c>
      <c r="AE182" s="137">
        <v>16</v>
      </c>
      <c r="AF182" s="137">
        <v>11</v>
      </c>
      <c r="AG182" s="137">
        <v>10</v>
      </c>
      <c r="AH182" s="137">
        <v>11</v>
      </c>
      <c r="AI182" s="137">
        <v>10</v>
      </c>
      <c r="AJ182" s="137">
        <v>8</v>
      </c>
      <c r="AK182" s="137">
        <v>6</v>
      </c>
      <c r="AL182" s="137">
        <v>7</v>
      </c>
      <c r="AM182" s="137">
        <v>6</v>
      </c>
      <c r="AN182" s="137">
        <v>6</v>
      </c>
      <c r="AO182" s="137">
        <v>6</v>
      </c>
    </row>
    <row r="183" spans="1:41" ht="18" hidden="1" customHeight="1">
      <c r="A183" s="136" t="s">
        <v>941</v>
      </c>
      <c r="B183" s="136" t="s">
        <v>942</v>
      </c>
      <c r="C183" s="137">
        <v>564</v>
      </c>
      <c r="D183" s="137">
        <v>490</v>
      </c>
      <c r="E183" s="137">
        <v>452</v>
      </c>
      <c r="F183" s="137">
        <v>416</v>
      </c>
      <c r="G183" s="137">
        <v>367</v>
      </c>
      <c r="H183" s="137">
        <v>349</v>
      </c>
      <c r="I183" s="137">
        <v>324</v>
      </c>
      <c r="J183" s="137">
        <v>295</v>
      </c>
      <c r="K183" s="137">
        <v>273</v>
      </c>
      <c r="L183" s="137">
        <v>249</v>
      </c>
      <c r="M183" s="137">
        <v>243</v>
      </c>
      <c r="N183" s="137">
        <v>233</v>
      </c>
      <c r="O183" s="137">
        <v>214</v>
      </c>
      <c r="P183" s="137">
        <v>195</v>
      </c>
      <c r="Q183" s="137">
        <v>172</v>
      </c>
      <c r="R183" s="137">
        <v>153</v>
      </c>
      <c r="S183" s="137">
        <v>134</v>
      </c>
      <c r="T183" s="137">
        <v>128</v>
      </c>
      <c r="U183" s="137">
        <v>115</v>
      </c>
      <c r="V183" s="137">
        <v>93</v>
      </c>
      <c r="W183" s="137">
        <v>80</v>
      </c>
      <c r="X183" s="137">
        <v>63</v>
      </c>
      <c r="Y183" s="137">
        <v>51</v>
      </c>
      <c r="Z183" s="137">
        <v>43</v>
      </c>
      <c r="AA183" s="137">
        <v>43</v>
      </c>
      <c r="AB183" s="137">
        <v>35</v>
      </c>
      <c r="AC183" s="137">
        <v>28</v>
      </c>
      <c r="AD183" s="137">
        <v>23</v>
      </c>
      <c r="AE183" s="137">
        <v>19</v>
      </c>
      <c r="AF183" s="137">
        <v>16</v>
      </c>
      <c r="AG183" s="137">
        <v>14</v>
      </c>
      <c r="AH183" s="137">
        <v>13</v>
      </c>
      <c r="AI183" s="137">
        <v>12</v>
      </c>
      <c r="AJ183" s="137">
        <v>10</v>
      </c>
      <c r="AK183" s="137">
        <v>7</v>
      </c>
      <c r="AL183" s="137">
        <v>6</v>
      </c>
      <c r="AM183" s="137">
        <v>5</v>
      </c>
      <c r="AN183" s="137" t="s">
        <v>631</v>
      </c>
      <c r="AO183" s="137">
        <v>5</v>
      </c>
    </row>
    <row r="184" spans="1:41" ht="18" hidden="1" customHeight="1">
      <c r="A184" s="136" t="s">
        <v>943</v>
      </c>
      <c r="B184" s="136" t="s">
        <v>944</v>
      </c>
      <c r="C184" s="137">
        <v>306</v>
      </c>
      <c r="D184" s="137">
        <v>271</v>
      </c>
      <c r="E184" s="137">
        <v>240</v>
      </c>
      <c r="F184" s="137">
        <v>215</v>
      </c>
      <c r="G184" s="137">
        <v>195</v>
      </c>
      <c r="H184" s="137">
        <v>171</v>
      </c>
      <c r="I184" s="137">
        <v>162</v>
      </c>
      <c r="J184" s="137">
        <v>152</v>
      </c>
      <c r="K184" s="137">
        <v>134</v>
      </c>
      <c r="L184" s="137">
        <v>130</v>
      </c>
      <c r="M184" s="137">
        <v>126</v>
      </c>
      <c r="N184" s="137">
        <v>121</v>
      </c>
      <c r="O184" s="137">
        <v>108</v>
      </c>
      <c r="P184" s="137">
        <v>102</v>
      </c>
      <c r="Q184" s="137">
        <v>101</v>
      </c>
      <c r="R184" s="137">
        <v>93</v>
      </c>
      <c r="S184" s="137">
        <v>89</v>
      </c>
      <c r="T184" s="137">
        <v>78</v>
      </c>
      <c r="U184" s="137">
        <v>71</v>
      </c>
      <c r="V184" s="137">
        <v>67</v>
      </c>
      <c r="W184" s="137">
        <v>61</v>
      </c>
      <c r="X184" s="137">
        <v>60</v>
      </c>
      <c r="Y184" s="137">
        <v>51</v>
      </c>
      <c r="Z184" s="137">
        <v>39</v>
      </c>
      <c r="AA184" s="137">
        <v>32</v>
      </c>
      <c r="AB184" s="137">
        <v>24</v>
      </c>
      <c r="AC184" s="137">
        <v>19</v>
      </c>
      <c r="AD184" s="137">
        <v>17</v>
      </c>
      <c r="AE184" s="137">
        <v>10</v>
      </c>
      <c r="AF184" s="137">
        <v>6</v>
      </c>
      <c r="AG184" s="137">
        <v>5</v>
      </c>
      <c r="AH184" s="137" t="s">
        <v>631</v>
      </c>
      <c r="AI184" s="137">
        <v>5</v>
      </c>
      <c r="AJ184" s="137" t="s">
        <v>631</v>
      </c>
      <c r="AK184" s="137" t="s">
        <v>631</v>
      </c>
      <c r="AL184" s="137">
        <v>8</v>
      </c>
      <c r="AM184" s="137">
        <v>10</v>
      </c>
      <c r="AN184" s="137" t="s">
        <v>631</v>
      </c>
      <c r="AO184" s="137" t="s">
        <v>631</v>
      </c>
    </row>
    <row r="185" spans="1:41" ht="18" hidden="1" customHeight="1">
      <c r="A185" s="136" t="s">
        <v>945</v>
      </c>
      <c r="B185" s="136" t="s">
        <v>946</v>
      </c>
      <c r="C185" s="137">
        <v>812</v>
      </c>
      <c r="D185" s="137">
        <v>828</v>
      </c>
      <c r="E185" s="137">
        <v>682</v>
      </c>
      <c r="F185" s="137">
        <v>596</v>
      </c>
      <c r="G185" s="137">
        <v>519</v>
      </c>
      <c r="H185" s="137">
        <v>418</v>
      </c>
      <c r="I185" s="137">
        <v>210</v>
      </c>
      <c r="J185" s="137">
        <v>202</v>
      </c>
      <c r="K185" s="137">
        <v>173</v>
      </c>
      <c r="L185" s="137">
        <v>170</v>
      </c>
      <c r="M185" s="137">
        <v>159</v>
      </c>
      <c r="N185" s="137">
        <v>145</v>
      </c>
      <c r="O185" s="137">
        <v>135</v>
      </c>
      <c r="P185" s="137">
        <v>130</v>
      </c>
      <c r="Q185" s="137">
        <v>115</v>
      </c>
      <c r="R185" s="137">
        <v>108</v>
      </c>
      <c r="S185" s="137">
        <v>95</v>
      </c>
      <c r="T185" s="137">
        <v>90</v>
      </c>
      <c r="U185" s="137">
        <v>75</v>
      </c>
      <c r="V185" s="137">
        <v>71</v>
      </c>
      <c r="W185" s="137">
        <v>66</v>
      </c>
      <c r="X185" s="137">
        <v>59</v>
      </c>
      <c r="Y185" s="137">
        <v>56</v>
      </c>
      <c r="Z185" s="137">
        <v>60</v>
      </c>
      <c r="AA185" s="137">
        <v>94</v>
      </c>
      <c r="AB185" s="137">
        <v>89</v>
      </c>
      <c r="AC185" s="137">
        <v>105</v>
      </c>
      <c r="AD185" s="137">
        <v>113</v>
      </c>
      <c r="AE185" s="137">
        <v>120</v>
      </c>
      <c r="AF185" s="137">
        <v>103</v>
      </c>
      <c r="AG185" s="137">
        <v>138</v>
      </c>
      <c r="AH185" s="137">
        <v>141</v>
      </c>
      <c r="AI185" s="137">
        <v>153</v>
      </c>
      <c r="AJ185" s="137">
        <v>153</v>
      </c>
      <c r="AK185" s="137">
        <v>140</v>
      </c>
      <c r="AL185" s="137">
        <v>128</v>
      </c>
      <c r="AM185" s="137">
        <v>94</v>
      </c>
      <c r="AN185" s="137">
        <v>36</v>
      </c>
      <c r="AO185" s="137">
        <v>11</v>
      </c>
    </row>
    <row r="186" spans="1:41" ht="18" hidden="1" customHeight="1">
      <c r="A186" s="136" t="s">
        <v>947</v>
      </c>
      <c r="B186" s="136" t="s">
        <v>948</v>
      </c>
      <c r="C186" s="137">
        <v>1403</v>
      </c>
      <c r="D186" s="137">
        <v>1346</v>
      </c>
      <c r="E186" s="137">
        <v>1291</v>
      </c>
      <c r="F186" s="137">
        <v>735</v>
      </c>
      <c r="G186" s="137">
        <v>681</v>
      </c>
      <c r="H186" s="137">
        <v>676</v>
      </c>
      <c r="I186" s="137">
        <v>509</v>
      </c>
      <c r="J186" s="137">
        <v>466</v>
      </c>
      <c r="K186" s="137">
        <v>442</v>
      </c>
      <c r="L186" s="137">
        <v>437</v>
      </c>
      <c r="M186" s="137">
        <v>441</v>
      </c>
      <c r="N186" s="137">
        <v>434</v>
      </c>
      <c r="O186" s="137">
        <v>451</v>
      </c>
      <c r="P186" s="137">
        <v>448</v>
      </c>
      <c r="Q186" s="137">
        <v>400</v>
      </c>
      <c r="R186" s="137">
        <v>393</v>
      </c>
      <c r="S186" s="137">
        <v>368</v>
      </c>
      <c r="T186" s="137">
        <v>319</v>
      </c>
      <c r="U186" s="137">
        <v>266</v>
      </c>
      <c r="V186" s="137">
        <v>261</v>
      </c>
      <c r="W186" s="137">
        <v>238</v>
      </c>
      <c r="X186" s="137">
        <v>226</v>
      </c>
      <c r="Y186" s="137">
        <v>267</v>
      </c>
      <c r="Z186" s="137">
        <v>308</v>
      </c>
      <c r="AA186" s="137">
        <v>361</v>
      </c>
      <c r="AB186" s="137">
        <v>435</v>
      </c>
      <c r="AC186" s="137">
        <v>553</v>
      </c>
      <c r="AD186" s="137">
        <v>591</v>
      </c>
      <c r="AE186" s="137">
        <v>563</v>
      </c>
      <c r="AF186" s="137">
        <v>499</v>
      </c>
      <c r="AG186" s="137">
        <v>454</v>
      </c>
      <c r="AH186" s="137">
        <v>496</v>
      </c>
      <c r="AI186" s="137">
        <v>359</v>
      </c>
      <c r="AJ186" s="137">
        <v>324</v>
      </c>
      <c r="AK186" s="137">
        <v>334</v>
      </c>
      <c r="AL186" s="137">
        <v>137</v>
      </c>
      <c r="AM186" s="137">
        <v>124</v>
      </c>
      <c r="AN186" s="137">
        <v>51</v>
      </c>
      <c r="AO186" s="137">
        <v>57</v>
      </c>
    </row>
    <row r="187" spans="1:41" ht="18" hidden="1" customHeight="1">
      <c r="A187" s="136" t="s">
        <v>949</v>
      </c>
      <c r="B187" s="136" t="s">
        <v>950</v>
      </c>
      <c r="C187" s="137">
        <v>385</v>
      </c>
      <c r="D187" s="137">
        <v>330</v>
      </c>
      <c r="E187" s="137">
        <v>280</v>
      </c>
      <c r="F187" s="137">
        <v>258</v>
      </c>
      <c r="G187" s="137">
        <v>224</v>
      </c>
      <c r="H187" s="137">
        <v>225</v>
      </c>
      <c r="I187" s="137">
        <v>205</v>
      </c>
      <c r="J187" s="137">
        <v>195</v>
      </c>
      <c r="K187" s="137">
        <v>186</v>
      </c>
      <c r="L187" s="137">
        <v>175</v>
      </c>
      <c r="M187" s="137">
        <v>168</v>
      </c>
      <c r="N187" s="137">
        <v>157</v>
      </c>
      <c r="O187" s="137">
        <v>176</v>
      </c>
      <c r="P187" s="137">
        <v>159</v>
      </c>
      <c r="Q187" s="137">
        <v>132</v>
      </c>
      <c r="R187" s="137">
        <v>126</v>
      </c>
      <c r="S187" s="137">
        <v>115</v>
      </c>
      <c r="T187" s="137">
        <v>108</v>
      </c>
      <c r="U187" s="137">
        <v>91</v>
      </c>
      <c r="V187" s="137">
        <v>84</v>
      </c>
      <c r="W187" s="137">
        <v>76</v>
      </c>
      <c r="X187" s="137">
        <v>69</v>
      </c>
      <c r="Y187" s="137">
        <v>57</v>
      </c>
      <c r="Z187" s="137">
        <v>48</v>
      </c>
      <c r="AA187" s="137">
        <v>40</v>
      </c>
      <c r="AB187" s="137">
        <v>30</v>
      </c>
      <c r="AC187" s="137">
        <v>22</v>
      </c>
      <c r="AD187" s="137">
        <v>16</v>
      </c>
      <c r="AE187" s="137">
        <v>11</v>
      </c>
      <c r="AF187" s="137">
        <v>8</v>
      </c>
      <c r="AG187" s="137">
        <v>5</v>
      </c>
      <c r="AH187" s="137" t="s">
        <v>631</v>
      </c>
      <c r="AI187" s="137" t="s">
        <v>631</v>
      </c>
      <c r="AJ187" s="137" t="s">
        <v>631</v>
      </c>
      <c r="AK187" s="137">
        <v>5</v>
      </c>
      <c r="AL187" s="137">
        <v>5</v>
      </c>
      <c r="AM187" s="137">
        <v>6</v>
      </c>
      <c r="AN187" s="137">
        <v>6</v>
      </c>
      <c r="AO187" s="137">
        <v>5</v>
      </c>
    </row>
    <row r="188" spans="1:41" ht="18" hidden="1" customHeight="1">
      <c r="A188" s="136"/>
      <c r="B188" s="136" t="s">
        <v>650</v>
      </c>
      <c r="C188" s="137" t="s">
        <v>631</v>
      </c>
      <c r="D188" s="137" t="s">
        <v>631</v>
      </c>
      <c r="E188" s="137" t="s">
        <v>631</v>
      </c>
      <c r="F188" s="137" t="s">
        <v>631</v>
      </c>
      <c r="G188" s="137" t="s">
        <v>631</v>
      </c>
      <c r="H188" s="137" t="s">
        <v>631</v>
      </c>
      <c r="I188" s="137" t="s">
        <v>631</v>
      </c>
      <c r="J188" s="137" t="s">
        <v>631</v>
      </c>
      <c r="K188" s="137" t="s">
        <v>631</v>
      </c>
      <c r="L188" s="137" t="s">
        <v>631</v>
      </c>
      <c r="M188" s="137" t="s">
        <v>631</v>
      </c>
      <c r="N188" s="137">
        <v>5</v>
      </c>
      <c r="O188" s="137" t="s">
        <v>631</v>
      </c>
      <c r="P188" s="137" t="s">
        <v>631</v>
      </c>
      <c r="Q188" s="137" t="s">
        <v>631</v>
      </c>
      <c r="R188" s="137" t="s">
        <v>631</v>
      </c>
      <c r="S188" s="137" t="s">
        <v>631</v>
      </c>
      <c r="T188" s="137" t="s">
        <v>631</v>
      </c>
      <c r="U188" s="137" t="s">
        <v>631</v>
      </c>
      <c r="V188" s="137" t="s">
        <v>631</v>
      </c>
      <c r="W188" s="137" t="s">
        <v>631</v>
      </c>
      <c r="X188" s="137" t="s">
        <v>631</v>
      </c>
      <c r="Y188" s="137" t="s">
        <v>631</v>
      </c>
      <c r="Z188" s="137" t="s">
        <v>631</v>
      </c>
      <c r="AA188" s="137" t="s">
        <v>631</v>
      </c>
      <c r="AB188" s="137" t="s">
        <v>631</v>
      </c>
      <c r="AC188" s="137" t="s">
        <v>631</v>
      </c>
      <c r="AD188" s="137" t="s">
        <v>631</v>
      </c>
      <c r="AE188" s="137" t="s">
        <v>631</v>
      </c>
      <c r="AF188" s="137" t="s">
        <v>631</v>
      </c>
      <c r="AG188" s="137" t="s">
        <v>631</v>
      </c>
      <c r="AH188" s="137" t="s">
        <v>631</v>
      </c>
      <c r="AI188" s="137" t="s">
        <v>631</v>
      </c>
      <c r="AJ188" s="137" t="s">
        <v>631</v>
      </c>
      <c r="AK188" s="137" t="s">
        <v>631</v>
      </c>
      <c r="AL188" s="137" t="s">
        <v>631</v>
      </c>
      <c r="AM188" s="137" t="s">
        <v>631</v>
      </c>
      <c r="AN188" s="137" t="s">
        <v>631</v>
      </c>
      <c r="AO188" s="137" t="s">
        <v>631</v>
      </c>
    </row>
    <row r="189" spans="1:41" ht="18" hidden="1" customHeight="1">
      <c r="A189" s="136" t="s">
        <v>951</v>
      </c>
      <c r="B189" s="136" t="s">
        <v>952</v>
      </c>
      <c r="C189" s="137">
        <v>61409</v>
      </c>
      <c r="D189" s="137">
        <v>53419</v>
      </c>
      <c r="E189" s="137">
        <v>47606</v>
      </c>
      <c r="F189" s="137">
        <v>42030</v>
      </c>
      <c r="G189" s="137">
        <v>37301</v>
      </c>
      <c r="H189" s="137">
        <v>35681</v>
      </c>
      <c r="I189" s="137">
        <v>32440</v>
      </c>
      <c r="J189" s="137">
        <v>29760</v>
      </c>
      <c r="K189" s="137">
        <v>27467</v>
      </c>
      <c r="L189" s="137">
        <v>26618</v>
      </c>
      <c r="M189" s="137">
        <v>25269</v>
      </c>
      <c r="N189" s="137">
        <v>23591</v>
      </c>
      <c r="O189" s="137">
        <v>23133</v>
      </c>
      <c r="P189" s="137">
        <v>21888</v>
      </c>
      <c r="Q189" s="137">
        <v>20508</v>
      </c>
      <c r="R189" s="137">
        <v>19159</v>
      </c>
      <c r="S189" s="137">
        <v>17170</v>
      </c>
      <c r="T189" s="137">
        <v>15820</v>
      </c>
      <c r="U189" s="137">
        <v>13953</v>
      </c>
      <c r="V189" s="137">
        <v>12606</v>
      </c>
      <c r="W189" s="137">
        <v>10429</v>
      </c>
      <c r="X189" s="137">
        <v>8761</v>
      </c>
      <c r="Y189" s="137">
        <v>7141</v>
      </c>
      <c r="Z189" s="137">
        <v>6248</v>
      </c>
      <c r="AA189" s="137">
        <v>5334</v>
      </c>
      <c r="AB189" s="137">
        <v>4279</v>
      </c>
      <c r="AC189" s="137">
        <v>2965</v>
      </c>
      <c r="AD189" s="137">
        <v>2070</v>
      </c>
      <c r="AE189" s="137">
        <v>1565</v>
      </c>
      <c r="AF189" s="137">
        <v>1258</v>
      </c>
      <c r="AG189" s="137">
        <v>1064</v>
      </c>
      <c r="AH189" s="137">
        <v>991</v>
      </c>
      <c r="AI189" s="137">
        <v>911</v>
      </c>
      <c r="AJ189" s="137">
        <v>847</v>
      </c>
      <c r="AK189" s="137">
        <v>794</v>
      </c>
      <c r="AL189" s="137">
        <v>889</v>
      </c>
      <c r="AM189" s="137">
        <v>828</v>
      </c>
      <c r="AN189" s="137">
        <v>782</v>
      </c>
      <c r="AO189" s="137">
        <v>632</v>
      </c>
    </row>
    <row r="190" spans="1:41" ht="18" hidden="1" customHeight="1">
      <c r="A190" s="136" t="s">
        <v>953</v>
      </c>
      <c r="B190" s="136" t="s">
        <v>954</v>
      </c>
      <c r="C190" s="137">
        <v>1600</v>
      </c>
      <c r="D190" s="137">
        <v>1255</v>
      </c>
      <c r="E190" s="137">
        <v>996</v>
      </c>
      <c r="F190" s="137">
        <v>837</v>
      </c>
      <c r="G190" s="137">
        <v>724</v>
      </c>
      <c r="H190" s="137">
        <v>705</v>
      </c>
      <c r="I190" s="137">
        <v>577</v>
      </c>
      <c r="J190" s="137">
        <v>513</v>
      </c>
      <c r="K190" s="137">
        <v>451</v>
      </c>
      <c r="L190" s="137">
        <v>606</v>
      </c>
      <c r="M190" s="137">
        <v>597</v>
      </c>
      <c r="N190" s="137">
        <v>708</v>
      </c>
      <c r="O190" s="137">
        <v>1747</v>
      </c>
      <c r="P190" s="137">
        <v>1679</v>
      </c>
      <c r="Q190" s="137">
        <v>1622</v>
      </c>
      <c r="R190" s="137">
        <v>1619</v>
      </c>
      <c r="S190" s="137">
        <v>1454</v>
      </c>
      <c r="T190" s="137">
        <v>1371</v>
      </c>
      <c r="U190" s="137">
        <v>1154</v>
      </c>
      <c r="V190" s="137">
        <v>1097</v>
      </c>
      <c r="W190" s="137">
        <v>892</v>
      </c>
      <c r="X190" s="137">
        <v>775</v>
      </c>
      <c r="Y190" s="137">
        <v>572</v>
      </c>
      <c r="Z190" s="137">
        <v>456</v>
      </c>
      <c r="AA190" s="137">
        <v>359</v>
      </c>
      <c r="AB190" s="137">
        <v>261</v>
      </c>
      <c r="AC190" s="137">
        <v>169</v>
      </c>
      <c r="AD190" s="137">
        <v>92</v>
      </c>
      <c r="AE190" s="137">
        <v>26</v>
      </c>
      <c r="AF190" s="137">
        <v>19</v>
      </c>
      <c r="AG190" s="137">
        <v>18</v>
      </c>
      <c r="AH190" s="137">
        <v>16</v>
      </c>
      <c r="AI190" s="137">
        <v>13</v>
      </c>
      <c r="AJ190" s="137">
        <v>19</v>
      </c>
      <c r="AK190" s="137">
        <v>24</v>
      </c>
      <c r="AL190" s="137">
        <v>155</v>
      </c>
      <c r="AM190" s="137">
        <v>156</v>
      </c>
      <c r="AN190" s="137">
        <v>144</v>
      </c>
      <c r="AO190" s="137">
        <v>12</v>
      </c>
    </row>
    <row r="191" spans="1:41" ht="18" hidden="1" customHeight="1">
      <c r="A191" s="136" t="s">
        <v>955</v>
      </c>
      <c r="B191" s="136" t="s">
        <v>956</v>
      </c>
      <c r="C191" s="137">
        <v>2015</v>
      </c>
      <c r="D191" s="137">
        <v>1751</v>
      </c>
      <c r="E191" s="137">
        <v>1595</v>
      </c>
      <c r="F191" s="137">
        <v>1328</v>
      </c>
      <c r="G191" s="137">
        <v>1176</v>
      </c>
      <c r="H191" s="137">
        <v>1114</v>
      </c>
      <c r="I191" s="137">
        <v>1012</v>
      </c>
      <c r="J191" s="137">
        <v>907</v>
      </c>
      <c r="K191" s="137">
        <v>819</v>
      </c>
      <c r="L191" s="137">
        <v>787</v>
      </c>
      <c r="M191" s="137">
        <v>735</v>
      </c>
      <c r="N191" s="137">
        <v>671</v>
      </c>
      <c r="O191" s="137">
        <v>617</v>
      </c>
      <c r="P191" s="137">
        <v>552</v>
      </c>
      <c r="Q191" s="137">
        <v>509</v>
      </c>
      <c r="R191" s="137">
        <v>453</v>
      </c>
      <c r="S191" s="137">
        <v>411</v>
      </c>
      <c r="T191" s="137">
        <v>375</v>
      </c>
      <c r="U191" s="137">
        <v>332</v>
      </c>
      <c r="V191" s="137">
        <v>314</v>
      </c>
      <c r="W191" s="137">
        <v>282</v>
      </c>
      <c r="X191" s="137">
        <v>245</v>
      </c>
      <c r="Y191" s="137">
        <v>228</v>
      </c>
      <c r="Z191" s="137">
        <v>199</v>
      </c>
      <c r="AA191" s="137">
        <v>173</v>
      </c>
      <c r="AB191" s="137">
        <v>157</v>
      </c>
      <c r="AC191" s="137">
        <v>135</v>
      </c>
      <c r="AD191" s="137">
        <v>123</v>
      </c>
      <c r="AE191" s="137">
        <v>103</v>
      </c>
      <c r="AF191" s="137">
        <v>88</v>
      </c>
      <c r="AG191" s="137">
        <v>85</v>
      </c>
      <c r="AH191" s="137">
        <v>87</v>
      </c>
      <c r="AI191" s="137">
        <v>80</v>
      </c>
      <c r="AJ191" s="137">
        <v>75</v>
      </c>
      <c r="AK191" s="137">
        <v>70</v>
      </c>
      <c r="AL191" s="137">
        <v>76</v>
      </c>
      <c r="AM191" s="137">
        <v>73</v>
      </c>
      <c r="AN191" s="137">
        <v>69</v>
      </c>
      <c r="AO191" s="137">
        <v>55</v>
      </c>
    </row>
    <row r="192" spans="1:41" ht="18" hidden="1" customHeight="1">
      <c r="A192" s="136" t="s">
        <v>957</v>
      </c>
      <c r="B192" s="136" t="s">
        <v>958</v>
      </c>
      <c r="C192" s="137">
        <v>713</v>
      </c>
      <c r="D192" s="137">
        <v>613</v>
      </c>
      <c r="E192" s="137">
        <v>550</v>
      </c>
      <c r="F192" s="137">
        <v>508</v>
      </c>
      <c r="G192" s="137">
        <v>444</v>
      </c>
      <c r="H192" s="137">
        <v>418</v>
      </c>
      <c r="I192" s="137">
        <v>451</v>
      </c>
      <c r="J192" s="137">
        <v>415</v>
      </c>
      <c r="K192" s="137">
        <v>391</v>
      </c>
      <c r="L192" s="137">
        <v>347</v>
      </c>
      <c r="M192" s="137">
        <v>325</v>
      </c>
      <c r="N192" s="137">
        <v>267</v>
      </c>
      <c r="O192" s="137">
        <v>238</v>
      </c>
      <c r="P192" s="137">
        <v>216</v>
      </c>
      <c r="Q192" s="137">
        <v>204</v>
      </c>
      <c r="R192" s="137">
        <v>177</v>
      </c>
      <c r="S192" s="137">
        <v>154</v>
      </c>
      <c r="T192" s="137">
        <v>152</v>
      </c>
      <c r="U192" s="137">
        <v>130</v>
      </c>
      <c r="V192" s="137">
        <v>121</v>
      </c>
      <c r="W192" s="137">
        <v>120</v>
      </c>
      <c r="X192" s="137">
        <v>98</v>
      </c>
      <c r="Y192" s="137">
        <v>77</v>
      </c>
      <c r="Z192" s="137">
        <v>65</v>
      </c>
      <c r="AA192" s="137">
        <v>56</v>
      </c>
      <c r="AB192" s="137">
        <v>50</v>
      </c>
      <c r="AC192" s="137">
        <v>48</v>
      </c>
      <c r="AD192" s="137">
        <v>43</v>
      </c>
      <c r="AE192" s="137">
        <v>31</v>
      </c>
      <c r="AF192" s="137">
        <v>29</v>
      </c>
      <c r="AG192" s="137">
        <v>30</v>
      </c>
      <c r="AH192" s="137">
        <v>22</v>
      </c>
      <c r="AI192" s="137">
        <v>20</v>
      </c>
      <c r="AJ192" s="137">
        <v>20</v>
      </c>
      <c r="AK192" s="137">
        <v>19</v>
      </c>
      <c r="AL192" s="137">
        <v>18</v>
      </c>
      <c r="AM192" s="137">
        <v>17</v>
      </c>
      <c r="AN192" s="137">
        <v>16</v>
      </c>
      <c r="AO192" s="137">
        <v>20</v>
      </c>
    </row>
    <row r="193" spans="1:41" ht="18" hidden="1" customHeight="1">
      <c r="A193" s="136" t="s">
        <v>959</v>
      </c>
      <c r="B193" s="136" t="s">
        <v>960</v>
      </c>
      <c r="C193" s="137">
        <v>18993</v>
      </c>
      <c r="D193" s="137">
        <v>17042</v>
      </c>
      <c r="E193" s="137">
        <v>15393</v>
      </c>
      <c r="F193" s="137">
        <v>13729</v>
      </c>
      <c r="G193" s="137">
        <v>13451</v>
      </c>
      <c r="H193" s="137">
        <v>13176</v>
      </c>
      <c r="I193" s="137">
        <v>12455</v>
      </c>
      <c r="J193" s="137">
        <v>11540</v>
      </c>
      <c r="K193" s="137">
        <v>11070</v>
      </c>
      <c r="L193" s="137">
        <v>10951</v>
      </c>
      <c r="M193" s="137">
        <v>10669</v>
      </c>
      <c r="N193" s="137">
        <v>10105</v>
      </c>
      <c r="O193" s="137">
        <v>9695</v>
      </c>
      <c r="P193" s="137">
        <v>9363</v>
      </c>
      <c r="Q193" s="137">
        <v>8905</v>
      </c>
      <c r="R193" s="137">
        <v>8319</v>
      </c>
      <c r="S193" s="137">
        <v>7517</v>
      </c>
      <c r="T193" s="137">
        <v>6912</v>
      </c>
      <c r="U193" s="137">
        <v>6157</v>
      </c>
      <c r="V193" s="137">
        <v>5446</v>
      </c>
      <c r="W193" s="137">
        <v>4083</v>
      </c>
      <c r="X193" s="137">
        <v>3034</v>
      </c>
      <c r="Y193" s="137">
        <v>2521</v>
      </c>
      <c r="Z193" s="137">
        <v>2204</v>
      </c>
      <c r="AA193" s="137">
        <v>2016</v>
      </c>
      <c r="AB193" s="137">
        <v>1564</v>
      </c>
      <c r="AC193" s="137">
        <v>827</v>
      </c>
      <c r="AD193" s="137">
        <v>378</v>
      </c>
      <c r="AE193" s="137">
        <v>270</v>
      </c>
      <c r="AF193" s="137">
        <v>147</v>
      </c>
      <c r="AG193" s="137">
        <v>62</v>
      </c>
      <c r="AH193" s="137">
        <v>57</v>
      </c>
      <c r="AI193" s="137">
        <v>31</v>
      </c>
      <c r="AJ193" s="137">
        <v>26</v>
      </c>
      <c r="AK193" s="137">
        <v>27</v>
      </c>
      <c r="AL193" s="137">
        <v>28</v>
      </c>
      <c r="AM193" s="137">
        <v>26</v>
      </c>
      <c r="AN193" s="137">
        <v>23</v>
      </c>
      <c r="AO193" s="137">
        <v>17</v>
      </c>
    </row>
    <row r="194" spans="1:41" ht="18" hidden="1" customHeight="1">
      <c r="A194" s="136" t="s">
        <v>961</v>
      </c>
      <c r="B194" s="136" t="s">
        <v>962</v>
      </c>
      <c r="C194" s="137">
        <v>591</v>
      </c>
      <c r="D194" s="137">
        <v>499</v>
      </c>
      <c r="E194" s="137">
        <v>447</v>
      </c>
      <c r="F194" s="137">
        <v>414</v>
      </c>
      <c r="G194" s="137">
        <v>360</v>
      </c>
      <c r="H194" s="137">
        <v>337</v>
      </c>
      <c r="I194" s="137">
        <v>302</v>
      </c>
      <c r="J194" s="137">
        <v>287</v>
      </c>
      <c r="K194" s="137">
        <v>265</v>
      </c>
      <c r="L194" s="137">
        <v>252</v>
      </c>
      <c r="M194" s="137">
        <v>232</v>
      </c>
      <c r="N194" s="137">
        <v>210</v>
      </c>
      <c r="O194" s="137">
        <v>194</v>
      </c>
      <c r="P194" s="137">
        <v>175</v>
      </c>
      <c r="Q194" s="137">
        <v>166</v>
      </c>
      <c r="R194" s="137">
        <v>155</v>
      </c>
      <c r="S194" s="137">
        <v>140</v>
      </c>
      <c r="T194" s="137">
        <v>125</v>
      </c>
      <c r="U194" s="137">
        <v>108</v>
      </c>
      <c r="V194" s="137">
        <v>103</v>
      </c>
      <c r="W194" s="137">
        <v>86</v>
      </c>
      <c r="X194" s="137">
        <v>81</v>
      </c>
      <c r="Y194" s="137">
        <v>73</v>
      </c>
      <c r="Z194" s="137">
        <v>63</v>
      </c>
      <c r="AA194" s="137">
        <v>57</v>
      </c>
      <c r="AB194" s="137">
        <v>45</v>
      </c>
      <c r="AC194" s="137">
        <v>35</v>
      </c>
      <c r="AD194" s="137">
        <v>30</v>
      </c>
      <c r="AE194" s="137">
        <v>28</v>
      </c>
      <c r="AF194" s="137">
        <v>23</v>
      </c>
      <c r="AG194" s="137">
        <v>21</v>
      </c>
      <c r="AH194" s="137">
        <v>19</v>
      </c>
      <c r="AI194" s="137">
        <v>17</v>
      </c>
      <c r="AJ194" s="137">
        <v>18</v>
      </c>
      <c r="AK194" s="137">
        <v>14</v>
      </c>
      <c r="AL194" s="137">
        <v>12</v>
      </c>
      <c r="AM194" s="137">
        <v>9</v>
      </c>
      <c r="AN194" s="137">
        <v>12</v>
      </c>
      <c r="AO194" s="137">
        <v>13</v>
      </c>
    </row>
    <row r="195" spans="1:41" ht="18" hidden="1" customHeight="1">
      <c r="A195" s="136" t="s">
        <v>963</v>
      </c>
      <c r="B195" s="136" t="s">
        <v>964</v>
      </c>
      <c r="C195" s="137">
        <v>763</v>
      </c>
      <c r="D195" s="137">
        <v>660</v>
      </c>
      <c r="E195" s="137">
        <v>593</v>
      </c>
      <c r="F195" s="137">
        <v>527</v>
      </c>
      <c r="G195" s="137">
        <v>433</v>
      </c>
      <c r="H195" s="137">
        <v>404</v>
      </c>
      <c r="I195" s="137">
        <v>364</v>
      </c>
      <c r="J195" s="137">
        <v>333</v>
      </c>
      <c r="K195" s="137">
        <v>288</v>
      </c>
      <c r="L195" s="137">
        <v>251</v>
      </c>
      <c r="M195" s="137">
        <v>226</v>
      </c>
      <c r="N195" s="137">
        <v>192</v>
      </c>
      <c r="O195" s="137">
        <v>181</v>
      </c>
      <c r="P195" s="137">
        <v>164</v>
      </c>
      <c r="Q195" s="137">
        <v>150</v>
      </c>
      <c r="R195" s="137">
        <v>141</v>
      </c>
      <c r="S195" s="137">
        <v>123</v>
      </c>
      <c r="T195" s="137">
        <v>117</v>
      </c>
      <c r="U195" s="137">
        <v>108</v>
      </c>
      <c r="V195" s="137">
        <v>96</v>
      </c>
      <c r="W195" s="137">
        <v>85</v>
      </c>
      <c r="X195" s="137">
        <v>77</v>
      </c>
      <c r="Y195" s="137">
        <v>60</v>
      </c>
      <c r="Z195" s="137">
        <v>54</v>
      </c>
      <c r="AA195" s="137">
        <v>43</v>
      </c>
      <c r="AB195" s="137">
        <v>33</v>
      </c>
      <c r="AC195" s="137">
        <v>28</v>
      </c>
      <c r="AD195" s="137">
        <v>27</v>
      </c>
      <c r="AE195" s="137">
        <v>18</v>
      </c>
      <c r="AF195" s="137">
        <v>19</v>
      </c>
      <c r="AG195" s="137">
        <v>18</v>
      </c>
      <c r="AH195" s="137">
        <v>14</v>
      </c>
      <c r="AI195" s="137">
        <v>13</v>
      </c>
      <c r="AJ195" s="137">
        <v>9</v>
      </c>
      <c r="AK195" s="137">
        <v>9</v>
      </c>
      <c r="AL195" s="137">
        <v>9</v>
      </c>
      <c r="AM195" s="137">
        <v>7</v>
      </c>
      <c r="AN195" s="137">
        <v>7</v>
      </c>
      <c r="AO195" s="137">
        <v>6</v>
      </c>
    </row>
    <row r="196" spans="1:41" ht="18" hidden="1" customHeight="1">
      <c r="A196" s="136" t="s">
        <v>965</v>
      </c>
      <c r="B196" s="136" t="s">
        <v>966</v>
      </c>
      <c r="C196" s="137">
        <v>4988</v>
      </c>
      <c r="D196" s="137">
        <v>4358</v>
      </c>
      <c r="E196" s="137">
        <v>3996</v>
      </c>
      <c r="F196" s="137">
        <v>3701</v>
      </c>
      <c r="G196" s="137">
        <v>3253</v>
      </c>
      <c r="H196" s="137">
        <v>3165</v>
      </c>
      <c r="I196" s="137">
        <v>2819</v>
      </c>
      <c r="J196" s="137">
        <v>2639</v>
      </c>
      <c r="K196" s="137">
        <v>2394</v>
      </c>
      <c r="L196" s="137">
        <v>2358</v>
      </c>
      <c r="M196" s="137">
        <v>2227</v>
      </c>
      <c r="N196" s="137">
        <v>2058</v>
      </c>
      <c r="O196" s="137">
        <v>1906</v>
      </c>
      <c r="P196" s="137">
        <v>1845</v>
      </c>
      <c r="Q196" s="137">
        <v>1805</v>
      </c>
      <c r="R196" s="137">
        <v>1693</v>
      </c>
      <c r="S196" s="137">
        <v>1437</v>
      </c>
      <c r="T196" s="137">
        <v>1359</v>
      </c>
      <c r="U196" s="137">
        <v>1202</v>
      </c>
      <c r="V196" s="137">
        <v>1033</v>
      </c>
      <c r="W196" s="137">
        <v>931</v>
      </c>
      <c r="X196" s="137">
        <v>919</v>
      </c>
      <c r="Y196" s="137">
        <v>656</v>
      </c>
      <c r="Z196" s="137">
        <v>607</v>
      </c>
      <c r="AA196" s="137">
        <v>416</v>
      </c>
      <c r="AB196" s="137">
        <v>338</v>
      </c>
      <c r="AC196" s="137">
        <v>258</v>
      </c>
      <c r="AD196" s="137">
        <v>232</v>
      </c>
      <c r="AE196" s="137">
        <v>195</v>
      </c>
      <c r="AF196" s="137">
        <v>180</v>
      </c>
      <c r="AG196" s="137">
        <v>170</v>
      </c>
      <c r="AH196" s="137">
        <v>160</v>
      </c>
      <c r="AI196" s="137">
        <v>155</v>
      </c>
      <c r="AJ196" s="137">
        <v>154</v>
      </c>
      <c r="AK196" s="137">
        <v>143</v>
      </c>
      <c r="AL196" s="137">
        <v>138</v>
      </c>
      <c r="AM196" s="137">
        <v>121</v>
      </c>
      <c r="AN196" s="137">
        <v>113</v>
      </c>
      <c r="AO196" s="137">
        <v>117</v>
      </c>
    </row>
    <row r="197" spans="1:41" ht="18" hidden="1" customHeight="1">
      <c r="A197" s="136" t="s">
        <v>967</v>
      </c>
      <c r="B197" s="136" t="s">
        <v>968</v>
      </c>
      <c r="C197" s="137">
        <v>820</v>
      </c>
      <c r="D197" s="137">
        <v>723</v>
      </c>
      <c r="E197" s="137">
        <v>676</v>
      </c>
      <c r="F197" s="137">
        <v>631</v>
      </c>
      <c r="G197" s="137">
        <v>519</v>
      </c>
      <c r="H197" s="137">
        <v>511</v>
      </c>
      <c r="I197" s="137">
        <v>460</v>
      </c>
      <c r="J197" s="137">
        <v>420</v>
      </c>
      <c r="K197" s="137">
        <v>377</v>
      </c>
      <c r="L197" s="137">
        <v>343</v>
      </c>
      <c r="M197" s="137">
        <v>314</v>
      </c>
      <c r="N197" s="137">
        <v>289</v>
      </c>
      <c r="O197" s="137">
        <v>248</v>
      </c>
      <c r="P197" s="137">
        <v>238</v>
      </c>
      <c r="Q197" s="137">
        <v>214</v>
      </c>
      <c r="R197" s="137">
        <v>198</v>
      </c>
      <c r="S197" s="137">
        <v>170</v>
      </c>
      <c r="T197" s="137">
        <v>152</v>
      </c>
      <c r="U197" s="137">
        <v>130</v>
      </c>
      <c r="V197" s="137">
        <v>132</v>
      </c>
      <c r="W197" s="137">
        <v>118</v>
      </c>
      <c r="X197" s="137">
        <v>95</v>
      </c>
      <c r="Y197" s="137">
        <v>83</v>
      </c>
      <c r="Z197" s="137">
        <v>69</v>
      </c>
      <c r="AA197" s="137">
        <v>55</v>
      </c>
      <c r="AB197" s="137">
        <v>44</v>
      </c>
      <c r="AC197" s="137">
        <v>35</v>
      </c>
      <c r="AD197" s="137">
        <v>35</v>
      </c>
      <c r="AE197" s="137">
        <v>29</v>
      </c>
      <c r="AF197" s="137">
        <v>24</v>
      </c>
      <c r="AG197" s="137">
        <v>20</v>
      </c>
      <c r="AH197" s="137">
        <v>16</v>
      </c>
      <c r="AI197" s="137">
        <v>17</v>
      </c>
      <c r="AJ197" s="137">
        <v>15</v>
      </c>
      <c r="AK197" s="137">
        <v>21</v>
      </c>
      <c r="AL197" s="137">
        <v>19</v>
      </c>
      <c r="AM197" s="137">
        <v>14</v>
      </c>
      <c r="AN197" s="137">
        <v>12</v>
      </c>
      <c r="AO197" s="137">
        <v>15</v>
      </c>
    </row>
    <row r="198" spans="1:41" ht="18" hidden="1" customHeight="1">
      <c r="A198" s="136" t="s">
        <v>969</v>
      </c>
      <c r="B198" s="136" t="s">
        <v>970</v>
      </c>
      <c r="C198" s="137">
        <v>578</v>
      </c>
      <c r="D198" s="137">
        <v>510</v>
      </c>
      <c r="E198" s="137">
        <v>462</v>
      </c>
      <c r="F198" s="137">
        <v>439</v>
      </c>
      <c r="G198" s="137">
        <v>396</v>
      </c>
      <c r="H198" s="137">
        <v>377</v>
      </c>
      <c r="I198" s="137">
        <v>345</v>
      </c>
      <c r="J198" s="137">
        <v>314</v>
      </c>
      <c r="K198" s="137">
        <v>281</v>
      </c>
      <c r="L198" s="137">
        <v>255</v>
      </c>
      <c r="M198" s="137">
        <v>246</v>
      </c>
      <c r="N198" s="137">
        <v>225</v>
      </c>
      <c r="O198" s="137">
        <v>205</v>
      </c>
      <c r="P198" s="137">
        <v>187</v>
      </c>
      <c r="Q198" s="137">
        <v>173</v>
      </c>
      <c r="R198" s="137">
        <v>152</v>
      </c>
      <c r="S198" s="137">
        <v>131</v>
      </c>
      <c r="T198" s="137">
        <v>124</v>
      </c>
      <c r="U198" s="137">
        <v>106</v>
      </c>
      <c r="V198" s="137">
        <v>92</v>
      </c>
      <c r="W198" s="137">
        <v>79</v>
      </c>
      <c r="X198" s="137">
        <v>69</v>
      </c>
      <c r="Y198" s="137">
        <v>56</v>
      </c>
      <c r="Z198" s="137">
        <v>51</v>
      </c>
      <c r="AA198" s="137">
        <v>42</v>
      </c>
      <c r="AB198" s="137">
        <v>30</v>
      </c>
      <c r="AC198" s="137">
        <v>25</v>
      </c>
      <c r="AD198" s="137">
        <v>23</v>
      </c>
      <c r="AE198" s="137">
        <v>17</v>
      </c>
      <c r="AF198" s="137">
        <v>15</v>
      </c>
      <c r="AG198" s="137">
        <v>13</v>
      </c>
      <c r="AH198" s="137">
        <v>11</v>
      </c>
      <c r="AI198" s="137">
        <v>10</v>
      </c>
      <c r="AJ198" s="137">
        <v>10</v>
      </c>
      <c r="AK198" s="137">
        <v>10</v>
      </c>
      <c r="AL198" s="137">
        <v>7</v>
      </c>
      <c r="AM198" s="137">
        <v>10</v>
      </c>
      <c r="AN198" s="137">
        <v>9</v>
      </c>
      <c r="AO198" s="137">
        <v>9</v>
      </c>
    </row>
    <row r="199" spans="1:41" ht="18" hidden="1" customHeight="1">
      <c r="A199" s="136" t="s">
        <v>971</v>
      </c>
      <c r="B199" s="136" t="s">
        <v>972</v>
      </c>
      <c r="C199" s="137">
        <v>323</v>
      </c>
      <c r="D199" s="137">
        <v>265</v>
      </c>
      <c r="E199" s="137">
        <v>226</v>
      </c>
      <c r="F199" s="137">
        <v>211</v>
      </c>
      <c r="G199" s="137">
        <v>186</v>
      </c>
      <c r="H199" s="137">
        <v>175</v>
      </c>
      <c r="I199" s="137">
        <v>165</v>
      </c>
      <c r="J199" s="137">
        <v>159</v>
      </c>
      <c r="K199" s="137">
        <v>145</v>
      </c>
      <c r="L199" s="137">
        <v>134</v>
      </c>
      <c r="M199" s="137">
        <v>127</v>
      </c>
      <c r="N199" s="137">
        <v>114</v>
      </c>
      <c r="O199" s="137">
        <v>107</v>
      </c>
      <c r="P199" s="137">
        <v>93</v>
      </c>
      <c r="Q199" s="137">
        <v>79</v>
      </c>
      <c r="R199" s="137">
        <v>79</v>
      </c>
      <c r="S199" s="137">
        <v>65</v>
      </c>
      <c r="T199" s="137">
        <v>65</v>
      </c>
      <c r="U199" s="137">
        <v>62</v>
      </c>
      <c r="V199" s="137">
        <v>52</v>
      </c>
      <c r="W199" s="137">
        <v>49</v>
      </c>
      <c r="X199" s="137">
        <v>54</v>
      </c>
      <c r="Y199" s="137">
        <v>45</v>
      </c>
      <c r="Z199" s="137">
        <v>40</v>
      </c>
      <c r="AA199" s="137">
        <v>27</v>
      </c>
      <c r="AB199" s="137">
        <v>20</v>
      </c>
      <c r="AC199" s="137">
        <v>15</v>
      </c>
      <c r="AD199" s="137">
        <v>13</v>
      </c>
      <c r="AE199" s="137">
        <v>9</v>
      </c>
      <c r="AF199" s="137">
        <v>12</v>
      </c>
      <c r="AG199" s="137">
        <v>11</v>
      </c>
      <c r="AH199" s="137">
        <v>10</v>
      </c>
      <c r="AI199" s="137">
        <v>7</v>
      </c>
      <c r="AJ199" s="137">
        <v>7</v>
      </c>
      <c r="AK199" s="137">
        <v>6</v>
      </c>
      <c r="AL199" s="137">
        <v>8</v>
      </c>
      <c r="AM199" s="137">
        <v>7</v>
      </c>
      <c r="AN199" s="137">
        <v>7</v>
      </c>
      <c r="AO199" s="137">
        <v>9</v>
      </c>
    </row>
    <row r="200" spans="1:41" ht="18" hidden="1" customHeight="1">
      <c r="A200" s="136" t="s">
        <v>973</v>
      </c>
      <c r="B200" s="136" t="s">
        <v>974</v>
      </c>
      <c r="C200" s="137">
        <v>1567</v>
      </c>
      <c r="D200" s="137">
        <v>1380</v>
      </c>
      <c r="E200" s="137">
        <v>1276</v>
      </c>
      <c r="F200" s="137">
        <v>1166</v>
      </c>
      <c r="G200" s="137">
        <v>1041</v>
      </c>
      <c r="H200" s="137">
        <v>1019</v>
      </c>
      <c r="I200" s="137">
        <v>871</v>
      </c>
      <c r="J200" s="137">
        <v>854</v>
      </c>
      <c r="K200" s="137">
        <v>790</v>
      </c>
      <c r="L200" s="137">
        <v>894</v>
      </c>
      <c r="M200" s="137">
        <v>859</v>
      </c>
      <c r="N200" s="137">
        <v>779</v>
      </c>
      <c r="O200" s="137">
        <v>751</v>
      </c>
      <c r="P200" s="137">
        <v>798</v>
      </c>
      <c r="Q200" s="137">
        <v>868</v>
      </c>
      <c r="R200" s="137">
        <v>819</v>
      </c>
      <c r="S200" s="137">
        <v>691</v>
      </c>
      <c r="T200" s="137">
        <v>682</v>
      </c>
      <c r="U200" s="137">
        <v>617</v>
      </c>
      <c r="V200" s="137">
        <v>511</v>
      </c>
      <c r="W200" s="137">
        <v>471</v>
      </c>
      <c r="X200" s="137">
        <v>518</v>
      </c>
      <c r="Y200" s="137">
        <v>321</v>
      </c>
      <c r="Z200" s="137">
        <v>312</v>
      </c>
      <c r="AA200" s="137">
        <v>179</v>
      </c>
      <c r="AB200" s="137">
        <v>155</v>
      </c>
      <c r="AC200" s="137">
        <v>112</v>
      </c>
      <c r="AD200" s="137">
        <v>103</v>
      </c>
      <c r="AE200" s="137">
        <v>89</v>
      </c>
      <c r="AF200" s="137">
        <v>91</v>
      </c>
      <c r="AG200" s="137">
        <v>93</v>
      </c>
      <c r="AH200" s="137">
        <v>93</v>
      </c>
      <c r="AI200" s="137">
        <v>91</v>
      </c>
      <c r="AJ200" s="137">
        <v>93</v>
      </c>
      <c r="AK200" s="137">
        <v>79</v>
      </c>
      <c r="AL200" s="137">
        <v>79</v>
      </c>
      <c r="AM200" s="137">
        <v>70</v>
      </c>
      <c r="AN200" s="137">
        <v>67</v>
      </c>
      <c r="AO200" s="137">
        <v>67</v>
      </c>
    </row>
    <row r="201" spans="1:41" ht="18" hidden="1" customHeight="1">
      <c r="A201" s="136" t="s">
        <v>975</v>
      </c>
      <c r="B201" s="136" t="s">
        <v>976</v>
      </c>
      <c r="C201" s="137">
        <v>1700</v>
      </c>
      <c r="D201" s="137">
        <v>1480</v>
      </c>
      <c r="E201" s="137">
        <v>1356</v>
      </c>
      <c r="F201" s="137">
        <v>1254</v>
      </c>
      <c r="G201" s="137">
        <v>1111</v>
      </c>
      <c r="H201" s="137">
        <v>1083</v>
      </c>
      <c r="I201" s="137">
        <v>978</v>
      </c>
      <c r="J201" s="137">
        <v>892</v>
      </c>
      <c r="K201" s="137">
        <v>801</v>
      </c>
      <c r="L201" s="137">
        <v>732</v>
      </c>
      <c r="M201" s="137">
        <v>681</v>
      </c>
      <c r="N201" s="137">
        <v>651</v>
      </c>
      <c r="O201" s="137">
        <v>595</v>
      </c>
      <c r="P201" s="137">
        <v>529</v>
      </c>
      <c r="Q201" s="137">
        <v>471</v>
      </c>
      <c r="R201" s="137">
        <v>445</v>
      </c>
      <c r="S201" s="137">
        <v>380</v>
      </c>
      <c r="T201" s="137">
        <v>336</v>
      </c>
      <c r="U201" s="137">
        <v>287</v>
      </c>
      <c r="V201" s="137">
        <v>246</v>
      </c>
      <c r="W201" s="137">
        <v>214</v>
      </c>
      <c r="X201" s="137">
        <v>183</v>
      </c>
      <c r="Y201" s="137">
        <v>151</v>
      </c>
      <c r="Z201" s="137">
        <v>135</v>
      </c>
      <c r="AA201" s="137">
        <v>113</v>
      </c>
      <c r="AB201" s="137">
        <v>89</v>
      </c>
      <c r="AC201" s="137">
        <v>71</v>
      </c>
      <c r="AD201" s="137">
        <v>58</v>
      </c>
      <c r="AE201" s="137">
        <v>51</v>
      </c>
      <c r="AF201" s="137">
        <v>38</v>
      </c>
      <c r="AG201" s="137">
        <v>33</v>
      </c>
      <c r="AH201" s="137">
        <v>30</v>
      </c>
      <c r="AI201" s="137">
        <v>30</v>
      </c>
      <c r="AJ201" s="137">
        <v>29</v>
      </c>
      <c r="AK201" s="137">
        <v>27</v>
      </c>
      <c r="AL201" s="137">
        <v>25</v>
      </c>
      <c r="AM201" s="137">
        <v>20</v>
      </c>
      <c r="AN201" s="137">
        <v>18</v>
      </c>
      <c r="AO201" s="137">
        <v>17</v>
      </c>
    </row>
    <row r="202" spans="1:41" ht="18" hidden="1" customHeight="1">
      <c r="A202" s="136" t="s">
        <v>977</v>
      </c>
      <c r="B202" s="136" t="s">
        <v>978</v>
      </c>
      <c r="C202" s="137">
        <v>8574</v>
      </c>
      <c r="D202" s="137">
        <v>7477</v>
      </c>
      <c r="E202" s="137">
        <v>6539</v>
      </c>
      <c r="F202" s="137">
        <v>5897</v>
      </c>
      <c r="G202" s="137">
        <v>4996</v>
      </c>
      <c r="H202" s="137">
        <v>4618</v>
      </c>
      <c r="I202" s="137">
        <v>4068</v>
      </c>
      <c r="J202" s="137">
        <v>3721</v>
      </c>
      <c r="K202" s="137">
        <v>3274</v>
      </c>
      <c r="L202" s="137">
        <v>3037</v>
      </c>
      <c r="M202" s="137">
        <v>2771</v>
      </c>
      <c r="N202" s="137">
        <v>2530</v>
      </c>
      <c r="O202" s="137">
        <v>2311</v>
      </c>
      <c r="P202" s="137">
        <v>2106</v>
      </c>
      <c r="Q202" s="137">
        <v>1961</v>
      </c>
      <c r="R202" s="137">
        <v>1793</v>
      </c>
      <c r="S202" s="137">
        <v>1627</v>
      </c>
      <c r="T202" s="137">
        <v>1476</v>
      </c>
      <c r="U202" s="137">
        <v>1321</v>
      </c>
      <c r="V202" s="137">
        <v>1237</v>
      </c>
      <c r="W202" s="137">
        <v>1114</v>
      </c>
      <c r="X202" s="137">
        <v>990</v>
      </c>
      <c r="Y202" s="137">
        <v>830</v>
      </c>
      <c r="Z202" s="137">
        <v>733</v>
      </c>
      <c r="AA202" s="137">
        <v>639</v>
      </c>
      <c r="AB202" s="137">
        <v>528</v>
      </c>
      <c r="AC202" s="137">
        <v>438</v>
      </c>
      <c r="AD202" s="137">
        <v>358</v>
      </c>
      <c r="AE202" s="137">
        <v>281</v>
      </c>
      <c r="AF202" s="137">
        <v>238</v>
      </c>
      <c r="AG202" s="137">
        <v>206</v>
      </c>
      <c r="AH202" s="137">
        <v>199</v>
      </c>
      <c r="AI202" s="137">
        <v>186</v>
      </c>
      <c r="AJ202" s="137">
        <v>176</v>
      </c>
      <c r="AK202" s="137">
        <v>163</v>
      </c>
      <c r="AL202" s="137">
        <v>148</v>
      </c>
      <c r="AM202" s="137">
        <v>145</v>
      </c>
      <c r="AN202" s="137">
        <v>138</v>
      </c>
      <c r="AO202" s="137">
        <v>141</v>
      </c>
    </row>
    <row r="203" spans="1:41" ht="18" hidden="1" customHeight="1">
      <c r="A203" s="136" t="s">
        <v>979</v>
      </c>
      <c r="B203" s="136" t="s">
        <v>980</v>
      </c>
      <c r="C203" s="137">
        <v>1429</v>
      </c>
      <c r="D203" s="137">
        <v>1411</v>
      </c>
      <c r="E203" s="137">
        <v>1135</v>
      </c>
      <c r="F203" s="137">
        <v>1006</v>
      </c>
      <c r="G203" s="137">
        <v>802</v>
      </c>
      <c r="H203" s="137">
        <v>590</v>
      </c>
      <c r="I203" s="137">
        <v>487</v>
      </c>
      <c r="J203" s="137">
        <v>442</v>
      </c>
      <c r="K203" s="137">
        <v>371</v>
      </c>
      <c r="L203" s="137">
        <v>350</v>
      </c>
      <c r="M203" s="137">
        <v>328</v>
      </c>
      <c r="N203" s="137">
        <v>297</v>
      </c>
      <c r="O203" s="137">
        <v>269</v>
      </c>
      <c r="P203" s="137">
        <v>248</v>
      </c>
      <c r="Q203" s="137">
        <v>231</v>
      </c>
      <c r="R203" s="137">
        <v>214</v>
      </c>
      <c r="S203" s="137">
        <v>190</v>
      </c>
      <c r="T203" s="137">
        <v>180</v>
      </c>
      <c r="U203" s="137">
        <v>162</v>
      </c>
      <c r="V203" s="137">
        <v>154</v>
      </c>
      <c r="W203" s="137">
        <v>142</v>
      </c>
      <c r="X203" s="137">
        <v>134</v>
      </c>
      <c r="Y203" s="137">
        <v>113</v>
      </c>
      <c r="Z203" s="137">
        <v>104</v>
      </c>
      <c r="AA203" s="137">
        <v>89</v>
      </c>
      <c r="AB203" s="137">
        <v>74</v>
      </c>
      <c r="AC203" s="137">
        <v>57</v>
      </c>
      <c r="AD203" s="137">
        <v>56</v>
      </c>
      <c r="AE203" s="137">
        <v>42</v>
      </c>
      <c r="AF203" s="137">
        <v>31</v>
      </c>
      <c r="AG203" s="137">
        <v>25</v>
      </c>
      <c r="AH203" s="137">
        <v>26</v>
      </c>
      <c r="AI203" s="137">
        <v>26</v>
      </c>
      <c r="AJ203" s="137">
        <v>24</v>
      </c>
      <c r="AK203" s="137">
        <v>18</v>
      </c>
      <c r="AL203" s="137">
        <v>16</v>
      </c>
      <c r="AM203" s="137">
        <v>15</v>
      </c>
      <c r="AN203" s="137">
        <v>16</v>
      </c>
      <c r="AO203" s="137">
        <v>17</v>
      </c>
    </row>
    <row r="204" spans="1:41" ht="18" hidden="1" customHeight="1">
      <c r="A204" s="136" t="s">
        <v>981</v>
      </c>
      <c r="B204" s="136" t="s">
        <v>982</v>
      </c>
      <c r="C204" s="137">
        <v>700</v>
      </c>
      <c r="D204" s="137">
        <v>593</v>
      </c>
      <c r="E204" s="137">
        <v>505</v>
      </c>
      <c r="F204" s="137">
        <v>448</v>
      </c>
      <c r="G204" s="137">
        <v>376</v>
      </c>
      <c r="H204" s="137">
        <v>363</v>
      </c>
      <c r="I204" s="137">
        <v>333</v>
      </c>
      <c r="J204" s="137">
        <v>307</v>
      </c>
      <c r="K204" s="137">
        <v>273</v>
      </c>
      <c r="L204" s="137">
        <v>254</v>
      </c>
      <c r="M204" s="137">
        <v>232</v>
      </c>
      <c r="N204" s="137">
        <v>223</v>
      </c>
      <c r="O204" s="137">
        <v>198</v>
      </c>
      <c r="P204" s="137">
        <v>192</v>
      </c>
      <c r="Q204" s="137">
        <v>174</v>
      </c>
      <c r="R204" s="137">
        <v>159</v>
      </c>
      <c r="S204" s="137">
        <v>143</v>
      </c>
      <c r="T204" s="137">
        <v>125</v>
      </c>
      <c r="U204" s="137">
        <v>114</v>
      </c>
      <c r="V204" s="137">
        <v>115</v>
      </c>
      <c r="W204" s="137">
        <v>104</v>
      </c>
      <c r="X204" s="137">
        <v>97</v>
      </c>
      <c r="Y204" s="137">
        <v>79</v>
      </c>
      <c r="Z204" s="137">
        <v>70</v>
      </c>
      <c r="AA204" s="137">
        <v>61</v>
      </c>
      <c r="AB204" s="137">
        <v>51</v>
      </c>
      <c r="AC204" s="137">
        <v>35</v>
      </c>
      <c r="AD204" s="137">
        <v>28</v>
      </c>
      <c r="AE204" s="137">
        <v>18</v>
      </c>
      <c r="AF204" s="137">
        <v>12</v>
      </c>
      <c r="AG204" s="137">
        <v>8</v>
      </c>
      <c r="AH204" s="137">
        <v>8</v>
      </c>
      <c r="AI204" s="137" t="s">
        <v>631</v>
      </c>
      <c r="AJ204" s="137">
        <v>5</v>
      </c>
      <c r="AK204" s="137">
        <v>5</v>
      </c>
      <c r="AL204" s="137">
        <v>5</v>
      </c>
      <c r="AM204" s="137">
        <v>6</v>
      </c>
      <c r="AN204" s="137">
        <v>5</v>
      </c>
      <c r="AO204" s="137">
        <v>6</v>
      </c>
    </row>
    <row r="205" spans="1:41" ht="18" hidden="1" customHeight="1">
      <c r="A205" s="136" t="s">
        <v>983</v>
      </c>
      <c r="B205" s="136" t="s">
        <v>984</v>
      </c>
      <c r="C205" s="137">
        <v>583</v>
      </c>
      <c r="D205" s="137">
        <v>513</v>
      </c>
      <c r="E205" s="137">
        <v>457</v>
      </c>
      <c r="F205" s="137">
        <v>429</v>
      </c>
      <c r="G205" s="137">
        <v>376</v>
      </c>
      <c r="H205" s="137">
        <v>350</v>
      </c>
      <c r="I205" s="137">
        <v>321</v>
      </c>
      <c r="J205" s="137">
        <v>305</v>
      </c>
      <c r="K205" s="137">
        <v>263</v>
      </c>
      <c r="L205" s="137">
        <v>246</v>
      </c>
      <c r="M205" s="137">
        <v>237</v>
      </c>
      <c r="N205" s="137">
        <v>214</v>
      </c>
      <c r="O205" s="137">
        <v>202</v>
      </c>
      <c r="P205" s="137">
        <v>186</v>
      </c>
      <c r="Q205" s="137">
        <v>178</v>
      </c>
      <c r="R205" s="137">
        <v>168</v>
      </c>
      <c r="S205" s="137">
        <v>160</v>
      </c>
      <c r="T205" s="137">
        <v>141</v>
      </c>
      <c r="U205" s="137">
        <v>129</v>
      </c>
      <c r="V205" s="137">
        <v>128</v>
      </c>
      <c r="W205" s="137">
        <v>113</v>
      </c>
      <c r="X205" s="137">
        <v>96</v>
      </c>
      <c r="Y205" s="137">
        <v>82</v>
      </c>
      <c r="Z205" s="137">
        <v>72</v>
      </c>
      <c r="AA205" s="137">
        <v>66</v>
      </c>
      <c r="AB205" s="137">
        <v>48</v>
      </c>
      <c r="AC205" s="137">
        <v>39</v>
      </c>
      <c r="AD205" s="137">
        <v>28</v>
      </c>
      <c r="AE205" s="137">
        <v>30</v>
      </c>
      <c r="AF205" s="137">
        <v>29</v>
      </c>
      <c r="AG205" s="137">
        <v>35</v>
      </c>
      <c r="AH205" s="137">
        <v>33</v>
      </c>
      <c r="AI205" s="137">
        <v>29</v>
      </c>
      <c r="AJ205" s="137">
        <v>30</v>
      </c>
      <c r="AK205" s="137">
        <v>32</v>
      </c>
      <c r="AL205" s="137">
        <v>30</v>
      </c>
      <c r="AM205" s="137">
        <v>29</v>
      </c>
      <c r="AN205" s="137">
        <v>31</v>
      </c>
      <c r="AO205" s="137">
        <v>38</v>
      </c>
    </row>
    <row r="206" spans="1:41" ht="18" hidden="1" customHeight="1">
      <c r="A206" s="136" t="s">
        <v>985</v>
      </c>
      <c r="B206" s="136" t="s">
        <v>986</v>
      </c>
      <c r="C206" s="137">
        <v>290</v>
      </c>
      <c r="D206" s="137">
        <v>239</v>
      </c>
      <c r="E206" s="137">
        <v>218</v>
      </c>
      <c r="F206" s="137">
        <v>197</v>
      </c>
      <c r="G206" s="137">
        <v>170</v>
      </c>
      <c r="H206" s="137">
        <v>166</v>
      </c>
      <c r="I206" s="137">
        <v>151</v>
      </c>
      <c r="J206" s="137">
        <v>134</v>
      </c>
      <c r="K206" s="137">
        <v>125</v>
      </c>
      <c r="L206" s="137">
        <v>111</v>
      </c>
      <c r="M206" s="137">
        <v>108</v>
      </c>
      <c r="N206" s="137">
        <v>102</v>
      </c>
      <c r="O206" s="137">
        <v>94</v>
      </c>
      <c r="P206" s="137">
        <v>87</v>
      </c>
      <c r="Q206" s="137">
        <v>81</v>
      </c>
      <c r="R206" s="137">
        <v>76</v>
      </c>
      <c r="S206" s="137">
        <v>71</v>
      </c>
      <c r="T206" s="137">
        <v>65</v>
      </c>
      <c r="U206" s="137">
        <v>57</v>
      </c>
      <c r="V206" s="137">
        <v>55</v>
      </c>
      <c r="W206" s="137">
        <v>51</v>
      </c>
      <c r="X206" s="137">
        <v>48</v>
      </c>
      <c r="Y206" s="137">
        <v>41</v>
      </c>
      <c r="Z206" s="137">
        <v>37</v>
      </c>
      <c r="AA206" s="137">
        <v>30</v>
      </c>
      <c r="AB206" s="137">
        <v>23</v>
      </c>
      <c r="AC206" s="137">
        <v>20</v>
      </c>
      <c r="AD206" s="137">
        <v>17</v>
      </c>
      <c r="AE206" s="137">
        <v>14</v>
      </c>
      <c r="AF206" s="137">
        <v>13</v>
      </c>
      <c r="AG206" s="137">
        <v>10</v>
      </c>
      <c r="AH206" s="137">
        <v>11</v>
      </c>
      <c r="AI206" s="137">
        <v>10</v>
      </c>
      <c r="AJ206" s="137">
        <v>7</v>
      </c>
      <c r="AK206" s="137" t="s">
        <v>631</v>
      </c>
      <c r="AL206" s="137" t="s">
        <v>631</v>
      </c>
      <c r="AM206" s="137" t="s">
        <v>631</v>
      </c>
      <c r="AN206" s="137" t="s">
        <v>631</v>
      </c>
      <c r="AO206" s="137" t="s">
        <v>631</v>
      </c>
    </row>
    <row r="207" spans="1:41" ht="18" hidden="1" customHeight="1">
      <c r="A207" s="136" t="s">
        <v>987</v>
      </c>
      <c r="B207" s="136" t="s">
        <v>988</v>
      </c>
      <c r="C207" s="137">
        <v>1001</v>
      </c>
      <c r="D207" s="137">
        <v>836</v>
      </c>
      <c r="E207" s="137">
        <v>769</v>
      </c>
      <c r="F207" s="137">
        <v>681</v>
      </c>
      <c r="G207" s="137">
        <v>566</v>
      </c>
      <c r="H207" s="137">
        <v>539</v>
      </c>
      <c r="I207" s="137">
        <v>460</v>
      </c>
      <c r="J207" s="137">
        <v>438</v>
      </c>
      <c r="K207" s="137">
        <v>402</v>
      </c>
      <c r="L207" s="137">
        <v>373</v>
      </c>
      <c r="M207" s="137">
        <v>350</v>
      </c>
      <c r="N207" s="137">
        <v>312</v>
      </c>
      <c r="O207" s="137">
        <v>285</v>
      </c>
      <c r="P207" s="137">
        <v>264</v>
      </c>
      <c r="Q207" s="137">
        <v>249</v>
      </c>
      <c r="R207" s="137">
        <v>220</v>
      </c>
      <c r="S207" s="137">
        <v>187</v>
      </c>
      <c r="T207" s="137">
        <v>162</v>
      </c>
      <c r="U207" s="137">
        <v>149</v>
      </c>
      <c r="V207" s="137">
        <v>131</v>
      </c>
      <c r="W207" s="137">
        <v>123</v>
      </c>
      <c r="X207" s="137">
        <v>103</v>
      </c>
      <c r="Y207" s="137">
        <v>80</v>
      </c>
      <c r="Z207" s="137">
        <v>73</v>
      </c>
      <c r="AA207" s="137">
        <v>64</v>
      </c>
      <c r="AB207" s="137">
        <v>49</v>
      </c>
      <c r="AC207" s="137">
        <v>41</v>
      </c>
      <c r="AD207" s="137">
        <v>30</v>
      </c>
      <c r="AE207" s="137">
        <v>24</v>
      </c>
      <c r="AF207" s="137">
        <v>17</v>
      </c>
      <c r="AG207" s="137">
        <v>12</v>
      </c>
      <c r="AH207" s="137">
        <v>11</v>
      </c>
      <c r="AI207" s="137">
        <v>13</v>
      </c>
      <c r="AJ207" s="137">
        <v>11</v>
      </c>
      <c r="AK207" s="137">
        <v>11</v>
      </c>
      <c r="AL207" s="137">
        <v>12</v>
      </c>
      <c r="AM207" s="137">
        <v>11</v>
      </c>
      <c r="AN207" s="137">
        <v>12</v>
      </c>
      <c r="AO207" s="137">
        <v>9</v>
      </c>
    </row>
    <row r="208" spans="1:41" ht="18" hidden="1" customHeight="1">
      <c r="A208" s="136" t="s">
        <v>989</v>
      </c>
      <c r="B208" s="136" t="s">
        <v>990</v>
      </c>
      <c r="C208" s="137">
        <v>836</v>
      </c>
      <c r="D208" s="137">
        <v>694</v>
      </c>
      <c r="E208" s="137">
        <v>624</v>
      </c>
      <c r="F208" s="137">
        <v>546</v>
      </c>
      <c r="G208" s="137">
        <v>473</v>
      </c>
      <c r="H208" s="137">
        <v>473</v>
      </c>
      <c r="I208" s="137">
        <v>407</v>
      </c>
      <c r="J208" s="137">
        <v>363</v>
      </c>
      <c r="K208" s="137">
        <v>340</v>
      </c>
      <c r="L208" s="137">
        <v>310</v>
      </c>
      <c r="M208" s="137">
        <v>272</v>
      </c>
      <c r="N208" s="137">
        <v>262</v>
      </c>
      <c r="O208" s="137">
        <v>240</v>
      </c>
      <c r="P208" s="137">
        <v>207</v>
      </c>
      <c r="Q208" s="137">
        <v>198</v>
      </c>
      <c r="R208" s="137">
        <v>185</v>
      </c>
      <c r="S208" s="137">
        <v>167</v>
      </c>
      <c r="T208" s="137">
        <v>152</v>
      </c>
      <c r="U208" s="137">
        <v>137</v>
      </c>
      <c r="V208" s="137">
        <v>123</v>
      </c>
      <c r="W208" s="137">
        <v>100</v>
      </c>
      <c r="X208" s="137">
        <v>89</v>
      </c>
      <c r="Y208" s="137">
        <v>69</v>
      </c>
      <c r="Z208" s="137">
        <v>65</v>
      </c>
      <c r="AA208" s="137">
        <v>52</v>
      </c>
      <c r="AB208" s="137">
        <v>47</v>
      </c>
      <c r="AC208" s="137">
        <v>47</v>
      </c>
      <c r="AD208" s="137">
        <v>37</v>
      </c>
      <c r="AE208" s="137">
        <v>32</v>
      </c>
      <c r="AF208" s="137">
        <v>28</v>
      </c>
      <c r="AG208" s="137">
        <v>25</v>
      </c>
      <c r="AH208" s="137">
        <v>22</v>
      </c>
      <c r="AI208" s="137">
        <v>22</v>
      </c>
      <c r="AJ208" s="137">
        <v>21</v>
      </c>
      <c r="AK208" s="137">
        <v>21</v>
      </c>
      <c r="AL208" s="137">
        <v>20</v>
      </c>
      <c r="AM208" s="137">
        <v>22</v>
      </c>
      <c r="AN208" s="137">
        <v>18</v>
      </c>
      <c r="AO208" s="137">
        <v>18</v>
      </c>
    </row>
    <row r="209" spans="1:41" ht="18" hidden="1" customHeight="1">
      <c r="A209" s="136" t="s">
        <v>991</v>
      </c>
      <c r="B209" s="136" t="s">
        <v>992</v>
      </c>
      <c r="C209" s="137">
        <v>1265</v>
      </c>
      <c r="D209" s="137">
        <v>1126</v>
      </c>
      <c r="E209" s="137">
        <v>1011</v>
      </c>
      <c r="F209" s="137">
        <v>921</v>
      </c>
      <c r="G209" s="137">
        <v>786</v>
      </c>
      <c r="H209" s="137">
        <v>764</v>
      </c>
      <c r="I209" s="137">
        <v>668</v>
      </c>
      <c r="J209" s="137">
        <v>606</v>
      </c>
      <c r="K209" s="137">
        <v>527</v>
      </c>
      <c r="L209" s="137">
        <v>488</v>
      </c>
      <c r="M209" s="137">
        <v>421</v>
      </c>
      <c r="N209" s="137">
        <v>363</v>
      </c>
      <c r="O209" s="137">
        <v>321</v>
      </c>
      <c r="P209" s="137">
        <v>288</v>
      </c>
      <c r="Q209" s="137">
        <v>264</v>
      </c>
      <c r="R209" s="137">
        <v>233</v>
      </c>
      <c r="S209" s="137">
        <v>218</v>
      </c>
      <c r="T209" s="137">
        <v>195</v>
      </c>
      <c r="U209" s="137">
        <v>175</v>
      </c>
      <c r="V209" s="137">
        <v>154</v>
      </c>
      <c r="W209" s="137">
        <v>138</v>
      </c>
      <c r="X209" s="137">
        <v>120</v>
      </c>
      <c r="Y209" s="137">
        <v>98</v>
      </c>
      <c r="Z209" s="137">
        <v>78</v>
      </c>
      <c r="AA209" s="137">
        <v>72</v>
      </c>
      <c r="AB209" s="137">
        <v>62</v>
      </c>
      <c r="AC209" s="137">
        <v>45</v>
      </c>
      <c r="AD209" s="137">
        <v>35</v>
      </c>
      <c r="AE209" s="137">
        <v>29</v>
      </c>
      <c r="AF209" s="137">
        <v>25</v>
      </c>
      <c r="AG209" s="137">
        <v>20</v>
      </c>
      <c r="AH209" s="137">
        <v>16</v>
      </c>
      <c r="AI209" s="137">
        <v>16</v>
      </c>
      <c r="AJ209" s="137">
        <v>13</v>
      </c>
      <c r="AK209" s="137">
        <v>11</v>
      </c>
      <c r="AL209" s="137">
        <v>12</v>
      </c>
      <c r="AM209" s="137">
        <v>13</v>
      </c>
      <c r="AN209" s="137">
        <v>12</v>
      </c>
      <c r="AO209" s="137">
        <v>11</v>
      </c>
    </row>
    <row r="210" spans="1:41" ht="18" hidden="1" customHeight="1">
      <c r="A210" s="136" t="s">
        <v>993</v>
      </c>
      <c r="B210" s="136" t="s">
        <v>994</v>
      </c>
      <c r="C210" s="137">
        <v>349</v>
      </c>
      <c r="D210" s="137">
        <v>281</v>
      </c>
      <c r="E210" s="137">
        <v>256</v>
      </c>
      <c r="F210" s="137">
        <v>232</v>
      </c>
      <c r="G210" s="137">
        <v>202</v>
      </c>
      <c r="H210" s="137">
        <v>189</v>
      </c>
      <c r="I210" s="137">
        <v>171</v>
      </c>
      <c r="J210" s="137">
        <v>152</v>
      </c>
      <c r="K210" s="137">
        <v>122</v>
      </c>
      <c r="L210" s="137">
        <v>111</v>
      </c>
      <c r="M210" s="137">
        <v>97</v>
      </c>
      <c r="N210" s="137">
        <v>89</v>
      </c>
      <c r="O210" s="137">
        <v>74</v>
      </c>
      <c r="P210" s="137">
        <v>64</v>
      </c>
      <c r="Q210" s="137">
        <v>54</v>
      </c>
      <c r="R210" s="137">
        <v>50</v>
      </c>
      <c r="S210" s="137">
        <v>40</v>
      </c>
      <c r="T210" s="137">
        <v>39</v>
      </c>
      <c r="U210" s="137">
        <v>35</v>
      </c>
      <c r="V210" s="137">
        <v>32</v>
      </c>
      <c r="W210" s="137">
        <v>28</v>
      </c>
      <c r="X210" s="137">
        <v>21</v>
      </c>
      <c r="Y210" s="137">
        <v>22</v>
      </c>
      <c r="Z210" s="137">
        <v>20</v>
      </c>
      <c r="AA210" s="137">
        <v>17</v>
      </c>
      <c r="AB210" s="137">
        <v>14</v>
      </c>
      <c r="AC210" s="137">
        <v>10</v>
      </c>
      <c r="AD210" s="137">
        <v>9</v>
      </c>
      <c r="AE210" s="137">
        <v>5</v>
      </c>
      <c r="AF210" s="137">
        <v>5</v>
      </c>
      <c r="AG210" s="137" t="s">
        <v>631</v>
      </c>
      <c r="AH210" s="137" t="s">
        <v>631</v>
      </c>
      <c r="AI210" s="137" t="s">
        <v>631</v>
      </c>
      <c r="AJ210" s="137" t="s">
        <v>631</v>
      </c>
      <c r="AK210" s="137" t="s">
        <v>631</v>
      </c>
      <c r="AL210" s="137" t="s">
        <v>631</v>
      </c>
      <c r="AM210" s="137">
        <v>0</v>
      </c>
      <c r="AN210" s="137">
        <v>0</v>
      </c>
      <c r="AO210" s="137">
        <v>0</v>
      </c>
    </row>
    <row r="211" spans="1:41" ht="18" hidden="1" customHeight="1">
      <c r="A211" s="136" t="s">
        <v>995</v>
      </c>
      <c r="B211" s="136" t="s">
        <v>996</v>
      </c>
      <c r="C211" s="137">
        <v>371</v>
      </c>
      <c r="D211" s="137">
        <v>316</v>
      </c>
      <c r="E211" s="137">
        <v>273</v>
      </c>
      <c r="F211" s="137">
        <v>242</v>
      </c>
      <c r="G211" s="137">
        <v>212</v>
      </c>
      <c r="H211" s="137">
        <v>201</v>
      </c>
      <c r="I211" s="137">
        <v>184</v>
      </c>
      <c r="J211" s="137">
        <v>174</v>
      </c>
      <c r="K211" s="137">
        <v>143</v>
      </c>
      <c r="L211" s="137">
        <v>135</v>
      </c>
      <c r="M211" s="137">
        <v>121</v>
      </c>
      <c r="N211" s="137">
        <v>116</v>
      </c>
      <c r="O211" s="137">
        <v>114</v>
      </c>
      <c r="P211" s="137">
        <v>104</v>
      </c>
      <c r="Q211" s="137">
        <v>99</v>
      </c>
      <c r="R211" s="137">
        <v>94</v>
      </c>
      <c r="S211" s="137">
        <v>84</v>
      </c>
      <c r="T211" s="137">
        <v>77</v>
      </c>
      <c r="U211" s="137">
        <v>67</v>
      </c>
      <c r="V211" s="137">
        <v>63</v>
      </c>
      <c r="W211" s="137">
        <v>56</v>
      </c>
      <c r="X211" s="137">
        <v>57</v>
      </c>
      <c r="Y211" s="137">
        <v>50</v>
      </c>
      <c r="Z211" s="137">
        <v>42</v>
      </c>
      <c r="AA211" s="137">
        <v>38</v>
      </c>
      <c r="AB211" s="137">
        <v>31</v>
      </c>
      <c r="AC211" s="137">
        <v>23</v>
      </c>
      <c r="AD211" s="137">
        <v>16</v>
      </c>
      <c r="AE211" s="137">
        <v>18</v>
      </c>
      <c r="AF211" s="137">
        <v>17</v>
      </c>
      <c r="AG211" s="137">
        <v>14</v>
      </c>
      <c r="AH211" s="137">
        <v>14</v>
      </c>
      <c r="AI211" s="137">
        <v>13</v>
      </c>
      <c r="AJ211" s="137">
        <v>13</v>
      </c>
      <c r="AK211" s="137">
        <v>13</v>
      </c>
      <c r="AL211" s="137">
        <v>12</v>
      </c>
      <c r="AM211" s="137">
        <v>11</v>
      </c>
      <c r="AN211" s="137">
        <v>9</v>
      </c>
      <c r="AO211" s="137">
        <v>8</v>
      </c>
    </row>
    <row r="212" spans="1:41" ht="18" hidden="1" customHeight="1">
      <c r="A212" s="136" t="s">
        <v>997</v>
      </c>
      <c r="B212" s="136" t="s">
        <v>998</v>
      </c>
      <c r="C212" s="137">
        <v>422</v>
      </c>
      <c r="D212" s="137">
        <v>369</v>
      </c>
      <c r="E212" s="137">
        <v>335</v>
      </c>
      <c r="F212" s="137">
        <v>310</v>
      </c>
      <c r="G212" s="137">
        <v>264</v>
      </c>
      <c r="H212" s="137">
        <v>240</v>
      </c>
      <c r="I212" s="137">
        <v>214</v>
      </c>
      <c r="J212" s="137">
        <v>191</v>
      </c>
      <c r="K212" s="137">
        <v>161</v>
      </c>
      <c r="L212" s="137">
        <v>150</v>
      </c>
      <c r="M212" s="137">
        <v>136</v>
      </c>
      <c r="N212" s="137">
        <v>128</v>
      </c>
      <c r="O212" s="137">
        <v>114</v>
      </c>
      <c r="P212" s="137">
        <v>102</v>
      </c>
      <c r="Q212" s="137">
        <v>95</v>
      </c>
      <c r="R212" s="137">
        <v>83</v>
      </c>
      <c r="S212" s="137">
        <v>79</v>
      </c>
      <c r="T212" s="137">
        <v>71</v>
      </c>
      <c r="U212" s="137">
        <v>67</v>
      </c>
      <c r="V212" s="137">
        <v>65</v>
      </c>
      <c r="W212" s="137">
        <v>64</v>
      </c>
      <c r="X212" s="137">
        <v>60</v>
      </c>
      <c r="Y212" s="137">
        <v>60</v>
      </c>
      <c r="Z212" s="137">
        <v>53</v>
      </c>
      <c r="AA212" s="137">
        <v>48</v>
      </c>
      <c r="AB212" s="137">
        <v>45</v>
      </c>
      <c r="AC212" s="137">
        <v>36</v>
      </c>
      <c r="AD212" s="137">
        <v>30</v>
      </c>
      <c r="AE212" s="137">
        <v>21</v>
      </c>
      <c r="AF212" s="137">
        <v>16</v>
      </c>
      <c r="AG212" s="137">
        <v>12</v>
      </c>
      <c r="AH212" s="137">
        <v>11</v>
      </c>
      <c r="AI212" s="137">
        <v>10</v>
      </c>
      <c r="AJ212" s="137">
        <v>8</v>
      </c>
      <c r="AK212" s="137">
        <v>5</v>
      </c>
      <c r="AL212" s="137" t="s">
        <v>631</v>
      </c>
      <c r="AM212" s="137" t="s">
        <v>631</v>
      </c>
      <c r="AN212" s="137" t="s">
        <v>631</v>
      </c>
      <c r="AO212" s="137" t="s">
        <v>631</v>
      </c>
    </row>
    <row r="213" spans="1:41" ht="18" hidden="1" customHeight="1">
      <c r="A213" s="136" t="s">
        <v>999</v>
      </c>
      <c r="B213" s="136" t="s">
        <v>1000</v>
      </c>
      <c r="C213" s="137">
        <v>462</v>
      </c>
      <c r="D213" s="137">
        <v>378</v>
      </c>
      <c r="E213" s="137">
        <v>324</v>
      </c>
      <c r="F213" s="137">
        <v>305</v>
      </c>
      <c r="G213" s="137">
        <v>268</v>
      </c>
      <c r="H213" s="137">
        <v>253</v>
      </c>
      <c r="I213" s="137">
        <v>222</v>
      </c>
      <c r="J213" s="137">
        <v>202</v>
      </c>
      <c r="K213" s="137">
        <v>179</v>
      </c>
      <c r="L213" s="137">
        <v>167</v>
      </c>
      <c r="M213" s="137">
        <v>165</v>
      </c>
      <c r="N213" s="137">
        <v>145</v>
      </c>
      <c r="O213" s="137">
        <v>139</v>
      </c>
      <c r="P213" s="137">
        <v>132</v>
      </c>
      <c r="Q213" s="137">
        <v>132</v>
      </c>
      <c r="R213" s="137">
        <v>128</v>
      </c>
      <c r="S213" s="137">
        <v>118</v>
      </c>
      <c r="T213" s="137">
        <v>117</v>
      </c>
      <c r="U213" s="137">
        <v>103</v>
      </c>
      <c r="V213" s="137">
        <v>96</v>
      </c>
      <c r="W213" s="137">
        <v>90</v>
      </c>
      <c r="X213" s="137">
        <v>76</v>
      </c>
      <c r="Y213" s="137">
        <v>54</v>
      </c>
      <c r="Z213" s="137">
        <v>45</v>
      </c>
      <c r="AA213" s="137">
        <v>35</v>
      </c>
      <c r="AB213" s="137">
        <v>29</v>
      </c>
      <c r="AC213" s="137">
        <v>27</v>
      </c>
      <c r="AD213" s="137">
        <v>20</v>
      </c>
      <c r="AE213" s="137">
        <v>15</v>
      </c>
      <c r="AF213" s="137">
        <v>16</v>
      </c>
      <c r="AG213" s="137">
        <v>15</v>
      </c>
      <c r="AH213" s="137">
        <v>15</v>
      </c>
      <c r="AI213" s="137">
        <v>14</v>
      </c>
      <c r="AJ213" s="137">
        <v>12</v>
      </c>
      <c r="AK213" s="137">
        <v>15</v>
      </c>
      <c r="AL213" s="137">
        <v>14</v>
      </c>
      <c r="AM213" s="137">
        <v>14</v>
      </c>
      <c r="AN213" s="137">
        <v>12</v>
      </c>
      <c r="AO213" s="137">
        <v>10</v>
      </c>
    </row>
    <row r="214" spans="1:41" ht="18" hidden="1" customHeight="1">
      <c r="A214" s="136" t="s">
        <v>1001</v>
      </c>
      <c r="B214" s="136" t="s">
        <v>1002</v>
      </c>
      <c r="C214" s="137">
        <v>864</v>
      </c>
      <c r="D214" s="137">
        <v>721</v>
      </c>
      <c r="E214" s="137">
        <v>632</v>
      </c>
      <c r="F214" s="137">
        <v>580</v>
      </c>
      <c r="G214" s="137">
        <v>501</v>
      </c>
      <c r="H214" s="137">
        <v>490</v>
      </c>
      <c r="I214" s="137">
        <v>450</v>
      </c>
      <c r="J214" s="137">
        <v>406</v>
      </c>
      <c r="K214" s="137">
        <v>365</v>
      </c>
      <c r="L214" s="137">
        <v>339</v>
      </c>
      <c r="M214" s="137">
        <v>301</v>
      </c>
      <c r="N214" s="137">
        <v>276</v>
      </c>
      <c r="O214" s="137">
        <v>257</v>
      </c>
      <c r="P214" s="137">
        <v>228</v>
      </c>
      <c r="Q214" s="137">
        <v>202</v>
      </c>
      <c r="R214" s="137">
        <v>179</v>
      </c>
      <c r="S214" s="137">
        <v>166</v>
      </c>
      <c r="T214" s="137">
        <v>148</v>
      </c>
      <c r="U214" s="137">
        <v>122</v>
      </c>
      <c r="V214" s="137">
        <v>116</v>
      </c>
      <c r="W214" s="137">
        <v>100</v>
      </c>
      <c r="X214" s="137">
        <v>84</v>
      </c>
      <c r="Y214" s="137">
        <v>76</v>
      </c>
      <c r="Z214" s="137">
        <v>68</v>
      </c>
      <c r="AA214" s="137">
        <v>61</v>
      </c>
      <c r="AB214" s="137">
        <v>49</v>
      </c>
      <c r="AC214" s="137">
        <v>53</v>
      </c>
      <c r="AD214" s="137">
        <v>47</v>
      </c>
      <c r="AE214" s="137">
        <v>28</v>
      </c>
      <c r="AF214" s="137">
        <v>24</v>
      </c>
      <c r="AG214" s="137">
        <v>24</v>
      </c>
      <c r="AH214" s="137">
        <v>26</v>
      </c>
      <c r="AI214" s="137">
        <v>24</v>
      </c>
      <c r="AJ214" s="137">
        <v>27</v>
      </c>
      <c r="AK214" s="137">
        <v>26</v>
      </c>
      <c r="AL214" s="137">
        <v>17</v>
      </c>
      <c r="AM214" s="137">
        <v>17</v>
      </c>
      <c r="AN214" s="137">
        <v>16</v>
      </c>
      <c r="AO214" s="137">
        <v>17</v>
      </c>
    </row>
    <row r="215" spans="1:41" ht="18" hidden="1" customHeight="1">
      <c r="A215" s="136"/>
      <c r="B215" s="136" t="s">
        <v>727</v>
      </c>
      <c r="C215" s="137" t="s">
        <v>631</v>
      </c>
      <c r="D215" s="137">
        <v>0</v>
      </c>
      <c r="E215" s="137">
        <v>0</v>
      </c>
      <c r="F215" s="137">
        <v>0</v>
      </c>
      <c r="G215" s="137">
        <v>0</v>
      </c>
      <c r="H215" s="137">
        <v>0</v>
      </c>
      <c r="I215" s="137">
        <v>0</v>
      </c>
      <c r="J215" s="137" t="s">
        <v>631</v>
      </c>
      <c r="K215" s="137" t="s">
        <v>631</v>
      </c>
      <c r="L215" s="137" t="s">
        <v>631</v>
      </c>
      <c r="M215" s="137" t="s">
        <v>631</v>
      </c>
      <c r="N215" s="137" t="s">
        <v>631</v>
      </c>
      <c r="O215" s="137" t="s">
        <v>631</v>
      </c>
      <c r="P215" s="137" t="s">
        <v>631</v>
      </c>
      <c r="Q215" s="137" t="s">
        <v>631</v>
      </c>
      <c r="R215" s="137" t="s">
        <v>631</v>
      </c>
      <c r="S215" s="137" t="s">
        <v>631</v>
      </c>
      <c r="T215" s="137" t="s">
        <v>631</v>
      </c>
      <c r="U215" s="137" t="s">
        <v>631</v>
      </c>
      <c r="V215" s="137">
        <v>5</v>
      </c>
      <c r="W215" s="137">
        <v>5</v>
      </c>
      <c r="X215" s="137">
        <v>5</v>
      </c>
      <c r="Y215" s="137">
        <v>6</v>
      </c>
      <c r="Z215" s="137">
        <v>6</v>
      </c>
      <c r="AA215" s="137">
        <v>6</v>
      </c>
      <c r="AB215" s="137">
        <v>6</v>
      </c>
      <c r="AC215" s="137">
        <v>5</v>
      </c>
      <c r="AD215" s="137">
        <v>5</v>
      </c>
      <c r="AE215" s="137">
        <v>5</v>
      </c>
      <c r="AF215" s="137">
        <v>5</v>
      </c>
      <c r="AG215" s="137" t="s">
        <v>631</v>
      </c>
      <c r="AH215" s="137" t="s">
        <v>631</v>
      </c>
      <c r="AI215" s="137" t="s">
        <v>631</v>
      </c>
      <c r="AJ215" s="137" t="s">
        <v>631</v>
      </c>
      <c r="AK215" s="137" t="s">
        <v>631</v>
      </c>
      <c r="AL215" s="137" t="s">
        <v>631</v>
      </c>
      <c r="AM215" s="137" t="s">
        <v>631</v>
      </c>
      <c r="AN215" s="137" t="s">
        <v>631</v>
      </c>
      <c r="AO215" s="137" t="s">
        <v>631</v>
      </c>
    </row>
    <row r="216" spans="1:41" ht="18" hidden="1" customHeight="1">
      <c r="A216" s="136" t="s">
        <v>1003</v>
      </c>
      <c r="B216" s="136" t="s">
        <v>1004</v>
      </c>
      <c r="C216" s="137">
        <v>15486</v>
      </c>
      <c r="D216" s="137">
        <v>13215</v>
      </c>
      <c r="E216" s="137">
        <v>11669</v>
      </c>
      <c r="F216" s="137">
        <v>9832</v>
      </c>
      <c r="G216" s="137">
        <v>7990</v>
      </c>
      <c r="H216" s="137">
        <v>7433</v>
      </c>
      <c r="I216" s="137">
        <v>6536</v>
      </c>
      <c r="J216" s="137">
        <v>5831</v>
      </c>
      <c r="K216" s="137">
        <v>5259</v>
      </c>
      <c r="L216" s="137">
        <v>4976</v>
      </c>
      <c r="M216" s="137">
        <v>4608</v>
      </c>
      <c r="N216" s="137">
        <v>4167</v>
      </c>
      <c r="O216" s="137">
        <v>3777</v>
      </c>
      <c r="P216" s="137">
        <v>3504</v>
      </c>
      <c r="Q216" s="137">
        <v>3144</v>
      </c>
      <c r="R216" s="137">
        <v>2917</v>
      </c>
      <c r="S216" s="137">
        <v>2639</v>
      </c>
      <c r="T216" s="137">
        <v>2409</v>
      </c>
      <c r="U216" s="137">
        <v>2108</v>
      </c>
      <c r="V216" s="137">
        <v>1931</v>
      </c>
      <c r="W216" s="137">
        <v>1717</v>
      </c>
      <c r="X216" s="137">
        <v>1514</v>
      </c>
      <c r="Y216" s="137">
        <v>1251</v>
      </c>
      <c r="Z216" s="137">
        <v>1098</v>
      </c>
      <c r="AA216" s="137">
        <v>894</v>
      </c>
      <c r="AB216" s="137">
        <v>708</v>
      </c>
      <c r="AC216" s="137">
        <v>501</v>
      </c>
      <c r="AD216" s="137">
        <v>354</v>
      </c>
      <c r="AE216" s="137">
        <v>275</v>
      </c>
      <c r="AF216" s="137">
        <v>218</v>
      </c>
      <c r="AG216" s="137">
        <v>175</v>
      </c>
      <c r="AH216" s="137">
        <v>154</v>
      </c>
      <c r="AI216" s="137">
        <v>148</v>
      </c>
      <c r="AJ216" s="137">
        <v>133</v>
      </c>
      <c r="AK216" s="137">
        <v>118</v>
      </c>
      <c r="AL216" s="137">
        <v>108</v>
      </c>
      <c r="AM216" s="137">
        <v>94</v>
      </c>
      <c r="AN216" s="137">
        <v>97</v>
      </c>
      <c r="AO216" s="137">
        <v>99</v>
      </c>
    </row>
    <row r="217" spans="1:41" ht="18" hidden="1" customHeight="1">
      <c r="A217" s="136" t="s">
        <v>1005</v>
      </c>
      <c r="B217" s="136" t="s">
        <v>1006</v>
      </c>
      <c r="C217" s="137">
        <v>471</v>
      </c>
      <c r="D217" s="137">
        <v>403</v>
      </c>
      <c r="E217" s="137">
        <v>370</v>
      </c>
      <c r="F217" s="137">
        <v>324</v>
      </c>
      <c r="G217" s="137">
        <v>272</v>
      </c>
      <c r="H217" s="137">
        <v>262</v>
      </c>
      <c r="I217" s="137">
        <v>241</v>
      </c>
      <c r="J217" s="137">
        <v>219</v>
      </c>
      <c r="K217" s="137">
        <v>204</v>
      </c>
      <c r="L217" s="137">
        <v>184</v>
      </c>
      <c r="M217" s="137">
        <v>164</v>
      </c>
      <c r="N217" s="137">
        <v>132</v>
      </c>
      <c r="O217" s="137">
        <v>117</v>
      </c>
      <c r="P217" s="137">
        <v>101</v>
      </c>
      <c r="Q217" s="137">
        <v>88</v>
      </c>
      <c r="R217" s="137">
        <v>74</v>
      </c>
      <c r="S217" s="137">
        <v>69</v>
      </c>
      <c r="T217" s="137">
        <v>67</v>
      </c>
      <c r="U217" s="137">
        <v>55</v>
      </c>
      <c r="V217" s="137">
        <v>51</v>
      </c>
      <c r="W217" s="137">
        <v>51</v>
      </c>
      <c r="X217" s="137">
        <v>49</v>
      </c>
      <c r="Y217" s="137">
        <v>44</v>
      </c>
      <c r="Z217" s="137">
        <v>39</v>
      </c>
      <c r="AA217" s="137">
        <v>37</v>
      </c>
      <c r="AB217" s="137">
        <v>20</v>
      </c>
      <c r="AC217" s="137">
        <v>13</v>
      </c>
      <c r="AD217" s="137">
        <v>11</v>
      </c>
      <c r="AE217" s="137">
        <v>5</v>
      </c>
      <c r="AF217" s="137" t="s">
        <v>631</v>
      </c>
      <c r="AG217" s="137" t="s">
        <v>631</v>
      </c>
      <c r="AH217" s="137" t="s">
        <v>631</v>
      </c>
      <c r="AI217" s="137" t="s">
        <v>631</v>
      </c>
      <c r="AJ217" s="137" t="s">
        <v>631</v>
      </c>
      <c r="AK217" s="137" t="s">
        <v>631</v>
      </c>
      <c r="AL217" s="137" t="s">
        <v>631</v>
      </c>
      <c r="AM217" s="137" t="s">
        <v>631</v>
      </c>
      <c r="AN217" s="137" t="s">
        <v>631</v>
      </c>
      <c r="AO217" s="137" t="s">
        <v>631</v>
      </c>
    </row>
    <row r="218" spans="1:41" ht="18" hidden="1" customHeight="1">
      <c r="A218" s="136" t="s">
        <v>1007</v>
      </c>
      <c r="B218" s="136" t="s">
        <v>1008</v>
      </c>
      <c r="C218" s="137">
        <v>1242</v>
      </c>
      <c r="D218" s="137">
        <v>1088</v>
      </c>
      <c r="E218" s="137">
        <v>981</v>
      </c>
      <c r="F218" s="137">
        <v>915</v>
      </c>
      <c r="G218" s="137">
        <v>815</v>
      </c>
      <c r="H218" s="137">
        <v>787</v>
      </c>
      <c r="I218" s="137">
        <v>716</v>
      </c>
      <c r="J218" s="137">
        <v>654</v>
      </c>
      <c r="K218" s="137">
        <v>585</v>
      </c>
      <c r="L218" s="137">
        <v>551</v>
      </c>
      <c r="M218" s="137">
        <v>503</v>
      </c>
      <c r="N218" s="137">
        <v>455</v>
      </c>
      <c r="O218" s="137">
        <v>420</v>
      </c>
      <c r="P218" s="137">
        <v>424</v>
      </c>
      <c r="Q218" s="137">
        <v>343</v>
      </c>
      <c r="R218" s="137">
        <v>302</v>
      </c>
      <c r="S218" s="137">
        <v>268</v>
      </c>
      <c r="T218" s="137">
        <v>236</v>
      </c>
      <c r="U218" s="137">
        <v>215</v>
      </c>
      <c r="V218" s="137">
        <v>197</v>
      </c>
      <c r="W218" s="137">
        <v>175</v>
      </c>
      <c r="X218" s="137">
        <v>152</v>
      </c>
      <c r="Y218" s="137">
        <v>127</v>
      </c>
      <c r="Z218" s="137">
        <v>114</v>
      </c>
      <c r="AA218" s="137">
        <v>90</v>
      </c>
      <c r="AB218" s="137">
        <v>80</v>
      </c>
      <c r="AC218" s="137">
        <v>60</v>
      </c>
      <c r="AD218" s="137">
        <v>46</v>
      </c>
      <c r="AE218" s="137">
        <v>33</v>
      </c>
      <c r="AF218" s="137">
        <v>26</v>
      </c>
      <c r="AG218" s="137">
        <v>19</v>
      </c>
      <c r="AH218" s="137">
        <v>18</v>
      </c>
      <c r="AI218" s="137">
        <v>14</v>
      </c>
      <c r="AJ218" s="137">
        <v>13</v>
      </c>
      <c r="AK218" s="137">
        <v>11</v>
      </c>
      <c r="AL218" s="137">
        <v>9</v>
      </c>
      <c r="AM218" s="137">
        <v>8</v>
      </c>
      <c r="AN218" s="137">
        <v>9</v>
      </c>
      <c r="AO218" s="137">
        <v>8</v>
      </c>
    </row>
    <row r="219" spans="1:41" ht="18" hidden="1" customHeight="1">
      <c r="A219" s="136" t="s">
        <v>1009</v>
      </c>
      <c r="B219" s="136" t="s">
        <v>1010</v>
      </c>
      <c r="C219" s="137">
        <v>1219</v>
      </c>
      <c r="D219" s="137">
        <v>1059</v>
      </c>
      <c r="E219" s="137">
        <v>986</v>
      </c>
      <c r="F219" s="137">
        <v>899</v>
      </c>
      <c r="G219" s="137">
        <v>782</v>
      </c>
      <c r="H219" s="137">
        <v>756</v>
      </c>
      <c r="I219" s="137">
        <v>697</v>
      </c>
      <c r="J219" s="137">
        <v>629</v>
      </c>
      <c r="K219" s="137">
        <v>559</v>
      </c>
      <c r="L219" s="137">
        <v>518</v>
      </c>
      <c r="M219" s="137">
        <v>481</v>
      </c>
      <c r="N219" s="137">
        <v>444</v>
      </c>
      <c r="O219" s="137">
        <v>403</v>
      </c>
      <c r="P219" s="137">
        <v>355</v>
      </c>
      <c r="Q219" s="137">
        <v>316</v>
      </c>
      <c r="R219" s="137">
        <v>295</v>
      </c>
      <c r="S219" s="137">
        <v>258</v>
      </c>
      <c r="T219" s="137">
        <v>228</v>
      </c>
      <c r="U219" s="137">
        <v>198</v>
      </c>
      <c r="V219" s="137">
        <v>177</v>
      </c>
      <c r="W219" s="137">
        <v>148</v>
      </c>
      <c r="X219" s="137">
        <v>131</v>
      </c>
      <c r="Y219" s="137">
        <v>114</v>
      </c>
      <c r="Z219" s="137">
        <v>98</v>
      </c>
      <c r="AA219" s="137">
        <v>79</v>
      </c>
      <c r="AB219" s="137">
        <v>67</v>
      </c>
      <c r="AC219" s="137">
        <v>53</v>
      </c>
      <c r="AD219" s="137">
        <v>37</v>
      </c>
      <c r="AE219" s="137">
        <v>23</v>
      </c>
      <c r="AF219" s="137">
        <v>15</v>
      </c>
      <c r="AG219" s="137">
        <v>9</v>
      </c>
      <c r="AH219" s="137">
        <v>6</v>
      </c>
      <c r="AI219" s="137">
        <v>6</v>
      </c>
      <c r="AJ219" s="137">
        <v>5</v>
      </c>
      <c r="AK219" s="137" t="s">
        <v>631</v>
      </c>
      <c r="AL219" s="137" t="s">
        <v>631</v>
      </c>
      <c r="AM219" s="137" t="s">
        <v>631</v>
      </c>
      <c r="AN219" s="137" t="s">
        <v>631</v>
      </c>
      <c r="AO219" s="137" t="s">
        <v>631</v>
      </c>
    </row>
    <row r="220" spans="1:41" ht="18" hidden="1" customHeight="1">
      <c r="A220" s="136" t="s">
        <v>1011</v>
      </c>
      <c r="B220" s="136" t="s">
        <v>1012</v>
      </c>
      <c r="C220" s="137">
        <v>1146</v>
      </c>
      <c r="D220" s="137">
        <v>973</v>
      </c>
      <c r="E220" s="137">
        <v>875</v>
      </c>
      <c r="F220" s="137">
        <v>803</v>
      </c>
      <c r="G220" s="137">
        <v>705</v>
      </c>
      <c r="H220" s="137">
        <v>692</v>
      </c>
      <c r="I220" s="137">
        <v>625</v>
      </c>
      <c r="J220" s="137">
        <v>553</v>
      </c>
      <c r="K220" s="137">
        <v>509</v>
      </c>
      <c r="L220" s="137">
        <v>508</v>
      </c>
      <c r="M220" s="137">
        <v>465</v>
      </c>
      <c r="N220" s="137">
        <v>404</v>
      </c>
      <c r="O220" s="137">
        <v>339</v>
      </c>
      <c r="P220" s="137">
        <v>296</v>
      </c>
      <c r="Q220" s="137">
        <v>275</v>
      </c>
      <c r="R220" s="137">
        <v>249</v>
      </c>
      <c r="S220" s="137">
        <v>216</v>
      </c>
      <c r="T220" s="137">
        <v>199</v>
      </c>
      <c r="U220" s="137">
        <v>172</v>
      </c>
      <c r="V220" s="137">
        <v>158</v>
      </c>
      <c r="W220" s="137">
        <v>134</v>
      </c>
      <c r="X220" s="137">
        <v>124</v>
      </c>
      <c r="Y220" s="137">
        <v>90</v>
      </c>
      <c r="Z220" s="137">
        <v>86</v>
      </c>
      <c r="AA220" s="137">
        <v>70</v>
      </c>
      <c r="AB220" s="137">
        <v>54</v>
      </c>
      <c r="AC220" s="137">
        <v>46</v>
      </c>
      <c r="AD220" s="137">
        <v>37</v>
      </c>
      <c r="AE220" s="137">
        <v>33</v>
      </c>
      <c r="AF220" s="137">
        <v>31</v>
      </c>
      <c r="AG220" s="137">
        <v>28</v>
      </c>
      <c r="AH220" s="137">
        <v>24</v>
      </c>
      <c r="AI220" s="137">
        <v>24</v>
      </c>
      <c r="AJ220" s="137">
        <v>18</v>
      </c>
      <c r="AK220" s="137">
        <v>16</v>
      </c>
      <c r="AL220" s="137">
        <v>17</v>
      </c>
      <c r="AM220" s="137">
        <v>16</v>
      </c>
      <c r="AN220" s="137">
        <v>13</v>
      </c>
      <c r="AO220" s="137">
        <v>14</v>
      </c>
    </row>
    <row r="221" spans="1:41" ht="18" hidden="1" customHeight="1">
      <c r="A221" s="136" t="s">
        <v>1013</v>
      </c>
      <c r="B221" s="136" t="s">
        <v>1014</v>
      </c>
      <c r="C221" s="137">
        <v>1023</v>
      </c>
      <c r="D221" s="137">
        <v>918</v>
      </c>
      <c r="E221" s="137">
        <v>847</v>
      </c>
      <c r="F221" s="137">
        <v>743</v>
      </c>
      <c r="G221" s="137">
        <v>645</v>
      </c>
      <c r="H221" s="137">
        <v>610</v>
      </c>
      <c r="I221" s="137">
        <v>559</v>
      </c>
      <c r="J221" s="137">
        <v>510</v>
      </c>
      <c r="K221" s="137">
        <v>481</v>
      </c>
      <c r="L221" s="137">
        <v>448</v>
      </c>
      <c r="M221" s="137">
        <v>408</v>
      </c>
      <c r="N221" s="137">
        <v>377</v>
      </c>
      <c r="O221" s="137">
        <v>343</v>
      </c>
      <c r="P221" s="137">
        <v>315</v>
      </c>
      <c r="Q221" s="137">
        <v>279</v>
      </c>
      <c r="R221" s="137">
        <v>254</v>
      </c>
      <c r="S221" s="137">
        <v>226</v>
      </c>
      <c r="T221" s="137">
        <v>204</v>
      </c>
      <c r="U221" s="137">
        <v>183</v>
      </c>
      <c r="V221" s="137">
        <v>169</v>
      </c>
      <c r="W221" s="137">
        <v>139</v>
      </c>
      <c r="X221" s="137">
        <v>125</v>
      </c>
      <c r="Y221" s="137">
        <v>103</v>
      </c>
      <c r="Z221" s="137">
        <v>83</v>
      </c>
      <c r="AA221" s="137">
        <v>68</v>
      </c>
      <c r="AB221" s="137">
        <v>57</v>
      </c>
      <c r="AC221" s="137">
        <v>47</v>
      </c>
      <c r="AD221" s="137">
        <v>44</v>
      </c>
      <c r="AE221" s="137">
        <v>37</v>
      </c>
      <c r="AF221" s="137">
        <v>30</v>
      </c>
      <c r="AG221" s="137">
        <v>25</v>
      </c>
      <c r="AH221" s="137">
        <v>23</v>
      </c>
      <c r="AI221" s="137">
        <v>25</v>
      </c>
      <c r="AJ221" s="137">
        <v>21</v>
      </c>
      <c r="AK221" s="137">
        <v>19</v>
      </c>
      <c r="AL221" s="137">
        <v>16</v>
      </c>
      <c r="AM221" s="137">
        <v>13</v>
      </c>
      <c r="AN221" s="137">
        <v>12</v>
      </c>
      <c r="AO221" s="137">
        <v>10</v>
      </c>
    </row>
    <row r="222" spans="1:41" ht="18" hidden="1" customHeight="1">
      <c r="A222" s="136" t="s">
        <v>1015</v>
      </c>
      <c r="B222" s="136" t="s">
        <v>1016</v>
      </c>
      <c r="C222" s="137">
        <v>1513</v>
      </c>
      <c r="D222" s="137">
        <v>1314</v>
      </c>
      <c r="E222" s="137">
        <v>1228</v>
      </c>
      <c r="F222" s="137">
        <v>1097</v>
      </c>
      <c r="G222" s="137">
        <v>953</v>
      </c>
      <c r="H222" s="137">
        <v>915</v>
      </c>
      <c r="I222" s="137">
        <v>823</v>
      </c>
      <c r="J222" s="137">
        <v>730</v>
      </c>
      <c r="K222" s="137">
        <v>647</v>
      </c>
      <c r="L222" s="137">
        <v>618</v>
      </c>
      <c r="M222" s="137">
        <v>576</v>
      </c>
      <c r="N222" s="137">
        <v>531</v>
      </c>
      <c r="O222" s="137">
        <v>483</v>
      </c>
      <c r="P222" s="137">
        <v>441</v>
      </c>
      <c r="Q222" s="137">
        <v>380</v>
      </c>
      <c r="R222" s="137">
        <v>346</v>
      </c>
      <c r="S222" s="137">
        <v>326</v>
      </c>
      <c r="T222" s="137">
        <v>285</v>
      </c>
      <c r="U222" s="137">
        <v>234</v>
      </c>
      <c r="V222" s="137">
        <v>213</v>
      </c>
      <c r="W222" s="137">
        <v>194</v>
      </c>
      <c r="X222" s="137">
        <v>168</v>
      </c>
      <c r="Y222" s="137">
        <v>141</v>
      </c>
      <c r="Z222" s="137">
        <v>120</v>
      </c>
      <c r="AA222" s="137">
        <v>93</v>
      </c>
      <c r="AB222" s="137">
        <v>65</v>
      </c>
      <c r="AC222" s="137">
        <v>52</v>
      </c>
      <c r="AD222" s="137">
        <v>35</v>
      </c>
      <c r="AE222" s="137">
        <v>28</v>
      </c>
      <c r="AF222" s="137">
        <v>19</v>
      </c>
      <c r="AG222" s="137">
        <v>20</v>
      </c>
      <c r="AH222" s="137">
        <v>14</v>
      </c>
      <c r="AI222" s="137">
        <v>15</v>
      </c>
      <c r="AJ222" s="137">
        <v>15</v>
      </c>
      <c r="AK222" s="137">
        <v>15</v>
      </c>
      <c r="AL222" s="137">
        <v>14</v>
      </c>
      <c r="AM222" s="137">
        <v>10</v>
      </c>
      <c r="AN222" s="137">
        <v>9</v>
      </c>
      <c r="AO222" s="137">
        <v>11</v>
      </c>
    </row>
    <row r="223" spans="1:41" ht="18" hidden="1" customHeight="1">
      <c r="A223" s="136" t="s">
        <v>1017</v>
      </c>
      <c r="B223" s="136" t="s">
        <v>1018</v>
      </c>
      <c r="C223" s="137">
        <v>320</v>
      </c>
      <c r="D223" s="137">
        <v>263</v>
      </c>
      <c r="E223" s="137">
        <v>234</v>
      </c>
      <c r="F223" s="137">
        <v>216</v>
      </c>
      <c r="G223" s="137">
        <v>196</v>
      </c>
      <c r="H223" s="137">
        <v>189</v>
      </c>
      <c r="I223" s="137">
        <v>174</v>
      </c>
      <c r="J223" s="137">
        <v>146</v>
      </c>
      <c r="K223" s="137">
        <v>130</v>
      </c>
      <c r="L223" s="137">
        <v>125</v>
      </c>
      <c r="M223" s="137">
        <v>120</v>
      </c>
      <c r="N223" s="137">
        <v>94</v>
      </c>
      <c r="O223" s="137">
        <v>86</v>
      </c>
      <c r="P223" s="137">
        <v>85</v>
      </c>
      <c r="Q223" s="137">
        <v>73</v>
      </c>
      <c r="R223" s="137">
        <v>77</v>
      </c>
      <c r="S223" s="137">
        <v>66</v>
      </c>
      <c r="T223" s="137">
        <v>53</v>
      </c>
      <c r="U223" s="137">
        <v>46</v>
      </c>
      <c r="V223" s="137">
        <v>41</v>
      </c>
      <c r="W223" s="137">
        <v>34</v>
      </c>
      <c r="X223" s="137">
        <v>36</v>
      </c>
      <c r="Y223" s="137">
        <v>29</v>
      </c>
      <c r="Z223" s="137">
        <v>22</v>
      </c>
      <c r="AA223" s="137">
        <v>19</v>
      </c>
      <c r="AB223" s="137">
        <v>16</v>
      </c>
      <c r="AC223" s="137">
        <v>12</v>
      </c>
      <c r="AD223" s="137">
        <v>11</v>
      </c>
      <c r="AE223" s="137">
        <v>7</v>
      </c>
      <c r="AF223" s="137">
        <v>8</v>
      </c>
      <c r="AG223" s="137">
        <v>7</v>
      </c>
      <c r="AH223" s="137">
        <v>8</v>
      </c>
      <c r="AI223" s="137">
        <v>10</v>
      </c>
      <c r="AJ223" s="137">
        <v>13</v>
      </c>
      <c r="AK223" s="137">
        <v>10</v>
      </c>
      <c r="AL223" s="137">
        <v>8</v>
      </c>
      <c r="AM223" s="137">
        <v>8</v>
      </c>
      <c r="AN223" s="137">
        <v>8</v>
      </c>
      <c r="AO223" s="137">
        <v>8</v>
      </c>
    </row>
    <row r="224" spans="1:41" ht="18" hidden="1" customHeight="1">
      <c r="A224" s="136" t="s">
        <v>1019</v>
      </c>
      <c r="B224" s="136" t="s">
        <v>1020</v>
      </c>
      <c r="C224" s="137">
        <v>929</v>
      </c>
      <c r="D224" s="137">
        <v>826</v>
      </c>
      <c r="E224" s="137">
        <v>736</v>
      </c>
      <c r="F224" s="137">
        <v>680</v>
      </c>
      <c r="G224" s="137">
        <v>596</v>
      </c>
      <c r="H224" s="137">
        <v>578</v>
      </c>
      <c r="I224" s="137">
        <v>533</v>
      </c>
      <c r="J224" s="137">
        <v>494</v>
      </c>
      <c r="K224" s="137">
        <v>429</v>
      </c>
      <c r="L224" s="137">
        <v>387</v>
      </c>
      <c r="M224" s="137">
        <v>347</v>
      </c>
      <c r="N224" s="137">
        <v>319</v>
      </c>
      <c r="O224" s="137">
        <v>291</v>
      </c>
      <c r="P224" s="137">
        <v>269</v>
      </c>
      <c r="Q224" s="137">
        <v>251</v>
      </c>
      <c r="R224" s="137">
        <v>230</v>
      </c>
      <c r="S224" s="137">
        <v>191</v>
      </c>
      <c r="T224" s="137">
        <v>176</v>
      </c>
      <c r="U224" s="137">
        <v>155</v>
      </c>
      <c r="V224" s="137">
        <v>134</v>
      </c>
      <c r="W224" s="137">
        <v>125</v>
      </c>
      <c r="X224" s="137">
        <v>114</v>
      </c>
      <c r="Y224" s="137">
        <v>96</v>
      </c>
      <c r="Z224" s="137">
        <v>86</v>
      </c>
      <c r="AA224" s="137">
        <v>71</v>
      </c>
      <c r="AB224" s="137">
        <v>62</v>
      </c>
      <c r="AC224" s="137">
        <v>50</v>
      </c>
      <c r="AD224" s="137">
        <v>46</v>
      </c>
      <c r="AE224" s="137">
        <v>40</v>
      </c>
      <c r="AF224" s="137">
        <v>32</v>
      </c>
      <c r="AG224" s="137">
        <v>23</v>
      </c>
      <c r="AH224" s="137">
        <v>20</v>
      </c>
      <c r="AI224" s="137">
        <v>18</v>
      </c>
      <c r="AJ224" s="137">
        <v>15</v>
      </c>
      <c r="AK224" s="137">
        <v>11</v>
      </c>
      <c r="AL224" s="137">
        <v>10</v>
      </c>
      <c r="AM224" s="137">
        <v>9</v>
      </c>
      <c r="AN224" s="137">
        <v>9</v>
      </c>
      <c r="AO224" s="137">
        <v>10</v>
      </c>
    </row>
    <row r="225" spans="1:41" ht="18" hidden="1" customHeight="1">
      <c r="A225" s="136" t="s">
        <v>1021</v>
      </c>
      <c r="B225" s="136" t="s">
        <v>1022</v>
      </c>
      <c r="C225" s="137">
        <v>6717</v>
      </c>
      <c r="D225" s="137">
        <v>5602</v>
      </c>
      <c r="E225" s="137">
        <v>4716</v>
      </c>
      <c r="F225" s="137">
        <v>3537</v>
      </c>
      <c r="G225" s="137">
        <v>2498</v>
      </c>
      <c r="H225" s="137">
        <v>2133</v>
      </c>
      <c r="I225" s="137">
        <v>1715</v>
      </c>
      <c r="J225" s="137">
        <v>1484</v>
      </c>
      <c r="K225" s="137">
        <v>1351</v>
      </c>
      <c r="L225" s="137">
        <v>1304</v>
      </c>
      <c r="M225" s="137">
        <v>1245</v>
      </c>
      <c r="N225" s="137">
        <v>1137</v>
      </c>
      <c r="O225" s="137">
        <v>1048</v>
      </c>
      <c r="P225" s="137">
        <v>992</v>
      </c>
      <c r="Q225" s="137">
        <v>939</v>
      </c>
      <c r="R225" s="137">
        <v>902</v>
      </c>
      <c r="S225" s="137">
        <v>848</v>
      </c>
      <c r="T225" s="137">
        <v>803</v>
      </c>
      <c r="U225" s="137">
        <v>710</v>
      </c>
      <c r="V225" s="137">
        <v>668</v>
      </c>
      <c r="W225" s="137">
        <v>605</v>
      </c>
      <c r="X225" s="137">
        <v>516</v>
      </c>
      <c r="Y225" s="137">
        <v>426</v>
      </c>
      <c r="Z225" s="137">
        <v>375</v>
      </c>
      <c r="AA225" s="137">
        <v>306</v>
      </c>
      <c r="AB225" s="137">
        <v>240</v>
      </c>
      <c r="AC225" s="137">
        <v>126</v>
      </c>
      <c r="AD225" s="137">
        <v>55</v>
      </c>
      <c r="AE225" s="137">
        <v>39</v>
      </c>
      <c r="AF225" s="137">
        <v>28</v>
      </c>
      <c r="AG225" s="137">
        <v>18</v>
      </c>
      <c r="AH225" s="137">
        <v>15</v>
      </c>
      <c r="AI225" s="137">
        <v>11</v>
      </c>
      <c r="AJ225" s="137">
        <v>8</v>
      </c>
      <c r="AK225" s="137">
        <v>9</v>
      </c>
      <c r="AL225" s="137">
        <v>9</v>
      </c>
      <c r="AM225" s="137">
        <v>8</v>
      </c>
      <c r="AN225" s="137">
        <v>7</v>
      </c>
      <c r="AO225" s="137">
        <v>7</v>
      </c>
    </row>
    <row r="226" spans="1:41" ht="18" hidden="1" customHeight="1">
      <c r="A226" s="136" t="s">
        <v>1023</v>
      </c>
      <c r="B226" s="136" t="s">
        <v>1024</v>
      </c>
      <c r="C226" s="137">
        <v>904</v>
      </c>
      <c r="D226" s="137">
        <v>769</v>
      </c>
      <c r="E226" s="137">
        <v>696</v>
      </c>
      <c r="F226" s="137">
        <v>618</v>
      </c>
      <c r="G226" s="137">
        <v>528</v>
      </c>
      <c r="H226" s="137">
        <v>511</v>
      </c>
      <c r="I226" s="137">
        <v>453</v>
      </c>
      <c r="J226" s="137">
        <v>412</v>
      </c>
      <c r="K226" s="137">
        <v>364</v>
      </c>
      <c r="L226" s="137">
        <v>333</v>
      </c>
      <c r="M226" s="137">
        <v>299</v>
      </c>
      <c r="N226" s="137">
        <v>274</v>
      </c>
      <c r="O226" s="137">
        <v>247</v>
      </c>
      <c r="P226" s="137">
        <v>226</v>
      </c>
      <c r="Q226" s="137">
        <v>200</v>
      </c>
      <c r="R226" s="137">
        <v>188</v>
      </c>
      <c r="S226" s="137">
        <v>171</v>
      </c>
      <c r="T226" s="137">
        <v>158</v>
      </c>
      <c r="U226" s="137">
        <v>140</v>
      </c>
      <c r="V226" s="137">
        <v>123</v>
      </c>
      <c r="W226" s="137">
        <v>112</v>
      </c>
      <c r="X226" s="137">
        <v>99</v>
      </c>
      <c r="Y226" s="137">
        <v>81</v>
      </c>
      <c r="Z226" s="137">
        <v>74</v>
      </c>
      <c r="AA226" s="137">
        <v>60</v>
      </c>
      <c r="AB226" s="137">
        <v>46</v>
      </c>
      <c r="AC226" s="137">
        <v>41</v>
      </c>
      <c r="AD226" s="137">
        <v>31</v>
      </c>
      <c r="AE226" s="137">
        <v>30</v>
      </c>
      <c r="AF226" s="137">
        <v>26</v>
      </c>
      <c r="AG226" s="137">
        <v>23</v>
      </c>
      <c r="AH226" s="137">
        <v>23</v>
      </c>
      <c r="AI226" s="137">
        <v>21</v>
      </c>
      <c r="AJ226" s="137">
        <v>21</v>
      </c>
      <c r="AK226" s="137">
        <v>21</v>
      </c>
      <c r="AL226" s="137">
        <v>20</v>
      </c>
      <c r="AM226" s="137">
        <v>16</v>
      </c>
      <c r="AN226" s="137">
        <v>23</v>
      </c>
      <c r="AO226" s="137">
        <v>26</v>
      </c>
    </row>
    <row r="227" spans="1:41" ht="18" hidden="1" customHeight="1">
      <c r="A227" s="136"/>
      <c r="B227" s="136" t="s">
        <v>727</v>
      </c>
      <c r="C227" s="137" t="s">
        <v>631</v>
      </c>
      <c r="D227" s="137">
        <v>0</v>
      </c>
      <c r="E227" s="137">
        <v>0</v>
      </c>
      <c r="F227" s="137">
        <v>0</v>
      </c>
      <c r="G227" s="137">
        <v>0</v>
      </c>
      <c r="H227" s="137">
        <v>0</v>
      </c>
      <c r="I227" s="137">
        <v>0</v>
      </c>
      <c r="J227" s="137">
        <v>0</v>
      </c>
      <c r="K227" s="137">
        <v>0</v>
      </c>
      <c r="L227" s="137">
        <v>0</v>
      </c>
      <c r="M227" s="137">
        <v>0</v>
      </c>
      <c r="N227" s="137">
        <v>0</v>
      </c>
      <c r="O227" s="137">
        <v>0</v>
      </c>
      <c r="P227" s="137">
        <v>0</v>
      </c>
      <c r="Q227" s="137">
        <v>0</v>
      </c>
      <c r="R227" s="137">
        <v>0</v>
      </c>
      <c r="S227" s="137">
        <v>0</v>
      </c>
      <c r="T227" s="137">
        <v>0</v>
      </c>
      <c r="U227" s="137">
        <v>0</v>
      </c>
      <c r="V227" s="137">
        <v>0</v>
      </c>
      <c r="W227" s="137">
        <v>0</v>
      </c>
      <c r="X227" s="137">
        <v>0</v>
      </c>
      <c r="Y227" s="137">
        <v>0</v>
      </c>
      <c r="Z227" s="137" t="s">
        <v>631</v>
      </c>
      <c r="AA227" s="137" t="s">
        <v>631</v>
      </c>
      <c r="AB227" s="137" t="s">
        <v>631</v>
      </c>
      <c r="AC227" s="137" t="s">
        <v>631</v>
      </c>
      <c r="AD227" s="137" t="s">
        <v>631</v>
      </c>
      <c r="AE227" s="137">
        <v>0</v>
      </c>
      <c r="AF227" s="137">
        <v>0</v>
      </c>
      <c r="AG227" s="137">
        <v>0</v>
      </c>
      <c r="AH227" s="137">
        <v>0</v>
      </c>
      <c r="AI227" s="137">
        <v>0</v>
      </c>
      <c r="AJ227" s="137">
        <v>0</v>
      </c>
      <c r="AK227" s="137">
        <v>0</v>
      </c>
      <c r="AL227" s="137">
        <v>0</v>
      </c>
      <c r="AM227" s="137">
        <v>0</v>
      </c>
      <c r="AN227" s="137">
        <v>0</v>
      </c>
      <c r="AO227" s="137">
        <v>0</v>
      </c>
    </row>
    <row r="228" spans="1:41" ht="18" hidden="1" customHeight="1">
      <c r="A228" s="136" t="s">
        <v>1025</v>
      </c>
      <c r="B228" s="136" t="s">
        <v>1026</v>
      </c>
      <c r="C228" s="137">
        <v>3780</v>
      </c>
      <c r="D228" s="137">
        <v>3244</v>
      </c>
      <c r="E228" s="137">
        <v>2910</v>
      </c>
      <c r="F228" s="137">
        <v>2631</v>
      </c>
      <c r="G228" s="137">
        <v>2211</v>
      </c>
      <c r="H228" s="137">
        <v>2142</v>
      </c>
      <c r="I228" s="137">
        <v>1931</v>
      </c>
      <c r="J228" s="137">
        <v>1774</v>
      </c>
      <c r="K228" s="137">
        <v>1619</v>
      </c>
      <c r="L228" s="137">
        <v>1539</v>
      </c>
      <c r="M228" s="137">
        <v>1446</v>
      </c>
      <c r="N228" s="137">
        <v>1342</v>
      </c>
      <c r="O228" s="137">
        <v>1230</v>
      </c>
      <c r="P228" s="137">
        <v>1143</v>
      </c>
      <c r="Q228" s="137">
        <v>1014</v>
      </c>
      <c r="R228" s="137">
        <v>945</v>
      </c>
      <c r="S228" s="137">
        <v>840</v>
      </c>
      <c r="T228" s="137">
        <v>762</v>
      </c>
      <c r="U228" s="137">
        <v>642</v>
      </c>
      <c r="V228" s="137">
        <v>600</v>
      </c>
      <c r="W228" s="137">
        <v>542</v>
      </c>
      <c r="X228" s="137">
        <v>507</v>
      </c>
      <c r="Y228" s="137">
        <v>435</v>
      </c>
      <c r="Z228" s="137">
        <v>395</v>
      </c>
      <c r="AA228" s="137">
        <v>343</v>
      </c>
      <c r="AB228" s="137">
        <v>299</v>
      </c>
      <c r="AC228" s="137">
        <v>262</v>
      </c>
      <c r="AD228" s="137">
        <v>204</v>
      </c>
      <c r="AE228" s="137">
        <v>159</v>
      </c>
      <c r="AF228" s="137">
        <v>134</v>
      </c>
      <c r="AG228" s="137">
        <v>128</v>
      </c>
      <c r="AH228" s="137">
        <v>119</v>
      </c>
      <c r="AI228" s="137">
        <v>112</v>
      </c>
      <c r="AJ228" s="137">
        <v>98</v>
      </c>
      <c r="AK228" s="137">
        <v>92</v>
      </c>
      <c r="AL228" s="137">
        <v>93</v>
      </c>
      <c r="AM228" s="137">
        <v>85</v>
      </c>
      <c r="AN228" s="137">
        <v>80</v>
      </c>
      <c r="AO228" s="137">
        <v>70</v>
      </c>
    </row>
    <row r="229" spans="1:41" ht="18" hidden="1" customHeight="1">
      <c r="A229" s="136" t="s">
        <v>1027</v>
      </c>
      <c r="B229" s="136" t="s">
        <v>1028</v>
      </c>
      <c r="C229" s="137">
        <v>550</v>
      </c>
      <c r="D229" s="137">
        <v>475</v>
      </c>
      <c r="E229" s="137">
        <v>428</v>
      </c>
      <c r="F229" s="137">
        <v>389</v>
      </c>
      <c r="G229" s="137">
        <v>323</v>
      </c>
      <c r="H229" s="137">
        <v>304</v>
      </c>
      <c r="I229" s="137">
        <v>260</v>
      </c>
      <c r="J229" s="137">
        <v>226</v>
      </c>
      <c r="K229" s="137">
        <v>217</v>
      </c>
      <c r="L229" s="137">
        <v>207</v>
      </c>
      <c r="M229" s="137">
        <v>198</v>
      </c>
      <c r="N229" s="137">
        <v>185</v>
      </c>
      <c r="O229" s="137">
        <v>166</v>
      </c>
      <c r="P229" s="137">
        <v>150</v>
      </c>
      <c r="Q229" s="137">
        <v>129</v>
      </c>
      <c r="R229" s="137">
        <v>127</v>
      </c>
      <c r="S229" s="137">
        <v>109</v>
      </c>
      <c r="T229" s="137">
        <v>100</v>
      </c>
      <c r="U229" s="137">
        <v>84</v>
      </c>
      <c r="V229" s="137">
        <v>84</v>
      </c>
      <c r="W229" s="137">
        <v>73</v>
      </c>
      <c r="X229" s="137">
        <v>67</v>
      </c>
      <c r="Y229" s="137">
        <v>56</v>
      </c>
      <c r="Z229" s="137">
        <v>56</v>
      </c>
      <c r="AA229" s="137">
        <v>51</v>
      </c>
      <c r="AB229" s="137">
        <v>39</v>
      </c>
      <c r="AC229" s="137">
        <v>37</v>
      </c>
      <c r="AD229" s="137">
        <v>25</v>
      </c>
      <c r="AE229" s="137">
        <v>17</v>
      </c>
      <c r="AF229" s="137">
        <v>13</v>
      </c>
      <c r="AG229" s="137">
        <v>15</v>
      </c>
      <c r="AH229" s="137">
        <v>15</v>
      </c>
      <c r="AI229" s="137">
        <v>14</v>
      </c>
      <c r="AJ229" s="137">
        <v>12</v>
      </c>
      <c r="AK229" s="137">
        <v>9</v>
      </c>
      <c r="AL229" s="137">
        <v>12</v>
      </c>
      <c r="AM229" s="137">
        <v>12</v>
      </c>
      <c r="AN229" s="137">
        <v>11</v>
      </c>
      <c r="AO229" s="137">
        <v>10</v>
      </c>
    </row>
    <row r="230" spans="1:41" ht="18" hidden="1" customHeight="1">
      <c r="A230" s="136" t="s">
        <v>1029</v>
      </c>
      <c r="B230" s="136" t="s">
        <v>1030</v>
      </c>
      <c r="C230" s="137">
        <v>649</v>
      </c>
      <c r="D230" s="137">
        <v>563</v>
      </c>
      <c r="E230" s="137">
        <v>503</v>
      </c>
      <c r="F230" s="137">
        <v>446</v>
      </c>
      <c r="G230" s="137">
        <v>380</v>
      </c>
      <c r="H230" s="137">
        <v>376</v>
      </c>
      <c r="I230" s="137">
        <v>346</v>
      </c>
      <c r="J230" s="137">
        <v>326</v>
      </c>
      <c r="K230" s="137">
        <v>293</v>
      </c>
      <c r="L230" s="137">
        <v>276</v>
      </c>
      <c r="M230" s="137">
        <v>244</v>
      </c>
      <c r="N230" s="137">
        <v>236</v>
      </c>
      <c r="O230" s="137">
        <v>215</v>
      </c>
      <c r="P230" s="137">
        <v>204</v>
      </c>
      <c r="Q230" s="137">
        <v>180</v>
      </c>
      <c r="R230" s="137">
        <v>158</v>
      </c>
      <c r="S230" s="137">
        <v>143</v>
      </c>
      <c r="T230" s="137">
        <v>117</v>
      </c>
      <c r="U230" s="137">
        <v>99</v>
      </c>
      <c r="V230" s="137">
        <v>94</v>
      </c>
      <c r="W230" s="137">
        <v>79</v>
      </c>
      <c r="X230" s="137">
        <v>77</v>
      </c>
      <c r="Y230" s="137">
        <v>64</v>
      </c>
      <c r="Z230" s="137">
        <v>54</v>
      </c>
      <c r="AA230" s="137">
        <v>43</v>
      </c>
      <c r="AB230" s="137">
        <v>37</v>
      </c>
      <c r="AC230" s="137">
        <v>30</v>
      </c>
      <c r="AD230" s="137">
        <v>25</v>
      </c>
      <c r="AE230" s="137">
        <v>18</v>
      </c>
      <c r="AF230" s="137">
        <v>15</v>
      </c>
      <c r="AG230" s="137">
        <v>16</v>
      </c>
      <c r="AH230" s="137">
        <v>13</v>
      </c>
      <c r="AI230" s="137">
        <v>13</v>
      </c>
      <c r="AJ230" s="137">
        <v>12</v>
      </c>
      <c r="AK230" s="137">
        <v>15</v>
      </c>
      <c r="AL230" s="137">
        <v>13</v>
      </c>
      <c r="AM230" s="137">
        <v>12</v>
      </c>
      <c r="AN230" s="137">
        <v>10</v>
      </c>
      <c r="AO230" s="137">
        <v>7</v>
      </c>
    </row>
    <row r="231" spans="1:41" ht="18" hidden="1" customHeight="1">
      <c r="A231" s="136" t="s">
        <v>1031</v>
      </c>
      <c r="B231" s="136" t="s">
        <v>1032</v>
      </c>
      <c r="C231" s="137">
        <v>207</v>
      </c>
      <c r="D231" s="137">
        <v>167</v>
      </c>
      <c r="E231" s="137">
        <v>147</v>
      </c>
      <c r="F231" s="137">
        <v>135</v>
      </c>
      <c r="G231" s="137">
        <v>113</v>
      </c>
      <c r="H231" s="137">
        <v>107</v>
      </c>
      <c r="I231" s="137">
        <v>97</v>
      </c>
      <c r="J231" s="137">
        <v>90</v>
      </c>
      <c r="K231" s="137">
        <v>84</v>
      </c>
      <c r="L231" s="137">
        <v>77</v>
      </c>
      <c r="M231" s="137">
        <v>67</v>
      </c>
      <c r="N231" s="137">
        <v>67</v>
      </c>
      <c r="O231" s="137">
        <v>63</v>
      </c>
      <c r="P231" s="137">
        <v>60</v>
      </c>
      <c r="Q231" s="137">
        <v>52</v>
      </c>
      <c r="R231" s="137">
        <v>51</v>
      </c>
      <c r="S231" s="137">
        <v>45</v>
      </c>
      <c r="T231" s="137">
        <v>45</v>
      </c>
      <c r="U231" s="137">
        <v>39</v>
      </c>
      <c r="V231" s="137">
        <v>40</v>
      </c>
      <c r="W231" s="137">
        <v>39</v>
      </c>
      <c r="X231" s="137">
        <v>35</v>
      </c>
      <c r="Y231" s="137">
        <v>34</v>
      </c>
      <c r="Z231" s="137">
        <v>33</v>
      </c>
      <c r="AA231" s="137">
        <v>28</v>
      </c>
      <c r="AB231" s="137">
        <v>23</v>
      </c>
      <c r="AC231" s="137">
        <v>22</v>
      </c>
      <c r="AD231" s="137">
        <v>14</v>
      </c>
      <c r="AE231" s="137">
        <v>15</v>
      </c>
      <c r="AF231" s="137">
        <v>14</v>
      </c>
      <c r="AG231" s="137">
        <v>13</v>
      </c>
      <c r="AH231" s="137">
        <v>12</v>
      </c>
      <c r="AI231" s="137">
        <v>12</v>
      </c>
      <c r="AJ231" s="137">
        <v>9</v>
      </c>
      <c r="AK231" s="137">
        <v>6</v>
      </c>
      <c r="AL231" s="137">
        <v>7</v>
      </c>
      <c r="AM231" s="137">
        <v>6</v>
      </c>
      <c r="AN231" s="137" t="s">
        <v>631</v>
      </c>
      <c r="AO231" s="137" t="s">
        <v>631</v>
      </c>
    </row>
    <row r="232" spans="1:41" ht="18" hidden="1" customHeight="1">
      <c r="A232" s="136" t="s">
        <v>1033</v>
      </c>
      <c r="B232" s="136" t="s">
        <v>1034</v>
      </c>
      <c r="C232" s="137">
        <v>598</v>
      </c>
      <c r="D232" s="137">
        <v>510</v>
      </c>
      <c r="E232" s="137">
        <v>448</v>
      </c>
      <c r="F232" s="137">
        <v>382</v>
      </c>
      <c r="G232" s="137">
        <v>319</v>
      </c>
      <c r="H232" s="137">
        <v>311</v>
      </c>
      <c r="I232" s="137">
        <v>285</v>
      </c>
      <c r="J232" s="137">
        <v>263</v>
      </c>
      <c r="K232" s="137">
        <v>235</v>
      </c>
      <c r="L232" s="137">
        <v>222</v>
      </c>
      <c r="M232" s="137">
        <v>224</v>
      </c>
      <c r="N232" s="137">
        <v>198</v>
      </c>
      <c r="O232" s="137">
        <v>174</v>
      </c>
      <c r="P232" s="137">
        <v>159</v>
      </c>
      <c r="Q232" s="137">
        <v>140</v>
      </c>
      <c r="R232" s="137">
        <v>136</v>
      </c>
      <c r="S232" s="137">
        <v>119</v>
      </c>
      <c r="T232" s="137">
        <v>105</v>
      </c>
      <c r="U232" s="137">
        <v>89</v>
      </c>
      <c r="V232" s="137">
        <v>85</v>
      </c>
      <c r="W232" s="137">
        <v>82</v>
      </c>
      <c r="X232" s="137">
        <v>78</v>
      </c>
      <c r="Y232" s="137">
        <v>63</v>
      </c>
      <c r="Z232" s="137">
        <v>56</v>
      </c>
      <c r="AA232" s="137">
        <v>52</v>
      </c>
      <c r="AB232" s="137">
        <v>46</v>
      </c>
      <c r="AC232" s="137">
        <v>35</v>
      </c>
      <c r="AD232" s="137">
        <v>28</v>
      </c>
      <c r="AE232" s="137">
        <v>21</v>
      </c>
      <c r="AF232" s="137">
        <v>20</v>
      </c>
      <c r="AG232" s="137">
        <v>20</v>
      </c>
      <c r="AH232" s="137">
        <v>20</v>
      </c>
      <c r="AI232" s="137">
        <v>18</v>
      </c>
      <c r="AJ232" s="137">
        <v>15</v>
      </c>
      <c r="AK232" s="137">
        <v>17</v>
      </c>
      <c r="AL232" s="137">
        <v>16</v>
      </c>
      <c r="AM232" s="137">
        <v>14</v>
      </c>
      <c r="AN232" s="137">
        <v>14</v>
      </c>
      <c r="AO232" s="137">
        <v>12</v>
      </c>
    </row>
    <row r="233" spans="1:41" ht="18" hidden="1" customHeight="1">
      <c r="A233" s="136" t="s">
        <v>1035</v>
      </c>
      <c r="B233" s="136" t="s">
        <v>1036</v>
      </c>
      <c r="C233" s="137">
        <v>514</v>
      </c>
      <c r="D233" s="137">
        <v>435</v>
      </c>
      <c r="E233" s="137">
        <v>399</v>
      </c>
      <c r="F233" s="137">
        <v>365</v>
      </c>
      <c r="G233" s="137">
        <v>304</v>
      </c>
      <c r="H233" s="137">
        <v>291</v>
      </c>
      <c r="I233" s="137">
        <v>256</v>
      </c>
      <c r="J233" s="137">
        <v>242</v>
      </c>
      <c r="K233" s="137">
        <v>224</v>
      </c>
      <c r="L233" s="137">
        <v>211</v>
      </c>
      <c r="M233" s="137">
        <v>206</v>
      </c>
      <c r="N233" s="137">
        <v>184</v>
      </c>
      <c r="O233" s="137">
        <v>173</v>
      </c>
      <c r="P233" s="137">
        <v>171</v>
      </c>
      <c r="Q233" s="137">
        <v>162</v>
      </c>
      <c r="R233" s="137">
        <v>154</v>
      </c>
      <c r="S233" s="137">
        <v>144</v>
      </c>
      <c r="T233" s="137">
        <v>137</v>
      </c>
      <c r="U233" s="137">
        <v>117</v>
      </c>
      <c r="V233" s="137">
        <v>106</v>
      </c>
      <c r="W233" s="137">
        <v>96</v>
      </c>
      <c r="X233" s="137">
        <v>88</v>
      </c>
      <c r="Y233" s="137">
        <v>77</v>
      </c>
      <c r="Z233" s="137">
        <v>69</v>
      </c>
      <c r="AA233" s="137">
        <v>59</v>
      </c>
      <c r="AB233" s="137">
        <v>56</v>
      </c>
      <c r="AC233" s="137">
        <v>44</v>
      </c>
      <c r="AD233" s="137">
        <v>32</v>
      </c>
      <c r="AE233" s="137">
        <v>22</v>
      </c>
      <c r="AF233" s="137">
        <v>19</v>
      </c>
      <c r="AG233" s="137">
        <v>18</v>
      </c>
      <c r="AH233" s="137">
        <v>16</v>
      </c>
      <c r="AI233" s="137">
        <v>14</v>
      </c>
      <c r="AJ233" s="137">
        <v>10</v>
      </c>
      <c r="AK233" s="137">
        <v>11</v>
      </c>
      <c r="AL233" s="137">
        <v>9</v>
      </c>
      <c r="AM233" s="137">
        <v>8</v>
      </c>
      <c r="AN233" s="137">
        <v>9</v>
      </c>
      <c r="AO233" s="137">
        <v>10</v>
      </c>
    </row>
    <row r="234" spans="1:41" ht="18" hidden="1" customHeight="1">
      <c r="A234" s="136" t="s">
        <v>1037</v>
      </c>
      <c r="B234" s="136" t="s">
        <v>1038</v>
      </c>
      <c r="C234" s="137">
        <v>477</v>
      </c>
      <c r="D234" s="137">
        <v>410</v>
      </c>
      <c r="E234" s="137">
        <v>370</v>
      </c>
      <c r="F234" s="137">
        <v>336</v>
      </c>
      <c r="G234" s="137">
        <v>274</v>
      </c>
      <c r="H234" s="137">
        <v>277</v>
      </c>
      <c r="I234" s="137">
        <v>239</v>
      </c>
      <c r="J234" s="137">
        <v>221</v>
      </c>
      <c r="K234" s="137">
        <v>193</v>
      </c>
      <c r="L234" s="137">
        <v>186</v>
      </c>
      <c r="M234" s="137">
        <v>169</v>
      </c>
      <c r="N234" s="137">
        <v>157</v>
      </c>
      <c r="O234" s="137">
        <v>150</v>
      </c>
      <c r="P234" s="137">
        <v>141</v>
      </c>
      <c r="Q234" s="137">
        <v>126</v>
      </c>
      <c r="R234" s="137">
        <v>117</v>
      </c>
      <c r="S234" s="137">
        <v>106</v>
      </c>
      <c r="T234" s="137">
        <v>100</v>
      </c>
      <c r="U234" s="137">
        <v>82</v>
      </c>
      <c r="V234" s="137">
        <v>75</v>
      </c>
      <c r="W234" s="137">
        <v>64</v>
      </c>
      <c r="X234" s="137">
        <v>64</v>
      </c>
      <c r="Y234" s="137">
        <v>57</v>
      </c>
      <c r="Z234" s="137">
        <v>54</v>
      </c>
      <c r="AA234" s="137">
        <v>47</v>
      </c>
      <c r="AB234" s="137">
        <v>42</v>
      </c>
      <c r="AC234" s="137">
        <v>41</v>
      </c>
      <c r="AD234" s="137">
        <v>39</v>
      </c>
      <c r="AE234" s="137">
        <v>34</v>
      </c>
      <c r="AF234" s="137">
        <v>32</v>
      </c>
      <c r="AG234" s="137">
        <v>29</v>
      </c>
      <c r="AH234" s="137">
        <v>26</v>
      </c>
      <c r="AI234" s="137">
        <v>24</v>
      </c>
      <c r="AJ234" s="137">
        <v>24</v>
      </c>
      <c r="AK234" s="137">
        <v>21</v>
      </c>
      <c r="AL234" s="137">
        <v>24</v>
      </c>
      <c r="AM234" s="137">
        <v>21</v>
      </c>
      <c r="AN234" s="137">
        <v>19</v>
      </c>
      <c r="AO234" s="137">
        <v>15</v>
      </c>
    </row>
    <row r="235" spans="1:41" ht="18" hidden="1" customHeight="1">
      <c r="A235" s="136" t="s">
        <v>1039</v>
      </c>
      <c r="B235" s="136" t="s">
        <v>1040</v>
      </c>
      <c r="C235" s="137">
        <v>781</v>
      </c>
      <c r="D235" s="137">
        <v>681</v>
      </c>
      <c r="E235" s="137">
        <v>612</v>
      </c>
      <c r="F235" s="137">
        <v>576</v>
      </c>
      <c r="G235" s="137">
        <v>496</v>
      </c>
      <c r="H235" s="137">
        <v>474</v>
      </c>
      <c r="I235" s="137">
        <v>446</v>
      </c>
      <c r="J235" s="137">
        <v>404</v>
      </c>
      <c r="K235" s="137">
        <v>371</v>
      </c>
      <c r="L235" s="137">
        <v>358</v>
      </c>
      <c r="M235" s="137">
        <v>336</v>
      </c>
      <c r="N235" s="137">
        <v>313</v>
      </c>
      <c r="O235" s="137">
        <v>287</v>
      </c>
      <c r="P235" s="137">
        <v>256</v>
      </c>
      <c r="Q235" s="137">
        <v>223</v>
      </c>
      <c r="R235" s="137">
        <v>200</v>
      </c>
      <c r="S235" s="137">
        <v>172</v>
      </c>
      <c r="T235" s="137">
        <v>156</v>
      </c>
      <c r="U235" s="137">
        <v>130</v>
      </c>
      <c r="V235" s="137">
        <v>115</v>
      </c>
      <c r="W235" s="137">
        <v>108</v>
      </c>
      <c r="X235" s="137">
        <v>97</v>
      </c>
      <c r="Y235" s="137">
        <v>83</v>
      </c>
      <c r="Z235" s="137">
        <v>72</v>
      </c>
      <c r="AA235" s="137">
        <v>62</v>
      </c>
      <c r="AB235" s="137">
        <v>55</v>
      </c>
      <c r="AC235" s="137">
        <v>52</v>
      </c>
      <c r="AD235" s="137">
        <v>40</v>
      </c>
      <c r="AE235" s="137">
        <v>31</v>
      </c>
      <c r="AF235" s="137">
        <v>20</v>
      </c>
      <c r="AG235" s="137">
        <v>16</v>
      </c>
      <c r="AH235" s="137">
        <v>16</v>
      </c>
      <c r="AI235" s="137">
        <v>16</v>
      </c>
      <c r="AJ235" s="137">
        <v>15</v>
      </c>
      <c r="AK235" s="137">
        <v>12</v>
      </c>
      <c r="AL235" s="137">
        <v>11</v>
      </c>
      <c r="AM235" s="137">
        <v>11</v>
      </c>
      <c r="AN235" s="137">
        <v>13</v>
      </c>
      <c r="AO235" s="137">
        <v>13</v>
      </c>
    </row>
    <row r="236" spans="1:41" ht="18" hidden="1" customHeight="1">
      <c r="A236" s="136"/>
      <c r="B236" s="136" t="s">
        <v>727</v>
      </c>
      <c r="C236" s="137" t="s">
        <v>631</v>
      </c>
      <c r="D236" s="137" t="s">
        <v>631</v>
      </c>
      <c r="E236" s="137" t="s">
        <v>631</v>
      </c>
      <c r="F236" s="137" t="s">
        <v>631</v>
      </c>
      <c r="G236" s="137" t="s">
        <v>631</v>
      </c>
      <c r="H236" s="137" t="s">
        <v>631</v>
      </c>
      <c r="I236" s="137" t="s">
        <v>631</v>
      </c>
      <c r="J236" s="137" t="s">
        <v>631</v>
      </c>
      <c r="K236" s="137" t="s">
        <v>631</v>
      </c>
      <c r="L236" s="137" t="s">
        <v>631</v>
      </c>
      <c r="M236" s="137" t="s">
        <v>631</v>
      </c>
      <c r="N236" s="137" t="s">
        <v>631</v>
      </c>
      <c r="O236" s="137" t="s">
        <v>631</v>
      </c>
      <c r="P236" s="137" t="s">
        <v>631</v>
      </c>
      <c r="Q236" s="137" t="s">
        <v>631</v>
      </c>
      <c r="R236" s="137" t="s">
        <v>631</v>
      </c>
      <c r="S236" s="137" t="s">
        <v>631</v>
      </c>
      <c r="T236" s="137" t="s">
        <v>631</v>
      </c>
      <c r="U236" s="137" t="s">
        <v>631</v>
      </c>
      <c r="V236" s="137" t="s">
        <v>631</v>
      </c>
      <c r="W236" s="137" t="s">
        <v>631</v>
      </c>
      <c r="X236" s="137" t="s">
        <v>631</v>
      </c>
      <c r="Y236" s="137" t="s">
        <v>631</v>
      </c>
      <c r="Z236" s="137" t="s">
        <v>631</v>
      </c>
      <c r="AA236" s="137" t="s">
        <v>631</v>
      </c>
      <c r="AB236" s="137" t="s">
        <v>631</v>
      </c>
      <c r="AC236" s="137" t="s">
        <v>631</v>
      </c>
      <c r="AD236" s="137" t="s">
        <v>631</v>
      </c>
      <c r="AE236" s="137" t="s">
        <v>631</v>
      </c>
      <c r="AF236" s="137" t="s">
        <v>631</v>
      </c>
      <c r="AG236" s="137" t="s">
        <v>631</v>
      </c>
      <c r="AH236" s="137" t="s">
        <v>631</v>
      </c>
      <c r="AI236" s="137" t="s">
        <v>631</v>
      </c>
      <c r="AJ236" s="137" t="s">
        <v>631</v>
      </c>
      <c r="AK236" s="137" t="s">
        <v>631</v>
      </c>
      <c r="AL236" s="137" t="s">
        <v>631</v>
      </c>
      <c r="AM236" s="137" t="s">
        <v>631</v>
      </c>
      <c r="AN236" s="137" t="s">
        <v>631</v>
      </c>
      <c r="AO236" s="137">
        <v>0</v>
      </c>
    </row>
    <row r="237" spans="1:41" ht="18" hidden="1" customHeight="1">
      <c r="A237" s="136" t="s">
        <v>1041</v>
      </c>
      <c r="B237" s="136" t="s">
        <v>1042</v>
      </c>
      <c r="C237" s="137">
        <v>3898</v>
      </c>
      <c r="D237" s="137">
        <v>3301</v>
      </c>
      <c r="E237" s="137">
        <v>2916</v>
      </c>
      <c r="F237" s="137">
        <v>2620</v>
      </c>
      <c r="G237" s="137">
        <v>2261</v>
      </c>
      <c r="H237" s="137">
        <v>2167</v>
      </c>
      <c r="I237" s="137">
        <v>1924</v>
      </c>
      <c r="J237" s="137">
        <v>1799</v>
      </c>
      <c r="K237" s="137">
        <v>1636</v>
      </c>
      <c r="L237" s="137">
        <v>1512</v>
      </c>
      <c r="M237" s="137">
        <v>1431</v>
      </c>
      <c r="N237" s="137">
        <v>1338</v>
      </c>
      <c r="O237" s="137">
        <v>1233</v>
      </c>
      <c r="P237" s="137">
        <v>1136</v>
      </c>
      <c r="Q237" s="137">
        <v>1024</v>
      </c>
      <c r="R237" s="137">
        <v>943</v>
      </c>
      <c r="S237" s="137">
        <v>825</v>
      </c>
      <c r="T237" s="137">
        <v>759</v>
      </c>
      <c r="U237" s="137">
        <v>688</v>
      </c>
      <c r="V237" s="137">
        <v>625</v>
      </c>
      <c r="W237" s="137">
        <v>572</v>
      </c>
      <c r="X237" s="137">
        <v>517</v>
      </c>
      <c r="Y237" s="137">
        <v>435</v>
      </c>
      <c r="Z237" s="137">
        <v>371</v>
      </c>
      <c r="AA237" s="137">
        <v>337</v>
      </c>
      <c r="AB237" s="137">
        <v>295</v>
      </c>
      <c r="AC237" s="137">
        <v>263</v>
      </c>
      <c r="AD237" s="137">
        <v>228</v>
      </c>
      <c r="AE237" s="137">
        <v>178</v>
      </c>
      <c r="AF237" s="137">
        <v>162</v>
      </c>
      <c r="AG237" s="137">
        <v>150</v>
      </c>
      <c r="AH237" s="137">
        <v>143</v>
      </c>
      <c r="AI237" s="137">
        <v>135</v>
      </c>
      <c r="AJ237" s="137">
        <v>118</v>
      </c>
      <c r="AK237" s="137">
        <v>114</v>
      </c>
      <c r="AL237" s="137">
        <v>103</v>
      </c>
      <c r="AM237" s="137">
        <v>94</v>
      </c>
      <c r="AN237" s="137">
        <v>82</v>
      </c>
      <c r="AO237" s="137">
        <v>81</v>
      </c>
    </row>
    <row r="238" spans="1:41" ht="18" hidden="1" customHeight="1">
      <c r="A238" s="136" t="s">
        <v>1043</v>
      </c>
      <c r="B238" s="136" t="s">
        <v>1044</v>
      </c>
      <c r="C238" s="137">
        <v>518</v>
      </c>
      <c r="D238" s="137">
        <v>435</v>
      </c>
      <c r="E238" s="137">
        <v>388</v>
      </c>
      <c r="F238" s="137">
        <v>351</v>
      </c>
      <c r="G238" s="137">
        <v>309</v>
      </c>
      <c r="H238" s="137">
        <v>294</v>
      </c>
      <c r="I238" s="137">
        <v>262</v>
      </c>
      <c r="J238" s="137">
        <v>245</v>
      </c>
      <c r="K238" s="137">
        <v>220</v>
      </c>
      <c r="L238" s="137">
        <v>202</v>
      </c>
      <c r="M238" s="137">
        <v>193</v>
      </c>
      <c r="N238" s="137">
        <v>181</v>
      </c>
      <c r="O238" s="137">
        <v>170</v>
      </c>
      <c r="P238" s="137">
        <v>161</v>
      </c>
      <c r="Q238" s="137">
        <v>152</v>
      </c>
      <c r="R238" s="137">
        <v>143</v>
      </c>
      <c r="S238" s="137">
        <v>126</v>
      </c>
      <c r="T238" s="137">
        <v>121</v>
      </c>
      <c r="U238" s="137">
        <v>104</v>
      </c>
      <c r="V238" s="137">
        <v>94</v>
      </c>
      <c r="W238" s="137">
        <v>79</v>
      </c>
      <c r="X238" s="137">
        <v>76</v>
      </c>
      <c r="Y238" s="137">
        <v>64</v>
      </c>
      <c r="Z238" s="137">
        <v>55</v>
      </c>
      <c r="AA238" s="137">
        <v>49</v>
      </c>
      <c r="AB238" s="137">
        <v>41</v>
      </c>
      <c r="AC238" s="137">
        <v>36</v>
      </c>
      <c r="AD238" s="137">
        <v>29</v>
      </c>
      <c r="AE238" s="137">
        <v>19</v>
      </c>
      <c r="AF238" s="137">
        <v>17</v>
      </c>
      <c r="AG238" s="137">
        <v>16</v>
      </c>
      <c r="AH238" s="137">
        <v>15</v>
      </c>
      <c r="AI238" s="137">
        <v>17</v>
      </c>
      <c r="AJ238" s="137">
        <v>17</v>
      </c>
      <c r="AK238" s="137">
        <v>17</v>
      </c>
      <c r="AL238" s="137">
        <v>18</v>
      </c>
      <c r="AM238" s="137">
        <v>17</v>
      </c>
      <c r="AN238" s="137">
        <v>15</v>
      </c>
      <c r="AO238" s="137">
        <v>14</v>
      </c>
    </row>
    <row r="239" spans="1:41" ht="18" hidden="1" customHeight="1">
      <c r="A239" s="136" t="s">
        <v>1045</v>
      </c>
      <c r="B239" s="136" t="s">
        <v>1046</v>
      </c>
      <c r="C239" s="137">
        <v>1217</v>
      </c>
      <c r="D239" s="137">
        <v>1057</v>
      </c>
      <c r="E239" s="137">
        <v>934</v>
      </c>
      <c r="F239" s="137">
        <v>856</v>
      </c>
      <c r="G239" s="137">
        <v>744</v>
      </c>
      <c r="H239" s="137">
        <v>708</v>
      </c>
      <c r="I239" s="137">
        <v>641</v>
      </c>
      <c r="J239" s="137">
        <v>606</v>
      </c>
      <c r="K239" s="137">
        <v>565</v>
      </c>
      <c r="L239" s="137">
        <v>523</v>
      </c>
      <c r="M239" s="137">
        <v>490</v>
      </c>
      <c r="N239" s="137">
        <v>456</v>
      </c>
      <c r="O239" s="137">
        <v>414</v>
      </c>
      <c r="P239" s="137">
        <v>383</v>
      </c>
      <c r="Q239" s="137">
        <v>347</v>
      </c>
      <c r="R239" s="137">
        <v>322</v>
      </c>
      <c r="S239" s="137">
        <v>279</v>
      </c>
      <c r="T239" s="137">
        <v>266</v>
      </c>
      <c r="U239" s="137">
        <v>242</v>
      </c>
      <c r="V239" s="137">
        <v>220</v>
      </c>
      <c r="W239" s="137">
        <v>202</v>
      </c>
      <c r="X239" s="137">
        <v>183</v>
      </c>
      <c r="Y239" s="137">
        <v>160</v>
      </c>
      <c r="Z239" s="137">
        <v>137</v>
      </c>
      <c r="AA239" s="137">
        <v>120</v>
      </c>
      <c r="AB239" s="137">
        <v>105</v>
      </c>
      <c r="AC239" s="137">
        <v>90</v>
      </c>
      <c r="AD239" s="137">
        <v>80</v>
      </c>
      <c r="AE239" s="137">
        <v>67</v>
      </c>
      <c r="AF239" s="137">
        <v>60</v>
      </c>
      <c r="AG239" s="137">
        <v>55</v>
      </c>
      <c r="AH239" s="137">
        <v>58</v>
      </c>
      <c r="AI239" s="137">
        <v>53</v>
      </c>
      <c r="AJ239" s="137">
        <v>44</v>
      </c>
      <c r="AK239" s="137">
        <v>44</v>
      </c>
      <c r="AL239" s="137">
        <v>35</v>
      </c>
      <c r="AM239" s="137">
        <v>30</v>
      </c>
      <c r="AN239" s="137">
        <v>28</v>
      </c>
      <c r="AO239" s="137">
        <v>26</v>
      </c>
    </row>
    <row r="240" spans="1:41" ht="18" hidden="1" customHeight="1">
      <c r="A240" s="136" t="s">
        <v>1047</v>
      </c>
      <c r="B240" s="136" t="s">
        <v>1048</v>
      </c>
      <c r="C240" s="137">
        <v>538</v>
      </c>
      <c r="D240" s="137">
        <v>432</v>
      </c>
      <c r="E240" s="137">
        <v>371</v>
      </c>
      <c r="F240" s="137">
        <v>335</v>
      </c>
      <c r="G240" s="137">
        <v>271</v>
      </c>
      <c r="H240" s="137">
        <v>255</v>
      </c>
      <c r="I240" s="137">
        <v>236</v>
      </c>
      <c r="J240" s="137">
        <v>202</v>
      </c>
      <c r="K240" s="137">
        <v>176</v>
      </c>
      <c r="L240" s="137">
        <v>153</v>
      </c>
      <c r="M240" s="137">
        <v>148</v>
      </c>
      <c r="N240" s="137">
        <v>147</v>
      </c>
      <c r="O240" s="137">
        <v>137</v>
      </c>
      <c r="P240" s="137">
        <v>124</v>
      </c>
      <c r="Q240" s="137">
        <v>115</v>
      </c>
      <c r="R240" s="137">
        <v>109</v>
      </c>
      <c r="S240" s="137">
        <v>103</v>
      </c>
      <c r="T240" s="137">
        <v>97</v>
      </c>
      <c r="U240" s="137">
        <v>92</v>
      </c>
      <c r="V240" s="137">
        <v>87</v>
      </c>
      <c r="W240" s="137">
        <v>76</v>
      </c>
      <c r="X240" s="137">
        <v>72</v>
      </c>
      <c r="Y240" s="137">
        <v>60</v>
      </c>
      <c r="Z240" s="137">
        <v>54</v>
      </c>
      <c r="AA240" s="137">
        <v>52</v>
      </c>
      <c r="AB240" s="137">
        <v>45</v>
      </c>
      <c r="AC240" s="137">
        <v>44</v>
      </c>
      <c r="AD240" s="137">
        <v>38</v>
      </c>
      <c r="AE240" s="137">
        <v>34</v>
      </c>
      <c r="AF240" s="137">
        <v>34</v>
      </c>
      <c r="AG240" s="137">
        <v>32</v>
      </c>
      <c r="AH240" s="137">
        <v>26</v>
      </c>
      <c r="AI240" s="137">
        <v>25</v>
      </c>
      <c r="AJ240" s="137">
        <v>20</v>
      </c>
      <c r="AK240" s="137">
        <v>19</v>
      </c>
      <c r="AL240" s="137">
        <v>19</v>
      </c>
      <c r="AM240" s="137">
        <v>17</v>
      </c>
      <c r="AN240" s="137">
        <v>14</v>
      </c>
      <c r="AO240" s="137">
        <v>15</v>
      </c>
    </row>
    <row r="241" spans="1:41" ht="18" hidden="1" customHeight="1">
      <c r="A241" s="136" t="s">
        <v>1049</v>
      </c>
      <c r="B241" s="136" t="s">
        <v>1050</v>
      </c>
      <c r="C241" s="137">
        <v>696</v>
      </c>
      <c r="D241" s="137">
        <v>579</v>
      </c>
      <c r="E241" s="137">
        <v>495</v>
      </c>
      <c r="F241" s="137">
        <v>430</v>
      </c>
      <c r="G241" s="137">
        <v>375</v>
      </c>
      <c r="H241" s="137">
        <v>368</v>
      </c>
      <c r="I241" s="137">
        <v>310</v>
      </c>
      <c r="J241" s="137">
        <v>302</v>
      </c>
      <c r="K241" s="137">
        <v>271</v>
      </c>
      <c r="L241" s="137">
        <v>253</v>
      </c>
      <c r="M241" s="137">
        <v>238</v>
      </c>
      <c r="N241" s="137">
        <v>220</v>
      </c>
      <c r="O241" s="137">
        <v>205</v>
      </c>
      <c r="P241" s="137">
        <v>192</v>
      </c>
      <c r="Q241" s="137">
        <v>172</v>
      </c>
      <c r="R241" s="137">
        <v>153</v>
      </c>
      <c r="S241" s="137">
        <v>139</v>
      </c>
      <c r="T241" s="137">
        <v>113</v>
      </c>
      <c r="U241" s="137">
        <v>104</v>
      </c>
      <c r="V241" s="137">
        <v>91</v>
      </c>
      <c r="W241" s="137">
        <v>85</v>
      </c>
      <c r="X241" s="137">
        <v>69</v>
      </c>
      <c r="Y241" s="137">
        <v>61</v>
      </c>
      <c r="Z241" s="137">
        <v>49</v>
      </c>
      <c r="AA241" s="137">
        <v>48</v>
      </c>
      <c r="AB241" s="137">
        <v>42</v>
      </c>
      <c r="AC241" s="137">
        <v>42</v>
      </c>
      <c r="AD241" s="137">
        <v>36</v>
      </c>
      <c r="AE241" s="137">
        <v>25</v>
      </c>
      <c r="AF241" s="137">
        <v>22</v>
      </c>
      <c r="AG241" s="137">
        <v>19</v>
      </c>
      <c r="AH241" s="137">
        <v>19</v>
      </c>
      <c r="AI241" s="137">
        <v>16</v>
      </c>
      <c r="AJ241" s="137">
        <v>13</v>
      </c>
      <c r="AK241" s="137">
        <v>14</v>
      </c>
      <c r="AL241" s="137">
        <v>14</v>
      </c>
      <c r="AM241" s="137">
        <v>14</v>
      </c>
      <c r="AN241" s="137">
        <v>13</v>
      </c>
      <c r="AO241" s="137">
        <v>14</v>
      </c>
    </row>
    <row r="242" spans="1:41" ht="18" hidden="1" customHeight="1">
      <c r="A242" s="136" t="s">
        <v>1051</v>
      </c>
      <c r="B242" s="136" t="s">
        <v>1052</v>
      </c>
      <c r="C242" s="137">
        <v>929</v>
      </c>
      <c r="D242" s="137">
        <v>798</v>
      </c>
      <c r="E242" s="137">
        <v>728</v>
      </c>
      <c r="F242" s="137">
        <v>648</v>
      </c>
      <c r="G242" s="137">
        <v>562</v>
      </c>
      <c r="H242" s="137">
        <v>542</v>
      </c>
      <c r="I242" s="137">
        <v>475</v>
      </c>
      <c r="J242" s="137">
        <v>444</v>
      </c>
      <c r="K242" s="137">
        <v>404</v>
      </c>
      <c r="L242" s="137">
        <v>381</v>
      </c>
      <c r="M242" s="137">
        <v>362</v>
      </c>
      <c r="N242" s="137">
        <v>334</v>
      </c>
      <c r="O242" s="137">
        <v>307</v>
      </c>
      <c r="P242" s="137">
        <v>275</v>
      </c>
      <c r="Q242" s="137">
        <v>238</v>
      </c>
      <c r="R242" s="137">
        <v>216</v>
      </c>
      <c r="S242" s="137">
        <v>178</v>
      </c>
      <c r="T242" s="137">
        <v>162</v>
      </c>
      <c r="U242" s="137">
        <v>146</v>
      </c>
      <c r="V242" s="137">
        <v>133</v>
      </c>
      <c r="W242" s="137">
        <v>130</v>
      </c>
      <c r="X242" s="137">
        <v>117</v>
      </c>
      <c r="Y242" s="137">
        <v>90</v>
      </c>
      <c r="Z242" s="137">
        <v>76</v>
      </c>
      <c r="AA242" s="137">
        <v>68</v>
      </c>
      <c r="AB242" s="137">
        <v>62</v>
      </c>
      <c r="AC242" s="137">
        <v>51</v>
      </c>
      <c r="AD242" s="137">
        <v>45</v>
      </c>
      <c r="AE242" s="137">
        <v>33</v>
      </c>
      <c r="AF242" s="137">
        <v>29</v>
      </c>
      <c r="AG242" s="137">
        <v>28</v>
      </c>
      <c r="AH242" s="137">
        <v>25</v>
      </c>
      <c r="AI242" s="137">
        <v>24</v>
      </c>
      <c r="AJ242" s="137">
        <v>24</v>
      </c>
      <c r="AK242" s="137">
        <v>20</v>
      </c>
      <c r="AL242" s="137">
        <v>17</v>
      </c>
      <c r="AM242" s="137">
        <v>16</v>
      </c>
      <c r="AN242" s="137">
        <v>12</v>
      </c>
      <c r="AO242" s="137">
        <v>12</v>
      </c>
    </row>
    <row r="243" spans="1:41" ht="18" hidden="1" customHeight="1">
      <c r="A243" s="136"/>
      <c r="B243" s="136" t="s">
        <v>727</v>
      </c>
      <c r="C243" s="137">
        <v>0</v>
      </c>
      <c r="D243" s="137">
        <v>0</v>
      </c>
      <c r="E243" s="137">
        <v>0</v>
      </c>
      <c r="F243" s="137">
        <v>0</v>
      </c>
      <c r="G243" s="137">
        <v>0</v>
      </c>
      <c r="H243" s="137">
        <v>0</v>
      </c>
      <c r="I243" s="137">
        <v>0</v>
      </c>
      <c r="J243" s="137">
        <v>0</v>
      </c>
      <c r="K243" s="137">
        <v>0</v>
      </c>
      <c r="L243" s="137">
        <v>0</v>
      </c>
      <c r="M243" s="137">
        <v>0</v>
      </c>
      <c r="N243" s="137">
        <v>0</v>
      </c>
      <c r="O243" s="137">
        <v>0</v>
      </c>
      <c r="P243" s="137" t="s">
        <v>631</v>
      </c>
      <c r="Q243" s="137">
        <v>0</v>
      </c>
      <c r="R243" s="137">
        <v>0</v>
      </c>
      <c r="S243" s="137">
        <v>0</v>
      </c>
      <c r="T243" s="137">
        <v>0</v>
      </c>
      <c r="U243" s="137">
        <v>0</v>
      </c>
      <c r="V243" s="137">
        <v>0</v>
      </c>
      <c r="W243" s="137">
        <v>0</v>
      </c>
      <c r="X243" s="137">
        <v>0</v>
      </c>
      <c r="Y243" s="137">
        <v>0</v>
      </c>
      <c r="Z243" s="137">
        <v>0</v>
      </c>
      <c r="AA243" s="137">
        <v>0</v>
      </c>
      <c r="AB243" s="137">
        <v>0</v>
      </c>
      <c r="AC243" s="137">
        <v>0</v>
      </c>
      <c r="AD243" s="137">
        <v>0</v>
      </c>
      <c r="AE243" s="137">
        <v>0</v>
      </c>
      <c r="AF243" s="137">
        <v>0</v>
      </c>
      <c r="AG243" s="137">
        <v>0</v>
      </c>
      <c r="AH243" s="137">
        <v>0</v>
      </c>
      <c r="AI243" s="137">
        <v>0</v>
      </c>
      <c r="AJ243" s="137">
        <v>0</v>
      </c>
      <c r="AK243" s="137">
        <v>0</v>
      </c>
      <c r="AL243" s="137">
        <v>0</v>
      </c>
      <c r="AM243" s="137">
        <v>0</v>
      </c>
      <c r="AN243" s="137">
        <v>0</v>
      </c>
      <c r="AO243" s="137">
        <v>0</v>
      </c>
    </row>
    <row r="244" spans="1:41" ht="18" hidden="1" customHeight="1">
      <c r="A244" s="136"/>
      <c r="B244" s="136" t="s">
        <v>650</v>
      </c>
      <c r="C244" s="137">
        <v>8</v>
      </c>
      <c r="D244" s="137" t="s">
        <v>631</v>
      </c>
      <c r="E244" s="137" t="s">
        <v>631</v>
      </c>
      <c r="F244" s="137">
        <v>6</v>
      </c>
      <c r="G244" s="137" t="s">
        <v>631</v>
      </c>
      <c r="H244" s="137" t="s">
        <v>631</v>
      </c>
      <c r="I244" s="137" t="s">
        <v>631</v>
      </c>
      <c r="J244" s="137" t="s">
        <v>631</v>
      </c>
      <c r="K244" s="137" t="s">
        <v>631</v>
      </c>
      <c r="L244" s="137" t="s">
        <v>631</v>
      </c>
      <c r="M244" s="137" t="s">
        <v>631</v>
      </c>
      <c r="N244" s="137" t="s">
        <v>631</v>
      </c>
      <c r="O244" s="137" t="s">
        <v>631</v>
      </c>
      <c r="P244" s="137">
        <v>5</v>
      </c>
      <c r="Q244" s="137" t="s">
        <v>631</v>
      </c>
      <c r="R244" s="137" t="s">
        <v>631</v>
      </c>
      <c r="S244" s="137" t="s">
        <v>631</v>
      </c>
      <c r="T244" s="137" t="s">
        <v>631</v>
      </c>
      <c r="U244" s="137" t="s">
        <v>631</v>
      </c>
      <c r="V244" s="137" t="s">
        <v>631</v>
      </c>
      <c r="W244" s="137">
        <v>5</v>
      </c>
      <c r="X244" s="137" t="s">
        <v>631</v>
      </c>
      <c r="Y244" s="137" t="s">
        <v>631</v>
      </c>
      <c r="Z244" s="137" t="s">
        <v>631</v>
      </c>
      <c r="AA244" s="137" t="s">
        <v>631</v>
      </c>
      <c r="AB244" s="137" t="s">
        <v>631</v>
      </c>
      <c r="AC244" s="137" t="s">
        <v>631</v>
      </c>
      <c r="AD244" s="137" t="s">
        <v>631</v>
      </c>
      <c r="AE244" s="137" t="s">
        <v>631</v>
      </c>
      <c r="AF244" s="137" t="s">
        <v>631</v>
      </c>
      <c r="AG244" s="137" t="s">
        <v>631</v>
      </c>
      <c r="AH244" s="137" t="s">
        <v>631</v>
      </c>
      <c r="AI244" s="137" t="s">
        <v>631</v>
      </c>
      <c r="AJ244" s="137" t="s">
        <v>631</v>
      </c>
      <c r="AK244" s="137" t="s">
        <v>631</v>
      </c>
      <c r="AL244" s="137" t="s">
        <v>631</v>
      </c>
      <c r="AM244" s="137" t="s">
        <v>631</v>
      </c>
      <c r="AN244" s="137" t="s">
        <v>631</v>
      </c>
      <c r="AO244" s="137" t="s">
        <v>631</v>
      </c>
    </row>
    <row r="245" spans="1:41" ht="18" hidden="1" customHeight="1">
      <c r="A245" s="136" t="s">
        <v>1053</v>
      </c>
      <c r="B245" s="136" t="s">
        <v>517</v>
      </c>
      <c r="C245" s="137">
        <v>70200</v>
      </c>
      <c r="D245" s="137">
        <v>61855</v>
      </c>
      <c r="E245" s="137">
        <v>56057</v>
      </c>
      <c r="F245" s="137">
        <v>50759</v>
      </c>
      <c r="G245" s="137">
        <v>43619</v>
      </c>
      <c r="H245" s="137">
        <v>41692</v>
      </c>
      <c r="I245" s="137">
        <v>38639</v>
      </c>
      <c r="J245" s="137">
        <v>34572</v>
      </c>
      <c r="K245" s="137">
        <v>30540</v>
      </c>
      <c r="L245" s="137">
        <v>28083</v>
      </c>
      <c r="M245" s="137">
        <v>24749</v>
      </c>
      <c r="N245" s="137">
        <v>22261</v>
      </c>
      <c r="O245" s="137">
        <v>20289</v>
      </c>
      <c r="P245" s="137">
        <v>18404</v>
      </c>
      <c r="Q245" s="137">
        <v>16899</v>
      </c>
      <c r="R245" s="137">
        <v>15558</v>
      </c>
      <c r="S245" s="137">
        <v>14011</v>
      </c>
      <c r="T245" s="137">
        <v>12392</v>
      </c>
      <c r="U245" s="137">
        <v>10556</v>
      </c>
      <c r="V245" s="137">
        <v>9364</v>
      </c>
      <c r="W245" s="137">
        <v>8304</v>
      </c>
      <c r="X245" s="137">
        <v>7262</v>
      </c>
      <c r="Y245" s="137">
        <v>6059</v>
      </c>
      <c r="Z245" s="137">
        <v>5487</v>
      </c>
      <c r="AA245" s="137">
        <v>4840</v>
      </c>
      <c r="AB245" s="137">
        <v>4292</v>
      </c>
      <c r="AC245" s="137">
        <v>3662</v>
      </c>
      <c r="AD245" s="137">
        <v>3239</v>
      </c>
      <c r="AE245" s="137">
        <v>2817</v>
      </c>
      <c r="AF245" s="137">
        <v>2584</v>
      </c>
      <c r="AG245" s="137">
        <v>2404</v>
      </c>
      <c r="AH245" s="137">
        <v>2291</v>
      </c>
      <c r="AI245" s="137">
        <v>2231</v>
      </c>
      <c r="AJ245" s="137">
        <v>2171</v>
      </c>
      <c r="AK245" s="137">
        <v>2125</v>
      </c>
      <c r="AL245" s="137">
        <v>2080</v>
      </c>
      <c r="AM245" s="137">
        <v>2036</v>
      </c>
      <c r="AN245" s="137">
        <v>2030</v>
      </c>
      <c r="AO245" s="137">
        <v>2085</v>
      </c>
    </row>
    <row r="246" spans="1:41" ht="18" hidden="1" customHeight="1">
      <c r="A246" s="136" t="s">
        <v>1054</v>
      </c>
      <c r="B246" s="136" t="s">
        <v>1055</v>
      </c>
      <c r="C246" s="137">
        <v>28861</v>
      </c>
      <c r="D246" s="137">
        <v>25352</v>
      </c>
      <c r="E246" s="137">
        <v>23240</v>
      </c>
      <c r="F246" s="137">
        <v>21294</v>
      </c>
      <c r="G246" s="137">
        <v>18424</v>
      </c>
      <c r="H246" s="137">
        <v>17619</v>
      </c>
      <c r="I246" s="137">
        <v>16740</v>
      </c>
      <c r="J246" s="137">
        <v>14827</v>
      </c>
      <c r="K246" s="137">
        <v>13265</v>
      </c>
      <c r="L246" s="137">
        <v>11937</v>
      </c>
      <c r="M246" s="137">
        <v>10441</v>
      </c>
      <c r="N246" s="137">
        <v>9390</v>
      </c>
      <c r="O246" s="137">
        <v>8659</v>
      </c>
      <c r="P246" s="137">
        <v>8026</v>
      </c>
      <c r="Q246" s="137">
        <v>7399</v>
      </c>
      <c r="R246" s="137">
        <v>6721</v>
      </c>
      <c r="S246" s="137">
        <v>6011</v>
      </c>
      <c r="T246" s="137">
        <v>5109</v>
      </c>
      <c r="U246" s="137">
        <v>4406</v>
      </c>
      <c r="V246" s="137">
        <v>3979</v>
      </c>
      <c r="W246" s="137">
        <v>3518</v>
      </c>
      <c r="X246" s="137">
        <v>3116</v>
      </c>
      <c r="Y246" s="137">
        <v>2657</v>
      </c>
      <c r="Z246" s="137">
        <v>2405</v>
      </c>
      <c r="AA246" s="137">
        <v>2110</v>
      </c>
      <c r="AB246" s="137">
        <v>1847</v>
      </c>
      <c r="AC246" s="137">
        <v>1620</v>
      </c>
      <c r="AD246" s="137">
        <v>1468</v>
      </c>
      <c r="AE246" s="137">
        <v>1354</v>
      </c>
      <c r="AF246" s="137">
        <v>1261</v>
      </c>
      <c r="AG246" s="137">
        <v>1198</v>
      </c>
      <c r="AH246" s="137">
        <v>1141</v>
      </c>
      <c r="AI246" s="137">
        <v>1114</v>
      </c>
      <c r="AJ246" s="137">
        <v>1112</v>
      </c>
      <c r="AK246" s="137">
        <v>1107</v>
      </c>
      <c r="AL246" s="137">
        <v>1094</v>
      </c>
      <c r="AM246" s="137">
        <v>1099</v>
      </c>
      <c r="AN246" s="137">
        <v>1099</v>
      </c>
      <c r="AO246" s="137">
        <v>1152</v>
      </c>
    </row>
    <row r="247" spans="1:41" ht="18" hidden="1" customHeight="1">
      <c r="A247" s="122" t="s">
        <v>1056</v>
      </c>
      <c r="B247" s="136" t="s">
        <v>1057</v>
      </c>
      <c r="C247" s="137">
        <v>2541</v>
      </c>
      <c r="D247" s="137">
        <v>2354</v>
      </c>
      <c r="E247" s="137">
        <v>2185</v>
      </c>
      <c r="F247" s="137">
        <v>2000</v>
      </c>
      <c r="G247" s="137">
        <v>1856</v>
      </c>
      <c r="H247" s="137">
        <v>1751</v>
      </c>
      <c r="I247" s="137">
        <v>1625</v>
      </c>
      <c r="J247" s="137">
        <v>1512</v>
      </c>
      <c r="K247" s="137">
        <v>1358</v>
      </c>
      <c r="L247" s="137">
        <v>1260</v>
      </c>
      <c r="M247" s="137">
        <v>1171</v>
      </c>
      <c r="N247" s="137">
        <v>1097</v>
      </c>
      <c r="O247" s="137">
        <v>1034</v>
      </c>
      <c r="P247" s="137">
        <v>977</v>
      </c>
      <c r="Q247" s="137">
        <v>927</v>
      </c>
      <c r="R247" s="137">
        <v>861</v>
      </c>
      <c r="S247" s="137">
        <v>804</v>
      </c>
      <c r="T247" s="137">
        <v>599</v>
      </c>
      <c r="U247" s="137">
        <v>547</v>
      </c>
      <c r="V247" s="137">
        <v>538</v>
      </c>
      <c r="W247" s="137">
        <v>504</v>
      </c>
      <c r="X247" s="137">
        <v>466</v>
      </c>
      <c r="Y247" s="137">
        <v>422</v>
      </c>
      <c r="Z247" s="137">
        <v>389</v>
      </c>
      <c r="AA247" s="137">
        <v>341</v>
      </c>
      <c r="AB247" s="137">
        <v>318</v>
      </c>
      <c r="AC247" s="137">
        <v>290</v>
      </c>
      <c r="AD247" s="137">
        <v>281</v>
      </c>
      <c r="AE247" s="137">
        <v>277</v>
      </c>
      <c r="AF247" s="137">
        <v>257</v>
      </c>
      <c r="AG247" s="137">
        <v>242</v>
      </c>
      <c r="AH247" s="137">
        <v>230</v>
      </c>
      <c r="AI247" s="137">
        <v>222</v>
      </c>
      <c r="AJ247" s="137">
        <v>221</v>
      </c>
      <c r="AK247" s="137">
        <v>216</v>
      </c>
      <c r="AL247" s="137">
        <v>216</v>
      </c>
      <c r="AM247" s="137">
        <v>200</v>
      </c>
      <c r="AN247" s="137">
        <v>194</v>
      </c>
      <c r="AO247" s="137">
        <v>200</v>
      </c>
    </row>
    <row r="248" spans="1:41" ht="18" hidden="1" customHeight="1">
      <c r="A248" s="122" t="s">
        <v>1058</v>
      </c>
      <c r="B248" s="136" t="s">
        <v>1059</v>
      </c>
      <c r="C248" s="137">
        <v>312</v>
      </c>
      <c r="D248" s="137">
        <v>294</v>
      </c>
      <c r="E248" s="137">
        <v>297</v>
      </c>
      <c r="F248" s="137">
        <v>267</v>
      </c>
      <c r="G248" s="137">
        <v>218</v>
      </c>
      <c r="H248" s="137">
        <v>211</v>
      </c>
      <c r="I248" s="137">
        <v>202</v>
      </c>
      <c r="J248" s="137">
        <v>186</v>
      </c>
      <c r="K248" s="137">
        <v>168</v>
      </c>
      <c r="L248" s="137">
        <v>158</v>
      </c>
      <c r="M248" s="137">
        <v>142</v>
      </c>
      <c r="N248" s="137">
        <v>144</v>
      </c>
      <c r="O248" s="137">
        <v>147</v>
      </c>
      <c r="P248" s="137">
        <v>144</v>
      </c>
      <c r="Q248" s="137">
        <v>135</v>
      </c>
      <c r="R248" s="137">
        <v>117</v>
      </c>
      <c r="S248" s="137">
        <v>106</v>
      </c>
      <c r="T248" s="137">
        <v>121</v>
      </c>
      <c r="U248" s="137">
        <v>110</v>
      </c>
      <c r="V248" s="137">
        <v>101</v>
      </c>
      <c r="W248" s="137">
        <v>82</v>
      </c>
      <c r="X248" s="137">
        <v>62</v>
      </c>
      <c r="Y248" s="137">
        <v>61</v>
      </c>
      <c r="Z248" s="137">
        <v>47</v>
      </c>
      <c r="AA248" s="137">
        <v>42</v>
      </c>
      <c r="AB248" s="137">
        <v>39</v>
      </c>
      <c r="AC248" s="137">
        <v>31</v>
      </c>
      <c r="AD248" s="137">
        <v>25</v>
      </c>
      <c r="AE248" s="137">
        <v>20</v>
      </c>
      <c r="AF248" s="137">
        <v>16</v>
      </c>
      <c r="AG248" s="137">
        <v>17</v>
      </c>
      <c r="AH248" s="137">
        <v>18</v>
      </c>
      <c r="AI248" s="137">
        <v>17</v>
      </c>
      <c r="AJ248" s="137">
        <v>18</v>
      </c>
      <c r="AK248" s="137">
        <v>15</v>
      </c>
      <c r="AL248" s="137">
        <v>16</v>
      </c>
      <c r="AM248" s="137">
        <v>15</v>
      </c>
      <c r="AN248" s="137">
        <v>10</v>
      </c>
      <c r="AO248" s="137">
        <v>10</v>
      </c>
    </row>
    <row r="249" spans="1:41" ht="18" hidden="1" customHeight="1">
      <c r="A249" s="136" t="s">
        <v>1060</v>
      </c>
      <c r="B249" s="136" t="s">
        <v>1061</v>
      </c>
      <c r="C249" s="137">
        <v>1346</v>
      </c>
      <c r="D249" s="137">
        <v>1050</v>
      </c>
      <c r="E249" s="137">
        <v>986</v>
      </c>
      <c r="F249" s="137">
        <v>959</v>
      </c>
      <c r="G249" s="137">
        <v>771</v>
      </c>
      <c r="H249" s="137">
        <v>719</v>
      </c>
      <c r="I249" s="137">
        <v>643</v>
      </c>
      <c r="J249" s="137">
        <v>604</v>
      </c>
      <c r="K249" s="137">
        <v>535</v>
      </c>
      <c r="L249" s="137">
        <v>471</v>
      </c>
      <c r="M249" s="137">
        <v>428</v>
      </c>
      <c r="N249" s="137">
        <v>375</v>
      </c>
      <c r="O249" s="137">
        <v>334</v>
      </c>
      <c r="P249" s="137">
        <v>298</v>
      </c>
      <c r="Q249" s="137">
        <v>275</v>
      </c>
      <c r="R249" s="137">
        <v>245</v>
      </c>
      <c r="S249" s="137">
        <v>212</v>
      </c>
      <c r="T249" s="137">
        <v>196</v>
      </c>
      <c r="U249" s="137">
        <v>160</v>
      </c>
      <c r="V249" s="137">
        <v>187</v>
      </c>
      <c r="W249" s="137">
        <v>133</v>
      </c>
      <c r="X249" s="137">
        <v>109</v>
      </c>
      <c r="Y249" s="137">
        <v>85</v>
      </c>
      <c r="Z249" s="137">
        <v>68</v>
      </c>
      <c r="AA249" s="137">
        <v>58</v>
      </c>
      <c r="AB249" s="137">
        <v>55</v>
      </c>
      <c r="AC249" s="137">
        <v>49</v>
      </c>
      <c r="AD249" s="137">
        <v>48</v>
      </c>
      <c r="AE249" s="137">
        <v>46</v>
      </c>
      <c r="AF249" s="137">
        <v>43</v>
      </c>
      <c r="AG249" s="137">
        <v>40</v>
      </c>
      <c r="AH249" s="137">
        <v>37</v>
      </c>
      <c r="AI249" s="137">
        <v>29</v>
      </c>
      <c r="AJ249" s="137">
        <v>31</v>
      </c>
      <c r="AK249" s="137">
        <v>32</v>
      </c>
      <c r="AL249" s="137">
        <v>29</v>
      </c>
      <c r="AM249" s="137">
        <v>31</v>
      </c>
      <c r="AN249" s="137">
        <v>32</v>
      </c>
      <c r="AO249" s="137">
        <v>32</v>
      </c>
    </row>
    <row r="250" spans="1:41" ht="18" hidden="1" customHeight="1">
      <c r="A250" s="122" t="s">
        <v>1062</v>
      </c>
      <c r="B250" s="136" t="s">
        <v>1063</v>
      </c>
      <c r="C250" s="137">
        <v>2872</v>
      </c>
      <c r="D250" s="137">
        <v>2701</v>
      </c>
      <c r="E250" s="137">
        <v>2464</v>
      </c>
      <c r="F250" s="137">
        <v>2169</v>
      </c>
      <c r="G250" s="137">
        <v>1968</v>
      </c>
      <c r="H250" s="137">
        <v>1918</v>
      </c>
      <c r="I250" s="137">
        <v>1676</v>
      </c>
      <c r="J250" s="137">
        <v>1321</v>
      </c>
      <c r="K250" s="137">
        <v>1113</v>
      </c>
      <c r="L250" s="137">
        <v>999</v>
      </c>
      <c r="M250" s="137">
        <v>821</v>
      </c>
      <c r="N250" s="137">
        <v>761</v>
      </c>
      <c r="O250" s="137">
        <v>709</v>
      </c>
      <c r="P250" s="137">
        <v>666</v>
      </c>
      <c r="Q250" s="137">
        <v>594</v>
      </c>
      <c r="R250" s="137">
        <v>521</v>
      </c>
      <c r="S250" s="137">
        <v>468</v>
      </c>
      <c r="T250" s="137">
        <v>402</v>
      </c>
      <c r="U250" s="137">
        <v>301</v>
      </c>
      <c r="V250" s="137">
        <v>259</v>
      </c>
      <c r="W250" s="137">
        <v>223</v>
      </c>
      <c r="X250" s="137">
        <v>161</v>
      </c>
      <c r="Y250" s="137">
        <v>118</v>
      </c>
      <c r="Z250" s="137">
        <v>105</v>
      </c>
      <c r="AA250" s="137">
        <v>100</v>
      </c>
      <c r="AB250" s="137">
        <v>86</v>
      </c>
      <c r="AC250" s="137">
        <v>70</v>
      </c>
      <c r="AD250" s="137">
        <v>60</v>
      </c>
      <c r="AE250" s="137">
        <v>56</v>
      </c>
      <c r="AF250" s="137">
        <v>54</v>
      </c>
      <c r="AG250" s="137">
        <v>49</v>
      </c>
      <c r="AH250" s="137">
        <v>49</v>
      </c>
      <c r="AI250" s="137">
        <v>51</v>
      </c>
      <c r="AJ250" s="137">
        <v>53</v>
      </c>
      <c r="AK250" s="137">
        <v>58</v>
      </c>
      <c r="AL250" s="137">
        <v>51</v>
      </c>
      <c r="AM250" s="137">
        <v>53</v>
      </c>
      <c r="AN250" s="137">
        <v>52</v>
      </c>
      <c r="AO250" s="137">
        <v>54</v>
      </c>
    </row>
    <row r="251" spans="1:41" ht="18" hidden="1" customHeight="1">
      <c r="A251" s="122" t="s">
        <v>1064</v>
      </c>
      <c r="B251" s="136" t="s">
        <v>1065</v>
      </c>
      <c r="C251" s="137">
        <v>1760</v>
      </c>
      <c r="D251" s="137">
        <v>1566</v>
      </c>
      <c r="E251" s="137">
        <v>1445</v>
      </c>
      <c r="F251" s="137">
        <v>1340</v>
      </c>
      <c r="G251" s="137">
        <v>1124</v>
      </c>
      <c r="H251" s="137">
        <v>1076</v>
      </c>
      <c r="I251" s="137">
        <v>987</v>
      </c>
      <c r="J251" s="137">
        <v>888</v>
      </c>
      <c r="K251" s="137">
        <v>784</v>
      </c>
      <c r="L251" s="137">
        <v>705</v>
      </c>
      <c r="M251" s="137">
        <v>615</v>
      </c>
      <c r="N251" s="137">
        <v>551</v>
      </c>
      <c r="O251" s="137">
        <v>494</v>
      </c>
      <c r="P251" s="137">
        <v>449</v>
      </c>
      <c r="Q251" s="137">
        <v>406</v>
      </c>
      <c r="R251" s="137">
        <v>367</v>
      </c>
      <c r="S251" s="137">
        <v>327</v>
      </c>
      <c r="T251" s="137">
        <v>281</v>
      </c>
      <c r="U251" s="137">
        <v>251</v>
      </c>
      <c r="V251" s="137">
        <v>238</v>
      </c>
      <c r="W251" s="137">
        <v>216</v>
      </c>
      <c r="X251" s="137">
        <v>191</v>
      </c>
      <c r="Y251" s="137">
        <v>162</v>
      </c>
      <c r="Z251" s="137">
        <v>147</v>
      </c>
      <c r="AA251" s="137">
        <v>125</v>
      </c>
      <c r="AB251" s="137">
        <v>109</v>
      </c>
      <c r="AC251" s="137">
        <v>100</v>
      </c>
      <c r="AD251" s="137">
        <v>89</v>
      </c>
      <c r="AE251" s="137">
        <v>84</v>
      </c>
      <c r="AF251" s="137">
        <v>80</v>
      </c>
      <c r="AG251" s="137">
        <v>74</v>
      </c>
      <c r="AH251" s="137">
        <v>74</v>
      </c>
      <c r="AI251" s="137">
        <v>69</v>
      </c>
      <c r="AJ251" s="137">
        <v>66</v>
      </c>
      <c r="AK251" s="137">
        <v>70</v>
      </c>
      <c r="AL251" s="137">
        <v>65</v>
      </c>
      <c r="AM251" s="137">
        <v>64</v>
      </c>
      <c r="AN251" s="137">
        <v>59</v>
      </c>
      <c r="AO251" s="137">
        <v>71</v>
      </c>
    </row>
    <row r="252" spans="1:41" ht="18" hidden="1" customHeight="1">
      <c r="A252" s="122" t="s">
        <v>1066</v>
      </c>
      <c r="B252" s="136" t="s">
        <v>1067</v>
      </c>
      <c r="C252" s="137">
        <v>1724</v>
      </c>
      <c r="D252" s="137">
        <v>1526</v>
      </c>
      <c r="E252" s="137">
        <v>1411</v>
      </c>
      <c r="F252" s="137">
        <v>1316</v>
      </c>
      <c r="G252" s="137">
        <v>1103</v>
      </c>
      <c r="H252" s="137">
        <v>1044</v>
      </c>
      <c r="I252" s="137">
        <v>1115</v>
      </c>
      <c r="J252" s="137">
        <v>1023</v>
      </c>
      <c r="K252" s="137">
        <v>959</v>
      </c>
      <c r="L252" s="137">
        <v>877</v>
      </c>
      <c r="M252" s="137">
        <v>774</v>
      </c>
      <c r="N252" s="137">
        <v>567</v>
      </c>
      <c r="O252" s="137">
        <v>499</v>
      </c>
      <c r="P252" s="137">
        <v>434</v>
      </c>
      <c r="Q252" s="137">
        <v>390</v>
      </c>
      <c r="R252" s="137">
        <v>372</v>
      </c>
      <c r="S252" s="137">
        <v>336</v>
      </c>
      <c r="T252" s="137">
        <v>325</v>
      </c>
      <c r="U252" s="137">
        <v>278</v>
      </c>
      <c r="V252" s="137">
        <v>257</v>
      </c>
      <c r="W252" s="137">
        <v>260</v>
      </c>
      <c r="X252" s="137">
        <v>290</v>
      </c>
      <c r="Y252" s="137">
        <v>272</v>
      </c>
      <c r="Z252" s="137">
        <v>264</v>
      </c>
      <c r="AA252" s="137">
        <v>188</v>
      </c>
      <c r="AB252" s="137">
        <v>135</v>
      </c>
      <c r="AC252" s="137">
        <v>92</v>
      </c>
      <c r="AD252" s="137">
        <v>84</v>
      </c>
      <c r="AE252" s="137">
        <v>77</v>
      </c>
      <c r="AF252" s="137">
        <v>76</v>
      </c>
      <c r="AG252" s="137">
        <v>74</v>
      </c>
      <c r="AH252" s="137">
        <v>70</v>
      </c>
      <c r="AI252" s="137">
        <v>74</v>
      </c>
      <c r="AJ252" s="137">
        <v>74</v>
      </c>
      <c r="AK252" s="137">
        <v>77</v>
      </c>
      <c r="AL252" s="137">
        <v>82</v>
      </c>
      <c r="AM252" s="137">
        <v>78</v>
      </c>
      <c r="AN252" s="137">
        <v>84</v>
      </c>
      <c r="AO252" s="137">
        <v>83</v>
      </c>
    </row>
    <row r="253" spans="1:41" ht="18" hidden="1" customHeight="1">
      <c r="A253" s="122" t="s">
        <v>1068</v>
      </c>
      <c r="B253" s="136" t="s">
        <v>1069</v>
      </c>
      <c r="C253" s="137">
        <v>2330</v>
      </c>
      <c r="D253" s="137">
        <v>2076</v>
      </c>
      <c r="E253" s="137">
        <v>1936</v>
      </c>
      <c r="F253" s="137">
        <v>1785</v>
      </c>
      <c r="G253" s="137">
        <v>1586</v>
      </c>
      <c r="H253" s="137">
        <v>1550</v>
      </c>
      <c r="I253" s="137">
        <v>1492</v>
      </c>
      <c r="J253" s="137">
        <v>1322</v>
      </c>
      <c r="K253" s="137">
        <v>1248</v>
      </c>
      <c r="L253" s="137">
        <v>1123</v>
      </c>
      <c r="M253" s="137">
        <v>1041</v>
      </c>
      <c r="N253" s="137">
        <v>939</v>
      </c>
      <c r="O253" s="137">
        <v>856</v>
      </c>
      <c r="P253" s="137">
        <v>783</v>
      </c>
      <c r="Q253" s="137">
        <v>754</v>
      </c>
      <c r="R253" s="137">
        <v>708</v>
      </c>
      <c r="S253" s="137">
        <v>675</v>
      </c>
      <c r="T253" s="137">
        <v>578</v>
      </c>
      <c r="U253" s="137">
        <v>462</v>
      </c>
      <c r="V253" s="137">
        <v>404</v>
      </c>
      <c r="W253" s="137">
        <v>356</v>
      </c>
      <c r="X253" s="137">
        <v>320</v>
      </c>
      <c r="Y253" s="137">
        <v>268</v>
      </c>
      <c r="Z253" s="137">
        <v>228</v>
      </c>
      <c r="AA253" s="137">
        <v>211</v>
      </c>
      <c r="AB253" s="137">
        <v>188</v>
      </c>
      <c r="AC253" s="137">
        <v>162</v>
      </c>
      <c r="AD253" s="137">
        <v>130</v>
      </c>
      <c r="AE253" s="137">
        <v>112</v>
      </c>
      <c r="AF253" s="137">
        <v>94</v>
      </c>
      <c r="AG253" s="137">
        <v>87</v>
      </c>
      <c r="AH253" s="137">
        <v>81</v>
      </c>
      <c r="AI253" s="137">
        <v>85</v>
      </c>
      <c r="AJ253" s="137">
        <v>86</v>
      </c>
      <c r="AK253" s="137">
        <v>85</v>
      </c>
      <c r="AL253" s="137">
        <v>87</v>
      </c>
      <c r="AM253" s="137">
        <v>88</v>
      </c>
      <c r="AN253" s="137">
        <v>87</v>
      </c>
      <c r="AO253" s="137">
        <v>95</v>
      </c>
    </row>
    <row r="254" spans="1:41" ht="18" hidden="1" customHeight="1">
      <c r="A254" s="122" t="s">
        <v>1070</v>
      </c>
      <c r="B254" s="136" t="s">
        <v>1071</v>
      </c>
      <c r="C254" s="137">
        <v>1628</v>
      </c>
      <c r="D254" s="137">
        <v>1426</v>
      </c>
      <c r="E254" s="137">
        <v>1315</v>
      </c>
      <c r="F254" s="137">
        <v>1203</v>
      </c>
      <c r="G254" s="137">
        <v>1021</v>
      </c>
      <c r="H254" s="137">
        <v>973</v>
      </c>
      <c r="I254" s="137">
        <v>910</v>
      </c>
      <c r="J254" s="137">
        <v>830</v>
      </c>
      <c r="K254" s="137">
        <v>751</v>
      </c>
      <c r="L254" s="137">
        <v>665</v>
      </c>
      <c r="M254" s="137">
        <v>583</v>
      </c>
      <c r="N254" s="137">
        <v>526</v>
      </c>
      <c r="O254" s="137">
        <v>492</v>
      </c>
      <c r="P254" s="137">
        <v>438</v>
      </c>
      <c r="Q254" s="137">
        <v>407</v>
      </c>
      <c r="R254" s="137">
        <v>378</v>
      </c>
      <c r="S254" s="137">
        <v>344</v>
      </c>
      <c r="T254" s="137">
        <v>305</v>
      </c>
      <c r="U254" s="137">
        <v>260</v>
      </c>
      <c r="V254" s="137">
        <v>246</v>
      </c>
      <c r="W254" s="137">
        <v>225</v>
      </c>
      <c r="X254" s="137">
        <v>195</v>
      </c>
      <c r="Y254" s="137">
        <v>171</v>
      </c>
      <c r="Z254" s="137">
        <v>160</v>
      </c>
      <c r="AA254" s="137">
        <v>147</v>
      </c>
      <c r="AB254" s="137">
        <v>127</v>
      </c>
      <c r="AC254" s="137">
        <v>121</v>
      </c>
      <c r="AD254" s="137">
        <v>116</v>
      </c>
      <c r="AE254" s="137">
        <v>112</v>
      </c>
      <c r="AF254" s="137">
        <v>106</v>
      </c>
      <c r="AG254" s="137">
        <v>107</v>
      </c>
      <c r="AH254" s="137">
        <v>107</v>
      </c>
      <c r="AI254" s="137">
        <v>108</v>
      </c>
      <c r="AJ254" s="137">
        <v>110</v>
      </c>
      <c r="AK254" s="137">
        <v>112</v>
      </c>
      <c r="AL254" s="137">
        <v>109</v>
      </c>
      <c r="AM254" s="137">
        <v>110</v>
      </c>
      <c r="AN254" s="137">
        <v>109</v>
      </c>
      <c r="AO254" s="137">
        <v>114</v>
      </c>
    </row>
    <row r="255" spans="1:41" ht="18" hidden="1" customHeight="1">
      <c r="A255" s="122" t="s">
        <v>1072</v>
      </c>
      <c r="B255" s="136" t="s">
        <v>1073</v>
      </c>
      <c r="C255" s="137">
        <v>1311</v>
      </c>
      <c r="D255" s="137">
        <v>1157</v>
      </c>
      <c r="E255" s="137">
        <v>1043</v>
      </c>
      <c r="F255" s="137">
        <v>953</v>
      </c>
      <c r="G255" s="137">
        <v>811</v>
      </c>
      <c r="H255" s="137">
        <v>753</v>
      </c>
      <c r="I255" s="137">
        <v>693</v>
      </c>
      <c r="J255" s="137">
        <v>627</v>
      </c>
      <c r="K255" s="137">
        <v>534</v>
      </c>
      <c r="L255" s="137">
        <v>463</v>
      </c>
      <c r="M255" s="137">
        <v>395</v>
      </c>
      <c r="N255" s="137">
        <v>365</v>
      </c>
      <c r="O255" s="137">
        <v>316</v>
      </c>
      <c r="P255" s="137">
        <v>279</v>
      </c>
      <c r="Q255" s="137">
        <v>252</v>
      </c>
      <c r="R255" s="137">
        <v>222</v>
      </c>
      <c r="S255" s="137">
        <v>193</v>
      </c>
      <c r="T255" s="137">
        <v>177</v>
      </c>
      <c r="U255" s="137">
        <v>140</v>
      </c>
      <c r="V255" s="137">
        <v>122</v>
      </c>
      <c r="W255" s="137">
        <v>113</v>
      </c>
      <c r="X255" s="137">
        <v>87</v>
      </c>
      <c r="Y255" s="137">
        <v>60</v>
      </c>
      <c r="Z255" s="137">
        <v>51</v>
      </c>
      <c r="AA255" s="137">
        <v>46</v>
      </c>
      <c r="AB255" s="137">
        <v>36</v>
      </c>
      <c r="AC255" s="137">
        <v>31</v>
      </c>
      <c r="AD255" s="137">
        <v>24</v>
      </c>
      <c r="AE255" s="137">
        <v>22</v>
      </c>
      <c r="AF255" s="137">
        <v>22</v>
      </c>
      <c r="AG255" s="137">
        <v>22</v>
      </c>
      <c r="AH255" s="137">
        <v>20</v>
      </c>
      <c r="AI255" s="137">
        <v>18</v>
      </c>
      <c r="AJ255" s="137">
        <v>19</v>
      </c>
      <c r="AK255" s="137">
        <v>18</v>
      </c>
      <c r="AL255" s="137">
        <v>19</v>
      </c>
      <c r="AM255" s="137">
        <v>16</v>
      </c>
      <c r="AN255" s="137">
        <v>13</v>
      </c>
      <c r="AO255" s="137">
        <v>15</v>
      </c>
    </row>
    <row r="256" spans="1:41" ht="18" hidden="1" customHeight="1">
      <c r="A256" s="122" t="s">
        <v>1074</v>
      </c>
      <c r="B256" s="136" t="s">
        <v>1075</v>
      </c>
      <c r="C256" s="137">
        <v>1620</v>
      </c>
      <c r="D256" s="137">
        <v>1407</v>
      </c>
      <c r="E256" s="137">
        <v>1249</v>
      </c>
      <c r="F256" s="137">
        <v>1139</v>
      </c>
      <c r="G256" s="137">
        <v>890</v>
      </c>
      <c r="H256" s="137">
        <v>832</v>
      </c>
      <c r="I256" s="137">
        <v>753</v>
      </c>
      <c r="J256" s="137">
        <v>655</v>
      </c>
      <c r="K256" s="137">
        <v>529</v>
      </c>
      <c r="L256" s="137">
        <v>426</v>
      </c>
      <c r="M256" s="137">
        <v>349</v>
      </c>
      <c r="N256" s="137">
        <v>304</v>
      </c>
      <c r="O256" s="137">
        <v>286</v>
      </c>
      <c r="P256" s="137">
        <v>267</v>
      </c>
      <c r="Q256" s="137">
        <v>250</v>
      </c>
      <c r="R256" s="137">
        <v>239</v>
      </c>
      <c r="S256" s="137">
        <v>220</v>
      </c>
      <c r="T256" s="137">
        <v>173</v>
      </c>
      <c r="U256" s="137">
        <v>144</v>
      </c>
      <c r="V256" s="137">
        <v>120</v>
      </c>
      <c r="W256" s="137">
        <v>105</v>
      </c>
      <c r="X256" s="137">
        <v>75</v>
      </c>
      <c r="Y256" s="137">
        <v>50</v>
      </c>
      <c r="Z256" s="137">
        <v>41</v>
      </c>
      <c r="AA256" s="137">
        <v>31</v>
      </c>
      <c r="AB256" s="137">
        <v>17</v>
      </c>
      <c r="AC256" s="137">
        <v>18</v>
      </c>
      <c r="AD256" s="137">
        <v>16</v>
      </c>
      <c r="AE256" s="137">
        <v>13</v>
      </c>
      <c r="AF256" s="137">
        <v>13</v>
      </c>
      <c r="AG256" s="137">
        <v>12</v>
      </c>
      <c r="AH256" s="137">
        <v>12</v>
      </c>
      <c r="AI256" s="137">
        <v>9</v>
      </c>
      <c r="AJ256" s="137">
        <v>10</v>
      </c>
      <c r="AK256" s="137">
        <v>9</v>
      </c>
      <c r="AL256" s="137">
        <v>10</v>
      </c>
      <c r="AM256" s="137">
        <v>9</v>
      </c>
      <c r="AN256" s="137">
        <v>11</v>
      </c>
      <c r="AO256" s="137">
        <v>10</v>
      </c>
    </row>
    <row r="257" spans="1:41" ht="18" hidden="1" customHeight="1">
      <c r="A257" s="122" t="s">
        <v>1076</v>
      </c>
      <c r="B257" s="136" t="s">
        <v>1077</v>
      </c>
      <c r="C257" s="137">
        <v>2062</v>
      </c>
      <c r="D257" s="137">
        <v>1821</v>
      </c>
      <c r="E257" s="137">
        <v>1640</v>
      </c>
      <c r="F257" s="137">
        <v>1488</v>
      </c>
      <c r="G257" s="137">
        <v>1306</v>
      </c>
      <c r="H257" s="137">
        <v>1226</v>
      </c>
      <c r="I257" s="137">
        <v>1147</v>
      </c>
      <c r="J257" s="137">
        <v>1050</v>
      </c>
      <c r="K257" s="137">
        <v>925</v>
      </c>
      <c r="L257" s="137">
        <v>797</v>
      </c>
      <c r="M257" s="137">
        <v>677</v>
      </c>
      <c r="N257" s="137">
        <v>612</v>
      </c>
      <c r="O257" s="137">
        <v>555</v>
      </c>
      <c r="P257" s="137">
        <v>482</v>
      </c>
      <c r="Q257" s="137">
        <v>453</v>
      </c>
      <c r="R257" s="137">
        <v>411</v>
      </c>
      <c r="S257" s="137">
        <v>387</v>
      </c>
      <c r="T257" s="137">
        <v>359</v>
      </c>
      <c r="U257" s="137">
        <v>318</v>
      </c>
      <c r="V257" s="137">
        <v>283</v>
      </c>
      <c r="W257" s="137">
        <v>249</v>
      </c>
      <c r="X257" s="137">
        <v>227</v>
      </c>
      <c r="Y257" s="137">
        <v>204</v>
      </c>
      <c r="Z257" s="137">
        <v>189</v>
      </c>
      <c r="AA257" s="137">
        <v>170</v>
      </c>
      <c r="AB257" s="137">
        <v>157</v>
      </c>
      <c r="AC257" s="137">
        <v>138</v>
      </c>
      <c r="AD257" s="137">
        <v>138</v>
      </c>
      <c r="AE257" s="137">
        <v>130</v>
      </c>
      <c r="AF257" s="137">
        <v>128</v>
      </c>
      <c r="AG257" s="137">
        <v>124</v>
      </c>
      <c r="AH257" s="137">
        <v>119</v>
      </c>
      <c r="AI257" s="137">
        <v>114</v>
      </c>
      <c r="AJ257" s="137">
        <v>111</v>
      </c>
      <c r="AK257" s="137">
        <v>109</v>
      </c>
      <c r="AL257" s="137">
        <v>105</v>
      </c>
      <c r="AM257" s="137">
        <v>109</v>
      </c>
      <c r="AN257" s="137">
        <v>112</v>
      </c>
      <c r="AO257" s="137">
        <v>116</v>
      </c>
    </row>
    <row r="258" spans="1:41" ht="18" hidden="1" customHeight="1">
      <c r="A258" s="136" t="s">
        <v>1078</v>
      </c>
      <c r="B258" s="136" t="s">
        <v>1079</v>
      </c>
      <c r="C258" s="137">
        <v>2346</v>
      </c>
      <c r="D258" s="137">
        <v>1895</v>
      </c>
      <c r="E258" s="137">
        <v>1714</v>
      </c>
      <c r="F258" s="137">
        <v>1594</v>
      </c>
      <c r="G258" s="137">
        <v>1314</v>
      </c>
      <c r="H258" s="137">
        <v>1253</v>
      </c>
      <c r="I258" s="137">
        <v>1132</v>
      </c>
      <c r="J258" s="137">
        <v>999</v>
      </c>
      <c r="K258" s="137">
        <v>848</v>
      </c>
      <c r="L258" s="137">
        <v>729</v>
      </c>
      <c r="M258" s="137">
        <v>616</v>
      </c>
      <c r="N258" s="137">
        <v>556</v>
      </c>
      <c r="O258" s="137">
        <v>503</v>
      </c>
      <c r="P258" s="137">
        <v>470</v>
      </c>
      <c r="Q258" s="137">
        <v>408</v>
      </c>
      <c r="R258" s="137">
        <v>366</v>
      </c>
      <c r="S258" s="137">
        <v>301</v>
      </c>
      <c r="T258" s="137">
        <v>250</v>
      </c>
      <c r="U258" s="137">
        <v>235</v>
      </c>
      <c r="V258" s="137">
        <v>198</v>
      </c>
      <c r="W258" s="137">
        <v>170</v>
      </c>
      <c r="X258" s="137">
        <v>143</v>
      </c>
      <c r="Y258" s="137">
        <v>99</v>
      </c>
      <c r="Z258" s="137">
        <v>85</v>
      </c>
      <c r="AA258" s="137">
        <v>77</v>
      </c>
      <c r="AB258" s="137">
        <v>68</v>
      </c>
      <c r="AC258" s="137">
        <v>61</v>
      </c>
      <c r="AD258" s="137">
        <v>53</v>
      </c>
      <c r="AE258" s="137">
        <v>44</v>
      </c>
      <c r="AF258" s="137">
        <v>41</v>
      </c>
      <c r="AG258" s="137">
        <v>40</v>
      </c>
      <c r="AH258" s="137">
        <v>28</v>
      </c>
      <c r="AI258" s="137">
        <v>23</v>
      </c>
      <c r="AJ258" s="137">
        <v>24</v>
      </c>
      <c r="AK258" s="137">
        <v>25</v>
      </c>
      <c r="AL258" s="137">
        <v>27</v>
      </c>
      <c r="AM258" s="137">
        <v>43</v>
      </c>
      <c r="AN258" s="137">
        <v>44</v>
      </c>
      <c r="AO258" s="137">
        <v>47</v>
      </c>
    </row>
    <row r="259" spans="1:41" ht="18" hidden="1" customHeight="1">
      <c r="A259" s="136" t="s">
        <v>1080</v>
      </c>
      <c r="B259" s="136" t="s">
        <v>1081</v>
      </c>
      <c r="C259" s="137">
        <v>2990</v>
      </c>
      <c r="D259" s="137">
        <v>2453</v>
      </c>
      <c r="E259" s="137">
        <v>2113</v>
      </c>
      <c r="F259" s="137">
        <v>1924</v>
      </c>
      <c r="G259" s="137">
        <v>1660</v>
      </c>
      <c r="H259" s="137">
        <v>1568</v>
      </c>
      <c r="I259" s="137">
        <v>1447</v>
      </c>
      <c r="J259" s="137">
        <v>1301</v>
      </c>
      <c r="K259" s="137">
        <v>1144</v>
      </c>
      <c r="L259" s="137">
        <v>967</v>
      </c>
      <c r="M259" s="137">
        <v>850</v>
      </c>
      <c r="N259" s="137">
        <v>753</v>
      </c>
      <c r="O259" s="137">
        <v>669</v>
      </c>
      <c r="P259" s="137">
        <v>581</v>
      </c>
      <c r="Q259" s="137">
        <v>508</v>
      </c>
      <c r="R259" s="137">
        <v>446</v>
      </c>
      <c r="S259" s="137">
        <v>389</v>
      </c>
      <c r="T259" s="137">
        <v>348</v>
      </c>
      <c r="U259" s="137">
        <v>296</v>
      </c>
      <c r="V259" s="137">
        <v>277</v>
      </c>
      <c r="W259" s="137">
        <v>246</v>
      </c>
      <c r="X259" s="137">
        <v>215</v>
      </c>
      <c r="Y259" s="137">
        <v>184</v>
      </c>
      <c r="Z259" s="137">
        <v>167</v>
      </c>
      <c r="AA259" s="137">
        <v>141</v>
      </c>
      <c r="AB259" s="137">
        <v>114</v>
      </c>
      <c r="AC259" s="137">
        <v>104</v>
      </c>
      <c r="AD259" s="137">
        <v>90</v>
      </c>
      <c r="AE259" s="137">
        <v>82</v>
      </c>
      <c r="AF259" s="137">
        <v>74</v>
      </c>
      <c r="AG259" s="137">
        <v>68</v>
      </c>
      <c r="AH259" s="137">
        <v>71</v>
      </c>
      <c r="AI259" s="137">
        <v>73</v>
      </c>
      <c r="AJ259" s="137">
        <v>71</v>
      </c>
      <c r="AK259" s="137">
        <v>68</v>
      </c>
      <c r="AL259" s="137">
        <v>72</v>
      </c>
      <c r="AM259" s="137">
        <v>74</v>
      </c>
      <c r="AN259" s="137">
        <v>76</v>
      </c>
      <c r="AO259" s="137">
        <v>82</v>
      </c>
    </row>
    <row r="260" spans="1:41" ht="18" hidden="1" customHeight="1">
      <c r="A260" s="136" t="s">
        <v>1082</v>
      </c>
      <c r="B260" s="136" t="s">
        <v>1083</v>
      </c>
      <c r="C260" s="137">
        <v>4019</v>
      </c>
      <c r="D260" s="137">
        <v>3626</v>
      </c>
      <c r="E260" s="137">
        <v>3442</v>
      </c>
      <c r="F260" s="137">
        <v>3157</v>
      </c>
      <c r="G260" s="137">
        <v>2796</v>
      </c>
      <c r="H260" s="137">
        <v>2745</v>
      </c>
      <c r="I260" s="137">
        <v>2918</v>
      </c>
      <c r="J260" s="137">
        <v>2509</v>
      </c>
      <c r="K260" s="137">
        <v>2369</v>
      </c>
      <c r="L260" s="137">
        <v>2297</v>
      </c>
      <c r="M260" s="137">
        <v>1979</v>
      </c>
      <c r="N260" s="137">
        <v>1840</v>
      </c>
      <c r="O260" s="137">
        <v>1765</v>
      </c>
      <c r="P260" s="137">
        <v>1758</v>
      </c>
      <c r="Q260" s="137">
        <v>1640</v>
      </c>
      <c r="R260" s="137">
        <v>1468</v>
      </c>
      <c r="S260" s="137">
        <v>1249</v>
      </c>
      <c r="T260" s="137">
        <v>995</v>
      </c>
      <c r="U260" s="137">
        <v>904</v>
      </c>
      <c r="V260" s="137">
        <v>749</v>
      </c>
      <c r="W260" s="137">
        <v>636</v>
      </c>
      <c r="X260" s="137">
        <v>575</v>
      </c>
      <c r="Y260" s="137">
        <v>501</v>
      </c>
      <c r="Z260" s="137">
        <v>464</v>
      </c>
      <c r="AA260" s="137">
        <v>433</v>
      </c>
      <c r="AB260" s="137">
        <v>398</v>
      </c>
      <c r="AC260" s="137">
        <v>353</v>
      </c>
      <c r="AD260" s="137">
        <v>314</v>
      </c>
      <c r="AE260" s="137">
        <v>279</v>
      </c>
      <c r="AF260" s="137">
        <v>257</v>
      </c>
      <c r="AG260" s="137">
        <v>242</v>
      </c>
      <c r="AH260" s="137">
        <v>225</v>
      </c>
      <c r="AI260" s="137">
        <v>222</v>
      </c>
      <c r="AJ260" s="137">
        <v>218</v>
      </c>
      <c r="AK260" s="137">
        <v>213</v>
      </c>
      <c r="AL260" s="137">
        <v>206</v>
      </c>
      <c r="AM260" s="137">
        <v>209</v>
      </c>
      <c r="AN260" s="137">
        <v>216</v>
      </c>
      <c r="AO260" s="137">
        <v>223</v>
      </c>
    </row>
    <row r="261" spans="1:41" ht="18" hidden="1" customHeight="1">
      <c r="A261" s="122" t="s">
        <v>1084</v>
      </c>
      <c r="B261" s="136" t="s">
        <v>1085</v>
      </c>
      <c r="C261" s="137">
        <v>41272</v>
      </c>
      <c r="D261" s="137">
        <v>36436</v>
      </c>
      <c r="E261" s="137">
        <v>32749</v>
      </c>
      <c r="F261" s="137">
        <v>29401</v>
      </c>
      <c r="G261" s="137">
        <v>25130</v>
      </c>
      <c r="H261" s="137">
        <v>24010</v>
      </c>
      <c r="I261" s="137">
        <v>21827</v>
      </c>
      <c r="J261" s="137">
        <v>19669</v>
      </c>
      <c r="K261" s="137">
        <v>17194</v>
      </c>
      <c r="L261" s="137">
        <v>16066</v>
      </c>
      <c r="M261" s="137">
        <v>14225</v>
      </c>
      <c r="N261" s="137">
        <v>12789</v>
      </c>
      <c r="O261" s="137">
        <v>11573</v>
      </c>
      <c r="P261" s="137">
        <v>10321</v>
      </c>
      <c r="Q261" s="137">
        <v>9442</v>
      </c>
      <c r="R261" s="137">
        <v>8784</v>
      </c>
      <c r="S261" s="137">
        <v>7948</v>
      </c>
      <c r="T261" s="137">
        <v>7233</v>
      </c>
      <c r="U261" s="137">
        <v>6100</v>
      </c>
      <c r="V261" s="137">
        <v>5337</v>
      </c>
      <c r="W261" s="137">
        <v>4741</v>
      </c>
      <c r="X261" s="137">
        <v>4091</v>
      </c>
      <c r="Y261" s="137">
        <v>3355</v>
      </c>
      <c r="Z261" s="137">
        <v>3036</v>
      </c>
      <c r="AA261" s="137">
        <v>2683</v>
      </c>
      <c r="AB261" s="137">
        <v>2398</v>
      </c>
      <c r="AC261" s="137">
        <v>1998</v>
      </c>
      <c r="AD261" s="137">
        <v>1729</v>
      </c>
      <c r="AE261" s="137">
        <v>1425</v>
      </c>
      <c r="AF261" s="137">
        <v>1285</v>
      </c>
      <c r="AG261" s="137">
        <v>1167</v>
      </c>
      <c r="AH261" s="137">
        <v>1111</v>
      </c>
      <c r="AI261" s="137">
        <v>1077</v>
      </c>
      <c r="AJ261" s="137">
        <v>1020</v>
      </c>
      <c r="AK261" s="137">
        <v>979</v>
      </c>
      <c r="AL261" s="137">
        <v>948</v>
      </c>
      <c r="AM261" s="137">
        <v>900</v>
      </c>
      <c r="AN261" s="137">
        <v>892</v>
      </c>
      <c r="AO261" s="137">
        <v>894</v>
      </c>
    </row>
    <row r="262" spans="1:41" ht="18" hidden="1" customHeight="1">
      <c r="A262" s="122" t="s">
        <v>1086</v>
      </c>
      <c r="B262" s="136" t="s">
        <v>1087</v>
      </c>
      <c r="C262" s="137">
        <v>1038</v>
      </c>
      <c r="D262" s="137">
        <v>897</v>
      </c>
      <c r="E262" s="137">
        <v>814</v>
      </c>
      <c r="F262" s="137">
        <v>760</v>
      </c>
      <c r="G262" s="137">
        <v>645</v>
      </c>
      <c r="H262" s="137">
        <v>601</v>
      </c>
      <c r="I262" s="137">
        <v>520</v>
      </c>
      <c r="J262" s="137">
        <v>443</v>
      </c>
      <c r="K262" s="137">
        <v>393</v>
      </c>
      <c r="L262" s="137">
        <v>330</v>
      </c>
      <c r="M262" s="137">
        <v>285</v>
      </c>
      <c r="N262" s="137">
        <v>251</v>
      </c>
      <c r="O262" s="137">
        <v>219</v>
      </c>
      <c r="P262" s="137">
        <v>170</v>
      </c>
      <c r="Q262" s="137">
        <v>147</v>
      </c>
      <c r="R262" s="137">
        <v>143</v>
      </c>
      <c r="S262" s="137">
        <v>136</v>
      </c>
      <c r="T262" s="137">
        <v>126</v>
      </c>
      <c r="U262" s="137">
        <v>100</v>
      </c>
      <c r="V262" s="137">
        <v>91</v>
      </c>
      <c r="W262" s="137">
        <v>66</v>
      </c>
      <c r="X262" s="137">
        <v>50</v>
      </c>
      <c r="Y262" s="137">
        <v>41</v>
      </c>
      <c r="Z262" s="137">
        <v>37</v>
      </c>
      <c r="AA262" s="137">
        <v>36</v>
      </c>
      <c r="AB262" s="137">
        <v>27</v>
      </c>
      <c r="AC262" s="137">
        <v>23</v>
      </c>
      <c r="AD262" s="137">
        <v>23</v>
      </c>
      <c r="AE262" s="137">
        <v>17</v>
      </c>
      <c r="AF262" s="137">
        <v>17</v>
      </c>
      <c r="AG262" s="137">
        <v>17</v>
      </c>
      <c r="AH262" s="137">
        <v>18</v>
      </c>
      <c r="AI262" s="137">
        <v>18</v>
      </c>
      <c r="AJ262" s="137">
        <v>18</v>
      </c>
      <c r="AK262" s="137">
        <v>17</v>
      </c>
      <c r="AL262" s="137">
        <v>15</v>
      </c>
      <c r="AM262" s="137">
        <v>15</v>
      </c>
      <c r="AN262" s="137">
        <v>16</v>
      </c>
      <c r="AO262" s="137">
        <v>16</v>
      </c>
    </row>
    <row r="263" spans="1:41" ht="18" hidden="1" customHeight="1">
      <c r="A263" s="122" t="s">
        <v>1088</v>
      </c>
      <c r="B263" s="136" t="s">
        <v>1089</v>
      </c>
      <c r="C263" s="137">
        <v>4452</v>
      </c>
      <c r="D263" s="137">
        <v>4146</v>
      </c>
      <c r="E263" s="137">
        <v>3789</v>
      </c>
      <c r="F263" s="137">
        <v>3457</v>
      </c>
      <c r="G263" s="137">
        <v>3016</v>
      </c>
      <c r="H263" s="137">
        <v>2922</v>
      </c>
      <c r="I263" s="137">
        <v>2729</v>
      </c>
      <c r="J263" s="137">
        <v>2486</v>
      </c>
      <c r="K263" s="137">
        <v>2114</v>
      </c>
      <c r="L263" s="137">
        <v>1912</v>
      </c>
      <c r="M263" s="137">
        <v>1712</v>
      </c>
      <c r="N263" s="137">
        <v>1543</v>
      </c>
      <c r="O263" s="137">
        <v>1413</v>
      </c>
      <c r="P263" s="137">
        <v>1292</v>
      </c>
      <c r="Q263" s="137">
        <v>1190</v>
      </c>
      <c r="R263" s="137">
        <v>1120</v>
      </c>
      <c r="S263" s="137">
        <v>1030</v>
      </c>
      <c r="T263" s="137">
        <v>1119</v>
      </c>
      <c r="U263" s="137">
        <v>955</v>
      </c>
      <c r="V263" s="137">
        <v>823</v>
      </c>
      <c r="W263" s="137">
        <v>709</v>
      </c>
      <c r="X263" s="137">
        <v>585</v>
      </c>
      <c r="Y263" s="137">
        <v>493</v>
      </c>
      <c r="Z263" s="137">
        <v>405</v>
      </c>
      <c r="AA263" s="137">
        <v>367</v>
      </c>
      <c r="AB263" s="137">
        <v>309</v>
      </c>
      <c r="AC263" s="137">
        <v>265</v>
      </c>
      <c r="AD263" s="137">
        <v>233</v>
      </c>
      <c r="AE263" s="137">
        <v>214</v>
      </c>
      <c r="AF263" s="137">
        <v>191</v>
      </c>
      <c r="AG263" s="137">
        <v>173</v>
      </c>
      <c r="AH263" s="137">
        <v>159</v>
      </c>
      <c r="AI263" s="137">
        <v>143</v>
      </c>
      <c r="AJ263" s="137">
        <v>137</v>
      </c>
      <c r="AK263" s="137">
        <v>138</v>
      </c>
      <c r="AL263" s="137">
        <v>139</v>
      </c>
      <c r="AM263" s="137">
        <v>124</v>
      </c>
      <c r="AN263" s="137">
        <v>128</v>
      </c>
      <c r="AO263" s="137">
        <v>131</v>
      </c>
    </row>
    <row r="264" spans="1:41" ht="18" hidden="1" customHeight="1">
      <c r="A264" s="122" t="s">
        <v>1090</v>
      </c>
      <c r="B264" s="136" t="s">
        <v>1091</v>
      </c>
      <c r="C264" s="137">
        <v>1429</v>
      </c>
      <c r="D264" s="137">
        <v>1252</v>
      </c>
      <c r="E264" s="137">
        <v>1129</v>
      </c>
      <c r="F264" s="137">
        <v>1034</v>
      </c>
      <c r="G264" s="137">
        <v>912</v>
      </c>
      <c r="H264" s="137">
        <v>849</v>
      </c>
      <c r="I264" s="137">
        <v>768</v>
      </c>
      <c r="J264" s="137">
        <v>701</v>
      </c>
      <c r="K264" s="137">
        <v>591</v>
      </c>
      <c r="L264" s="137">
        <v>542</v>
      </c>
      <c r="M264" s="137">
        <v>475</v>
      </c>
      <c r="N264" s="137">
        <v>414</v>
      </c>
      <c r="O264" s="137">
        <v>341</v>
      </c>
      <c r="P264" s="137">
        <v>282</v>
      </c>
      <c r="Q264" s="137">
        <v>242</v>
      </c>
      <c r="R264" s="137">
        <v>219</v>
      </c>
      <c r="S264" s="137">
        <v>189</v>
      </c>
      <c r="T264" s="137">
        <v>171</v>
      </c>
      <c r="U264" s="137">
        <v>131</v>
      </c>
      <c r="V264" s="137">
        <v>122</v>
      </c>
      <c r="W264" s="137">
        <v>99</v>
      </c>
      <c r="X264" s="137">
        <v>81</v>
      </c>
      <c r="Y264" s="137">
        <v>69</v>
      </c>
      <c r="Z264" s="137">
        <v>62</v>
      </c>
      <c r="AA264" s="137">
        <v>50</v>
      </c>
      <c r="AB264" s="137">
        <v>49</v>
      </c>
      <c r="AC264" s="137">
        <v>34</v>
      </c>
      <c r="AD264" s="137">
        <v>36</v>
      </c>
      <c r="AE264" s="137">
        <v>31</v>
      </c>
      <c r="AF264" s="137">
        <v>33</v>
      </c>
      <c r="AG264" s="137">
        <v>21</v>
      </c>
      <c r="AH264" s="137">
        <v>20</v>
      </c>
      <c r="AI264" s="137">
        <v>18</v>
      </c>
      <c r="AJ264" s="137">
        <v>20</v>
      </c>
      <c r="AK264" s="137">
        <v>18</v>
      </c>
      <c r="AL264" s="137">
        <v>18</v>
      </c>
      <c r="AM264" s="137">
        <v>15</v>
      </c>
      <c r="AN264" s="137">
        <v>14</v>
      </c>
      <c r="AO264" s="137">
        <v>15</v>
      </c>
    </row>
    <row r="265" spans="1:41" ht="18" hidden="1" customHeight="1">
      <c r="A265" s="122" t="s">
        <v>1092</v>
      </c>
      <c r="B265" s="136" t="s">
        <v>1093</v>
      </c>
      <c r="C265" s="137">
        <v>2564</v>
      </c>
      <c r="D265" s="137">
        <v>2229</v>
      </c>
      <c r="E265" s="137">
        <v>2033</v>
      </c>
      <c r="F265" s="137">
        <v>1886</v>
      </c>
      <c r="G265" s="137">
        <v>1612</v>
      </c>
      <c r="H265" s="137">
        <v>1557</v>
      </c>
      <c r="I265" s="137">
        <v>1481</v>
      </c>
      <c r="J265" s="137">
        <v>1327</v>
      </c>
      <c r="K265" s="137">
        <v>1170</v>
      </c>
      <c r="L265" s="137">
        <v>1002</v>
      </c>
      <c r="M265" s="137">
        <v>885</v>
      </c>
      <c r="N265" s="137">
        <v>809</v>
      </c>
      <c r="O265" s="137">
        <v>721</v>
      </c>
      <c r="P265" s="137">
        <v>616</v>
      </c>
      <c r="Q265" s="137">
        <v>567</v>
      </c>
      <c r="R265" s="137">
        <v>541</v>
      </c>
      <c r="S265" s="137">
        <v>528</v>
      </c>
      <c r="T265" s="137">
        <v>488</v>
      </c>
      <c r="U265" s="137">
        <v>503</v>
      </c>
      <c r="V265" s="137">
        <v>342</v>
      </c>
      <c r="W265" s="137">
        <v>304</v>
      </c>
      <c r="X265" s="137">
        <v>231</v>
      </c>
      <c r="Y265" s="137">
        <v>197</v>
      </c>
      <c r="Z265" s="137">
        <v>170</v>
      </c>
      <c r="AA265" s="137">
        <v>161</v>
      </c>
      <c r="AB265" s="137">
        <v>128</v>
      </c>
      <c r="AC265" s="137">
        <v>114</v>
      </c>
      <c r="AD265" s="137">
        <v>98</v>
      </c>
      <c r="AE265" s="137">
        <v>86</v>
      </c>
      <c r="AF265" s="137">
        <v>75</v>
      </c>
      <c r="AG265" s="137">
        <v>74</v>
      </c>
      <c r="AH265" s="137">
        <v>66</v>
      </c>
      <c r="AI265" s="137">
        <v>67</v>
      </c>
      <c r="AJ265" s="137">
        <v>73</v>
      </c>
      <c r="AK265" s="137">
        <v>63</v>
      </c>
      <c r="AL265" s="137">
        <v>63</v>
      </c>
      <c r="AM265" s="137">
        <v>66</v>
      </c>
      <c r="AN265" s="137">
        <v>66</v>
      </c>
      <c r="AO265" s="137">
        <v>69</v>
      </c>
    </row>
    <row r="266" spans="1:41" ht="18" hidden="1" customHeight="1">
      <c r="A266" s="122" t="s">
        <v>1094</v>
      </c>
      <c r="B266" s="136" t="s">
        <v>1095</v>
      </c>
      <c r="C266" s="137">
        <v>2365</v>
      </c>
      <c r="D266" s="137">
        <v>2083</v>
      </c>
      <c r="E266" s="137">
        <v>1878</v>
      </c>
      <c r="F266" s="137">
        <v>1684</v>
      </c>
      <c r="G266" s="137">
        <v>1460</v>
      </c>
      <c r="H266" s="137">
        <v>1412</v>
      </c>
      <c r="I266" s="137">
        <v>1290</v>
      </c>
      <c r="J266" s="137">
        <v>1134</v>
      </c>
      <c r="K266" s="137">
        <v>1005</v>
      </c>
      <c r="L266" s="137">
        <v>911</v>
      </c>
      <c r="M266" s="137">
        <v>826</v>
      </c>
      <c r="N266" s="137">
        <v>764</v>
      </c>
      <c r="O266" s="137">
        <v>688</v>
      </c>
      <c r="P266" s="137">
        <v>627</v>
      </c>
      <c r="Q266" s="137">
        <v>556</v>
      </c>
      <c r="R266" s="137">
        <v>510</v>
      </c>
      <c r="S266" s="137">
        <v>464</v>
      </c>
      <c r="T266" s="137">
        <v>430</v>
      </c>
      <c r="U266" s="137">
        <v>370</v>
      </c>
      <c r="V266" s="137">
        <v>342</v>
      </c>
      <c r="W266" s="137">
        <v>297</v>
      </c>
      <c r="X266" s="137">
        <v>278</v>
      </c>
      <c r="Y266" s="137">
        <v>231</v>
      </c>
      <c r="Z266" s="137">
        <v>199</v>
      </c>
      <c r="AA266" s="137">
        <v>186</v>
      </c>
      <c r="AB266" s="137">
        <v>156</v>
      </c>
      <c r="AC266" s="137">
        <v>144</v>
      </c>
      <c r="AD266" s="137">
        <v>96</v>
      </c>
      <c r="AE266" s="137">
        <v>77</v>
      </c>
      <c r="AF266" s="137">
        <v>64</v>
      </c>
      <c r="AG266" s="137">
        <v>54</v>
      </c>
      <c r="AH266" s="137">
        <v>53</v>
      </c>
      <c r="AI266" s="137">
        <v>47</v>
      </c>
      <c r="AJ266" s="137">
        <v>36</v>
      </c>
      <c r="AK266" s="137">
        <v>35</v>
      </c>
      <c r="AL266" s="137">
        <v>33</v>
      </c>
      <c r="AM266" s="137">
        <v>30</v>
      </c>
      <c r="AN266" s="137">
        <v>25</v>
      </c>
      <c r="AO266" s="137">
        <v>26</v>
      </c>
    </row>
    <row r="267" spans="1:41" ht="18" hidden="1" customHeight="1">
      <c r="A267" s="122" t="s">
        <v>1096</v>
      </c>
      <c r="B267" s="136" t="s">
        <v>1097</v>
      </c>
      <c r="C267" s="137">
        <v>2116</v>
      </c>
      <c r="D267" s="137">
        <v>1929</v>
      </c>
      <c r="E267" s="137">
        <v>1725</v>
      </c>
      <c r="F267" s="137">
        <v>1589</v>
      </c>
      <c r="G267" s="137">
        <v>1354</v>
      </c>
      <c r="H267" s="137">
        <v>1285</v>
      </c>
      <c r="I267" s="137">
        <v>1166</v>
      </c>
      <c r="J267" s="137">
        <v>1047</v>
      </c>
      <c r="K267" s="137">
        <v>931</v>
      </c>
      <c r="L267" s="137">
        <v>854</v>
      </c>
      <c r="M267" s="137">
        <v>786</v>
      </c>
      <c r="N267" s="137">
        <v>679</v>
      </c>
      <c r="O267" s="137">
        <v>622</v>
      </c>
      <c r="P267" s="137">
        <v>539</v>
      </c>
      <c r="Q267" s="137">
        <v>480</v>
      </c>
      <c r="R267" s="137">
        <v>425</v>
      </c>
      <c r="S267" s="137">
        <v>371</v>
      </c>
      <c r="T267" s="137">
        <v>332</v>
      </c>
      <c r="U267" s="137">
        <v>263</v>
      </c>
      <c r="V267" s="137">
        <v>257</v>
      </c>
      <c r="W267" s="137">
        <v>200</v>
      </c>
      <c r="X267" s="137">
        <v>185</v>
      </c>
      <c r="Y267" s="137">
        <v>156</v>
      </c>
      <c r="Z267" s="137">
        <v>123</v>
      </c>
      <c r="AA267" s="137">
        <v>106</v>
      </c>
      <c r="AB267" s="137">
        <v>94</v>
      </c>
      <c r="AC267" s="137">
        <v>70</v>
      </c>
      <c r="AD267" s="137">
        <v>61</v>
      </c>
      <c r="AE267" s="137">
        <v>52</v>
      </c>
      <c r="AF267" s="137">
        <v>49</v>
      </c>
      <c r="AG267" s="137">
        <v>42</v>
      </c>
      <c r="AH267" s="137">
        <v>40</v>
      </c>
      <c r="AI267" s="137">
        <v>36</v>
      </c>
      <c r="AJ267" s="137">
        <v>31</v>
      </c>
      <c r="AK267" s="137">
        <v>28</v>
      </c>
      <c r="AL267" s="137">
        <v>31</v>
      </c>
      <c r="AM267" s="137">
        <v>25</v>
      </c>
      <c r="AN267" s="137">
        <v>28</v>
      </c>
      <c r="AO267" s="137">
        <v>26</v>
      </c>
    </row>
    <row r="268" spans="1:41" ht="18" hidden="1" customHeight="1">
      <c r="A268" s="122" t="s">
        <v>1098</v>
      </c>
      <c r="B268" s="136" t="s">
        <v>1099</v>
      </c>
      <c r="C268" s="137">
        <v>3777</v>
      </c>
      <c r="D268" s="137">
        <v>3305</v>
      </c>
      <c r="E268" s="137">
        <v>2924</v>
      </c>
      <c r="F268" s="137">
        <v>2607</v>
      </c>
      <c r="G268" s="137">
        <v>2363</v>
      </c>
      <c r="H268" s="137">
        <v>2281</v>
      </c>
      <c r="I268" s="137">
        <v>1979</v>
      </c>
      <c r="J268" s="137">
        <v>1819</v>
      </c>
      <c r="K268" s="137">
        <v>1712</v>
      </c>
      <c r="L268" s="137">
        <v>1549</v>
      </c>
      <c r="M268" s="137">
        <v>1173</v>
      </c>
      <c r="N268" s="137">
        <v>1041</v>
      </c>
      <c r="O268" s="137">
        <v>955</v>
      </c>
      <c r="P268" s="137">
        <v>848</v>
      </c>
      <c r="Q268" s="137">
        <v>734</v>
      </c>
      <c r="R268" s="137">
        <v>674</v>
      </c>
      <c r="S268" s="137">
        <v>568</v>
      </c>
      <c r="T268" s="137">
        <v>502</v>
      </c>
      <c r="U268" s="137">
        <v>431</v>
      </c>
      <c r="V268" s="137">
        <v>395</v>
      </c>
      <c r="W268" s="137">
        <v>342</v>
      </c>
      <c r="X268" s="137">
        <v>312</v>
      </c>
      <c r="Y268" s="137">
        <v>258</v>
      </c>
      <c r="Z268" s="137">
        <v>242</v>
      </c>
      <c r="AA268" s="137">
        <v>227</v>
      </c>
      <c r="AB268" s="137">
        <v>198</v>
      </c>
      <c r="AC268" s="137">
        <v>179</v>
      </c>
      <c r="AD268" s="137">
        <v>137</v>
      </c>
      <c r="AE268" s="137">
        <v>101</v>
      </c>
      <c r="AF268" s="137">
        <v>82</v>
      </c>
      <c r="AG268" s="137">
        <v>70</v>
      </c>
      <c r="AH268" s="137">
        <v>62</v>
      </c>
      <c r="AI268" s="137">
        <v>56</v>
      </c>
      <c r="AJ268" s="137">
        <v>55</v>
      </c>
      <c r="AK268" s="137">
        <v>55</v>
      </c>
      <c r="AL268" s="137">
        <v>48</v>
      </c>
      <c r="AM268" s="137">
        <v>47</v>
      </c>
      <c r="AN268" s="137">
        <v>43</v>
      </c>
      <c r="AO268" s="137">
        <v>47</v>
      </c>
    </row>
    <row r="269" spans="1:41" ht="18" hidden="1" customHeight="1">
      <c r="A269" s="122" t="s">
        <v>1100</v>
      </c>
      <c r="B269" s="136" t="s">
        <v>1101</v>
      </c>
      <c r="C269" s="137">
        <v>1936</v>
      </c>
      <c r="D269" s="137">
        <v>1755</v>
      </c>
      <c r="E269" s="137">
        <v>1590</v>
      </c>
      <c r="F269" s="137">
        <v>1420</v>
      </c>
      <c r="G269" s="137">
        <v>1223</v>
      </c>
      <c r="H269" s="137">
        <v>1179</v>
      </c>
      <c r="I269" s="137">
        <v>1060</v>
      </c>
      <c r="J269" s="137">
        <v>953</v>
      </c>
      <c r="K269" s="137">
        <v>837</v>
      </c>
      <c r="L269" s="137">
        <v>745</v>
      </c>
      <c r="M269" s="137">
        <v>651</v>
      </c>
      <c r="N269" s="137">
        <v>545</v>
      </c>
      <c r="O269" s="137">
        <v>473</v>
      </c>
      <c r="P269" s="137">
        <v>418</v>
      </c>
      <c r="Q269" s="137">
        <v>358</v>
      </c>
      <c r="R269" s="137">
        <v>319</v>
      </c>
      <c r="S269" s="137">
        <v>293</v>
      </c>
      <c r="T269" s="137">
        <v>264</v>
      </c>
      <c r="U269" s="137">
        <v>224</v>
      </c>
      <c r="V269" s="137">
        <v>216</v>
      </c>
      <c r="W269" s="137">
        <v>187</v>
      </c>
      <c r="X269" s="137">
        <v>160</v>
      </c>
      <c r="Y269" s="137">
        <v>148</v>
      </c>
      <c r="Z269" s="137">
        <v>125</v>
      </c>
      <c r="AA269" s="137">
        <v>117</v>
      </c>
      <c r="AB269" s="137">
        <v>101</v>
      </c>
      <c r="AC269" s="137">
        <v>77</v>
      </c>
      <c r="AD269" s="137">
        <v>64</v>
      </c>
      <c r="AE269" s="137">
        <v>56</v>
      </c>
      <c r="AF269" s="137">
        <v>47</v>
      </c>
      <c r="AG269" s="137">
        <v>50</v>
      </c>
      <c r="AH269" s="137">
        <v>45</v>
      </c>
      <c r="AI269" s="137">
        <v>42</v>
      </c>
      <c r="AJ269" s="137">
        <v>39</v>
      </c>
      <c r="AK269" s="137">
        <v>34</v>
      </c>
      <c r="AL269" s="137">
        <v>31</v>
      </c>
      <c r="AM269" s="137">
        <v>28</v>
      </c>
      <c r="AN269" s="137">
        <v>31</v>
      </c>
      <c r="AO269" s="137">
        <v>33</v>
      </c>
    </row>
    <row r="270" spans="1:41" ht="18" hidden="1" customHeight="1">
      <c r="A270" s="122" t="s">
        <v>1102</v>
      </c>
      <c r="B270" s="136" t="s">
        <v>1103</v>
      </c>
      <c r="C270" s="137">
        <v>1476</v>
      </c>
      <c r="D270" s="137">
        <v>1286</v>
      </c>
      <c r="E270" s="137">
        <v>1163</v>
      </c>
      <c r="F270" s="137">
        <v>1083</v>
      </c>
      <c r="G270" s="137">
        <v>918</v>
      </c>
      <c r="H270" s="137">
        <v>854</v>
      </c>
      <c r="I270" s="137">
        <v>778</v>
      </c>
      <c r="J270" s="137">
        <v>686</v>
      </c>
      <c r="K270" s="137">
        <v>611</v>
      </c>
      <c r="L270" s="137">
        <v>546</v>
      </c>
      <c r="M270" s="137">
        <v>486</v>
      </c>
      <c r="N270" s="137">
        <v>429</v>
      </c>
      <c r="O270" s="137">
        <v>385</v>
      </c>
      <c r="P270" s="137">
        <v>352</v>
      </c>
      <c r="Q270" s="137">
        <v>317</v>
      </c>
      <c r="R270" s="137">
        <v>276</v>
      </c>
      <c r="S270" s="137">
        <v>235</v>
      </c>
      <c r="T270" s="137">
        <v>204</v>
      </c>
      <c r="U270" s="137">
        <v>170</v>
      </c>
      <c r="V270" s="137">
        <v>159</v>
      </c>
      <c r="W270" s="137">
        <v>132</v>
      </c>
      <c r="X270" s="137">
        <v>115</v>
      </c>
      <c r="Y270" s="137">
        <v>93</v>
      </c>
      <c r="Z270" s="137">
        <v>88</v>
      </c>
      <c r="AA270" s="137">
        <v>69</v>
      </c>
      <c r="AB270" s="137">
        <v>61</v>
      </c>
      <c r="AC270" s="137">
        <v>53</v>
      </c>
      <c r="AD270" s="137">
        <v>42</v>
      </c>
      <c r="AE270" s="137">
        <v>35</v>
      </c>
      <c r="AF270" s="137">
        <v>30</v>
      </c>
      <c r="AG270" s="137">
        <v>27</v>
      </c>
      <c r="AH270" s="137">
        <v>24</v>
      </c>
      <c r="AI270" s="137">
        <v>28</v>
      </c>
      <c r="AJ270" s="137">
        <v>26</v>
      </c>
      <c r="AK270" s="137">
        <v>24</v>
      </c>
      <c r="AL270" s="137">
        <v>20</v>
      </c>
      <c r="AM270" s="137">
        <v>15</v>
      </c>
      <c r="AN270" s="137">
        <v>15</v>
      </c>
      <c r="AO270" s="137">
        <v>18</v>
      </c>
    </row>
    <row r="271" spans="1:41" ht="18" hidden="1" customHeight="1">
      <c r="A271" s="122" t="s">
        <v>1104</v>
      </c>
      <c r="B271" s="136" t="s">
        <v>1105</v>
      </c>
      <c r="C271" s="137">
        <v>1790</v>
      </c>
      <c r="D271" s="137">
        <v>1579</v>
      </c>
      <c r="E271" s="137">
        <v>1437</v>
      </c>
      <c r="F271" s="137">
        <v>1344</v>
      </c>
      <c r="G271" s="137">
        <v>1196</v>
      </c>
      <c r="H271" s="137">
        <v>1136</v>
      </c>
      <c r="I271" s="137">
        <v>1019</v>
      </c>
      <c r="J271" s="137">
        <v>939</v>
      </c>
      <c r="K271" s="137">
        <v>822</v>
      </c>
      <c r="L271" s="137">
        <v>761</v>
      </c>
      <c r="M271" s="137">
        <v>671</v>
      </c>
      <c r="N271" s="137">
        <v>593</v>
      </c>
      <c r="O271" s="137">
        <v>518</v>
      </c>
      <c r="P271" s="137">
        <v>456</v>
      </c>
      <c r="Q271" s="137">
        <v>427</v>
      </c>
      <c r="R271" s="137">
        <v>394</v>
      </c>
      <c r="S271" s="137">
        <v>356</v>
      </c>
      <c r="T271" s="137">
        <v>304</v>
      </c>
      <c r="U271" s="137">
        <v>240</v>
      </c>
      <c r="V271" s="137">
        <v>215</v>
      </c>
      <c r="W271" s="137">
        <v>190</v>
      </c>
      <c r="X271" s="137">
        <v>156</v>
      </c>
      <c r="Y271" s="137">
        <v>121</v>
      </c>
      <c r="Z271" s="137">
        <v>105</v>
      </c>
      <c r="AA271" s="137">
        <v>92</v>
      </c>
      <c r="AB271" s="137">
        <v>75</v>
      </c>
      <c r="AC271" s="137">
        <v>62</v>
      </c>
      <c r="AD271" s="137">
        <v>54</v>
      </c>
      <c r="AE271" s="137">
        <v>43</v>
      </c>
      <c r="AF271" s="137">
        <v>40</v>
      </c>
      <c r="AG271" s="137">
        <v>39</v>
      </c>
      <c r="AH271" s="137">
        <v>36</v>
      </c>
      <c r="AI271" s="137">
        <v>33</v>
      </c>
      <c r="AJ271" s="137">
        <v>29</v>
      </c>
      <c r="AK271" s="137">
        <v>29</v>
      </c>
      <c r="AL271" s="137">
        <v>25</v>
      </c>
      <c r="AM271" s="137">
        <v>19</v>
      </c>
      <c r="AN271" s="137">
        <v>14</v>
      </c>
      <c r="AO271" s="137">
        <v>11</v>
      </c>
    </row>
    <row r="272" spans="1:41" ht="18" hidden="1" customHeight="1">
      <c r="A272" s="122" t="s">
        <v>1106</v>
      </c>
      <c r="B272" s="136" t="s">
        <v>1107</v>
      </c>
      <c r="C272" s="137">
        <v>1597</v>
      </c>
      <c r="D272" s="137">
        <v>1454</v>
      </c>
      <c r="E272" s="137">
        <v>1246</v>
      </c>
      <c r="F272" s="137">
        <v>1096</v>
      </c>
      <c r="G272" s="137">
        <v>877</v>
      </c>
      <c r="H272" s="137">
        <v>845</v>
      </c>
      <c r="I272" s="137">
        <v>730</v>
      </c>
      <c r="J272" s="137">
        <v>627</v>
      </c>
      <c r="K272" s="137">
        <v>539</v>
      </c>
      <c r="L272" s="137">
        <v>493</v>
      </c>
      <c r="M272" s="137">
        <v>447</v>
      </c>
      <c r="N272" s="137">
        <v>414</v>
      </c>
      <c r="O272" s="137">
        <v>376</v>
      </c>
      <c r="P272" s="137">
        <v>353</v>
      </c>
      <c r="Q272" s="137">
        <v>311</v>
      </c>
      <c r="R272" s="137">
        <v>291</v>
      </c>
      <c r="S272" s="137">
        <v>278</v>
      </c>
      <c r="T272" s="137">
        <v>265</v>
      </c>
      <c r="U272" s="137">
        <v>236</v>
      </c>
      <c r="V272" s="137">
        <v>212</v>
      </c>
      <c r="W272" s="137">
        <v>192</v>
      </c>
      <c r="X272" s="137">
        <v>183</v>
      </c>
      <c r="Y272" s="137">
        <v>148</v>
      </c>
      <c r="Z272" s="137">
        <v>126</v>
      </c>
      <c r="AA272" s="137">
        <v>121</v>
      </c>
      <c r="AB272" s="137">
        <v>114</v>
      </c>
      <c r="AC272" s="137">
        <v>102</v>
      </c>
      <c r="AD272" s="137">
        <v>78</v>
      </c>
      <c r="AE272" s="137">
        <v>69</v>
      </c>
      <c r="AF272" s="137">
        <v>54</v>
      </c>
      <c r="AG272" s="137">
        <v>38</v>
      </c>
      <c r="AH272" s="137">
        <v>32</v>
      </c>
      <c r="AI272" s="137">
        <v>31</v>
      </c>
      <c r="AJ272" s="137">
        <v>20</v>
      </c>
      <c r="AK272" s="137">
        <v>20</v>
      </c>
      <c r="AL272" s="137">
        <v>16</v>
      </c>
      <c r="AM272" s="137">
        <v>13</v>
      </c>
      <c r="AN272" s="137">
        <v>12</v>
      </c>
      <c r="AO272" s="137">
        <v>14</v>
      </c>
    </row>
    <row r="273" spans="1:41" ht="18" hidden="1" customHeight="1">
      <c r="A273" s="122" t="s">
        <v>1108</v>
      </c>
      <c r="B273" s="136" t="s">
        <v>1109</v>
      </c>
      <c r="C273" s="137">
        <v>4737</v>
      </c>
      <c r="D273" s="137">
        <v>3978</v>
      </c>
      <c r="E273" s="137">
        <v>3465</v>
      </c>
      <c r="F273" s="137">
        <v>2694</v>
      </c>
      <c r="G273" s="137">
        <v>1959</v>
      </c>
      <c r="H273" s="137">
        <v>1851</v>
      </c>
      <c r="I273" s="137">
        <v>1746</v>
      </c>
      <c r="J273" s="137">
        <v>1580</v>
      </c>
      <c r="K273" s="137">
        <v>1308</v>
      </c>
      <c r="L273" s="137">
        <v>1260</v>
      </c>
      <c r="M273" s="137">
        <v>1145</v>
      </c>
      <c r="N273" s="137">
        <v>1013</v>
      </c>
      <c r="O273" s="137">
        <v>967</v>
      </c>
      <c r="P273" s="137">
        <v>938</v>
      </c>
      <c r="Q273" s="137">
        <v>996</v>
      </c>
      <c r="R273" s="137">
        <v>1082</v>
      </c>
      <c r="S273" s="137">
        <v>1104</v>
      </c>
      <c r="T273" s="137">
        <v>836</v>
      </c>
      <c r="U273" s="137">
        <v>610</v>
      </c>
      <c r="V273" s="137">
        <v>529</v>
      </c>
      <c r="W273" s="137">
        <v>571</v>
      </c>
      <c r="X273" s="137">
        <v>555</v>
      </c>
      <c r="Y273" s="137">
        <v>390</v>
      </c>
      <c r="Z273" s="137">
        <v>419</v>
      </c>
      <c r="AA273" s="137">
        <v>324</v>
      </c>
      <c r="AB273" s="137">
        <v>365</v>
      </c>
      <c r="AC273" s="137">
        <v>235</v>
      </c>
      <c r="AD273" s="137">
        <v>228</v>
      </c>
      <c r="AE273" s="137">
        <v>120</v>
      </c>
      <c r="AF273" s="137">
        <v>116</v>
      </c>
      <c r="AG273" s="137">
        <v>101</v>
      </c>
      <c r="AH273" s="137">
        <v>101</v>
      </c>
      <c r="AI273" s="137">
        <v>98</v>
      </c>
      <c r="AJ273" s="137">
        <v>89</v>
      </c>
      <c r="AK273" s="137">
        <v>92</v>
      </c>
      <c r="AL273" s="137">
        <v>89</v>
      </c>
      <c r="AM273" s="137">
        <v>83</v>
      </c>
      <c r="AN273" s="137">
        <v>83</v>
      </c>
      <c r="AO273" s="137">
        <v>82</v>
      </c>
    </row>
    <row r="274" spans="1:41" ht="18" hidden="1" customHeight="1">
      <c r="A274" s="122" t="s">
        <v>1110</v>
      </c>
      <c r="B274" s="136" t="s">
        <v>1111</v>
      </c>
      <c r="C274" s="137">
        <v>2176</v>
      </c>
      <c r="D274" s="137">
        <v>1924</v>
      </c>
      <c r="E274" s="137">
        <v>1809</v>
      </c>
      <c r="F274" s="137">
        <v>1646</v>
      </c>
      <c r="G274" s="137">
        <v>1459</v>
      </c>
      <c r="H274" s="137">
        <v>1431</v>
      </c>
      <c r="I274" s="137">
        <v>1316</v>
      </c>
      <c r="J274" s="137">
        <v>1187</v>
      </c>
      <c r="K274" s="137">
        <v>1035</v>
      </c>
      <c r="L274" s="137">
        <v>957</v>
      </c>
      <c r="M274" s="137">
        <v>902</v>
      </c>
      <c r="N274" s="137">
        <v>852</v>
      </c>
      <c r="O274" s="137">
        <v>788</v>
      </c>
      <c r="P274" s="137">
        <v>752</v>
      </c>
      <c r="Q274" s="137">
        <v>725</v>
      </c>
      <c r="R274" s="137">
        <v>630</v>
      </c>
      <c r="S274" s="137">
        <v>575</v>
      </c>
      <c r="T274" s="137">
        <v>555</v>
      </c>
      <c r="U274" s="137">
        <v>494</v>
      </c>
      <c r="V274" s="137">
        <v>477</v>
      </c>
      <c r="W274" s="137">
        <v>463</v>
      </c>
      <c r="X274" s="137">
        <v>412</v>
      </c>
      <c r="Y274" s="137">
        <v>379</v>
      </c>
      <c r="Z274" s="137">
        <v>374</v>
      </c>
      <c r="AA274" s="137">
        <v>371</v>
      </c>
      <c r="AB274" s="137">
        <v>343</v>
      </c>
      <c r="AC274" s="137">
        <v>321</v>
      </c>
      <c r="AD274" s="137">
        <v>307</v>
      </c>
      <c r="AE274" s="137">
        <v>301</v>
      </c>
      <c r="AF274" s="137">
        <v>296</v>
      </c>
      <c r="AG274" s="137">
        <v>288</v>
      </c>
      <c r="AH274" s="137">
        <v>290</v>
      </c>
      <c r="AI274" s="137">
        <v>292</v>
      </c>
      <c r="AJ274" s="137">
        <v>290</v>
      </c>
      <c r="AK274" s="137">
        <v>282</v>
      </c>
      <c r="AL274" s="137">
        <v>280</v>
      </c>
      <c r="AM274" s="137">
        <v>288</v>
      </c>
      <c r="AN274" s="137">
        <v>297</v>
      </c>
      <c r="AO274" s="137">
        <v>287</v>
      </c>
    </row>
    <row r="275" spans="1:41" ht="18" hidden="1" customHeight="1">
      <c r="A275" s="136" t="s">
        <v>1112</v>
      </c>
      <c r="B275" s="136" t="s">
        <v>1113</v>
      </c>
      <c r="C275" s="137">
        <v>1252</v>
      </c>
      <c r="D275" s="137">
        <v>1087</v>
      </c>
      <c r="E275" s="137">
        <v>1001</v>
      </c>
      <c r="F275" s="137">
        <v>922</v>
      </c>
      <c r="G275" s="137">
        <v>832</v>
      </c>
      <c r="H275" s="137">
        <v>794</v>
      </c>
      <c r="I275" s="137">
        <v>736</v>
      </c>
      <c r="J275" s="137">
        <v>648</v>
      </c>
      <c r="K275" s="137">
        <v>549</v>
      </c>
      <c r="L275" s="137">
        <v>491</v>
      </c>
      <c r="M275" s="137">
        <v>426</v>
      </c>
      <c r="N275" s="137">
        <v>393</v>
      </c>
      <c r="O275" s="137">
        <v>351</v>
      </c>
      <c r="P275" s="137">
        <v>312</v>
      </c>
      <c r="Q275" s="137">
        <v>276</v>
      </c>
      <c r="R275" s="137">
        <v>252</v>
      </c>
      <c r="S275" s="137">
        <v>215</v>
      </c>
      <c r="T275" s="137">
        <v>201</v>
      </c>
      <c r="U275" s="137">
        <v>173</v>
      </c>
      <c r="V275" s="137">
        <v>153</v>
      </c>
      <c r="W275" s="137">
        <v>128</v>
      </c>
      <c r="X275" s="137">
        <v>106</v>
      </c>
      <c r="Y275" s="137">
        <v>91</v>
      </c>
      <c r="Z275" s="137">
        <v>72</v>
      </c>
      <c r="AA275" s="137">
        <v>54</v>
      </c>
      <c r="AB275" s="137">
        <v>48</v>
      </c>
      <c r="AC275" s="137">
        <v>39</v>
      </c>
      <c r="AD275" s="137">
        <v>33</v>
      </c>
      <c r="AE275" s="137">
        <v>29</v>
      </c>
      <c r="AF275" s="137">
        <v>25</v>
      </c>
      <c r="AG275" s="137">
        <v>24</v>
      </c>
      <c r="AH275" s="137">
        <v>22</v>
      </c>
      <c r="AI275" s="137">
        <v>24</v>
      </c>
      <c r="AJ275" s="137">
        <v>22</v>
      </c>
      <c r="AK275" s="137">
        <v>20</v>
      </c>
      <c r="AL275" s="137">
        <v>23</v>
      </c>
      <c r="AM275" s="137">
        <v>22</v>
      </c>
      <c r="AN275" s="137">
        <v>22</v>
      </c>
      <c r="AO275" s="137">
        <v>17</v>
      </c>
    </row>
    <row r="276" spans="1:41" ht="18" hidden="1" customHeight="1">
      <c r="A276" s="122" t="s">
        <v>1114</v>
      </c>
      <c r="B276" s="136" t="s">
        <v>1115</v>
      </c>
      <c r="C276" s="137">
        <v>1838</v>
      </c>
      <c r="D276" s="137">
        <v>1595</v>
      </c>
      <c r="E276" s="137">
        <v>1447</v>
      </c>
      <c r="F276" s="137">
        <v>1330</v>
      </c>
      <c r="G276" s="137">
        <v>1133</v>
      </c>
      <c r="H276" s="137">
        <v>1050</v>
      </c>
      <c r="I276" s="137">
        <v>923</v>
      </c>
      <c r="J276" s="137">
        <v>839</v>
      </c>
      <c r="K276" s="137">
        <v>717</v>
      </c>
      <c r="L276" s="137">
        <v>1209</v>
      </c>
      <c r="M276" s="137">
        <v>1166</v>
      </c>
      <c r="N276" s="137">
        <v>1113</v>
      </c>
      <c r="O276" s="137">
        <v>1078</v>
      </c>
      <c r="P276" s="137">
        <v>909</v>
      </c>
      <c r="Q276" s="137">
        <v>808</v>
      </c>
      <c r="R276" s="137">
        <v>737</v>
      </c>
      <c r="S276" s="137">
        <v>568</v>
      </c>
      <c r="T276" s="137">
        <v>505</v>
      </c>
      <c r="U276" s="137">
        <v>404</v>
      </c>
      <c r="V276" s="137">
        <v>268</v>
      </c>
      <c r="W276" s="137">
        <v>221</v>
      </c>
      <c r="X276" s="137">
        <v>147</v>
      </c>
      <c r="Y276" s="137">
        <v>103</v>
      </c>
      <c r="Z276" s="137">
        <v>97</v>
      </c>
      <c r="AA276" s="137">
        <v>70</v>
      </c>
      <c r="AB276" s="137">
        <v>60</v>
      </c>
      <c r="AC276" s="137">
        <v>53</v>
      </c>
      <c r="AD276" s="137">
        <v>41</v>
      </c>
      <c r="AE276" s="137">
        <v>38</v>
      </c>
      <c r="AF276" s="137">
        <v>35</v>
      </c>
      <c r="AG276" s="137">
        <v>27</v>
      </c>
      <c r="AH276" s="137">
        <v>26</v>
      </c>
      <c r="AI276" s="137">
        <v>28</v>
      </c>
      <c r="AJ276" s="137">
        <v>28</v>
      </c>
      <c r="AK276" s="137">
        <v>27</v>
      </c>
      <c r="AL276" s="137">
        <v>26</v>
      </c>
      <c r="AM276" s="137">
        <v>24</v>
      </c>
      <c r="AN276" s="137">
        <v>21</v>
      </c>
      <c r="AO276" s="137">
        <v>22</v>
      </c>
    </row>
    <row r="277" spans="1:41" ht="18" hidden="1" customHeight="1">
      <c r="A277" s="122" t="s">
        <v>1116</v>
      </c>
      <c r="B277" s="136" t="s">
        <v>1117</v>
      </c>
      <c r="C277" s="137">
        <v>1927</v>
      </c>
      <c r="D277" s="137">
        <v>1690</v>
      </c>
      <c r="E277" s="137">
        <v>1573</v>
      </c>
      <c r="F277" s="137">
        <v>1432</v>
      </c>
      <c r="G277" s="137">
        <v>1233</v>
      </c>
      <c r="H277" s="137">
        <v>1169</v>
      </c>
      <c r="I277" s="137">
        <v>1055</v>
      </c>
      <c r="J277" s="137">
        <v>948</v>
      </c>
      <c r="K277" s="137">
        <v>834</v>
      </c>
      <c r="L277" s="137">
        <v>706</v>
      </c>
      <c r="M277" s="137">
        <v>608</v>
      </c>
      <c r="N277" s="137">
        <v>525</v>
      </c>
      <c r="O277" s="137">
        <v>453</v>
      </c>
      <c r="P277" s="137">
        <v>406</v>
      </c>
      <c r="Q277" s="137">
        <v>365</v>
      </c>
      <c r="R277" s="137">
        <v>334</v>
      </c>
      <c r="S277" s="137">
        <v>295</v>
      </c>
      <c r="T277" s="137">
        <v>277</v>
      </c>
      <c r="U277" s="137">
        <v>227</v>
      </c>
      <c r="V277" s="137">
        <v>212</v>
      </c>
      <c r="W277" s="137">
        <v>187</v>
      </c>
      <c r="X277" s="137">
        <v>153</v>
      </c>
      <c r="Y277" s="137">
        <v>124</v>
      </c>
      <c r="Z277" s="137">
        <v>107</v>
      </c>
      <c r="AA277" s="137">
        <v>101</v>
      </c>
      <c r="AB277" s="137">
        <v>66</v>
      </c>
      <c r="AC277" s="137">
        <v>49</v>
      </c>
      <c r="AD277" s="137">
        <v>38</v>
      </c>
      <c r="AE277" s="137">
        <v>27</v>
      </c>
      <c r="AF277" s="137">
        <v>21</v>
      </c>
      <c r="AG277" s="137">
        <v>17</v>
      </c>
      <c r="AH277" s="137">
        <v>16</v>
      </c>
      <c r="AI277" s="137">
        <v>16</v>
      </c>
      <c r="AJ277" s="137">
        <v>13</v>
      </c>
      <c r="AK277" s="137">
        <v>9</v>
      </c>
      <c r="AL277" s="137">
        <v>10</v>
      </c>
      <c r="AM277" s="137">
        <v>7</v>
      </c>
      <c r="AN277" s="137" t="s">
        <v>631</v>
      </c>
      <c r="AO277" s="137">
        <v>5</v>
      </c>
    </row>
    <row r="278" spans="1:41" ht="18" hidden="1" customHeight="1">
      <c r="A278" s="122" t="s">
        <v>1118</v>
      </c>
      <c r="B278" s="136" t="s">
        <v>1119</v>
      </c>
      <c r="C278" s="137">
        <v>2396</v>
      </c>
      <c r="D278" s="137">
        <v>2146</v>
      </c>
      <c r="E278" s="137">
        <v>1839</v>
      </c>
      <c r="F278" s="137">
        <v>1646</v>
      </c>
      <c r="G278" s="137">
        <v>1423</v>
      </c>
      <c r="H278" s="137">
        <v>1351</v>
      </c>
      <c r="I278" s="137">
        <v>1210</v>
      </c>
      <c r="J278" s="137">
        <v>1112</v>
      </c>
      <c r="K278" s="137">
        <v>985</v>
      </c>
      <c r="L278" s="137">
        <v>883</v>
      </c>
      <c r="M278" s="137">
        <v>786</v>
      </c>
      <c r="N278" s="137">
        <v>713</v>
      </c>
      <c r="O278" s="137">
        <v>638</v>
      </c>
      <c r="P278" s="137">
        <v>548</v>
      </c>
      <c r="Q278" s="137">
        <v>491</v>
      </c>
      <c r="R278" s="137">
        <v>442</v>
      </c>
      <c r="S278" s="137">
        <v>395</v>
      </c>
      <c r="T278" s="137">
        <v>339</v>
      </c>
      <c r="U278" s="137">
        <v>271</v>
      </c>
      <c r="V278" s="137">
        <v>250</v>
      </c>
      <c r="W278" s="137">
        <v>231</v>
      </c>
      <c r="X278" s="137">
        <v>204</v>
      </c>
      <c r="Y278" s="137">
        <v>160</v>
      </c>
      <c r="Z278" s="137">
        <v>149</v>
      </c>
      <c r="AA278" s="137">
        <v>117</v>
      </c>
      <c r="AB278" s="137">
        <v>100</v>
      </c>
      <c r="AC278" s="137">
        <v>83</v>
      </c>
      <c r="AD278" s="137">
        <v>74</v>
      </c>
      <c r="AE278" s="137">
        <v>63</v>
      </c>
      <c r="AF278" s="137">
        <v>53</v>
      </c>
      <c r="AG278" s="137">
        <v>54</v>
      </c>
      <c r="AH278" s="137">
        <v>50</v>
      </c>
      <c r="AI278" s="137">
        <v>51</v>
      </c>
      <c r="AJ278" s="137">
        <v>48</v>
      </c>
      <c r="AK278" s="137">
        <v>44</v>
      </c>
      <c r="AL278" s="137">
        <v>42</v>
      </c>
      <c r="AM278" s="137">
        <v>40</v>
      </c>
      <c r="AN278" s="137">
        <v>36</v>
      </c>
      <c r="AO278" s="137">
        <v>39</v>
      </c>
    </row>
    <row r="279" spans="1:41" ht="18" hidden="1" customHeight="1">
      <c r="A279" s="122" t="s">
        <v>1120</v>
      </c>
      <c r="B279" s="136" t="s">
        <v>1121</v>
      </c>
      <c r="C279" s="137">
        <v>1155</v>
      </c>
      <c r="D279" s="137">
        <v>1012</v>
      </c>
      <c r="E279" s="137">
        <v>929</v>
      </c>
      <c r="F279" s="137">
        <v>869</v>
      </c>
      <c r="G279" s="137">
        <v>730</v>
      </c>
      <c r="H279" s="137">
        <v>703</v>
      </c>
      <c r="I279" s="137">
        <v>646</v>
      </c>
      <c r="J279" s="137">
        <v>594</v>
      </c>
      <c r="K279" s="137">
        <v>524</v>
      </c>
      <c r="L279" s="137">
        <v>466</v>
      </c>
      <c r="M279" s="137">
        <v>406</v>
      </c>
      <c r="N279" s="137">
        <v>370</v>
      </c>
      <c r="O279" s="137">
        <v>323</v>
      </c>
      <c r="P279" s="137">
        <v>280</v>
      </c>
      <c r="Q279" s="137">
        <v>258</v>
      </c>
      <c r="R279" s="137">
        <v>229</v>
      </c>
      <c r="S279" s="137">
        <v>209</v>
      </c>
      <c r="T279" s="137">
        <v>184</v>
      </c>
      <c r="U279" s="137">
        <v>157</v>
      </c>
      <c r="V279" s="137">
        <v>145</v>
      </c>
      <c r="W279" s="137">
        <v>115</v>
      </c>
      <c r="X279" s="137">
        <v>93</v>
      </c>
      <c r="Y279" s="137">
        <v>72</v>
      </c>
      <c r="Z279" s="137">
        <v>62</v>
      </c>
      <c r="AA279" s="137">
        <v>55</v>
      </c>
      <c r="AB279" s="137">
        <v>52</v>
      </c>
      <c r="AC279" s="137">
        <v>45</v>
      </c>
      <c r="AD279" s="137">
        <v>39</v>
      </c>
      <c r="AE279" s="137">
        <v>24</v>
      </c>
      <c r="AF279" s="137">
        <v>19</v>
      </c>
      <c r="AG279" s="137">
        <v>18</v>
      </c>
      <c r="AH279" s="137">
        <v>17</v>
      </c>
      <c r="AI279" s="137">
        <v>17</v>
      </c>
      <c r="AJ279" s="137">
        <v>13</v>
      </c>
      <c r="AK279" s="137">
        <v>13</v>
      </c>
      <c r="AL279" s="137">
        <v>11</v>
      </c>
      <c r="AM279" s="137">
        <v>12</v>
      </c>
      <c r="AN279" s="137">
        <v>9</v>
      </c>
      <c r="AO279" s="137">
        <v>9</v>
      </c>
    </row>
    <row r="280" spans="1:41" ht="18" hidden="1" customHeight="1">
      <c r="A280" s="122" t="s">
        <v>1122</v>
      </c>
      <c r="B280" s="136" t="s">
        <v>1123</v>
      </c>
      <c r="C280" s="137">
        <v>1251</v>
      </c>
      <c r="D280" s="137">
        <v>1089</v>
      </c>
      <c r="E280" s="137">
        <v>958</v>
      </c>
      <c r="F280" s="137">
        <v>902</v>
      </c>
      <c r="G280" s="137">
        <v>785</v>
      </c>
      <c r="H280" s="137">
        <v>740</v>
      </c>
      <c r="I280" s="137">
        <v>675</v>
      </c>
      <c r="J280" s="137">
        <v>599</v>
      </c>
      <c r="K280" s="137">
        <v>517</v>
      </c>
      <c r="L280" s="137">
        <v>449</v>
      </c>
      <c r="M280" s="137">
        <v>389</v>
      </c>
      <c r="N280" s="137">
        <v>328</v>
      </c>
      <c r="O280" s="137">
        <v>264</v>
      </c>
      <c r="P280" s="137">
        <v>223</v>
      </c>
      <c r="Q280" s="137">
        <v>194</v>
      </c>
      <c r="R280" s="137">
        <v>166</v>
      </c>
      <c r="S280" s="137">
        <v>139</v>
      </c>
      <c r="T280" s="137">
        <v>131</v>
      </c>
      <c r="U280" s="137">
        <v>141</v>
      </c>
      <c r="V280" s="137">
        <v>129</v>
      </c>
      <c r="W280" s="137">
        <v>107</v>
      </c>
      <c r="X280" s="137">
        <v>85</v>
      </c>
      <c r="Y280" s="137">
        <v>81</v>
      </c>
      <c r="Z280" s="137">
        <v>74</v>
      </c>
      <c r="AA280" s="137">
        <v>59</v>
      </c>
      <c r="AB280" s="137">
        <v>52</v>
      </c>
      <c r="AC280" s="137">
        <v>50</v>
      </c>
      <c r="AD280" s="137">
        <v>47</v>
      </c>
      <c r="AE280" s="137">
        <v>42</v>
      </c>
      <c r="AF280" s="137">
        <v>38</v>
      </c>
      <c r="AG280" s="137">
        <v>33</v>
      </c>
      <c r="AH280" s="137">
        <v>34</v>
      </c>
      <c r="AI280" s="137">
        <v>32</v>
      </c>
      <c r="AJ280" s="137">
        <v>33</v>
      </c>
      <c r="AK280" s="137">
        <v>31</v>
      </c>
      <c r="AL280" s="137">
        <v>28</v>
      </c>
      <c r="AM280" s="137">
        <v>27</v>
      </c>
      <c r="AN280" s="137">
        <v>29</v>
      </c>
      <c r="AO280" s="137">
        <v>27</v>
      </c>
    </row>
    <row r="281" spans="1:41" ht="18" hidden="1" customHeight="1">
      <c r="A281" s="122"/>
      <c r="B281" s="136" t="s">
        <v>650</v>
      </c>
      <c r="C281" s="137">
        <v>67</v>
      </c>
      <c r="D281" s="137">
        <v>67</v>
      </c>
      <c r="E281" s="137">
        <v>68</v>
      </c>
      <c r="F281" s="137">
        <v>64</v>
      </c>
      <c r="G281" s="137">
        <v>65</v>
      </c>
      <c r="H281" s="137">
        <v>63</v>
      </c>
      <c r="I281" s="137">
        <v>72</v>
      </c>
      <c r="J281" s="137">
        <v>76</v>
      </c>
      <c r="K281" s="137">
        <v>81</v>
      </c>
      <c r="L281" s="137">
        <v>80</v>
      </c>
      <c r="M281" s="137">
        <v>83</v>
      </c>
      <c r="N281" s="137">
        <v>82</v>
      </c>
      <c r="O281" s="137">
        <v>57</v>
      </c>
      <c r="P281" s="137">
        <v>57</v>
      </c>
      <c r="Q281" s="137">
        <v>58</v>
      </c>
      <c r="R281" s="137">
        <v>53</v>
      </c>
      <c r="S281" s="137">
        <v>52</v>
      </c>
      <c r="T281" s="137">
        <v>50</v>
      </c>
      <c r="U281" s="137">
        <v>50</v>
      </c>
      <c r="V281" s="137">
        <v>48</v>
      </c>
      <c r="W281" s="137">
        <v>45</v>
      </c>
      <c r="X281" s="137">
        <v>55</v>
      </c>
      <c r="Y281" s="137">
        <v>47</v>
      </c>
      <c r="Z281" s="137">
        <v>46</v>
      </c>
      <c r="AA281" s="137">
        <v>47</v>
      </c>
      <c r="AB281" s="137">
        <v>47</v>
      </c>
      <c r="AC281" s="137">
        <v>44</v>
      </c>
      <c r="AD281" s="137">
        <v>42</v>
      </c>
      <c r="AE281" s="137">
        <v>38</v>
      </c>
      <c r="AF281" s="137">
        <v>38</v>
      </c>
      <c r="AG281" s="137">
        <v>39</v>
      </c>
      <c r="AH281" s="137">
        <v>39</v>
      </c>
      <c r="AI281" s="137">
        <v>40</v>
      </c>
      <c r="AJ281" s="137">
        <v>39</v>
      </c>
      <c r="AK281" s="137">
        <v>39</v>
      </c>
      <c r="AL281" s="137">
        <v>38</v>
      </c>
      <c r="AM281" s="137">
        <v>37</v>
      </c>
      <c r="AN281" s="137">
        <v>39</v>
      </c>
      <c r="AO281" s="137">
        <v>39</v>
      </c>
    </row>
    <row r="282" spans="1:41" ht="18" hidden="1" customHeight="1">
      <c r="A282" s="122" t="s">
        <v>1124</v>
      </c>
      <c r="B282" s="136" t="s">
        <v>1125</v>
      </c>
      <c r="C282" s="137">
        <v>119865</v>
      </c>
      <c r="D282" s="137">
        <v>104906</v>
      </c>
      <c r="E282" s="137">
        <v>95556</v>
      </c>
      <c r="F282" s="137">
        <v>78012</v>
      </c>
      <c r="G282" s="137">
        <v>65037</v>
      </c>
      <c r="H282" s="137">
        <v>61680</v>
      </c>
      <c r="I282" s="137">
        <v>54833</v>
      </c>
      <c r="J282" s="137">
        <v>49703</v>
      </c>
      <c r="K282" s="137">
        <v>45836</v>
      </c>
      <c r="L282" s="137">
        <v>43243</v>
      </c>
      <c r="M282" s="137">
        <v>40948</v>
      </c>
      <c r="N282" s="137">
        <v>37842</v>
      </c>
      <c r="O282" s="137">
        <v>34261</v>
      </c>
      <c r="P282" s="137">
        <v>30998</v>
      </c>
      <c r="Q282" s="137">
        <v>27945</v>
      </c>
      <c r="R282" s="137">
        <v>25317</v>
      </c>
      <c r="S282" s="137">
        <v>22508</v>
      </c>
      <c r="T282" s="137">
        <v>20421</v>
      </c>
      <c r="U282" s="137">
        <v>18672</v>
      </c>
      <c r="V282" s="137">
        <v>17143</v>
      </c>
      <c r="W282" s="137">
        <v>15097</v>
      </c>
      <c r="X282" s="137">
        <v>12909</v>
      </c>
      <c r="Y282" s="137">
        <v>10343</v>
      </c>
      <c r="Z282" s="137">
        <v>8650</v>
      </c>
      <c r="AA282" s="137">
        <v>7234</v>
      </c>
      <c r="AB282" s="137">
        <v>6269</v>
      </c>
      <c r="AC282" s="137">
        <v>5178</v>
      </c>
      <c r="AD282" s="137">
        <v>4281</v>
      </c>
      <c r="AE282" s="137">
        <v>3422</v>
      </c>
      <c r="AF282" s="137">
        <v>3136</v>
      </c>
      <c r="AG282" s="137">
        <v>2821</v>
      </c>
      <c r="AH282" s="137">
        <v>2648</v>
      </c>
      <c r="AI282" s="137">
        <v>2665</v>
      </c>
      <c r="AJ282" s="137">
        <v>2633</v>
      </c>
      <c r="AK282" s="137">
        <v>2591</v>
      </c>
      <c r="AL282" s="137">
        <v>2638</v>
      </c>
      <c r="AM282" s="137">
        <v>2611</v>
      </c>
      <c r="AN282" s="137">
        <v>2575</v>
      </c>
      <c r="AO282" s="137">
        <v>2596</v>
      </c>
    </row>
    <row r="283" spans="1:41" ht="18" hidden="1" customHeight="1">
      <c r="A283" s="122" t="s">
        <v>1126</v>
      </c>
      <c r="B283" s="136" t="s">
        <v>1127</v>
      </c>
      <c r="C283" s="137">
        <v>770</v>
      </c>
      <c r="D283" s="137">
        <v>647</v>
      </c>
      <c r="E283" s="137">
        <v>600</v>
      </c>
      <c r="F283" s="137">
        <v>547</v>
      </c>
      <c r="G283" s="137">
        <v>465</v>
      </c>
      <c r="H283" s="137">
        <v>428</v>
      </c>
      <c r="I283" s="137">
        <v>392</v>
      </c>
      <c r="J283" s="137">
        <v>356</v>
      </c>
      <c r="K283" s="137">
        <v>328</v>
      </c>
      <c r="L283" s="137">
        <v>326</v>
      </c>
      <c r="M283" s="137">
        <v>326</v>
      </c>
      <c r="N283" s="137">
        <v>313</v>
      </c>
      <c r="O283" s="137">
        <v>268</v>
      </c>
      <c r="P283" s="137">
        <v>240</v>
      </c>
      <c r="Q283" s="137">
        <v>206</v>
      </c>
      <c r="R283" s="137">
        <v>194</v>
      </c>
      <c r="S283" s="137">
        <v>169</v>
      </c>
      <c r="T283" s="137">
        <v>148</v>
      </c>
      <c r="U283" s="137">
        <v>132</v>
      </c>
      <c r="V283" s="137">
        <v>122</v>
      </c>
      <c r="W283" s="137">
        <v>108</v>
      </c>
      <c r="X283" s="137">
        <v>99</v>
      </c>
      <c r="Y283" s="137">
        <v>90</v>
      </c>
      <c r="Z283" s="137">
        <v>74</v>
      </c>
      <c r="AA283" s="137">
        <v>65</v>
      </c>
      <c r="AB283" s="137">
        <v>66</v>
      </c>
      <c r="AC283" s="137">
        <v>61</v>
      </c>
      <c r="AD283" s="137">
        <v>54</v>
      </c>
      <c r="AE283" s="137">
        <v>51</v>
      </c>
      <c r="AF283" s="137">
        <v>41</v>
      </c>
      <c r="AG283" s="137">
        <v>39</v>
      </c>
      <c r="AH283" s="137">
        <v>35</v>
      </c>
      <c r="AI283" s="137">
        <v>34</v>
      </c>
      <c r="AJ283" s="137">
        <v>34</v>
      </c>
      <c r="AK283" s="137">
        <v>33</v>
      </c>
      <c r="AL283" s="137">
        <v>32</v>
      </c>
      <c r="AM283" s="137">
        <v>30</v>
      </c>
      <c r="AN283" s="137">
        <v>31</v>
      </c>
      <c r="AO283" s="137">
        <v>34</v>
      </c>
    </row>
    <row r="284" spans="1:41" ht="18" hidden="1" customHeight="1">
      <c r="A284" s="122" t="s">
        <v>1128</v>
      </c>
      <c r="B284" s="136" t="s">
        <v>1129</v>
      </c>
      <c r="C284" s="137">
        <v>1174</v>
      </c>
      <c r="D284" s="137">
        <v>1041</v>
      </c>
      <c r="E284" s="137">
        <v>939</v>
      </c>
      <c r="F284" s="137">
        <v>851</v>
      </c>
      <c r="G284" s="137">
        <v>706</v>
      </c>
      <c r="H284" s="137">
        <v>684</v>
      </c>
      <c r="I284" s="137">
        <v>621</v>
      </c>
      <c r="J284" s="137">
        <v>561</v>
      </c>
      <c r="K284" s="137">
        <v>503</v>
      </c>
      <c r="L284" s="137">
        <v>456</v>
      </c>
      <c r="M284" s="137">
        <v>419</v>
      </c>
      <c r="N284" s="137">
        <v>457</v>
      </c>
      <c r="O284" s="137">
        <v>370</v>
      </c>
      <c r="P284" s="137">
        <v>325</v>
      </c>
      <c r="Q284" s="137">
        <v>304</v>
      </c>
      <c r="R284" s="137">
        <v>272</v>
      </c>
      <c r="S284" s="137">
        <v>244</v>
      </c>
      <c r="T284" s="137">
        <v>215</v>
      </c>
      <c r="U284" s="137">
        <v>198</v>
      </c>
      <c r="V284" s="137">
        <v>176</v>
      </c>
      <c r="W284" s="137">
        <v>154</v>
      </c>
      <c r="X284" s="137">
        <v>138</v>
      </c>
      <c r="Y284" s="137">
        <v>118</v>
      </c>
      <c r="Z284" s="137">
        <v>103</v>
      </c>
      <c r="AA284" s="137">
        <v>91</v>
      </c>
      <c r="AB284" s="137">
        <v>81</v>
      </c>
      <c r="AC284" s="137">
        <v>64</v>
      </c>
      <c r="AD284" s="137">
        <v>60</v>
      </c>
      <c r="AE284" s="137">
        <v>45</v>
      </c>
      <c r="AF284" s="137">
        <v>44</v>
      </c>
      <c r="AG284" s="137">
        <v>40</v>
      </c>
      <c r="AH284" s="137">
        <v>36</v>
      </c>
      <c r="AI284" s="137">
        <v>32</v>
      </c>
      <c r="AJ284" s="137">
        <v>33</v>
      </c>
      <c r="AK284" s="137">
        <v>27</v>
      </c>
      <c r="AL284" s="137">
        <v>27</v>
      </c>
      <c r="AM284" s="137">
        <v>18</v>
      </c>
      <c r="AN284" s="137">
        <v>18</v>
      </c>
      <c r="AO284" s="137">
        <v>19</v>
      </c>
    </row>
    <row r="285" spans="1:41" ht="18" hidden="1" customHeight="1">
      <c r="A285" s="122" t="s">
        <v>1130</v>
      </c>
      <c r="B285" s="136" t="s">
        <v>1131</v>
      </c>
      <c r="C285" s="137">
        <v>645</v>
      </c>
      <c r="D285" s="137">
        <v>543</v>
      </c>
      <c r="E285" s="137">
        <v>485</v>
      </c>
      <c r="F285" s="137">
        <v>447</v>
      </c>
      <c r="G285" s="137">
        <v>381</v>
      </c>
      <c r="H285" s="137">
        <v>357</v>
      </c>
      <c r="I285" s="137">
        <v>316</v>
      </c>
      <c r="J285" s="137">
        <v>295</v>
      </c>
      <c r="K285" s="137">
        <v>276</v>
      </c>
      <c r="L285" s="137">
        <v>267</v>
      </c>
      <c r="M285" s="137">
        <v>242</v>
      </c>
      <c r="N285" s="137">
        <v>227</v>
      </c>
      <c r="O285" s="137">
        <v>202</v>
      </c>
      <c r="P285" s="137">
        <v>189</v>
      </c>
      <c r="Q285" s="137">
        <v>180</v>
      </c>
      <c r="R285" s="137">
        <v>170</v>
      </c>
      <c r="S285" s="137">
        <v>150</v>
      </c>
      <c r="T285" s="137">
        <v>132</v>
      </c>
      <c r="U285" s="137">
        <v>119</v>
      </c>
      <c r="V285" s="137">
        <v>113</v>
      </c>
      <c r="W285" s="137">
        <v>103</v>
      </c>
      <c r="X285" s="137">
        <v>93</v>
      </c>
      <c r="Y285" s="137">
        <v>78</v>
      </c>
      <c r="Z285" s="137">
        <v>69</v>
      </c>
      <c r="AA285" s="137">
        <v>61</v>
      </c>
      <c r="AB285" s="137">
        <v>55</v>
      </c>
      <c r="AC285" s="137">
        <v>41</v>
      </c>
      <c r="AD285" s="137">
        <v>33</v>
      </c>
      <c r="AE285" s="137">
        <v>29</v>
      </c>
      <c r="AF285" s="137">
        <v>29</v>
      </c>
      <c r="AG285" s="137">
        <v>28</v>
      </c>
      <c r="AH285" s="137">
        <v>24</v>
      </c>
      <c r="AI285" s="137">
        <v>21</v>
      </c>
      <c r="AJ285" s="137">
        <v>18</v>
      </c>
      <c r="AK285" s="137">
        <v>19</v>
      </c>
      <c r="AL285" s="137">
        <v>18</v>
      </c>
      <c r="AM285" s="137">
        <v>16</v>
      </c>
      <c r="AN285" s="137">
        <v>10</v>
      </c>
      <c r="AO285" s="137">
        <v>11</v>
      </c>
    </row>
    <row r="286" spans="1:41" ht="18" hidden="1" customHeight="1">
      <c r="A286" s="122" t="s">
        <v>1132</v>
      </c>
      <c r="B286" s="136" t="s">
        <v>1133</v>
      </c>
      <c r="C286" s="137">
        <v>1229</v>
      </c>
      <c r="D286" s="137">
        <v>1101</v>
      </c>
      <c r="E286" s="137">
        <v>1015</v>
      </c>
      <c r="F286" s="137">
        <v>892</v>
      </c>
      <c r="G286" s="137">
        <v>760</v>
      </c>
      <c r="H286" s="137">
        <v>720</v>
      </c>
      <c r="I286" s="137">
        <v>653</v>
      </c>
      <c r="J286" s="137">
        <v>604</v>
      </c>
      <c r="K286" s="137">
        <v>550</v>
      </c>
      <c r="L286" s="137">
        <v>499</v>
      </c>
      <c r="M286" s="137">
        <v>474</v>
      </c>
      <c r="N286" s="137">
        <v>422</v>
      </c>
      <c r="O286" s="137">
        <v>404</v>
      </c>
      <c r="P286" s="137">
        <v>376</v>
      </c>
      <c r="Q286" s="137">
        <v>323</v>
      </c>
      <c r="R286" s="137">
        <v>302</v>
      </c>
      <c r="S286" s="137">
        <v>272</v>
      </c>
      <c r="T286" s="137">
        <v>253</v>
      </c>
      <c r="U286" s="137">
        <v>206</v>
      </c>
      <c r="V286" s="137">
        <v>183</v>
      </c>
      <c r="W286" s="137">
        <v>171</v>
      </c>
      <c r="X286" s="137">
        <v>150</v>
      </c>
      <c r="Y286" s="137">
        <v>122</v>
      </c>
      <c r="Z286" s="137">
        <v>111</v>
      </c>
      <c r="AA286" s="137">
        <v>92</v>
      </c>
      <c r="AB286" s="137">
        <v>86</v>
      </c>
      <c r="AC286" s="137">
        <v>69</v>
      </c>
      <c r="AD286" s="137">
        <v>71</v>
      </c>
      <c r="AE286" s="137">
        <v>28</v>
      </c>
      <c r="AF286" s="137">
        <v>22</v>
      </c>
      <c r="AG286" s="137">
        <v>20</v>
      </c>
      <c r="AH286" s="137">
        <v>19</v>
      </c>
      <c r="AI286" s="137">
        <v>16</v>
      </c>
      <c r="AJ286" s="137">
        <v>19</v>
      </c>
      <c r="AK286" s="137">
        <v>16</v>
      </c>
      <c r="AL286" s="137">
        <v>15</v>
      </c>
      <c r="AM286" s="137">
        <v>13</v>
      </c>
      <c r="AN286" s="137">
        <v>11</v>
      </c>
      <c r="AO286" s="137">
        <v>11</v>
      </c>
    </row>
    <row r="287" spans="1:41" ht="18" hidden="1" customHeight="1">
      <c r="A287" s="122" t="s">
        <v>1134</v>
      </c>
      <c r="B287" s="136" t="s">
        <v>1135</v>
      </c>
      <c r="C287" s="137">
        <v>21594</v>
      </c>
      <c r="D287" s="137">
        <v>18794</v>
      </c>
      <c r="E287" s="137">
        <v>17294</v>
      </c>
      <c r="F287" s="137">
        <v>12769</v>
      </c>
      <c r="G287" s="137">
        <v>9809</v>
      </c>
      <c r="H287" s="137">
        <v>8641</v>
      </c>
      <c r="I287" s="137">
        <v>7194</v>
      </c>
      <c r="J287" s="137">
        <v>6796</v>
      </c>
      <c r="K287" s="137">
        <v>6591</v>
      </c>
      <c r="L287" s="137">
        <v>6529</v>
      </c>
      <c r="M287" s="137">
        <v>6488</v>
      </c>
      <c r="N287" s="137">
        <v>6353</v>
      </c>
      <c r="O287" s="137">
        <v>5643</v>
      </c>
      <c r="P287" s="137">
        <v>4911</v>
      </c>
      <c r="Q287" s="137">
        <v>4326</v>
      </c>
      <c r="R287" s="137">
        <v>3588</v>
      </c>
      <c r="S287" s="137">
        <v>2892</v>
      </c>
      <c r="T287" s="137">
        <v>2558</v>
      </c>
      <c r="U287" s="137">
        <v>2192</v>
      </c>
      <c r="V287" s="137">
        <v>2057</v>
      </c>
      <c r="W287" s="137">
        <v>1742</v>
      </c>
      <c r="X287" s="137">
        <v>1238</v>
      </c>
      <c r="Y287" s="137">
        <v>870</v>
      </c>
      <c r="Z287" s="137">
        <v>704</v>
      </c>
      <c r="AA287" s="137">
        <v>443</v>
      </c>
      <c r="AB287" s="137">
        <v>342</v>
      </c>
      <c r="AC287" s="137">
        <v>276</v>
      </c>
      <c r="AD287" s="137">
        <v>245</v>
      </c>
      <c r="AE287" s="137">
        <v>202</v>
      </c>
      <c r="AF287" s="137">
        <v>214</v>
      </c>
      <c r="AG287" s="137">
        <v>194</v>
      </c>
      <c r="AH287" s="137">
        <v>172</v>
      </c>
      <c r="AI287" s="137">
        <v>180</v>
      </c>
      <c r="AJ287" s="137">
        <v>181</v>
      </c>
      <c r="AK287" s="137">
        <v>174</v>
      </c>
      <c r="AL287" s="137">
        <v>164</v>
      </c>
      <c r="AM287" s="137">
        <v>139</v>
      </c>
      <c r="AN287" s="137">
        <v>140</v>
      </c>
      <c r="AO287" s="137">
        <v>132</v>
      </c>
    </row>
    <row r="288" spans="1:41" ht="18" hidden="1" customHeight="1">
      <c r="A288" s="122" t="s">
        <v>1136</v>
      </c>
      <c r="B288" s="136" t="s">
        <v>1137</v>
      </c>
      <c r="C288" s="137">
        <v>6507</v>
      </c>
      <c r="D288" s="137">
        <v>5372</v>
      </c>
      <c r="E288" s="137">
        <v>4386</v>
      </c>
      <c r="F288" s="137">
        <v>3624</v>
      </c>
      <c r="G288" s="137">
        <v>2948</v>
      </c>
      <c r="H288" s="137">
        <v>2772</v>
      </c>
      <c r="I288" s="137">
        <v>2428</v>
      </c>
      <c r="J288" s="137">
        <v>2314</v>
      </c>
      <c r="K288" s="137">
        <v>2203</v>
      </c>
      <c r="L288" s="137">
        <v>2116</v>
      </c>
      <c r="M288" s="137">
        <v>2058</v>
      </c>
      <c r="N288" s="137">
        <v>1985</v>
      </c>
      <c r="O288" s="137">
        <v>1802</v>
      </c>
      <c r="P288" s="137">
        <v>1591</v>
      </c>
      <c r="Q288" s="137">
        <v>1414</v>
      </c>
      <c r="R288" s="137">
        <v>1241</v>
      </c>
      <c r="S288" s="137">
        <v>1052</v>
      </c>
      <c r="T288" s="137">
        <v>913</v>
      </c>
      <c r="U288" s="137">
        <v>762</v>
      </c>
      <c r="V288" s="137">
        <v>643</v>
      </c>
      <c r="W288" s="137">
        <v>554</v>
      </c>
      <c r="X288" s="137">
        <v>444</v>
      </c>
      <c r="Y288" s="137">
        <v>351</v>
      </c>
      <c r="Z288" s="137">
        <v>311</v>
      </c>
      <c r="AA288" s="137">
        <v>185</v>
      </c>
      <c r="AB288" s="137">
        <v>152</v>
      </c>
      <c r="AC288" s="137">
        <v>128</v>
      </c>
      <c r="AD288" s="137">
        <v>96</v>
      </c>
      <c r="AE288" s="137">
        <v>93</v>
      </c>
      <c r="AF288" s="137">
        <v>78</v>
      </c>
      <c r="AG288" s="137">
        <v>66</v>
      </c>
      <c r="AH288" s="137">
        <v>58</v>
      </c>
      <c r="AI288" s="137">
        <v>49</v>
      </c>
      <c r="AJ288" s="137">
        <v>43</v>
      </c>
      <c r="AK288" s="137">
        <v>37</v>
      </c>
      <c r="AL288" s="137">
        <v>34</v>
      </c>
      <c r="AM288" s="137">
        <v>28</v>
      </c>
      <c r="AN288" s="137">
        <v>31</v>
      </c>
      <c r="AO288" s="137">
        <v>27</v>
      </c>
    </row>
    <row r="289" spans="1:41" ht="18" hidden="1" customHeight="1">
      <c r="A289" s="122" t="s">
        <v>1138</v>
      </c>
      <c r="B289" s="136" t="s">
        <v>1139</v>
      </c>
      <c r="C289" s="137">
        <v>789</v>
      </c>
      <c r="D289" s="137">
        <v>677</v>
      </c>
      <c r="E289" s="137">
        <v>649</v>
      </c>
      <c r="F289" s="137">
        <v>582</v>
      </c>
      <c r="G289" s="137">
        <v>431</v>
      </c>
      <c r="H289" s="137">
        <v>431</v>
      </c>
      <c r="I289" s="137">
        <v>398</v>
      </c>
      <c r="J289" s="137">
        <v>362</v>
      </c>
      <c r="K289" s="137">
        <v>328</v>
      </c>
      <c r="L289" s="137">
        <v>285</v>
      </c>
      <c r="M289" s="137">
        <v>249</v>
      </c>
      <c r="N289" s="137">
        <v>242</v>
      </c>
      <c r="O289" s="137">
        <v>223</v>
      </c>
      <c r="P289" s="137">
        <v>202</v>
      </c>
      <c r="Q289" s="137">
        <v>185</v>
      </c>
      <c r="R289" s="137">
        <v>162</v>
      </c>
      <c r="S289" s="137">
        <v>134</v>
      </c>
      <c r="T289" s="137">
        <v>126</v>
      </c>
      <c r="U289" s="137">
        <v>109</v>
      </c>
      <c r="V289" s="137">
        <v>92</v>
      </c>
      <c r="W289" s="137">
        <v>83</v>
      </c>
      <c r="X289" s="137">
        <v>75</v>
      </c>
      <c r="Y289" s="137">
        <v>56</v>
      </c>
      <c r="Z289" s="137">
        <v>50</v>
      </c>
      <c r="AA289" s="137">
        <v>48</v>
      </c>
      <c r="AB289" s="137">
        <v>43</v>
      </c>
      <c r="AC289" s="137">
        <v>34</v>
      </c>
      <c r="AD289" s="137">
        <v>29</v>
      </c>
      <c r="AE289" s="137">
        <v>23</v>
      </c>
      <c r="AF289" s="137">
        <v>22</v>
      </c>
      <c r="AG289" s="137">
        <v>17</v>
      </c>
      <c r="AH289" s="137">
        <v>16</v>
      </c>
      <c r="AI289" s="137">
        <v>14</v>
      </c>
      <c r="AJ289" s="137">
        <v>14</v>
      </c>
      <c r="AK289" s="137">
        <v>11</v>
      </c>
      <c r="AL289" s="137">
        <v>9</v>
      </c>
      <c r="AM289" s="137">
        <v>8</v>
      </c>
      <c r="AN289" s="137">
        <v>7</v>
      </c>
      <c r="AO289" s="137">
        <v>8</v>
      </c>
    </row>
    <row r="290" spans="1:41" ht="18" hidden="1" customHeight="1">
      <c r="A290" s="122" t="s">
        <v>1140</v>
      </c>
      <c r="B290" s="136" t="s">
        <v>1141</v>
      </c>
      <c r="C290" s="137">
        <v>23816</v>
      </c>
      <c r="D290" s="137">
        <v>20507</v>
      </c>
      <c r="E290" s="137">
        <v>18294</v>
      </c>
      <c r="F290" s="137">
        <v>14778</v>
      </c>
      <c r="G290" s="137">
        <v>12848</v>
      </c>
      <c r="H290" s="137">
        <v>12113</v>
      </c>
      <c r="I290" s="137">
        <v>10514</v>
      </c>
      <c r="J290" s="137">
        <v>8696</v>
      </c>
      <c r="K290" s="137">
        <v>8256</v>
      </c>
      <c r="L290" s="137">
        <v>7905</v>
      </c>
      <c r="M290" s="137">
        <v>7352</v>
      </c>
      <c r="N290" s="137">
        <v>6262</v>
      </c>
      <c r="O290" s="137">
        <v>5368</v>
      </c>
      <c r="P290" s="137">
        <v>4836</v>
      </c>
      <c r="Q290" s="137">
        <v>4457</v>
      </c>
      <c r="R290" s="137">
        <v>4112</v>
      </c>
      <c r="S290" s="137">
        <v>3861</v>
      </c>
      <c r="T290" s="137">
        <v>3561</v>
      </c>
      <c r="U290" s="137">
        <v>3229</v>
      </c>
      <c r="V290" s="137">
        <v>2902</v>
      </c>
      <c r="W290" s="137">
        <v>2574</v>
      </c>
      <c r="X290" s="137">
        <v>2246</v>
      </c>
      <c r="Y290" s="137">
        <v>1629</v>
      </c>
      <c r="Z290" s="137">
        <v>1140</v>
      </c>
      <c r="AA290" s="137">
        <v>828</v>
      </c>
      <c r="AB290" s="137">
        <v>636</v>
      </c>
      <c r="AC290" s="137">
        <v>466</v>
      </c>
      <c r="AD290" s="137">
        <v>301</v>
      </c>
      <c r="AE290" s="137">
        <v>193</v>
      </c>
      <c r="AF290" s="137">
        <v>173</v>
      </c>
      <c r="AG290" s="137">
        <v>155</v>
      </c>
      <c r="AH290" s="137">
        <v>151</v>
      </c>
      <c r="AI290" s="137">
        <v>149</v>
      </c>
      <c r="AJ290" s="137">
        <v>143</v>
      </c>
      <c r="AK290" s="137">
        <v>153</v>
      </c>
      <c r="AL290" s="137">
        <v>126</v>
      </c>
      <c r="AM290" s="137">
        <v>113</v>
      </c>
      <c r="AN290" s="137">
        <v>99</v>
      </c>
      <c r="AO290" s="137">
        <v>92</v>
      </c>
    </row>
    <row r="291" spans="1:41" ht="18" hidden="1" customHeight="1">
      <c r="A291" s="122" t="s">
        <v>1142</v>
      </c>
      <c r="B291" s="136" t="s">
        <v>1143</v>
      </c>
      <c r="C291" s="137">
        <v>728</v>
      </c>
      <c r="D291" s="137">
        <v>646</v>
      </c>
      <c r="E291" s="137">
        <v>584</v>
      </c>
      <c r="F291" s="137">
        <v>533</v>
      </c>
      <c r="G291" s="137">
        <v>475</v>
      </c>
      <c r="H291" s="137">
        <v>460</v>
      </c>
      <c r="I291" s="137">
        <v>410</v>
      </c>
      <c r="J291" s="137">
        <v>369</v>
      </c>
      <c r="K291" s="137">
        <v>337</v>
      </c>
      <c r="L291" s="137">
        <v>326</v>
      </c>
      <c r="M291" s="137">
        <v>293</v>
      </c>
      <c r="N291" s="137">
        <v>252</v>
      </c>
      <c r="O291" s="137">
        <v>237</v>
      </c>
      <c r="P291" s="137">
        <v>231</v>
      </c>
      <c r="Q291" s="137">
        <v>184</v>
      </c>
      <c r="R291" s="137">
        <v>162</v>
      </c>
      <c r="S291" s="137">
        <v>130</v>
      </c>
      <c r="T291" s="137">
        <v>122</v>
      </c>
      <c r="U291" s="137">
        <v>102</v>
      </c>
      <c r="V291" s="137">
        <v>94</v>
      </c>
      <c r="W291" s="137">
        <v>88</v>
      </c>
      <c r="X291" s="137">
        <v>84</v>
      </c>
      <c r="Y291" s="137">
        <v>73</v>
      </c>
      <c r="Z291" s="137">
        <v>64</v>
      </c>
      <c r="AA291" s="137">
        <v>61</v>
      </c>
      <c r="AB291" s="137">
        <v>80</v>
      </c>
      <c r="AC291" s="137">
        <v>103</v>
      </c>
      <c r="AD291" s="137">
        <v>52</v>
      </c>
      <c r="AE291" s="137">
        <v>44</v>
      </c>
      <c r="AF291" s="137">
        <v>46</v>
      </c>
      <c r="AG291" s="137">
        <v>36</v>
      </c>
      <c r="AH291" s="137">
        <v>34</v>
      </c>
      <c r="AI291" s="137">
        <v>27</v>
      </c>
      <c r="AJ291" s="137">
        <v>23</v>
      </c>
      <c r="AK291" s="137">
        <v>28</v>
      </c>
      <c r="AL291" s="137">
        <v>24</v>
      </c>
      <c r="AM291" s="137">
        <v>22</v>
      </c>
      <c r="AN291" s="137">
        <v>27</v>
      </c>
      <c r="AO291" s="137">
        <v>32</v>
      </c>
    </row>
    <row r="292" spans="1:41" ht="18" hidden="1" customHeight="1">
      <c r="A292" s="122" t="s">
        <v>1144</v>
      </c>
      <c r="B292" s="136" t="s">
        <v>1145</v>
      </c>
      <c r="C292" s="137">
        <v>1520</v>
      </c>
      <c r="D292" s="137">
        <v>1348</v>
      </c>
      <c r="E292" s="137">
        <v>1288</v>
      </c>
      <c r="F292" s="137">
        <v>1195</v>
      </c>
      <c r="G292" s="137">
        <v>1094</v>
      </c>
      <c r="H292" s="137">
        <v>1064</v>
      </c>
      <c r="I292" s="137">
        <v>1007</v>
      </c>
      <c r="J292" s="137">
        <v>971</v>
      </c>
      <c r="K292" s="137">
        <v>955</v>
      </c>
      <c r="L292" s="137">
        <v>974</v>
      </c>
      <c r="M292" s="137">
        <v>1046</v>
      </c>
      <c r="N292" s="137">
        <v>1122</v>
      </c>
      <c r="O292" s="137">
        <v>1155</v>
      </c>
      <c r="P292" s="137">
        <v>1196</v>
      </c>
      <c r="Q292" s="137">
        <v>1292</v>
      </c>
      <c r="R292" s="137">
        <v>1379</v>
      </c>
      <c r="S292" s="137">
        <v>1400</v>
      </c>
      <c r="T292" s="137">
        <v>1409</v>
      </c>
      <c r="U292" s="137">
        <v>2019</v>
      </c>
      <c r="V292" s="137">
        <v>1916</v>
      </c>
      <c r="W292" s="137">
        <v>1738</v>
      </c>
      <c r="X292" s="137">
        <v>1432</v>
      </c>
      <c r="Y292" s="137">
        <v>1020</v>
      </c>
      <c r="Z292" s="137">
        <v>751</v>
      </c>
      <c r="AA292" s="137">
        <v>629</v>
      </c>
      <c r="AB292" s="137">
        <v>495</v>
      </c>
      <c r="AC292" s="137">
        <v>363</v>
      </c>
      <c r="AD292" s="137">
        <v>241</v>
      </c>
      <c r="AE292" s="137">
        <v>150</v>
      </c>
      <c r="AF292" s="137">
        <v>130</v>
      </c>
      <c r="AG292" s="137">
        <v>104</v>
      </c>
      <c r="AH292" s="137">
        <v>94</v>
      </c>
      <c r="AI292" s="137">
        <v>74</v>
      </c>
      <c r="AJ292" s="137">
        <v>61</v>
      </c>
      <c r="AK292" s="137">
        <v>46</v>
      </c>
      <c r="AL292" s="137">
        <v>37</v>
      </c>
      <c r="AM292" s="137">
        <v>32</v>
      </c>
      <c r="AN292" s="137">
        <v>30</v>
      </c>
      <c r="AO292" s="137">
        <v>31</v>
      </c>
    </row>
    <row r="293" spans="1:41" ht="18" hidden="1" customHeight="1">
      <c r="A293" s="122" t="s">
        <v>1146</v>
      </c>
      <c r="B293" s="136" t="s">
        <v>1147</v>
      </c>
      <c r="C293" s="137">
        <v>5474</v>
      </c>
      <c r="D293" s="137">
        <v>5001</v>
      </c>
      <c r="E293" s="137">
        <v>4361</v>
      </c>
      <c r="F293" s="137">
        <v>1069</v>
      </c>
      <c r="G293" s="137">
        <v>932</v>
      </c>
      <c r="H293" s="137">
        <v>925</v>
      </c>
      <c r="I293" s="137">
        <v>852</v>
      </c>
      <c r="J293" s="137">
        <v>784</v>
      </c>
      <c r="K293" s="137">
        <v>695</v>
      </c>
      <c r="L293" s="137">
        <v>633</v>
      </c>
      <c r="M293" s="137">
        <v>644</v>
      </c>
      <c r="N293" s="137">
        <v>611</v>
      </c>
      <c r="O293" s="137">
        <v>562</v>
      </c>
      <c r="P293" s="137">
        <v>508</v>
      </c>
      <c r="Q293" s="137">
        <v>473</v>
      </c>
      <c r="R293" s="137">
        <v>432</v>
      </c>
      <c r="S293" s="137">
        <v>386</v>
      </c>
      <c r="T293" s="137">
        <v>349</v>
      </c>
      <c r="U293" s="137">
        <v>285</v>
      </c>
      <c r="V293" s="137">
        <v>250</v>
      </c>
      <c r="W293" s="137">
        <v>219</v>
      </c>
      <c r="X293" s="137">
        <v>209</v>
      </c>
      <c r="Y293" s="137">
        <v>188</v>
      </c>
      <c r="Z293" s="137">
        <v>198</v>
      </c>
      <c r="AA293" s="137">
        <v>195</v>
      </c>
      <c r="AB293" s="137">
        <v>171</v>
      </c>
      <c r="AC293" s="137">
        <v>144</v>
      </c>
      <c r="AD293" s="137">
        <v>127</v>
      </c>
      <c r="AE293" s="137">
        <v>82</v>
      </c>
      <c r="AF293" s="137">
        <v>68</v>
      </c>
      <c r="AG293" s="137">
        <v>49</v>
      </c>
      <c r="AH293" s="137">
        <v>48</v>
      </c>
      <c r="AI293" s="137">
        <v>48</v>
      </c>
      <c r="AJ293" s="137">
        <v>51</v>
      </c>
      <c r="AK293" s="137">
        <v>51</v>
      </c>
      <c r="AL293" s="137">
        <v>55</v>
      </c>
      <c r="AM293" s="137">
        <v>57</v>
      </c>
      <c r="AN293" s="137">
        <v>46</v>
      </c>
      <c r="AO293" s="137">
        <v>45</v>
      </c>
    </row>
    <row r="294" spans="1:41" ht="18" hidden="1" customHeight="1">
      <c r="A294" s="122" t="s">
        <v>1148</v>
      </c>
      <c r="B294" s="136" t="s">
        <v>1149</v>
      </c>
      <c r="C294" s="137">
        <v>1556</v>
      </c>
      <c r="D294" s="137">
        <v>1357</v>
      </c>
      <c r="E294" s="137">
        <v>1234</v>
      </c>
      <c r="F294" s="137">
        <v>1127</v>
      </c>
      <c r="G294" s="137">
        <v>1030</v>
      </c>
      <c r="H294" s="137">
        <v>994</v>
      </c>
      <c r="I294" s="137">
        <v>894</v>
      </c>
      <c r="J294" s="137">
        <v>809</v>
      </c>
      <c r="K294" s="137">
        <v>696</v>
      </c>
      <c r="L294" s="137">
        <v>645</v>
      </c>
      <c r="M294" s="137">
        <v>598</v>
      </c>
      <c r="N294" s="137">
        <v>535</v>
      </c>
      <c r="O294" s="137">
        <v>493</v>
      </c>
      <c r="P294" s="137">
        <v>421</v>
      </c>
      <c r="Q294" s="137">
        <v>391</v>
      </c>
      <c r="R294" s="137">
        <v>353</v>
      </c>
      <c r="S294" s="137">
        <v>311</v>
      </c>
      <c r="T294" s="137">
        <v>269</v>
      </c>
      <c r="U294" s="137">
        <v>230</v>
      </c>
      <c r="V294" s="137">
        <v>208</v>
      </c>
      <c r="W294" s="137">
        <v>178</v>
      </c>
      <c r="X294" s="137">
        <v>161</v>
      </c>
      <c r="Y294" s="137">
        <v>141</v>
      </c>
      <c r="Z294" s="137">
        <v>128</v>
      </c>
      <c r="AA294" s="137">
        <v>125</v>
      </c>
      <c r="AB294" s="137">
        <v>116</v>
      </c>
      <c r="AC294" s="137">
        <v>100</v>
      </c>
      <c r="AD294" s="137">
        <v>88</v>
      </c>
      <c r="AE294" s="137">
        <v>72</v>
      </c>
      <c r="AF294" s="137">
        <v>67</v>
      </c>
      <c r="AG294" s="137">
        <v>61</v>
      </c>
      <c r="AH294" s="137">
        <v>55</v>
      </c>
      <c r="AI294" s="137">
        <v>32</v>
      </c>
      <c r="AJ294" s="137">
        <v>30</v>
      </c>
      <c r="AK294" s="137">
        <v>28</v>
      </c>
      <c r="AL294" s="137">
        <v>26</v>
      </c>
      <c r="AM294" s="137">
        <v>24</v>
      </c>
      <c r="AN294" s="137">
        <v>22</v>
      </c>
      <c r="AO294" s="137">
        <v>20</v>
      </c>
    </row>
    <row r="295" spans="1:41" ht="18" hidden="1" customHeight="1">
      <c r="A295" s="136" t="s">
        <v>1150</v>
      </c>
      <c r="B295" s="136" t="s">
        <v>1151</v>
      </c>
      <c r="C295" s="137">
        <v>5960</v>
      </c>
      <c r="D295" s="137">
        <v>5348</v>
      </c>
      <c r="E295" s="137">
        <v>4932</v>
      </c>
      <c r="F295" s="137">
        <v>4562</v>
      </c>
      <c r="G295" s="137">
        <v>4096</v>
      </c>
      <c r="H295" s="137">
        <v>4024</v>
      </c>
      <c r="I295" s="137">
        <v>3716</v>
      </c>
      <c r="J295" s="137">
        <v>3415</v>
      </c>
      <c r="K295" s="137">
        <v>3031</v>
      </c>
      <c r="L295" s="137">
        <v>2812</v>
      </c>
      <c r="M295" s="137">
        <v>2607</v>
      </c>
      <c r="N295" s="137">
        <v>2397</v>
      </c>
      <c r="O295" s="137">
        <v>2196</v>
      </c>
      <c r="P295" s="137">
        <v>1958</v>
      </c>
      <c r="Q295" s="137">
        <v>1757</v>
      </c>
      <c r="R295" s="137">
        <v>1536</v>
      </c>
      <c r="S295" s="137">
        <v>1337</v>
      </c>
      <c r="T295" s="137">
        <v>1150</v>
      </c>
      <c r="U295" s="137">
        <v>1002</v>
      </c>
      <c r="V295" s="137">
        <v>866</v>
      </c>
      <c r="W295" s="137">
        <v>733</v>
      </c>
      <c r="X295" s="137">
        <v>603</v>
      </c>
      <c r="Y295" s="137">
        <v>539</v>
      </c>
      <c r="Z295" s="137">
        <v>447</v>
      </c>
      <c r="AA295" s="137">
        <v>363</v>
      </c>
      <c r="AB295" s="137">
        <v>307</v>
      </c>
      <c r="AC295" s="137">
        <v>237</v>
      </c>
      <c r="AD295" s="137">
        <v>202</v>
      </c>
      <c r="AE295" s="137">
        <v>147</v>
      </c>
      <c r="AF295" s="137">
        <v>125</v>
      </c>
      <c r="AG295" s="137">
        <v>93</v>
      </c>
      <c r="AH295" s="137">
        <v>84</v>
      </c>
      <c r="AI295" s="137">
        <v>70</v>
      </c>
      <c r="AJ295" s="137">
        <v>60</v>
      </c>
      <c r="AK295" s="137">
        <v>51</v>
      </c>
      <c r="AL295" s="137">
        <v>47</v>
      </c>
      <c r="AM295" s="137">
        <v>43</v>
      </c>
      <c r="AN295" s="137">
        <v>36</v>
      </c>
      <c r="AO295" s="137">
        <v>37</v>
      </c>
    </row>
    <row r="296" spans="1:41" ht="18" hidden="1" customHeight="1">
      <c r="A296" s="136" t="s">
        <v>1152</v>
      </c>
      <c r="B296" s="136" t="s">
        <v>1153</v>
      </c>
      <c r="C296" s="137">
        <v>1671</v>
      </c>
      <c r="D296" s="137">
        <v>1448</v>
      </c>
      <c r="E296" s="137">
        <v>1321</v>
      </c>
      <c r="F296" s="137">
        <v>1201</v>
      </c>
      <c r="G296" s="137">
        <v>1042</v>
      </c>
      <c r="H296" s="137">
        <v>1022</v>
      </c>
      <c r="I296" s="137">
        <v>925</v>
      </c>
      <c r="J296" s="137">
        <v>864</v>
      </c>
      <c r="K296" s="137">
        <v>776</v>
      </c>
      <c r="L296" s="137">
        <v>734</v>
      </c>
      <c r="M296" s="137">
        <v>689</v>
      </c>
      <c r="N296" s="137">
        <v>641</v>
      </c>
      <c r="O296" s="137">
        <v>585</v>
      </c>
      <c r="P296" s="137">
        <v>526</v>
      </c>
      <c r="Q296" s="137">
        <v>482</v>
      </c>
      <c r="R296" s="137">
        <v>422</v>
      </c>
      <c r="S296" s="137">
        <v>359</v>
      </c>
      <c r="T296" s="137">
        <v>324</v>
      </c>
      <c r="U296" s="137">
        <v>271</v>
      </c>
      <c r="V296" s="137">
        <v>232</v>
      </c>
      <c r="W296" s="137">
        <v>204</v>
      </c>
      <c r="X296" s="137">
        <v>170</v>
      </c>
      <c r="Y296" s="137">
        <v>145</v>
      </c>
      <c r="Z296" s="137">
        <v>123</v>
      </c>
      <c r="AA296" s="137">
        <v>92</v>
      </c>
      <c r="AB296" s="137">
        <v>71</v>
      </c>
      <c r="AC296" s="137">
        <v>50</v>
      </c>
      <c r="AD296" s="137">
        <v>35</v>
      </c>
      <c r="AE296" s="137">
        <v>30</v>
      </c>
      <c r="AF296" s="137">
        <v>23</v>
      </c>
      <c r="AG296" s="137">
        <v>20</v>
      </c>
      <c r="AH296" s="137">
        <v>16</v>
      </c>
      <c r="AI296" s="137">
        <v>12</v>
      </c>
      <c r="AJ296" s="137">
        <v>11</v>
      </c>
      <c r="AK296" s="137">
        <v>9</v>
      </c>
      <c r="AL296" s="137">
        <v>11</v>
      </c>
      <c r="AM296" s="137">
        <v>8</v>
      </c>
      <c r="AN296" s="137" t="s">
        <v>631</v>
      </c>
      <c r="AO296" s="137" t="s">
        <v>631</v>
      </c>
    </row>
    <row r="297" spans="1:41" ht="18" hidden="1" customHeight="1">
      <c r="A297" s="122" t="s">
        <v>1154</v>
      </c>
      <c r="B297" s="136" t="s">
        <v>1155</v>
      </c>
      <c r="C297" s="137">
        <v>1190</v>
      </c>
      <c r="D297" s="137">
        <v>1026</v>
      </c>
      <c r="E297" s="137">
        <v>935</v>
      </c>
      <c r="F297" s="137">
        <v>849</v>
      </c>
      <c r="G297" s="137">
        <v>773</v>
      </c>
      <c r="H297" s="137">
        <v>734</v>
      </c>
      <c r="I297" s="137">
        <v>674</v>
      </c>
      <c r="J297" s="137">
        <v>621</v>
      </c>
      <c r="K297" s="137">
        <v>557</v>
      </c>
      <c r="L297" s="137">
        <v>521</v>
      </c>
      <c r="M297" s="137">
        <v>466</v>
      </c>
      <c r="N297" s="137">
        <v>427</v>
      </c>
      <c r="O297" s="137">
        <v>371</v>
      </c>
      <c r="P297" s="137">
        <v>328</v>
      </c>
      <c r="Q297" s="137">
        <v>303</v>
      </c>
      <c r="R297" s="137">
        <v>270</v>
      </c>
      <c r="S297" s="137">
        <v>238</v>
      </c>
      <c r="T297" s="137">
        <v>215</v>
      </c>
      <c r="U297" s="137">
        <v>176</v>
      </c>
      <c r="V297" s="137">
        <v>157</v>
      </c>
      <c r="W297" s="137">
        <v>138</v>
      </c>
      <c r="X297" s="137">
        <v>114</v>
      </c>
      <c r="Y297" s="137">
        <v>94</v>
      </c>
      <c r="Z297" s="137">
        <v>77</v>
      </c>
      <c r="AA297" s="137">
        <v>66</v>
      </c>
      <c r="AB297" s="137">
        <v>54</v>
      </c>
      <c r="AC297" s="137">
        <v>45</v>
      </c>
      <c r="AD297" s="137">
        <v>38</v>
      </c>
      <c r="AE297" s="137">
        <v>28</v>
      </c>
      <c r="AF297" s="137">
        <v>25</v>
      </c>
      <c r="AG297" s="137">
        <v>23</v>
      </c>
      <c r="AH297" s="137">
        <v>22</v>
      </c>
      <c r="AI297" s="137">
        <v>21</v>
      </c>
      <c r="AJ297" s="137">
        <v>19</v>
      </c>
      <c r="AK297" s="137">
        <v>15</v>
      </c>
      <c r="AL297" s="137">
        <v>17</v>
      </c>
      <c r="AM297" s="137">
        <v>16</v>
      </c>
      <c r="AN297" s="137">
        <v>15</v>
      </c>
      <c r="AO297" s="137">
        <v>15</v>
      </c>
    </row>
    <row r="298" spans="1:41" ht="18" hidden="1" customHeight="1">
      <c r="A298" s="122" t="s">
        <v>1156</v>
      </c>
      <c r="B298" s="136" t="s">
        <v>1157</v>
      </c>
      <c r="C298" s="137">
        <v>971</v>
      </c>
      <c r="D298" s="137">
        <v>887</v>
      </c>
      <c r="E298" s="137">
        <v>800</v>
      </c>
      <c r="F298" s="137">
        <v>715</v>
      </c>
      <c r="G298" s="137">
        <v>641</v>
      </c>
      <c r="H298" s="137">
        <v>630</v>
      </c>
      <c r="I298" s="137">
        <v>584</v>
      </c>
      <c r="J298" s="137">
        <v>522</v>
      </c>
      <c r="K298" s="137">
        <v>456</v>
      </c>
      <c r="L298" s="137">
        <v>420</v>
      </c>
      <c r="M298" s="137">
        <v>390</v>
      </c>
      <c r="N298" s="137">
        <v>370</v>
      </c>
      <c r="O298" s="137">
        <v>307</v>
      </c>
      <c r="P298" s="137">
        <v>287</v>
      </c>
      <c r="Q298" s="137">
        <v>266</v>
      </c>
      <c r="R298" s="137">
        <v>232</v>
      </c>
      <c r="S298" s="137">
        <v>217</v>
      </c>
      <c r="T298" s="137">
        <v>171</v>
      </c>
      <c r="U298" s="137">
        <v>155</v>
      </c>
      <c r="V298" s="137">
        <v>146</v>
      </c>
      <c r="W298" s="137">
        <v>125</v>
      </c>
      <c r="X298" s="137">
        <v>105</v>
      </c>
      <c r="Y298" s="137">
        <v>93</v>
      </c>
      <c r="Z298" s="137">
        <v>80</v>
      </c>
      <c r="AA298" s="137">
        <v>66</v>
      </c>
      <c r="AB298" s="137">
        <v>60</v>
      </c>
      <c r="AC298" s="137">
        <v>49</v>
      </c>
      <c r="AD298" s="137">
        <v>46</v>
      </c>
      <c r="AE298" s="137">
        <v>29</v>
      </c>
      <c r="AF298" s="137">
        <v>26</v>
      </c>
      <c r="AG298" s="137">
        <v>22</v>
      </c>
      <c r="AH298" s="137">
        <v>20</v>
      </c>
      <c r="AI298" s="137">
        <v>17</v>
      </c>
      <c r="AJ298" s="137">
        <v>14</v>
      </c>
      <c r="AK298" s="137">
        <v>12</v>
      </c>
      <c r="AL298" s="137">
        <v>10</v>
      </c>
      <c r="AM298" s="137">
        <v>11</v>
      </c>
      <c r="AN298" s="137">
        <v>11</v>
      </c>
      <c r="AO298" s="137">
        <v>13</v>
      </c>
    </row>
    <row r="299" spans="1:41" ht="18" hidden="1" customHeight="1">
      <c r="A299" s="122" t="s">
        <v>1158</v>
      </c>
      <c r="B299" s="136" t="s">
        <v>1159</v>
      </c>
      <c r="C299" s="137">
        <v>2128</v>
      </c>
      <c r="D299" s="137">
        <v>1987</v>
      </c>
      <c r="E299" s="137">
        <v>1876</v>
      </c>
      <c r="F299" s="137">
        <v>1797</v>
      </c>
      <c r="G299" s="137">
        <v>1640</v>
      </c>
      <c r="H299" s="137">
        <v>1638</v>
      </c>
      <c r="I299" s="137">
        <v>1533</v>
      </c>
      <c r="J299" s="137">
        <v>1408</v>
      </c>
      <c r="K299" s="137">
        <v>1241</v>
      </c>
      <c r="L299" s="137">
        <v>1136</v>
      </c>
      <c r="M299" s="137">
        <v>1061</v>
      </c>
      <c r="N299" s="137">
        <v>958</v>
      </c>
      <c r="O299" s="137">
        <v>932</v>
      </c>
      <c r="P299" s="137">
        <v>816</v>
      </c>
      <c r="Q299" s="137">
        <v>704</v>
      </c>
      <c r="R299" s="137">
        <v>610</v>
      </c>
      <c r="S299" s="137">
        <v>521</v>
      </c>
      <c r="T299" s="137">
        <v>438</v>
      </c>
      <c r="U299" s="137">
        <v>398</v>
      </c>
      <c r="V299" s="137">
        <v>329</v>
      </c>
      <c r="W299" s="137">
        <v>264</v>
      </c>
      <c r="X299" s="137">
        <v>212</v>
      </c>
      <c r="Y299" s="137">
        <v>205</v>
      </c>
      <c r="Z299" s="137">
        <v>165</v>
      </c>
      <c r="AA299" s="137">
        <v>137</v>
      </c>
      <c r="AB299" s="137">
        <v>120</v>
      </c>
      <c r="AC299" s="137">
        <v>91</v>
      </c>
      <c r="AD299" s="137">
        <v>81</v>
      </c>
      <c r="AE299" s="137">
        <v>58</v>
      </c>
      <c r="AF299" s="137">
        <v>49</v>
      </c>
      <c r="AG299" s="137">
        <v>26</v>
      </c>
      <c r="AH299" s="137">
        <v>24</v>
      </c>
      <c r="AI299" s="137">
        <v>18</v>
      </c>
      <c r="AJ299" s="137">
        <v>14</v>
      </c>
      <c r="AK299" s="137">
        <v>13</v>
      </c>
      <c r="AL299" s="137">
        <v>7</v>
      </c>
      <c r="AM299" s="137">
        <v>6</v>
      </c>
      <c r="AN299" s="137" t="s">
        <v>631</v>
      </c>
      <c r="AO299" s="137" t="s">
        <v>631</v>
      </c>
    </row>
    <row r="300" spans="1:41" ht="18" hidden="1" customHeight="1">
      <c r="A300" s="122"/>
      <c r="B300" s="136" t="s">
        <v>727</v>
      </c>
      <c r="C300" s="137">
        <v>0</v>
      </c>
      <c r="D300" s="137">
        <v>0</v>
      </c>
      <c r="E300" s="137">
        <v>0</v>
      </c>
      <c r="F300" s="137">
        <v>0</v>
      </c>
      <c r="G300" s="137">
        <v>0</v>
      </c>
      <c r="H300" s="137">
        <v>0</v>
      </c>
      <c r="I300" s="137">
        <v>0</v>
      </c>
      <c r="J300" s="137">
        <v>0</v>
      </c>
      <c r="K300" s="137" t="s">
        <v>631</v>
      </c>
      <c r="L300" s="137" t="s">
        <v>631</v>
      </c>
      <c r="M300" s="137" t="s">
        <v>631</v>
      </c>
      <c r="N300" s="137" t="s">
        <v>631</v>
      </c>
      <c r="O300" s="137" t="s">
        <v>631</v>
      </c>
      <c r="P300" s="137" t="s">
        <v>631</v>
      </c>
      <c r="Q300" s="137" t="s">
        <v>631</v>
      </c>
      <c r="R300" s="137" t="s">
        <v>631</v>
      </c>
      <c r="S300" s="137" t="s">
        <v>631</v>
      </c>
      <c r="T300" s="137" t="s">
        <v>631</v>
      </c>
      <c r="U300" s="137" t="s">
        <v>631</v>
      </c>
      <c r="V300" s="137" t="s">
        <v>631</v>
      </c>
      <c r="W300" s="137" t="s">
        <v>631</v>
      </c>
      <c r="X300" s="137" t="s">
        <v>631</v>
      </c>
      <c r="Y300" s="137" t="s">
        <v>631</v>
      </c>
      <c r="Z300" s="137" t="s">
        <v>631</v>
      </c>
      <c r="AA300" s="137" t="s">
        <v>631</v>
      </c>
      <c r="AB300" s="137" t="s">
        <v>631</v>
      </c>
      <c r="AC300" s="137" t="s">
        <v>631</v>
      </c>
      <c r="AD300" s="137" t="s">
        <v>631</v>
      </c>
      <c r="AE300" s="137" t="s">
        <v>631</v>
      </c>
      <c r="AF300" s="137" t="s">
        <v>631</v>
      </c>
      <c r="AG300" s="137" t="s">
        <v>631</v>
      </c>
      <c r="AH300" s="137" t="s">
        <v>631</v>
      </c>
      <c r="AI300" s="137" t="s">
        <v>631</v>
      </c>
      <c r="AJ300" s="137" t="s">
        <v>631</v>
      </c>
      <c r="AK300" s="137" t="s">
        <v>631</v>
      </c>
      <c r="AL300" s="137" t="s">
        <v>631</v>
      </c>
      <c r="AM300" s="137" t="s">
        <v>631</v>
      </c>
      <c r="AN300" s="137" t="s">
        <v>631</v>
      </c>
      <c r="AO300" s="137" t="s">
        <v>631</v>
      </c>
    </row>
    <row r="301" spans="1:41" ht="18" hidden="1" customHeight="1">
      <c r="A301" s="122" t="s">
        <v>1160</v>
      </c>
      <c r="B301" s="136" t="s">
        <v>1161</v>
      </c>
      <c r="C301" s="137">
        <v>3075</v>
      </c>
      <c r="D301" s="137">
        <v>2692</v>
      </c>
      <c r="E301" s="137">
        <v>2447</v>
      </c>
      <c r="F301" s="137">
        <v>2264</v>
      </c>
      <c r="G301" s="137">
        <v>1989</v>
      </c>
      <c r="H301" s="137">
        <v>1931</v>
      </c>
      <c r="I301" s="137">
        <v>1768</v>
      </c>
      <c r="J301" s="137">
        <v>1647</v>
      </c>
      <c r="K301" s="137">
        <v>1485</v>
      </c>
      <c r="L301" s="137">
        <v>1326</v>
      </c>
      <c r="M301" s="137">
        <v>1219</v>
      </c>
      <c r="N301" s="137">
        <v>1125</v>
      </c>
      <c r="O301" s="137">
        <v>1028</v>
      </c>
      <c r="P301" s="137">
        <v>971</v>
      </c>
      <c r="Q301" s="137">
        <v>902</v>
      </c>
      <c r="R301" s="137">
        <v>849</v>
      </c>
      <c r="S301" s="137">
        <v>765</v>
      </c>
      <c r="T301" s="137">
        <v>688</v>
      </c>
      <c r="U301" s="137">
        <v>588</v>
      </c>
      <c r="V301" s="137">
        <v>553</v>
      </c>
      <c r="W301" s="137">
        <v>488</v>
      </c>
      <c r="X301" s="137">
        <v>443</v>
      </c>
      <c r="Y301" s="137">
        <v>358</v>
      </c>
      <c r="Z301" s="137">
        <v>307</v>
      </c>
      <c r="AA301" s="137">
        <v>270</v>
      </c>
      <c r="AB301" s="137">
        <v>231</v>
      </c>
      <c r="AC301" s="137">
        <v>199</v>
      </c>
      <c r="AD301" s="137">
        <v>169</v>
      </c>
      <c r="AE301" s="137">
        <v>136</v>
      </c>
      <c r="AF301" s="137">
        <v>112</v>
      </c>
      <c r="AG301" s="137">
        <v>98</v>
      </c>
      <c r="AH301" s="137">
        <v>88</v>
      </c>
      <c r="AI301" s="137">
        <v>78</v>
      </c>
      <c r="AJ301" s="137">
        <v>75</v>
      </c>
      <c r="AK301" s="137">
        <v>70</v>
      </c>
      <c r="AL301" s="137">
        <v>66</v>
      </c>
      <c r="AM301" s="137">
        <v>64</v>
      </c>
      <c r="AN301" s="137">
        <v>68</v>
      </c>
      <c r="AO301" s="137">
        <v>68</v>
      </c>
    </row>
    <row r="302" spans="1:41" ht="18" hidden="1" customHeight="1">
      <c r="A302" s="122" t="s">
        <v>1162</v>
      </c>
      <c r="B302" s="136" t="s">
        <v>1163</v>
      </c>
      <c r="C302" s="137">
        <v>389</v>
      </c>
      <c r="D302" s="137">
        <v>324</v>
      </c>
      <c r="E302" s="137">
        <v>293</v>
      </c>
      <c r="F302" s="137">
        <v>245</v>
      </c>
      <c r="G302" s="137">
        <v>210</v>
      </c>
      <c r="H302" s="137">
        <v>205</v>
      </c>
      <c r="I302" s="137">
        <v>178</v>
      </c>
      <c r="J302" s="137">
        <v>158</v>
      </c>
      <c r="K302" s="137">
        <v>136</v>
      </c>
      <c r="L302" s="137">
        <v>128</v>
      </c>
      <c r="M302" s="137">
        <v>115</v>
      </c>
      <c r="N302" s="137">
        <v>113</v>
      </c>
      <c r="O302" s="137">
        <v>104</v>
      </c>
      <c r="P302" s="137">
        <v>104</v>
      </c>
      <c r="Q302" s="137">
        <v>92</v>
      </c>
      <c r="R302" s="137">
        <v>80</v>
      </c>
      <c r="S302" s="137">
        <v>71</v>
      </c>
      <c r="T302" s="137">
        <v>60</v>
      </c>
      <c r="U302" s="137">
        <v>49</v>
      </c>
      <c r="V302" s="137">
        <v>48</v>
      </c>
      <c r="W302" s="137">
        <v>46</v>
      </c>
      <c r="X302" s="137">
        <v>46</v>
      </c>
      <c r="Y302" s="137">
        <v>36</v>
      </c>
      <c r="Z302" s="137">
        <v>27</v>
      </c>
      <c r="AA302" s="137">
        <v>28</v>
      </c>
      <c r="AB302" s="137">
        <v>21</v>
      </c>
      <c r="AC302" s="137">
        <v>19</v>
      </c>
      <c r="AD302" s="137">
        <v>15</v>
      </c>
      <c r="AE302" s="137">
        <v>13</v>
      </c>
      <c r="AF302" s="137">
        <v>11</v>
      </c>
      <c r="AG302" s="137">
        <v>10</v>
      </c>
      <c r="AH302" s="137">
        <v>11</v>
      </c>
      <c r="AI302" s="137">
        <v>12</v>
      </c>
      <c r="AJ302" s="137">
        <v>10</v>
      </c>
      <c r="AK302" s="137">
        <v>10</v>
      </c>
      <c r="AL302" s="137">
        <v>9</v>
      </c>
      <c r="AM302" s="137">
        <v>8</v>
      </c>
      <c r="AN302" s="137">
        <v>9</v>
      </c>
      <c r="AO302" s="137">
        <v>9</v>
      </c>
    </row>
    <row r="303" spans="1:41" ht="18" hidden="1" customHeight="1">
      <c r="A303" s="122" t="s">
        <v>1164</v>
      </c>
      <c r="B303" s="136" t="s">
        <v>1165</v>
      </c>
      <c r="C303" s="137">
        <v>248</v>
      </c>
      <c r="D303" s="137">
        <v>219</v>
      </c>
      <c r="E303" s="137">
        <v>189</v>
      </c>
      <c r="F303" s="137">
        <v>167</v>
      </c>
      <c r="G303" s="137">
        <v>150</v>
      </c>
      <c r="H303" s="137">
        <v>146</v>
      </c>
      <c r="I303" s="137">
        <v>141</v>
      </c>
      <c r="J303" s="137">
        <v>139</v>
      </c>
      <c r="K303" s="137">
        <v>134</v>
      </c>
      <c r="L303" s="137">
        <v>120</v>
      </c>
      <c r="M303" s="137">
        <v>117</v>
      </c>
      <c r="N303" s="137">
        <v>102</v>
      </c>
      <c r="O303" s="137">
        <v>103</v>
      </c>
      <c r="P303" s="137">
        <v>99</v>
      </c>
      <c r="Q303" s="137">
        <v>98</v>
      </c>
      <c r="R303" s="137">
        <v>96</v>
      </c>
      <c r="S303" s="137">
        <v>83</v>
      </c>
      <c r="T303" s="137">
        <v>82</v>
      </c>
      <c r="U303" s="137">
        <v>73</v>
      </c>
      <c r="V303" s="137">
        <v>71</v>
      </c>
      <c r="W303" s="137">
        <v>62</v>
      </c>
      <c r="X303" s="137">
        <v>58</v>
      </c>
      <c r="Y303" s="137">
        <v>49</v>
      </c>
      <c r="Z303" s="137">
        <v>42</v>
      </c>
      <c r="AA303" s="137">
        <v>37</v>
      </c>
      <c r="AB303" s="137">
        <v>34</v>
      </c>
      <c r="AC303" s="137">
        <v>32</v>
      </c>
      <c r="AD303" s="137">
        <v>30</v>
      </c>
      <c r="AE303" s="137">
        <v>24</v>
      </c>
      <c r="AF303" s="137">
        <v>19</v>
      </c>
      <c r="AG303" s="137">
        <v>13</v>
      </c>
      <c r="AH303" s="137">
        <v>13</v>
      </c>
      <c r="AI303" s="137">
        <v>10</v>
      </c>
      <c r="AJ303" s="137">
        <v>8</v>
      </c>
      <c r="AK303" s="137">
        <v>8</v>
      </c>
      <c r="AL303" s="137">
        <v>10</v>
      </c>
      <c r="AM303" s="137">
        <v>11</v>
      </c>
      <c r="AN303" s="137">
        <v>10</v>
      </c>
      <c r="AO303" s="137">
        <v>10</v>
      </c>
    </row>
    <row r="304" spans="1:41" ht="18" hidden="1" customHeight="1">
      <c r="A304" s="122" t="s">
        <v>1166</v>
      </c>
      <c r="B304" s="136" t="s">
        <v>1167</v>
      </c>
      <c r="C304" s="137">
        <v>650</v>
      </c>
      <c r="D304" s="137">
        <v>557</v>
      </c>
      <c r="E304" s="137">
        <v>513</v>
      </c>
      <c r="F304" s="137">
        <v>477</v>
      </c>
      <c r="G304" s="137">
        <v>431</v>
      </c>
      <c r="H304" s="137">
        <v>418</v>
      </c>
      <c r="I304" s="137">
        <v>375</v>
      </c>
      <c r="J304" s="137">
        <v>352</v>
      </c>
      <c r="K304" s="137">
        <v>309</v>
      </c>
      <c r="L304" s="137">
        <v>290</v>
      </c>
      <c r="M304" s="137">
        <v>269</v>
      </c>
      <c r="N304" s="137">
        <v>247</v>
      </c>
      <c r="O304" s="137">
        <v>227</v>
      </c>
      <c r="P304" s="137">
        <v>210</v>
      </c>
      <c r="Q304" s="137">
        <v>195</v>
      </c>
      <c r="R304" s="137">
        <v>182</v>
      </c>
      <c r="S304" s="137">
        <v>166</v>
      </c>
      <c r="T304" s="137">
        <v>146</v>
      </c>
      <c r="U304" s="137">
        <v>122</v>
      </c>
      <c r="V304" s="137">
        <v>120</v>
      </c>
      <c r="W304" s="137">
        <v>109</v>
      </c>
      <c r="X304" s="137">
        <v>100</v>
      </c>
      <c r="Y304" s="137">
        <v>89</v>
      </c>
      <c r="Z304" s="137">
        <v>77</v>
      </c>
      <c r="AA304" s="137">
        <v>62</v>
      </c>
      <c r="AB304" s="137">
        <v>53</v>
      </c>
      <c r="AC304" s="137">
        <v>46</v>
      </c>
      <c r="AD304" s="137">
        <v>42</v>
      </c>
      <c r="AE304" s="137">
        <v>38</v>
      </c>
      <c r="AF304" s="137">
        <v>33</v>
      </c>
      <c r="AG304" s="137">
        <v>31</v>
      </c>
      <c r="AH304" s="137">
        <v>28</v>
      </c>
      <c r="AI304" s="137">
        <v>25</v>
      </c>
      <c r="AJ304" s="137">
        <v>24</v>
      </c>
      <c r="AK304" s="137">
        <v>23</v>
      </c>
      <c r="AL304" s="137">
        <v>20</v>
      </c>
      <c r="AM304" s="137">
        <v>18</v>
      </c>
      <c r="AN304" s="137">
        <v>18</v>
      </c>
      <c r="AO304" s="137">
        <v>19</v>
      </c>
    </row>
    <row r="305" spans="1:41" ht="18" hidden="1" customHeight="1">
      <c r="A305" s="122" t="s">
        <v>1168</v>
      </c>
      <c r="B305" s="136" t="s">
        <v>1169</v>
      </c>
      <c r="C305" s="137">
        <v>596</v>
      </c>
      <c r="D305" s="137">
        <v>533</v>
      </c>
      <c r="E305" s="137">
        <v>491</v>
      </c>
      <c r="F305" s="137">
        <v>454</v>
      </c>
      <c r="G305" s="137">
        <v>402</v>
      </c>
      <c r="H305" s="137">
        <v>390</v>
      </c>
      <c r="I305" s="137">
        <v>359</v>
      </c>
      <c r="J305" s="137">
        <v>332</v>
      </c>
      <c r="K305" s="137">
        <v>304</v>
      </c>
      <c r="L305" s="137">
        <v>233</v>
      </c>
      <c r="M305" s="137">
        <v>205</v>
      </c>
      <c r="N305" s="137">
        <v>198</v>
      </c>
      <c r="O305" s="137">
        <v>175</v>
      </c>
      <c r="P305" s="137">
        <v>177</v>
      </c>
      <c r="Q305" s="137">
        <v>165</v>
      </c>
      <c r="R305" s="137">
        <v>157</v>
      </c>
      <c r="S305" s="137">
        <v>137</v>
      </c>
      <c r="T305" s="137">
        <v>127</v>
      </c>
      <c r="U305" s="137">
        <v>104</v>
      </c>
      <c r="V305" s="137">
        <v>99</v>
      </c>
      <c r="W305" s="137">
        <v>84</v>
      </c>
      <c r="X305" s="137">
        <v>75</v>
      </c>
      <c r="Y305" s="137">
        <v>55</v>
      </c>
      <c r="Z305" s="137">
        <v>50</v>
      </c>
      <c r="AA305" s="137">
        <v>46</v>
      </c>
      <c r="AB305" s="137">
        <v>35</v>
      </c>
      <c r="AC305" s="137">
        <v>32</v>
      </c>
      <c r="AD305" s="137">
        <v>24</v>
      </c>
      <c r="AE305" s="137">
        <v>16</v>
      </c>
      <c r="AF305" s="137">
        <v>9</v>
      </c>
      <c r="AG305" s="137">
        <v>9</v>
      </c>
      <c r="AH305" s="137">
        <v>6</v>
      </c>
      <c r="AI305" s="137">
        <v>6</v>
      </c>
      <c r="AJ305" s="137">
        <v>6</v>
      </c>
      <c r="AK305" s="137">
        <v>6</v>
      </c>
      <c r="AL305" s="137">
        <v>6</v>
      </c>
      <c r="AM305" s="137">
        <v>6</v>
      </c>
      <c r="AN305" s="137">
        <v>9</v>
      </c>
      <c r="AO305" s="137">
        <v>8</v>
      </c>
    </row>
    <row r="306" spans="1:41" ht="18" hidden="1" customHeight="1">
      <c r="A306" s="122" t="s">
        <v>1170</v>
      </c>
      <c r="B306" s="136" t="s">
        <v>1171</v>
      </c>
      <c r="C306" s="137">
        <v>1192</v>
      </c>
      <c r="D306" s="137">
        <v>1059</v>
      </c>
      <c r="E306" s="137">
        <v>961</v>
      </c>
      <c r="F306" s="137">
        <v>921</v>
      </c>
      <c r="G306" s="137">
        <v>796</v>
      </c>
      <c r="H306" s="137">
        <v>772</v>
      </c>
      <c r="I306" s="137">
        <v>715</v>
      </c>
      <c r="J306" s="137">
        <v>666</v>
      </c>
      <c r="K306" s="137">
        <v>602</v>
      </c>
      <c r="L306" s="137">
        <v>555</v>
      </c>
      <c r="M306" s="137">
        <v>513</v>
      </c>
      <c r="N306" s="137">
        <v>465</v>
      </c>
      <c r="O306" s="137">
        <v>419</v>
      </c>
      <c r="P306" s="137">
        <v>381</v>
      </c>
      <c r="Q306" s="137">
        <v>352</v>
      </c>
      <c r="R306" s="137">
        <v>334</v>
      </c>
      <c r="S306" s="137">
        <v>308</v>
      </c>
      <c r="T306" s="137">
        <v>273</v>
      </c>
      <c r="U306" s="137">
        <v>240</v>
      </c>
      <c r="V306" s="137">
        <v>215</v>
      </c>
      <c r="W306" s="137">
        <v>187</v>
      </c>
      <c r="X306" s="137">
        <v>164</v>
      </c>
      <c r="Y306" s="137">
        <v>129</v>
      </c>
      <c r="Z306" s="137">
        <v>111</v>
      </c>
      <c r="AA306" s="137">
        <v>97</v>
      </c>
      <c r="AB306" s="137">
        <v>88</v>
      </c>
      <c r="AC306" s="137">
        <v>70</v>
      </c>
      <c r="AD306" s="137">
        <v>58</v>
      </c>
      <c r="AE306" s="137">
        <v>45</v>
      </c>
      <c r="AF306" s="137">
        <v>40</v>
      </c>
      <c r="AG306" s="137">
        <v>35</v>
      </c>
      <c r="AH306" s="137">
        <v>30</v>
      </c>
      <c r="AI306" s="137">
        <v>25</v>
      </c>
      <c r="AJ306" s="137">
        <v>27</v>
      </c>
      <c r="AK306" s="137">
        <v>23</v>
      </c>
      <c r="AL306" s="137">
        <v>21</v>
      </c>
      <c r="AM306" s="137">
        <v>21</v>
      </c>
      <c r="AN306" s="137">
        <v>22</v>
      </c>
      <c r="AO306" s="137">
        <v>22</v>
      </c>
    </row>
    <row r="307" spans="1:41" ht="18" hidden="1" customHeight="1">
      <c r="A307" s="122" t="s">
        <v>1172</v>
      </c>
      <c r="B307" s="136" t="s">
        <v>1173</v>
      </c>
      <c r="C307" s="137">
        <v>12364</v>
      </c>
      <c r="D307" s="137">
        <v>10710</v>
      </c>
      <c r="E307" s="137">
        <v>9799</v>
      </c>
      <c r="F307" s="137">
        <v>8572</v>
      </c>
      <c r="G307" s="137">
        <v>6516</v>
      </c>
      <c r="H307" s="137">
        <v>6374</v>
      </c>
      <c r="I307" s="137">
        <v>5776</v>
      </c>
      <c r="J307" s="137">
        <v>5303</v>
      </c>
      <c r="K307" s="137">
        <v>4770</v>
      </c>
      <c r="L307" s="137">
        <v>4400</v>
      </c>
      <c r="M307" s="137">
        <v>4186</v>
      </c>
      <c r="N307" s="137">
        <v>3880</v>
      </c>
      <c r="O307" s="137">
        <v>3646</v>
      </c>
      <c r="P307" s="137">
        <v>3366</v>
      </c>
      <c r="Q307" s="137">
        <v>2827</v>
      </c>
      <c r="R307" s="137">
        <v>2660</v>
      </c>
      <c r="S307" s="137">
        <v>2341</v>
      </c>
      <c r="T307" s="137">
        <v>2159</v>
      </c>
      <c r="U307" s="137">
        <v>1916</v>
      </c>
      <c r="V307" s="137">
        <v>1836</v>
      </c>
      <c r="W307" s="137">
        <v>1661</v>
      </c>
      <c r="X307" s="137">
        <v>1525</v>
      </c>
      <c r="Y307" s="137">
        <v>1388</v>
      </c>
      <c r="Z307" s="137">
        <v>1311</v>
      </c>
      <c r="AA307" s="137">
        <v>1258</v>
      </c>
      <c r="AB307" s="137">
        <v>1174</v>
      </c>
      <c r="AC307" s="137">
        <v>1079</v>
      </c>
      <c r="AD307" s="137">
        <v>999</v>
      </c>
      <c r="AE307" s="137">
        <v>934</v>
      </c>
      <c r="AF307" s="137">
        <v>903</v>
      </c>
      <c r="AG307" s="137">
        <v>876</v>
      </c>
      <c r="AH307" s="137">
        <v>872</v>
      </c>
      <c r="AI307" s="137">
        <v>1034</v>
      </c>
      <c r="AJ307" s="137">
        <v>1087</v>
      </c>
      <c r="AK307" s="137">
        <v>1117</v>
      </c>
      <c r="AL307" s="137">
        <v>1173</v>
      </c>
      <c r="AM307" s="137">
        <v>1260</v>
      </c>
      <c r="AN307" s="137">
        <v>1329</v>
      </c>
      <c r="AO307" s="137">
        <v>1416</v>
      </c>
    </row>
    <row r="308" spans="1:41" ht="18" hidden="1" customHeight="1">
      <c r="A308" s="122" t="s">
        <v>1174</v>
      </c>
      <c r="B308" s="136" t="s">
        <v>1175</v>
      </c>
      <c r="C308" s="137">
        <v>1142</v>
      </c>
      <c r="D308" s="137">
        <v>1001</v>
      </c>
      <c r="E308" s="137">
        <v>926</v>
      </c>
      <c r="F308" s="137">
        <v>819</v>
      </c>
      <c r="G308" s="137">
        <v>712</v>
      </c>
      <c r="H308" s="137">
        <v>688</v>
      </c>
      <c r="I308" s="137">
        <v>630</v>
      </c>
      <c r="J308" s="137">
        <v>577</v>
      </c>
      <c r="K308" s="137">
        <v>496</v>
      </c>
      <c r="L308" s="137">
        <v>465</v>
      </c>
      <c r="M308" s="137">
        <v>438</v>
      </c>
      <c r="N308" s="137">
        <v>409</v>
      </c>
      <c r="O308" s="137">
        <v>374</v>
      </c>
      <c r="P308" s="137">
        <v>334</v>
      </c>
      <c r="Q308" s="137">
        <v>290</v>
      </c>
      <c r="R308" s="137">
        <v>263</v>
      </c>
      <c r="S308" s="137">
        <v>240</v>
      </c>
      <c r="T308" s="137">
        <v>221</v>
      </c>
      <c r="U308" s="137">
        <v>206</v>
      </c>
      <c r="V308" s="137">
        <v>188</v>
      </c>
      <c r="W308" s="137">
        <v>164</v>
      </c>
      <c r="X308" s="137">
        <v>144</v>
      </c>
      <c r="Y308" s="137">
        <v>130</v>
      </c>
      <c r="Z308" s="137">
        <v>114</v>
      </c>
      <c r="AA308" s="137">
        <v>110</v>
      </c>
      <c r="AB308" s="137">
        <v>94</v>
      </c>
      <c r="AC308" s="137">
        <v>82</v>
      </c>
      <c r="AD308" s="137">
        <v>70</v>
      </c>
      <c r="AE308" s="137">
        <v>59</v>
      </c>
      <c r="AF308" s="137">
        <v>45</v>
      </c>
      <c r="AG308" s="137">
        <v>28</v>
      </c>
      <c r="AH308" s="137">
        <v>29</v>
      </c>
      <c r="AI308" s="137">
        <v>24</v>
      </c>
      <c r="AJ308" s="137">
        <v>17</v>
      </c>
      <c r="AK308" s="137">
        <v>20</v>
      </c>
      <c r="AL308" s="137">
        <v>17</v>
      </c>
      <c r="AM308" s="137">
        <v>16</v>
      </c>
      <c r="AN308" s="137">
        <v>14</v>
      </c>
      <c r="AO308" s="137">
        <v>14</v>
      </c>
    </row>
    <row r="309" spans="1:41" ht="18" hidden="1" customHeight="1">
      <c r="A309" s="122" t="s">
        <v>1176</v>
      </c>
      <c r="B309" s="136" t="s">
        <v>1177</v>
      </c>
      <c r="C309" s="137">
        <v>1066</v>
      </c>
      <c r="D309" s="137">
        <v>960</v>
      </c>
      <c r="E309" s="137">
        <v>894</v>
      </c>
      <c r="F309" s="137">
        <v>821</v>
      </c>
      <c r="G309" s="137">
        <v>714</v>
      </c>
      <c r="H309" s="137">
        <v>680</v>
      </c>
      <c r="I309" s="137">
        <v>614</v>
      </c>
      <c r="J309" s="137">
        <v>545</v>
      </c>
      <c r="K309" s="137">
        <v>496</v>
      </c>
      <c r="L309" s="137">
        <v>454</v>
      </c>
      <c r="M309" s="137">
        <v>428</v>
      </c>
      <c r="N309" s="137">
        <v>405</v>
      </c>
      <c r="O309" s="137">
        <v>356</v>
      </c>
      <c r="P309" s="137">
        <v>326</v>
      </c>
      <c r="Q309" s="137">
        <v>292</v>
      </c>
      <c r="R309" s="137">
        <v>272</v>
      </c>
      <c r="S309" s="137">
        <v>245</v>
      </c>
      <c r="T309" s="137">
        <v>209</v>
      </c>
      <c r="U309" s="137">
        <v>184</v>
      </c>
      <c r="V309" s="137">
        <v>166</v>
      </c>
      <c r="W309" s="137">
        <v>145</v>
      </c>
      <c r="X309" s="137">
        <v>129</v>
      </c>
      <c r="Y309" s="137">
        <v>110</v>
      </c>
      <c r="Z309" s="137">
        <v>96</v>
      </c>
      <c r="AA309" s="137">
        <v>81</v>
      </c>
      <c r="AB309" s="137">
        <v>76</v>
      </c>
      <c r="AC309" s="137">
        <v>61</v>
      </c>
      <c r="AD309" s="137">
        <v>53</v>
      </c>
      <c r="AE309" s="137">
        <v>35</v>
      </c>
      <c r="AF309" s="137">
        <v>30</v>
      </c>
      <c r="AG309" s="137">
        <v>29</v>
      </c>
      <c r="AH309" s="137">
        <v>26</v>
      </c>
      <c r="AI309" s="137">
        <v>21</v>
      </c>
      <c r="AJ309" s="137">
        <v>17</v>
      </c>
      <c r="AK309" s="137">
        <v>13</v>
      </c>
      <c r="AL309" s="137">
        <v>10</v>
      </c>
      <c r="AM309" s="137">
        <v>11</v>
      </c>
      <c r="AN309" s="137">
        <v>12</v>
      </c>
      <c r="AO309" s="137">
        <v>11</v>
      </c>
    </row>
    <row r="310" spans="1:41" ht="18" hidden="1" customHeight="1">
      <c r="A310" s="122" t="s">
        <v>1178</v>
      </c>
      <c r="B310" s="136" t="s">
        <v>1179</v>
      </c>
      <c r="C310" s="137">
        <v>826</v>
      </c>
      <c r="D310" s="137">
        <v>687</v>
      </c>
      <c r="E310" s="137">
        <v>651</v>
      </c>
      <c r="F310" s="137">
        <v>571</v>
      </c>
      <c r="G310" s="137">
        <v>475</v>
      </c>
      <c r="H310" s="137">
        <v>480</v>
      </c>
      <c r="I310" s="137">
        <v>411</v>
      </c>
      <c r="J310" s="137">
        <v>373</v>
      </c>
      <c r="K310" s="137">
        <v>335</v>
      </c>
      <c r="L310" s="137">
        <v>319</v>
      </c>
      <c r="M310" s="137">
        <v>325</v>
      </c>
      <c r="N310" s="137">
        <v>304</v>
      </c>
      <c r="O310" s="137">
        <v>283</v>
      </c>
      <c r="P310" s="137">
        <v>298</v>
      </c>
      <c r="Q310" s="137">
        <v>241</v>
      </c>
      <c r="R310" s="137">
        <v>233</v>
      </c>
      <c r="S310" s="137">
        <v>198</v>
      </c>
      <c r="T310" s="137">
        <v>179</v>
      </c>
      <c r="U310" s="137">
        <v>162</v>
      </c>
      <c r="V310" s="137">
        <v>159</v>
      </c>
      <c r="W310" s="137">
        <v>124</v>
      </c>
      <c r="X310" s="137">
        <v>119</v>
      </c>
      <c r="Y310" s="137">
        <v>94</v>
      </c>
      <c r="Z310" s="137">
        <v>84</v>
      </c>
      <c r="AA310" s="137">
        <v>70</v>
      </c>
      <c r="AB310" s="137">
        <v>62</v>
      </c>
      <c r="AC310" s="137">
        <v>44</v>
      </c>
      <c r="AD310" s="137">
        <v>31</v>
      </c>
      <c r="AE310" s="137">
        <v>24</v>
      </c>
      <c r="AF310" s="137">
        <v>18</v>
      </c>
      <c r="AG310" s="137">
        <v>11</v>
      </c>
      <c r="AH310" s="137">
        <v>8</v>
      </c>
      <c r="AI310" s="137">
        <v>9</v>
      </c>
      <c r="AJ310" s="137">
        <v>10</v>
      </c>
      <c r="AK310" s="137">
        <v>8</v>
      </c>
      <c r="AL310" s="137">
        <v>9</v>
      </c>
      <c r="AM310" s="137">
        <v>9</v>
      </c>
      <c r="AN310" s="137">
        <v>7</v>
      </c>
      <c r="AO310" s="137">
        <v>8</v>
      </c>
    </row>
    <row r="311" spans="1:41" ht="18" hidden="1" customHeight="1">
      <c r="A311" s="122" t="s">
        <v>1180</v>
      </c>
      <c r="B311" s="136" t="s">
        <v>1181</v>
      </c>
      <c r="C311" s="137">
        <v>752</v>
      </c>
      <c r="D311" s="137">
        <v>649</v>
      </c>
      <c r="E311" s="137">
        <v>573</v>
      </c>
      <c r="F311" s="137">
        <v>508</v>
      </c>
      <c r="G311" s="137">
        <v>434</v>
      </c>
      <c r="H311" s="137">
        <v>418</v>
      </c>
      <c r="I311" s="137">
        <v>390</v>
      </c>
      <c r="J311" s="137">
        <v>363</v>
      </c>
      <c r="K311" s="137">
        <v>349</v>
      </c>
      <c r="L311" s="137">
        <v>340</v>
      </c>
      <c r="M311" s="137">
        <v>289</v>
      </c>
      <c r="N311" s="137">
        <v>269</v>
      </c>
      <c r="O311" s="137">
        <v>259</v>
      </c>
      <c r="P311" s="137">
        <v>236</v>
      </c>
      <c r="Q311" s="137">
        <v>205</v>
      </c>
      <c r="R311" s="137">
        <v>199</v>
      </c>
      <c r="S311" s="137">
        <v>183</v>
      </c>
      <c r="T311" s="137">
        <v>167</v>
      </c>
      <c r="U311" s="137">
        <v>150</v>
      </c>
      <c r="V311" s="137">
        <v>132</v>
      </c>
      <c r="W311" s="137">
        <v>114</v>
      </c>
      <c r="X311" s="137">
        <v>84</v>
      </c>
      <c r="Y311" s="137">
        <v>75</v>
      </c>
      <c r="Z311" s="137">
        <v>72</v>
      </c>
      <c r="AA311" s="137">
        <v>69</v>
      </c>
      <c r="AB311" s="137">
        <v>61</v>
      </c>
      <c r="AC311" s="137">
        <v>48</v>
      </c>
      <c r="AD311" s="137">
        <v>42</v>
      </c>
      <c r="AE311" s="137">
        <v>37</v>
      </c>
      <c r="AF311" s="137">
        <v>32</v>
      </c>
      <c r="AG311" s="137">
        <v>22</v>
      </c>
      <c r="AH311" s="137">
        <v>23</v>
      </c>
      <c r="AI311" s="137">
        <v>20</v>
      </c>
      <c r="AJ311" s="137">
        <v>19</v>
      </c>
      <c r="AK311" s="137">
        <v>15</v>
      </c>
      <c r="AL311" s="137">
        <v>16</v>
      </c>
      <c r="AM311" s="137">
        <v>13</v>
      </c>
      <c r="AN311" s="137">
        <v>11</v>
      </c>
      <c r="AO311" s="137">
        <v>10</v>
      </c>
    </row>
    <row r="312" spans="1:41" ht="18" hidden="1" customHeight="1">
      <c r="A312" s="122" t="s">
        <v>1182</v>
      </c>
      <c r="B312" s="136" t="s">
        <v>1183</v>
      </c>
      <c r="C312" s="137">
        <v>217</v>
      </c>
      <c r="D312" s="137">
        <v>187</v>
      </c>
      <c r="E312" s="137">
        <v>160</v>
      </c>
      <c r="F312" s="137">
        <v>136</v>
      </c>
      <c r="G312" s="137">
        <v>118</v>
      </c>
      <c r="H312" s="137">
        <v>115</v>
      </c>
      <c r="I312" s="137">
        <v>109</v>
      </c>
      <c r="J312" s="137">
        <v>105</v>
      </c>
      <c r="K312" s="137">
        <v>91</v>
      </c>
      <c r="L312" s="137">
        <v>87</v>
      </c>
      <c r="M312" s="137">
        <v>80</v>
      </c>
      <c r="N312" s="137">
        <v>84</v>
      </c>
      <c r="O312" s="137">
        <v>72</v>
      </c>
      <c r="P312" s="137">
        <v>68</v>
      </c>
      <c r="Q312" s="137">
        <v>64</v>
      </c>
      <c r="R312" s="137">
        <v>57</v>
      </c>
      <c r="S312" s="137">
        <v>54</v>
      </c>
      <c r="T312" s="137">
        <v>51</v>
      </c>
      <c r="U312" s="137">
        <v>43</v>
      </c>
      <c r="V312" s="137">
        <v>40</v>
      </c>
      <c r="W312" s="137">
        <v>37</v>
      </c>
      <c r="X312" s="137">
        <v>31</v>
      </c>
      <c r="Y312" s="137">
        <v>27</v>
      </c>
      <c r="Z312" s="137">
        <v>26</v>
      </c>
      <c r="AA312" s="137">
        <v>18</v>
      </c>
      <c r="AB312" s="137">
        <v>15</v>
      </c>
      <c r="AC312" s="137">
        <v>13</v>
      </c>
      <c r="AD312" s="137">
        <v>14</v>
      </c>
      <c r="AE312" s="137">
        <v>8</v>
      </c>
      <c r="AF312" s="137">
        <v>5</v>
      </c>
      <c r="AG312" s="137" t="s">
        <v>631</v>
      </c>
      <c r="AH312" s="137" t="s">
        <v>631</v>
      </c>
      <c r="AI312" s="137" t="s">
        <v>631</v>
      </c>
      <c r="AJ312" s="137" t="s">
        <v>631</v>
      </c>
      <c r="AK312" s="137" t="s">
        <v>631</v>
      </c>
      <c r="AL312" s="137" t="s">
        <v>631</v>
      </c>
      <c r="AM312" s="137" t="s">
        <v>631</v>
      </c>
      <c r="AN312" s="137">
        <v>5</v>
      </c>
      <c r="AO312" s="137">
        <v>5</v>
      </c>
    </row>
    <row r="313" spans="1:41" ht="18" hidden="1" customHeight="1">
      <c r="A313" s="122" t="s">
        <v>1184</v>
      </c>
      <c r="B313" s="136" t="s">
        <v>1185</v>
      </c>
      <c r="C313" s="137">
        <v>808</v>
      </c>
      <c r="D313" s="137">
        <v>690</v>
      </c>
      <c r="E313" s="137">
        <v>623</v>
      </c>
      <c r="F313" s="137">
        <v>581</v>
      </c>
      <c r="G313" s="137">
        <v>531</v>
      </c>
      <c r="H313" s="137">
        <v>503</v>
      </c>
      <c r="I313" s="137">
        <v>449</v>
      </c>
      <c r="J313" s="137">
        <v>416</v>
      </c>
      <c r="K313" s="137">
        <v>369</v>
      </c>
      <c r="L313" s="137">
        <v>351</v>
      </c>
      <c r="M313" s="137">
        <v>344</v>
      </c>
      <c r="N313" s="137">
        <v>301</v>
      </c>
      <c r="O313" s="137">
        <v>283</v>
      </c>
      <c r="P313" s="137">
        <v>256</v>
      </c>
      <c r="Q313" s="137">
        <v>228</v>
      </c>
      <c r="R313" s="137">
        <v>203</v>
      </c>
      <c r="S313" s="137">
        <v>184</v>
      </c>
      <c r="T313" s="137">
        <v>162</v>
      </c>
      <c r="U313" s="137">
        <v>138</v>
      </c>
      <c r="V313" s="137">
        <v>150</v>
      </c>
      <c r="W313" s="137">
        <v>132</v>
      </c>
      <c r="X313" s="137">
        <v>116</v>
      </c>
      <c r="Y313" s="137">
        <v>113</v>
      </c>
      <c r="Z313" s="137">
        <v>105</v>
      </c>
      <c r="AA313" s="137">
        <v>99</v>
      </c>
      <c r="AB313" s="137">
        <v>94</v>
      </c>
      <c r="AC313" s="137">
        <v>87</v>
      </c>
      <c r="AD313" s="137">
        <v>78</v>
      </c>
      <c r="AE313" s="137">
        <v>73</v>
      </c>
      <c r="AF313" s="137">
        <v>75</v>
      </c>
      <c r="AG313" s="137">
        <v>71</v>
      </c>
      <c r="AH313" s="137">
        <v>68</v>
      </c>
      <c r="AI313" s="137">
        <v>63</v>
      </c>
      <c r="AJ313" s="137">
        <v>62</v>
      </c>
      <c r="AK313" s="137">
        <v>61</v>
      </c>
      <c r="AL313" s="137">
        <v>62</v>
      </c>
      <c r="AM313" s="137">
        <v>64</v>
      </c>
      <c r="AN313" s="137">
        <v>63</v>
      </c>
      <c r="AO313" s="137">
        <v>57</v>
      </c>
    </row>
    <row r="314" spans="1:41" ht="18" hidden="1" customHeight="1">
      <c r="A314" s="122" t="s">
        <v>1186</v>
      </c>
      <c r="B314" s="136" t="s">
        <v>1187</v>
      </c>
      <c r="C314" s="137">
        <v>598</v>
      </c>
      <c r="D314" s="137">
        <v>493</v>
      </c>
      <c r="E314" s="137">
        <v>443</v>
      </c>
      <c r="F314" s="137">
        <v>414</v>
      </c>
      <c r="G314" s="137">
        <v>357</v>
      </c>
      <c r="H314" s="137">
        <v>338</v>
      </c>
      <c r="I314" s="137">
        <v>282</v>
      </c>
      <c r="J314" s="137">
        <v>262</v>
      </c>
      <c r="K314" s="137">
        <v>240</v>
      </c>
      <c r="L314" s="137">
        <v>234</v>
      </c>
      <c r="M314" s="137">
        <v>216</v>
      </c>
      <c r="N314" s="137">
        <v>201</v>
      </c>
      <c r="O314" s="137">
        <v>200</v>
      </c>
      <c r="P314" s="137">
        <v>184</v>
      </c>
      <c r="Q314" s="137">
        <v>159</v>
      </c>
      <c r="R314" s="137">
        <v>147</v>
      </c>
      <c r="S314" s="137">
        <v>128</v>
      </c>
      <c r="T314" s="137">
        <v>112</v>
      </c>
      <c r="U314" s="137">
        <v>101</v>
      </c>
      <c r="V314" s="137">
        <v>109</v>
      </c>
      <c r="W314" s="137">
        <v>104</v>
      </c>
      <c r="X314" s="137">
        <v>97</v>
      </c>
      <c r="Y314" s="137">
        <v>83</v>
      </c>
      <c r="Z314" s="137">
        <v>81</v>
      </c>
      <c r="AA314" s="137">
        <v>70</v>
      </c>
      <c r="AB314" s="137">
        <v>65</v>
      </c>
      <c r="AC314" s="137">
        <v>54</v>
      </c>
      <c r="AD314" s="137">
        <v>47</v>
      </c>
      <c r="AE314" s="137">
        <v>36</v>
      </c>
      <c r="AF314" s="137">
        <v>33</v>
      </c>
      <c r="AG314" s="137">
        <v>26</v>
      </c>
      <c r="AH314" s="137">
        <v>25</v>
      </c>
      <c r="AI314" s="137">
        <v>17</v>
      </c>
      <c r="AJ314" s="137">
        <v>13</v>
      </c>
      <c r="AK314" s="137">
        <v>12</v>
      </c>
      <c r="AL314" s="137">
        <v>12</v>
      </c>
      <c r="AM314" s="137">
        <v>12</v>
      </c>
      <c r="AN314" s="137">
        <v>14</v>
      </c>
      <c r="AO314" s="137">
        <v>15</v>
      </c>
    </row>
    <row r="315" spans="1:41" ht="18" hidden="1" customHeight="1">
      <c r="A315" s="136" t="s">
        <v>1188</v>
      </c>
      <c r="B315" s="136" t="s">
        <v>1189</v>
      </c>
      <c r="C315" s="137">
        <v>1211</v>
      </c>
      <c r="D315" s="137">
        <v>1077</v>
      </c>
      <c r="E315" s="137">
        <v>972</v>
      </c>
      <c r="F315" s="137">
        <v>890</v>
      </c>
      <c r="G315" s="137">
        <v>777</v>
      </c>
      <c r="H315" s="137">
        <v>737</v>
      </c>
      <c r="I315" s="137">
        <v>642</v>
      </c>
      <c r="J315" s="137">
        <v>582</v>
      </c>
      <c r="K315" s="137">
        <v>506</v>
      </c>
      <c r="L315" s="137">
        <v>485</v>
      </c>
      <c r="M315" s="137">
        <v>451</v>
      </c>
      <c r="N315" s="137">
        <v>412</v>
      </c>
      <c r="O315" s="137">
        <v>372</v>
      </c>
      <c r="P315" s="137">
        <v>352</v>
      </c>
      <c r="Q315" s="137">
        <v>301</v>
      </c>
      <c r="R315" s="137">
        <v>270</v>
      </c>
      <c r="S315" s="137">
        <v>238</v>
      </c>
      <c r="T315" s="137">
        <v>234</v>
      </c>
      <c r="U315" s="137">
        <v>198</v>
      </c>
      <c r="V315" s="137">
        <v>183</v>
      </c>
      <c r="W315" s="137">
        <v>163</v>
      </c>
      <c r="X315" s="137">
        <v>137</v>
      </c>
      <c r="Y315" s="137">
        <v>116</v>
      </c>
      <c r="Z315" s="137">
        <v>102</v>
      </c>
      <c r="AA315" s="137">
        <v>90</v>
      </c>
      <c r="AB315" s="137">
        <v>83</v>
      </c>
      <c r="AC315" s="137">
        <v>79</v>
      </c>
      <c r="AD315" s="137">
        <v>73</v>
      </c>
      <c r="AE315" s="137">
        <v>59</v>
      </c>
      <c r="AF315" s="137">
        <v>47</v>
      </c>
      <c r="AG315" s="137">
        <v>38</v>
      </c>
      <c r="AH315" s="137">
        <v>32</v>
      </c>
      <c r="AI315" s="137">
        <v>30</v>
      </c>
      <c r="AJ315" s="137">
        <v>30</v>
      </c>
      <c r="AK315" s="137">
        <v>26</v>
      </c>
      <c r="AL315" s="137">
        <v>23</v>
      </c>
      <c r="AM315" s="137">
        <v>21</v>
      </c>
      <c r="AN315" s="137">
        <v>20</v>
      </c>
      <c r="AO315" s="137">
        <v>22</v>
      </c>
    </row>
    <row r="316" spans="1:41" ht="18" hidden="1" customHeight="1">
      <c r="A316" s="122" t="s">
        <v>1190</v>
      </c>
      <c r="B316" s="136" t="s">
        <v>1191</v>
      </c>
      <c r="C316" s="137">
        <v>3436</v>
      </c>
      <c r="D316" s="137">
        <v>2930</v>
      </c>
      <c r="E316" s="137">
        <v>2693</v>
      </c>
      <c r="F316" s="137">
        <v>2184</v>
      </c>
      <c r="G316" s="137">
        <v>823</v>
      </c>
      <c r="H316" s="137">
        <v>848</v>
      </c>
      <c r="I316" s="137">
        <v>839</v>
      </c>
      <c r="J316" s="137">
        <v>788</v>
      </c>
      <c r="K316" s="137">
        <v>758</v>
      </c>
      <c r="L316" s="137">
        <v>635</v>
      </c>
      <c r="M316" s="137">
        <v>679</v>
      </c>
      <c r="N316" s="137">
        <v>621</v>
      </c>
      <c r="O316" s="137">
        <v>637</v>
      </c>
      <c r="P316" s="137">
        <v>592</v>
      </c>
      <c r="Q316" s="137">
        <v>431</v>
      </c>
      <c r="R316" s="137">
        <v>449</v>
      </c>
      <c r="S316" s="137">
        <v>386</v>
      </c>
      <c r="T316" s="137">
        <v>376</v>
      </c>
      <c r="U316" s="137">
        <v>358</v>
      </c>
      <c r="V316" s="137">
        <v>376</v>
      </c>
      <c r="W316" s="137">
        <v>391</v>
      </c>
      <c r="X316" s="137">
        <v>391</v>
      </c>
      <c r="Y316" s="137">
        <v>409</v>
      </c>
      <c r="Z316" s="137">
        <v>432</v>
      </c>
      <c r="AA316" s="137">
        <v>479</v>
      </c>
      <c r="AB316" s="137">
        <v>486</v>
      </c>
      <c r="AC316" s="137">
        <v>493</v>
      </c>
      <c r="AD316" s="137">
        <v>495</v>
      </c>
      <c r="AE316" s="137">
        <v>523</v>
      </c>
      <c r="AF316" s="137">
        <v>561</v>
      </c>
      <c r="AG316" s="137">
        <v>601</v>
      </c>
      <c r="AH316" s="137">
        <v>617</v>
      </c>
      <c r="AI316" s="137">
        <v>804</v>
      </c>
      <c r="AJ316" s="137">
        <v>881</v>
      </c>
      <c r="AK316" s="137">
        <v>926</v>
      </c>
      <c r="AL316" s="137">
        <v>990</v>
      </c>
      <c r="AM316" s="137">
        <v>1083</v>
      </c>
      <c r="AN316" s="137">
        <v>1158</v>
      </c>
      <c r="AO316" s="137">
        <v>1248</v>
      </c>
    </row>
    <row r="317" spans="1:41" ht="18" hidden="1" customHeight="1">
      <c r="A317" s="122" t="s">
        <v>1192</v>
      </c>
      <c r="B317" s="136" t="s">
        <v>1193</v>
      </c>
      <c r="C317" s="137">
        <v>926</v>
      </c>
      <c r="D317" s="137">
        <v>814</v>
      </c>
      <c r="E317" s="137">
        <v>737</v>
      </c>
      <c r="F317" s="137">
        <v>647</v>
      </c>
      <c r="G317" s="137">
        <v>714</v>
      </c>
      <c r="H317" s="137">
        <v>722</v>
      </c>
      <c r="I317" s="137">
        <v>662</v>
      </c>
      <c r="J317" s="137">
        <v>613</v>
      </c>
      <c r="K317" s="137">
        <v>547</v>
      </c>
      <c r="L317" s="137">
        <v>486</v>
      </c>
      <c r="M317" s="137">
        <v>448</v>
      </c>
      <c r="N317" s="137">
        <v>416</v>
      </c>
      <c r="O317" s="137">
        <v>387</v>
      </c>
      <c r="P317" s="137">
        <v>340</v>
      </c>
      <c r="Q317" s="137">
        <v>310</v>
      </c>
      <c r="R317" s="137">
        <v>277</v>
      </c>
      <c r="S317" s="137">
        <v>235</v>
      </c>
      <c r="T317" s="137">
        <v>223</v>
      </c>
      <c r="U317" s="137">
        <v>181</v>
      </c>
      <c r="V317" s="137">
        <v>153</v>
      </c>
      <c r="W317" s="137">
        <v>125</v>
      </c>
      <c r="X317" s="137">
        <v>122</v>
      </c>
      <c r="Y317" s="137">
        <v>109</v>
      </c>
      <c r="Z317" s="137">
        <v>96</v>
      </c>
      <c r="AA317" s="137">
        <v>84</v>
      </c>
      <c r="AB317" s="137">
        <v>69</v>
      </c>
      <c r="AC317" s="137">
        <v>61</v>
      </c>
      <c r="AD317" s="137">
        <v>49</v>
      </c>
      <c r="AE317" s="137">
        <v>45</v>
      </c>
      <c r="AF317" s="137">
        <v>30</v>
      </c>
      <c r="AG317" s="137">
        <v>26</v>
      </c>
      <c r="AH317" s="137">
        <v>23</v>
      </c>
      <c r="AI317" s="137">
        <v>23</v>
      </c>
      <c r="AJ317" s="137">
        <v>20</v>
      </c>
      <c r="AK317" s="137">
        <v>19</v>
      </c>
      <c r="AL317" s="137">
        <v>19</v>
      </c>
      <c r="AM317" s="137">
        <v>15</v>
      </c>
      <c r="AN317" s="137">
        <v>14</v>
      </c>
      <c r="AO317" s="137">
        <v>14</v>
      </c>
    </row>
    <row r="318" spans="1:41" ht="18" hidden="1" customHeight="1">
      <c r="A318" s="122" t="s">
        <v>1194</v>
      </c>
      <c r="B318" s="136" t="s">
        <v>1195</v>
      </c>
      <c r="C318" s="137">
        <v>1376</v>
      </c>
      <c r="D318" s="137">
        <v>1218</v>
      </c>
      <c r="E318" s="137">
        <v>1123</v>
      </c>
      <c r="F318" s="137">
        <v>999</v>
      </c>
      <c r="G318" s="137">
        <v>859</v>
      </c>
      <c r="H318" s="137">
        <v>843</v>
      </c>
      <c r="I318" s="137">
        <v>745</v>
      </c>
      <c r="J318" s="137">
        <v>677</v>
      </c>
      <c r="K318" s="137">
        <v>581</v>
      </c>
      <c r="L318" s="137">
        <v>542</v>
      </c>
      <c r="M318" s="137">
        <v>486</v>
      </c>
      <c r="N318" s="137">
        <v>456</v>
      </c>
      <c r="O318" s="137">
        <v>421</v>
      </c>
      <c r="P318" s="137">
        <v>376</v>
      </c>
      <c r="Q318" s="137">
        <v>303</v>
      </c>
      <c r="R318" s="137">
        <v>287</v>
      </c>
      <c r="S318" s="137">
        <v>248</v>
      </c>
      <c r="T318" s="137">
        <v>223</v>
      </c>
      <c r="U318" s="137">
        <v>192</v>
      </c>
      <c r="V318" s="137">
        <v>177</v>
      </c>
      <c r="W318" s="137">
        <v>159</v>
      </c>
      <c r="X318" s="137">
        <v>152</v>
      </c>
      <c r="Y318" s="137">
        <v>119</v>
      </c>
      <c r="Z318" s="137">
        <v>100</v>
      </c>
      <c r="AA318" s="137">
        <v>85</v>
      </c>
      <c r="AB318" s="137">
        <v>66</v>
      </c>
      <c r="AC318" s="137">
        <v>54</v>
      </c>
      <c r="AD318" s="137">
        <v>44</v>
      </c>
      <c r="AE318" s="137">
        <v>32</v>
      </c>
      <c r="AF318" s="137">
        <v>24</v>
      </c>
      <c r="AG318" s="137">
        <v>17</v>
      </c>
      <c r="AH318" s="137">
        <v>15</v>
      </c>
      <c r="AI318" s="137">
        <v>16</v>
      </c>
      <c r="AJ318" s="137">
        <v>11</v>
      </c>
      <c r="AK318" s="137">
        <v>10</v>
      </c>
      <c r="AL318" s="137">
        <v>9</v>
      </c>
      <c r="AM318" s="137">
        <v>9</v>
      </c>
      <c r="AN318" s="137">
        <v>8</v>
      </c>
      <c r="AO318" s="137">
        <v>9</v>
      </c>
    </row>
    <row r="319" spans="1:41" ht="18" hidden="1" customHeight="1">
      <c r="A319" s="122"/>
      <c r="B319" s="136" t="s">
        <v>727</v>
      </c>
      <c r="C319" s="137">
        <v>6</v>
      </c>
      <c r="D319" s="137" t="s">
        <v>631</v>
      </c>
      <c r="E319" s="137" t="s">
        <v>631</v>
      </c>
      <c r="F319" s="137" t="s">
        <v>631</v>
      </c>
      <c r="G319" s="137" t="s">
        <v>631</v>
      </c>
      <c r="H319" s="137" t="s">
        <v>631</v>
      </c>
      <c r="I319" s="137" t="s">
        <v>631</v>
      </c>
      <c r="J319" s="137" t="s">
        <v>631</v>
      </c>
      <c r="K319" s="137" t="s">
        <v>631</v>
      </c>
      <c r="L319" s="137" t="s">
        <v>631</v>
      </c>
      <c r="M319" s="137" t="s">
        <v>631</v>
      </c>
      <c r="N319" s="137" t="s">
        <v>631</v>
      </c>
      <c r="O319" s="137" t="s">
        <v>631</v>
      </c>
      <c r="P319" s="137" t="s">
        <v>631</v>
      </c>
      <c r="Q319" s="137" t="s">
        <v>631</v>
      </c>
      <c r="R319" s="137" t="s">
        <v>631</v>
      </c>
      <c r="S319" s="137" t="s">
        <v>631</v>
      </c>
      <c r="T319" s="137" t="s">
        <v>631</v>
      </c>
      <c r="U319" s="137" t="s">
        <v>631</v>
      </c>
      <c r="V319" s="137" t="s">
        <v>631</v>
      </c>
      <c r="W319" s="137" t="s">
        <v>631</v>
      </c>
      <c r="X319" s="137" t="s">
        <v>631</v>
      </c>
      <c r="Y319" s="137" t="s">
        <v>631</v>
      </c>
      <c r="Z319" s="137" t="s">
        <v>631</v>
      </c>
      <c r="AA319" s="137" t="s">
        <v>631</v>
      </c>
      <c r="AB319" s="137" t="s">
        <v>631</v>
      </c>
      <c r="AC319" s="137" t="s">
        <v>631</v>
      </c>
      <c r="AD319" s="137" t="s">
        <v>631</v>
      </c>
      <c r="AE319" s="137" t="s">
        <v>631</v>
      </c>
      <c r="AF319" s="137" t="s">
        <v>631</v>
      </c>
      <c r="AG319" s="137" t="s">
        <v>631</v>
      </c>
      <c r="AH319" s="137" t="s">
        <v>631</v>
      </c>
      <c r="AI319" s="137" t="s">
        <v>631</v>
      </c>
      <c r="AJ319" s="137" t="s">
        <v>631</v>
      </c>
      <c r="AK319" s="137" t="s">
        <v>631</v>
      </c>
      <c r="AL319" s="137" t="s">
        <v>631</v>
      </c>
      <c r="AM319" s="137" t="s">
        <v>631</v>
      </c>
      <c r="AN319" s="137" t="s">
        <v>631</v>
      </c>
      <c r="AO319" s="137" t="s">
        <v>631</v>
      </c>
    </row>
    <row r="320" spans="1:41" ht="18" hidden="1" customHeight="1">
      <c r="A320" s="122" t="s">
        <v>1196</v>
      </c>
      <c r="B320" s="136" t="s">
        <v>1197</v>
      </c>
      <c r="C320" s="137">
        <v>8544</v>
      </c>
      <c r="D320" s="137">
        <v>7384</v>
      </c>
      <c r="E320" s="137">
        <v>6689</v>
      </c>
      <c r="F320" s="137">
        <v>6123</v>
      </c>
      <c r="G320" s="137">
        <v>5269</v>
      </c>
      <c r="H320" s="137">
        <v>5035</v>
      </c>
      <c r="I320" s="137">
        <v>4553</v>
      </c>
      <c r="J320" s="137">
        <v>4224</v>
      </c>
      <c r="K320" s="137">
        <v>3857</v>
      </c>
      <c r="L320" s="137">
        <v>3613</v>
      </c>
      <c r="M320" s="137">
        <v>3360</v>
      </c>
      <c r="N320" s="137">
        <v>3112</v>
      </c>
      <c r="O320" s="137">
        <v>2829</v>
      </c>
      <c r="P320" s="137">
        <v>2618</v>
      </c>
      <c r="Q320" s="137">
        <v>2377</v>
      </c>
      <c r="R320" s="137">
        <v>2184</v>
      </c>
      <c r="S320" s="137">
        <v>1992</v>
      </c>
      <c r="T320" s="137">
        <v>1794</v>
      </c>
      <c r="U320" s="137">
        <v>1579</v>
      </c>
      <c r="V320" s="137">
        <v>1464</v>
      </c>
      <c r="W320" s="137">
        <v>1299</v>
      </c>
      <c r="X320" s="137">
        <v>1179</v>
      </c>
      <c r="Y320" s="137">
        <v>978</v>
      </c>
      <c r="Z320" s="137">
        <v>859</v>
      </c>
      <c r="AA320" s="137">
        <v>749</v>
      </c>
      <c r="AB320" s="137">
        <v>633</v>
      </c>
      <c r="AC320" s="137">
        <v>474</v>
      </c>
      <c r="AD320" s="137">
        <v>390</v>
      </c>
      <c r="AE320" s="137">
        <v>291</v>
      </c>
      <c r="AF320" s="137">
        <v>257</v>
      </c>
      <c r="AG320" s="137">
        <v>226</v>
      </c>
      <c r="AH320" s="137">
        <v>208</v>
      </c>
      <c r="AI320" s="137">
        <v>192</v>
      </c>
      <c r="AJ320" s="137">
        <v>172</v>
      </c>
      <c r="AK320" s="137">
        <v>160</v>
      </c>
      <c r="AL320" s="137">
        <v>155</v>
      </c>
      <c r="AM320" s="137">
        <v>138</v>
      </c>
      <c r="AN320" s="137">
        <v>139</v>
      </c>
      <c r="AO320" s="137">
        <v>132</v>
      </c>
    </row>
    <row r="321" spans="1:41" ht="18" hidden="1" customHeight="1">
      <c r="A321" s="136" t="s">
        <v>1198</v>
      </c>
      <c r="B321" s="136" t="s">
        <v>1199</v>
      </c>
      <c r="C321" s="137">
        <v>720</v>
      </c>
      <c r="D321" s="137">
        <v>624</v>
      </c>
      <c r="E321" s="137">
        <v>541</v>
      </c>
      <c r="F321" s="137">
        <v>473</v>
      </c>
      <c r="G321" s="137">
        <v>404</v>
      </c>
      <c r="H321" s="137">
        <v>390</v>
      </c>
      <c r="I321" s="137">
        <v>346</v>
      </c>
      <c r="J321" s="137">
        <v>322</v>
      </c>
      <c r="K321" s="137">
        <v>309</v>
      </c>
      <c r="L321" s="137">
        <v>288</v>
      </c>
      <c r="M321" s="137">
        <v>270</v>
      </c>
      <c r="N321" s="137">
        <v>252</v>
      </c>
      <c r="O321" s="137">
        <v>237</v>
      </c>
      <c r="P321" s="137">
        <v>220</v>
      </c>
      <c r="Q321" s="137">
        <v>201</v>
      </c>
      <c r="R321" s="137">
        <v>184</v>
      </c>
      <c r="S321" s="137">
        <v>172</v>
      </c>
      <c r="T321" s="137">
        <v>145</v>
      </c>
      <c r="U321" s="137">
        <v>128</v>
      </c>
      <c r="V321" s="137">
        <v>117</v>
      </c>
      <c r="W321" s="137">
        <v>106</v>
      </c>
      <c r="X321" s="137">
        <v>104</v>
      </c>
      <c r="Y321" s="137">
        <v>73</v>
      </c>
      <c r="Z321" s="137">
        <v>61</v>
      </c>
      <c r="AA321" s="137">
        <v>50</v>
      </c>
      <c r="AB321" s="137">
        <v>39</v>
      </c>
      <c r="AC321" s="137">
        <v>30</v>
      </c>
      <c r="AD321" s="137">
        <v>29</v>
      </c>
      <c r="AE321" s="137">
        <v>21</v>
      </c>
      <c r="AF321" s="137">
        <v>19</v>
      </c>
      <c r="AG321" s="137">
        <v>17</v>
      </c>
      <c r="AH321" s="137">
        <v>14</v>
      </c>
      <c r="AI321" s="137">
        <v>12</v>
      </c>
      <c r="AJ321" s="137">
        <v>12</v>
      </c>
      <c r="AK321" s="137">
        <v>9</v>
      </c>
      <c r="AL321" s="137">
        <v>11</v>
      </c>
      <c r="AM321" s="137">
        <v>10</v>
      </c>
      <c r="AN321" s="137">
        <v>8</v>
      </c>
      <c r="AO321" s="137">
        <v>7</v>
      </c>
    </row>
    <row r="322" spans="1:41" ht="18" hidden="1" customHeight="1">
      <c r="A322" s="122" t="s">
        <v>1200</v>
      </c>
      <c r="B322" s="136" t="s">
        <v>1201</v>
      </c>
      <c r="C322" s="137">
        <v>809</v>
      </c>
      <c r="D322" s="137">
        <v>688</v>
      </c>
      <c r="E322" s="137">
        <v>623</v>
      </c>
      <c r="F322" s="137">
        <v>577</v>
      </c>
      <c r="G322" s="137">
        <v>472</v>
      </c>
      <c r="H322" s="137">
        <v>461</v>
      </c>
      <c r="I322" s="137">
        <v>404</v>
      </c>
      <c r="J322" s="137">
        <v>375</v>
      </c>
      <c r="K322" s="137">
        <v>352</v>
      </c>
      <c r="L322" s="137">
        <v>339</v>
      </c>
      <c r="M322" s="137">
        <v>313</v>
      </c>
      <c r="N322" s="137">
        <v>292</v>
      </c>
      <c r="O322" s="137">
        <v>256</v>
      </c>
      <c r="P322" s="137">
        <v>235</v>
      </c>
      <c r="Q322" s="137">
        <v>220</v>
      </c>
      <c r="R322" s="137">
        <v>202</v>
      </c>
      <c r="S322" s="137">
        <v>185</v>
      </c>
      <c r="T322" s="137">
        <v>167</v>
      </c>
      <c r="U322" s="137">
        <v>163</v>
      </c>
      <c r="V322" s="137">
        <v>150</v>
      </c>
      <c r="W322" s="137">
        <v>131</v>
      </c>
      <c r="X322" s="137">
        <v>122</v>
      </c>
      <c r="Y322" s="137">
        <v>99</v>
      </c>
      <c r="Z322" s="137">
        <v>92</v>
      </c>
      <c r="AA322" s="137">
        <v>85</v>
      </c>
      <c r="AB322" s="137">
        <v>78</v>
      </c>
      <c r="AC322" s="137">
        <v>64</v>
      </c>
      <c r="AD322" s="137">
        <v>48</v>
      </c>
      <c r="AE322" s="137">
        <v>37</v>
      </c>
      <c r="AF322" s="137">
        <v>36</v>
      </c>
      <c r="AG322" s="137">
        <v>31</v>
      </c>
      <c r="AH322" s="137">
        <v>32</v>
      </c>
      <c r="AI322" s="137">
        <v>29</v>
      </c>
      <c r="AJ322" s="137">
        <v>30</v>
      </c>
      <c r="AK322" s="137">
        <v>26</v>
      </c>
      <c r="AL322" s="137">
        <v>26</v>
      </c>
      <c r="AM322" s="137">
        <v>22</v>
      </c>
      <c r="AN322" s="137">
        <v>21</v>
      </c>
      <c r="AO322" s="137">
        <v>20</v>
      </c>
    </row>
    <row r="323" spans="1:41" ht="18" hidden="1" customHeight="1">
      <c r="A323" s="122" t="s">
        <v>1202</v>
      </c>
      <c r="B323" s="136" t="s">
        <v>1203</v>
      </c>
      <c r="C323" s="137">
        <v>656</v>
      </c>
      <c r="D323" s="137">
        <v>571</v>
      </c>
      <c r="E323" s="137">
        <v>516</v>
      </c>
      <c r="F323" s="137">
        <v>471</v>
      </c>
      <c r="G323" s="137">
        <v>414</v>
      </c>
      <c r="H323" s="137">
        <v>385</v>
      </c>
      <c r="I323" s="137">
        <v>357</v>
      </c>
      <c r="J323" s="137">
        <v>327</v>
      </c>
      <c r="K323" s="137">
        <v>287</v>
      </c>
      <c r="L323" s="137">
        <v>263</v>
      </c>
      <c r="M323" s="137">
        <v>242</v>
      </c>
      <c r="N323" s="137">
        <v>226</v>
      </c>
      <c r="O323" s="137">
        <v>195</v>
      </c>
      <c r="P323" s="137">
        <v>171</v>
      </c>
      <c r="Q323" s="137">
        <v>151</v>
      </c>
      <c r="R323" s="137">
        <v>134</v>
      </c>
      <c r="S323" s="137">
        <v>117</v>
      </c>
      <c r="T323" s="137">
        <v>111</v>
      </c>
      <c r="U323" s="137">
        <v>101</v>
      </c>
      <c r="V323" s="137">
        <v>87</v>
      </c>
      <c r="W323" s="137">
        <v>76</v>
      </c>
      <c r="X323" s="137">
        <v>68</v>
      </c>
      <c r="Y323" s="137">
        <v>50</v>
      </c>
      <c r="Z323" s="137">
        <v>50</v>
      </c>
      <c r="AA323" s="137">
        <v>43</v>
      </c>
      <c r="AB323" s="137">
        <v>45</v>
      </c>
      <c r="AC323" s="137">
        <v>29</v>
      </c>
      <c r="AD323" s="137">
        <v>26</v>
      </c>
      <c r="AE323" s="137">
        <v>20</v>
      </c>
      <c r="AF323" s="137">
        <v>18</v>
      </c>
      <c r="AG323" s="137">
        <v>14</v>
      </c>
      <c r="AH323" s="137">
        <v>13</v>
      </c>
      <c r="AI323" s="137">
        <v>11</v>
      </c>
      <c r="AJ323" s="137">
        <v>11</v>
      </c>
      <c r="AK323" s="137">
        <v>9</v>
      </c>
      <c r="AL323" s="137">
        <v>9</v>
      </c>
      <c r="AM323" s="137" t="s">
        <v>631</v>
      </c>
      <c r="AN323" s="137" t="s">
        <v>631</v>
      </c>
      <c r="AO323" s="137">
        <v>6</v>
      </c>
    </row>
    <row r="324" spans="1:41" ht="18" hidden="1" customHeight="1">
      <c r="A324" s="122" t="s">
        <v>1204</v>
      </c>
      <c r="B324" s="136" t="s">
        <v>1205</v>
      </c>
      <c r="C324" s="137">
        <v>397</v>
      </c>
      <c r="D324" s="137">
        <v>345</v>
      </c>
      <c r="E324" s="137">
        <v>320</v>
      </c>
      <c r="F324" s="137">
        <v>294</v>
      </c>
      <c r="G324" s="137">
        <v>257</v>
      </c>
      <c r="H324" s="137">
        <v>244</v>
      </c>
      <c r="I324" s="137">
        <v>214</v>
      </c>
      <c r="J324" s="137">
        <v>208</v>
      </c>
      <c r="K324" s="137">
        <v>194</v>
      </c>
      <c r="L324" s="137">
        <v>175</v>
      </c>
      <c r="M324" s="137">
        <v>160</v>
      </c>
      <c r="N324" s="137">
        <v>148</v>
      </c>
      <c r="O324" s="137">
        <v>130</v>
      </c>
      <c r="P324" s="137">
        <v>122</v>
      </c>
      <c r="Q324" s="137">
        <v>112</v>
      </c>
      <c r="R324" s="137">
        <v>98</v>
      </c>
      <c r="S324" s="137">
        <v>91</v>
      </c>
      <c r="T324" s="137">
        <v>80</v>
      </c>
      <c r="U324" s="137">
        <v>68</v>
      </c>
      <c r="V324" s="137">
        <v>61</v>
      </c>
      <c r="W324" s="137">
        <v>59</v>
      </c>
      <c r="X324" s="137">
        <v>58</v>
      </c>
      <c r="Y324" s="137">
        <v>50</v>
      </c>
      <c r="Z324" s="137">
        <v>37</v>
      </c>
      <c r="AA324" s="137">
        <v>33</v>
      </c>
      <c r="AB324" s="137">
        <v>29</v>
      </c>
      <c r="AC324" s="137">
        <v>26</v>
      </c>
      <c r="AD324" s="137">
        <v>22</v>
      </c>
      <c r="AE324" s="137">
        <v>17</v>
      </c>
      <c r="AF324" s="137">
        <v>16</v>
      </c>
      <c r="AG324" s="137">
        <v>15</v>
      </c>
      <c r="AH324" s="137">
        <v>15</v>
      </c>
      <c r="AI324" s="137">
        <v>14</v>
      </c>
      <c r="AJ324" s="137">
        <v>13</v>
      </c>
      <c r="AK324" s="137">
        <v>11</v>
      </c>
      <c r="AL324" s="137">
        <v>10</v>
      </c>
      <c r="AM324" s="137">
        <v>9</v>
      </c>
      <c r="AN324" s="137">
        <v>13</v>
      </c>
      <c r="AO324" s="137">
        <v>14</v>
      </c>
    </row>
    <row r="325" spans="1:41" ht="18" hidden="1" customHeight="1">
      <c r="A325" s="122" t="s">
        <v>1206</v>
      </c>
      <c r="B325" s="136" t="s">
        <v>1207</v>
      </c>
      <c r="C325" s="137">
        <v>445</v>
      </c>
      <c r="D325" s="137">
        <v>373</v>
      </c>
      <c r="E325" s="137">
        <v>322</v>
      </c>
      <c r="F325" s="137">
        <v>296</v>
      </c>
      <c r="G325" s="137">
        <v>262</v>
      </c>
      <c r="H325" s="137">
        <v>252</v>
      </c>
      <c r="I325" s="137">
        <v>227</v>
      </c>
      <c r="J325" s="137">
        <v>213</v>
      </c>
      <c r="K325" s="137">
        <v>192</v>
      </c>
      <c r="L325" s="137">
        <v>182</v>
      </c>
      <c r="M325" s="137">
        <v>182</v>
      </c>
      <c r="N325" s="137">
        <v>170</v>
      </c>
      <c r="O325" s="137">
        <v>157</v>
      </c>
      <c r="P325" s="137">
        <v>147</v>
      </c>
      <c r="Q325" s="137">
        <v>131</v>
      </c>
      <c r="R325" s="137">
        <v>127</v>
      </c>
      <c r="S325" s="137">
        <v>116</v>
      </c>
      <c r="T325" s="137">
        <v>113</v>
      </c>
      <c r="U325" s="137">
        <v>101</v>
      </c>
      <c r="V325" s="137">
        <v>92</v>
      </c>
      <c r="W325" s="137">
        <v>91</v>
      </c>
      <c r="X325" s="137">
        <v>86</v>
      </c>
      <c r="Y325" s="137">
        <v>76</v>
      </c>
      <c r="Z325" s="137">
        <v>68</v>
      </c>
      <c r="AA325" s="137">
        <v>61</v>
      </c>
      <c r="AB325" s="137">
        <v>51</v>
      </c>
      <c r="AC325" s="137">
        <v>42</v>
      </c>
      <c r="AD325" s="137">
        <v>38</v>
      </c>
      <c r="AE325" s="137">
        <v>28</v>
      </c>
      <c r="AF325" s="137">
        <v>28</v>
      </c>
      <c r="AG325" s="137">
        <v>25</v>
      </c>
      <c r="AH325" s="137">
        <v>22</v>
      </c>
      <c r="AI325" s="137">
        <v>21</v>
      </c>
      <c r="AJ325" s="137">
        <v>19</v>
      </c>
      <c r="AK325" s="137">
        <v>16</v>
      </c>
      <c r="AL325" s="137">
        <v>18</v>
      </c>
      <c r="AM325" s="137">
        <v>17</v>
      </c>
      <c r="AN325" s="137">
        <v>18</v>
      </c>
      <c r="AO325" s="137">
        <v>17</v>
      </c>
    </row>
    <row r="326" spans="1:41" ht="18" hidden="1" customHeight="1">
      <c r="A326" s="122" t="s">
        <v>1208</v>
      </c>
      <c r="B326" s="136" t="s">
        <v>1209</v>
      </c>
      <c r="C326" s="137">
        <v>451</v>
      </c>
      <c r="D326" s="137">
        <v>384</v>
      </c>
      <c r="E326" s="137">
        <v>351</v>
      </c>
      <c r="F326" s="137">
        <v>330</v>
      </c>
      <c r="G326" s="137">
        <v>283</v>
      </c>
      <c r="H326" s="137">
        <v>274</v>
      </c>
      <c r="I326" s="137">
        <v>237</v>
      </c>
      <c r="J326" s="137">
        <v>214</v>
      </c>
      <c r="K326" s="137">
        <v>197</v>
      </c>
      <c r="L326" s="137">
        <v>190</v>
      </c>
      <c r="M326" s="137">
        <v>184</v>
      </c>
      <c r="N326" s="137">
        <v>158</v>
      </c>
      <c r="O326" s="137">
        <v>142</v>
      </c>
      <c r="P326" s="137">
        <v>132</v>
      </c>
      <c r="Q326" s="137">
        <v>123</v>
      </c>
      <c r="R326" s="137">
        <v>109</v>
      </c>
      <c r="S326" s="137">
        <v>96</v>
      </c>
      <c r="T326" s="137">
        <v>87</v>
      </c>
      <c r="U326" s="137">
        <v>68</v>
      </c>
      <c r="V326" s="137">
        <v>60</v>
      </c>
      <c r="W326" s="137">
        <v>51</v>
      </c>
      <c r="X326" s="137">
        <v>39</v>
      </c>
      <c r="Y326" s="137">
        <v>36</v>
      </c>
      <c r="Z326" s="137">
        <v>30</v>
      </c>
      <c r="AA326" s="137">
        <v>24</v>
      </c>
      <c r="AB326" s="137">
        <v>22</v>
      </c>
      <c r="AC326" s="137">
        <v>16</v>
      </c>
      <c r="AD326" s="137">
        <v>11</v>
      </c>
      <c r="AE326" s="137">
        <v>8</v>
      </c>
      <c r="AF326" s="137">
        <v>6</v>
      </c>
      <c r="AG326" s="137">
        <v>5</v>
      </c>
      <c r="AH326" s="137" t="s">
        <v>631</v>
      </c>
      <c r="AI326" s="137">
        <v>5</v>
      </c>
      <c r="AJ326" s="137">
        <v>5</v>
      </c>
      <c r="AK326" s="137">
        <v>5</v>
      </c>
      <c r="AL326" s="137">
        <v>5</v>
      </c>
      <c r="AM326" s="137">
        <v>5</v>
      </c>
      <c r="AN326" s="137" t="s">
        <v>631</v>
      </c>
      <c r="AO326" s="137">
        <v>5</v>
      </c>
    </row>
    <row r="327" spans="1:41" ht="18" hidden="1" customHeight="1">
      <c r="A327" s="122" t="s">
        <v>1210</v>
      </c>
      <c r="B327" s="136" t="s">
        <v>1211</v>
      </c>
      <c r="C327" s="137">
        <v>1000</v>
      </c>
      <c r="D327" s="137">
        <v>866</v>
      </c>
      <c r="E327" s="137">
        <v>804</v>
      </c>
      <c r="F327" s="137">
        <v>724</v>
      </c>
      <c r="G327" s="137">
        <v>596</v>
      </c>
      <c r="H327" s="137">
        <v>550</v>
      </c>
      <c r="I327" s="137">
        <v>501</v>
      </c>
      <c r="J327" s="137">
        <v>478</v>
      </c>
      <c r="K327" s="137">
        <v>429</v>
      </c>
      <c r="L327" s="137">
        <v>405</v>
      </c>
      <c r="M327" s="137">
        <v>367</v>
      </c>
      <c r="N327" s="137">
        <v>334</v>
      </c>
      <c r="O327" s="137">
        <v>291</v>
      </c>
      <c r="P327" s="137">
        <v>269</v>
      </c>
      <c r="Q327" s="137">
        <v>243</v>
      </c>
      <c r="R327" s="137">
        <v>228</v>
      </c>
      <c r="S327" s="137">
        <v>197</v>
      </c>
      <c r="T327" s="137">
        <v>176</v>
      </c>
      <c r="U327" s="137">
        <v>160</v>
      </c>
      <c r="V327" s="137">
        <v>148</v>
      </c>
      <c r="W327" s="137">
        <v>124</v>
      </c>
      <c r="X327" s="137">
        <v>112</v>
      </c>
      <c r="Y327" s="137">
        <v>93</v>
      </c>
      <c r="Z327" s="137">
        <v>82</v>
      </c>
      <c r="AA327" s="137">
        <v>70</v>
      </c>
      <c r="AB327" s="137">
        <v>57</v>
      </c>
      <c r="AC327" s="137">
        <v>35</v>
      </c>
      <c r="AD327" s="137">
        <v>29</v>
      </c>
      <c r="AE327" s="137">
        <v>23</v>
      </c>
      <c r="AF327" s="137">
        <v>19</v>
      </c>
      <c r="AG327" s="137">
        <v>16</v>
      </c>
      <c r="AH327" s="137">
        <v>14</v>
      </c>
      <c r="AI327" s="137">
        <v>15</v>
      </c>
      <c r="AJ327" s="137">
        <v>14</v>
      </c>
      <c r="AK327" s="137">
        <v>13</v>
      </c>
      <c r="AL327" s="137">
        <v>11</v>
      </c>
      <c r="AM327" s="137">
        <v>11</v>
      </c>
      <c r="AN327" s="137">
        <v>7</v>
      </c>
      <c r="AO327" s="137">
        <v>7</v>
      </c>
    </row>
    <row r="328" spans="1:41" ht="18" hidden="1" customHeight="1">
      <c r="A328" s="122" t="s">
        <v>1212</v>
      </c>
      <c r="B328" s="136" t="s">
        <v>1213</v>
      </c>
      <c r="C328" s="137">
        <v>1179</v>
      </c>
      <c r="D328" s="137">
        <v>990</v>
      </c>
      <c r="E328" s="137">
        <v>920</v>
      </c>
      <c r="F328" s="137">
        <v>857</v>
      </c>
      <c r="G328" s="137">
        <v>746</v>
      </c>
      <c r="H328" s="137">
        <v>718</v>
      </c>
      <c r="I328" s="137">
        <v>657</v>
      </c>
      <c r="J328" s="137">
        <v>594</v>
      </c>
      <c r="K328" s="137">
        <v>519</v>
      </c>
      <c r="L328" s="137">
        <v>474</v>
      </c>
      <c r="M328" s="137">
        <v>448</v>
      </c>
      <c r="N328" s="137">
        <v>408</v>
      </c>
      <c r="O328" s="137">
        <v>382</v>
      </c>
      <c r="P328" s="137">
        <v>354</v>
      </c>
      <c r="Q328" s="137">
        <v>322</v>
      </c>
      <c r="R328" s="137">
        <v>296</v>
      </c>
      <c r="S328" s="137">
        <v>276</v>
      </c>
      <c r="T328" s="137">
        <v>251</v>
      </c>
      <c r="U328" s="137">
        <v>229</v>
      </c>
      <c r="V328" s="137">
        <v>217</v>
      </c>
      <c r="W328" s="137">
        <v>192</v>
      </c>
      <c r="X328" s="137">
        <v>167</v>
      </c>
      <c r="Y328" s="137">
        <v>147</v>
      </c>
      <c r="Z328" s="137">
        <v>121</v>
      </c>
      <c r="AA328" s="137">
        <v>105</v>
      </c>
      <c r="AB328" s="137">
        <v>84</v>
      </c>
      <c r="AC328" s="137">
        <v>60</v>
      </c>
      <c r="AD328" s="137">
        <v>49</v>
      </c>
      <c r="AE328" s="137">
        <v>44</v>
      </c>
      <c r="AF328" s="137">
        <v>34</v>
      </c>
      <c r="AG328" s="137">
        <v>29</v>
      </c>
      <c r="AH328" s="137">
        <v>24</v>
      </c>
      <c r="AI328" s="137">
        <v>25</v>
      </c>
      <c r="AJ328" s="137">
        <v>19</v>
      </c>
      <c r="AK328" s="137">
        <v>18</v>
      </c>
      <c r="AL328" s="137">
        <v>15</v>
      </c>
      <c r="AM328" s="137">
        <v>17</v>
      </c>
      <c r="AN328" s="137">
        <v>19</v>
      </c>
      <c r="AO328" s="137">
        <v>18</v>
      </c>
    </row>
    <row r="329" spans="1:41" ht="18" hidden="1" customHeight="1">
      <c r="A329" s="122" t="s">
        <v>1214</v>
      </c>
      <c r="B329" s="136" t="s">
        <v>1215</v>
      </c>
      <c r="C329" s="137">
        <v>525</v>
      </c>
      <c r="D329" s="137">
        <v>473</v>
      </c>
      <c r="E329" s="137">
        <v>419</v>
      </c>
      <c r="F329" s="137">
        <v>379</v>
      </c>
      <c r="G329" s="137">
        <v>324</v>
      </c>
      <c r="H329" s="137">
        <v>311</v>
      </c>
      <c r="I329" s="137">
        <v>282</v>
      </c>
      <c r="J329" s="137">
        <v>266</v>
      </c>
      <c r="K329" s="137">
        <v>237</v>
      </c>
      <c r="L329" s="137">
        <v>214</v>
      </c>
      <c r="M329" s="137">
        <v>197</v>
      </c>
      <c r="N329" s="137">
        <v>174</v>
      </c>
      <c r="O329" s="137">
        <v>161</v>
      </c>
      <c r="P329" s="137">
        <v>156</v>
      </c>
      <c r="Q329" s="137">
        <v>150</v>
      </c>
      <c r="R329" s="137">
        <v>133</v>
      </c>
      <c r="S329" s="137">
        <v>116</v>
      </c>
      <c r="T329" s="137">
        <v>107</v>
      </c>
      <c r="U329" s="137">
        <v>99</v>
      </c>
      <c r="V329" s="137">
        <v>89</v>
      </c>
      <c r="W329" s="137">
        <v>80</v>
      </c>
      <c r="X329" s="137">
        <v>70</v>
      </c>
      <c r="Y329" s="137">
        <v>58</v>
      </c>
      <c r="Z329" s="137">
        <v>56</v>
      </c>
      <c r="AA329" s="137">
        <v>51</v>
      </c>
      <c r="AB329" s="137">
        <v>38</v>
      </c>
      <c r="AC329" s="137">
        <v>29</v>
      </c>
      <c r="AD329" s="137">
        <v>21</v>
      </c>
      <c r="AE329" s="137">
        <v>16</v>
      </c>
      <c r="AF329" s="137">
        <v>18</v>
      </c>
      <c r="AG329" s="137">
        <v>15</v>
      </c>
      <c r="AH329" s="137">
        <v>13</v>
      </c>
      <c r="AI329" s="137">
        <v>12</v>
      </c>
      <c r="AJ329" s="137">
        <v>11</v>
      </c>
      <c r="AK329" s="137">
        <v>12</v>
      </c>
      <c r="AL329" s="137">
        <v>11</v>
      </c>
      <c r="AM329" s="137">
        <v>13</v>
      </c>
      <c r="AN329" s="137">
        <v>15</v>
      </c>
      <c r="AO329" s="137">
        <v>10</v>
      </c>
    </row>
    <row r="330" spans="1:41" ht="18" hidden="1" customHeight="1">
      <c r="A330" s="122" t="s">
        <v>1216</v>
      </c>
      <c r="B330" s="136" t="s">
        <v>1217</v>
      </c>
      <c r="C330" s="137">
        <v>467</v>
      </c>
      <c r="D330" s="137">
        <v>402</v>
      </c>
      <c r="E330" s="137">
        <v>357</v>
      </c>
      <c r="F330" s="137">
        <v>321</v>
      </c>
      <c r="G330" s="137">
        <v>281</v>
      </c>
      <c r="H330" s="137">
        <v>260</v>
      </c>
      <c r="I330" s="137">
        <v>240</v>
      </c>
      <c r="J330" s="137">
        <v>226</v>
      </c>
      <c r="K330" s="137">
        <v>215</v>
      </c>
      <c r="L330" s="137">
        <v>194</v>
      </c>
      <c r="M330" s="137">
        <v>181</v>
      </c>
      <c r="N330" s="137">
        <v>171</v>
      </c>
      <c r="O330" s="137">
        <v>169</v>
      </c>
      <c r="P330" s="137">
        <v>159</v>
      </c>
      <c r="Q330" s="137">
        <v>134</v>
      </c>
      <c r="R330" s="137">
        <v>127</v>
      </c>
      <c r="S330" s="137">
        <v>128</v>
      </c>
      <c r="T330" s="137">
        <v>117</v>
      </c>
      <c r="U330" s="137">
        <v>105</v>
      </c>
      <c r="V330" s="137">
        <v>100</v>
      </c>
      <c r="W330" s="137">
        <v>88</v>
      </c>
      <c r="X330" s="137">
        <v>83</v>
      </c>
      <c r="Y330" s="137">
        <v>74</v>
      </c>
      <c r="Z330" s="137">
        <v>66</v>
      </c>
      <c r="AA330" s="137">
        <v>57</v>
      </c>
      <c r="AB330" s="137">
        <v>41</v>
      </c>
      <c r="AC330" s="137">
        <v>35</v>
      </c>
      <c r="AD330" s="137">
        <v>31</v>
      </c>
      <c r="AE330" s="137">
        <v>22</v>
      </c>
      <c r="AF330" s="137">
        <v>18</v>
      </c>
      <c r="AG330" s="137">
        <v>16</v>
      </c>
      <c r="AH330" s="137">
        <v>15</v>
      </c>
      <c r="AI330" s="137">
        <v>12</v>
      </c>
      <c r="AJ330" s="137">
        <v>6</v>
      </c>
      <c r="AK330" s="137">
        <v>7</v>
      </c>
      <c r="AL330" s="137">
        <v>7</v>
      </c>
      <c r="AM330" s="137">
        <v>6</v>
      </c>
      <c r="AN330" s="137">
        <v>7</v>
      </c>
      <c r="AO330" s="137">
        <v>6</v>
      </c>
    </row>
    <row r="331" spans="1:41" ht="18" hidden="1" customHeight="1">
      <c r="A331" s="122" t="s">
        <v>1218</v>
      </c>
      <c r="B331" s="136" t="s">
        <v>1219</v>
      </c>
      <c r="C331" s="137">
        <v>1022</v>
      </c>
      <c r="D331" s="137">
        <v>889</v>
      </c>
      <c r="E331" s="137">
        <v>801</v>
      </c>
      <c r="F331" s="137">
        <v>728</v>
      </c>
      <c r="G331" s="137">
        <v>642</v>
      </c>
      <c r="H331" s="137">
        <v>626</v>
      </c>
      <c r="I331" s="137">
        <v>566</v>
      </c>
      <c r="J331" s="137">
        <v>529</v>
      </c>
      <c r="K331" s="137">
        <v>485</v>
      </c>
      <c r="L331" s="137">
        <v>474</v>
      </c>
      <c r="M331" s="137">
        <v>436</v>
      </c>
      <c r="N331" s="137">
        <v>413</v>
      </c>
      <c r="O331" s="137">
        <v>367</v>
      </c>
      <c r="P331" s="137">
        <v>332</v>
      </c>
      <c r="Q331" s="137">
        <v>299</v>
      </c>
      <c r="R331" s="137">
        <v>276</v>
      </c>
      <c r="S331" s="137">
        <v>253</v>
      </c>
      <c r="T331" s="137">
        <v>222</v>
      </c>
      <c r="U331" s="137">
        <v>175</v>
      </c>
      <c r="V331" s="137">
        <v>175</v>
      </c>
      <c r="W331" s="137">
        <v>154</v>
      </c>
      <c r="X331" s="137">
        <v>127</v>
      </c>
      <c r="Y331" s="137">
        <v>109</v>
      </c>
      <c r="Z331" s="137">
        <v>100</v>
      </c>
      <c r="AA331" s="137">
        <v>82</v>
      </c>
      <c r="AB331" s="137">
        <v>75</v>
      </c>
      <c r="AC331" s="137">
        <v>48</v>
      </c>
      <c r="AD331" s="137">
        <v>37</v>
      </c>
      <c r="AE331" s="137">
        <v>19</v>
      </c>
      <c r="AF331" s="137">
        <v>15</v>
      </c>
      <c r="AG331" s="137">
        <v>13</v>
      </c>
      <c r="AH331" s="137">
        <v>13</v>
      </c>
      <c r="AI331" s="137">
        <v>11</v>
      </c>
      <c r="AJ331" s="137">
        <v>11</v>
      </c>
      <c r="AK331" s="137">
        <v>13</v>
      </c>
      <c r="AL331" s="137">
        <v>12</v>
      </c>
      <c r="AM331" s="137">
        <v>11</v>
      </c>
      <c r="AN331" s="137">
        <v>12</v>
      </c>
      <c r="AO331" s="137">
        <v>10</v>
      </c>
    </row>
    <row r="332" spans="1:41" ht="18" hidden="1" customHeight="1">
      <c r="A332" s="122" t="s">
        <v>1220</v>
      </c>
      <c r="B332" s="136" t="s">
        <v>1221</v>
      </c>
      <c r="C332" s="137">
        <v>872</v>
      </c>
      <c r="D332" s="137">
        <v>778</v>
      </c>
      <c r="E332" s="137">
        <v>714</v>
      </c>
      <c r="F332" s="137">
        <v>672</v>
      </c>
      <c r="G332" s="137">
        <v>587</v>
      </c>
      <c r="H332" s="137">
        <v>563</v>
      </c>
      <c r="I332" s="137">
        <v>521</v>
      </c>
      <c r="J332" s="137">
        <v>471</v>
      </c>
      <c r="K332" s="137">
        <v>440</v>
      </c>
      <c r="L332" s="137">
        <v>414</v>
      </c>
      <c r="M332" s="137">
        <v>379</v>
      </c>
      <c r="N332" s="137">
        <v>365</v>
      </c>
      <c r="O332" s="137">
        <v>341</v>
      </c>
      <c r="P332" s="137">
        <v>319</v>
      </c>
      <c r="Q332" s="137">
        <v>290</v>
      </c>
      <c r="R332" s="137">
        <v>269</v>
      </c>
      <c r="S332" s="137">
        <v>244</v>
      </c>
      <c r="T332" s="137">
        <v>217</v>
      </c>
      <c r="U332" s="137">
        <v>182</v>
      </c>
      <c r="V332" s="137">
        <v>168</v>
      </c>
      <c r="W332" s="137">
        <v>146</v>
      </c>
      <c r="X332" s="137">
        <v>142</v>
      </c>
      <c r="Y332" s="137">
        <v>112</v>
      </c>
      <c r="Z332" s="137">
        <v>96</v>
      </c>
      <c r="AA332" s="137">
        <v>88</v>
      </c>
      <c r="AB332" s="137">
        <v>74</v>
      </c>
      <c r="AC332" s="137">
        <v>60</v>
      </c>
      <c r="AD332" s="137">
        <v>49</v>
      </c>
      <c r="AE332" s="137">
        <v>36</v>
      </c>
      <c r="AF332" s="137">
        <v>30</v>
      </c>
      <c r="AG332" s="137">
        <v>30</v>
      </c>
      <c r="AH332" s="137">
        <v>29</v>
      </c>
      <c r="AI332" s="137">
        <v>25</v>
      </c>
      <c r="AJ332" s="137">
        <v>21</v>
      </c>
      <c r="AK332" s="137">
        <v>21</v>
      </c>
      <c r="AL332" s="137">
        <v>20</v>
      </c>
      <c r="AM332" s="137">
        <v>13</v>
      </c>
      <c r="AN332" s="137">
        <v>11</v>
      </c>
      <c r="AO332" s="137">
        <v>12</v>
      </c>
    </row>
    <row r="333" spans="1:41" ht="18" hidden="1" customHeight="1">
      <c r="A333" s="122"/>
      <c r="B333" s="136" t="s">
        <v>727</v>
      </c>
      <c r="C333" s="137" t="s">
        <v>631</v>
      </c>
      <c r="D333" s="137" t="s">
        <v>631</v>
      </c>
      <c r="E333" s="137" t="s">
        <v>631</v>
      </c>
      <c r="F333" s="137" t="s">
        <v>631</v>
      </c>
      <c r="G333" s="137" t="s">
        <v>631</v>
      </c>
      <c r="H333" s="137" t="s">
        <v>631</v>
      </c>
      <c r="I333" s="137" t="s">
        <v>631</v>
      </c>
      <c r="J333" s="137" t="s">
        <v>631</v>
      </c>
      <c r="K333" s="137" t="s">
        <v>631</v>
      </c>
      <c r="L333" s="137" t="s">
        <v>631</v>
      </c>
      <c r="M333" s="137" t="s">
        <v>631</v>
      </c>
      <c r="N333" s="137" t="s">
        <v>631</v>
      </c>
      <c r="O333" s="137" t="s">
        <v>631</v>
      </c>
      <c r="P333" s="137" t="s">
        <v>631</v>
      </c>
      <c r="Q333" s="137" t="s">
        <v>631</v>
      </c>
      <c r="R333" s="137" t="s">
        <v>631</v>
      </c>
      <c r="S333" s="137" t="s">
        <v>631</v>
      </c>
      <c r="T333" s="137" t="s">
        <v>631</v>
      </c>
      <c r="U333" s="137">
        <v>0</v>
      </c>
      <c r="V333" s="137">
        <v>0</v>
      </c>
      <c r="W333" s="137" t="s">
        <v>631</v>
      </c>
      <c r="X333" s="137" t="s">
        <v>631</v>
      </c>
      <c r="Y333" s="137" t="s">
        <v>631</v>
      </c>
      <c r="Z333" s="137">
        <v>0</v>
      </c>
      <c r="AA333" s="137">
        <v>0</v>
      </c>
      <c r="AB333" s="137">
        <v>0</v>
      </c>
      <c r="AC333" s="137">
        <v>0</v>
      </c>
      <c r="AD333" s="137">
        <v>0</v>
      </c>
      <c r="AE333" s="137">
        <v>0</v>
      </c>
      <c r="AF333" s="137">
        <v>0</v>
      </c>
      <c r="AG333" s="137">
        <v>0</v>
      </c>
      <c r="AH333" s="137">
        <v>0</v>
      </c>
      <c r="AI333" s="137">
        <v>0</v>
      </c>
      <c r="AJ333" s="137">
        <v>0</v>
      </c>
      <c r="AK333" s="137">
        <v>0</v>
      </c>
      <c r="AL333" s="137">
        <v>0</v>
      </c>
      <c r="AM333" s="137">
        <v>0</v>
      </c>
      <c r="AN333" s="137">
        <v>0</v>
      </c>
      <c r="AO333" s="137">
        <v>0</v>
      </c>
    </row>
    <row r="334" spans="1:41" ht="18" hidden="1" customHeight="1">
      <c r="A334" s="136" t="s">
        <v>1222</v>
      </c>
      <c r="B334" s="136" t="s">
        <v>1223</v>
      </c>
      <c r="C334" s="137">
        <v>7249</v>
      </c>
      <c r="D334" s="137">
        <v>6417</v>
      </c>
      <c r="E334" s="137">
        <v>6544</v>
      </c>
      <c r="F334" s="137">
        <v>5196</v>
      </c>
      <c r="G334" s="137">
        <v>4381</v>
      </c>
      <c r="H334" s="137">
        <v>4214</v>
      </c>
      <c r="I334" s="137">
        <v>3774</v>
      </c>
      <c r="J334" s="137">
        <v>3427</v>
      </c>
      <c r="K334" s="137">
        <v>3070</v>
      </c>
      <c r="L334" s="137">
        <v>2795</v>
      </c>
      <c r="M334" s="137">
        <v>2630</v>
      </c>
      <c r="N334" s="137">
        <v>2420</v>
      </c>
      <c r="O334" s="137">
        <v>2182</v>
      </c>
      <c r="P334" s="137">
        <v>1900</v>
      </c>
      <c r="Q334" s="137">
        <v>1732</v>
      </c>
      <c r="R334" s="137">
        <v>1521</v>
      </c>
      <c r="S334" s="137">
        <v>1326</v>
      </c>
      <c r="T334" s="137">
        <v>1194</v>
      </c>
      <c r="U334" s="137">
        <v>1066</v>
      </c>
      <c r="V334" s="137">
        <v>955</v>
      </c>
      <c r="W334" s="137">
        <v>850</v>
      </c>
      <c r="X334" s="137">
        <v>708</v>
      </c>
      <c r="Y334" s="137">
        <v>614</v>
      </c>
      <c r="Z334" s="137">
        <v>537</v>
      </c>
      <c r="AA334" s="137">
        <v>498</v>
      </c>
      <c r="AB334" s="137">
        <v>496</v>
      </c>
      <c r="AC334" s="137">
        <v>423</v>
      </c>
      <c r="AD334" s="137">
        <v>345</v>
      </c>
      <c r="AE334" s="137">
        <v>268</v>
      </c>
      <c r="AF334" s="137">
        <v>222</v>
      </c>
      <c r="AG334" s="137">
        <v>179</v>
      </c>
      <c r="AH334" s="137">
        <v>150</v>
      </c>
      <c r="AI334" s="137">
        <v>151</v>
      </c>
      <c r="AJ334" s="137">
        <v>140</v>
      </c>
      <c r="AK334" s="137">
        <v>134</v>
      </c>
      <c r="AL334" s="137">
        <v>233</v>
      </c>
      <c r="AM334" s="137">
        <v>217</v>
      </c>
      <c r="AN334" s="137">
        <v>189</v>
      </c>
      <c r="AO334" s="137">
        <v>148</v>
      </c>
    </row>
    <row r="335" spans="1:41" ht="18" hidden="1" customHeight="1">
      <c r="A335" s="122" t="s">
        <v>1224</v>
      </c>
      <c r="B335" s="136" t="s">
        <v>1225</v>
      </c>
      <c r="C335" s="137">
        <v>2719</v>
      </c>
      <c r="D335" s="137">
        <v>2419</v>
      </c>
      <c r="E335" s="137">
        <v>2864</v>
      </c>
      <c r="F335" s="137">
        <v>1849</v>
      </c>
      <c r="G335" s="137">
        <v>1398</v>
      </c>
      <c r="H335" s="137">
        <v>1346</v>
      </c>
      <c r="I335" s="137">
        <v>1127</v>
      </c>
      <c r="J335" s="137">
        <v>1041</v>
      </c>
      <c r="K335" s="137">
        <v>922</v>
      </c>
      <c r="L335" s="137">
        <v>817</v>
      </c>
      <c r="M335" s="137">
        <v>790</v>
      </c>
      <c r="N335" s="137">
        <v>709</v>
      </c>
      <c r="O335" s="137">
        <v>650</v>
      </c>
      <c r="P335" s="137">
        <v>548</v>
      </c>
      <c r="Q335" s="137">
        <v>507</v>
      </c>
      <c r="R335" s="137">
        <v>425</v>
      </c>
      <c r="S335" s="137">
        <v>351</v>
      </c>
      <c r="T335" s="137">
        <v>328</v>
      </c>
      <c r="U335" s="137">
        <v>301</v>
      </c>
      <c r="V335" s="137">
        <v>281</v>
      </c>
      <c r="W335" s="137">
        <v>266</v>
      </c>
      <c r="X335" s="137">
        <v>230</v>
      </c>
      <c r="Y335" s="137">
        <v>210</v>
      </c>
      <c r="Z335" s="137">
        <v>189</v>
      </c>
      <c r="AA335" s="137">
        <v>201</v>
      </c>
      <c r="AB335" s="137">
        <v>230</v>
      </c>
      <c r="AC335" s="137">
        <v>193</v>
      </c>
      <c r="AD335" s="137">
        <v>151</v>
      </c>
      <c r="AE335" s="137">
        <v>106</v>
      </c>
      <c r="AF335" s="137">
        <v>93</v>
      </c>
      <c r="AG335" s="137">
        <v>62</v>
      </c>
      <c r="AH335" s="137">
        <v>49</v>
      </c>
      <c r="AI335" s="137">
        <v>45</v>
      </c>
      <c r="AJ335" s="137">
        <v>44</v>
      </c>
      <c r="AK335" s="137">
        <v>42</v>
      </c>
      <c r="AL335" s="137">
        <v>146</v>
      </c>
      <c r="AM335" s="137">
        <v>138</v>
      </c>
      <c r="AN335" s="137">
        <v>108</v>
      </c>
      <c r="AO335" s="137">
        <v>67</v>
      </c>
    </row>
    <row r="336" spans="1:41" ht="18" hidden="1" customHeight="1">
      <c r="A336" s="122" t="s">
        <v>1226</v>
      </c>
      <c r="B336" s="136" t="s">
        <v>1227</v>
      </c>
      <c r="C336" s="137">
        <v>988</v>
      </c>
      <c r="D336" s="137">
        <v>901</v>
      </c>
      <c r="E336" s="137">
        <v>837</v>
      </c>
      <c r="F336" s="137">
        <v>768</v>
      </c>
      <c r="G336" s="137">
        <v>724</v>
      </c>
      <c r="H336" s="137">
        <v>700</v>
      </c>
      <c r="I336" s="137">
        <v>626</v>
      </c>
      <c r="J336" s="137">
        <v>556</v>
      </c>
      <c r="K336" s="137">
        <v>530</v>
      </c>
      <c r="L336" s="137">
        <v>503</v>
      </c>
      <c r="M336" s="137">
        <v>454</v>
      </c>
      <c r="N336" s="137">
        <v>440</v>
      </c>
      <c r="O336" s="137">
        <v>400</v>
      </c>
      <c r="P336" s="137">
        <v>359</v>
      </c>
      <c r="Q336" s="137">
        <v>325</v>
      </c>
      <c r="R336" s="137">
        <v>292</v>
      </c>
      <c r="S336" s="137">
        <v>260</v>
      </c>
      <c r="T336" s="137">
        <v>240</v>
      </c>
      <c r="U336" s="137">
        <v>208</v>
      </c>
      <c r="V336" s="137">
        <v>175</v>
      </c>
      <c r="W336" s="137">
        <v>143</v>
      </c>
      <c r="X336" s="137">
        <v>99</v>
      </c>
      <c r="Y336" s="137">
        <v>87</v>
      </c>
      <c r="Z336" s="137">
        <v>80</v>
      </c>
      <c r="AA336" s="137">
        <v>63</v>
      </c>
      <c r="AB336" s="137">
        <v>62</v>
      </c>
      <c r="AC336" s="137">
        <v>58</v>
      </c>
      <c r="AD336" s="137">
        <v>52</v>
      </c>
      <c r="AE336" s="137">
        <v>48</v>
      </c>
      <c r="AF336" s="137">
        <v>41</v>
      </c>
      <c r="AG336" s="137">
        <v>38</v>
      </c>
      <c r="AH336" s="137">
        <v>36</v>
      </c>
      <c r="AI336" s="137">
        <v>36</v>
      </c>
      <c r="AJ336" s="137">
        <v>33</v>
      </c>
      <c r="AK336" s="137">
        <v>31</v>
      </c>
      <c r="AL336" s="137">
        <v>28</v>
      </c>
      <c r="AM336" s="137">
        <v>23</v>
      </c>
      <c r="AN336" s="137">
        <v>22</v>
      </c>
      <c r="AO336" s="137">
        <v>21</v>
      </c>
    </row>
    <row r="337" spans="1:41" ht="18" hidden="1" customHeight="1">
      <c r="A337" s="122" t="s">
        <v>1228</v>
      </c>
      <c r="B337" s="136" t="s">
        <v>1229</v>
      </c>
      <c r="C337" s="137">
        <v>1483</v>
      </c>
      <c r="D337" s="137">
        <v>1309</v>
      </c>
      <c r="E337" s="137">
        <v>1199</v>
      </c>
      <c r="F337" s="137">
        <v>1107</v>
      </c>
      <c r="G337" s="137">
        <v>983</v>
      </c>
      <c r="H337" s="137">
        <v>950</v>
      </c>
      <c r="I337" s="137">
        <v>916</v>
      </c>
      <c r="J337" s="137">
        <v>836</v>
      </c>
      <c r="K337" s="137">
        <v>723</v>
      </c>
      <c r="L337" s="137">
        <v>643</v>
      </c>
      <c r="M337" s="137">
        <v>607</v>
      </c>
      <c r="N337" s="137">
        <v>556</v>
      </c>
      <c r="O337" s="137">
        <v>512</v>
      </c>
      <c r="P337" s="137">
        <v>444</v>
      </c>
      <c r="Q337" s="137">
        <v>399</v>
      </c>
      <c r="R337" s="137">
        <v>352</v>
      </c>
      <c r="S337" s="137">
        <v>315</v>
      </c>
      <c r="T337" s="137">
        <v>276</v>
      </c>
      <c r="U337" s="137">
        <v>237</v>
      </c>
      <c r="V337" s="137">
        <v>204</v>
      </c>
      <c r="W337" s="137">
        <v>178</v>
      </c>
      <c r="X337" s="137">
        <v>157</v>
      </c>
      <c r="Y337" s="137">
        <v>132</v>
      </c>
      <c r="Z337" s="137">
        <v>110</v>
      </c>
      <c r="AA337" s="137">
        <v>95</v>
      </c>
      <c r="AB337" s="137">
        <v>78</v>
      </c>
      <c r="AC337" s="137">
        <v>66</v>
      </c>
      <c r="AD337" s="137">
        <v>55</v>
      </c>
      <c r="AE337" s="137">
        <v>40</v>
      </c>
      <c r="AF337" s="137">
        <v>28</v>
      </c>
      <c r="AG337" s="137">
        <v>24</v>
      </c>
      <c r="AH337" s="137">
        <v>22</v>
      </c>
      <c r="AI337" s="137">
        <v>23</v>
      </c>
      <c r="AJ337" s="137">
        <v>20</v>
      </c>
      <c r="AK337" s="137">
        <v>18</v>
      </c>
      <c r="AL337" s="137">
        <v>17</v>
      </c>
      <c r="AM337" s="137">
        <v>13</v>
      </c>
      <c r="AN337" s="137">
        <v>13</v>
      </c>
      <c r="AO337" s="137">
        <v>13</v>
      </c>
    </row>
    <row r="338" spans="1:41" ht="18" hidden="1" customHeight="1">
      <c r="A338" s="122" t="s">
        <v>1230</v>
      </c>
      <c r="B338" s="136" t="s">
        <v>1231</v>
      </c>
      <c r="C338" s="137">
        <v>1190</v>
      </c>
      <c r="D338" s="137">
        <v>1040</v>
      </c>
      <c r="E338" s="137">
        <v>954</v>
      </c>
      <c r="F338" s="137">
        <v>845</v>
      </c>
      <c r="G338" s="137">
        <v>733</v>
      </c>
      <c r="H338" s="137">
        <v>693</v>
      </c>
      <c r="I338" s="137">
        <v>628</v>
      </c>
      <c r="J338" s="137">
        <v>573</v>
      </c>
      <c r="K338" s="137">
        <v>518</v>
      </c>
      <c r="L338" s="137">
        <v>479</v>
      </c>
      <c r="M338" s="137">
        <v>450</v>
      </c>
      <c r="N338" s="137">
        <v>412</v>
      </c>
      <c r="O338" s="137">
        <v>364</v>
      </c>
      <c r="P338" s="137">
        <v>318</v>
      </c>
      <c r="Q338" s="137">
        <v>295</v>
      </c>
      <c r="R338" s="137">
        <v>257</v>
      </c>
      <c r="S338" s="137">
        <v>228</v>
      </c>
      <c r="T338" s="137">
        <v>198</v>
      </c>
      <c r="U338" s="137">
        <v>180</v>
      </c>
      <c r="V338" s="137">
        <v>161</v>
      </c>
      <c r="W338" s="137">
        <v>141</v>
      </c>
      <c r="X338" s="137">
        <v>124</v>
      </c>
      <c r="Y338" s="137">
        <v>107</v>
      </c>
      <c r="Z338" s="137">
        <v>96</v>
      </c>
      <c r="AA338" s="137">
        <v>86</v>
      </c>
      <c r="AB338" s="137">
        <v>77</v>
      </c>
      <c r="AC338" s="137">
        <v>62</v>
      </c>
      <c r="AD338" s="137">
        <v>51</v>
      </c>
      <c r="AE338" s="137">
        <v>45</v>
      </c>
      <c r="AF338" s="137">
        <v>34</v>
      </c>
      <c r="AG338" s="137">
        <v>32</v>
      </c>
      <c r="AH338" s="137">
        <v>25</v>
      </c>
      <c r="AI338" s="137">
        <v>27</v>
      </c>
      <c r="AJ338" s="137">
        <v>26</v>
      </c>
      <c r="AK338" s="137">
        <v>27</v>
      </c>
      <c r="AL338" s="137">
        <v>26</v>
      </c>
      <c r="AM338" s="137">
        <v>25</v>
      </c>
      <c r="AN338" s="137">
        <v>27</v>
      </c>
      <c r="AO338" s="137">
        <v>26</v>
      </c>
    </row>
    <row r="339" spans="1:41" ht="18" hidden="1" customHeight="1">
      <c r="A339" s="122" t="s">
        <v>1232</v>
      </c>
      <c r="B339" s="136" t="s">
        <v>1233</v>
      </c>
      <c r="C339" s="137">
        <v>868</v>
      </c>
      <c r="D339" s="137">
        <v>748</v>
      </c>
      <c r="E339" s="137">
        <v>690</v>
      </c>
      <c r="F339" s="137">
        <v>625</v>
      </c>
      <c r="G339" s="137">
        <v>542</v>
      </c>
      <c r="H339" s="137">
        <v>525</v>
      </c>
      <c r="I339" s="137">
        <v>477</v>
      </c>
      <c r="J339" s="137">
        <v>421</v>
      </c>
      <c r="K339" s="137">
        <v>377</v>
      </c>
      <c r="L339" s="137">
        <v>353</v>
      </c>
      <c r="M339" s="137">
        <v>329</v>
      </c>
      <c r="N339" s="137">
        <v>303</v>
      </c>
      <c r="O339" s="137">
        <v>256</v>
      </c>
      <c r="P339" s="137">
        <v>231</v>
      </c>
      <c r="Q339" s="137">
        <v>206</v>
      </c>
      <c r="R339" s="137">
        <v>195</v>
      </c>
      <c r="S339" s="137">
        <v>172</v>
      </c>
      <c r="T339" s="137">
        <v>152</v>
      </c>
      <c r="U339" s="137">
        <v>140</v>
      </c>
      <c r="V339" s="137">
        <v>134</v>
      </c>
      <c r="W339" s="137">
        <v>122</v>
      </c>
      <c r="X339" s="137">
        <v>98</v>
      </c>
      <c r="Y339" s="137">
        <v>78</v>
      </c>
      <c r="Z339" s="137">
        <v>62</v>
      </c>
      <c r="AA339" s="137">
        <v>53</v>
      </c>
      <c r="AB339" s="137">
        <v>49</v>
      </c>
      <c r="AC339" s="137">
        <v>44</v>
      </c>
      <c r="AD339" s="137">
        <v>36</v>
      </c>
      <c r="AE339" s="137">
        <v>29</v>
      </c>
      <c r="AF339" s="137">
        <v>26</v>
      </c>
      <c r="AG339" s="137">
        <v>23</v>
      </c>
      <c r="AH339" s="137">
        <v>18</v>
      </c>
      <c r="AI339" s="137">
        <v>20</v>
      </c>
      <c r="AJ339" s="137">
        <v>17</v>
      </c>
      <c r="AK339" s="137">
        <v>16</v>
      </c>
      <c r="AL339" s="137">
        <v>16</v>
      </c>
      <c r="AM339" s="137">
        <v>18</v>
      </c>
      <c r="AN339" s="137">
        <v>19</v>
      </c>
      <c r="AO339" s="137">
        <v>21</v>
      </c>
    </row>
    <row r="340" spans="1:41" ht="18" hidden="1" customHeight="1">
      <c r="A340" s="122"/>
      <c r="B340" s="136" t="s">
        <v>727</v>
      </c>
      <c r="C340" s="137" t="s">
        <v>631</v>
      </c>
      <c r="D340" s="137">
        <v>0</v>
      </c>
      <c r="E340" s="137">
        <v>0</v>
      </c>
      <c r="F340" s="137" t="s">
        <v>631</v>
      </c>
      <c r="G340" s="137" t="s">
        <v>631</v>
      </c>
      <c r="H340" s="137">
        <v>0</v>
      </c>
      <c r="I340" s="137">
        <v>0</v>
      </c>
      <c r="J340" s="137">
        <v>0</v>
      </c>
      <c r="K340" s="137">
        <v>0</v>
      </c>
      <c r="L340" s="137">
        <v>0</v>
      </c>
      <c r="M340" s="137">
        <v>0</v>
      </c>
      <c r="N340" s="137">
        <v>0</v>
      </c>
      <c r="O340" s="137">
        <v>0</v>
      </c>
      <c r="P340" s="137">
        <v>0</v>
      </c>
      <c r="Q340" s="137">
        <v>0</v>
      </c>
      <c r="R340" s="137">
        <v>0</v>
      </c>
      <c r="S340" s="137">
        <v>0</v>
      </c>
      <c r="T340" s="137">
        <v>0</v>
      </c>
      <c r="U340" s="137">
        <v>0</v>
      </c>
      <c r="V340" s="137">
        <v>0</v>
      </c>
      <c r="W340" s="137">
        <v>0</v>
      </c>
      <c r="X340" s="137">
        <v>0</v>
      </c>
      <c r="Y340" s="137">
        <v>0</v>
      </c>
      <c r="Z340" s="137">
        <v>0</v>
      </c>
      <c r="AA340" s="137">
        <v>0</v>
      </c>
      <c r="AB340" s="137">
        <v>0</v>
      </c>
      <c r="AC340" s="137">
        <v>0</v>
      </c>
      <c r="AD340" s="137">
        <v>0</v>
      </c>
      <c r="AE340" s="137">
        <v>0</v>
      </c>
      <c r="AF340" s="137">
        <v>0</v>
      </c>
      <c r="AG340" s="137">
        <v>0</v>
      </c>
      <c r="AH340" s="137">
        <v>0</v>
      </c>
      <c r="AI340" s="137">
        <v>0</v>
      </c>
      <c r="AJ340" s="137">
        <v>0</v>
      </c>
      <c r="AK340" s="137">
        <v>0</v>
      </c>
      <c r="AL340" s="137">
        <v>0</v>
      </c>
      <c r="AM340" s="137">
        <v>0</v>
      </c>
      <c r="AN340" s="137">
        <v>0</v>
      </c>
      <c r="AO340" s="137">
        <v>0</v>
      </c>
    </row>
    <row r="341" spans="1:41" ht="18" hidden="1" customHeight="1">
      <c r="A341" s="122" t="s">
        <v>1234</v>
      </c>
      <c r="B341" s="136" t="s">
        <v>1235</v>
      </c>
      <c r="C341" s="137">
        <v>11532</v>
      </c>
      <c r="D341" s="137">
        <v>10702</v>
      </c>
      <c r="E341" s="137">
        <v>9826</v>
      </c>
      <c r="F341" s="137">
        <v>9122</v>
      </c>
      <c r="G341" s="137">
        <v>7678</v>
      </c>
      <c r="H341" s="137">
        <v>7414</v>
      </c>
      <c r="I341" s="137">
        <v>6713</v>
      </c>
      <c r="J341" s="137">
        <v>6145</v>
      </c>
      <c r="K341" s="137">
        <v>5537</v>
      </c>
      <c r="L341" s="137">
        <v>5129</v>
      </c>
      <c r="M341" s="137">
        <v>4716</v>
      </c>
      <c r="N341" s="137">
        <v>4309</v>
      </c>
      <c r="O341" s="137">
        <v>3970</v>
      </c>
      <c r="P341" s="137">
        <v>3627</v>
      </c>
      <c r="Q341" s="137">
        <v>3235</v>
      </c>
      <c r="R341" s="137">
        <v>2911</v>
      </c>
      <c r="S341" s="137">
        <v>2596</v>
      </c>
      <c r="T341" s="137">
        <v>2332</v>
      </c>
      <c r="U341" s="137">
        <v>2026</v>
      </c>
      <c r="V341" s="137">
        <v>1882</v>
      </c>
      <c r="W341" s="137">
        <v>1600</v>
      </c>
      <c r="X341" s="137">
        <v>1413</v>
      </c>
      <c r="Y341" s="137">
        <v>1182</v>
      </c>
      <c r="Z341" s="137">
        <v>1021</v>
      </c>
      <c r="AA341" s="137">
        <v>859</v>
      </c>
      <c r="AB341" s="137">
        <v>759</v>
      </c>
      <c r="AC341" s="137">
        <v>649</v>
      </c>
      <c r="AD341" s="137">
        <v>546</v>
      </c>
      <c r="AE341" s="137">
        <v>443</v>
      </c>
      <c r="AF341" s="137">
        <v>405</v>
      </c>
      <c r="AG341" s="137">
        <v>385</v>
      </c>
      <c r="AH341" s="137">
        <v>362</v>
      </c>
      <c r="AI341" s="137">
        <v>340</v>
      </c>
      <c r="AJ341" s="137">
        <v>340</v>
      </c>
      <c r="AK341" s="137">
        <v>340</v>
      </c>
      <c r="AL341" s="137">
        <v>306</v>
      </c>
      <c r="AM341" s="137">
        <v>303</v>
      </c>
      <c r="AN341" s="137">
        <v>259</v>
      </c>
      <c r="AO341" s="137">
        <v>255</v>
      </c>
    </row>
    <row r="342" spans="1:41" ht="18" hidden="1" customHeight="1">
      <c r="A342" s="122" t="s">
        <v>1236</v>
      </c>
      <c r="B342" s="136" t="s">
        <v>1237</v>
      </c>
      <c r="C342" s="137">
        <v>1949</v>
      </c>
      <c r="D342" s="137">
        <v>1795</v>
      </c>
      <c r="E342" s="137">
        <v>1648</v>
      </c>
      <c r="F342" s="137">
        <v>1528</v>
      </c>
      <c r="G342" s="137">
        <v>1356</v>
      </c>
      <c r="H342" s="137">
        <v>1300</v>
      </c>
      <c r="I342" s="137">
        <v>1180</v>
      </c>
      <c r="J342" s="137">
        <v>1076</v>
      </c>
      <c r="K342" s="137">
        <v>1011</v>
      </c>
      <c r="L342" s="137">
        <v>971</v>
      </c>
      <c r="M342" s="137">
        <v>867</v>
      </c>
      <c r="N342" s="137">
        <v>823</v>
      </c>
      <c r="O342" s="137">
        <v>762</v>
      </c>
      <c r="P342" s="137">
        <v>727</v>
      </c>
      <c r="Q342" s="137">
        <v>666</v>
      </c>
      <c r="R342" s="137">
        <v>596</v>
      </c>
      <c r="S342" s="137">
        <v>517</v>
      </c>
      <c r="T342" s="137">
        <v>461</v>
      </c>
      <c r="U342" s="137">
        <v>412</v>
      </c>
      <c r="V342" s="137">
        <v>406</v>
      </c>
      <c r="W342" s="137">
        <v>337</v>
      </c>
      <c r="X342" s="137">
        <v>302</v>
      </c>
      <c r="Y342" s="137">
        <v>249</v>
      </c>
      <c r="Z342" s="137">
        <v>214</v>
      </c>
      <c r="AA342" s="137">
        <v>194</v>
      </c>
      <c r="AB342" s="137">
        <v>163</v>
      </c>
      <c r="AC342" s="137">
        <v>130</v>
      </c>
      <c r="AD342" s="137">
        <v>99</v>
      </c>
      <c r="AE342" s="137">
        <v>77</v>
      </c>
      <c r="AF342" s="137">
        <v>52</v>
      </c>
      <c r="AG342" s="137">
        <v>49</v>
      </c>
      <c r="AH342" s="137">
        <v>52</v>
      </c>
      <c r="AI342" s="137">
        <v>48</v>
      </c>
      <c r="AJ342" s="137">
        <v>45</v>
      </c>
      <c r="AK342" s="137">
        <v>49</v>
      </c>
      <c r="AL342" s="137">
        <v>38</v>
      </c>
      <c r="AM342" s="137">
        <v>36</v>
      </c>
      <c r="AN342" s="137">
        <v>22</v>
      </c>
      <c r="AO342" s="137">
        <v>23</v>
      </c>
    </row>
    <row r="343" spans="1:41" ht="18" hidden="1" customHeight="1">
      <c r="A343" s="122" t="s">
        <v>1238</v>
      </c>
      <c r="B343" s="136" t="s">
        <v>1239</v>
      </c>
      <c r="C343" s="137">
        <v>717</v>
      </c>
      <c r="D343" s="137">
        <v>615</v>
      </c>
      <c r="E343" s="137">
        <v>549</v>
      </c>
      <c r="F343" s="137">
        <v>498</v>
      </c>
      <c r="G343" s="137">
        <v>431</v>
      </c>
      <c r="H343" s="137">
        <v>414</v>
      </c>
      <c r="I343" s="137">
        <v>358</v>
      </c>
      <c r="J343" s="137">
        <v>306</v>
      </c>
      <c r="K343" s="137">
        <v>267</v>
      </c>
      <c r="L343" s="137">
        <v>239</v>
      </c>
      <c r="M343" s="137">
        <v>209</v>
      </c>
      <c r="N343" s="137">
        <v>178</v>
      </c>
      <c r="O343" s="137">
        <v>162</v>
      </c>
      <c r="P343" s="137">
        <v>140</v>
      </c>
      <c r="Q343" s="137">
        <v>129</v>
      </c>
      <c r="R343" s="137">
        <v>111</v>
      </c>
      <c r="S343" s="137">
        <v>97</v>
      </c>
      <c r="T343" s="137">
        <v>94</v>
      </c>
      <c r="U343" s="137">
        <v>76</v>
      </c>
      <c r="V343" s="137">
        <v>67</v>
      </c>
      <c r="W343" s="137">
        <v>58</v>
      </c>
      <c r="X343" s="137">
        <v>52</v>
      </c>
      <c r="Y343" s="137">
        <v>43</v>
      </c>
      <c r="Z343" s="137">
        <v>40</v>
      </c>
      <c r="AA343" s="137">
        <v>35</v>
      </c>
      <c r="AB343" s="137">
        <v>34</v>
      </c>
      <c r="AC343" s="137">
        <v>31</v>
      </c>
      <c r="AD343" s="137">
        <v>26</v>
      </c>
      <c r="AE343" s="137">
        <v>20</v>
      </c>
      <c r="AF343" s="137">
        <v>16</v>
      </c>
      <c r="AG343" s="137">
        <v>17</v>
      </c>
      <c r="AH343" s="137">
        <v>14</v>
      </c>
      <c r="AI343" s="137">
        <v>11</v>
      </c>
      <c r="AJ343" s="137">
        <v>10</v>
      </c>
      <c r="AK343" s="137">
        <v>9</v>
      </c>
      <c r="AL343" s="137">
        <v>8</v>
      </c>
      <c r="AM343" s="137">
        <v>9</v>
      </c>
      <c r="AN343" s="137">
        <v>9</v>
      </c>
      <c r="AO343" s="137">
        <v>9</v>
      </c>
    </row>
    <row r="344" spans="1:41" ht="18" hidden="1" customHeight="1">
      <c r="A344" s="122" t="s">
        <v>1240</v>
      </c>
      <c r="B344" s="136" t="s">
        <v>1241</v>
      </c>
      <c r="C344" s="137">
        <v>1362</v>
      </c>
      <c r="D344" s="137">
        <v>1246</v>
      </c>
      <c r="E344" s="137">
        <v>1159</v>
      </c>
      <c r="F344" s="137">
        <v>1046</v>
      </c>
      <c r="G344" s="137">
        <v>906</v>
      </c>
      <c r="H344" s="137">
        <v>894</v>
      </c>
      <c r="I344" s="137">
        <v>826</v>
      </c>
      <c r="J344" s="137">
        <v>759</v>
      </c>
      <c r="K344" s="137">
        <v>691</v>
      </c>
      <c r="L344" s="137">
        <v>640</v>
      </c>
      <c r="M344" s="137">
        <v>591</v>
      </c>
      <c r="N344" s="137">
        <v>532</v>
      </c>
      <c r="O344" s="137">
        <v>484</v>
      </c>
      <c r="P344" s="137">
        <v>439</v>
      </c>
      <c r="Q344" s="137">
        <v>378</v>
      </c>
      <c r="R344" s="137">
        <v>348</v>
      </c>
      <c r="S344" s="137">
        <v>293</v>
      </c>
      <c r="T344" s="137">
        <v>261</v>
      </c>
      <c r="U344" s="137">
        <v>216</v>
      </c>
      <c r="V344" s="137">
        <v>192</v>
      </c>
      <c r="W344" s="137">
        <v>159</v>
      </c>
      <c r="X344" s="137">
        <v>145</v>
      </c>
      <c r="Y344" s="137">
        <v>111</v>
      </c>
      <c r="Z344" s="137">
        <v>95</v>
      </c>
      <c r="AA344" s="137">
        <v>71</v>
      </c>
      <c r="AB344" s="137">
        <v>70</v>
      </c>
      <c r="AC344" s="137">
        <v>59</v>
      </c>
      <c r="AD344" s="137">
        <v>49</v>
      </c>
      <c r="AE344" s="137">
        <v>38</v>
      </c>
      <c r="AF344" s="137">
        <v>27</v>
      </c>
      <c r="AG344" s="137">
        <v>22</v>
      </c>
      <c r="AH344" s="137">
        <v>20</v>
      </c>
      <c r="AI344" s="137">
        <v>17</v>
      </c>
      <c r="AJ344" s="137">
        <v>14</v>
      </c>
      <c r="AK344" s="137">
        <v>9</v>
      </c>
      <c r="AL344" s="137">
        <v>8</v>
      </c>
      <c r="AM344" s="137">
        <v>6</v>
      </c>
      <c r="AN344" s="137">
        <v>7</v>
      </c>
      <c r="AO344" s="137">
        <v>6</v>
      </c>
    </row>
    <row r="345" spans="1:41" ht="18" hidden="1" customHeight="1">
      <c r="A345" s="122" t="s">
        <v>1242</v>
      </c>
      <c r="B345" s="136" t="s">
        <v>1243</v>
      </c>
      <c r="C345" s="137">
        <v>1187</v>
      </c>
      <c r="D345" s="137">
        <v>1440</v>
      </c>
      <c r="E345" s="137">
        <v>1297</v>
      </c>
      <c r="F345" s="137">
        <v>1211</v>
      </c>
      <c r="G345" s="137">
        <v>626</v>
      </c>
      <c r="H345" s="137">
        <v>592</v>
      </c>
      <c r="I345" s="137">
        <v>534</v>
      </c>
      <c r="J345" s="137">
        <v>480</v>
      </c>
      <c r="K345" s="137">
        <v>415</v>
      </c>
      <c r="L345" s="137">
        <v>383</v>
      </c>
      <c r="M345" s="137">
        <v>359</v>
      </c>
      <c r="N345" s="137">
        <v>327</v>
      </c>
      <c r="O345" s="137">
        <v>307</v>
      </c>
      <c r="P345" s="137">
        <v>278</v>
      </c>
      <c r="Q345" s="137">
        <v>243</v>
      </c>
      <c r="R345" s="137">
        <v>200</v>
      </c>
      <c r="S345" s="137">
        <v>184</v>
      </c>
      <c r="T345" s="137">
        <v>159</v>
      </c>
      <c r="U345" s="137">
        <v>144</v>
      </c>
      <c r="V345" s="137">
        <v>134</v>
      </c>
      <c r="W345" s="137">
        <v>112</v>
      </c>
      <c r="X345" s="137">
        <v>101</v>
      </c>
      <c r="Y345" s="137">
        <v>88</v>
      </c>
      <c r="Z345" s="137">
        <v>75</v>
      </c>
      <c r="AA345" s="137">
        <v>61</v>
      </c>
      <c r="AB345" s="137">
        <v>55</v>
      </c>
      <c r="AC345" s="137">
        <v>46</v>
      </c>
      <c r="AD345" s="137">
        <v>41</v>
      </c>
      <c r="AE345" s="137">
        <v>30</v>
      </c>
      <c r="AF345" s="137">
        <v>23</v>
      </c>
      <c r="AG345" s="137">
        <v>22</v>
      </c>
      <c r="AH345" s="137">
        <v>22</v>
      </c>
      <c r="AI345" s="137">
        <v>18</v>
      </c>
      <c r="AJ345" s="137">
        <v>17</v>
      </c>
      <c r="AK345" s="137">
        <v>15</v>
      </c>
      <c r="AL345" s="137">
        <v>15</v>
      </c>
      <c r="AM345" s="137">
        <v>16</v>
      </c>
      <c r="AN345" s="137">
        <v>17</v>
      </c>
      <c r="AO345" s="137">
        <v>16</v>
      </c>
    </row>
    <row r="346" spans="1:41" ht="18" hidden="1" customHeight="1">
      <c r="A346" s="122" t="s">
        <v>1244</v>
      </c>
      <c r="B346" s="136" t="s">
        <v>1245</v>
      </c>
      <c r="C346" s="137">
        <v>1268</v>
      </c>
      <c r="D346" s="137">
        <v>1110</v>
      </c>
      <c r="E346" s="137">
        <v>1078</v>
      </c>
      <c r="F346" s="137">
        <v>1083</v>
      </c>
      <c r="G346" s="137">
        <v>997</v>
      </c>
      <c r="H346" s="137">
        <v>974</v>
      </c>
      <c r="I346" s="137">
        <v>871</v>
      </c>
      <c r="J346" s="137">
        <v>791</v>
      </c>
      <c r="K346" s="137">
        <v>727</v>
      </c>
      <c r="L346" s="137">
        <v>641</v>
      </c>
      <c r="M346" s="137">
        <v>588</v>
      </c>
      <c r="N346" s="137">
        <v>535</v>
      </c>
      <c r="O346" s="137">
        <v>502</v>
      </c>
      <c r="P346" s="137">
        <v>443</v>
      </c>
      <c r="Q346" s="137">
        <v>394</v>
      </c>
      <c r="R346" s="137">
        <v>383</v>
      </c>
      <c r="S346" s="137">
        <v>360</v>
      </c>
      <c r="T346" s="137">
        <v>317</v>
      </c>
      <c r="U346" s="137">
        <v>264</v>
      </c>
      <c r="V346" s="137">
        <v>241</v>
      </c>
      <c r="W346" s="137">
        <v>210</v>
      </c>
      <c r="X346" s="137">
        <v>170</v>
      </c>
      <c r="Y346" s="137">
        <v>143</v>
      </c>
      <c r="Z346" s="137">
        <v>129</v>
      </c>
      <c r="AA346" s="137">
        <v>118</v>
      </c>
      <c r="AB346" s="137">
        <v>108</v>
      </c>
      <c r="AC346" s="137">
        <v>94</v>
      </c>
      <c r="AD346" s="137">
        <v>90</v>
      </c>
      <c r="AE346" s="137">
        <v>73</v>
      </c>
      <c r="AF346" s="137">
        <v>92</v>
      </c>
      <c r="AG346" s="137">
        <v>96</v>
      </c>
      <c r="AH346" s="137">
        <v>88</v>
      </c>
      <c r="AI346" s="137">
        <v>90</v>
      </c>
      <c r="AJ346" s="137">
        <v>96</v>
      </c>
      <c r="AK346" s="137">
        <v>103</v>
      </c>
      <c r="AL346" s="137">
        <v>89</v>
      </c>
      <c r="AM346" s="137">
        <v>89</v>
      </c>
      <c r="AN346" s="137">
        <v>60</v>
      </c>
      <c r="AO346" s="137">
        <v>60</v>
      </c>
    </row>
    <row r="347" spans="1:41" ht="18" hidden="1" customHeight="1">
      <c r="A347" s="122" t="s">
        <v>1246</v>
      </c>
      <c r="B347" s="136" t="s">
        <v>1247</v>
      </c>
      <c r="C347" s="137">
        <v>650</v>
      </c>
      <c r="D347" s="137">
        <v>589</v>
      </c>
      <c r="E347" s="137">
        <v>542</v>
      </c>
      <c r="F347" s="137">
        <v>497</v>
      </c>
      <c r="G347" s="137">
        <v>442</v>
      </c>
      <c r="H347" s="137">
        <v>433</v>
      </c>
      <c r="I347" s="137">
        <v>392</v>
      </c>
      <c r="J347" s="137">
        <v>373</v>
      </c>
      <c r="K347" s="137">
        <v>333</v>
      </c>
      <c r="L347" s="137">
        <v>311</v>
      </c>
      <c r="M347" s="137">
        <v>279</v>
      </c>
      <c r="N347" s="137">
        <v>255</v>
      </c>
      <c r="O347" s="137">
        <v>244</v>
      </c>
      <c r="P347" s="137">
        <v>218</v>
      </c>
      <c r="Q347" s="137">
        <v>200</v>
      </c>
      <c r="R347" s="137">
        <v>172</v>
      </c>
      <c r="S347" s="137">
        <v>162</v>
      </c>
      <c r="T347" s="137">
        <v>147</v>
      </c>
      <c r="U347" s="137">
        <v>125</v>
      </c>
      <c r="V347" s="137">
        <v>121</v>
      </c>
      <c r="W347" s="137">
        <v>92</v>
      </c>
      <c r="X347" s="137">
        <v>86</v>
      </c>
      <c r="Y347" s="137">
        <v>79</v>
      </c>
      <c r="Z347" s="137">
        <v>65</v>
      </c>
      <c r="AA347" s="137">
        <v>60</v>
      </c>
      <c r="AB347" s="137">
        <v>50</v>
      </c>
      <c r="AC347" s="137">
        <v>48</v>
      </c>
      <c r="AD347" s="137">
        <v>44</v>
      </c>
      <c r="AE347" s="137">
        <v>38</v>
      </c>
      <c r="AF347" s="137">
        <v>36</v>
      </c>
      <c r="AG347" s="137">
        <v>30</v>
      </c>
      <c r="AH347" s="137">
        <v>26</v>
      </c>
      <c r="AI347" s="137">
        <v>24</v>
      </c>
      <c r="AJ347" s="137">
        <v>24</v>
      </c>
      <c r="AK347" s="137">
        <v>22</v>
      </c>
      <c r="AL347" s="137">
        <v>24</v>
      </c>
      <c r="AM347" s="137">
        <v>28</v>
      </c>
      <c r="AN347" s="137">
        <v>26</v>
      </c>
      <c r="AO347" s="137">
        <v>25</v>
      </c>
    </row>
    <row r="348" spans="1:41" ht="18" hidden="1" customHeight="1">
      <c r="A348" s="136" t="s">
        <v>1248</v>
      </c>
      <c r="B348" s="136" t="s">
        <v>1249</v>
      </c>
      <c r="C348" s="137">
        <v>645</v>
      </c>
      <c r="D348" s="137">
        <v>564</v>
      </c>
      <c r="E348" s="137">
        <v>495</v>
      </c>
      <c r="F348" s="137">
        <v>445</v>
      </c>
      <c r="G348" s="137">
        <v>392</v>
      </c>
      <c r="H348" s="137">
        <v>371</v>
      </c>
      <c r="I348" s="137">
        <v>337</v>
      </c>
      <c r="J348" s="137">
        <v>311</v>
      </c>
      <c r="K348" s="137">
        <v>271</v>
      </c>
      <c r="L348" s="137">
        <v>246</v>
      </c>
      <c r="M348" s="137">
        <v>227</v>
      </c>
      <c r="N348" s="137">
        <v>204</v>
      </c>
      <c r="O348" s="137">
        <v>193</v>
      </c>
      <c r="P348" s="137">
        <v>183</v>
      </c>
      <c r="Q348" s="137">
        <v>161</v>
      </c>
      <c r="R348" s="137">
        <v>149</v>
      </c>
      <c r="S348" s="137">
        <v>132</v>
      </c>
      <c r="T348" s="137">
        <v>118</v>
      </c>
      <c r="U348" s="137">
        <v>100</v>
      </c>
      <c r="V348" s="137">
        <v>92</v>
      </c>
      <c r="W348" s="137">
        <v>74</v>
      </c>
      <c r="X348" s="137">
        <v>68</v>
      </c>
      <c r="Y348" s="137">
        <v>50</v>
      </c>
      <c r="Z348" s="137">
        <v>39</v>
      </c>
      <c r="AA348" s="137">
        <v>28</v>
      </c>
      <c r="AB348" s="137">
        <v>21</v>
      </c>
      <c r="AC348" s="137">
        <v>18</v>
      </c>
      <c r="AD348" s="137">
        <v>17</v>
      </c>
      <c r="AE348" s="137">
        <v>13</v>
      </c>
      <c r="AF348" s="137">
        <v>15</v>
      </c>
      <c r="AG348" s="137">
        <v>13</v>
      </c>
      <c r="AH348" s="137">
        <v>15</v>
      </c>
      <c r="AI348" s="137">
        <v>12</v>
      </c>
      <c r="AJ348" s="137">
        <v>9</v>
      </c>
      <c r="AK348" s="137">
        <v>9</v>
      </c>
      <c r="AL348" s="137">
        <v>9</v>
      </c>
      <c r="AM348" s="137">
        <v>7</v>
      </c>
      <c r="AN348" s="137">
        <v>5</v>
      </c>
      <c r="AO348" s="137" t="s">
        <v>631</v>
      </c>
    </row>
    <row r="349" spans="1:41" ht="18" hidden="1" customHeight="1">
      <c r="A349" s="122" t="s">
        <v>1250</v>
      </c>
      <c r="B349" s="136" t="s">
        <v>1251</v>
      </c>
      <c r="C349" s="137">
        <v>770</v>
      </c>
      <c r="D349" s="137">
        <v>689</v>
      </c>
      <c r="E349" s="137">
        <v>638</v>
      </c>
      <c r="F349" s="137">
        <v>554</v>
      </c>
      <c r="G349" s="137">
        <v>493</v>
      </c>
      <c r="H349" s="137">
        <v>470</v>
      </c>
      <c r="I349" s="137">
        <v>430</v>
      </c>
      <c r="J349" s="137">
        <v>392</v>
      </c>
      <c r="K349" s="137">
        <v>342</v>
      </c>
      <c r="L349" s="137">
        <v>323</v>
      </c>
      <c r="M349" s="137">
        <v>313</v>
      </c>
      <c r="N349" s="137">
        <v>283</v>
      </c>
      <c r="O349" s="137">
        <v>274</v>
      </c>
      <c r="P349" s="137">
        <v>247</v>
      </c>
      <c r="Q349" s="137">
        <v>226</v>
      </c>
      <c r="R349" s="137">
        <v>206</v>
      </c>
      <c r="S349" s="137">
        <v>192</v>
      </c>
      <c r="T349" s="137">
        <v>175</v>
      </c>
      <c r="U349" s="137">
        <v>156</v>
      </c>
      <c r="V349" s="137">
        <v>142</v>
      </c>
      <c r="W349" s="137">
        <v>129</v>
      </c>
      <c r="X349" s="137">
        <v>113</v>
      </c>
      <c r="Y349" s="137">
        <v>90</v>
      </c>
      <c r="Z349" s="137">
        <v>76</v>
      </c>
      <c r="AA349" s="137">
        <v>58</v>
      </c>
      <c r="AB349" s="137">
        <v>50</v>
      </c>
      <c r="AC349" s="137">
        <v>44</v>
      </c>
      <c r="AD349" s="137">
        <v>38</v>
      </c>
      <c r="AE349" s="137">
        <v>27</v>
      </c>
      <c r="AF349" s="137">
        <v>25</v>
      </c>
      <c r="AG349" s="137">
        <v>26</v>
      </c>
      <c r="AH349" s="137">
        <v>20</v>
      </c>
      <c r="AI349" s="137">
        <v>20</v>
      </c>
      <c r="AJ349" s="137">
        <v>23</v>
      </c>
      <c r="AK349" s="137">
        <v>24</v>
      </c>
      <c r="AL349" s="137">
        <v>17</v>
      </c>
      <c r="AM349" s="137">
        <v>18</v>
      </c>
      <c r="AN349" s="137">
        <v>14</v>
      </c>
      <c r="AO349" s="137">
        <v>16</v>
      </c>
    </row>
    <row r="350" spans="1:41" ht="18" hidden="1" customHeight="1">
      <c r="A350" s="122" t="s">
        <v>1252</v>
      </c>
      <c r="B350" s="136" t="s">
        <v>1253</v>
      </c>
      <c r="C350" s="137">
        <v>725</v>
      </c>
      <c r="D350" s="137">
        <v>642</v>
      </c>
      <c r="E350" s="137">
        <v>607</v>
      </c>
      <c r="F350" s="137">
        <v>556</v>
      </c>
      <c r="G350" s="137">
        <v>498</v>
      </c>
      <c r="H350" s="137">
        <v>489</v>
      </c>
      <c r="I350" s="137">
        <v>432</v>
      </c>
      <c r="J350" s="137">
        <v>404</v>
      </c>
      <c r="K350" s="137">
        <v>365</v>
      </c>
      <c r="L350" s="137">
        <v>337</v>
      </c>
      <c r="M350" s="137">
        <v>317</v>
      </c>
      <c r="N350" s="137">
        <v>295</v>
      </c>
      <c r="O350" s="137">
        <v>272</v>
      </c>
      <c r="P350" s="137">
        <v>246</v>
      </c>
      <c r="Q350" s="137">
        <v>208</v>
      </c>
      <c r="R350" s="137">
        <v>188</v>
      </c>
      <c r="S350" s="137">
        <v>173</v>
      </c>
      <c r="T350" s="137">
        <v>155</v>
      </c>
      <c r="U350" s="137">
        <v>132</v>
      </c>
      <c r="V350" s="137">
        <v>121</v>
      </c>
      <c r="W350" s="137">
        <v>97</v>
      </c>
      <c r="X350" s="137">
        <v>87</v>
      </c>
      <c r="Y350" s="137">
        <v>74</v>
      </c>
      <c r="Z350" s="137">
        <v>59</v>
      </c>
      <c r="AA350" s="137">
        <v>46</v>
      </c>
      <c r="AB350" s="137">
        <v>31</v>
      </c>
      <c r="AC350" s="137">
        <v>27</v>
      </c>
      <c r="AD350" s="137">
        <v>14</v>
      </c>
      <c r="AE350" s="137">
        <v>9</v>
      </c>
      <c r="AF350" s="137">
        <v>6</v>
      </c>
      <c r="AG350" s="137">
        <v>7</v>
      </c>
      <c r="AH350" s="137">
        <v>8</v>
      </c>
      <c r="AI350" s="137">
        <v>7</v>
      </c>
      <c r="AJ350" s="137">
        <v>8</v>
      </c>
      <c r="AK350" s="137">
        <v>8</v>
      </c>
      <c r="AL350" s="137">
        <v>8</v>
      </c>
      <c r="AM350" s="137">
        <v>6</v>
      </c>
      <c r="AN350" s="137">
        <v>5</v>
      </c>
      <c r="AO350" s="137" t="s">
        <v>631</v>
      </c>
    </row>
    <row r="351" spans="1:41" ht="18" hidden="1" customHeight="1">
      <c r="A351" s="122" t="s">
        <v>1254</v>
      </c>
      <c r="B351" s="136" t="s">
        <v>1255</v>
      </c>
      <c r="C351" s="137">
        <v>1492</v>
      </c>
      <c r="D351" s="137">
        <v>1325</v>
      </c>
      <c r="E351" s="137">
        <v>1167</v>
      </c>
      <c r="F351" s="137">
        <v>1112</v>
      </c>
      <c r="G351" s="137">
        <v>1014</v>
      </c>
      <c r="H351" s="137">
        <v>972</v>
      </c>
      <c r="I351" s="137">
        <v>898</v>
      </c>
      <c r="J351" s="137">
        <v>839</v>
      </c>
      <c r="K351" s="137">
        <v>754</v>
      </c>
      <c r="L351" s="137">
        <v>693</v>
      </c>
      <c r="M351" s="137">
        <v>650</v>
      </c>
      <c r="N351" s="137">
        <v>583</v>
      </c>
      <c r="O351" s="137">
        <v>517</v>
      </c>
      <c r="P351" s="137">
        <v>475</v>
      </c>
      <c r="Q351" s="137">
        <v>434</v>
      </c>
      <c r="R351" s="137">
        <v>381</v>
      </c>
      <c r="S351" s="137">
        <v>336</v>
      </c>
      <c r="T351" s="137">
        <v>317</v>
      </c>
      <c r="U351" s="137">
        <v>286</v>
      </c>
      <c r="V351" s="137">
        <v>260</v>
      </c>
      <c r="W351" s="137">
        <v>221</v>
      </c>
      <c r="X351" s="137">
        <v>191</v>
      </c>
      <c r="Y351" s="137">
        <v>168</v>
      </c>
      <c r="Z351" s="137">
        <v>160</v>
      </c>
      <c r="AA351" s="137">
        <v>140</v>
      </c>
      <c r="AB351" s="137">
        <v>134</v>
      </c>
      <c r="AC351" s="137">
        <v>120</v>
      </c>
      <c r="AD351" s="137">
        <v>104</v>
      </c>
      <c r="AE351" s="137">
        <v>101</v>
      </c>
      <c r="AF351" s="137">
        <v>95</v>
      </c>
      <c r="AG351" s="137">
        <v>89</v>
      </c>
      <c r="AH351" s="137">
        <v>85</v>
      </c>
      <c r="AI351" s="137">
        <v>85</v>
      </c>
      <c r="AJ351" s="137">
        <v>84</v>
      </c>
      <c r="AK351" s="137">
        <v>81</v>
      </c>
      <c r="AL351" s="137">
        <v>81</v>
      </c>
      <c r="AM351" s="137">
        <v>76</v>
      </c>
      <c r="AN351" s="137">
        <v>82</v>
      </c>
      <c r="AO351" s="137">
        <v>82</v>
      </c>
    </row>
    <row r="352" spans="1:41" ht="18" hidden="1" customHeight="1">
      <c r="A352" s="122" t="s">
        <v>1256</v>
      </c>
      <c r="B352" s="136" t="s">
        <v>1257</v>
      </c>
      <c r="C352" s="137">
        <v>763</v>
      </c>
      <c r="D352" s="137">
        <v>685</v>
      </c>
      <c r="E352" s="137">
        <v>645</v>
      </c>
      <c r="F352" s="137">
        <v>591</v>
      </c>
      <c r="G352" s="137">
        <v>522</v>
      </c>
      <c r="H352" s="137">
        <v>504</v>
      </c>
      <c r="I352" s="137">
        <v>454</v>
      </c>
      <c r="J352" s="137">
        <v>413</v>
      </c>
      <c r="K352" s="137">
        <v>360</v>
      </c>
      <c r="L352" s="137">
        <v>343</v>
      </c>
      <c r="M352" s="137">
        <v>314</v>
      </c>
      <c r="N352" s="137">
        <v>293</v>
      </c>
      <c r="O352" s="137">
        <v>252</v>
      </c>
      <c r="P352" s="137">
        <v>230</v>
      </c>
      <c r="Q352" s="137">
        <v>194</v>
      </c>
      <c r="R352" s="137">
        <v>175</v>
      </c>
      <c r="S352" s="137">
        <v>149</v>
      </c>
      <c r="T352" s="137">
        <v>127</v>
      </c>
      <c r="U352" s="137">
        <v>114</v>
      </c>
      <c r="V352" s="137">
        <v>105</v>
      </c>
      <c r="W352" s="137">
        <v>110</v>
      </c>
      <c r="X352" s="137">
        <v>97</v>
      </c>
      <c r="Y352" s="137">
        <v>86</v>
      </c>
      <c r="Z352" s="137">
        <v>68</v>
      </c>
      <c r="AA352" s="137">
        <v>47</v>
      </c>
      <c r="AB352" s="137">
        <v>42</v>
      </c>
      <c r="AC352" s="137">
        <v>31</v>
      </c>
      <c r="AD352" s="137">
        <v>23</v>
      </c>
      <c r="AE352" s="137">
        <v>16</v>
      </c>
      <c r="AF352" s="137">
        <v>17</v>
      </c>
      <c r="AG352" s="137">
        <v>13</v>
      </c>
      <c r="AH352" s="137">
        <v>11</v>
      </c>
      <c r="AI352" s="137">
        <v>7</v>
      </c>
      <c r="AJ352" s="137">
        <v>8</v>
      </c>
      <c r="AK352" s="137">
        <v>9</v>
      </c>
      <c r="AL352" s="137">
        <v>8</v>
      </c>
      <c r="AM352" s="137">
        <v>11</v>
      </c>
      <c r="AN352" s="137">
        <v>11</v>
      </c>
      <c r="AO352" s="137">
        <v>10</v>
      </c>
    </row>
    <row r="353" spans="1:41" ht="18" hidden="1" customHeight="1">
      <c r="A353" s="122"/>
      <c r="B353" s="136" t="s">
        <v>727</v>
      </c>
      <c r="C353" s="137" t="s">
        <v>631</v>
      </c>
      <c r="D353" s="137" t="s">
        <v>631</v>
      </c>
      <c r="E353" s="137" t="s">
        <v>631</v>
      </c>
      <c r="F353" s="137" t="s">
        <v>631</v>
      </c>
      <c r="G353" s="137" t="s">
        <v>631</v>
      </c>
      <c r="H353" s="137" t="s">
        <v>631</v>
      </c>
      <c r="I353" s="137" t="s">
        <v>631</v>
      </c>
      <c r="J353" s="137" t="s">
        <v>631</v>
      </c>
      <c r="K353" s="137" t="s">
        <v>631</v>
      </c>
      <c r="L353" s="137" t="s">
        <v>631</v>
      </c>
      <c r="M353" s="137" t="s">
        <v>631</v>
      </c>
      <c r="N353" s="137" t="s">
        <v>631</v>
      </c>
      <c r="O353" s="137" t="s">
        <v>631</v>
      </c>
      <c r="P353" s="137" t="s">
        <v>631</v>
      </c>
      <c r="Q353" s="137" t="s">
        <v>631</v>
      </c>
      <c r="R353" s="137" t="s">
        <v>631</v>
      </c>
      <c r="S353" s="137" t="s">
        <v>631</v>
      </c>
      <c r="T353" s="137" t="s">
        <v>631</v>
      </c>
      <c r="U353" s="137" t="s">
        <v>631</v>
      </c>
      <c r="V353" s="137" t="s">
        <v>631</v>
      </c>
      <c r="W353" s="137" t="s">
        <v>631</v>
      </c>
      <c r="X353" s="137" t="s">
        <v>631</v>
      </c>
      <c r="Y353" s="137" t="s">
        <v>631</v>
      </c>
      <c r="Z353" s="137" t="s">
        <v>631</v>
      </c>
      <c r="AA353" s="137" t="s">
        <v>631</v>
      </c>
      <c r="AB353" s="137" t="s">
        <v>631</v>
      </c>
      <c r="AC353" s="137" t="s">
        <v>631</v>
      </c>
      <c r="AD353" s="137" t="s">
        <v>631</v>
      </c>
      <c r="AE353" s="137" t="s">
        <v>631</v>
      </c>
      <c r="AF353" s="137" t="s">
        <v>631</v>
      </c>
      <c r="AG353" s="137" t="s">
        <v>631</v>
      </c>
      <c r="AH353" s="137" t="s">
        <v>631</v>
      </c>
      <c r="AI353" s="137" t="s">
        <v>631</v>
      </c>
      <c r="AJ353" s="137" t="s">
        <v>631</v>
      </c>
      <c r="AK353" s="137" t="s">
        <v>631</v>
      </c>
      <c r="AL353" s="137" t="s">
        <v>631</v>
      </c>
      <c r="AM353" s="137" t="s">
        <v>631</v>
      </c>
      <c r="AN353" s="137" t="s">
        <v>631</v>
      </c>
      <c r="AO353" s="137" t="s">
        <v>631</v>
      </c>
    </row>
    <row r="354" spans="1:41" ht="18" hidden="1" customHeight="1">
      <c r="A354" s="122" t="s">
        <v>1258</v>
      </c>
      <c r="B354" s="136" t="s">
        <v>1259</v>
      </c>
      <c r="C354" s="137">
        <v>5324</v>
      </c>
      <c r="D354" s="137">
        <v>4608</v>
      </c>
      <c r="E354" s="137">
        <v>4181</v>
      </c>
      <c r="F354" s="137">
        <v>3747</v>
      </c>
      <c r="G354" s="137">
        <v>3217</v>
      </c>
      <c r="H354" s="137">
        <v>3088</v>
      </c>
      <c r="I354" s="137">
        <v>2843</v>
      </c>
      <c r="J354" s="137">
        <v>2615</v>
      </c>
      <c r="K354" s="137">
        <v>2360</v>
      </c>
      <c r="L354" s="137">
        <v>2199</v>
      </c>
      <c r="M354" s="137">
        <v>2033</v>
      </c>
      <c r="N354" s="137">
        <v>1810</v>
      </c>
      <c r="O354" s="137">
        <v>1675</v>
      </c>
      <c r="P354" s="137">
        <v>1525</v>
      </c>
      <c r="Q354" s="137">
        <v>1373</v>
      </c>
      <c r="R354" s="137">
        <v>1283</v>
      </c>
      <c r="S354" s="137">
        <v>1143</v>
      </c>
      <c r="T354" s="137">
        <v>1042</v>
      </c>
      <c r="U354" s="137">
        <v>905</v>
      </c>
      <c r="V354" s="137">
        <v>824</v>
      </c>
      <c r="W354" s="137">
        <v>747</v>
      </c>
      <c r="X354" s="137">
        <v>662</v>
      </c>
      <c r="Y354" s="137">
        <v>541</v>
      </c>
      <c r="Z354" s="137">
        <v>458</v>
      </c>
      <c r="AA354" s="137">
        <v>407</v>
      </c>
      <c r="AB354" s="137">
        <v>339</v>
      </c>
      <c r="AC354" s="137">
        <v>261</v>
      </c>
      <c r="AD354" s="137">
        <v>226</v>
      </c>
      <c r="AE354" s="137">
        <v>184</v>
      </c>
      <c r="AF354" s="137">
        <v>172</v>
      </c>
      <c r="AG354" s="137">
        <v>149</v>
      </c>
      <c r="AH354" s="137">
        <v>136</v>
      </c>
      <c r="AI354" s="137">
        <v>118</v>
      </c>
      <c r="AJ354" s="137">
        <v>103</v>
      </c>
      <c r="AK354" s="137">
        <v>90</v>
      </c>
      <c r="AL354" s="137">
        <v>85</v>
      </c>
      <c r="AM354" s="137">
        <v>80</v>
      </c>
      <c r="AN354" s="137">
        <v>76</v>
      </c>
      <c r="AO354" s="137">
        <v>71</v>
      </c>
    </row>
    <row r="355" spans="1:41" ht="18" hidden="1" customHeight="1">
      <c r="A355" s="136" t="s">
        <v>1260</v>
      </c>
      <c r="B355" s="136" t="s">
        <v>1261</v>
      </c>
      <c r="C355" s="137">
        <v>290</v>
      </c>
      <c r="D355" s="137">
        <v>250</v>
      </c>
      <c r="E355" s="137">
        <v>229</v>
      </c>
      <c r="F355" s="137">
        <v>202</v>
      </c>
      <c r="G355" s="137">
        <v>163</v>
      </c>
      <c r="H355" s="137">
        <v>148</v>
      </c>
      <c r="I355" s="137">
        <v>150</v>
      </c>
      <c r="J355" s="137">
        <v>150</v>
      </c>
      <c r="K355" s="137">
        <v>139</v>
      </c>
      <c r="L355" s="137">
        <v>130</v>
      </c>
      <c r="M355" s="137">
        <v>99</v>
      </c>
      <c r="N355" s="137">
        <v>92</v>
      </c>
      <c r="O355" s="137">
        <v>83</v>
      </c>
      <c r="P355" s="137">
        <v>77</v>
      </c>
      <c r="Q355" s="137">
        <v>73</v>
      </c>
      <c r="R355" s="137">
        <v>66</v>
      </c>
      <c r="S355" s="137">
        <v>58</v>
      </c>
      <c r="T355" s="137">
        <v>52</v>
      </c>
      <c r="U355" s="137">
        <v>46</v>
      </c>
      <c r="V355" s="137">
        <v>41</v>
      </c>
      <c r="W355" s="137">
        <v>39</v>
      </c>
      <c r="X355" s="137">
        <v>35</v>
      </c>
      <c r="Y355" s="137">
        <v>27</v>
      </c>
      <c r="Z355" s="137">
        <v>22</v>
      </c>
      <c r="AA355" s="137">
        <v>19</v>
      </c>
      <c r="AB355" s="137">
        <v>12</v>
      </c>
      <c r="AC355" s="137">
        <v>9</v>
      </c>
      <c r="AD355" s="137">
        <v>5</v>
      </c>
      <c r="AE355" s="137">
        <v>5</v>
      </c>
      <c r="AF355" s="137" t="s">
        <v>631</v>
      </c>
      <c r="AG355" s="137" t="s">
        <v>631</v>
      </c>
      <c r="AH355" s="137" t="s">
        <v>631</v>
      </c>
      <c r="AI355" s="137" t="s">
        <v>631</v>
      </c>
      <c r="AJ355" s="137" t="s">
        <v>631</v>
      </c>
      <c r="AK355" s="137" t="s">
        <v>631</v>
      </c>
      <c r="AL355" s="137" t="s">
        <v>631</v>
      </c>
      <c r="AM355" s="137" t="s">
        <v>631</v>
      </c>
      <c r="AN355" s="137" t="s">
        <v>631</v>
      </c>
      <c r="AO355" s="137" t="s">
        <v>631</v>
      </c>
    </row>
    <row r="356" spans="1:41" ht="18" hidden="1" customHeight="1">
      <c r="A356" s="122" t="s">
        <v>1262</v>
      </c>
      <c r="B356" s="136" t="s">
        <v>1263</v>
      </c>
      <c r="C356" s="137">
        <v>676</v>
      </c>
      <c r="D356" s="137">
        <v>583</v>
      </c>
      <c r="E356" s="137">
        <v>522</v>
      </c>
      <c r="F356" s="137">
        <v>460</v>
      </c>
      <c r="G356" s="137">
        <v>397</v>
      </c>
      <c r="H356" s="137">
        <v>381</v>
      </c>
      <c r="I356" s="137">
        <v>340</v>
      </c>
      <c r="J356" s="137">
        <v>304</v>
      </c>
      <c r="K356" s="137">
        <v>275</v>
      </c>
      <c r="L356" s="137">
        <v>251</v>
      </c>
      <c r="M356" s="137">
        <v>238</v>
      </c>
      <c r="N356" s="137">
        <v>233</v>
      </c>
      <c r="O356" s="137">
        <v>215</v>
      </c>
      <c r="P356" s="137">
        <v>202</v>
      </c>
      <c r="Q356" s="137">
        <v>179</v>
      </c>
      <c r="R356" s="137">
        <v>177</v>
      </c>
      <c r="S356" s="137">
        <v>162</v>
      </c>
      <c r="T356" s="137">
        <v>150</v>
      </c>
      <c r="U356" s="137">
        <v>129</v>
      </c>
      <c r="V356" s="137">
        <v>116</v>
      </c>
      <c r="W356" s="137">
        <v>105</v>
      </c>
      <c r="X356" s="137">
        <v>97</v>
      </c>
      <c r="Y356" s="137">
        <v>81</v>
      </c>
      <c r="Z356" s="137">
        <v>70</v>
      </c>
      <c r="AA356" s="137">
        <v>60</v>
      </c>
      <c r="AB356" s="137">
        <v>47</v>
      </c>
      <c r="AC356" s="137">
        <v>38</v>
      </c>
      <c r="AD356" s="137">
        <v>30</v>
      </c>
      <c r="AE356" s="137">
        <v>23</v>
      </c>
      <c r="AF356" s="137">
        <v>19</v>
      </c>
      <c r="AG356" s="137">
        <v>14</v>
      </c>
      <c r="AH356" s="137">
        <v>12</v>
      </c>
      <c r="AI356" s="137">
        <v>9</v>
      </c>
      <c r="AJ356" s="137">
        <v>6</v>
      </c>
      <c r="AK356" s="137">
        <v>5</v>
      </c>
      <c r="AL356" s="137" t="s">
        <v>631</v>
      </c>
      <c r="AM356" s="137" t="s">
        <v>631</v>
      </c>
      <c r="AN356" s="137">
        <v>6</v>
      </c>
      <c r="AO356" s="137">
        <v>6</v>
      </c>
    </row>
    <row r="357" spans="1:41" ht="18" hidden="1" customHeight="1">
      <c r="A357" s="122" t="s">
        <v>1264</v>
      </c>
      <c r="B357" s="136" t="s">
        <v>1265</v>
      </c>
      <c r="C357" s="137">
        <v>984</v>
      </c>
      <c r="D357" s="137">
        <v>871</v>
      </c>
      <c r="E357" s="137">
        <v>788</v>
      </c>
      <c r="F357" s="137">
        <v>712</v>
      </c>
      <c r="G357" s="137">
        <v>572</v>
      </c>
      <c r="H357" s="137">
        <v>544</v>
      </c>
      <c r="I357" s="137">
        <v>503</v>
      </c>
      <c r="J357" s="137">
        <v>451</v>
      </c>
      <c r="K357" s="137">
        <v>410</v>
      </c>
      <c r="L357" s="137">
        <v>372</v>
      </c>
      <c r="M357" s="137">
        <v>337</v>
      </c>
      <c r="N357" s="137">
        <v>294</v>
      </c>
      <c r="O357" s="137">
        <v>269</v>
      </c>
      <c r="P357" s="137">
        <v>247</v>
      </c>
      <c r="Q357" s="137">
        <v>226</v>
      </c>
      <c r="R357" s="137">
        <v>206</v>
      </c>
      <c r="S357" s="137">
        <v>174</v>
      </c>
      <c r="T357" s="137">
        <v>161</v>
      </c>
      <c r="U357" s="137">
        <v>137</v>
      </c>
      <c r="V357" s="137">
        <v>131</v>
      </c>
      <c r="W357" s="137">
        <v>117</v>
      </c>
      <c r="X357" s="137">
        <v>98</v>
      </c>
      <c r="Y357" s="137">
        <v>78</v>
      </c>
      <c r="Z357" s="137">
        <v>73</v>
      </c>
      <c r="AA357" s="137">
        <v>64</v>
      </c>
      <c r="AB357" s="137">
        <v>55</v>
      </c>
      <c r="AC357" s="137">
        <v>41</v>
      </c>
      <c r="AD357" s="137">
        <v>40</v>
      </c>
      <c r="AE357" s="137">
        <v>33</v>
      </c>
      <c r="AF357" s="137">
        <v>37</v>
      </c>
      <c r="AG357" s="137">
        <v>33</v>
      </c>
      <c r="AH357" s="137">
        <v>26</v>
      </c>
      <c r="AI357" s="137">
        <v>25</v>
      </c>
      <c r="AJ357" s="137">
        <v>23</v>
      </c>
      <c r="AK357" s="137">
        <v>18</v>
      </c>
      <c r="AL357" s="137">
        <v>15</v>
      </c>
      <c r="AM357" s="137">
        <v>14</v>
      </c>
      <c r="AN357" s="137">
        <v>12</v>
      </c>
      <c r="AO357" s="137">
        <v>8</v>
      </c>
    </row>
    <row r="358" spans="1:41" ht="18" hidden="1" customHeight="1">
      <c r="A358" s="122" t="s">
        <v>1266</v>
      </c>
      <c r="B358" s="136" t="s">
        <v>1267</v>
      </c>
      <c r="C358" s="137">
        <v>463</v>
      </c>
      <c r="D358" s="137">
        <v>385</v>
      </c>
      <c r="E358" s="137">
        <v>352</v>
      </c>
      <c r="F358" s="137">
        <v>323</v>
      </c>
      <c r="G358" s="137">
        <v>288</v>
      </c>
      <c r="H358" s="137">
        <v>289</v>
      </c>
      <c r="I358" s="137">
        <v>256</v>
      </c>
      <c r="J358" s="137">
        <v>230</v>
      </c>
      <c r="K358" s="137">
        <v>204</v>
      </c>
      <c r="L358" s="137">
        <v>204</v>
      </c>
      <c r="M358" s="137">
        <v>200</v>
      </c>
      <c r="N358" s="137">
        <v>175</v>
      </c>
      <c r="O358" s="137">
        <v>164</v>
      </c>
      <c r="P358" s="137">
        <v>145</v>
      </c>
      <c r="Q358" s="137">
        <v>130</v>
      </c>
      <c r="R358" s="137">
        <v>119</v>
      </c>
      <c r="S358" s="137">
        <v>112</v>
      </c>
      <c r="T358" s="137">
        <v>110</v>
      </c>
      <c r="U358" s="137">
        <v>98</v>
      </c>
      <c r="V358" s="137">
        <v>98</v>
      </c>
      <c r="W358" s="137">
        <v>93</v>
      </c>
      <c r="X358" s="137">
        <v>74</v>
      </c>
      <c r="Y358" s="137">
        <v>63</v>
      </c>
      <c r="Z358" s="137">
        <v>53</v>
      </c>
      <c r="AA358" s="137">
        <v>58</v>
      </c>
      <c r="AB358" s="137">
        <v>50</v>
      </c>
      <c r="AC358" s="137">
        <v>40</v>
      </c>
      <c r="AD358" s="137">
        <v>37</v>
      </c>
      <c r="AE358" s="137">
        <v>32</v>
      </c>
      <c r="AF358" s="137">
        <v>31</v>
      </c>
      <c r="AG358" s="137">
        <v>26</v>
      </c>
      <c r="AH358" s="137">
        <v>27</v>
      </c>
      <c r="AI358" s="137">
        <v>22</v>
      </c>
      <c r="AJ358" s="137">
        <v>22</v>
      </c>
      <c r="AK358" s="137">
        <v>18</v>
      </c>
      <c r="AL358" s="137">
        <v>18</v>
      </c>
      <c r="AM358" s="137">
        <v>16</v>
      </c>
      <c r="AN358" s="137">
        <v>16</v>
      </c>
      <c r="AO358" s="137">
        <v>16</v>
      </c>
    </row>
    <row r="359" spans="1:41" ht="18" hidden="1" customHeight="1">
      <c r="A359" s="122" t="s">
        <v>1268</v>
      </c>
      <c r="B359" s="136" t="s">
        <v>1269</v>
      </c>
      <c r="C359" s="137">
        <v>1227</v>
      </c>
      <c r="D359" s="137">
        <v>1075</v>
      </c>
      <c r="E359" s="137">
        <v>982</v>
      </c>
      <c r="F359" s="137">
        <v>887</v>
      </c>
      <c r="G359" s="137">
        <v>766</v>
      </c>
      <c r="H359" s="137">
        <v>712</v>
      </c>
      <c r="I359" s="137">
        <v>647</v>
      </c>
      <c r="J359" s="137">
        <v>593</v>
      </c>
      <c r="K359" s="137">
        <v>532</v>
      </c>
      <c r="L359" s="137">
        <v>492</v>
      </c>
      <c r="M359" s="137">
        <v>451</v>
      </c>
      <c r="N359" s="137">
        <v>426</v>
      </c>
      <c r="O359" s="137">
        <v>385</v>
      </c>
      <c r="P359" s="137">
        <v>349</v>
      </c>
      <c r="Q359" s="137">
        <v>309</v>
      </c>
      <c r="R359" s="137">
        <v>288</v>
      </c>
      <c r="S359" s="137">
        <v>254</v>
      </c>
      <c r="T359" s="137">
        <v>219</v>
      </c>
      <c r="U359" s="137">
        <v>184</v>
      </c>
      <c r="V359" s="137">
        <v>162</v>
      </c>
      <c r="W359" s="137">
        <v>143</v>
      </c>
      <c r="X359" s="137">
        <v>132</v>
      </c>
      <c r="Y359" s="137">
        <v>103</v>
      </c>
      <c r="Z359" s="137">
        <v>84</v>
      </c>
      <c r="AA359" s="137">
        <v>73</v>
      </c>
      <c r="AB359" s="137">
        <v>63</v>
      </c>
      <c r="AC359" s="137">
        <v>47</v>
      </c>
      <c r="AD359" s="137">
        <v>41</v>
      </c>
      <c r="AE359" s="137">
        <v>32</v>
      </c>
      <c r="AF359" s="137">
        <v>26</v>
      </c>
      <c r="AG359" s="137">
        <v>24</v>
      </c>
      <c r="AH359" s="137">
        <v>25</v>
      </c>
      <c r="AI359" s="137">
        <v>18</v>
      </c>
      <c r="AJ359" s="137">
        <v>17</v>
      </c>
      <c r="AK359" s="137">
        <v>16</v>
      </c>
      <c r="AL359" s="137">
        <v>16</v>
      </c>
      <c r="AM359" s="137">
        <v>16</v>
      </c>
      <c r="AN359" s="137">
        <v>13</v>
      </c>
      <c r="AO359" s="137">
        <v>12</v>
      </c>
    </row>
    <row r="360" spans="1:41" ht="18" hidden="1" customHeight="1">
      <c r="A360" s="122" t="s">
        <v>1270</v>
      </c>
      <c r="B360" s="136" t="s">
        <v>1271</v>
      </c>
      <c r="C360" s="137">
        <v>1234</v>
      </c>
      <c r="D360" s="137">
        <v>1081</v>
      </c>
      <c r="E360" s="137">
        <v>982</v>
      </c>
      <c r="F360" s="137">
        <v>878</v>
      </c>
      <c r="G360" s="137">
        <v>782</v>
      </c>
      <c r="H360" s="137">
        <v>765</v>
      </c>
      <c r="I360" s="137">
        <v>723</v>
      </c>
      <c r="J360" s="137">
        <v>662</v>
      </c>
      <c r="K360" s="137">
        <v>594</v>
      </c>
      <c r="L360" s="137">
        <v>555</v>
      </c>
      <c r="M360" s="137">
        <v>517</v>
      </c>
      <c r="N360" s="137">
        <v>421</v>
      </c>
      <c r="O360" s="137">
        <v>395</v>
      </c>
      <c r="P360" s="137">
        <v>352</v>
      </c>
      <c r="Q360" s="137">
        <v>320</v>
      </c>
      <c r="R360" s="137">
        <v>301</v>
      </c>
      <c r="S360" s="137">
        <v>273</v>
      </c>
      <c r="T360" s="137">
        <v>251</v>
      </c>
      <c r="U360" s="137">
        <v>225</v>
      </c>
      <c r="V360" s="137">
        <v>202</v>
      </c>
      <c r="W360" s="137">
        <v>182</v>
      </c>
      <c r="X360" s="137">
        <v>168</v>
      </c>
      <c r="Y360" s="137">
        <v>145</v>
      </c>
      <c r="Z360" s="137">
        <v>117</v>
      </c>
      <c r="AA360" s="137">
        <v>97</v>
      </c>
      <c r="AB360" s="137">
        <v>79</v>
      </c>
      <c r="AC360" s="137">
        <v>65</v>
      </c>
      <c r="AD360" s="137">
        <v>57</v>
      </c>
      <c r="AE360" s="137">
        <v>46</v>
      </c>
      <c r="AF360" s="137">
        <v>45</v>
      </c>
      <c r="AG360" s="137">
        <v>37</v>
      </c>
      <c r="AH360" s="137">
        <v>34</v>
      </c>
      <c r="AI360" s="137">
        <v>33</v>
      </c>
      <c r="AJ360" s="137">
        <v>27</v>
      </c>
      <c r="AK360" s="137">
        <v>26</v>
      </c>
      <c r="AL360" s="137">
        <v>24</v>
      </c>
      <c r="AM360" s="137">
        <v>23</v>
      </c>
      <c r="AN360" s="137">
        <v>21</v>
      </c>
      <c r="AO360" s="137">
        <v>20</v>
      </c>
    </row>
    <row r="361" spans="1:41" ht="18" hidden="1" customHeight="1">
      <c r="A361" s="122" t="s">
        <v>1272</v>
      </c>
      <c r="B361" s="136" t="s">
        <v>1273</v>
      </c>
      <c r="C361" s="137">
        <v>449</v>
      </c>
      <c r="D361" s="137">
        <v>362</v>
      </c>
      <c r="E361" s="137">
        <v>325</v>
      </c>
      <c r="F361" s="137">
        <v>284</v>
      </c>
      <c r="G361" s="137">
        <v>248</v>
      </c>
      <c r="H361" s="137">
        <v>248</v>
      </c>
      <c r="I361" s="137">
        <v>223</v>
      </c>
      <c r="J361" s="137">
        <v>224</v>
      </c>
      <c r="K361" s="137">
        <v>205</v>
      </c>
      <c r="L361" s="137">
        <v>194</v>
      </c>
      <c r="M361" s="137">
        <v>190</v>
      </c>
      <c r="N361" s="137">
        <v>168</v>
      </c>
      <c r="O361" s="137">
        <v>162</v>
      </c>
      <c r="P361" s="137">
        <v>152</v>
      </c>
      <c r="Q361" s="137">
        <v>135</v>
      </c>
      <c r="R361" s="137">
        <v>125</v>
      </c>
      <c r="S361" s="137">
        <v>109</v>
      </c>
      <c r="T361" s="137">
        <v>98</v>
      </c>
      <c r="U361" s="137">
        <v>85</v>
      </c>
      <c r="V361" s="137">
        <v>73</v>
      </c>
      <c r="W361" s="137">
        <v>66</v>
      </c>
      <c r="X361" s="137">
        <v>57</v>
      </c>
      <c r="Y361" s="137">
        <v>43</v>
      </c>
      <c r="Z361" s="137">
        <v>38</v>
      </c>
      <c r="AA361" s="137">
        <v>35</v>
      </c>
      <c r="AB361" s="137">
        <v>32</v>
      </c>
      <c r="AC361" s="137">
        <v>20</v>
      </c>
      <c r="AD361" s="137">
        <v>15</v>
      </c>
      <c r="AE361" s="137">
        <v>12</v>
      </c>
      <c r="AF361" s="137">
        <v>10</v>
      </c>
      <c r="AG361" s="137">
        <v>10</v>
      </c>
      <c r="AH361" s="137">
        <v>7</v>
      </c>
      <c r="AI361" s="137">
        <v>6</v>
      </c>
      <c r="AJ361" s="137">
        <v>6</v>
      </c>
      <c r="AK361" s="137">
        <v>5</v>
      </c>
      <c r="AL361" s="137">
        <v>5</v>
      </c>
      <c r="AM361" s="137">
        <v>5</v>
      </c>
      <c r="AN361" s="137">
        <v>5</v>
      </c>
      <c r="AO361" s="137">
        <v>7</v>
      </c>
    </row>
    <row r="362" spans="1:41" ht="18" hidden="1" customHeight="1">
      <c r="A362" s="122"/>
      <c r="B362" s="136" t="s">
        <v>727</v>
      </c>
      <c r="C362" s="137" t="s">
        <v>631</v>
      </c>
      <c r="D362" s="137" t="s">
        <v>631</v>
      </c>
      <c r="E362" s="137" t="s">
        <v>631</v>
      </c>
      <c r="F362" s="137" t="s">
        <v>631</v>
      </c>
      <c r="G362" s="137" t="s">
        <v>631</v>
      </c>
      <c r="H362" s="137" t="s">
        <v>631</v>
      </c>
      <c r="I362" s="137" t="s">
        <v>631</v>
      </c>
      <c r="J362" s="137" t="s">
        <v>631</v>
      </c>
      <c r="K362" s="137" t="s">
        <v>631</v>
      </c>
      <c r="L362" s="137" t="s">
        <v>631</v>
      </c>
      <c r="M362" s="137" t="s">
        <v>631</v>
      </c>
      <c r="N362" s="137" t="s">
        <v>631</v>
      </c>
      <c r="O362" s="137" t="s">
        <v>631</v>
      </c>
      <c r="P362" s="137" t="s">
        <v>631</v>
      </c>
      <c r="Q362" s="137" t="s">
        <v>631</v>
      </c>
      <c r="R362" s="137" t="s">
        <v>631</v>
      </c>
      <c r="S362" s="137" t="s">
        <v>631</v>
      </c>
      <c r="T362" s="137" t="s">
        <v>631</v>
      </c>
      <c r="U362" s="137" t="s">
        <v>631</v>
      </c>
      <c r="V362" s="137" t="s">
        <v>631</v>
      </c>
      <c r="W362" s="137" t="s">
        <v>631</v>
      </c>
      <c r="X362" s="137" t="s">
        <v>631</v>
      </c>
      <c r="Y362" s="137" t="s">
        <v>631</v>
      </c>
      <c r="Z362" s="137" t="s">
        <v>631</v>
      </c>
      <c r="AA362" s="137" t="s">
        <v>631</v>
      </c>
      <c r="AB362" s="137" t="s">
        <v>631</v>
      </c>
      <c r="AC362" s="137" t="s">
        <v>631</v>
      </c>
      <c r="AD362" s="137" t="s">
        <v>631</v>
      </c>
      <c r="AE362" s="137" t="s">
        <v>631</v>
      </c>
      <c r="AF362" s="137" t="s">
        <v>631</v>
      </c>
      <c r="AG362" s="137" t="s">
        <v>631</v>
      </c>
      <c r="AH362" s="137" t="s">
        <v>631</v>
      </c>
      <c r="AI362" s="137" t="s">
        <v>631</v>
      </c>
      <c r="AJ362" s="137" t="s">
        <v>631</v>
      </c>
      <c r="AK362" s="137" t="s">
        <v>631</v>
      </c>
      <c r="AL362" s="137" t="s">
        <v>631</v>
      </c>
      <c r="AM362" s="137" t="s">
        <v>631</v>
      </c>
      <c r="AN362" s="137" t="s">
        <v>631</v>
      </c>
      <c r="AO362" s="137" t="s">
        <v>631</v>
      </c>
    </row>
    <row r="363" spans="1:41" ht="18" hidden="1" customHeight="1">
      <c r="A363" s="122"/>
      <c r="B363" s="136" t="s">
        <v>650</v>
      </c>
      <c r="C363" s="137">
        <v>15</v>
      </c>
      <c r="D363" s="137">
        <v>11</v>
      </c>
      <c r="E363" s="137">
        <v>9</v>
      </c>
      <c r="F363" s="137">
        <v>12</v>
      </c>
      <c r="G363" s="137">
        <v>12</v>
      </c>
      <c r="H363" s="137">
        <v>11</v>
      </c>
      <c r="I363" s="137">
        <v>11</v>
      </c>
      <c r="J363" s="137">
        <v>10</v>
      </c>
      <c r="K363" s="137">
        <v>8</v>
      </c>
      <c r="L363" s="137">
        <v>8</v>
      </c>
      <c r="M363" s="137">
        <v>8</v>
      </c>
      <c r="N363" s="137">
        <v>8</v>
      </c>
      <c r="O363" s="137">
        <v>8</v>
      </c>
      <c r="P363" s="137">
        <v>7</v>
      </c>
      <c r="Q363" s="137">
        <v>7</v>
      </c>
      <c r="R363" s="137">
        <v>6</v>
      </c>
      <c r="S363" s="137">
        <v>7</v>
      </c>
      <c r="T363" s="137">
        <v>7</v>
      </c>
      <c r="U363" s="137">
        <v>7</v>
      </c>
      <c r="V363" s="137">
        <v>7</v>
      </c>
      <c r="W363" s="137">
        <v>7</v>
      </c>
      <c r="X363" s="137">
        <v>7</v>
      </c>
      <c r="Y363" s="137">
        <v>7</v>
      </c>
      <c r="Z363" s="137">
        <v>7</v>
      </c>
      <c r="AA363" s="137">
        <v>7</v>
      </c>
      <c r="AB363" s="137">
        <v>7</v>
      </c>
      <c r="AC363" s="137">
        <v>7</v>
      </c>
      <c r="AD363" s="137">
        <v>7</v>
      </c>
      <c r="AE363" s="137">
        <v>7</v>
      </c>
      <c r="AF363" s="137">
        <v>6</v>
      </c>
      <c r="AG363" s="137">
        <v>6</v>
      </c>
      <c r="AH363" s="137">
        <v>6</v>
      </c>
      <c r="AI363" s="137">
        <v>6</v>
      </c>
      <c r="AJ363" s="137">
        <v>6</v>
      </c>
      <c r="AK363" s="137">
        <v>6</v>
      </c>
      <c r="AL363" s="137">
        <v>6</v>
      </c>
      <c r="AM363" s="137">
        <v>6</v>
      </c>
      <c r="AN363" s="137">
        <v>7</v>
      </c>
      <c r="AO363" s="137">
        <v>7</v>
      </c>
    </row>
    <row r="364" spans="1:41" ht="18" hidden="1" customHeight="1">
      <c r="A364" s="122" t="s">
        <v>1274</v>
      </c>
      <c r="B364" s="136" t="s">
        <v>1275</v>
      </c>
      <c r="C364" s="137">
        <v>73880</v>
      </c>
      <c r="D364" s="137">
        <v>61138</v>
      </c>
      <c r="E364" s="137">
        <v>51355</v>
      </c>
      <c r="F364" s="137">
        <v>44079</v>
      </c>
      <c r="G364" s="137">
        <v>35530</v>
      </c>
      <c r="H364" s="137">
        <v>34053</v>
      </c>
      <c r="I364" s="137">
        <v>28651</v>
      </c>
      <c r="J364" s="137">
        <v>25936</v>
      </c>
      <c r="K364" s="137">
        <v>23947</v>
      </c>
      <c r="L364" s="137">
        <v>22952</v>
      </c>
      <c r="M364" s="137">
        <v>22195</v>
      </c>
      <c r="N364" s="137">
        <v>20531</v>
      </c>
      <c r="O364" s="137">
        <v>17843</v>
      </c>
      <c r="P364" s="137">
        <v>16255</v>
      </c>
      <c r="Q364" s="137">
        <v>14706</v>
      </c>
      <c r="R364" s="137">
        <v>13221</v>
      </c>
      <c r="S364" s="137">
        <v>11691</v>
      </c>
      <c r="T364" s="137">
        <v>10716</v>
      </c>
      <c r="U364" s="137">
        <v>9043</v>
      </c>
      <c r="V364" s="137">
        <v>8233</v>
      </c>
      <c r="W364" s="137">
        <v>7395</v>
      </c>
      <c r="X364" s="137">
        <v>7218</v>
      </c>
      <c r="Y364" s="137">
        <v>6462</v>
      </c>
      <c r="Z364" s="137">
        <v>5932</v>
      </c>
      <c r="AA364" s="137">
        <v>5633</v>
      </c>
      <c r="AB364" s="137">
        <v>5253</v>
      </c>
      <c r="AC364" s="137">
        <v>3364</v>
      </c>
      <c r="AD364" s="137">
        <v>2687</v>
      </c>
      <c r="AE364" s="137">
        <v>2151</v>
      </c>
      <c r="AF364" s="137">
        <v>1915</v>
      </c>
      <c r="AG364" s="137">
        <v>1688</v>
      </c>
      <c r="AH364" s="137">
        <v>1573</v>
      </c>
      <c r="AI364" s="137">
        <v>1448</v>
      </c>
      <c r="AJ364" s="137">
        <v>1295</v>
      </c>
      <c r="AK364" s="137">
        <v>1127</v>
      </c>
      <c r="AL364" s="137">
        <v>1022</v>
      </c>
      <c r="AM364" s="137">
        <v>923</v>
      </c>
      <c r="AN364" s="137">
        <v>872</v>
      </c>
      <c r="AO364" s="137">
        <v>847</v>
      </c>
    </row>
    <row r="365" spans="1:41" ht="18" hidden="1" customHeight="1">
      <c r="A365" s="122" t="s">
        <v>1276</v>
      </c>
      <c r="B365" s="136" t="s">
        <v>1277</v>
      </c>
      <c r="C365" s="137">
        <v>1542</v>
      </c>
      <c r="D365" s="137">
        <v>1331</v>
      </c>
      <c r="E365" s="137">
        <v>1187</v>
      </c>
      <c r="F365" s="137">
        <v>1083</v>
      </c>
      <c r="G365" s="137">
        <v>940</v>
      </c>
      <c r="H365" s="137">
        <v>888</v>
      </c>
      <c r="I365" s="137">
        <v>802</v>
      </c>
      <c r="J365" s="137">
        <v>719</v>
      </c>
      <c r="K365" s="137">
        <v>611</v>
      </c>
      <c r="L365" s="137">
        <v>546</v>
      </c>
      <c r="M365" s="137">
        <v>488</v>
      </c>
      <c r="N365" s="137">
        <v>444</v>
      </c>
      <c r="O365" s="137">
        <v>393</v>
      </c>
      <c r="P365" s="137">
        <v>345</v>
      </c>
      <c r="Q365" s="137">
        <v>334</v>
      </c>
      <c r="R365" s="137">
        <v>292</v>
      </c>
      <c r="S365" s="137">
        <v>254</v>
      </c>
      <c r="T365" s="137">
        <v>216</v>
      </c>
      <c r="U365" s="137">
        <v>195</v>
      </c>
      <c r="V365" s="137">
        <v>174</v>
      </c>
      <c r="W365" s="137">
        <v>147</v>
      </c>
      <c r="X365" s="137">
        <v>122</v>
      </c>
      <c r="Y365" s="137">
        <v>99</v>
      </c>
      <c r="Z365" s="137">
        <v>87</v>
      </c>
      <c r="AA365" s="137">
        <v>80</v>
      </c>
      <c r="AB365" s="137">
        <v>66</v>
      </c>
      <c r="AC365" s="137">
        <v>56</v>
      </c>
      <c r="AD365" s="137">
        <v>42</v>
      </c>
      <c r="AE365" s="137">
        <v>32</v>
      </c>
      <c r="AF365" s="137">
        <v>25</v>
      </c>
      <c r="AG365" s="137">
        <v>20</v>
      </c>
      <c r="AH365" s="137">
        <v>20</v>
      </c>
      <c r="AI365" s="137">
        <v>16</v>
      </c>
      <c r="AJ365" s="137">
        <v>16</v>
      </c>
      <c r="AK365" s="137">
        <v>17</v>
      </c>
      <c r="AL365" s="137">
        <v>15</v>
      </c>
      <c r="AM365" s="137">
        <v>14</v>
      </c>
      <c r="AN365" s="137">
        <v>14</v>
      </c>
      <c r="AO365" s="137">
        <v>17</v>
      </c>
    </row>
    <row r="366" spans="1:41" ht="18" hidden="1" customHeight="1">
      <c r="A366" s="122" t="s">
        <v>1278</v>
      </c>
      <c r="B366" s="136" t="s">
        <v>1279</v>
      </c>
      <c r="C366" s="137">
        <v>1881</v>
      </c>
      <c r="D366" s="137">
        <v>1641</v>
      </c>
      <c r="E366" s="137">
        <v>1483</v>
      </c>
      <c r="F366" s="137">
        <v>1368</v>
      </c>
      <c r="G366" s="137">
        <v>1206</v>
      </c>
      <c r="H366" s="137">
        <v>1180</v>
      </c>
      <c r="I366" s="137">
        <v>1079</v>
      </c>
      <c r="J366" s="137">
        <v>1008</v>
      </c>
      <c r="K366" s="137">
        <v>875</v>
      </c>
      <c r="L366" s="137">
        <v>834</v>
      </c>
      <c r="M366" s="137">
        <v>801</v>
      </c>
      <c r="N366" s="137">
        <v>737</v>
      </c>
      <c r="O366" s="137">
        <v>685</v>
      </c>
      <c r="P366" s="137">
        <v>649</v>
      </c>
      <c r="Q366" s="137">
        <v>599</v>
      </c>
      <c r="R366" s="137">
        <v>573</v>
      </c>
      <c r="S366" s="137">
        <v>524</v>
      </c>
      <c r="T366" s="137">
        <v>487</v>
      </c>
      <c r="U366" s="137">
        <v>431</v>
      </c>
      <c r="V366" s="137">
        <v>397</v>
      </c>
      <c r="W366" s="137">
        <v>347</v>
      </c>
      <c r="X366" s="137">
        <v>324</v>
      </c>
      <c r="Y366" s="137">
        <v>276</v>
      </c>
      <c r="Z366" s="137">
        <v>245</v>
      </c>
      <c r="AA366" s="137">
        <v>197</v>
      </c>
      <c r="AB366" s="137">
        <v>158</v>
      </c>
      <c r="AC366" s="137">
        <v>134</v>
      </c>
      <c r="AD366" s="137">
        <v>118</v>
      </c>
      <c r="AE366" s="137">
        <v>94</v>
      </c>
      <c r="AF366" s="137">
        <v>76</v>
      </c>
      <c r="AG366" s="137">
        <v>55</v>
      </c>
      <c r="AH366" s="137">
        <v>55</v>
      </c>
      <c r="AI366" s="137">
        <v>56</v>
      </c>
      <c r="AJ366" s="137">
        <v>54</v>
      </c>
      <c r="AK366" s="137">
        <v>51</v>
      </c>
      <c r="AL366" s="137">
        <v>52</v>
      </c>
      <c r="AM366" s="137">
        <v>50</v>
      </c>
      <c r="AN366" s="137">
        <v>43</v>
      </c>
      <c r="AO366" s="137">
        <v>44</v>
      </c>
    </row>
    <row r="367" spans="1:41" ht="18" hidden="1" customHeight="1">
      <c r="A367" s="122" t="s">
        <v>1280</v>
      </c>
      <c r="B367" s="136" t="s">
        <v>1281</v>
      </c>
      <c r="C367" s="137">
        <v>2288</v>
      </c>
      <c r="D367" s="137">
        <v>2014</v>
      </c>
      <c r="E367" s="137">
        <v>1874</v>
      </c>
      <c r="F367" s="137">
        <v>1641</v>
      </c>
      <c r="G367" s="137">
        <v>1420</v>
      </c>
      <c r="H367" s="137">
        <v>1330</v>
      </c>
      <c r="I367" s="137">
        <v>1163</v>
      </c>
      <c r="J367" s="137">
        <v>1015</v>
      </c>
      <c r="K367" s="137">
        <v>884</v>
      </c>
      <c r="L367" s="137">
        <v>813</v>
      </c>
      <c r="M367" s="137">
        <v>756</v>
      </c>
      <c r="N367" s="137">
        <v>700</v>
      </c>
      <c r="O367" s="137">
        <v>658</v>
      </c>
      <c r="P367" s="137">
        <v>590</v>
      </c>
      <c r="Q367" s="137">
        <v>501</v>
      </c>
      <c r="R367" s="137">
        <v>598</v>
      </c>
      <c r="S367" s="137">
        <v>901</v>
      </c>
      <c r="T367" s="137">
        <v>832</v>
      </c>
      <c r="U367" s="137">
        <v>707</v>
      </c>
      <c r="V367" s="137">
        <v>598</v>
      </c>
      <c r="W367" s="137">
        <v>520</v>
      </c>
      <c r="X367" s="137">
        <v>445</v>
      </c>
      <c r="Y367" s="137">
        <v>369</v>
      </c>
      <c r="Z367" s="137">
        <v>339</v>
      </c>
      <c r="AA367" s="137">
        <v>299</v>
      </c>
      <c r="AB367" s="137">
        <v>275</v>
      </c>
      <c r="AC367" s="137">
        <v>228</v>
      </c>
      <c r="AD367" s="137">
        <v>184</v>
      </c>
      <c r="AE367" s="137">
        <v>153</v>
      </c>
      <c r="AF367" s="137">
        <v>138</v>
      </c>
      <c r="AG367" s="137">
        <v>106</v>
      </c>
      <c r="AH367" s="137">
        <v>98</v>
      </c>
      <c r="AI367" s="137">
        <v>84</v>
      </c>
      <c r="AJ367" s="137">
        <v>73</v>
      </c>
      <c r="AK367" s="137">
        <v>65</v>
      </c>
      <c r="AL367" s="137">
        <v>53</v>
      </c>
      <c r="AM367" s="137">
        <v>39</v>
      </c>
      <c r="AN367" s="137">
        <v>31</v>
      </c>
      <c r="AO367" s="137">
        <v>31</v>
      </c>
    </row>
    <row r="368" spans="1:41" ht="18" hidden="1" customHeight="1">
      <c r="A368" s="136" t="s">
        <v>1282</v>
      </c>
      <c r="B368" s="136" t="s">
        <v>1283</v>
      </c>
      <c r="C368" s="137">
        <v>2489</v>
      </c>
      <c r="D368" s="137">
        <v>2106</v>
      </c>
      <c r="E368" s="137">
        <v>1901</v>
      </c>
      <c r="F368" s="137">
        <v>1687</v>
      </c>
      <c r="G368" s="137">
        <v>1463</v>
      </c>
      <c r="H368" s="137">
        <v>1421</v>
      </c>
      <c r="I368" s="137">
        <v>1299</v>
      </c>
      <c r="J368" s="137">
        <v>1217</v>
      </c>
      <c r="K368" s="137">
        <v>1101</v>
      </c>
      <c r="L368" s="137">
        <v>1043</v>
      </c>
      <c r="M368" s="137">
        <v>957</v>
      </c>
      <c r="N368" s="137">
        <v>905</v>
      </c>
      <c r="O368" s="137">
        <v>829</v>
      </c>
      <c r="P368" s="137">
        <v>785</v>
      </c>
      <c r="Q368" s="137">
        <v>714</v>
      </c>
      <c r="R368" s="137">
        <v>668</v>
      </c>
      <c r="S368" s="137">
        <v>625</v>
      </c>
      <c r="T368" s="137">
        <v>606</v>
      </c>
      <c r="U368" s="137">
        <v>544</v>
      </c>
      <c r="V368" s="137">
        <v>511</v>
      </c>
      <c r="W368" s="137">
        <v>467</v>
      </c>
      <c r="X368" s="137">
        <v>443</v>
      </c>
      <c r="Y368" s="137">
        <v>407</v>
      </c>
      <c r="Z368" s="137">
        <v>374</v>
      </c>
      <c r="AA368" s="137">
        <v>349</v>
      </c>
      <c r="AB368" s="137">
        <v>305</v>
      </c>
      <c r="AC368" s="137">
        <v>263</v>
      </c>
      <c r="AD368" s="137">
        <v>245</v>
      </c>
      <c r="AE368" s="137">
        <v>223</v>
      </c>
      <c r="AF368" s="137">
        <v>210</v>
      </c>
      <c r="AG368" s="137">
        <v>198</v>
      </c>
      <c r="AH368" s="137">
        <v>178</v>
      </c>
      <c r="AI368" s="137">
        <v>157</v>
      </c>
      <c r="AJ368" s="137">
        <v>127</v>
      </c>
      <c r="AK368" s="137">
        <v>103</v>
      </c>
      <c r="AL368" s="137">
        <v>92</v>
      </c>
      <c r="AM368" s="137">
        <v>77</v>
      </c>
      <c r="AN368" s="137">
        <v>71</v>
      </c>
      <c r="AO368" s="137">
        <v>65</v>
      </c>
    </row>
    <row r="369" spans="1:41" ht="18" hidden="1" customHeight="1">
      <c r="A369" s="122" t="s">
        <v>1284</v>
      </c>
      <c r="B369" s="136" t="s">
        <v>1285</v>
      </c>
      <c r="C369" s="137">
        <v>2360</v>
      </c>
      <c r="D369" s="137">
        <v>2077</v>
      </c>
      <c r="E369" s="137">
        <v>1881</v>
      </c>
      <c r="F369" s="137">
        <v>1741</v>
      </c>
      <c r="G369" s="137">
        <v>1505</v>
      </c>
      <c r="H369" s="137">
        <v>1451</v>
      </c>
      <c r="I369" s="137">
        <v>1313</v>
      </c>
      <c r="J369" s="137">
        <v>1201</v>
      </c>
      <c r="K369" s="137">
        <v>1083</v>
      </c>
      <c r="L369" s="137">
        <v>993</v>
      </c>
      <c r="M369" s="137">
        <v>924</v>
      </c>
      <c r="N369" s="137">
        <v>841</v>
      </c>
      <c r="O369" s="137">
        <v>780</v>
      </c>
      <c r="P369" s="137">
        <v>734</v>
      </c>
      <c r="Q369" s="137">
        <v>657</v>
      </c>
      <c r="R369" s="137">
        <v>613</v>
      </c>
      <c r="S369" s="137">
        <v>552</v>
      </c>
      <c r="T369" s="137">
        <v>500</v>
      </c>
      <c r="U369" s="137">
        <v>449</v>
      </c>
      <c r="V369" s="137">
        <v>412</v>
      </c>
      <c r="W369" s="137">
        <v>352</v>
      </c>
      <c r="X369" s="137">
        <v>312</v>
      </c>
      <c r="Y369" s="137">
        <v>274</v>
      </c>
      <c r="Z369" s="137">
        <v>244</v>
      </c>
      <c r="AA369" s="137">
        <v>224</v>
      </c>
      <c r="AB369" s="137">
        <v>191</v>
      </c>
      <c r="AC369" s="137">
        <v>166</v>
      </c>
      <c r="AD369" s="137">
        <v>155</v>
      </c>
      <c r="AE369" s="137">
        <v>136</v>
      </c>
      <c r="AF369" s="137">
        <v>116</v>
      </c>
      <c r="AG369" s="137">
        <v>112</v>
      </c>
      <c r="AH369" s="137">
        <v>107</v>
      </c>
      <c r="AI369" s="137">
        <v>112</v>
      </c>
      <c r="AJ369" s="137">
        <v>99</v>
      </c>
      <c r="AK369" s="137">
        <v>89</v>
      </c>
      <c r="AL369" s="137">
        <v>75</v>
      </c>
      <c r="AM369" s="137">
        <v>68</v>
      </c>
      <c r="AN369" s="137">
        <v>60</v>
      </c>
      <c r="AO369" s="137">
        <v>53</v>
      </c>
    </row>
    <row r="370" spans="1:41" ht="18" hidden="1" customHeight="1">
      <c r="A370" s="122" t="s">
        <v>1286</v>
      </c>
      <c r="B370" s="136" t="s">
        <v>1287</v>
      </c>
      <c r="C370" s="137">
        <v>73</v>
      </c>
      <c r="D370" s="137">
        <v>42</v>
      </c>
      <c r="E370" s="137">
        <v>37</v>
      </c>
      <c r="F370" s="137">
        <v>36</v>
      </c>
      <c r="G370" s="137">
        <v>35</v>
      </c>
      <c r="H370" s="137">
        <v>37</v>
      </c>
      <c r="I370" s="137">
        <v>57</v>
      </c>
      <c r="J370" s="137">
        <v>57</v>
      </c>
      <c r="K370" s="137">
        <v>58</v>
      </c>
      <c r="L370" s="137">
        <v>58</v>
      </c>
      <c r="M370" s="137">
        <v>57</v>
      </c>
      <c r="N370" s="137">
        <v>56</v>
      </c>
      <c r="O370" s="137">
        <v>56</v>
      </c>
      <c r="P370" s="137">
        <v>54</v>
      </c>
      <c r="Q370" s="137">
        <v>53</v>
      </c>
      <c r="R370" s="137">
        <v>53</v>
      </c>
      <c r="S370" s="137">
        <v>51</v>
      </c>
      <c r="T370" s="137">
        <v>51</v>
      </c>
      <c r="U370" s="137">
        <v>51</v>
      </c>
      <c r="V370" s="137">
        <v>51</v>
      </c>
      <c r="W370" s="137">
        <v>50</v>
      </c>
      <c r="X370" s="137">
        <v>50</v>
      </c>
      <c r="Y370" s="137">
        <v>53</v>
      </c>
      <c r="Z370" s="137">
        <v>53</v>
      </c>
      <c r="AA370" s="137">
        <v>51</v>
      </c>
      <c r="AB370" s="137">
        <v>50</v>
      </c>
      <c r="AC370" s="137">
        <v>48</v>
      </c>
      <c r="AD370" s="137">
        <v>47</v>
      </c>
      <c r="AE370" s="137">
        <v>50</v>
      </c>
      <c r="AF370" s="137">
        <v>48</v>
      </c>
      <c r="AG370" s="137">
        <v>48</v>
      </c>
      <c r="AH370" s="137">
        <v>48</v>
      </c>
      <c r="AI370" s="137">
        <v>48</v>
      </c>
      <c r="AJ370" s="137">
        <v>46</v>
      </c>
      <c r="AK370" s="137">
        <v>46</v>
      </c>
      <c r="AL370" s="137">
        <v>45</v>
      </c>
      <c r="AM370" s="137">
        <v>43</v>
      </c>
      <c r="AN370" s="137">
        <v>39</v>
      </c>
      <c r="AO370" s="137">
        <v>37</v>
      </c>
    </row>
    <row r="371" spans="1:41" ht="18" hidden="1" customHeight="1">
      <c r="A371" s="122" t="s">
        <v>1288</v>
      </c>
      <c r="B371" s="136" t="s">
        <v>1289</v>
      </c>
      <c r="C371" s="137">
        <v>1599</v>
      </c>
      <c r="D371" s="137">
        <v>1363</v>
      </c>
      <c r="E371" s="137">
        <v>1199</v>
      </c>
      <c r="F371" s="137">
        <v>1101</v>
      </c>
      <c r="G371" s="137">
        <v>957</v>
      </c>
      <c r="H371" s="137">
        <v>908</v>
      </c>
      <c r="I371" s="137">
        <v>800</v>
      </c>
      <c r="J371" s="137">
        <v>739</v>
      </c>
      <c r="K371" s="137">
        <v>647</v>
      </c>
      <c r="L371" s="137">
        <v>621</v>
      </c>
      <c r="M371" s="137">
        <v>581</v>
      </c>
      <c r="N371" s="137">
        <v>532</v>
      </c>
      <c r="O371" s="137">
        <v>495</v>
      </c>
      <c r="P371" s="137">
        <v>458</v>
      </c>
      <c r="Q371" s="137">
        <v>423</v>
      </c>
      <c r="R371" s="137">
        <v>384</v>
      </c>
      <c r="S371" s="137">
        <v>355</v>
      </c>
      <c r="T371" s="137">
        <v>323</v>
      </c>
      <c r="U371" s="137">
        <v>301</v>
      </c>
      <c r="V371" s="137">
        <v>276</v>
      </c>
      <c r="W371" s="137">
        <v>246</v>
      </c>
      <c r="X371" s="137">
        <v>210</v>
      </c>
      <c r="Y371" s="137">
        <v>171</v>
      </c>
      <c r="Z371" s="137">
        <v>161</v>
      </c>
      <c r="AA371" s="137">
        <v>140</v>
      </c>
      <c r="AB371" s="137">
        <v>109</v>
      </c>
      <c r="AC371" s="137">
        <v>97</v>
      </c>
      <c r="AD371" s="137">
        <v>84</v>
      </c>
      <c r="AE371" s="137">
        <v>69</v>
      </c>
      <c r="AF371" s="137">
        <v>66</v>
      </c>
      <c r="AG371" s="137">
        <v>55</v>
      </c>
      <c r="AH371" s="137">
        <v>48</v>
      </c>
      <c r="AI371" s="137">
        <v>44</v>
      </c>
      <c r="AJ371" s="137">
        <v>42</v>
      </c>
      <c r="AK371" s="137">
        <v>39</v>
      </c>
      <c r="AL371" s="137">
        <v>38</v>
      </c>
      <c r="AM371" s="137">
        <v>35</v>
      </c>
      <c r="AN371" s="137">
        <v>29</v>
      </c>
      <c r="AO371" s="137">
        <v>28</v>
      </c>
    </row>
    <row r="372" spans="1:41" ht="18" hidden="1" customHeight="1">
      <c r="A372" s="122" t="s">
        <v>1290</v>
      </c>
      <c r="B372" s="136" t="s">
        <v>1291</v>
      </c>
      <c r="C372" s="137">
        <v>593</v>
      </c>
      <c r="D372" s="137">
        <v>490</v>
      </c>
      <c r="E372" s="137">
        <v>422</v>
      </c>
      <c r="F372" s="137">
        <v>351</v>
      </c>
      <c r="G372" s="137">
        <v>296</v>
      </c>
      <c r="H372" s="137">
        <v>283</v>
      </c>
      <c r="I372" s="137">
        <v>250</v>
      </c>
      <c r="J372" s="137">
        <v>232</v>
      </c>
      <c r="K372" s="137">
        <v>216</v>
      </c>
      <c r="L372" s="137">
        <v>206</v>
      </c>
      <c r="M372" s="137">
        <v>187</v>
      </c>
      <c r="N372" s="137">
        <v>180</v>
      </c>
      <c r="O372" s="137">
        <v>168</v>
      </c>
      <c r="P372" s="137">
        <v>141</v>
      </c>
      <c r="Q372" s="137">
        <v>123</v>
      </c>
      <c r="R372" s="137">
        <v>101</v>
      </c>
      <c r="S372" s="137">
        <v>94</v>
      </c>
      <c r="T372" s="137">
        <v>83</v>
      </c>
      <c r="U372" s="137">
        <v>74</v>
      </c>
      <c r="V372" s="137">
        <v>63</v>
      </c>
      <c r="W372" s="137">
        <v>55</v>
      </c>
      <c r="X372" s="137">
        <v>56</v>
      </c>
      <c r="Y372" s="137">
        <v>52</v>
      </c>
      <c r="Z372" s="137">
        <v>45</v>
      </c>
      <c r="AA372" s="137">
        <v>43</v>
      </c>
      <c r="AB372" s="137">
        <v>34</v>
      </c>
      <c r="AC372" s="137">
        <v>32</v>
      </c>
      <c r="AD372" s="137">
        <v>33</v>
      </c>
      <c r="AE372" s="137">
        <v>27</v>
      </c>
      <c r="AF372" s="137">
        <v>24</v>
      </c>
      <c r="AG372" s="137">
        <v>24</v>
      </c>
      <c r="AH372" s="137">
        <v>22</v>
      </c>
      <c r="AI372" s="137">
        <v>17</v>
      </c>
      <c r="AJ372" s="137">
        <v>15</v>
      </c>
      <c r="AK372" s="137">
        <v>16</v>
      </c>
      <c r="AL372" s="137">
        <v>15</v>
      </c>
      <c r="AM372" s="137">
        <v>11</v>
      </c>
      <c r="AN372" s="137">
        <v>9</v>
      </c>
      <c r="AO372" s="137">
        <v>7</v>
      </c>
    </row>
    <row r="373" spans="1:41" ht="18" hidden="1" customHeight="1">
      <c r="A373" s="122" t="s">
        <v>1292</v>
      </c>
      <c r="B373" s="136" t="s">
        <v>1293</v>
      </c>
      <c r="C373" s="137">
        <v>14354</v>
      </c>
      <c r="D373" s="137">
        <v>11109</v>
      </c>
      <c r="E373" s="137">
        <v>7507</v>
      </c>
      <c r="F373" s="137">
        <v>4938</v>
      </c>
      <c r="G373" s="137">
        <v>3772</v>
      </c>
      <c r="H373" s="137">
        <v>3565</v>
      </c>
      <c r="I373" s="137">
        <v>3060</v>
      </c>
      <c r="J373" s="137">
        <v>2804</v>
      </c>
      <c r="K373" s="137">
        <v>2653</v>
      </c>
      <c r="L373" s="137">
        <v>2503</v>
      </c>
      <c r="M373" s="137">
        <v>2415</v>
      </c>
      <c r="N373" s="137">
        <v>2287</v>
      </c>
      <c r="O373" s="137">
        <v>2091</v>
      </c>
      <c r="P373" s="137">
        <v>1638</v>
      </c>
      <c r="Q373" s="137">
        <v>1358</v>
      </c>
      <c r="R373" s="137">
        <v>1024</v>
      </c>
      <c r="S373" s="137">
        <v>472</v>
      </c>
      <c r="T373" s="137">
        <v>413</v>
      </c>
      <c r="U373" s="137">
        <v>356</v>
      </c>
      <c r="V373" s="137">
        <v>330</v>
      </c>
      <c r="W373" s="137">
        <v>278</v>
      </c>
      <c r="X373" s="137">
        <v>237</v>
      </c>
      <c r="Y373" s="137">
        <v>183</v>
      </c>
      <c r="Z373" s="137">
        <v>155</v>
      </c>
      <c r="AA373" s="137">
        <v>121</v>
      </c>
      <c r="AB373" s="137">
        <v>103</v>
      </c>
      <c r="AC373" s="137">
        <v>83</v>
      </c>
      <c r="AD373" s="137">
        <v>65</v>
      </c>
      <c r="AE373" s="137">
        <v>61</v>
      </c>
      <c r="AF373" s="137">
        <v>53</v>
      </c>
      <c r="AG373" s="137">
        <v>53</v>
      </c>
      <c r="AH373" s="137">
        <v>52</v>
      </c>
      <c r="AI373" s="137">
        <v>41</v>
      </c>
      <c r="AJ373" s="137">
        <v>40</v>
      </c>
      <c r="AK373" s="137">
        <v>37</v>
      </c>
      <c r="AL373" s="137">
        <v>35</v>
      </c>
      <c r="AM373" s="137">
        <v>36</v>
      </c>
      <c r="AN373" s="137">
        <v>33</v>
      </c>
      <c r="AO373" s="137">
        <v>33</v>
      </c>
    </row>
    <row r="374" spans="1:41" ht="18" hidden="1" customHeight="1">
      <c r="A374" s="122" t="s">
        <v>1294</v>
      </c>
      <c r="B374" s="136" t="s">
        <v>1295</v>
      </c>
      <c r="C374" s="137">
        <v>21040</v>
      </c>
      <c r="D374" s="137">
        <v>17524</v>
      </c>
      <c r="E374" s="137">
        <v>15077</v>
      </c>
      <c r="F374" s="137">
        <v>10888</v>
      </c>
      <c r="G374" s="137">
        <v>8708</v>
      </c>
      <c r="H374" s="137">
        <v>7659</v>
      </c>
      <c r="I374" s="137">
        <v>6295</v>
      </c>
      <c r="J374" s="137">
        <v>5313</v>
      </c>
      <c r="K374" s="137">
        <v>5096</v>
      </c>
      <c r="L374" s="137">
        <v>5043</v>
      </c>
      <c r="M374" s="137">
        <v>4863</v>
      </c>
      <c r="N374" s="137">
        <v>4683</v>
      </c>
      <c r="O374" s="137">
        <v>4209</v>
      </c>
      <c r="P374" s="137">
        <v>3695</v>
      </c>
      <c r="Q374" s="137">
        <v>3398</v>
      </c>
      <c r="R374" s="137">
        <v>3133</v>
      </c>
      <c r="S374" s="137">
        <v>2843</v>
      </c>
      <c r="T374" s="137">
        <v>2699</v>
      </c>
      <c r="U374" s="137">
        <v>2430</v>
      </c>
      <c r="V374" s="137">
        <v>2188</v>
      </c>
      <c r="W374" s="137">
        <v>1859</v>
      </c>
      <c r="X374" s="137">
        <v>1618</v>
      </c>
      <c r="Y374" s="137">
        <v>1391</v>
      </c>
      <c r="Z374" s="137">
        <v>1262</v>
      </c>
      <c r="AA374" s="137">
        <v>1172</v>
      </c>
      <c r="AB374" s="137">
        <v>1034</v>
      </c>
      <c r="AC374" s="137">
        <v>891</v>
      </c>
      <c r="AD374" s="137">
        <v>726</v>
      </c>
      <c r="AE374" s="137">
        <v>631</v>
      </c>
      <c r="AF374" s="137">
        <v>591</v>
      </c>
      <c r="AG374" s="137">
        <v>507</v>
      </c>
      <c r="AH374" s="137">
        <v>466</v>
      </c>
      <c r="AI374" s="137">
        <v>407</v>
      </c>
      <c r="AJ374" s="137">
        <v>330</v>
      </c>
      <c r="AK374" s="137">
        <v>219</v>
      </c>
      <c r="AL374" s="137">
        <v>165</v>
      </c>
      <c r="AM374" s="137">
        <v>107</v>
      </c>
      <c r="AN374" s="137">
        <v>94</v>
      </c>
      <c r="AO374" s="137">
        <v>84</v>
      </c>
    </row>
    <row r="375" spans="1:41" ht="18" hidden="1" customHeight="1">
      <c r="A375" s="122" t="s">
        <v>1296</v>
      </c>
      <c r="B375" s="136" t="s">
        <v>1297</v>
      </c>
      <c r="C375" s="137">
        <v>517</v>
      </c>
      <c r="D375" s="137">
        <v>436</v>
      </c>
      <c r="E375" s="137">
        <v>407</v>
      </c>
      <c r="F375" s="137">
        <v>380</v>
      </c>
      <c r="G375" s="137">
        <v>322</v>
      </c>
      <c r="H375" s="137">
        <v>308</v>
      </c>
      <c r="I375" s="137">
        <v>251</v>
      </c>
      <c r="J375" s="137">
        <v>228</v>
      </c>
      <c r="K375" s="137">
        <v>210</v>
      </c>
      <c r="L375" s="137">
        <v>190</v>
      </c>
      <c r="M375" s="137">
        <v>175</v>
      </c>
      <c r="N375" s="137">
        <v>168</v>
      </c>
      <c r="O375" s="137">
        <v>156</v>
      </c>
      <c r="P375" s="137">
        <v>137</v>
      </c>
      <c r="Q375" s="137">
        <v>129</v>
      </c>
      <c r="R375" s="137">
        <v>118</v>
      </c>
      <c r="S375" s="137">
        <v>101</v>
      </c>
      <c r="T375" s="137">
        <v>93</v>
      </c>
      <c r="U375" s="137">
        <v>84</v>
      </c>
      <c r="V375" s="137">
        <v>76</v>
      </c>
      <c r="W375" s="137">
        <v>67</v>
      </c>
      <c r="X375" s="137">
        <v>56</v>
      </c>
      <c r="Y375" s="137">
        <v>50</v>
      </c>
      <c r="Z375" s="137">
        <v>45</v>
      </c>
      <c r="AA375" s="137">
        <v>36</v>
      </c>
      <c r="AB375" s="137">
        <v>29</v>
      </c>
      <c r="AC375" s="137">
        <v>19</v>
      </c>
      <c r="AD375" s="137">
        <v>18</v>
      </c>
      <c r="AE375" s="137">
        <v>17</v>
      </c>
      <c r="AF375" s="137">
        <v>18</v>
      </c>
      <c r="AG375" s="137">
        <v>15</v>
      </c>
      <c r="AH375" s="137">
        <v>15</v>
      </c>
      <c r="AI375" s="137">
        <v>14</v>
      </c>
      <c r="AJ375" s="137">
        <v>14</v>
      </c>
      <c r="AK375" s="137">
        <v>13</v>
      </c>
      <c r="AL375" s="137">
        <v>12</v>
      </c>
      <c r="AM375" s="137">
        <v>12</v>
      </c>
      <c r="AN375" s="137">
        <v>11</v>
      </c>
      <c r="AO375" s="137">
        <v>11</v>
      </c>
    </row>
    <row r="376" spans="1:41" ht="18" hidden="1" customHeight="1">
      <c r="A376" s="122" t="s">
        <v>1298</v>
      </c>
      <c r="B376" s="136" t="s">
        <v>1299</v>
      </c>
      <c r="C376" s="137">
        <v>12387</v>
      </c>
      <c r="D376" s="137">
        <v>8693</v>
      </c>
      <c r="E376" s="137">
        <v>2832</v>
      </c>
      <c r="F376" s="137">
        <v>2520</v>
      </c>
      <c r="G376" s="137">
        <v>2204</v>
      </c>
      <c r="H376" s="137">
        <v>2103</v>
      </c>
      <c r="I376" s="137">
        <v>1918</v>
      </c>
      <c r="J376" s="137">
        <v>1782</v>
      </c>
      <c r="K376" s="137">
        <v>1540</v>
      </c>
      <c r="L376" s="137">
        <v>1447</v>
      </c>
      <c r="M376" s="137">
        <v>1376</v>
      </c>
      <c r="N376" s="137">
        <v>1289</v>
      </c>
      <c r="O376" s="137">
        <v>1164</v>
      </c>
      <c r="P376" s="137">
        <v>1089</v>
      </c>
      <c r="Q376" s="137">
        <v>973</v>
      </c>
      <c r="R376" s="137">
        <v>931</v>
      </c>
      <c r="S376" s="137">
        <v>851</v>
      </c>
      <c r="T376" s="137">
        <v>795</v>
      </c>
      <c r="U376" s="137">
        <v>695</v>
      </c>
      <c r="V376" s="137">
        <v>648</v>
      </c>
      <c r="W376" s="137">
        <v>583</v>
      </c>
      <c r="X376" s="137">
        <v>548</v>
      </c>
      <c r="Y376" s="137">
        <v>483</v>
      </c>
      <c r="Z376" s="137">
        <v>428</v>
      </c>
      <c r="AA376" s="137">
        <v>321</v>
      </c>
      <c r="AB376" s="137">
        <v>271</v>
      </c>
      <c r="AC376" s="137">
        <v>232</v>
      </c>
      <c r="AD376" s="137">
        <v>190</v>
      </c>
      <c r="AE376" s="137">
        <v>131</v>
      </c>
      <c r="AF376" s="137">
        <v>123</v>
      </c>
      <c r="AG376" s="137">
        <v>115</v>
      </c>
      <c r="AH376" s="137">
        <v>102</v>
      </c>
      <c r="AI376" s="137">
        <v>106</v>
      </c>
      <c r="AJ376" s="137">
        <v>108</v>
      </c>
      <c r="AK376" s="137">
        <v>102</v>
      </c>
      <c r="AL376" s="137">
        <v>100</v>
      </c>
      <c r="AM376" s="137">
        <v>100</v>
      </c>
      <c r="AN376" s="137">
        <v>98</v>
      </c>
      <c r="AO376" s="137">
        <v>98</v>
      </c>
    </row>
    <row r="377" spans="1:41" ht="18" hidden="1" customHeight="1">
      <c r="A377" s="136" t="s">
        <v>1300</v>
      </c>
      <c r="B377" s="136" t="s">
        <v>1301</v>
      </c>
      <c r="C377" s="123">
        <v>5410</v>
      </c>
      <c r="D377" s="123">
        <v>4484</v>
      </c>
      <c r="E377" s="123">
        <v>3954</v>
      </c>
      <c r="F377" s="123">
        <v>3571</v>
      </c>
      <c r="G377" s="123">
        <v>3372</v>
      </c>
      <c r="H377" s="123">
        <v>3560</v>
      </c>
      <c r="I377" s="123">
        <v>3114</v>
      </c>
      <c r="J377" s="123">
        <v>3037</v>
      </c>
      <c r="K377" s="123">
        <v>2638</v>
      </c>
      <c r="L377" s="123">
        <v>2439</v>
      </c>
      <c r="M377" s="123">
        <v>2401</v>
      </c>
      <c r="N377" s="123">
        <v>1817</v>
      </c>
      <c r="O377" s="123">
        <v>1817</v>
      </c>
      <c r="P377" s="123">
        <v>1646</v>
      </c>
      <c r="Q377" s="123">
        <v>1642</v>
      </c>
      <c r="R377" s="123">
        <v>1315</v>
      </c>
      <c r="S377" s="123">
        <v>1139</v>
      </c>
      <c r="T377" s="123">
        <v>1041</v>
      </c>
      <c r="U377" s="123">
        <v>854</v>
      </c>
      <c r="V377" s="123">
        <v>806</v>
      </c>
      <c r="W377" s="123">
        <v>703</v>
      </c>
      <c r="X377" s="123">
        <v>635</v>
      </c>
      <c r="Y377" s="137">
        <v>522</v>
      </c>
      <c r="Z377" s="137">
        <v>471</v>
      </c>
      <c r="AA377" s="137">
        <v>601</v>
      </c>
      <c r="AB377" s="137">
        <v>528</v>
      </c>
      <c r="AC377" s="137">
        <v>274</v>
      </c>
      <c r="AD377" s="137">
        <v>237</v>
      </c>
      <c r="AE377" s="137">
        <v>186</v>
      </c>
      <c r="AF377" s="137">
        <v>154</v>
      </c>
      <c r="AG377" s="137">
        <v>136</v>
      </c>
      <c r="AH377" s="137">
        <v>128</v>
      </c>
      <c r="AI377" s="137">
        <v>121</v>
      </c>
      <c r="AJ377" s="137">
        <v>113</v>
      </c>
      <c r="AK377" s="137">
        <v>111</v>
      </c>
      <c r="AL377" s="137">
        <v>107</v>
      </c>
      <c r="AM377" s="137">
        <v>114</v>
      </c>
      <c r="AN377" s="137">
        <v>115</v>
      </c>
      <c r="AO377" s="137">
        <v>113</v>
      </c>
    </row>
    <row r="378" spans="1:41" ht="18" hidden="1" customHeight="1">
      <c r="A378" s="136" t="s">
        <v>1302</v>
      </c>
      <c r="B378" s="136" t="s">
        <v>1303</v>
      </c>
      <c r="C378" s="137">
        <v>848</v>
      </c>
      <c r="D378" s="137">
        <v>729</v>
      </c>
      <c r="E378" s="137">
        <v>657</v>
      </c>
      <c r="F378" s="137">
        <v>613</v>
      </c>
      <c r="G378" s="137">
        <v>536</v>
      </c>
      <c r="H378" s="137">
        <v>525</v>
      </c>
      <c r="I378" s="137">
        <v>462</v>
      </c>
      <c r="J378" s="137">
        <v>424</v>
      </c>
      <c r="K378" s="137">
        <v>386</v>
      </c>
      <c r="L378" s="137">
        <v>354</v>
      </c>
      <c r="M378" s="137">
        <v>342</v>
      </c>
      <c r="N378" s="137">
        <v>312</v>
      </c>
      <c r="O378" s="137">
        <v>286</v>
      </c>
      <c r="P378" s="137">
        <v>260</v>
      </c>
      <c r="Q378" s="137">
        <v>241</v>
      </c>
      <c r="R378" s="137">
        <v>219</v>
      </c>
      <c r="S378" s="137">
        <v>193</v>
      </c>
      <c r="T378" s="137">
        <v>170</v>
      </c>
      <c r="U378" s="137">
        <v>157</v>
      </c>
      <c r="V378" s="137">
        <v>149</v>
      </c>
      <c r="W378" s="137">
        <v>139</v>
      </c>
      <c r="X378" s="137">
        <v>119</v>
      </c>
      <c r="Y378" s="137">
        <v>95</v>
      </c>
      <c r="Z378" s="137">
        <v>83</v>
      </c>
      <c r="AA378" s="137">
        <v>67</v>
      </c>
      <c r="AB378" s="137">
        <v>54</v>
      </c>
      <c r="AC378" s="137">
        <v>47</v>
      </c>
      <c r="AD378" s="137">
        <v>41</v>
      </c>
      <c r="AE378" s="137">
        <v>34</v>
      </c>
      <c r="AF378" s="137">
        <v>28</v>
      </c>
      <c r="AG378" s="137">
        <v>23</v>
      </c>
      <c r="AH378" s="137">
        <v>21</v>
      </c>
      <c r="AI378" s="137">
        <v>18</v>
      </c>
      <c r="AJ378" s="137">
        <v>16</v>
      </c>
      <c r="AK378" s="137">
        <v>15</v>
      </c>
      <c r="AL378" s="137">
        <v>12</v>
      </c>
      <c r="AM378" s="137">
        <v>11</v>
      </c>
      <c r="AN378" s="137">
        <v>11</v>
      </c>
      <c r="AO378" s="137">
        <v>12</v>
      </c>
    </row>
    <row r="379" spans="1:41" ht="18" hidden="1" customHeight="1">
      <c r="A379" s="122" t="s">
        <v>1304</v>
      </c>
      <c r="B379" s="136" t="s">
        <v>1305</v>
      </c>
      <c r="C379" s="137">
        <v>1651</v>
      </c>
      <c r="D379" s="137">
        <v>1239</v>
      </c>
      <c r="E379" s="137">
        <v>1055</v>
      </c>
      <c r="F379" s="137">
        <v>954</v>
      </c>
      <c r="G379" s="137">
        <v>1073</v>
      </c>
      <c r="H379" s="137">
        <v>1338</v>
      </c>
      <c r="I379" s="137">
        <v>1113</v>
      </c>
      <c r="J379" s="137">
        <v>1192</v>
      </c>
      <c r="K379" s="137">
        <v>992</v>
      </c>
      <c r="L379" s="137">
        <v>906</v>
      </c>
      <c r="M379" s="137">
        <v>941</v>
      </c>
      <c r="N379" s="137">
        <v>463</v>
      </c>
      <c r="O379" s="137">
        <v>577</v>
      </c>
      <c r="P379" s="137">
        <v>525</v>
      </c>
      <c r="Q379" s="137">
        <v>600</v>
      </c>
      <c r="R379" s="137">
        <v>373</v>
      </c>
      <c r="S379" s="137">
        <v>297</v>
      </c>
      <c r="T379" s="137">
        <v>273</v>
      </c>
      <c r="U379" s="137">
        <v>168</v>
      </c>
      <c r="V379" s="137">
        <v>168</v>
      </c>
      <c r="W379" s="137">
        <v>118</v>
      </c>
      <c r="X379" s="137">
        <v>105</v>
      </c>
      <c r="Y379" s="137">
        <v>78</v>
      </c>
      <c r="Z379" s="137">
        <v>73</v>
      </c>
      <c r="AA379" s="137">
        <v>261</v>
      </c>
      <c r="AB379" s="137">
        <v>253</v>
      </c>
      <c r="AC379" s="137">
        <v>44</v>
      </c>
      <c r="AD379" s="137">
        <v>38</v>
      </c>
      <c r="AE379" s="137">
        <v>33</v>
      </c>
      <c r="AF379" s="137">
        <v>23</v>
      </c>
      <c r="AG379" s="137">
        <v>18</v>
      </c>
      <c r="AH379" s="137">
        <v>15</v>
      </c>
      <c r="AI379" s="137">
        <v>18</v>
      </c>
      <c r="AJ379" s="137">
        <v>15</v>
      </c>
      <c r="AK379" s="137">
        <v>19</v>
      </c>
      <c r="AL379" s="137">
        <v>18</v>
      </c>
      <c r="AM379" s="137">
        <v>18</v>
      </c>
      <c r="AN379" s="137">
        <v>15</v>
      </c>
      <c r="AO379" s="137">
        <v>17</v>
      </c>
    </row>
    <row r="380" spans="1:41" ht="18" hidden="1" customHeight="1">
      <c r="A380" s="122" t="s">
        <v>1306</v>
      </c>
      <c r="B380" s="136" t="s">
        <v>1307</v>
      </c>
      <c r="C380" s="137">
        <v>401</v>
      </c>
      <c r="D380" s="137">
        <v>332</v>
      </c>
      <c r="E380" s="137">
        <v>283</v>
      </c>
      <c r="F380" s="137">
        <v>271</v>
      </c>
      <c r="G380" s="137">
        <v>247</v>
      </c>
      <c r="H380" s="137">
        <v>242</v>
      </c>
      <c r="I380" s="137">
        <v>226</v>
      </c>
      <c r="J380" s="137">
        <v>206</v>
      </c>
      <c r="K380" s="137">
        <v>182</v>
      </c>
      <c r="L380" s="137">
        <v>173</v>
      </c>
      <c r="M380" s="137">
        <v>158</v>
      </c>
      <c r="N380" s="137">
        <v>150</v>
      </c>
      <c r="O380" s="137">
        <v>136</v>
      </c>
      <c r="P380" s="137">
        <v>114</v>
      </c>
      <c r="Q380" s="137">
        <v>105</v>
      </c>
      <c r="R380" s="137">
        <v>90</v>
      </c>
      <c r="S380" s="137">
        <v>74</v>
      </c>
      <c r="T380" s="137">
        <v>73</v>
      </c>
      <c r="U380" s="137">
        <v>64</v>
      </c>
      <c r="V380" s="137">
        <v>55</v>
      </c>
      <c r="W380" s="137">
        <v>51</v>
      </c>
      <c r="X380" s="137">
        <v>45</v>
      </c>
      <c r="Y380" s="137">
        <v>37</v>
      </c>
      <c r="Z380" s="137">
        <v>31</v>
      </c>
      <c r="AA380" s="137">
        <v>27</v>
      </c>
      <c r="AB380" s="137">
        <v>24</v>
      </c>
      <c r="AC380" s="137">
        <v>17</v>
      </c>
      <c r="AD380" s="137">
        <v>13</v>
      </c>
      <c r="AE380" s="137">
        <v>7</v>
      </c>
      <c r="AF380" s="137">
        <v>5</v>
      </c>
      <c r="AG380" s="137">
        <v>6</v>
      </c>
      <c r="AH380" s="137">
        <v>7</v>
      </c>
      <c r="AI380" s="137" t="s">
        <v>631</v>
      </c>
      <c r="AJ380" s="137" t="s">
        <v>631</v>
      </c>
      <c r="AK380" s="137">
        <v>5</v>
      </c>
      <c r="AL380" s="137">
        <v>6</v>
      </c>
      <c r="AM380" s="137">
        <v>7</v>
      </c>
      <c r="AN380" s="137">
        <v>8</v>
      </c>
      <c r="AO380" s="137">
        <v>8</v>
      </c>
    </row>
    <row r="381" spans="1:41" ht="18" hidden="1" customHeight="1">
      <c r="A381" s="122" t="s">
        <v>1308</v>
      </c>
      <c r="B381" s="136" t="s">
        <v>1309</v>
      </c>
      <c r="C381" s="137">
        <v>495</v>
      </c>
      <c r="D381" s="137">
        <v>421</v>
      </c>
      <c r="E381" s="137">
        <v>381</v>
      </c>
      <c r="F381" s="137">
        <v>355</v>
      </c>
      <c r="G381" s="137">
        <v>312</v>
      </c>
      <c r="H381" s="137">
        <v>303</v>
      </c>
      <c r="I381" s="137">
        <v>266</v>
      </c>
      <c r="J381" s="137">
        <v>259</v>
      </c>
      <c r="K381" s="137">
        <v>226</v>
      </c>
      <c r="L381" s="137">
        <v>215</v>
      </c>
      <c r="M381" s="137">
        <v>202</v>
      </c>
      <c r="N381" s="137">
        <v>191</v>
      </c>
      <c r="O381" s="137">
        <v>181</v>
      </c>
      <c r="P381" s="137">
        <v>165</v>
      </c>
      <c r="Q381" s="137">
        <v>152</v>
      </c>
      <c r="R381" s="137">
        <v>144</v>
      </c>
      <c r="S381" s="137">
        <v>135</v>
      </c>
      <c r="T381" s="137">
        <v>115</v>
      </c>
      <c r="U381" s="137">
        <v>107</v>
      </c>
      <c r="V381" s="137">
        <v>101</v>
      </c>
      <c r="W381" s="137">
        <v>81</v>
      </c>
      <c r="X381" s="137">
        <v>74</v>
      </c>
      <c r="Y381" s="137">
        <v>64</v>
      </c>
      <c r="Z381" s="137">
        <v>58</v>
      </c>
      <c r="AA381" s="137">
        <v>48</v>
      </c>
      <c r="AB381" s="137">
        <v>42</v>
      </c>
      <c r="AC381" s="137">
        <v>32</v>
      </c>
      <c r="AD381" s="137">
        <v>27</v>
      </c>
      <c r="AE381" s="137">
        <v>22</v>
      </c>
      <c r="AF381" s="137">
        <v>22</v>
      </c>
      <c r="AG381" s="137">
        <v>21</v>
      </c>
      <c r="AH381" s="137">
        <v>21</v>
      </c>
      <c r="AI381" s="137">
        <v>19</v>
      </c>
      <c r="AJ381" s="137">
        <v>19</v>
      </c>
      <c r="AK381" s="137">
        <v>16</v>
      </c>
      <c r="AL381" s="137">
        <v>12</v>
      </c>
      <c r="AM381" s="137">
        <v>10</v>
      </c>
      <c r="AN381" s="137">
        <v>11</v>
      </c>
      <c r="AO381" s="137">
        <v>7</v>
      </c>
    </row>
    <row r="382" spans="1:41" ht="18" hidden="1" customHeight="1">
      <c r="A382" s="122" t="s">
        <v>1310</v>
      </c>
      <c r="B382" s="136" t="s">
        <v>1311</v>
      </c>
      <c r="C382" s="137">
        <v>624</v>
      </c>
      <c r="D382" s="137">
        <v>536</v>
      </c>
      <c r="E382" s="137">
        <v>477</v>
      </c>
      <c r="F382" s="137">
        <v>421</v>
      </c>
      <c r="G382" s="137">
        <v>371</v>
      </c>
      <c r="H382" s="137">
        <v>355</v>
      </c>
      <c r="I382" s="137">
        <v>324</v>
      </c>
      <c r="J382" s="137">
        <v>297</v>
      </c>
      <c r="K382" s="137">
        <v>257</v>
      </c>
      <c r="L382" s="137">
        <v>234</v>
      </c>
      <c r="M382" s="137">
        <v>219</v>
      </c>
      <c r="N382" s="137">
        <v>198</v>
      </c>
      <c r="O382" s="137">
        <v>180</v>
      </c>
      <c r="P382" s="137">
        <v>168</v>
      </c>
      <c r="Q382" s="137">
        <v>165</v>
      </c>
      <c r="R382" s="137">
        <v>143</v>
      </c>
      <c r="S382" s="137">
        <v>132</v>
      </c>
      <c r="T382" s="137">
        <v>127</v>
      </c>
      <c r="U382" s="137">
        <v>110</v>
      </c>
      <c r="V382" s="137">
        <v>108</v>
      </c>
      <c r="W382" s="137">
        <v>100</v>
      </c>
      <c r="X382" s="137">
        <v>93</v>
      </c>
      <c r="Y382" s="137">
        <v>81</v>
      </c>
      <c r="Z382" s="137">
        <v>75</v>
      </c>
      <c r="AA382" s="137">
        <v>68</v>
      </c>
      <c r="AB382" s="137">
        <v>53</v>
      </c>
      <c r="AC382" s="137">
        <v>45</v>
      </c>
      <c r="AD382" s="137">
        <v>37</v>
      </c>
      <c r="AE382" s="137">
        <v>32</v>
      </c>
      <c r="AF382" s="137">
        <v>28</v>
      </c>
      <c r="AG382" s="137">
        <v>26</v>
      </c>
      <c r="AH382" s="137">
        <v>27</v>
      </c>
      <c r="AI382" s="137">
        <v>27</v>
      </c>
      <c r="AJ382" s="137">
        <v>24</v>
      </c>
      <c r="AK382" s="137">
        <v>23</v>
      </c>
      <c r="AL382" s="137">
        <v>22</v>
      </c>
      <c r="AM382" s="137">
        <v>25</v>
      </c>
      <c r="AN382" s="137">
        <v>25</v>
      </c>
      <c r="AO382" s="137">
        <v>24</v>
      </c>
    </row>
    <row r="383" spans="1:41" ht="18" hidden="1" customHeight="1">
      <c r="A383" s="122" t="s">
        <v>1312</v>
      </c>
      <c r="B383" s="136" t="s">
        <v>1313</v>
      </c>
      <c r="C383" s="137">
        <v>804</v>
      </c>
      <c r="D383" s="137">
        <v>728</v>
      </c>
      <c r="E383" s="137">
        <v>655</v>
      </c>
      <c r="F383" s="137">
        <v>557</v>
      </c>
      <c r="G383" s="137">
        <v>484</v>
      </c>
      <c r="H383" s="137">
        <v>469</v>
      </c>
      <c r="I383" s="137">
        <v>427</v>
      </c>
      <c r="J383" s="137">
        <v>385</v>
      </c>
      <c r="K383" s="137">
        <v>346</v>
      </c>
      <c r="L383" s="137">
        <v>328</v>
      </c>
      <c r="M383" s="137">
        <v>327</v>
      </c>
      <c r="N383" s="137">
        <v>300</v>
      </c>
      <c r="O383" s="137">
        <v>272</v>
      </c>
      <c r="P383" s="137">
        <v>244</v>
      </c>
      <c r="Q383" s="137">
        <v>214</v>
      </c>
      <c r="R383" s="137">
        <v>196</v>
      </c>
      <c r="S383" s="137">
        <v>171</v>
      </c>
      <c r="T383" s="137">
        <v>154</v>
      </c>
      <c r="U383" s="137">
        <v>132</v>
      </c>
      <c r="V383" s="137">
        <v>120</v>
      </c>
      <c r="W383" s="137">
        <v>113</v>
      </c>
      <c r="X383" s="137">
        <v>101</v>
      </c>
      <c r="Y383" s="137">
        <v>85</v>
      </c>
      <c r="Z383" s="137">
        <v>75</v>
      </c>
      <c r="AA383" s="137">
        <v>67</v>
      </c>
      <c r="AB383" s="137">
        <v>51</v>
      </c>
      <c r="AC383" s="137">
        <v>50</v>
      </c>
      <c r="AD383" s="137">
        <v>48</v>
      </c>
      <c r="AE383" s="137">
        <v>34</v>
      </c>
      <c r="AF383" s="137">
        <v>26</v>
      </c>
      <c r="AG383" s="137">
        <v>23</v>
      </c>
      <c r="AH383" s="137">
        <v>21</v>
      </c>
      <c r="AI383" s="137">
        <v>21</v>
      </c>
      <c r="AJ383" s="137">
        <v>22</v>
      </c>
      <c r="AK383" s="137">
        <v>22</v>
      </c>
      <c r="AL383" s="137">
        <v>24</v>
      </c>
      <c r="AM383" s="137">
        <v>29</v>
      </c>
      <c r="AN383" s="137">
        <v>31</v>
      </c>
      <c r="AO383" s="137">
        <v>31</v>
      </c>
    </row>
    <row r="384" spans="1:41" ht="18" hidden="1" customHeight="1">
      <c r="A384" s="122" t="s">
        <v>1314</v>
      </c>
      <c r="B384" s="136" t="s">
        <v>1315</v>
      </c>
      <c r="C384" s="137">
        <v>326</v>
      </c>
      <c r="D384" s="137">
        <v>275</v>
      </c>
      <c r="E384" s="137">
        <v>247</v>
      </c>
      <c r="F384" s="137">
        <v>221</v>
      </c>
      <c r="G384" s="137">
        <v>195</v>
      </c>
      <c r="H384" s="137">
        <v>187</v>
      </c>
      <c r="I384" s="137">
        <v>174</v>
      </c>
      <c r="J384" s="137">
        <v>161</v>
      </c>
      <c r="K384" s="137">
        <v>142</v>
      </c>
      <c r="L384" s="137">
        <v>130</v>
      </c>
      <c r="M384" s="137">
        <v>122</v>
      </c>
      <c r="N384" s="137">
        <v>122</v>
      </c>
      <c r="O384" s="137">
        <v>112</v>
      </c>
      <c r="P384" s="137">
        <v>102</v>
      </c>
      <c r="Q384" s="137">
        <v>99</v>
      </c>
      <c r="R384" s="137">
        <v>87</v>
      </c>
      <c r="S384" s="137">
        <v>79</v>
      </c>
      <c r="T384" s="137">
        <v>76</v>
      </c>
      <c r="U384" s="137">
        <v>70</v>
      </c>
      <c r="V384" s="137">
        <v>65</v>
      </c>
      <c r="W384" s="137">
        <v>64</v>
      </c>
      <c r="X384" s="137">
        <v>63</v>
      </c>
      <c r="Y384" s="137">
        <v>53</v>
      </c>
      <c r="Z384" s="137">
        <v>49</v>
      </c>
      <c r="AA384" s="137">
        <v>43</v>
      </c>
      <c r="AB384" s="137">
        <v>35</v>
      </c>
      <c r="AC384" s="137">
        <v>28</v>
      </c>
      <c r="AD384" s="137">
        <v>21</v>
      </c>
      <c r="AE384" s="137">
        <v>12</v>
      </c>
      <c r="AF384" s="137">
        <v>12</v>
      </c>
      <c r="AG384" s="137">
        <v>10</v>
      </c>
      <c r="AH384" s="137">
        <v>9</v>
      </c>
      <c r="AI384" s="137">
        <v>7</v>
      </c>
      <c r="AJ384" s="137">
        <v>6</v>
      </c>
      <c r="AK384" s="137" t="s">
        <v>631</v>
      </c>
      <c r="AL384" s="137">
        <v>5</v>
      </c>
      <c r="AM384" s="137">
        <v>7</v>
      </c>
      <c r="AN384" s="137">
        <v>7</v>
      </c>
      <c r="AO384" s="137">
        <v>8</v>
      </c>
    </row>
    <row r="385" spans="1:41" ht="18" hidden="1" customHeight="1">
      <c r="A385" s="122" t="s">
        <v>1316</v>
      </c>
      <c r="B385" s="136" t="s">
        <v>1317</v>
      </c>
      <c r="C385" s="137">
        <v>259</v>
      </c>
      <c r="D385" s="137">
        <v>223</v>
      </c>
      <c r="E385" s="137">
        <v>198</v>
      </c>
      <c r="F385" s="137">
        <v>178</v>
      </c>
      <c r="G385" s="137">
        <v>153</v>
      </c>
      <c r="H385" s="137">
        <v>140</v>
      </c>
      <c r="I385" s="137">
        <v>122</v>
      </c>
      <c r="J385" s="137">
        <v>113</v>
      </c>
      <c r="K385" s="137">
        <v>107</v>
      </c>
      <c r="L385" s="137">
        <v>99</v>
      </c>
      <c r="M385" s="137">
        <v>90</v>
      </c>
      <c r="N385" s="137">
        <v>81</v>
      </c>
      <c r="O385" s="137">
        <v>73</v>
      </c>
      <c r="P385" s="137">
        <v>68</v>
      </c>
      <c r="Q385" s="137">
        <v>66</v>
      </c>
      <c r="R385" s="137">
        <v>63</v>
      </c>
      <c r="S385" s="137">
        <v>58</v>
      </c>
      <c r="T385" s="137">
        <v>53</v>
      </c>
      <c r="U385" s="137">
        <v>46</v>
      </c>
      <c r="V385" s="137">
        <v>40</v>
      </c>
      <c r="W385" s="137">
        <v>37</v>
      </c>
      <c r="X385" s="137">
        <v>35</v>
      </c>
      <c r="Y385" s="137">
        <v>29</v>
      </c>
      <c r="Z385" s="137">
        <v>27</v>
      </c>
      <c r="AA385" s="137">
        <v>20</v>
      </c>
      <c r="AB385" s="137">
        <v>16</v>
      </c>
      <c r="AC385" s="137">
        <v>11</v>
      </c>
      <c r="AD385" s="137">
        <v>12</v>
      </c>
      <c r="AE385" s="137">
        <v>12</v>
      </c>
      <c r="AF385" s="137">
        <v>10</v>
      </c>
      <c r="AG385" s="137">
        <v>9</v>
      </c>
      <c r="AH385" s="137">
        <v>7</v>
      </c>
      <c r="AI385" s="137">
        <v>7</v>
      </c>
      <c r="AJ385" s="137">
        <v>7</v>
      </c>
      <c r="AK385" s="137">
        <v>7</v>
      </c>
      <c r="AL385" s="137">
        <v>8</v>
      </c>
      <c r="AM385" s="137">
        <v>7</v>
      </c>
      <c r="AN385" s="137">
        <v>7</v>
      </c>
      <c r="AO385" s="137">
        <v>6</v>
      </c>
    </row>
    <row r="386" spans="1:41" ht="18" hidden="1" customHeight="1">
      <c r="A386" s="122"/>
      <c r="B386" s="136" t="s">
        <v>727</v>
      </c>
      <c r="C386" s="137" t="s">
        <v>631</v>
      </c>
      <c r="D386" s="137" t="s">
        <v>631</v>
      </c>
      <c r="E386" s="137" t="s">
        <v>631</v>
      </c>
      <c r="F386" s="137" t="s">
        <v>631</v>
      </c>
      <c r="G386" s="137" t="s">
        <v>631</v>
      </c>
      <c r="H386" s="137" t="s">
        <v>631</v>
      </c>
      <c r="I386" s="137">
        <v>0</v>
      </c>
      <c r="J386" s="137">
        <v>0</v>
      </c>
      <c r="K386" s="137">
        <v>0</v>
      </c>
      <c r="L386" s="137">
        <v>0</v>
      </c>
      <c r="M386" s="137">
        <v>0</v>
      </c>
      <c r="N386" s="137">
        <v>0</v>
      </c>
      <c r="O386" s="137">
        <v>0</v>
      </c>
      <c r="P386" s="137">
        <v>0</v>
      </c>
      <c r="Q386" s="137">
        <v>0</v>
      </c>
      <c r="R386" s="137">
        <v>0</v>
      </c>
      <c r="S386" s="137">
        <v>0</v>
      </c>
      <c r="T386" s="137">
        <v>0</v>
      </c>
      <c r="U386" s="137">
        <v>0</v>
      </c>
      <c r="V386" s="137">
        <v>0</v>
      </c>
      <c r="W386" s="137">
        <v>0</v>
      </c>
      <c r="X386" s="137">
        <v>0</v>
      </c>
      <c r="Y386" s="137">
        <v>0</v>
      </c>
      <c r="Z386" s="137">
        <v>0</v>
      </c>
      <c r="AA386" s="137">
        <v>0</v>
      </c>
      <c r="AB386" s="137">
        <v>0</v>
      </c>
      <c r="AC386" s="137">
        <v>0</v>
      </c>
      <c r="AD386" s="137">
        <v>0</v>
      </c>
      <c r="AE386" s="137">
        <v>0</v>
      </c>
      <c r="AF386" s="137">
        <v>0</v>
      </c>
      <c r="AG386" s="137">
        <v>0</v>
      </c>
      <c r="AH386" s="137">
        <v>0</v>
      </c>
      <c r="AI386" s="137">
        <v>0</v>
      </c>
      <c r="AJ386" s="137">
        <v>0</v>
      </c>
      <c r="AK386" s="137">
        <v>0</v>
      </c>
      <c r="AL386" s="137">
        <v>0</v>
      </c>
      <c r="AM386" s="137">
        <v>0</v>
      </c>
      <c r="AN386" s="137">
        <v>0</v>
      </c>
      <c r="AO386" s="137">
        <v>0</v>
      </c>
    </row>
    <row r="387" spans="1:41" ht="18" hidden="1" customHeight="1">
      <c r="A387" s="122" t="s">
        <v>1318</v>
      </c>
      <c r="B387" s="136" t="s">
        <v>1319</v>
      </c>
      <c r="C387" s="137">
        <v>4454</v>
      </c>
      <c r="D387" s="137">
        <v>5346</v>
      </c>
      <c r="E387" s="137">
        <v>9375</v>
      </c>
      <c r="F387" s="137">
        <v>10757</v>
      </c>
      <c r="G387" s="137">
        <v>7575</v>
      </c>
      <c r="H387" s="137">
        <v>7690</v>
      </c>
      <c r="I387" s="137">
        <v>5741</v>
      </c>
      <c r="J387" s="137">
        <v>5211</v>
      </c>
      <c r="K387" s="137">
        <v>5095</v>
      </c>
      <c r="L387" s="137">
        <v>5086</v>
      </c>
      <c r="M387" s="137">
        <v>5178</v>
      </c>
      <c r="N387" s="137">
        <v>4925</v>
      </c>
      <c r="O387" s="137">
        <v>3470</v>
      </c>
      <c r="P387" s="137">
        <v>3472</v>
      </c>
      <c r="Q387" s="137">
        <v>3065</v>
      </c>
      <c r="R387" s="137">
        <v>2741</v>
      </c>
      <c r="S387" s="137">
        <v>2317</v>
      </c>
      <c r="T387" s="137">
        <v>1995</v>
      </c>
      <c r="U387" s="137">
        <v>1367</v>
      </c>
      <c r="V387" s="137">
        <v>1248</v>
      </c>
      <c r="W387" s="137">
        <v>1306</v>
      </c>
      <c r="X387" s="137">
        <v>1786</v>
      </c>
      <c r="Y387" s="137">
        <v>1821</v>
      </c>
      <c r="Z387" s="137">
        <v>1751</v>
      </c>
      <c r="AA387" s="137">
        <v>1767</v>
      </c>
      <c r="AB387" s="137">
        <v>1897</v>
      </c>
      <c r="AC387" s="137">
        <v>671</v>
      </c>
      <c r="AD387" s="137">
        <v>400</v>
      </c>
      <c r="AE387" s="137">
        <v>228</v>
      </c>
      <c r="AF387" s="137">
        <v>179</v>
      </c>
      <c r="AG387" s="137">
        <v>159</v>
      </c>
      <c r="AH387" s="137">
        <v>149</v>
      </c>
      <c r="AI387" s="137">
        <v>146</v>
      </c>
      <c r="AJ387" s="137">
        <v>145</v>
      </c>
      <c r="AK387" s="137">
        <v>141</v>
      </c>
      <c r="AL387" s="137">
        <v>139</v>
      </c>
      <c r="AM387" s="137">
        <v>138</v>
      </c>
      <c r="AN387" s="137">
        <v>141</v>
      </c>
      <c r="AO387" s="137">
        <v>144</v>
      </c>
    </row>
    <row r="388" spans="1:41" ht="18" hidden="1" customHeight="1">
      <c r="A388" s="122" t="s">
        <v>1320</v>
      </c>
      <c r="B388" s="136" t="s">
        <v>1321</v>
      </c>
      <c r="C388" s="137">
        <v>702</v>
      </c>
      <c r="D388" s="137">
        <v>598</v>
      </c>
      <c r="E388" s="137">
        <v>553</v>
      </c>
      <c r="F388" s="137">
        <v>478</v>
      </c>
      <c r="G388" s="137">
        <v>420</v>
      </c>
      <c r="H388" s="137">
        <v>396</v>
      </c>
      <c r="I388" s="137">
        <v>361</v>
      </c>
      <c r="J388" s="137">
        <v>323</v>
      </c>
      <c r="K388" s="137">
        <v>282</v>
      </c>
      <c r="L388" s="137">
        <v>266</v>
      </c>
      <c r="M388" s="137">
        <v>248</v>
      </c>
      <c r="N388" s="137">
        <v>233</v>
      </c>
      <c r="O388" s="137">
        <v>213</v>
      </c>
      <c r="P388" s="137">
        <v>191</v>
      </c>
      <c r="Q388" s="137">
        <v>177</v>
      </c>
      <c r="R388" s="137">
        <v>153</v>
      </c>
      <c r="S388" s="137">
        <v>141</v>
      </c>
      <c r="T388" s="137">
        <v>121</v>
      </c>
      <c r="U388" s="137">
        <v>102</v>
      </c>
      <c r="V388" s="137">
        <v>97</v>
      </c>
      <c r="W388" s="137">
        <v>76</v>
      </c>
      <c r="X388" s="137">
        <v>69</v>
      </c>
      <c r="Y388" s="137">
        <v>64</v>
      </c>
      <c r="Z388" s="137">
        <v>51</v>
      </c>
      <c r="AA388" s="137">
        <v>48</v>
      </c>
      <c r="AB388" s="137">
        <v>40</v>
      </c>
      <c r="AC388" s="137">
        <v>29</v>
      </c>
      <c r="AD388" s="137">
        <v>23</v>
      </c>
      <c r="AE388" s="137">
        <v>24</v>
      </c>
      <c r="AF388" s="137">
        <v>19</v>
      </c>
      <c r="AG388" s="137">
        <v>18</v>
      </c>
      <c r="AH388" s="137">
        <v>19</v>
      </c>
      <c r="AI388" s="137">
        <v>17</v>
      </c>
      <c r="AJ388" s="137">
        <v>15</v>
      </c>
      <c r="AK388" s="137">
        <v>14</v>
      </c>
      <c r="AL388" s="137">
        <v>15</v>
      </c>
      <c r="AM388" s="137">
        <v>13</v>
      </c>
      <c r="AN388" s="137">
        <v>11</v>
      </c>
      <c r="AO388" s="137">
        <v>11</v>
      </c>
    </row>
    <row r="389" spans="1:41" ht="18" hidden="1" customHeight="1">
      <c r="A389" s="122" t="s">
        <v>1322</v>
      </c>
      <c r="B389" s="136" t="s">
        <v>1323</v>
      </c>
      <c r="C389" s="137">
        <v>923</v>
      </c>
      <c r="D389" s="137">
        <v>895</v>
      </c>
      <c r="E389" s="137">
        <v>831</v>
      </c>
      <c r="F389" s="137">
        <v>860</v>
      </c>
      <c r="G389" s="137">
        <v>759</v>
      </c>
      <c r="H389" s="137">
        <v>772</v>
      </c>
      <c r="I389" s="137">
        <v>683</v>
      </c>
      <c r="J389" s="137">
        <v>668</v>
      </c>
      <c r="K389" s="137">
        <v>651</v>
      </c>
      <c r="L389" s="137">
        <v>777</v>
      </c>
      <c r="M389" s="137">
        <v>959</v>
      </c>
      <c r="N389" s="137">
        <v>944</v>
      </c>
      <c r="O389" s="137">
        <v>911</v>
      </c>
      <c r="P389" s="137">
        <v>918</v>
      </c>
      <c r="Q389" s="137">
        <v>776</v>
      </c>
      <c r="R389" s="137">
        <v>775</v>
      </c>
      <c r="S389" s="137">
        <v>617</v>
      </c>
      <c r="T389" s="137">
        <v>451</v>
      </c>
      <c r="U389" s="137">
        <v>610</v>
      </c>
      <c r="V389" s="137">
        <v>581</v>
      </c>
      <c r="W389" s="137">
        <v>828</v>
      </c>
      <c r="X389" s="137">
        <v>1098</v>
      </c>
      <c r="Y389" s="137">
        <v>1237</v>
      </c>
      <c r="Z389" s="137">
        <v>1271</v>
      </c>
      <c r="AA389" s="137">
        <v>1361</v>
      </c>
      <c r="AB389" s="137">
        <v>1552</v>
      </c>
      <c r="AC389" s="137">
        <v>383</v>
      </c>
      <c r="AD389" s="137">
        <v>178</v>
      </c>
      <c r="AE389" s="137">
        <v>65</v>
      </c>
      <c r="AF389" s="137">
        <v>37</v>
      </c>
      <c r="AG389" s="137">
        <v>26</v>
      </c>
      <c r="AH389" s="137">
        <v>24</v>
      </c>
      <c r="AI389" s="137">
        <v>26</v>
      </c>
      <c r="AJ389" s="137">
        <v>33</v>
      </c>
      <c r="AK389" s="137">
        <v>34</v>
      </c>
      <c r="AL389" s="137">
        <v>33</v>
      </c>
      <c r="AM389" s="137">
        <v>34</v>
      </c>
      <c r="AN389" s="137">
        <v>41</v>
      </c>
      <c r="AO389" s="137">
        <v>47</v>
      </c>
    </row>
    <row r="390" spans="1:41" ht="18" hidden="1" customHeight="1">
      <c r="A390" s="122" t="s">
        <v>1324</v>
      </c>
      <c r="B390" s="136" t="s">
        <v>1325</v>
      </c>
      <c r="C390" s="137">
        <v>550</v>
      </c>
      <c r="D390" s="137">
        <v>1825</v>
      </c>
      <c r="E390" s="137">
        <v>6125</v>
      </c>
      <c r="F390" s="137">
        <v>7663</v>
      </c>
      <c r="G390" s="137">
        <v>4909</v>
      </c>
      <c r="H390" s="137">
        <v>5108</v>
      </c>
      <c r="I390" s="137">
        <v>3404</v>
      </c>
      <c r="J390" s="137">
        <v>3018</v>
      </c>
      <c r="K390" s="137">
        <v>2994</v>
      </c>
      <c r="L390" s="137">
        <v>213</v>
      </c>
      <c r="M390" s="137">
        <v>184</v>
      </c>
      <c r="N390" s="137">
        <v>180</v>
      </c>
      <c r="O390" s="137">
        <v>161</v>
      </c>
      <c r="P390" s="137">
        <v>149</v>
      </c>
      <c r="Q390" s="137">
        <v>128</v>
      </c>
      <c r="R390" s="137">
        <v>112</v>
      </c>
      <c r="S390" s="137">
        <v>106</v>
      </c>
      <c r="T390" s="137">
        <v>93</v>
      </c>
      <c r="U390" s="137">
        <v>73</v>
      </c>
      <c r="V390" s="137">
        <v>61</v>
      </c>
      <c r="W390" s="137">
        <v>57</v>
      </c>
      <c r="X390" s="137">
        <v>51</v>
      </c>
      <c r="Y390" s="137">
        <v>43</v>
      </c>
      <c r="Z390" s="137">
        <v>38</v>
      </c>
      <c r="AA390" s="137">
        <v>31</v>
      </c>
      <c r="AB390" s="137">
        <v>25</v>
      </c>
      <c r="AC390" s="137">
        <v>22</v>
      </c>
      <c r="AD390" s="137">
        <v>16</v>
      </c>
      <c r="AE390" s="137">
        <v>10</v>
      </c>
      <c r="AF390" s="137">
        <v>12</v>
      </c>
      <c r="AG390" s="137">
        <v>10</v>
      </c>
      <c r="AH390" s="137">
        <v>8</v>
      </c>
      <c r="AI390" s="137">
        <v>9</v>
      </c>
      <c r="AJ390" s="137">
        <v>10</v>
      </c>
      <c r="AK390" s="137">
        <v>9</v>
      </c>
      <c r="AL390" s="137">
        <v>9</v>
      </c>
      <c r="AM390" s="137">
        <v>9</v>
      </c>
      <c r="AN390" s="137">
        <v>8</v>
      </c>
      <c r="AO390" s="137">
        <v>8</v>
      </c>
    </row>
    <row r="391" spans="1:41" ht="18" hidden="1" customHeight="1">
      <c r="A391" s="122" t="s">
        <v>1326</v>
      </c>
      <c r="B391" s="136" t="s">
        <v>1327</v>
      </c>
      <c r="C391" s="137">
        <v>532</v>
      </c>
      <c r="D391" s="137">
        <v>483</v>
      </c>
      <c r="E391" s="137">
        <v>453</v>
      </c>
      <c r="F391" s="137">
        <v>461</v>
      </c>
      <c r="G391" s="137">
        <v>376</v>
      </c>
      <c r="H391" s="137">
        <v>356</v>
      </c>
      <c r="I391" s="137">
        <v>319</v>
      </c>
      <c r="J391" s="137">
        <v>323</v>
      </c>
      <c r="K391" s="137">
        <v>383</v>
      </c>
      <c r="L391" s="137">
        <v>3114</v>
      </c>
      <c r="M391" s="137">
        <v>3136</v>
      </c>
      <c r="N391" s="137">
        <v>2969</v>
      </c>
      <c r="O391" s="137">
        <v>1641</v>
      </c>
      <c r="P391" s="137">
        <v>1723</v>
      </c>
      <c r="Q391" s="137">
        <v>1543</v>
      </c>
      <c r="R391" s="137">
        <v>1294</v>
      </c>
      <c r="S391" s="137">
        <v>1091</v>
      </c>
      <c r="T391" s="137">
        <v>1000</v>
      </c>
      <c r="U391" s="137">
        <v>277</v>
      </c>
      <c r="V391" s="137">
        <v>222</v>
      </c>
      <c r="W391" s="137">
        <v>86</v>
      </c>
      <c r="X391" s="137">
        <v>329</v>
      </c>
      <c r="Y391" s="137">
        <v>275</v>
      </c>
      <c r="Z391" s="137">
        <v>208</v>
      </c>
      <c r="AA391" s="137">
        <v>168</v>
      </c>
      <c r="AB391" s="137">
        <v>133</v>
      </c>
      <c r="AC391" s="137">
        <v>110</v>
      </c>
      <c r="AD391" s="137">
        <v>70</v>
      </c>
      <c r="AE391" s="137">
        <v>31</v>
      </c>
      <c r="AF391" s="137">
        <v>23</v>
      </c>
      <c r="AG391" s="137">
        <v>19</v>
      </c>
      <c r="AH391" s="137">
        <v>21</v>
      </c>
      <c r="AI391" s="137">
        <v>17</v>
      </c>
      <c r="AJ391" s="137">
        <v>13</v>
      </c>
      <c r="AK391" s="137">
        <v>10</v>
      </c>
      <c r="AL391" s="137">
        <v>9</v>
      </c>
      <c r="AM391" s="137">
        <v>13</v>
      </c>
      <c r="AN391" s="137">
        <v>12</v>
      </c>
      <c r="AO391" s="137">
        <v>12</v>
      </c>
    </row>
    <row r="392" spans="1:41" ht="18" hidden="1" customHeight="1">
      <c r="A392" s="122" t="s">
        <v>1328</v>
      </c>
      <c r="B392" s="136" t="s">
        <v>1329</v>
      </c>
      <c r="C392" s="137">
        <v>1059</v>
      </c>
      <c r="D392" s="137">
        <v>949</v>
      </c>
      <c r="E392" s="137">
        <v>876</v>
      </c>
      <c r="F392" s="137">
        <v>815</v>
      </c>
      <c r="G392" s="137">
        <v>705</v>
      </c>
      <c r="H392" s="137">
        <v>672</v>
      </c>
      <c r="I392" s="137">
        <v>617</v>
      </c>
      <c r="J392" s="137">
        <v>555</v>
      </c>
      <c r="K392" s="137">
        <v>494</v>
      </c>
      <c r="L392" s="137">
        <v>449</v>
      </c>
      <c r="M392" s="137">
        <v>404</v>
      </c>
      <c r="N392" s="137">
        <v>367</v>
      </c>
      <c r="O392" s="137">
        <v>337</v>
      </c>
      <c r="P392" s="137">
        <v>297</v>
      </c>
      <c r="Q392" s="137">
        <v>262</v>
      </c>
      <c r="R392" s="137">
        <v>241</v>
      </c>
      <c r="S392" s="137">
        <v>216</v>
      </c>
      <c r="T392" s="137">
        <v>191</v>
      </c>
      <c r="U392" s="137">
        <v>177</v>
      </c>
      <c r="V392" s="137">
        <v>165</v>
      </c>
      <c r="W392" s="137">
        <v>149</v>
      </c>
      <c r="X392" s="137">
        <v>138</v>
      </c>
      <c r="Y392" s="137">
        <v>114</v>
      </c>
      <c r="Z392" s="137">
        <v>105</v>
      </c>
      <c r="AA392" s="137">
        <v>91</v>
      </c>
      <c r="AB392" s="137">
        <v>80</v>
      </c>
      <c r="AC392" s="137">
        <v>63</v>
      </c>
      <c r="AD392" s="137">
        <v>56</v>
      </c>
      <c r="AE392" s="137">
        <v>48</v>
      </c>
      <c r="AF392" s="137">
        <v>39</v>
      </c>
      <c r="AG392" s="137">
        <v>38</v>
      </c>
      <c r="AH392" s="137">
        <v>34</v>
      </c>
      <c r="AI392" s="137">
        <v>35</v>
      </c>
      <c r="AJ392" s="137">
        <v>32</v>
      </c>
      <c r="AK392" s="137">
        <v>31</v>
      </c>
      <c r="AL392" s="137">
        <v>31</v>
      </c>
      <c r="AM392" s="137">
        <v>30</v>
      </c>
      <c r="AN392" s="137">
        <v>28</v>
      </c>
      <c r="AO392" s="137">
        <v>28</v>
      </c>
    </row>
    <row r="393" spans="1:41" ht="18" hidden="1" customHeight="1">
      <c r="A393" s="122" t="s">
        <v>1330</v>
      </c>
      <c r="B393" s="136" t="s">
        <v>1331</v>
      </c>
      <c r="C393" s="137">
        <v>687</v>
      </c>
      <c r="D393" s="137">
        <v>596</v>
      </c>
      <c r="E393" s="137">
        <v>536</v>
      </c>
      <c r="F393" s="137">
        <v>479</v>
      </c>
      <c r="G393" s="137">
        <v>405</v>
      </c>
      <c r="H393" s="137">
        <v>385</v>
      </c>
      <c r="I393" s="137">
        <v>356</v>
      </c>
      <c r="J393" s="137">
        <v>323</v>
      </c>
      <c r="K393" s="137">
        <v>290</v>
      </c>
      <c r="L393" s="137">
        <v>266</v>
      </c>
      <c r="M393" s="137">
        <v>245</v>
      </c>
      <c r="N393" s="137">
        <v>231</v>
      </c>
      <c r="O393" s="137">
        <v>207</v>
      </c>
      <c r="P393" s="137">
        <v>193</v>
      </c>
      <c r="Q393" s="137">
        <v>178</v>
      </c>
      <c r="R393" s="137">
        <v>166</v>
      </c>
      <c r="S393" s="137">
        <v>146</v>
      </c>
      <c r="T393" s="137">
        <v>139</v>
      </c>
      <c r="U393" s="137">
        <v>128</v>
      </c>
      <c r="V393" s="137">
        <v>122</v>
      </c>
      <c r="W393" s="137">
        <v>110</v>
      </c>
      <c r="X393" s="137">
        <v>101</v>
      </c>
      <c r="Y393" s="137">
        <v>88</v>
      </c>
      <c r="Z393" s="137">
        <v>78</v>
      </c>
      <c r="AA393" s="137">
        <v>68</v>
      </c>
      <c r="AB393" s="137">
        <v>67</v>
      </c>
      <c r="AC393" s="137">
        <v>64</v>
      </c>
      <c r="AD393" s="137">
        <v>57</v>
      </c>
      <c r="AE393" s="137">
        <v>50</v>
      </c>
      <c r="AF393" s="137">
        <v>49</v>
      </c>
      <c r="AG393" s="137">
        <v>48</v>
      </c>
      <c r="AH393" s="137">
        <v>43</v>
      </c>
      <c r="AI393" s="137">
        <v>42</v>
      </c>
      <c r="AJ393" s="137">
        <v>42</v>
      </c>
      <c r="AK393" s="137">
        <v>43</v>
      </c>
      <c r="AL393" s="137">
        <v>42</v>
      </c>
      <c r="AM393" s="137">
        <v>39</v>
      </c>
      <c r="AN393" s="137">
        <v>41</v>
      </c>
      <c r="AO393" s="137">
        <v>38</v>
      </c>
    </row>
    <row r="394" spans="1:41" ht="18" hidden="1" customHeight="1">
      <c r="A394" s="122"/>
      <c r="B394" s="136" t="s">
        <v>727</v>
      </c>
      <c r="C394" s="137" t="s">
        <v>631</v>
      </c>
      <c r="D394" s="137">
        <v>0</v>
      </c>
      <c r="E394" s="137" t="s">
        <v>631</v>
      </c>
      <c r="F394" s="137" t="s">
        <v>631</v>
      </c>
      <c r="G394" s="137" t="s">
        <v>631</v>
      </c>
      <c r="H394" s="137" t="s">
        <v>631</v>
      </c>
      <c r="I394" s="137" t="s">
        <v>631</v>
      </c>
      <c r="J394" s="137" t="s">
        <v>631</v>
      </c>
      <c r="K394" s="137" t="s">
        <v>631</v>
      </c>
      <c r="L394" s="137" t="s">
        <v>631</v>
      </c>
      <c r="M394" s="137" t="s">
        <v>631</v>
      </c>
      <c r="N394" s="137" t="s">
        <v>631</v>
      </c>
      <c r="O394" s="137">
        <v>0</v>
      </c>
      <c r="P394" s="137" t="s">
        <v>631</v>
      </c>
      <c r="Q394" s="137" t="s">
        <v>631</v>
      </c>
      <c r="R394" s="137">
        <v>0</v>
      </c>
      <c r="S394" s="137">
        <v>0</v>
      </c>
      <c r="T394" s="137">
        <v>0</v>
      </c>
      <c r="U394" s="137">
        <v>0</v>
      </c>
      <c r="V394" s="137">
        <v>0</v>
      </c>
      <c r="W394" s="137">
        <v>0</v>
      </c>
      <c r="X394" s="137">
        <v>0</v>
      </c>
      <c r="Y394" s="137">
        <v>0</v>
      </c>
      <c r="Z394" s="137">
        <v>0</v>
      </c>
      <c r="AA394" s="137">
        <v>0</v>
      </c>
      <c r="AB394" s="137">
        <v>0</v>
      </c>
      <c r="AC394" s="137">
        <v>0</v>
      </c>
      <c r="AD394" s="137">
        <v>0</v>
      </c>
      <c r="AE394" s="137">
        <v>0</v>
      </c>
      <c r="AF394" s="137">
        <v>0</v>
      </c>
      <c r="AG394" s="137">
        <v>0</v>
      </c>
      <c r="AH394" s="137">
        <v>0</v>
      </c>
      <c r="AI394" s="137">
        <v>0</v>
      </c>
      <c r="AJ394" s="137">
        <v>0</v>
      </c>
      <c r="AK394" s="137">
        <v>0</v>
      </c>
      <c r="AL394" s="137">
        <v>0</v>
      </c>
      <c r="AM394" s="137">
        <v>0</v>
      </c>
      <c r="AN394" s="137">
        <v>0</v>
      </c>
      <c r="AO394" s="137">
        <v>0</v>
      </c>
    </row>
    <row r="395" spans="1:41" ht="18" hidden="1" customHeight="1">
      <c r="A395" s="122" t="s">
        <v>1332</v>
      </c>
      <c r="B395" s="136" t="s">
        <v>1333</v>
      </c>
      <c r="C395" s="137">
        <v>2885</v>
      </c>
      <c r="D395" s="137">
        <v>2475</v>
      </c>
      <c r="E395" s="137">
        <v>2215</v>
      </c>
      <c r="F395" s="137">
        <v>2011</v>
      </c>
      <c r="G395" s="137">
        <v>1750</v>
      </c>
      <c r="H395" s="137">
        <v>1665</v>
      </c>
      <c r="I395" s="137">
        <v>1505</v>
      </c>
      <c r="J395" s="137">
        <v>1370</v>
      </c>
      <c r="K395" s="137">
        <v>1236</v>
      </c>
      <c r="L395" s="137">
        <v>1125</v>
      </c>
      <c r="M395" s="137">
        <v>1030</v>
      </c>
      <c r="N395" s="137">
        <v>961</v>
      </c>
      <c r="O395" s="137">
        <v>866</v>
      </c>
      <c r="P395" s="137">
        <v>814</v>
      </c>
      <c r="Q395" s="137">
        <v>731</v>
      </c>
      <c r="R395" s="137">
        <v>672</v>
      </c>
      <c r="S395" s="137">
        <v>607</v>
      </c>
      <c r="T395" s="137">
        <v>577</v>
      </c>
      <c r="U395" s="137">
        <v>499</v>
      </c>
      <c r="V395" s="137">
        <v>449</v>
      </c>
      <c r="W395" s="137">
        <v>409</v>
      </c>
      <c r="X395" s="137">
        <v>370</v>
      </c>
      <c r="Y395" s="137">
        <v>306</v>
      </c>
      <c r="Z395" s="137">
        <v>267</v>
      </c>
      <c r="AA395" s="137">
        <v>227</v>
      </c>
      <c r="AB395" s="137">
        <v>198</v>
      </c>
      <c r="AC395" s="137">
        <v>165</v>
      </c>
      <c r="AD395" s="137">
        <v>138</v>
      </c>
      <c r="AE395" s="137">
        <v>108</v>
      </c>
      <c r="AF395" s="137">
        <v>89</v>
      </c>
      <c r="AG395" s="137">
        <v>79</v>
      </c>
      <c r="AH395" s="137">
        <v>79</v>
      </c>
      <c r="AI395" s="137">
        <v>73</v>
      </c>
      <c r="AJ395" s="137">
        <v>68</v>
      </c>
      <c r="AK395" s="137">
        <v>73</v>
      </c>
      <c r="AL395" s="137">
        <v>74</v>
      </c>
      <c r="AM395" s="137">
        <v>74</v>
      </c>
      <c r="AN395" s="137">
        <v>79</v>
      </c>
      <c r="AO395" s="137">
        <v>77</v>
      </c>
    </row>
    <row r="396" spans="1:41" ht="18" hidden="1" customHeight="1">
      <c r="A396" s="122" t="s">
        <v>1334</v>
      </c>
      <c r="B396" s="136" t="s">
        <v>1335</v>
      </c>
      <c r="C396" s="137">
        <v>746</v>
      </c>
      <c r="D396" s="137">
        <v>657</v>
      </c>
      <c r="E396" s="137">
        <v>594</v>
      </c>
      <c r="F396" s="137">
        <v>546</v>
      </c>
      <c r="G396" s="137">
        <v>480</v>
      </c>
      <c r="H396" s="137">
        <v>449</v>
      </c>
      <c r="I396" s="137">
        <v>404</v>
      </c>
      <c r="J396" s="137">
        <v>357</v>
      </c>
      <c r="K396" s="137">
        <v>312</v>
      </c>
      <c r="L396" s="137">
        <v>291</v>
      </c>
      <c r="M396" s="137">
        <v>261</v>
      </c>
      <c r="N396" s="137">
        <v>227</v>
      </c>
      <c r="O396" s="137">
        <v>200</v>
      </c>
      <c r="P396" s="137">
        <v>182</v>
      </c>
      <c r="Q396" s="137">
        <v>166</v>
      </c>
      <c r="R396" s="137">
        <v>139</v>
      </c>
      <c r="S396" s="137">
        <v>121</v>
      </c>
      <c r="T396" s="137">
        <v>104</v>
      </c>
      <c r="U396" s="137">
        <v>90</v>
      </c>
      <c r="V396" s="137">
        <v>83</v>
      </c>
      <c r="W396" s="137">
        <v>75</v>
      </c>
      <c r="X396" s="137">
        <v>63</v>
      </c>
      <c r="Y396" s="137">
        <v>51</v>
      </c>
      <c r="Z396" s="137">
        <v>42</v>
      </c>
      <c r="AA396" s="137">
        <v>37</v>
      </c>
      <c r="AB396" s="137">
        <v>33</v>
      </c>
      <c r="AC396" s="137">
        <v>29</v>
      </c>
      <c r="AD396" s="137">
        <v>21</v>
      </c>
      <c r="AE396" s="137">
        <v>15</v>
      </c>
      <c r="AF396" s="137">
        <v>11</v>
      </c>
      <c r="AG396" s="137">
        <v>10</v>
      </c>
      <c r="AH396" s="137">
        <v>9</v>
      </c>
      <c r="AI396" s="137">
        <v>10</v>
      </c>
      <c r="AJ396" s="137">
        <v>10</v>
      </c>
      <c r="AK396" s="137">
        <v>12</v>
      </c>
      <c r="AL396" s="137">
        <v>11</v>
      </c>
      <c r="AM396" s="137">
        <v>8</v>
      </c>
      <c r="AN396" s="137">
        <v>7</v>
      </c>
      <c r="AO396" s="137">
        <v>8</v>
      </c>
    </row>
    <row r="397" spans="1:41" ht="18" hidden="1" customHeight="1">
      <c r="A397" s="122" t="s">
        <v>1336</v>
      </c>
      <c r="B397" s="136" t="s">
        <v>1337</v>
      </c>
      <c r="C397" s="137">
        <v>555</v>
      </c>
      <c r="D397" s="137">
        <v>476</v>
      </c>
      <c r="E397" s="137">
        <v>408</v>
      </c>
      <c r="F397" s="137">
        <v>364</v>
      </c>
      <c r="G397" s="137">
        <v>320</v>
      </c>
      <c r="H397" s="137">
        <v>311</v>
      </c>
      <c r="I397" s="137">
        <v>285</v>
      </c>
      <c r="J397" s="137">
        <v>256</v>
      </c>
      <c r="K397" s="137">
        <v>234</v>
      </c>
      <c r="L397" s="137">
        <v>198</v>
      </c>
      <c r="M397" s="137">
        <v>183</v>
      </c>
      <c r="N397" s="137">
        <v>174</v>
      </c>
      <c r="O397" s="137">
        <v>160</v>
      </c>
      <c r="P397" s="137">
        <v>154</v>
      </c>
      <c r="Q397" s="137">
        <v>138</v>
      </c>
      <c r="R397" s="137">
        <v>118</v>
      </c>
      <c r="S397" s="137">
        <v>105</v>
      </c>
      <c r="T397" s="137">
        <v>105</v>
      </c>
      <c r="U397" s="137">
        <v>92</v>
      </c>
      <c r="V397" s="137">
        <v>84</v>
      </c>
      <c r="W397" s="137">
        <v>77</v>
      </c>
      <c r="X397" s="137">
        <v>71</v>
      </c>
      <c r="Y397" s="137">
        <v>54</v>
      </c>
      <c r="Z397" s="137">
        <v>48</v>
      </c>
      <c r="AA397" s="137">
        <v>39</v>
      </c>
      <c r="AB397" s="137">
        <v>32</v>
      </c>
      <c r="AC397" s="137">
        <v>23</v>
      </c>
      <c r="AD397" s="137">
        <v>21</v>
      </c>
      <c r="AE397" s="137">
        <v>16</v>
      </c>
      <c r="AF397" s="137">
        <v>13</v>
      </c>
      <c r="AG397" s="137">
        <v>10</v>
      </c>
      <c r="AH397" s="137">
        <v>10</v>
      </c>
      <c r="AI397" s="137">
        <v>9</v>
      </c>
      <c r="AJ397" s="137">
        <v>7</v>
      </c>
      <c r="AK397" s="137">
        <v>7</v>
      </c>
      <c r="AL397" s="137">
        <v>6</v>
      </c>
      <c r="AM397" s="137">
        <v>8</v>
      </c>
      <c r="AN397" s="137">
        <v>7</v>
      </c>
      <c r="AO397" s="137">
        <v>7</v>
      </c>
    </row>
    <row r="398" spans="1:41" ht="18" hidden="1" customHeight="1">
      <c r="A398" s="122" t="s">
        <v>1338</v>
      </c>
      <c r="B398" s="136" t="s">
        <v>1339</v>
      </c>
      <c r="C398" s="137">
        <v>710</v>
      </c>
      <c r="D398" s="137">
        <v>597</v>
      </c>
      <c r="E398" s="137">
        <v>548</v>
      </c>
      <c r="F398" s="137">
        <v>498</v>
      </c>
      <c r="G398" s="137">
        <v>426</v>
      </c>
      <c r="H398" s="137">
        <v>402</v>
      </c>
      <c r="I398" s="137">
        <v>364</v>
      </c>
      <c r="J398" s="137">
        <v>333</v>
      </c>
      <c r="K398" s="137">
        <v>306</v>
      </c>
      <c r="L398" s="137">
        <v>286</v>
      </c>
      <c r="M398" s="137">
        <v>269</v>
      </c>
      <c r="N398" s="137">
        <v>256</v>
      </c>
      <c r="O398" s="137">
        <v>234</v>
      </c>
      <c r="P398" s="137">
        <v>221</v>
      </c>
      <c r="Q398" s="137">
        <v>208</v>
      </c>
      <c r="R398" s="137">
        <v>209</v>
      </c>
      <c r="S398" s="137">
        <v>187</v>
      </c>
      <c r="T398" s="137">
        <v>178</v>
      </c>
      <c r="U398" s="137">
        <v>144</v>
      </c>
      <c r="V398" s="137">
        <v>128</v>
      </c>
      <c r="W398" s="137">
        <v>107</v>
      </c>
      <c r="X398" s="137">
        <v>103</v>
      </c>
      <c r="Y398" s="137">
        <v>85</v>
      </c>
      <c r="Z398" s="137">
        <v>74</v>
      </c>
      <c r="AA398" s="137">
        <v>58</v>
      </c>
      <c r="AB398" s="137">
        <v>54</v>
      </c>
      <c r="AC398" s="137">
        <v>44</v>
      </c>
      <c r="AD398" s="137">
        <v>37</v>
      </c>
      <c r="AE398" s="137">
        <v>30</v>
      </c>
      <c r="AF398" s="137">
        <v>25</v>
      </c>
      <c r="AG398" s="137">
        <v>27</v>
      </c>
      <c r="AH398" s="137">
        <v>29</v>
      </c>
      <c r="AI398" s="137">
        <v>24</v>
      </c>
      <c r="AJ398" s="137">
        <v>21</v>
      </c>
      <c r="AK398" s="137">
        <v>23</v>
      </c>
      <c r="AL398" s="137">
        <v>25</v>
      </c>
      <c r="AM398" s="137">
        <v>23</v>
      </c>
      <c r="AN398" s="137">
        <v>24</v>
      </c>
      <c r="AO398" s="137">
        <v>22</v>
      </c>
    </row>
    <row r="399" spans="1:41" ht="18" hidden="1" customHeight="1">
      <c r="A399" s="122" t="s">
        <v>1340</v>
      </c>
      <c r="B399" s="136" t="s">
        <v>1341</v>
      </c>
      <c r="C399" s="137">
        <v>873</v>
      </c>
      <c r="D399" s="137">
        <v>745</v>
      </c>
      <c r="E399" s="137">
        <v>665</v>
      </c>
      <c r="F399" s="137">
        <v>603</v>
      </c>
      <c r="G399" s="137">
        <v>524</v>
      </c>
      <c r="H399" s="137">
        <v>503</v>
      </c>
      <c r="I399" s="137">
        <v>452</v>
      </c>
      <c r="J399" s="137">
        <v>424</v>
      </c>
      <c r="K399" s="137">
        <v>384</v>
      </c>
      <c r="L399" s="137">
        <v>350</v>
      </c>
      <c r="M399" s="137">
        <v>317</v>
      </c>
      <c r="N399" s="137">
        <v>304</v>
      </c>
      <c r="O399" s="137">
        <v>272</v>
      </c>
      <c r="P399" s="137">
        <v>257</v>
      </c>
      <c r="Q399" s="137">
        <v>219</v>
      </c>
      <c r="R399" s="137">
        <v>206</v>
      </c>
      <c r="S399" s="137">
        <v>194</v>
      </c>
      <c r="T399" s="137">
        <v>190</v>
      </c>
      <c r="U399" s="137">
        <v>173</v>
      </c>
      <c r="V399" s="137">
        <v>154</v>
      </c>
      <c r="W399" s="137">
        <v>150</v>
      </c>
      <c r="X399" s="137">
        <v>133</v>
      </c>
      <c r="Y399" s="137">
        <v>116</v>
      </c>
      <c r="Z399" s="137">
        <v>103</v>
      </c>
      <c r="AA399" s="137">
        <v>93</v>
      </c>
      <c r="AB399" s="137">
        <v>79</v>
      </c>
      <c r="AC399" s="137">
        <v>69</v>
      </c>
      <c r="AD399" s="137">
        <v>59</v>
      </c>
      <c r="AE399" s="137">
        <v>47</v>
      </c>
      <c r="AF399" s="137">
        <v>40</v>
      </c>
      <c r="AG399" s="137">
        <v>32</v>
      </c>
      <c r="AH399" s="137">
        <v>31</v>
      </c>
      <c r="AI399" s="137">
        <v>30</v>
      </c>
      <c r="AJ399" s="137">
        <v>30</v>
      </c>
      <c r="AK399" s="137">
        <v>31</v>
      </c>
      <c r="AL399" s="137">
        <v>32</v>
      </c>
      <c r="AM399" s="137">
        <v>35</v>
      </c>
      <c r="AN399" s="137">
        <v>41</v>
      </c>
      <c r="AO399" s="137">
        <v>40</v>
      </c>
    </row>
    <row r="400" spans="1:41" ht="18" hidden="1" customHeight="1">
      <c r="A400" s="122"/>
      <c r="B400" s="136" t="s">
        <v>727</v>
      </c>
      <c r="C400" s="137" t="s">
        <v>631</v>
      </c>
      <c r="D400" s="137">
        <v>0</v>
      </c>
      <c r="E400" s="137">
        <v>0</v>
      </c>
      <c r="F400" s="137">
        <v>0</v>
      </c>
      <c r="G400" s="137">
        <v>0</v>
      </c>
      <c r="H400" s="137">
        <v>0</v>
      </c>
      <c r="I400" s="137">
        <v>0</v>
      </c>
      <c r="J400" s="137">
        <v>0</v>
      </c>
      <c r="K400" s="137">
        <v>0</v>
      </c>
      <c r="L400" s="137">
        <v>0</v>
      </c>
      <c r="M400" s="137">
        <v>0</v>
      </c>
      <c r="N400" s="137">
        <v>0</v>
      </c>
      <c r="O400" s="137">
        <v>0</v>
      </c>
      <c r="P400" s="137">
        <v>0</v>
      </c>
      <c r="Q400" s="137">
        <v>0</v>
      </c>
      <c r="R400" s="137">
        <v>0</v>
      </c>
      <c r="S400" s="137">
        <v>0</v>
      </c>
      <c r="T400" s="137">
        <v>0</v>
      </c>
      <c r="U400" s="137">
        <v>0</v>
      </c>
      <c r="V400" s="137">
        <v>0</v>
      </c>
      <c r="W400" s="137">
        <v>0</v>
      </c>
      <c r="X400" s="137">
        <v>0</v>
      </c>
      <c r="Y400" s="137">
        <v>0</v>
      </c>
      <c r="Z400" s="137">
        <v>0</v>
      </c>
      <c r="AA400" s="137">
        <v>0</v>
      </c>
      <c r="AB400" s="137">
        <v>0</v>
      </c>
      <c r="AC400" s="137">
        <v>0</v>
      </c>
      <c r="AD400" s="137">
        <v>0</v>
      </c>
      <c r="AE400" s="137">
        <v>0</v>
      </c>
      <c r="AF400" s="137">
        <v>0</v>
      </c>
      <c r="AG400" s="137">
        <v>0</v>
      </c>
      <c r="AH400" s="137">
        <v>0</v>
      </c>
      <c r="AI400" s="137">
        <v>0</v>
      </c>
      <c r="AJ400" s="137">
        <v>0</v>
      </c>
      <c r="AK400" s="137">
        <v>0</v>
      </c>
      <c r="AL400" s="137">
        <v>0</v>
      </c>
      <c r="AM400" s="137">
        <v>0</v>
      </c>
      <c r="AN400" s="137">
        <v>0</v>
      </c>
      <c r="AO400" s="137">
        <v>0</v>
      </c>
    </row>
    <row r="401" spans="1:41" ht="18" hidden="1" customHeight="1">
      <c r="A401" s="136"/>
      <c r="B401" s="136" t="s">
        <v>650</v>
      </c>
      <c r="C401" s="137">
        <v>8</v>
      </c>
      <c r="D401" s="137">
        <v>7</v>
      </c>
      <c r="E401" s="137" t="s">
        <v>631</v>
      </c>
      <c r="F401" s="137">
        <v>6</v>
      </c>
      <c r="G401" s="137">
        <v>5</v>
      </c>
      <c r="H401" s="137">
        <v>5</v>
      </c>
      <c r="I401" s="137" t="s">
        <v>631</v>
      </c>
      <c r="J401" s="137" t="s">
        <v>631</v>
      </c>
      <c r="K401" s="137" t="s">
        <v>631</v>
      </c>
      <c r="L401" s="137">
        <v>5</v>
      </c>
      <c r="M401" s="137">
        <v>6</v>
      </c>
      <c r="N401" s="137">
        <v>6</v>
      </c>
      <c r="O401" s="137">
        <v>6</v>
      </c>
      <c r="P401" s="137">
        <v>8</v>
      </c>
      <c r="Q401" s="137">
        <v>6</v>
      </c>
      <c r="R401" s="137">
        <v>5</v>
      </c>
      <c r="S401" s="137">
        <v>5</v>
      </c>
      <c r="T401" s="137">
        <v>5</v>
      </c>
      <c r="U401" s="137">
        <v>6</v>
      </c>
      <c r="V401" s="137">
        <v>6</v>
      </c>
      <c r="W401" s="137">
        <v>6</v>
      </c>
      <c r="X401" s="137">
        <v>6</v>
      </c>
      <c r="Y401" s="137">
        <v>5</v>
      </c>
      <c r="Z401" s="137">
        <v>5</v>
      </c>
      <c r="AA401" s="137">
        <v>5</v>
      </c>
      <c r="AB401" s="137">
        <v>5</v>
      </c>
      <c r="AC401" s="137">
        <v>5</v>
      </c>
      <c r="AD401" s="137">
        <v>5</v>
      </c>
      <c r="AE401" s="137">
        <v>5</v>
      </c>
      <c r="AF401" s="137">
        <v>5</v>
      </c>
      <c r="AG401" s="137">
        <v>6</v>
      </c>
      <c r="AH401" s="137">
        <v>6</v>
      </c>
      <c r="AI401" s="137">
        <v>6</v>
      </c>
      <c r="AJ401" s="137">
        <v>5</v>
      </c>
      <c r="AK401" s="137">
        <v>5</v>
      </c>
      <c r="AL401" s="137">
        <v>5</v>
      </c>
      <c r="AM401" s="137">
        <v>5</v>
      </c>
      <c r="AN401" s="137">
        <v>5</v>
      </c>
      <c r="AO401" s="137">
        <v>5</v>
      </c>
    </row>
    <row r="402" spans="1:41" ht="18" hidden="1" customHeight="1">
      <c r="A402" s="122" t="s">
        <v>1342</v>
      </c>
      <c r="B402" s="136" t="s">
        <v>548</v>
      </c>
      <c r="C402" s="137">
        <v>11023</v>
      </c>
      <c r="D402" s="137">
        <v>9349</v>
      </c>
      <c r="E402" s="137">
        <v>8163</v>
      </c>
      <c r="F402" s="137">
        <v>7327</v>
      </c>
      <c r="G402" s="137">
        <v>6626</v>
      </c>
      <c r="H402" s="137">
        <v>6338</v>
      </c>
      <c r="I402" s="137">
        <v>5315</v>
      </c>
      <c r="J402" s="137">
        <v>4895</v>
      </c>
      <c r="K402" s="137">
        <v>4496</v>
      </c>
      <c r="L402" s="137">
        <v>4211</v>
      </c>
      <c r="M402" s="137">
        <v>3951</v>
      </c>
      <c r="N402" s="137">
        <v>3682</v>
      </c>
      <c r="O402" s="137">
        <v>3421</v>
      </c>
      <c r="P402" s="137">
        <v>3160</v>
      </c>
      <c r="Q402" s="137">
        <v>2876</v>
      </c>
      <c r="R402" s="137">
        <v>2695</v>
      </c>
      <c r="S402" s="137">
        <v>2454</v>
      </c>
      <c r="T402" s="137">
        <v>2305</v>
      </c>
      <c r="U402" s="137">
        <v>2033</v>
      </c>
      <c r="V402" s="137">
        <v>1903</v>
      </c>
      <c r="W402" s="137">
        <v>1696</v>
      </c>
      <c r="X402" s="137">
        <v>1548</v>
      </c>
      <c r="Y402" s="137">
        <v>1336</v>
      </c>
      <c r="Z402" s="137">
        <v>1199</v>
      </c>
      <c r="AA402" s="137">
        <v>1051</v>
      </c>
      <c r="AB402" s="137">
        <v>898</v>
      </c>
      <c r="AC402" s="137">
        <v>717</v>
      </c>
      <c r="AD402" s="137">
        <v>582</v>
      </c>
      <c r="AE402" s="137">
        <v>446</v>
      </c>
      <c r="AF402" s="137">
        <v>370</v>
      </c>
      <c r="AG402" s="137">
        <v>330</v>
      </c>
      <c r="AH402" s="137">
        <v>311</v>
      </c>
      <c r="AI402" s="137">
        <v>288</v>
      </c>
      <c r="AJ402" s="137">
        <v>265</v>
      </c>
      <c r="AK402" s="137">
        <v>243</v>
      </c>
      <c r="AL402" s="137">
        <v>248</v>
      </c>
      <c r="AM402" s="137">
        <v>233</v>
      </c>
      <c r="AN402" s="137">
        <v>225</v>
      </c>
      <c r="AO402" s="137">
        <v>212</v>
      </c>
    </row>
    <row r="403" spans="1:41" ht="18" hidden="1" customHeight="1">
      <c r="A403" s="122" t="s">
        <v>1343</v>
      </c>
      <c r="B403" s="136" t="s">
        <v>1344</v>
      </c>
      <c r="C403" s="137">
        <v>604</v>
      </c>
      <c r="D403" s="137">
        <v>543</v>
      </c>
      <c r="E403" s="137">
        <v>483</v>
      </c>
      <c r="F403" s="137">
        <v>445</v>
      </c>
      <c r="G403" s="137">
        <v>403</v>
      </c>
      <c r="H403" s="137">
        <v>387</v>
      </c>
      <c r="I403" s="137">
        <v>353</v>
      </c>
      <c r="J403" s="137">
        <v>332</v>
      </c>
      <c r="K403" s="137">
        <v>292</v>
      </c>
      <c r="L403" s="137">
        <v>274</v>
      </c>
      <c r="M403" s="137">
        <v>253</v>
      </c>
      <c r="N403" s="137">
        <v>235</v>
      </c>
      <c r="O403" s="137">
        <v>208</v>
      </c>
      <c r="P403" s="137">
        <v>189</v>
      </c>
      <c r="Q403" s="137">
        <v>190</v>
      </c>
      <c r="R403" s="137">
        <v>166</v>
      </c>
      <c r="S403" s="137">
        <v>141</v>
      </c>
      <c r="T403" s="137">
        <v>128</v>
      </c>
      <c r="U403" s="137">
        <v>119</v>
      </c>
      <c r="V403" s="137">
        <v>114</v>
      </c>
      <c r="W403" s="137">
        <v>97</v>
      </c>
      <c r="X403" s="137">
        <v>85</v>
      </c>
      <c r="Y403" s="137">
        <v>75</v>
      </c>
      <c r="Z403" s="137">
        <v>67</v>
      </c>
      <c r="AA403" s="137">
        <v>57</v>
      </c>
      <c r="AB403" s="137">
        <v>45</v>
      </c>
      <c r="AC403" s="137">
        <v>36</v>
      </c>
      <c r="AD403" s="137">
        <v>33</v>
      </c>
      <c r="AE403" s="137">
        <v>28</v>
      </c>
      <c r="AF403" s="137">
        <v>26</v>
      </c>
      <c r="AG403" s="137">
        <v>25</v>
      </c>
      <c r="AH403" s="137">
        <v>27</v>
      </c>
      <c r="AI403" s="137">
        <v>25</v>
      </c>
      <c r="AJ403" s="137">
        <v>24</v>
      </c>
      <c r="AK403" s="137">
        <v>23</v>
      </c>
      <c r="AL403" s="137">
        <v>24</v>
      </c>
      <c r="AM403" s="137">
        <v>22</v>
      </c>
      <c r="AN403" s="137">
        <v>24</v>
      </c>
      <c r="AO403" s="137">
        <v>23</v>
      </c>
    </row>
    <row r="404" spans="1:41" ht="18" hidden="1" customHeight="1">
      <c r="A404" s="122" t="s">
        <v>1345</v>
      </c>
      <c r="B404" s="136" t="s">
        <v>1346</v>
      </c>
      <c r="C404" s="137">
        <v>229</v>
      </c>
      <c r="D404" s="137">
        <v>193</v>
      </c>
      <c r="E404" s="137">
        <v>169</v>
      </c>
      <c r="F404" s="137">
        <v>161</v>
      </c>
      <c r="G404" s="137">
        <v>132</v>
      </c>
      <c r="H404" s="137">
        <v>131</v>
      </c>
      <c r="I404" s="137">
        <v>133</v>
      </c>
      <c r="J404" s="137">
        <v>115</v>
      </c>
      <c r="K404" s="137">
        <v>105</v>
      </c>
      <c r="L404" s="137">
        <v>105</v>
      </c>
      <c r="M404" s="137">
        <v>96</v>
      </c>
      <c r="N404" s="137">
        <v>93</v>
      </c>
      <c r="O404" s="137">
        <v>90</v>
      </c>
      <c r="P404" s="137">
        <v>82</v>
      </c>
      <c r="Q404" s="137">
        <v>72</v>
      </c>
      <c r="R404" s="137">
        <v>78</v>
      </c>
      <c r="S404" s="137">
        <v>75</v>
      </c>
      <c r="T404" s="137">
        <v>74</v>
      </c>
      <c r="U404" s="137">
        <v>69</v>
      </c>
      <c r="V404" s="137">
        <v>64</v>
      </c>
      <c r="W404" s="137">
        <v>56</v>
      </c>
      <c r="X404" s="137">
        <v>54</v>
      </c>
      <c r="Y404" s="137">
        <v>51</v>
      </c>
      <c r="Z404" s="137">
        <v>44</v>
      </c>
      <c r="AA404" s="137">
        <v>36</v>
      </c>
      <c r="AB404" s="137">
        <v>35</v>
      </c>
      <c r="AC404" s="137">
        <v>27</v>
      </c>
      <c r="AD404" s="137">
        <v>20</v>
      </c>
      <c r="AE404" s="137">
        <v>17</v>
      </c>
      <c r="AF404" s="137">
        <v>9</v>
      </c>
      <c r="AG404" s="137">
        <v>9</v>
      </c>
      <c r="AH404" s="137">
        <v>6</v>
      </c>
      <c r="AI404" s="137">
        <v>5</v>
      </c>
      <c r="AJ404" s="137">
        <v>5</v>
      </c>
      <c r="AK404" s="137">
        <v>5</v>
      </c>
      <c r="AL404" s="137">
        <v>5</v>
      </c>
      <c r="AM404" s="137" t="s">
        <v>631</v>
      </c>
      <c r="AN404" s="137">
        <v>5</v>
      </c>
      <c r="AO404" s="137" t="s">
        <v>631</v>
      </c>
    </row>
    <row r="405" spans="1:41" ht="18" hidden="1" customHeight="1">
      <c r="A405" s="122" t="s">
        <v>1347</v>
      </c>
      <c r="B405" s="136" t="s">
        <v>1348</v>
      </c>
      <c r="C405" s="137">
        <v>350</v>
      </c>
      <c r="D405" s="137">
        <v>289</v>
      </c>
      <c r="E405" s="137">
        <v>250</v>
      </c>
      <c r="F405" s="137">
        <v>226</v>
      </c>
      <c r="G405" s="137">
        <v>201</v>
      </c>
      <c r="H405" s="137">
        <v>196</v>
      </c>
      <c r="I405" s="137">
        <v>180</v>
      </c>
      <c r="J405" s="137">
        <v>167</v>
      </c>
      <c r="K405" s="137">
        <v>155</v>
      </c>
      <c r="L405" s="137">
        <v>145</v>
      </c>
      <c r="M405" s="137">
        <v>139</v>
      </c>
      <c r="N405" s="137">
        <v>128</v>
      </c>
      <c r="O405" s="137">
        <v>122</v>
      </c>
      <c r="P405" s="137">
        <v>118</v>
      </c>
      <c r="Q405" s="137">
        <v>107</v>
      </c>
      <c r="R405" s="137">
        <v>99</v>
      </c>
      <c r="S405" s="137">
        <v>84</v>
      </c>
      <c r="T405" s="137">
        <v>79</v>
      </c>
      <c r="U405" s="137">
        <v>68</v>
      </c>
      <c r="V405" s="137">
        <v>65</v>
      </c>
      <c r="W405" s="137">
        <v>58</v>
      </c>
      <c r="X405" s="137">
        <v>50</v>
      </c>
      <c r="Y405" s="137">
        <v>41</v>
      </c>
      <c r="Z405" s="137">
        <v>40</v>
      </c>
      <c r="AA405" s="137">
        <v>30</v>
      </c>
      <c r="AB405" s="137">
        <v>21</v>
      </c>
      <c r="AC405" s="137">
        <v>15</v>
      </c>
      <c r="AD405" s="137">
        <v>14</v>
      </c>
      <c r="AE405" s="137">
        <v>11</v>
      </c>
      <c r="AF405" s="137">
        <v>9</v>
      </c>
      <c r="AG405" s="137">
        <v>7</v>
      </c>
      <c r="AH405" s="137">
        <v>7</v>
      </c>
      <c r="AI405" s="137">
        <v>8</v>
      </c>
      <c r="AJ405" s="137">
        <v>7</v>
      </c>
      <c r="AK405" s="137">
        <v>7</v>
      </c>
      <c r="AL405" s="137">
        <v>6</v>
      </c>
      <c r="AM405" s="137">
        <v>7</v>
      </c>
      <c r="AN405" s="137">
        <v>6</v>
      </c>
      <c r="AO405" s="137">
        <v>5</v>
      </c>
    </row>
    <row r="406" spans="1:41" ht="18" hidden="1" customHeight="1">
      <c r="A406" s="122" t="s">
        <v>1349</v>
      </c>
      <c r="B406" s="136" t="s">
        <v>1350</v>
      </c>
      <c r="C406" s="137">
        <v>395</v>
      </c>
      <c r="D406" s="137">
        <v>341</v>
      </c>
      <c r="E406" s="137">
        <v>297</v>
      </c>
      <c r="F406" s="137">
        <v>255</v>
      </c>
      <c r="G406" s="137">
        <v>209</v>
      </c>
      <c r="H406" s="137">
        <v>206</v>
      </c>
      <c r="I406" s="137">
        <v>178</v>
      </c>
      <c r="J406" s="137">
        <v>167</v>
      </c>
      <c r="K406" s="137">
        <v>161</v>
      </c>
      <c r="L406" s="137">
        <v>146</v>
      </c>
      <c r="M406" s="137">
        <v>144</v>
      </c>
      <c r="N406" s="137">
        <v>134</v>
      </c>
      <c r="O406" s="137">
        <v>125</v>
      </c>
      <c r="P406" s="137">
        <v>124</v>
      </c>
      <c r="Q406" s="137">
        <v>110</v>
      </c>
      <c r="R406" s="137">
        <v>106</v>
      </c>
      <c r="S406" s="137">
        <v>95</v>
      </c>
      <c r="T406" s="137">
        <v>90</v>
      </c>
      <c r="U406" s="137">
        <v>80</v>
      </c>
      <c r="V406" s="137">
        <v>78</v>
      </c>
      <c r="W406" s="137">
        <v>71</v>
      </c>
      <c r="X406" s="137">
        <v>67</v>
      </c>
      <c r="Y406" s="137">
        <v>62</v>
      </c>
      <c r="Z406" s="137">
        <v>53</v>
      </c>
      <c r="AA406" s="137">
        <v>46</v>
      </c>
      <c r="AB406" s="137">
        <v>40</v>
      </c>
      <c r="AC406" s="137">
        <v>32</v>
      </c>
      <c r="AD406" s="137">
        <v>22</v>
      </c>
      <c r="AE406" s="137">
        <v>16</v>
      </c>
      <c r="AF406" s="137">
        <v>15</v>
      </c>
      <c r="AG406" s="137">
        <v>12</v>
      </c>
      <c r="AH406" s="137">
        <v>13</v>
      </c>
      <c r="AI406" s="137">
        <v>11</v>
      </c>
      <c r="AJ406" s="137">
        <v>9</v>
      </c>
      <c r="AK406" s="137">
        <v>6</v>
      </c>
      <c r="AL406" s="137">
        <v>9</v>
      </c>
      <c r="AM406" s="137">
        <v>9</v>
      </c>
      <c r="AN406" s="137">
        <v>7</v>
      </c>
      <c r="AO406" s="137">
        <v>8</v>
      </c>
    </row>
    <row r="407" spans="1:41" ht="18" hidden="1" customHeight="1">
      <c r="A407" s="122" t="s">
        <v>1351</v>
      </c>
      <c r="B407" s="136" t="s">
        <v>1352</v>
      </c>
      <c r="C407" s="137">
        <v>324</v>
      </c>
      <c r="D407" s="137">
        <v>261</v>
      </c>
      <c r="E407" s="137">
        <v>220</v>
      </c>
      <c r="F407" s="137">
        <v>200</v>
      </c>
      <c r="G407" s="137">
        <v>177</v>
      </c>
      <c r="H407" s="137">
        <v>170</v>
      </c>
      <c r="I407" s="137">
        <v>159</v>
      </c>
      <c r="J407" s="137">
        <v>150</v>
      </c>
      <c r="K407" s="137">
        <v>131</v>
      </c>
      <c r="L407" s="137">
        <v>123</v>
      </c>
      <c r="M407" s="137">
        <v>111</v>
      </c>
      <c r="N407" s="137">
        <v>92</v>
      </c>
      <c r="O407" s="137">
        <v>87</v>
      </c>
      <c r="P407" s="137">
        <v>76</v>
      </c>
      <c r="Q407" s="137">
        <v>66</v>
      </c>
      <c r="R407" s="137">
        <v>62</v>
      </c>
      <c r="S407" s="137">
        <v>58</v>
      </c>
      <c r="T407" s="137">
        <v>59</v>
      </c>
      <c r="U407" s="137">
        <v>54</v>
      </c>
      <c r="V407" s="137">
        <v>52</v>
      </c>
      <c r="W407" s="137">
        <v>49</v>
      </c>
      <c r="X407" s="137">
        <v>42</v>
      </c>
      <c r="Y407" s="137">
        <v>38</v>
      </c>
      <c r="Z407" s="137">
        <v>34</v>
      </c>
      <c r="AA407" s="137">
        <v>34</v>
      </c>
      <c r="AB407" s="137">
        <v>27</v>
      </c>
      <c r="AC407" s="137">
        <v>25</v>
      </c>
      <c r="AD407" s="137">
        <v>17</v>
      </c>
      <c r="AE407" s="137">
        <v>12</v>
      </c>
      <c r="AF407" s="137">
        <v>13</v>
      </c>
      <c r="AG407" s="137">
        <v>14</v>
      </c>
      <c r="AH407" s="137">
        <v>13</v>
      </c>
      <c r="AI407" s="137">
        <v>11</v>
      </c>
      <c r="AJ407" s="137">
        <v>10</v>
      </c>
      <c r="AK407" s="137">
        <v>11</v>
      </c>
      <c r="AL407" s="137">
        <v>11</v>
      </c>
      <c r="AM407" s="137">
        <v>12</v>
      </c>
      <c r="AN407" s="137">
        <v>12</v>
      </c>
      <c r="AO407" s="137">
        <v>11</v>
      </c>
    </row>
    <row r="408" spans="1:41" ht="18" hidden="1" customHeight="1">
      <c r="A408" s="136" t="s">
        <v>1353</v>
      </c>
      <c r="B408" s="136" t="s">
        <v>1354</v>
      </c>
      <c r="C408" s="137">
        <v>477</v>
      </c>
      <c r="D408" s="137">
        <v>400</v>
      </c>
      <c r="E408" s="137">
        <v>340</v>
      </c>
      <c r="F408" s="137">
        <v>315</v>
      </c>
      <c r="G408" s="137">
        <v>290</v>
      </c>
      <c r="H408" s="137">
        <v>282</v>
      </c>
      <c r="I408" s="137">
        <v>256</v>
      </c>
      <c r="J408" s="137">
        <v>245</v>
      </c>
      <c r="K408" s="137">
        <v>225</v>
      </c>
      <c r="L408" s="137">
        <v>216</v>
      </c>
      <c r="M408" s="137">
        <v>204</v>
      </c>
      <c r="N408" s="137">
        <v>187</v>
      </c>
      <c r="O408" s="137">
        <v>174</v>
      </c>
      <c r="P408" s="137">
        <v>164</v>
      </c>
      <c r="Q408" s="137">
        <v>152</v>
      </c>
      <c r="R408" s="137">
        <v>145</v>
      </c>
      <c r="S408" s="137">
        <v>126</v>
      </c>
      <c r="T408" s="137">
        <v>117</v>
      </c>
      <c r="U408" s="137">
        <v>95</v>
      </c>
      <c r="V408" s="137">
        <v>85</v>
      </c>
      <c r="W408" s="137">
        <v>80</v>
      </c>
      <c r="X408" s="137">
        <v>78</v>
      </c>
      <c r="Y408" s="137">
        <v>75</v>
      </c>
      <c r="Z408" s="137">
        <v>69</v>
      </c>
      <c r="AA408" s="137">
        <v>59</v>
      </c>
      <c r="AB408" s="137">
        <v>52</v>
      </c>
      <c r="AC408" s="137">
        <v>40</v>
      </c>
      <c r="AD408" s="137">
        <v>29</v>
      </c>
      <c r="AE408" s="137">
        <v>24</v>
      </c>
      <c r="AF408" s="137">
        <v>20</v>
      </c>
      <c r="AG408" s="137">
        <v>20</v>
      </c>
      <c r="AH408" s="137">
        <v>17</v>
      </c>
      <c r="AI408" s="137">
        <v>15</v>
      </c>
      <c r="AJ408" s="137">
        <v>13</v>
      </c>
      <c r="AK408" s="137">
        <v>13</v>
      </c>
      <c r="AL408" s="137">
        <v>12</v>
      </c>
      <c r="AM408" s="137">
        <v>9</v>
      </c>
      <c r="AN408" s="137">
        <v>11</v>
      </c>
      <c r="AO408" s="137">
        <v>11</v>
      </c>
    </row>
    <row r="409" spans="1:41" ht="18" hidden="1" customHeight="1">
      <c r="A409" s="122" t="s">
        <v>1355</v>
      </c>
      <c r="B409" s="136" t="s">
        <v>1356</v>
      </c>
      <c r="C409" s="137">
        <v>353</v>
      </c>
      <c r="D409" s="137">
        <v>300</v>
      </c>
      <c r="E409" s="137">
        <v>251</v>
      </c>
      <c r="F409" s="137">
        <v>234</v>
      </c>
      <c r="G409" s="137">
        <v>211</v>
      </c>
      <c r="H409" s="137">
        <v>204</v>
      </c>
      <c r="I409" s="137">
        <v>186</v>
      </c>
      <c r="J409" s="137">
        <v>177</v>
      </c>
      <c r="K409" s="137">
        <v>170</v>
      </c>
      <c r="L409" s="137">
        <v>165</v>
      </c>
      <c r="M409" s="137">
        <v>151</v>
      </c>
      <c r="N409" s="137">
        <v>133</v>
      </c>
      <c r="O409" s="137">
        <v>119</v>
      </c>
      <c r="P409" s="137">
        <v>114</v>
      </c>
      <c r="Q409" s="137">
        <v>106</v>
      </c>
      <c r="R409" s="137">
        <v>89</v>
      </c>
      <c r="S409" s="137">
        <v>78</v>
      </c>
      <c r="T409" s="137">
        <v>72</v>
      </c>
      <c r="U409" s="137">
        <v>61</v>
      </c>
      <c r="V409" s="137">
        <v>60</v>
      </c>
      <c r="W409" s="137">
        <v>54</v>
      </c>
      <c r="X409" s="137">
        <v>48</v>
      </c>
      <c r="Y409" s="137">
        <v>43</v>
      </c>
      <c r="Z409" s="137">
        <v>35</v>
      </c>
      <c r="AA409" s="137">
        <v>28</v>
      </c>
      <c r="AB409" s="137">
        <v>23</v>
      </c>
      <c r="AC409" s="137">
        <v>15</v>
      </c>
      <c r="AD409" s="137">
        <v>15</v>
      </c>
      <c r="AE409" s="137">
        <v>10</v>
      </c>
      <c r="AF409" s="137">
        <v>6</v>
      </c>
      <c r="AG409" s="137">
        <v>6</v>
      </c>
      <c r="AH409" s="137">
        <v>6</v>
      </c>
      <c r="AI409" s="137" t="s">
        <v>631</v>
      </c>
      <c r="AJ409" s="137">
        <v>5</v>
      </c>
      <c r="AK409" s="137" t="s">
        <v>631</v>
      </c>
      <c r="AL409" s="137" t="s">
        <v>631</v>
      </c>
      <c r="AM409" s="137" t="s">
        <v>631</v>
      </c>
      <c r="AN409" s="137">
        <v>5</v>
      </c>
      <c r="AO409" s="137" t="s">
        <v>631</v>
      </c>
    </row>
    <row r="410" spans="1:41" ht="18" hidden="1" customHeight="1">
      <c r="A410" s="122" t="s">
        <v>1357</v>
      </c>
      <c r="B410" s="136" t="s">
        <v>1358</v>
      </c>
      <c r="C410" s="137">
        <v>563</v>
      </c>
      <c r="D410" s="137">
        <v>491</v>
      </c>
      <c r="E410" s="137">
        <v>436</v>
      </c>
      <c r="F410" s="137">
        <v>403</v>
      </c>
      <c r="G410" s="137">
        <v>350</v>
      </c>
      <c r="H410" s="137">
        <v>334</v>
      </c>
      <c r="I410" s="137">
        <v>305</v>
      </c>
      <c r="J410" s="137">
        <v>276</v>
      </c>
      <c r="K410" s="137">
        <v>249</v>
      </c>
      <c r="L410" s="137">
        <v>224</v>
      </c>
      <c r="M410" s="137">
        <v>204</v>
      </c>
      <c r="N410" s="137">
        <v>184</v>
      </c>
      <c r="O410" s="137">
        <v>173</v>
      </c>
      <c r="P410" s="137">
        <v>160</v>
      </c>
      <c r="Q410" s="137">
        <v>145</v>
      </c>
      <c r="R410" s="137">
        <v>136</v>
      </c>
      <c r="S410" s="137">
        <v>125</v>
      </c>
      <c r="T410" s="137">
        <v>113</v>
      </c>
      <c r="U410" s="137">
        <v>100</v>
      </c>
      <c r="V410" s="137">
        <v>94</v>
      </c>
      <c r="W410" s="137">
        <v>81</v>
      </c>
      <c r="X410" s="137">
        <v>77</v>
      </c>
      <c r="Y410" s="137">
        <v>66</v>
      </c>
      <c r="Z410" s="137">
        <v>57</v>
      </c>
      <c r="AA410" s="137">
        <v>51</v>
      </c>
      <c r="AB410" s="137">
        <v>46</v>
      </c>
      <c r="AC410" s="137">
        <v>38</v>
      </c>
      <c r="AD410" s="137">
        <v>36</v>
      </c>
      <c r="AE410" s="137">
        <v>32</v>
      </c>
      <c r="AF410" s="137">
        <v>27</v>
      </c>
      <c r="AG410" s="137">
        <v>26</v>
      </c>
      <c r="AH410" s="137">
        <v>28</v>
      </c>
      <c r="AI410" s="137">
        <v>26</v>
      </c>
      <c r="AJ410" s="137">
        <v>26</v>
      </c>
      <c r="AK410" s="137">
        <v>26</v>
      </c>
      <c r="AL410" s="137">
        <v>27</v>
      </c>
      <c r="AM410" s="137">
        <v>22</v>
      </c>
      <c r="AN410" s="137">
        <v>13</v>
      </c>
      <c r="AO410" s="137">
        <v>14</v>
      </c>
    </row>
    <row r="411" spans="1:41" ht="18" hidden="1" customHeight="1">
      <c r="A411" s="122" t="s">
        <v>1359</v>
      </c>
      <c r="B411" s="136" t="s">
        <v>1360</v>
      </c>
      <c r="C411" s="137">
        <v>265</v>
      </c>
      <c r="D411" s="137">
        <v>229</v>
      </c>
      <c r="E411" s="137">
        <v>200</v>
      </c>
      <c r="F411" s="137">
        <v>167</v>
      </c>
      <c r="G411" s="137">
        <v>134</v>
      </c>
      <c r="H411" s="137">
        <v>132</v>
      </c>
      <c r="I411" s="137">
        <v>111</v>
      </c>
      <c r="J411" s="137">
        <v>103</v>
      </c>
      <c r="K411" s="137">
        <v>87</v>
      </c>
      <c r="L411" s="137">
        <v>80</v>
      </c>
      <c r="M411" s="137">
        <v>74</v>
      </c>
      <c r="N411" s="137">
        <v>64</v>
      </c>
      <c r="O411" s="137">
        <v>51</v>
      </c>
      <c r="P411" s="137">
        <v>51</v>
      </c>
      <c r="Q411" s="137">
        <v>49</v>
      </c>
      <c r="R411" s="137">
        <v>44</v>
      </c>
      <c r="S411" s="137">
        <v>46</v>
      </c>
      <c r="T411" s="137">
        <v>39</v>
      </c>
      <c r="U411" s="137">
        <v>33</v>
      </c>
      <c r="V411" s="137">
        <v>31</v>
      </c>
      <c r="W411" s="137">
        <v>26</v>
      </c>
      <c r="X411" s="137">
        <v>22</v>
      </c>
      <c r="Y411" s="137">
        <v>15</v>
      </c>
      <c r="Z411" s="137">
        <v>15</v>
      </c>
      <c r="AA411" s="137">
        <v>14</v>
      </c>
      <c r="AB411" s="137">
        <v>15</v>
      </c>
      <c r="AC411" s="137">
        <v>14</v>
      </c>
      <c r="AD411" s="137">
        <v>12</v>
      </c>
      <c r="AE411" s="137">
        <v>10</v>
      </c>
      <c r="AF411" s="137">
        <v>9</v>
      </c>
      <c r="AG411" s="137">
        <v>7</v>
      </c>
      <c r="AH411" s="137">
        <v>5</v>
      </c>
      <c r="AI411" s="137">
        <v>7</v>
      </c>
      <c r="AJ411" s="137">
        <v>7</v>
      </c>
      <c r="AK411" s="137">
        <v>6</v>
      </c>
      <c r="AL411" s="137">
        <v>6</v>
      </c>
      <c r="AM411" s="137">
        <v>7</v>
      </c>
      <c r="AN411" s="137">
        <v>7</v>
      </c>
      <c r="AO411" s="137">
        <v>7</v>
      </c>
    </row>
    <row r="412" spans="1:41" ht="18" hidden="1" customHeight="1">
      <c r="A412" s="122" t="s">
        <v>1361</v>
      </c>
      <c r="B412" s="136" t="s">
        <v>1362</v>
      </c>
      <c r="C412" s="137">
        <v>445</v>
      </c>
      <c r="D412" s="137">
        <v>375</v>
      </c>
      <c r="E412" s="137">
        <v>342</v>
      </c>
      <c r="F412" s="137">
        <v>308</v>
      </c>
      <c r="G412" s="137">
        <v>246</v>
      </c>
      <c r="H412" s="137">
        <v>239</v>
      </c>
      <c r="I412" s="137">
        <v>201</v>
      </c>
      <c r="J412" s="137">
        <v>182</v>
      </c>
      <c r="K412" s="137">
        <v>168</v>
      </c>
      <c r="L412" s="137">
        <v>158</v>
      </c>
      <c r="M412" s="137">
        <v>150</v>
      </c>
      <c r="N412" s="137">
        <v>148</v>
      </c>
      <c r="O412" s="137">
        <v>142</v>
      </c>
      <c r="P412" s="137">
        <v>140</v>
      </c>
      <c r="Q412" s="137">
        <v>128</v>
      </c>
      <c r="R412" s="137">
        <v>115</v>
      </c>
      <c r="S412" s="137">
        <v>113</v>
      </c>
      <c r="T412" s="137">
        <v>104</v>
      </c>
      <c r="U412" s="137">
        <v>96</v>
      </c>
      <c r="V412" s="137">
        <v>85</v>
      </c>
      <c r="W412" s="137">
        <v>73</v>
      </c>
      <c r="X412" s="137">
        <v>65</v>
      </c>
      <c r="Y412" s="137">
        <v>67</v>
      </c>
      <c r="Z412" s="137">
        <v>58</v>
      </c>
      <c r="AA412" s="137">
        <v>54</v>
      </c>
      <c r="AB412" s="137">
        <v>47</v>
      </c>
      <c r="AC412" s="137">
        <v>38</v>
      </c>
      <c r="AD412" s="137">
        <v>32</v>
      </c>
      <c r="AE412" s="137">
        <v>26</v>
      </c>
      <c r="AF412" s="137">
        <v>20</v>
      </c>
      <c r="AG412" s="137">
        <v>16</v>
      </c>
      <c r="AH412" s="137">
        <v>13</v>
      </c>
      <c r="AI412" s="137">
        <v>15</v>
      </c>
      <c r="AJ412" s="137">
        <v>12</v>
      </c>
      <c r="AK412" s="137">
        <v>7</v>
      </c>
      <c r="AL412" s="137">
        <v>9</v>
      </c>
      <c r="AM412" s="137">
        <v>9</v>
      </c>
      <c r="AN412" s="137">
        <v>9</v>
      </c>
      <c r="AO412" s="137">
        <v>9</v>
      </c>
    </row>
    <row r="413" spans="1:41" ht="18" hidden="1" customHeight="1">
      <c r="A413" s="122" t="s">
        <v>1363</v>
      </c>
      <c r="B413" s="136" t="s">
        <v>1364</v>
      </c>
      <c r="C413" s="137">
        <v>587</v>
      </c>
      <c r="D413" s="137">
        <v>504</v>
      </c>
      <c r="E413" s="137">
        <v>452</v>
      </c>
      <c r="F413" s="137">
        <v>404</v>
      </c>
      <c r="G413" s="137">
        <v>337</v>
      </c>
      <c r="H413" s="137">
        <v>324</v>
      </c>
      <c r="I413" s="137">
        <v>292</v>
      </c>
      <c r="J413" s="137">
        <v>270</v>
      </c>
      <c r="K413" s="137">
        <v>252</v>
      </c>
      <c r="L413" s="137">
        <v>243</v>
      </c>
      <c r="M413" s="137">
        <v>234</v>
      </c>
      <c r="N413" s="137">
        <v>226</v>
      </c>
      <c r="O413" s="137">
        <v>206</v>
      </c>
      <c r="P413" s="137">
        <v>202</v>
      </c>
      <c r="Q413" s="137">
        <v>185</v>
      </c>
      <c r="R413" s="137">
        <v>183</v>
      </c>
      <c r="S413" s="137">
        <v>166</v>
      </c>
      <c r="T413" s="137">
        <v>163</v>
      </c>
      <c r="U413" s="137">
        <v>137</v>
      </c>
      <c r="V413" s="137">
        <v>138</v>
      </c>
      <c r="W413" s="137">
        <v>136</v>
      </c>
      <c r="X413" s="137">
        <v>126</v>
      </c>
      <c r="Y413" s="137">
        <v>103</v>
      </c>
      <c r="Z413" s="137">
        <v>89</v>
      </c>
      <c r="AA413" s="137">
        <v>84</v>
      </c>
      <c r="AB413" s="137">
        <v>73</v>
      </c>
      <c r="AC413" s="137">
        <v>52</v>
      </c>
      <c r="AD413" s="137">
        <v>45</v>
      </c>
      <c r="AE413" s="137">
        <v>36</v>
      </c>
      <c r="AF413" s="137">
        <v>27</v>
      </c>
      <c r="AG413" s="137">
        <v>25</v>
      </c>
      <c r="AH413" s="137">
        <v>25</v>
      </c>
      <c r="AI413" s="137">
        <v>22</v>
      </c>
      <c r="AJ413" s="137">
        <v>20</v>
      </c>
      <c r="AK413" s="137">
        <v>18</v>
      </c>
      <c r="AL413" s="137">
        <v>18</v>
      </c>
      <c r="AM413" s="137">
        <v>13</v>
      </c>
      <c r="AN413" s="137">
        <v>12</v>
      </c>
      <c r="AO413" s="137">
        <v>10</v>
      </c>
    </row>
    <row r="414" spans="1:41" ht="18" hidden="1" customHeight="1">
      <c r="A414" s="122" t="s">
        <v>1365</v>
      </c>
      <c r="B414" s="136" t="s">
        <v>1366</v>
      </c>
      <c r="C414" s="137">
        <v>1754</v>
      </c>
      <c r="D414" s="137">
        <v>1501</v>
      </c>
      <c r="E414" s="137">
        <v>1301</v>
      </c>
      <c r="F414" s="137">
        <v>1176</v>
      </c>
      <c r="G414" s="137">
        <v>980</v>
      </c>
      <c r="H414" s="137">
        <v>924</v>
      </c>
      <c r="I414" s="137">
        <v>762</v>
      </c>
      <c r="J414" s="137">
        <v>679</v>
      </c>
      <c r="K414" s="137">
        <v>636</v>
      </c>
      <c r="L414" s="137">
        <v>591</v>
      </c>
      <c r="M414" s="137">
        <v>547</v>
      </c>
      <c r="N414" s="137">
        <v>526</v>
      </c>
      <c r="O414" s="137">
        <v>505</v>
      </c>
      <c r="P414" s="137">
        <v>440</v>
      </c>
      <c r="Q414" s="137">
        <v>367</v>
      </c>
      <c r="R414" s="137">
        <v>344</v>
      </c>
      <c r="S414" s="137">
        <v>313</v>
      </c>
      <c r="T414" s="137">
        <v>307</v>
      </c>
      <c r="U414" s="137">
        <v>286</v>
      </c>
      <c r="V414" s="137">
        <v>255</v>
      </c>
      <c r="W414" s="137">
        <v>228</v>
      </c>
      <c r="X414" s="137">
        <v>195</v>
      </c>
      <c r="Y414" s="137">
        <v>163</v>
      </c>
      <c r="Z414" s="137">
        <v>153</v>
      </c>
      <c r="AA414" s="137">
        <v>133</v>
      </c>
      <c r="AB414" s="137">
        <v>106</v>
      </c>
      <c r="AC414" s="137">
        <v>82</v>
      </c>
      <c r="AD414" s="137">
        <v>60</v>
      </c>
      <c r="AE414" s="137">
        <v>44</v>
      </c>
      <c r="AF414" s="137">
        <v>35</v>
      </c>
      <c r="AG414" s="137">
        <v>27</v>
      </c>
      <c r="AH414" s="137">
        <v>26</v>
      </c>
      <c r="AI414" s="137">
        <v>23</v>
      </c>
      <c r="AJ414" s="137">
        <v>23</v>
      </c>
      <c r="AK414" s="137">
        <v>22</v>
      </c>
      <c r="AL414" s="137">
        <v>24</v>
      </c>
      <c r="AM414" s="137">
        <v>24</v>
      </c>
      <c r="AN414" s="137">
        <v>24</v>
      </c>
      <c r="AO414" s="137">
        <v>21</v>
      </c>
    </row>
    <row r="415" spans="1:41" ht="18" hidden="1" customHeight="1">
      <c r="A415" s="122" t="s">
        <v>1367</v>
      </c>
      <c r="B415" s="136" t="s">
        <v>1368</v>
      </c>
      <c r="C415" s="137">
        <v>262</v>
      </c>
      <c r="D415" s="137">
        <v>211</v>
      </c>
      <c r="E415" s="137">
        <v>180</v>
      </c>
      <c r="F415" s="137">
        <v>159</v>
      </c>
      <c r="G415" s="137">
        <v>141</v>
      </c>
      <c r="H415" s="137">
        <v>127</v>
      </c>
      <c r="I415" s="137">
        <v>106</v>
      </c>
      <c r="J415" s="137">
        <v>98</v>
      </c>
      <c r="K415" s="137">
        <v>97</v>
      </c>
      <c r="L415" s="137">
        <v>87</v>
      </c>
      <c r="M415" s="137">
        <v>90</v>
      </c>
      <c r="N415" s="137">
        <v>90</v>
      </c>
      <c r="O415" s="137">
        <v>84</v>
      </c>
      <c r="P415" s="137">
        <v>82</v>
      </c>
      <c r="Q415" s="137">
        <v>74</v>
      </c>
      <c r="R415" s="137">
        <v>75</v>
      </c>
      <c r="S415" s="137">
        <v>69</v>
      </c>
      <c r="T415" s="137">
        <v>65</v>
      </c>
      <c r="U415" s="137">
        <v>63</v>
      </c>
      <c r="V415" s="137">
        <v>64</v>
      </c>
      <c r="W415" s="137">
        <v>58</v>
      </c>
      <c r="X415" s="137">
        <v>58</v>
      </c>
      <c r="Y415" s="137">
        <v>50</v>
      </c>
      <c r="Z415" s="137">
        <v>43</v>
      </c>
      <c r="AA415" s="137">
        <v>35</v>
      </c>
      <c r="AB415" s="137">
        <v>28</v>
      </c>
      <c r="AC415" s="137">
        <v>21</v>
      </c>
      <c r="AD415" s="137">
        <v>18</v>
      </c>
      <c r="AE415" s="137">
        <v>11</v>
      </c>
      <c r="AF415" s="137">
        <v>9</v>
      </c>
      <c r="AG415" s="137">
        <v>6</v>
      </c>
      <c r="AH415" s="137" t="s">
        <v>631</v>
      </c>
      <c r="AI415" s="137" t="s">
        <v>631</v>
      </c>
      <c r="AJ415" s="137" t="s">
        <v>631</v>
      </c>
      <c r="AK415" s="137" t="s">
        <v>631</v>
      </c>
      <c r="AL415" s="137" t="s">
        <v>631</v>
      </c>
      <c r="AM415" s="137" t="s">
        <v>631</v>
      </c>
      <c r="AN415" s="137" t="s">
        <v>631</v>
      </c>
      <c r="AO415" s="137" t="s">
        <v>631</v>
      </c>
    </row>
    <row r="416" spans="1:41" ht="18" hidden="1" customHeight="1">
      <c r="A416" s="136" t="s">
        <v>1369</v>
      </c>
      <c r="B416" s="136" t="s">
        <v>1370</v>
      </c>
      <c r="C416" s="137">
        <v>874</v>
      </c>
      <c r="D416" s="137">
        <v>756</v>
      </c>
      <c r="E416" s="137">
        <v>644</v>
      </c>
      <c r="F416" s="137">
        <v>551</v>
      </c>
      <c r="G416" s="137">
        <v>430</v>
      </c>
      <c r="H416" s="137">
        <v>417</v>
      </c>
      <c r="I416" s="137">
        <v>378</v>
      </c>
      <c r="J416" s="137">
        <v>359</v>
      </c>
      <c r="K416" s="137">
        <v>323</v>
      </c>
      <c r="L416" s="137">
        <v>309</v>
      </c>
      <c r="M416" s="137">
        <v>292</v>
      </c>
      <c r="N416" s="137">
        <v>266</v>
      </c>
      <c r="O416" s="137">
        <v>240</v>
      </c>
      <c r="P416" s="137">
        <v>222</v>
      </c>
      <c r="Q416" s="137">
        <v>205</v>
      </c>
      <c r="R416" s="137">
        <v>198</v>
      </c>
      <c r="S416" s="137">
        <v>178</v>
      </c>
      <c r="T416" s="137">
        <v>170</v>
      </c>
      <c r="U416" s="137">
        <v>136</v>
      </c>
      <c r="V416" s="137">
        <v>130</v>
      </c>
      <c r="W416" s="137">
        <v>108</v>
      </c>
      <c r="X416" s="137">
        <v>93</v>
      </c>
      <c r="Y416" s="137">
        <v>68</v>
      </c>
      <c r="Z416" s="137">
        <v>57</v>
      </c>
      <c r="AA416" s="137">
        <v>52</v>
      </c>
      <c r="AB416" s="137">
        <v>31</v>
      </c>
      <c r="AC416" s="137">
        <v>28</v>
      </c>
      <c r="AD416" s="137">
        <v>18</v>
      </c>
      <c r="AE416" s="137">
        <v>11</v>
      </c>
      <c r="AF416" s="137">
        <v>8</v>
      </c>
      <c r="AG416" s="137">
        <v>5</v>
      </c>
      <c r="AH416" s="137">
        <v>5</v>
      </c>
      <c r="AI416" s="137">
        <v>5</v>
      </c>
      <c r="AJ416" s="137">
        <v>5</v>
      </c>
      <c r="AK416" s="137">
        <v>5</v>
      </c>
      <c r="AL416" s="137" t="s">
        <v>631</v>
      </c>
      <c r="AM416" s="137" t="s">
        <v>631</v>
      </c>
      <c r="AN416" s="137">
        <v>5</v>
      </c>
      <c r="AO416" s="137" t="s">
        <v>631</v>
      </c>
    </row>
    <row r="417" spans="1:41" ht="18" hidden="1" customHeight="1">
      <c r="A417" s="122" t="s">
        <v>1371</v>
      </c>
      <c r="B417" s="136" t="s">
        <v>1372</v>
      </c>
      <c r="C417" s="137">
        <v>1272</v>
      </c>
      <c r="D417" s="137">
        <v>1086</v>
      </c>
      <c r="E417" s="137">
        <v>920</v>
      </c>
      <c r="F417" s="137">
        <v>822</v>
      </c>
      <c r="G417" s="137">
        <v>697</v>
      </c>
      <c r="H417" s="137">
        <v>676</v>
      </c>
      <c r="I417" s="137">
        <v>611</v>
      </c>
      <c r="J417" s="137">
        <v>562</v>
      </c>
      <c r="K417" s="137">
        <v>522</v>
      </c>
      <c r="L417" s="137">
        <v>493</v>
      </c>
      <c r="M417" s="137">
        <v>475</v>
      </c>
      <c r="N417" s="137">
        <v>436</v>
      </c>
      <c r="O417" s="137">
        <v>398</v>
      </c>
      <c r="P417" s="137">
        <v>352</v>
      </c>
      <c r="Q417" s="137">
        <v>329</v>
      </c>
      <c r="R417" s="137">
        <v>295</v>
      </c>
      <c r="S417" s="137">
        <v>286</v>
      </c>
      <c r="T417" s="137">
        <v>253</v>
      </c>
      <c r="U417" s="137">
        <v>220</v>
      </c>
      <c r="V417" s="137">
        <v>193</v>
      </c>
      <c r="W417" s="137">
        <v>179</v>
      </c>
      <c r="X417" s="137">
        <v>172</v>
      </c>
      <c r="Y417" s="137">
        <v>143</v>
      </c>
      <c r="Z417" s="137">
        <v>131</v>
      </c>
      <c r="AA417" s="137">
        <v>118</v>
      </c>
      <c r="AB417" s="137">
        <v>117</v>
      </c>
      <c r="AC417" s="137">
        <v>106</v>
      </c>
      <c r="AD417" s="137">
        <v>93</v>
      </c>
      <c r="AE417" s="137">
        <v>70</v>
      </c>
      <c r="AF417" s="137">
        <v>62</v>
      </c>
      <c r="AG417" s="137">
        <v>61</v>
      </c>
      <c r="AH417" s="137">
        <v>58</v>
      </c>
      <c r="AI417" s="137">
        <v>55</v>
      </c>
      <c r="AJ417" s="137">
        <v>53</v>
      </c>
      <c r="AK417" s="137">
        <v>51</v>
      </c>
      <c r="AL417" s="137">
        <v>51</v>
      </c>
      <c r="AM417" s="137">
        <v>52</v>
      </c>
      <c r="AN417" s="137">
        <v>50</v>
      </c>
      <c r="AO417" s="137">
        <v>49</v>
      </c>
    </row>
    <row r="418" spans="1:41" ht="18" hidden="1" customHeight="1">
      <c r="A418" s="122" t="s">
        <v>1373</v>
      </c>
      <c r="B418" s="136" t="s">
        <v>1374</v>
      </c>
      <c r="C418" s="137">
        <v>460</v>
      </c>
      <c r="D418" s="137">
        <v>363</v>
      </c>
      <c r="E418" s="137">
        <v>329</v>
      </c>
      <c r="F418" s="137">
        <v>301</v>
      </c>
      <c r="G418" s="137">
        <v>665</v>
      </c>
      <c r="H418" s="137">
        <v>586</v>
      </c>
      <c r="I418" s="137">
        <v>201</v>
      </c>
      <c r="J418" s="137">
        <v>186</v>
      </c>
      <c r="K418" s="137">
        <v>162</v>
      </c>
      <c r="L418" s="137">
        <v>158</v>
      </c>
      <c r="M418" s="137">
        <v>153</v>
      </c>
      <c r="N418" s="137">
        <v>147</v>
      </c>
      <c r="O418" s="137">
        <v>142</v>
      </c>
      <c r="P418" s="137">
        <v>137</v>
      </c>
      <c r="Q418" s="137">
        <v>123</v>
      </c>
      <c r="R418" s="137">
        <v>118</v>
      </c>
      <c r="S418" s="137">
        <v>110</v>
      </c>
      <c r="T418" s="137">
        <v>101</v>
      </c>
      <c r="U418" s="137">
        <v>90</v>
      </c>
      <c r="V418" s="137">
        <v>85</v>
      </c>
      <c r="W418" s="137">
        <v>69</v>
      </c>
      <c r="X418" s="137">
        <v>61</v>
      </c>
      <c r="Y418" s="137">
        <v>53</v>
      </c>
      <c r="Z418" s="137">
        <v>50</v>
      </c>
      <c r="AA418" s="137">
        <v>43</v>
      </c>
      <c r="AB418" s="137">
        <v>34</v>
      </c>
      <c r="AC418" s="137">
        <v>28</v>
      </c>
      <c r="AD418" s="137">
        <v>23</v>
      </c>
      <c r="AE418" s="137">
        <v>18</v>
      </c>
      <c r="AF418" s="137">
        <v>13</v>
      </c>
      <c r="AG418" s="137">
        <v>9</v>
      </c>
      <c r="AH418" s="137">
        <v>12</v>
      </c>
      <c r="AI418" s="137">
        <v>11</v>
      </c>
      <c r="AJ418" s="137">
        <v>8</v>
      </c>
      <c r="AK418" s="137">
        <v>7</v>
      </c>
      <c r="AL418" s="137">
        <v>5</v>
      </c>
      <c r="AM418" s="137">
        <v>5</v>
      </c>
      <c r="AN418" s="137" t="s">
        <v>631</v>
      </c>
      <c r="AO418" s="137">
        <v>5</v>
      </c>
    </row>
    <row r="419" spans="1:41" ht="18" hidden="1" customHeight="1">
      <c r="A419" s="122" t="s">
        <v>1375</v>
      </c>
      <c r="B419" s="136" t="s">
        <v>1376</v>
      </c>
      <c r="C419" s="137">
        <v>92</v>
      </c>
      <c r="D419" s="137">
        <v>69</v>
      </c>
      <c r="E419" s="137">
        <v>62</v>
      </c>
      <c r="F419" s="137">
        <v>53</v>
      </c>
      <c r="G419" s="137">
        <v>47</v>
      </c>
      <c r="H419" s="137">
        <v>43</v>
      </c>
      <c r="I419" s="137">
        <v>44</v>
      </c>
      <c r="J419" s="137">
        <v>40</v>
      </c>
      <c r="K419" s="137">
        <v>38</v>
      </c>
      <c r="L419" s="137">
        <v>34</v>
      </c>
      <c r="M419" s="137">
        <v>30</v>
      </c>
      <c r="N419" s="137">
        <v>28</v>
      </c>
      <c r="O419" s="137">
        <v>26</v>
      </c>
      <c r="P419" s="137">
        <v>20</v>
      </c>
      <c r="Q419" s="137">
        <v>16</v>
      </c>
      <c r="R419" s="137">
        <v>16</v>
      </c>
      <c r="S419" s="137">
        <v>12</v>
      </c>
      <c r="T419" s="137">
        <v>9</v>
      </c>
      <c r="U419" s="137">
        <v>10</v>
      </c>
      <c r="V419" s="137">
        <v>9</v>
      </c>
      <c r="W419" s="137">
        <v>7</v>
      </c>
      <c r="X419" s="137">
        <v>7</v>
      </c>
      <c r="Y419" s="137">
        <v>7</v>
      </c>
      <c r="Z419" s="137">
        <v>5</v>
      </c>
      <c r="AA419" s="137">
        <v>5</v>
      </c>
      <c r="AB419" s="137">
        <v>6</v>
      </c>
      <c r="AC419" s="137">
        <v>6</v>
      </c>
      <c r="AD419" s="137">
        <v>5</v>
      </c>
      <c r="AE419" s="137" t="s">
        <v>631</v>
      </c>
      <c r="AF419" s="137" t="s">
        <v>631</v>
      </c>
      <c r="AG419" s="137" t="s">
        <v>631</v>
      </c>
      <c r="AH419" s="137" t="s">
        <v>631</v>
      </c>
      <c r="AI419" s="137" t="s">
        <v>631</v>
      </c>
      <c r="AJ419" s="137" t="s">
        <v>631</v>
      </c>
      <c r="AK419" s="137" t="s">
        <v>631</v>
      </c>
      <c r="AL419" s="137" t="s">
        <v>631</v>
      </c>
      <c r="AM419" s="137" t="s">
        <v>631</v>
      </c>
      <c r="AN419" s="137" t="s">
        <v>631</v>
      </c>
      <c r="AO419" s="137">
        <v>0</v>
      </c>
    </row>
    <row r="420" spans="1:41" ht="18" hidden="1" customHeight="1">
      <c r="A420" s="122" t="s">
        <v>1377</v>
      </c>
      <c r="B420" s="136" t="s">
        <v>1378</v>
      </c>
      <c r="C420" s="137">
        <v>358</v>
      </c>
      <c r="D420" s="137">
        <v>287</v>
      </c>
      <c r="E420" s="137">
        <v>260</v>
      </c>
      <c r="F420" s="137">
        <v>238</v>
      </c>
      <c r="G420" s="137">
        <v>204</v>
      </c>
      <c r="H420" s="137">
        <v>200</v>
      </c>
      <c r="I420" s="137">
        <v>177</v>
      </c>
      <c r="J420" s="137">
        <v>163</v>
      </c>
      <c r="K420" s="137">
        <v>156</v>
      </c>
      <c r="L420" s="137">
        <v>139</v>
      </c>
      <c r="M420" s="137">
        <v>124</v>
      </c>
      <c r="N420" s="137">
        <v>107</v>
      </c>
      <c r="O420" s="137">
        <v>94</v>
      </c>
      <c r="P420" s="137">
        <v>86</v>
      </c>
      <c r="Q420" s="137">
        <v>85</v>
      </c>
      <c r="R420" s="137">
        <v>86</v>
      </c>
      <c r="S420" s="137">
        <v>78</v>
      </c>
      <c r="T420" s="137">
        <v>76</v>
      </c>
      <c r="U420" s="137">
        <v>72</v>
      </c>
      <c r="V420" s="137">
        <v>68</v>
      </c>
      <c r="W420" s="137">
        <v>59</v>
      </c>
      <c r="X420" s="137">
        <v>55</v>
      </c>
      <c r="Y420" s="137">
        <v>51</v>
      </c>
      <c r="Z420" s="137">
        <v>47</v>
      </c>
      <c r="AA420" s="137">
        <v>36</v>
      </c>
      <c r="AB420" s="137">
        <v>34</v>
      </c>
      <c r="AC420" s="137">
        <v>26</v>
      </c>
      <c r="AD420" s="137">
        <v>18</v>
      </c>
      <c r="AE420" s="137">
        <v>12</v>
      </c>
      <c r="AF420" s="137">
        <v>11</v>
      </c>
      <c r="AG420" s="137">
        <v>10</v>
      </c>
      <c r="AH420" s="137">
        <v>7</v>
      </c>
      <c r="AI420" s="137">
        <v>5</v>
      </c>
      <c r="AJ420" s="137" t="s">
        <v>631</v>
      </c>
      <c r="AK420" s="137" t="s">
        <v>631</v>
      </c>
      <c r="AL420" s="137" t="s">
        <v>631</v>
      </c>
      <c r="AM420" s="137" t="s">
        <v>631</v>
      </c>
      <c r="AN420" s="137" t="s">
        <v>631</v>
      </c>
      <c r="AO420" s="137" t="s">
        <v>631</v>
      </c>
    </row>
    <row r="421" spans="1:41" ht="18" hidden="1" customHeight="1">
      <c r="A421" s="122" t="s">
        <v>1379</v>
      </c>
      <c r="B421" s="136" t="s">
        <v>1380</v>
      </c>
      <c r="C421" s="137">
        <v>84</v>
      </c>
      <c r="D421" s="137">
        <v>71</v>
      </c>
      <c r="E421" s="137">
        <v>67</v>
      </c>
      <c r="F421" s="137">
        <v>60</v>
      </c>
      <c r="G421" s="137">
        <v>48</v>
      </c>
      <c r="H421" s="137">
        <v>43</v>
      </c>
      <c r="I421" s="137">
        <v>39</v>
      </c>
      <c r="J421" s="137">
        <v>38</v>
      </c>
      <c r="K421" s="137">
        <v>34</v>
      </c>
      <c r="L421" s="137">
        <v>31</v>
      </c>
      <c r="M421" s="137">
        <v>30</v>
      </c>
      <c r="N421" s="137">
        <v>27</v>
      </c>
      <c r="O421" s="137">
        <v>24</v>
      </c>
      <c r="P421" s="137">
        <v>22</v>
      </c>
      <c r="Q421" s="137">
        <v>18</v>
      </c>
      <c r="R421" s="137">
        <v>16</v>
      </c>
      <c r="S421" s="137">
        <v>13</v>
      </c>
      <c r="T421" s="137">
        <v>14</v>
      </c>
      <c r="U421" s="137">
        <v>12</v>
      </c>
      <c r="V421" s="137">
        <v>13</v>
      </c>
      <c r="W421" s="137">
        <v>11</v>
      </c>
      <c r="X421" s="137">
        <v>11</v>
      </c>
      <c r="Y421" s="137">
        <v>9</v>
      </c>
      <c r="Z421" s="137">
        <v>9</v>
      </c>
      <c r="AA421" s="137">
        <v>7</v>
      </c>
      <c r="AB421" s="137">
        <v>5</v>
      </c>
      <c r="AC421" s="137" t="s">
        <v>631</v>
      </c>
      <c r="AD421" s="137" t="s">
        <v>631</v>
      </c>
      <c r="AE421" s="137" t="s">
        <v>631</v>
      </c>
      <c r="AF421" s="137" t="s">
        <v>631</v>
      </c>
      <c r="AG421" s="137" t="s">
        <v>631</v>
      </c>
      <c r="AH421" s="137" t="s">
        <v>631</v>
      </c>
      <c r="AI421" s="137" t="s">
        <v>631</v>
      </c>
      <c r="AJ421" s="137" t="s">
        <v>631</v>
      </c>
      <c r="AK421" s="137">
        <v>0</v>
      </c>
      <c r="AL421" s="137" t="s">
        <v>631</v>
      </c>
      <c r="AM421" s="137" t="s">
        <v>631</v>
      </c>
      <c r="AN421" s="137">
        <v>0</v>
      </c>
      <c r="AO421" s="137">
        <v>0</v>
      </c>
    </row>
    <row r="422" spans="1:41" ht="18" hidden="1" customHeight="1">
      <c r="A422" s="136" t="s">
        <v>1381</v>
      </c>
      <c r="B422" s="136" t="s">
        <v>1382</v>
      </c>
      <c r="C422" s="137">
        <v>203</v>
      </c>
      <c r="D422" s="137">
        <v>166</v>
      </c>
      <c r="E422" s="137">
        <v>144</v>
      </c>
      <c r="F422" s="137">
        <v>131</v>
      </c>
      <c r="G422" s="137">
        <v>112</v>
      </c>
      <c r="H422" s="137">
        <v>114</v>
      </c>
      <c r="I422" s="137">
        <v>96</v>
      </c>
      <c r="J422" s="137">
        <v>94</v>
      </c>
      <c r="K422" s="137">
        <v>83</v>
      </c>
      <c r="L422" s="137">
        <v>78</v>
      </c>
      <c r="M422" s="137">
        <v>74</v>
      </c>
      <c r="N422" s="137">
        <v>68</v>
      </c>
      <c r="O422" s="137">
        <v>67</v>
      </c>
      <c r="P422" s="137">
        <v>62</v>
      </c>
      <c r="Q422" s="137">
        <v>59</v>
      </c>
      <c r="R422" s="137">
        <v>51</v>
      </c>
      <c r="S422" s="137">
        <v>44</v>
      </c>
      <c r="T422" s="137">
        <v>46</v>
      </c>
      <c r="U422" s="137">
        <v>41</v>
      </c>
      <c r="V422" s="137">
        <v>41</v>
      </c>
      <c r="W422" s="137">
        <v>35</v>
      </c>
      <c r="X422" s="137">
        <v>35</v>
      </c>
      <c r="Y422" s="137">
        <v>26</v>
      </c>
      <c r="Z422" s="137">
        <v>26</v>
      </c>
      <c r="AA422" s="137">
        <v>21</v>
      </c>
      <c r="AB422" s="137">
        <v>18</v>
      </c>
      <c r="AC422" s="137">
        <v>14</v>
      </c>
      <c r="AD422" s="137">
        <v>9</v>
      </c>
      <c r="AE422" s="137">
        <v>7</v>
      </c>
      <c r="AF422" s="137" t="s">
        <v>631</v>
      </c>
      <c r="AG422" s="137" t="s">
        <v>631</v>
      </c>
      <c r="AH422" s="137" t="s">
        <v>631</v>
      </c>
      <c r="AI422" s="137">
        <v>5</v>
      </c>
      <c r="AJ422" s="137" t="s">
        <v>631</v>
      </c>
      <c r="AK422" s="137" t="s">
        <v>631</v>
      </c>
      <c r="AL422" s="137" t="s">
        <v>631</v>
      </c>
      <c r="AM422" s="137" t="s">
        <v>631</v>
      </c>
      <c r="AN422" s="137" t="s">
        <v>631</v>
      </c>
      <c r="AO422" s="137" t="s">
        <v>631</v>
      </c>
    </row>
    <row r="423" spans="1:41" ht="18" hidden="1" customHeight="1">
      <c r="A423" s="136" t="s">
        <v>1383</v>
      </c>
      <c r="B423" s="136" t="s">
        <v>1384</v>
      </c>
      <c r="C423" s="137">
        <v>551</v>
      </c>
      <c r="D423" s="137">
        <v>477</v>
      </c>
      <c r="E423" s="137">
        <v>422</v>
      </c>
      <c r="F423" s="137">
        <v>392</v>
      </c>
      <c r="G423" s="137">
        <v>346</v>
      </c>
      <c r="H423" s="137">
        <v>336</v>
      </c>
      <c r="I423" s="137">
        <v>299</v>
      </c>
      <c r="J423" s="137">
        <v>274</v>
      </c>
      <c r="K423" s="137">
        <v>247</v>
      </c>
      <c r="L423" s="137">
        <v>221</v>
      </c>
      <c r="M423" s="137">
        <v>204</v>
      </c>
      <c r="N423" s="137">
        <v>199</v>
      </c>
      <c r="O423" s="137">
        <v>188</v>
      </c>
      <c r="P423" s="137">
        <v>180</v>
      </c>
      <c r="Q423" s="137">
        <v>161</v>
      </c>
      <c r="R423" s="137">
        <v>145</v>
      </c>
      <c r="S423" s="137">
        <v>132</v>
      </c>
      <c r="T423" s="137">
        <v>117</v>
      </c>
      <c r="U423" s="137">
        <v>91</v>
      </c>
      <c r="V423" s="137">
        <v>85</v>
      </c>
      <c r="W423" s="137">
        <v>75</v>
      </c>
      <c r="X423" s="137">
        <v>69</v>
      </c>
      <c r="Y423" s="137">
        <v>64</v>
      </c>
      <c r="Z423" s="137">
        <v>56</v>
      </c>
      <c r="AA423" s="137">
        <v>50</v>
      </c>
      <c r="AB423" s="137">
        <v>44</v>
      </c>
      <c r="AC423" s="137">
        <v>31</v>
      </c>
      <c r="AD423" s="137">
        <v>23</v>
      </c>
      <c r="AE423" s="137">
        <v>16</v>
      </c>
      <c r="AF423" s="137">
        <v>12</v>
      </c>
      <c r="AG423" s="137">
        <v>10</v>
      </c>
      <c r="AH423" s="137">
        <v>8</v>
      </c>
      <c r="AI423" s="137">
        <v>8</v>
      </c>
      <c r="AJ423" s="137">
        <v>7</v>
      </c>
      <c r="AK423" s="137">
        <v>7</v>
      </c>
      <c r="AL423" s="137">
        <v>6</v>
      </c>
      <c r="AM423" s="137" t="s">
        <v>631</v>
      </c>
      <c r="AN423" s="137" t="s">
        <v>631</v>
      </c>
      <c r="AO423" s="137" t="s">
        <v>631</v>
      </c>
    </row>
    <row r="424" spans="1:41" ht="18" hidden="1" customHeight="1">
      <c r="A424" s="122" t="s">
        <v>1385</v>
      </c>
      <c r="B424" s="136" t="s">
        <v>1386</v>
      </c>
      <c r="C424" s="137">
        <v>512</v>
      </c>
      <c r="D424" s="137">
        <v>430</v>
      </c>
      <c r="E424" s="137">
        <v>388</v>
      </c>
      <c r="F424" s="137">
        <v>319</v>
      </c>
      <c r="G424" s="137">
        <v>259</v>
      </c>
      <c r="H424" s="137">
        <v>261</v>
      </c>
      <c r="I424" s="137">
        <v>243</v>
      </c>
      <c r="J424" s="137">
        <v>213</v>
      </c>
      <c r="K424" s="137">
        <v>197</v>
      </c>
      <c r="L424" s="137">
        <v>185</v>
      </c>
      <c r="M424" s="137">
        <v>166</v>
      </c>
      <c r="N424" s="137">
        <v>158</v>
      </c>
      <c r="O424" s="137">
        <v>151</v>
      </c>
      <c r="P424" s="137">
        <v>129</v>
      </c>
      <c r="Q424" s="137">
        <v>120</v>
      </c>
      <c r="R424" s="137">
        <v>119</v>
      </c>
      <c r="S424" s="137">
        <v>104</v>
      </c>
      <c r="T424" s="137">
        <v>100</v>
      </c>
      <c r="U424" s="137">
        <v>91</v>
      </c>
      <c r="V424" s="137">
        <v>85</v>
      </c>
      <c r="W424" s="137">
        <v>78</v>
      </c>
      <c r="X424" s="137">
        <v>69</v>
      </c>
      <c r="Y424" s="137">
        <v>56</v>
      </c>
      <c r="Z424" s="137">
        <v>51</v>
      </c>
      <c r="AA424" s="137">
        <v>47</v>
      </c>
      <c r="AB424" s="137">
        <v>40</v>
      </c>
      <c r="AC424" s="137">
        <v>28</v>
      </c>
      <c r="AD424" s="137">
        <v>26</v>
      </c>
      <c r="AE424" s="137">
        <v>20</v>
      </c>
      <c r="AF424" s="137">
        <v>20</v>
      </c>
      <c r="AG424" s="137">
        <v>17</v>
      </c>
      <c r="AH424" s="137">
        <v>13</v>
      </c>
      <c r="AI424" s="137">
        <v>9</v>
      </c>
      <c r="AJ424" s="137">
        <v>10</v>
      </c>
      <c r="AK424" s="137">
        <v>9</v>
      </c>
      <c r="AL424" s="137">
        <v>10</v>
      </c>
      <c r="AM424" s="137">
        <v>12</v>
      </c>
      <c r="AN424" s="137">
        <v>11</v>
      </c>
      <c r="AO424" s="137">
        <v>10</v>
      </c>
    </row>
    <row r="425" spans="1:41" ht="18" hidden="1" customHeight="1">
      <c r="A425" s="122"/>
      <c r="B425" s="136" t="s">
        <v>650</v>
      </c>
      <c r="C425" s="137">
        <v>9</v>
      </c>
      <c r="D425" s="137">
        <v>6</v>
      </c>
      <c r="E425" s="137">
        <v>6</v>
      </c>
      <c r="F425" s="137">
        <v>7</v>
      </c>
      <c r="G425" s="137">
        <v>7</v>
      </c>
      <c r="H425" s="137">
        <v>6</v>
      </c>
      <c r="I425" s="137">
        <v>5</v>
      </c>
      <c r="J425" s="137">
        <v>5</v>
      </c>
      <c r="K425" s="137">
        <v>6</v>
      </c>
      <c r="L425" s="137">
        <v>6</v>
      </c>
      <c r="M425" s="137">
        <v>6</v>
      </c>
      <c r="N425" s="137">
        <v>6</v>
      </c>
      <c r="O425" s="137">
        <v>5</v>
      </c>
      <c r="P425" s="137">
        <v>8</v>
      </c>
      <c r="Q425" s="137">
        <v>9</v>
      </c>
      <c r="R425" s="137">
        <v>9</v>
      </c>
      <c r="S425" s="137">
        <v>8</v>
      </c>
      <c r="T425" s="137">
        <v>9</v>
      </c>
      <c r="U425" s="137">
        <v>9</v>
      </c>
      <c r="V425" s="137">
        <v>9</v>
      </c>
      <c r="W425" s="137">
        <v>8</v>
      </c>
      <c r="X425" s="137">
        <v>9</v>
      </c>
      <c r="Y425" s="137">
        <v>10</v>
      </c>
      <c r="Z425" s="137">
        <v>10</v>
      </c>
      <c r="AA425" s="137">
        <v>11</v>
      </c>
      <c r="AB425" s="137">
        <v>11</v>
      </c>
      <c r="AC425" s="137">
        <v>11</v>
      </c>
      <c r="AD425" s="137">
        <v>11</v>
      </c>
      <c r="AE425" s="137">
        <v>10</v>
      </c>
      <c r="AF425" s="137">
        <v>11</v>
      </c>
      <c r="AG425" s="137">
        <v>11</v>
      </c>
      <c r="AH425" s="137">
        <v>11</v>
      </c>
      <c r="AI425" s="137">
        <v>11</v>
      </c>
      <c r="AJ425" s="137">
        <v>11</v>
      </c>
      <c r="AK425" s="137">
        <v>11</v>
      </c>
      <c r="AL425" s="137">
        <v>11</v>
      </c>
      <c r="AM425" s="137">
        <v>9</v>
      </c>
      <c r="AN425" s="137">
        <v>10</v>
      </c>
      <c r="AO425" s="137">
        <v>10</v>
      </c>
    </row>
    <row r="426" spans="1:41" ht="18" hidden="1" customHeight="1">
      <c r="A426" s="122" t="s">
        <v>1387</v>
      </c>
      <c r="B426" s="136" t="s">
        <v>524</v>
      </c>
      <c r="C426" s="137">
        <v>34170</v>
      </c>
      <c r="D426" s="137">
        <v>30135</v>
      </c>
      <c r="E426" s="137">
        <v>26189</v>
      </c>
      <c r="F426" s="137">
        <v>22095</v>
      </c>
      <c r="G426" s="137">
        <v>18277</v>
      </c>
      <c r="H426" s="137">
        <v>17873</v>
      </c>
      <c r="I426" s="137">
        <v>16110</v>
      </c>
      <c r="J426" s="137">
        <v>14687</v>
      </c>
      <c r="K426" s="137">
        <v>13266</v>
      </c>
      <c r="L426" s="137">
        <v>12345</v>
      </c>
      <c r="M426" s="137">
        <v>11245</v>
      </c>
      <c r="N426" s="137">
        <v>10255</v>
      </c>
      <c r="O426" s="137">
        <v>9217</v>
      </c>
      <c r="P426" s="137">
        <v>8302</v>
      </c>
      <c r="Q426" s="137">
        <v>7405</v>
      </c>
      <c r="R426" s="137">
        <v>6789</v>
      </c>
      <c r="S426" s="137">
        <v>5979</v>
      </c>
      <c r="T426" s="137">
        <v>5400</v>
      </c>
      <c r="U426" s="137">
        <v>4752</v>
      </c>
      <c r="V426" s="137">
        <v>4392</v>
      </c>
      <c r="W426" s="137">
        <v>3918</v>
      </c>
      <c r="X426" s="137">
        <v>3545</v>
      </c>
      <c r="Y426" s="137">
        <v>3055</v>
      </c>
      <c r="Z426" s="137">
        <v>2679</v>
      </c>
      <c r="AA426" s="137">
        <v>2396</v>
      </c>
      <c r="AB426" s="137">
        <v>2077</v>
      </c>
      <c r="AC426" s="137">
        <v>1685</v>
      </c>
      <c r="AD426" s="137">
        <v>1411</v>
      </c>
      <c r="AE426" s="137">
        <v>1122</v>
      </c>
      <c r="AF426" s="137">
        <v>945</v>
      </c>
      <c r="AG426" s="137">
        <v>809</v>
      </c>
      <c r="AH426" s="137">
        <v>755</v>
      </c>
      <c r="AI426" s="137">
        <v>699</v>
      </c>
      <c r="AJ426" s="137">
        <v>622</v>
      </c>
      <c r="AK426" s="137">
        <v>588</v>
      </c>
      <c r="AL426" s="137">
        <v>546</v>
      </c>
      <c r="AM426" s="137">
        <v>492</v>
      </c>
      <c r="AN426" s="137">
        <v>425</v>
      </c>
      <c r="AO426" s="137">
        <v>385</v>
      </c>
    </row>
    <row r="427" spans="1:41" ht="18" hidden="1" customHeight="1">
      <c r="A427" s="122" t="s">
        <v>1388</v>
      </c>
      <c r="B427" s="136" t="s">
        <v>1389</v>
      </c>
      <c r="C427" s="137">
        <v>963</v>
      </c>
      <c r="D427" s="137">
        <v>801</v>
      </c>
      <c r="E427" s="137">
        <v>735</v>
      </c>
      <c r="F427" s="137">
        <v>639</v>
      </c>
      <c r="G427" s="137">
        <v>559</v>
      </c>
      <c r="H427" s="137">
        <v>571</v>
      </c>
      <c r="I427" s="137">
        <v>513</v>
      </c>
      <c r="J427" s="137">
        <v>476</v>
      </c>
      <c r="K427" s="137">
        <v>443</v>
      </c>
      <c r="L427" s="137">
        <v>427</v>
      </c>
      <c r="M427" s="137">
        <v>403</v>
      </c>
      <c r="N427" s="137">
        <v>369</v>
      </c>
      <c r="O427" s="137">
        <v>361</v>
      </c>
      <c r="P427" s="137">
        <v>344</v>
      </c>
      <c r="Q427" s="137">
        <v>318</v>
      </c>
      <c r="R427" s="137">
        <v>291</v>
      </c>
      <c r="S427" s="137">
        <v>263</v>
      </c>
      <c r="T427" s="137">
        <v>249</v>
      </c>
      <c r="U427" s="137">
        <v>231</v>
      </c>
      <c r="V427" s="137">
        <v>215</v>
      </c>
      <c r="W427" s="137">
        <v>193</v>
      </c>
      <c r="X427" s="137">
        <v>174</v>
      </c>
      <c r="Y427" s="137">
        <v>154</v>
      </c>
      <c r="Z427" s="137">
        <v>136</v>
      </c>
      <c r="AA427" s="137">
        <v>115</v>
      </c>
      <c r="AB427" s="137">
        <v>97</v>
      </c>
      <c r="AC427" s="137">
        <v>75</v>
      </c>
      <c r="AD427" s="137">
        <v>56</v>
      </c>
      <c r="AE427" s="137">
        <v>39</v>
      </c>
      <c r="AF427" s="137">
        <v>31</v>
      </c>
      <c r="AG427" s="137">
        <v>33</v>
      </c>
      <c r="AH427" s="137">
        <v>27</v>
      </c>
      <c r="AI427" s="137">
        <v>22</v>
      </c>
      <c r="AJ427" s="137">
        <v>20</v>
      </c>
      <c r="AK427" s="137">
        <v>19</v>
      </c>
      <c r="AL427" s="137">
        <v>20</v>
      </c>
      <c r="AM427" s="137">
        <v>17</v>
      </c>
      <c r="AN427" s="137">
        <v>17</v>
      </c>
      <c r="AO427" s="137">
        <v>16</v>
      </c>
    </row>
    <row r="428" spans="1:41" ht="18" hidden="1" customHeight="1">
      <c r="A428" s="122" t="s">
        <v>1390</v>
      </c>
      <c r="B428" s="136" t="s">
        <v>1391</v>
      </c>
      <c r="C428" s="137">
        <v>1462</v>
      </c>
      <c r="D428" s="137">
        <v>1285</v>
      </c>
      <c r="E428" s="137">
        <v>1148</v>
      </c>
      <c r="F428" s="137">
        <v>1060</v>
      </c>
      <c r="G428" s="137">
        <v>926</v>
      </c>
      <c r="H428" s="137">
        <v>887</v>
      </c>
      <c r="I428" s="137">
        <v>793</v>
      </c>
      <c r="J428" s="137">
        <v>711</v>
      </c>
      <c r="K428" s="137">
        <v>650</v>
      </c>
      <c r="L428" s="137">
        <v>621</v>
      </c>
      <c r="M428" s="137">
        <v>579</v>
      </c>
      <c r="N428" s="137">
        <v>531</v>
      </c>
      <c r="O428" s="137">
        <v>500</v>
      </c>
      <c r="P428" s="137">
        <v>458</v>
      </c>
      <c r="Q428" s="137">
        <v>417</v>
      </c>
      <c r="R428" s="137">
        <v>382</v>
      </c>
      <c r="S428" s="137">
        <v>340</v>
      </c>
      <c r="T428" s="137">
        <v>302</v>
      </c>
      <c r="U428" s="137">
        <v>264</v>
      </c>
      <c r="V428" s="137">
        <v>241</v>
      </c>
      <c r="W428" s="137">
        <v>220</v>
      </c>
      <c r="X428" s="137">
        <v>197</v>
      </c>
      <c r="Y428" s="137">
        <v>174</v>
      </c>
      <c r="Z428" s="137">
        <v>144</v>
      </c>
      <c r="AA428" s="137">
        <v>123</v>
      </c>
      <c r="AB428" s="137">
        <v>100</v>
      </c>
      <c r="AC428" s="137">
        <v>78</v>
      </c>
      <c r="AD428" s="137">
        <v>63</v>
      </c>
      <c r="AE428" s="137">
        <v>45</v>
      </c>
      <c r="AF428" s="137">
        <v>33</v>
      </c>
      <c r="AG428" s="137">
        <v>27</v>
      </c>
      <c r="AH428" s="137">
        <v>24</v>
      </c>
      <c r="AI428" s="137">
        <v>25</v>
      </c>
      <c r="AJ428" s="137">
        <v>22</v>
      </c>
      <c r="AK428" s="137">
        <v>19</v>
      </c>
      <c r="AL428" s="137">
        <v>18</v>
      </c>
      <c r="AM428" s="137">
        <v>18</v>
      </c>
      <c r="AN428" s="137">
        <v>16</v>
      </c>
      <c r="AO428" s="137">
        <v>13</v>
      </c>
    </row>
    <row r="429" spans="1:41" ht="18" hidden="1" customHeight="1">
      <c r="A429" s="122" t="s">
        <v>1392</v>
      </c>
      <c r="B429" s="136" t="s">
        <v>1393</v>
      </c>
      <c r="C429" s="137">
        <v>567</v>
      </c>
      <c r="D429" s="137">
        <v>476</v>
      </c>
      <c r="E429" s="137">
        <v>438</v>
      </c>
      <c r="F429" s="137">
        <v>399</v>
      </c>
      <c r="G429" s="137">
        <v>329</v>
      </c>
      <c r="H429" s="137">
        <v>332</v>
      </c>
      <c r="I429" s="137">
        <v>300</v>
      </c>
      <c r="J429" s="137">
        <v>283</v>
      </c>
      <c r="K429" s="137">
        <v>260</v>
      </c>
      <c r="L429" s="137">
        <v>239</v>
      </c>
      <c r="M429" s="137">
        <v>224</v>
      </c>
      <c r="N429" s="137">
        <v>220</v>
      </c>
      <c r="O429" s="137">
        <v>184</v>
      </c>
      <c r="P429" s="137">
        <v>157</v>
      </c>
      <c r="Q429" s="137">
        <v>136</v>
      </c>
      <c r="R429" s="137">
        <v>131</v>
      </c>
      <c r="S429" s="137">
        <v>113</v>
      </c>
      <c r="T429" s="137">
        <v>101</v>
      </c>
      <c r="U429" s="137">
        <v>93</v>
      </c>
      <c r="V429" s="137">
        <v>82</v>
      </c>
      <c r="W429" s="137">
        <v>76</v>
      </c>
      <c r="X429" s="137">
        <v>74</v>
      </c>
      <c r="Y429" s="137">
        <v>66</v>
      </c>
      <c r="Z429" s="137">
        <v>63</v>
      </c>
      <c r="AA429" s="137">
        <v>57</v>
      </c>
      <c r="AB429" s="137">
        <v>45</v>
      </c>
      <c r="AC429" s="137">
        <v>38</v>
      </c>
      <c r="AD429" s="137">
        <v>27</v>
      </c>
      <c r="AE429" s="137">
        <v>21</v>
      </c>
      <c r="AF429" s="137">
        <v>19</v>
      </c>
      <c r="AG429" s="137">
        <v>18</v>
      </c>
      <c r="AH429" s="137">
        <v>15</v>
      </c>
      <c r="AI429" s="137">
        <v>14</v>
      </c>
      <c r="AJ429" s="137">
        <v>11</v>
      </c>
      <c r="AK429" s="137">
        <v>7</v>
      </c>
      <c r="AL429" s="137">
        <v>6</v>
      </c>
      <c r="AM429" s="137">
        <v>5</v>
      </c>
      <c r="AN429" s="137" t="s">
        <v>631</v>
      </c>
      <c r="AO429" s="137" t="s">
        <v>631</v>
      </c>
    </row>
    <row r="430" spans="1:41" ht="18" hidden="1" customHeight="1">
      <c r="A430" s="122" t="s">
        <v>1394</v>
      </c>
      <c r="B430" s="136" t="s">
        <v>1395</v>
      </c>
      <c r="C430" s="137">
        <v>391</v>
      </c>
      <c r="D430" s="137">
        <v>345</v>
      </c>
      <c r="E430" s="137">
        <v>314</v>
      </c>
      <c r="F430" s="137">
        <v>287</v>
      </c>
      <c r="G430" s="137">
        <v>240</v>
      </c>
      <c r="H430" s="137">
        <v>231</v>
      </c>
      <c r="I430" s="137">
        <v>217</v>
      </c>
      <c r="J430" s="137">
        <v>198</v>
      </c>
      <c r="K430" s="137">
        <v>182</v>
      </c>
      <c r="L430" s="137">
        <v>176</v>
      </c>
      <c r="M430" s="137">
        <v>160</v>
      </c>
      <c r="N430" s="137">
        <v>144</v>
      </c>
      <c r="O430" s="137">
        <v>129</v>
      </c>
      <c r="P430" s="137">
        <v>124</v>
      </c>
      <c r="Q430" s="137">
        <v>111</v>
      </c>
      <c r="R430" s="137">
        <v>88</v>
      </c>
      <c r="S430" s="137">
        <v>83</v>
      </c>
      <c r="T430" s="137">
        <v>79</v>
      </c>
      <c r="U430" s="137">
        <v>67</v>
      </c>
      <c r="V430" s="137">
        <v>66</v>
      </c>
      <c r="W430" s="137">
        <v>60</v>
      </c>
      <c r="X430" s="137">
        <v>56</v>
      </c>
      <c r="Y430" s="137">
        <v>47</v>
      </c>
      <c r="Z430" s="137">
        <v>41</v>
      </c>
      <c r="AA430" s="137">
        <v>33</v>
      </c>
      <c r="AB430" s="137">
        <v>25</v>
      </c>
      <c r="AC430" s="137">
        <v>25</v>
      </c>
      <c r="AD430" s="137">
        <v>24</v>
      </c>
      <c r="AE430" s="137">
        <v>19</v>
      </c>
      <c r="AF430" s="137">
        <v>16</v>
      </c>
      <c r="AG430" s="137">
        <v>13</v>
      </c>
      <c r="AH430" s="137">
        <v>13</v>
      </c>
      <c r="AI430" s="137">
        <v>12</v>
      </c>
      <c r="AJ430" s="137">
        <v>12</v>
      </c>
      <c r="AK430" s="137">
        <v>11</v>
      </c>
      <c r="AL430" s="137">
        <v>10</v>
      </c>
      <c r="AM430" s="137">
        <v>7</v>
      </c>
      <c r="AN430" s="137">
        <v>6</v>
      </c>
      <c r="AO430" s="137">
        <v>6</v>
      </c>
    </row>
    <row r="431" spans="1:41" ht="18" hidden="1" customHeight="1">
      <c r="A431" s="122" t="s">
        <v>1396</v>
      </c>
      <c r="B431" s="136" t="s">
        <v>1397</v>
      </c>
      <c r="C431" s="137">
        <v>2838</v>
      </c>
      <c r="D431" s="137">
        <v>2475</v>
      </c>
      <c r="E431" s="137">
        <v>2191</v>
      </c>
      <c r="F431" s="137">
        <v>1934</v>
      </c>
      <c r="G431" s="137">
        <v>1669</v>
      </c>
      <c r="H431" s="137">
        <v>1630</v>
      </c>
      <c r="I431" s="137">
        <v>1432</v>
      </c>
      <c r="J431" s="137">
        <v>1291</v>
      </c>
      <c r="K431" s="137">
        <v>1137</v>
      </c>
      <c r="L431" s="137">
        <v>1038</v>
      </c>
      <c r="M431" s="137">
        <v>945</v>
      </c>
      <c r="N431" s="137">
        <v>872</v>
      </c>
      <c r="O431" s="137">
        <v>792</v>
      </c>
      <c r="P431" s="137">
        <v>714</v>
      </c>
      <c r="Q431" s="137">
        <v>665</v>
      </c>
      <c r="R431" s="137">
        <v>588</v>
      </c>
      <c r="S431" s="137">
        <v>523</v>
      </c>
      <c r="T431" s="137">
        <v>442</v>
      </c>
      <c r="U431" s="137">
        <v>389</v>
      </c>
      <c r="V431" s="137">
        <v>349</v>
      </c>
      <c r="W431" s="137">
        <v>304</v>
      </c>
      <c r="X431" s="137">
        <v>272</v>
      </c>
      <c r="Y431" s="137">
        <v>234</v>
      </c>
      <c r="Z431" s="137">
        <v>203</v>
      </c>
      <c r="AA431" s="137">
        <v>182</v>
      </c>
      <c r="AB431" s="137">
        <v>164</v>
      </c>
      <c r="AC431" s="137">
        <v>131</v>
      </c>
      <c r="AD431" s="137">
        <v>120</v>
      </c>
      <c r="AE431" s="137">
        <v>94</v>
      </c>
      <c r="AF431" s="137">
        <v>90</v>
      </c>
      <c r="AG431" s="137">
        <v>74</v>
      </c>
      <c r="AH431" s="137">
        <v>74</v>
      </c>
      <c r="AI431" s="137">
        <v>66</v>
      </c>
      <c r="AJ431" s="137">
        <v>59</v>
      </c>
      <c r="AK431" s="137">
        <v>57</v>
      </c>
      <c r="AL431" s="137">
        <v>54</v>
      </c>
      <c r="AM431" s="137">
        <v>42</v>
      </c>
      <c r="AN431" s="137">
        <v>35</v>
      </c>
      <c r="AO431" s="137">
        <v>37</v>
      </c>
    </row>
    <row r="432" spans="1:41" ht="18" hidden="1" customHeight="1">
      <c r="A432" s="122" t="s">
        <v>1398</v>
      </c>
      <c r="B432" s="136" t="s">
        <v>1399</v>
      </c>
      <c r="C432" s="137">
        <v>168</v>
      </c>
      <c r="D432" s="137">
        <v>140</v>
      </c>
      <c r="E432" s="137">
        <v>129</v>
      </c>
      <c r="F432" s="137">
        <v>117</v>
      </c>
      <c r="G432" s="137">
        <v>108</v>
      </c>
      <c r="H432" s="137">
        <v>105</v>
      </c>
      <c r="I432" s="137">
        <v>93</v>
      </c>
      <c r="J432" s="137">
        <v>83</v>
      </c>
      <c r="K432" s="137">
        <v>84</v>
      </c>
      <c r="L432" s="137">
        <v>79</v>
      </c>
      <c r="M432" s="137">
        <v>77</v>
      </c>
      <c r="N432" s="137">
        <v>72</v>
      </c>
      <c r="O432" s="137">
        <v>69</v>
      </c>
      <c r="P432" s="137">
        <v>63</v>
      </c>
      <c r="Q432" s="137">
        <v>59</v>
      </c>
      <c r="R432" s="137">
        <v>57</v>
      </c>
      <c r="S432" s="137">
        <v>53</v>
      </c>
      <c r="T432" s="137">
        <v>46</v>
      </c>
      <c r="U432" s="137">
        <v>44</v>
      </c>
      <c r="V432" s="137">
        <v>35</v>
      </c>
      <c r="W432" s="137">
        <v>28</v>
      </c>
      <c r="X432" s="137">
        <v>20</v>
      </c>
      <c r="Y432" s="137">
        <v>18</v>
      </c>
      <c r="Z432" s="137">
        <v>16</v>
      </c>
      <c r="AA432" s="137">
        <v>13</v>
      </c>
      <c r="AB432" s="137">
        <v>12</v>
      </c>
      <c r="AC432" s="137">
        <v>10</v>
      </c>
      <c r="AD432" s="137">
        <v>8</v>
      </c>
      <c r="AE432" s="137">
        <v>7</v>
      </c>
      <c r="AF432" s="137">
        <v>7</v>
      </c>
      <c r="AG432" s="137">
        <v>6</v>
      </c>
      <c r="AH432" s="137">
        <v>6</v>
      </c>
      <c r="AI432" s="137">
        <v>6</v>
      </c>
      <c r="AJ432" s="137">
        <v>6</v>
      </c>
      <c r="AK432" s="137">
        <v>6</v>
      </c>
      <c r="AL432" s="137">
        <v>6</v>
      </c>
      <c r="AM432" s="137" t="s">
        <v>631</v>
      </c>
      <c r="AN432" s="137" t="s">
        <v>631</v>
      </c>
      <c r="AO432" s="137" t="s">
        <v>631</v>
      </c>
    </row>
    <row r="433" spans="1:41" ht="18" hidden="1" customHeight="1">
      <c r="A433" s="122" t="s">
        <v>1400</v>
      </c>
      <c r="B433" s="136" t="s">
        <v>1401</v>
      </c>
      <c r="C433" s="137">
        <v>494</v>
      </c>
      <c r="D433" s="137">
        <v>413</v>
      </c>
      <c r="E433" s="137">
        <v>372</v>
      </c>
      <c r="F433" s="137">
        <v>327</v>
      </c>
      <c r="G433" s="137">
        <v>281</v>
      </c>
      <c r="H433" s="137">
        <v>268</v>
      </c>
      <c r="I433" s="137">
        <v>233</v>
      </c>
      <c r="J433" s="137">
        <v>219</v>
      </c>
      <c r="K433" s="137">
        <v>211</v>
      </c>
      <c r="L433" s="137">
        <v>192</v>
      </c>
      <c r="M433" s="137">
        <v>173</v>
      </c>
      <c r="N433" s="137">
        <v>158</v>
      </c>
      <c r="O433" s="137">
        <v>150</v>
      </c>
      <c r="P433" s="137">
        <v>145</v>
      </c>
      <c r="Q433" s="137">
        <v>129</v>
      </c>
      <c r="R433" s="137">
        <v>116</v>
      </c>
      <c r="S433" s="137">
        <v>101</v>
      </c>
      <c r="T433" s="137">
        <v>92</v>
      </c>
      <c r="U433" s="137">
        <v>81</v>
      </c>
      <c r="V433" s="137">
        <v>77</v>
      </c>
      <c r="W433" s="137">
        <v>69</v>
      </c>
      <c r="X433" s="137">
        <v>65</v>
      </c>
      <c r="Y433" s="137">
        <v>57</v>
      </c>
      <c r="Z433" s="137">
        <v>54</v>
      </c>
      <c r="AA433" s="137">
        <v>47</v>
      </c>
      <c r="AB433" s="137">
        <v>39</v>
      </c>
      <c r="AC433" s="137">
        <v>29</v>
      </c>
      <c r="AD433" s="137">
        <v>25</v>
      </c>
      <c r="AE433" s="137">
        <v>15</v>
      </c>
      <c r="AF433" s="137">
        <v>11</v>
      </c>
      <c r="AG433" s="137">
        <v>9</v>
      </c>
      <c r="AH433" s="137">
        <v>9</v>
      </c>
      <c r="AI433" s="137">
        <v>7</v>
      </c>
      <c r="AJ433" s="137">
        <v>7</v>
      </c>
      <c r="AK433" s="137">
        <v>8</v>
      </c>
      <c r="AL433" s="137">
        <v>9</v>
      </c>
      <c r="AM433" s="137">
        <v>10</v>
      </c>
      <c r="AN433" s="137">
        <v>8</v>
      </c>
      <c r="AO433" s="137">
        <v>5</v>
      </c>
    </row>
    <row r="434" spans="1:41" ht="18" hidden="1" customHeight="1">
      <c r="A434" s="122" t="s">
        <v>1402</v>
      </c>
      <c r="B434" s="136" t="s">
        <v>1403</v>
      </c>
      <c r="C434" s="137">
        <v>736</v>
      </c>
      <c r="D434" s="137">
        <v>660</v>
      </c>
      <c r="E434" s="137">
        <v>599</v>
      </c>
      <c r="F434" s="137">
        <v>548</v>
      </c>
      <c r="G434" s="137">
        <v>465</v>
      </c>
      <c r="H434" s="137">
        <v>479</v>
      </c>
      <c r="I434" s="137">
        <v>444</v>
      </c>
      <c r="J434" s="137">
        <v>407</v>
      </c>
      <c r="K434" s="137">
        <v>391</v>
      </c>
      <c r="L434" s="137">
        <v>382</v>
      </c>
      <c r="M434" s="137">
        <v>359</v>
      </c>
      <c r="N434" s="137">
        <v>352</v>
      </c>
      <c r="O434" s="137">
        <v>329</v>
      </c>
      <c r="P434" s="137">
        <v>303</v>
      </c>
      <c r="Q434" s="137">
        <v>277</v>
      </c>
      <c r="R434" s="137">
        <v>272</v>
      </c>
      <c r="S434" s="137">
        <v>249</v>
      </c>
      <c r="T434" s="137">
        <v>235</v>
      </c>
      <c r="U434" s="137">
        <v>217</v>
      </c>
      <c r="V434" s="137">
        <v>208</v>
      </c>
      <c r="W434" s="137">
        <v>191</v>
      </c>
      <c r="X434" s="137">
        <v>184</v>
      </c>
      <c r="Y434" s="137">
        <v>169</v>
      </c>
      <c r="Z434" s="137">
        <v>154</v>
      </c>
      <c r="AA434" s="137">
        <v>152</v>
      </c>
      <c r="AB434" s="137">
        <v>145</v>
      </c>
      <c r="AC434" s="137">
        <v>137</v>
      </c>
      <c r="AD434" s="137">
        <v>132</v>
      </c>
      <c r="AE434" s="137">
        <v>119</v>
      </c>
      <c r="AF434" s="137">
        <v>84</v>
      </c>
      <c r="AG434" s="137">
        <v>85</v>
      </c>
      <c r="AH434" s="137">
        <v>85</v>
      </c>
      <c r="AI434" s="137">
        <v>82</v>
      </c>
      <c r="AJ434" s="137">
        <v>76</v>
      </c>
      <c r="AK434" s="137">
        <v>74</v>
      </c>
      <c r="AL434" s="137">
        <v>64</v>
      </c>
      <c r="AM434" s="137">
        <v>54</v>
      </c>
      <c r="AN434" s="137">
        <v>50</v>
      </c>
      <c r="AO434" s="137">
        <v>44</v>
      </c>
    </row>
    <row r="435" spans="1:41" ht="18" hidden="1" customHeight="1">
      <c r="A435" s="122" t="s">
        <v>1404</v>
      </c>
      <c r="B435" s="136" t="s">
        <v>1405</v>
      </c>
      <c r="C435" s="137">
        <v>399</v>
      </c>
      <c r="D435" s="137">
        <v>346</v>
      </c>
      <c r="E435" s="137">
        <v>305</v>
      </c>
      <c r="F435" s="137">
        <v>272</v>
      </c>
      <c r="G435" s="137">
        <v>230</v>
      </c>
      <c r="H435" s="137">
        <v>221</v>
      </c>
      <c r="I435" s="137">
        <v>196</v>
      </c>
      <c r="J435" s="137">
        <v>181</v>
      </c>
      <c r="K435" s="137">
        <v>181</v>
      </c>
      <c r="L435" s="137">
        <v>161</v>
      </c>
      <c r="M435" s="137">
        <v>145</v>
      </c>
      <c r="N435" s="137">
        <v>132</v>
      </c>
      <c r="O435" s="137">
        <v>112</v>
      </c>
      <c r="P435" s="137">
        <v>110</v>
      </c>
      <c r="Q435" s="137">
        <v>99</v>
      </c>
      <c r="R435" s="137">
        <v>91</v>
      </c>
      <c r="S435" s="137">
        <v>89</v>
      </c>
      <c r="T435" s="137">
        <v>79</v>
      </c>
      <c r="U435" s="137">
        <v>65</v>
      </c>
      <c r="V435" s="137">
        <v>56</v>
      </c>
      <c r="W435" s="137">
        <v>52</v>
      </c>
      <c r="X435" s="137">
        <v>47</v>
      </c>
      <c r="Y435" s="137">
        <v>37</v>
      </c>
      <c r="Z435" s="137">
        <v>33</v>
      </c>
      <c r="AA435" s="137">
        <v>28</v>
      </c>
      <c r="AB435" s="137">
        <v>24</v>
      </c>
      <c r="AC435" s="137">
        <v>20</v>
      </c>
      <c r="AD435" s="137">
        <v>18</v>
      </c>
      <c r="AE435" s="137">
        <v>13</v>
      </c>
      <c r="AF435" s="137">
        <v>9</v>
      </c>
      <c r="AG435" s="137">
        <v>10</v>
      </c>
      <c r="AH435" s="137">
        <v>8</v>
      </c>
      <c r="AI435" s="137">
        <v>6</v>
      </c>
      <c r="AJ435" s="137">
        <v>6</v>
      </c>
      <c r="AK435" s="137">
        <v>6</v>
      </c>
      <c r="AL435" s="137">
        <v>6</v>
      </c>
      <c r="AM435" s="137">
        <v>8</v>
      </c>
      <c r="AN435" s="137">
        <v>8</v>
      </c>
      <c r="AO435" s="137">
        <v>7</v>
      </c>
    </row>
    <row r="436" spans="1:41" ht="18" hidden="1" customHeight="1">
      <c r="A436" s="122" t="s">
        <v>1406</v>
      </c>
      <c r="B436" s="136" t="s">
        <v>1407</v>
      </c>
      <c r="C436" s="137">
        <v>587</v>
      </c>
      <c r="D436" s="137">
        <v>512</v>
      </c>
      <c r="E436" s="137">
        <v>469</v>
      </c>
      <c r="F436" s="137">
        <v>423</v>
      </c>
      <c r="G436" s="137">
        <v>364</v>
      </c>
      <c r="H436" s="137">
        <v>346</v>
      </c>
      <c r="I436" s="137">
        <v>315</v>
      </c>
      <c r="J436" s="137">
        <v>271</v>
      </c>
      <c r="K436" s="137">
        <v>233</v>
      </c>
      <c r="L436" s="137">
        <v>212</v>
      </c>
      <c r="M436" s="137">
        <v>188</v>
      </c>
      <c r="N436" s="137">
        <v>163</v>
      </c>
      <c r="O436" s="137">
        <v>154</v>
      </c>
      <c r="P436" s="137">
        <v>140</v>
      </c>
      <c r="Q436" s="137">
        <v>111</v>
      </c>
      <c r="R436" s="137">
        <v>96</v>
      </c>
      <c r="S436" s="137">
        <v>86</v>
      </c>
      <c r="T436" s="137">
        <v>76</v>
      </c>
      <c r="U436" s="137">
        <v>65</v>
      </c>
      <c r="V436" s="137">
        <v>63</v>
      </c>
      <c r="W436" s="137">
        <v>53</v>
      </c>
      <c r="X436" s="137">
        <v>42</v>
      </c>
      <c r="Y436" s="137">
        <v>37</v>
      </c>
      <c r="Z436" s="137">
        <v>37</v>
      </c>
      <c r="AA436" s="137">
        <v>33</v>
      </c>
      <c r="AB436" s="137">
        <v>32</v>
      </c>
      <c r="AC436" s="137">
        <v>25</v>
      </c>
      <c r="AD436" s="137">
        <v>23</v>
      </c>
      <c r="AE436" s="137">
        <v>17</v>
      </c>
      <c r="AF436" s="137">
        <v>13</v>
      </c>
      <c r="AG436" s="137">
        <v>10</v>
      </c>
      <c r="AH436" s="137">
        <v>10</v>
      </c>
      <c r="AI436" s="137">
        <v>9</v>
      </c>
      <c r="AJ436" s="137">
        <v>7</v>
      </c>
      <c r="AK436" s="137">
        <v>6</v>
      </c>
      <c r="AL436" s="137">
        <v>5</v>
      </c>
      <c r="AM436" s="137">
        <v>7</v>
      </c>
      <c r="AN436" s="137" t="s">
        <v>631</v>
      </c>
      <c r="AO436" s="137" t="s">
        <v>631</v>
      </c>
    </row>
    <row r="437" spans="1:41" ht="18" hidden="1" customHeight="1">
      <c r="A437" s="122" t="s">
        <v>1408</v>
      </c>
      <c r="B437" s="136" t="s">
        <v>1409</v>
      </c>
      <c r="C437" s="137">
        <v>657</v>
      </c>
      <c r="D437" s="137">
        <v>599</v>
      </c>
      <c r="E437" s="137">
        <v>545</v>
      </c>
      <c r="F437" s="137">
        <v>481</v>
      </c>
      <c r="G437" s="137">
        <v>399</v>
      </c>
      <c r="H437" s="137">
        <v>381</v>
      </c>
      <c r="I437" s="137">
        <v>352</v>
      </c>
      <c r="J437" s="137">
        <v>305</v>
      </c>
      <c r="K437" s="137">
        <v>275</v>
      </c>
      <c r="L437" s="137">
        <v>255</v>
      </c>
      <c r="M437" s="137">
        <v>227</v>
      </c>
      <c r="N437" s="137">
        <v>211</v>
      </c>
      <c r="O437" s="137">
        <v>192</v>
      </c>
      <c r="P437" s="137">
        <v>174</v>
      </c>
      <c r="Q437" s="137">
        <v>161</v>
      </c>
      <c r="R437" s="137">
        <v>143</v>
      </c>
      <c r="S437" s="137">
        <v>119</v>
      </c>
      <c r="T437" s="137">
        <v>109</v>
      </c>
      <c r="U437" s="137">
        <v>95</v>
      </c>
      <c r="V437" s="137">
        <v>87</v>
      </c>
      <c r="W437" s="137">
        <v>85</v>
      </c>
      <c r="X437" s="137">
        <v>80</v>
      </c>
      <c r="Y437" s="137">
        <v>61</v>
      </c>
      <c r="Z437" s="137">
        <v>55</v>
      </c>
      <c r="AA437" s="137">
        <v>46</v>
      </c>
      <c r="AB437" s="137">
        <v>35</v>
      </c>
      <c r="AC437" s="137">
        <v>26</v>
      </c>
      <c r="AD437" s="137">
        <v>23</v>
      </c>
      <c r="AE437" s="137">
        <v>16</v>
      </c>
      <c r="AF437" s="137">
        <v>13</v>
      </c>
      <c r="AG437" s="137">
        <v>12</v>
      </c>
      <c r="AH437" s="137">
        <v>10</v>
      </c>
      <c r="AI437" s="137">
        <v>10</v>
      </c>
      <c r="AJ437" s="137">
        <v>10</v>
      </c>
      <c r="AK437" s="137">
        <v>9</v>
      </c>
      <c r="AL437" s="137">
        <v>10</v>
      </c>
      <c r="AM437" s="137">
        <v>11</v>
      </c>
      <c r="AN437" s="137">
        <v>9</v>
      </c>
      <c r="AO437" s="137">
        <v>10</v>
      </c>
    </row>
    <row r="438" spans="1:41" ht="18" hidden="1" customHeight="1">
      <c r="A438" s="122" t="s">
        <v>1410</v>
      </c>
      <c r="B438" s="136" t="s">
        <v>1411</v>
      </c>
      <c r="C438" s="137">
        <v>658</v>
      </c>
      <c r="D438" s="137">
        <v>597</v>
      </c>
      <c r="E438" s="137">
        <v>518</v>
      </c>
      <c r="F438" s="137">
        <v>451</v>
      </c>
      <c r="G438" s="137">
        <v>388</v>
      </c>
      <c r="H438" s="137">
        <v>392</v>
      </c>
      <c r="I438" s="137">
        <v>348</v>
      </c>
      <c r="J438" s="137">
        <v>329</v>
      </c>
      <c r="K438" s="137">
        <v>296</v>
      </c>
      <c r="L438" s="137">
        <v>294</v>
      </c>
      <c r="M438" s="137">
        <v>279</v>
      </c>
      <c r="N438" s="137">
        <v>213</v>
      </c>
      <c r="O438" s="137">
        <v>175</v>
      </c>
      <c r="P438" s="137">
        <v>172</v>
      </c>
      <c r="Q438" s="137">
        <v>155</v>
      </c>
      <c r="R438" s="137">
        <v>155</v>
      </c>
      <c r="S438" s="137">
        <v>135</v>
      </c>
      <c r="T438" s="137">
        <v>113</v>
      </c>
      <c r="U438" s="137">
        <v>95</v>
      </c>
      <c r="V438" s="137">
        <v>83</v>
      </c>
      <c r="W438" s="137">
        <v>79</v>
      </c>
      <c r="X438" s="137">
        <v>66</v>
      </c>
      <c r="Y438" s="137">
        <v>48</v>
      </c>
      <c r="Z438" s="137">
        <v>44</v>
      </c>
      <c r="AA438" s="137">
        <v>31</v>
      </c>
      <c r="AB438" s="137">
        <v>28</v>
      </c>
      <c r="AC438" s="137">
        <v>22</v>
      </c>
      <c r="AD438" s="137">
        <v>15</v>
      </c>
      <c r="AE438" s="137">
        <v>13</v>
      </c>
      <c r="AF438" s="137">
        <v>9</v>
      </c>
      <c r="AG438" s="137">
        <v>6</v>
      </c>
      <c r="AH438" s="137">
        <v>5</v>
      </c>
      <c r="AI438" s="137" t="s">
        <v>631</v>
      </c>
      <c r="AJ438" s="137" t="s">
        <v>631</v>
      </c>
      <c r="AK438" s="137" t="s">
        <v>631</v>
      </c>
      <c r="AL438" s="137" t="s">
        <v>631</v>
      </c>
      <c r="AM438" s="137" t="s">
        <v>631</v>
      </c>
      <c r="AN438" s="137" t="s">
        <v>631</v>
      </c>
      <c r="AO438" s="137" t="s">
        <v>631</v>
      </c>
    </row>
    <row r="439" spans="1:41" ht="18" hidden="1" customHeight="1">
      <c r="A439" s="122" t="s">
        <v>1412</v>
      </c>
      <c r="B439" s="136" t="s">
        <v>1413</v>
      </c>
      <c r="C439" s="137">
        <v>584</v>
      </c>
      <c r="D439" s="137">
        <v>517</v>
      </c>
      <c r="E439" s="137">
        <v>463</v>
      </c>
      <c r="F439" s="137">
        <v>409</v>
      </c>
      <c r="G439" s="137">
        <v>333</v>
      </c>
      <c r="H439" s="137">
        <v>324</v>
      </c>
      <c r="I439" s="137">
        <v>284</v>
      </c>
      <c r="J439" s="137">
        <v>237</v>
      </c>
      <c r="K439" s="137">
        <v>215</v>
      </c>
      <c r="L439" s="137">
        <v>200</v>
      </c>
      <c r="M439" s="137">
        <v>175</v>
      </c>
      <c r="N439" s="137">
        <v>167</v>
      </c>
      <c r="O439" s="137">
        <v>152</v>
      </c>
      <c r="P439" s="137">
        <v>146</v>
      </c>
      <c r="Q439" s="137">
        <v>126</v>
      </c>
      <c r="R439" s="137">
        <v>119</v>
      </c>
      <c r="S439" s="137">
        <v>108</v>
      </c>
      <c r="T439" s="137">
        <v>101</v>
      </c>
      <c r="U439" s="137">
        <v>84</v>
      </c>
      <c r="V439" s="137">
        <v>80</v>
      </c>
      <c r="W439" s="137">
        <v>70</v>
      </c>
      <c r="X439" s="137">
        <v>63</v>
      </c>
      <c r="Y439" s="137">
        <v>56</v>
      </c>
      <c r="Z439" s="137">
        <v>46</v>
      </c>
      <c r="AA439" s="137">
        <v>41</v>
      </c>
      <c r="AB439" s="137">
        <v>34</v>
      </c>
      <c r="AC439" s="137">
        <v>27</v>
      </c>
      <c r="AD439" s="137">
        <v>22</v>
      </c>
      <c r="AE439" s="137">
        <v>21</v>
      </c>
      <c r="AF439" s="137">
        <v>19</v>
      </c>
      <c r="AG439" s="137">
        <v>17</v>
      </c>
      <c r="AH439" s="137">
        <v>15</v>
      </c>
      <c r="AI439" s="137">
        <v>13</v>
      </c>
      <c r="AJ439" s="137">
        <v>12</v>
      </c>
      <c r="AK439" s="137">
        <v>12</v>
      </c>
      <c r="AL439" s="137">
        <v>9</v>
      </c>
      <c r="AM439" s="137">
        <v>9</v>
      </c>
      <c r="AN439" s="137">
        <v>8</v>
      </c>
      <c r="AO439" s="137" t="s">
        <v>631</v>
      </c>
    </row>
    <row r="440" spans="1:41" ht="18" hidden="1" customHeight="1">
      <c r="A440" s="122" t="s">
        <v>1414</v>
      </c>
      <c r="B440" s="136" t="s">
        <v>1415</v>
      </c>
      <c r="C440" s="137">
        <v>1526</v>
      </c>
      <c r="D440" s="137">
        <v>1333</v>
      </c>
      <c r="E440" s="137">
        <v>1199</v>
      </c>
      <c r="F440" s="137">
        <v>1093</v>
      </c>
      <c r="G440" s="137">
        <v>954</v>
      </c>
      <c r="H440" s="137">
        <v>937</v>
      </c>
      <c r="I440" s="137">
        <v>840</v>
      </c>
      <c r="J440" s="137">
        <v>756</v>
      </c>
      <c r="K440" s="137">
        <v>677</v>
      </c>
      <c r="L440" s="137">
        <v>648</v>
      </c>
      <c r="M440" s="137">
        <v>615</v>
      </c>
      <c r="N440" s="137">
        <v>588</v>
      </c>
      <c r="O440" s="137">
        <v>541</v>
      </c>
      <c r="P440" s="137">
        <v>506</v>
      </c>
      <c r="Q440" s="137">
        <v>457</v>
      </c>
      <c r="R440" s="137">
        <v>441</v>
      </c>
      <c r="S440" s="137">
        <v>399</v>
      </c>
      <c r="T440" s="137">
        <v>370</v>
      </c>
      <c r="U440" s="137">
        <v>336</v>
      </c>
      <c r="V440" s="137">
        <v>305</v>
      </c>
      <c r="W440" s="137">
        <v>269</v>
      </c>
      <c r="X440" s="137">
        <v>249</v>
      </c>
      <c r="Y440" s="137">
        <v>201</v>
      </c>
      <c r="Z440" s="137">
        <v>181</v>
      </c>
      <c r="AA440" s="137">
        <v>155</v>
      </c>
      <c r="AB440" s="137">
        <v>128</v>
      </c>
      <c r="AC440" s="137">
        <v>116</v>
      </c>
      <c r="AD440" s="137">
        <v>96</v>
      </c>
      <c r="AE440" s="137">
        <v>74</v>
      </c>
      <c r="AF440" s="137">
        <v>64</v>
      </c>
      <c r="AG440" s="137">
        <v>56</v>
      </c>
      <c r="AH440" s="137">
        <v>54</v>
      </c>
      <c r="AI440" s="137">
        <v>55</v>
      </c>
      <c r="AJ440" s="137">
        <v>50</v>
      </c>
      <c r="AK440" s="137">
        <v>50</v>
      </c>
      <c r="AL440" s="137">
        <v>42</v>
      </c>
      <c r="AM440" s="137">
        <v>41</v>
      </c>
      <c r="AN440" s="137">
        <v>32</v>
      </c>
      <c r="AO440" s="137">
        <v>30</v>
      </c>
    </row>
    <row r="441" spans="1:41" ht="18" hidden="1" customHeight="1">
      <c r="A441" s="122" t="s">
        <v>1416</v>
      </c>
      <c r="B441" s="136" t="s">
        <v>1417</v>
      </c>
      <c r="C441" s="137">
        <v>2169</v>
      </c>
      <c r="D441" s="137">
        <v>1933</v>
      </c>
      <c r="E441" s="137">
        <v>1502</v>
      </c>
      <c r="F441" s="137">
        <v>1271</v>
      </c>
      <c r="G441" s="137">
        <v>948</v>
      </c>
      <c r="H441" s="137">
        <v>917</v>
      </c>
      <c r="I441" s="137">
        <v>756</v>
      </c>
      <c r="J441" s="137">
        <v>706</v>
      </c>
      <c r="K441" s="137">
        <v>644</v>
      </c>
      <c r="L441" s="137">
        <v>606</v>
      </c>
      <c r="M441" s="137">
        <v>561</v>
      </c>
      <c r="N441" s="137">
        <v>525</v>
      </c>
      <c r="O441" s="137">
        <v>477</v>
      </c>
      <c r="P441" s="137">
        <v>429</v>
      </c>
      <c r="Q441" s="137">
        <v>390</v>
      </c>
      <c r="R441" s="137">
        <v>363</v>
      </c>
      <c r="S441" s="137">
        <v>346</v>
      </c>
      <c r="T441" s="137">
        <v>317</v>
      </c>
      <c r="U441" s="137">
        <v>298</v>
      </c>
      <c r="V441" s="137">
        <v>285</v>
      </c>
      <c r="W441" s="137">
        <v>269</v>
      </c>
      <c r="X441" s="137">
        <v>442</v>
      </c>
      <c r="Y441" s="137">
        <v>441</v>
      </c>
      <c r="Z441" s="137">
        <v>378</v>
      </c>
      <c r="AA441" s="137">
        <v>364</v>
      </c>
      <c r="AB441" s="137">
        <v>328</v>
      </c>
      <c r="AC441" s="137">
        <v>247</v>
      </c>
      <c r="AD441" s="137">
        <v>201</v>
      </c>
      <c r="AE441" s="137">
        <v>174</v>
      </c>
      <c r="AF441" s="137">
        <v>159</v>
      </c>
      <c r="AG441" s="137">
        <v>121</v>
      </c>
      <c r="AH441" s="137">
        <v>123</v>
      </c>
      <c r="AI441" s="137">
        <v>118</v>
      </c>
      <c r="AJ441" s="137">
        <v>102</v>
      </c>
      <c r="AK441" s="137">
        <v>102</v>
      </c>
      <c r="AL441" s="137">
        <v>88</v>
      </c>
      <c r="AM441" s="137">
        <v>76</v>
      </c>
      <c r="AN441" s="137">
        <v>70</v>
      </c>
      <c r="AO441" s="137">
        <v>71</v>
      </c>
    </row>
    <row r="442" spans="1:41" ht="18" hidden="1" customHeight="1">
      <c r="A442" s="122" t="s">
        <v>1418</v>
      </c>
      <c r="B442" s="136" t="s">
        <v>1419</v>
      </c>
      <c r="C442" s="137">
        <v>1006</v>
      </c>
      <c r="D442" s="137">
        <v>844</v>
      </c>
      <c r="E442" s="137">
        <v>727</v>
      </c>
      <c r="F442" s="137">
        <v>663</v>
      </c>
      <c r="G442" s="137">
        <v>561</v>
      </c>
      <c r="H442" s="137">
        <v>538</v>
      </c>
      <c r="I442" s="137">
        <v>482</v>
      </c>
      <c r="J442" s="137">
        <v>432</v>
      </c>
      <c r="K442" s="137">
        <v>383</v>
      </c>
      <c r="L442" s="137">
        <v>355</v>
      </c>
      <c r="M442" s="137">
        <v>326</v>
      </c>
      <c r="N442" s="137">
        <v>291</v>
      </c>
      <c r="O442" s="137">
        <v>252</v>
      </c>
      <c r="P442" s="137">
        <v>232</v>
      </c>
      <c r="Q442" s="137">
        <v>204</v>
      </c>
      <c r="R442" s="137">
        <v>189</v>
      </c>
      <c r="S442" s="137">
        <v>170</v>
      </c>
      <c r="T442" s="137">
        <v>155</v>
      </c>
      <c r="U442" s="137">
        <v>145</v>
      </c>
      <c r="V442" s="137">
        <v>139</v>
      </c>
      <c r="W442" s="137">
        <v>112</v>
      </c>
      <c r="X442" s="137">
        <v>102</v>
      </c>
      <c r="Y442" s="137">
        <v>94</v>
      </c>
      <c r="Z442" s="137">
        <v>77</v>
      </c>
      <c r="AA442" s="137">
        <v>69</v>
      </c>
      <c r="AB442" s="137">
        <v>66</v>
      </c>
      <c r="AC442" s="137">
        <v>50</v>
      </c>
      <c r="AD442" s="137">
        <v>49</v>
      </c>
      <c r="AE442" s="137">
        <v>43</v>
      </c>
      <c r="AF442" s="137">
        <v>39</v>
      </c>
      <c r="AG442" s="137">
        <v>33</v>
      </c>
      <c r="AH442" s="137">
        <v>33</v>
      </c>
      <c r="AI442" s="137">
        <v>29</v>
      </c>
      <c r="AJ442" s="137">
        <v>26</v>
      </c>
      <c r="AK442" s="137">
        <v>23</v>
      </c>
      <c r="AL442" s="137">
        <v>23</v>
      </c>
      <c r="AM442" s="137">
        <v>24</v>
      </c>
      <c r="AN442" s="137">
        <v>19</v>
      </c>
      <c r="AO442" s="137">
        <v>17</v>
      </c>
    </row>
    <row r="443" spans="1:41" ht="18" hidden="1" customHeight="1">
      <c r="A443" s="122" t="s">
        <v>1420</v>
      </c>
      <c r="B443" s="136" t="s">
        <v>1421</v>
      </c>
      <c r="C443" s="137">
        <v>226</v>
      </c>
      <c r="D443" s="137">
        <v>189</v>
      </c>
      <c r="E443" s="137">
        <v>169</v>
      </c>
      <c r="F443" s="137">
        <v>157</v>
      </c>
      <c r="G443" s="137">
        <v>140</v>
      </c>
      <c r="H443" s="137">
        <v>134</v>
      </c>
      <c r="I443" s="137">
        <v>111</v>
      </c>
      <c r="J443" s="137">
        <v>109</v>
      </c>
      <c r="K443" s="137">
        <v>97</v>
      </c>
      <c r="L443" s="137">
        <v>95</v>
      </c>
      <c r="M443" s="137">
        <v>73</v>
      </c>
      <c r="N443" s="137">
        <v>67</v>
      </c>
      <c r="O443" s="137">
        <v>63</v>
      </c>
      <c r="P443" s="137">
        <v>57</v>
      </c>
      <c r="Q443" s="137">
        <v>52</v>
      </c>
      <c r="R443" s="137">
        <v>45</v>
      </c>
      <c r="S443" s="137">
        <v>36</v>
      </c>
      <c r="T443" s="137">
        <v>33</v>
      </c>
      <c r="U443" s="137">
        <v>35</v>
      </c>
      <c r="V443" s="137">
        <v>29</v>
      </c>
      <c r="W443" s="137">
        <v>26</v>
      </c>
      <c r="X443" s="137">
        <v>22</v>
      </c>
      <c r="Y443" s="137">
        <v>18</v>
      </c>
      <c r="Z443" s="137">
        <v>18</v>
      </c>
      <c r="AA443" s="137">
        <v>14</v>
      </c>
      <c r="AB443" s="137">
        <v>15</v>
      </c>
      <c r="AC443" s="137">
        <v>13</v>
      </c>
      <c r="AD443" s="137">
        <v>11</v>
      </c>
      <c r="AE443" s="137">
        <v>8</v>
      </c>
      <c r="AF443" s="137">
        <v>8</v>
      </c>
      <c r="AG443" s="137">
        <v>7</v>
      </c>
      <c r="AH443" s="137">
        <v>6</v>
      </c>
      <c r="AI443" s="137">
        <v>6</v>
      </c>
      <c r="AJ443" s="137">
        <v>6</v>
      </c>
      <c r="AK443" s="137">
        <v>5</v>
      </c>
      <c r="AL443" s="137">
        <v>5</v>
      </c>
      <c r="AM443" s="137">
        <v>5</v>
      </c>
      <c r="AN443" s="137">
        <v>5</v>
      </c>
      <c r="AO443" s="137">
        <v>5</v>
      </c>
    </row>
    <row r="444" spans="1:41" ht="18" hidden="1" customHeight="1">
      <c r="A444" s="122" t="s">
        <v>1422</v>
      </c>
      <c r="B444" s="136" t="s">
        <v>1423</v>
      </c>
      <c r="C444" s="137">
        <v>491</v>
      </c>
      <c r="D444" s="137">
        <v>438</v>
      </c>
      <c r="E444" s="137">
        <v>403</v>
      </c>
      <c r="F444" s="137">
        <v>347</v>
      </c>
      <c r="G444" s="137">
        <v>302</v>
      </c>
      <c r="H444" s="137">
        <v>294</v>
      </c>
      <c r="I444" s="137">
        <v>262</v>
      </c>
      <c r="J444" s="137">
        <v>242</v>
      </c>
      <c r="K444" s="137">
        <v>219</v>
      </c>
      <c r="L444" s="137">
        <v>204</v>
      </c>
      <c r="M444" s="137">
        <v>176</v>
      </c>
      <c r="N444" s="137">
        <v>157</v>
      </c>
      <c r="O444" s="137">
        <v>139</v>
      </c>
      <c r="P444" s="137">
        <v>134</v>
      </c>
      <c r="Q444" s="137">
        <v>119</v>
      </c>
      <c r="R444" s="137">
        <v>113</v>
      </c>
      <c r="S444" s="137">
        <v>99</v>
      </c>
      <c r="T444" s="137">
        <v>95</v>
      </c>
      <c r="U444" s="137">
        <v>78</v>
      </c>
      <c r="V444" s="137">
        <v>77</v>
      </c>
      <c r="W444" s="137">
        <v>65</v>
      </c>
      <c r="X444" s="137">
        <v>64</v>
      </c>
      <c r="Y444" s="137">
        <v>64</v>
      </c>
      <c r="Z444" s="137">
        <v>51</v>
      </c>
      <c r="AA444" s="137">
        <v>51</v>
      </c>
      <c r="AB444" s="137">
        <v>39</v>
      </c>
      <c r="AC444" s="137">
        <v>36</v>
      </c>
      <c r="AD444" s="137">
        <v>32</v>
      </c>
      <c r="AE444" s="137">
        <v>24</v>
      </c>
      <c r="AF444" s="137">
        <v>17</v>
      </c>
      <c r="AG444" s="137">
        <v>15</v>
      </c>
      <c r="AH444" s="137">
        <v>13</v>
      </c>
      <c r="AI444" s="137">
        <v>10</v>
      </c>
      <c r="AJ444" s="137">
        <v>8</v>
      </c>
      <c r="AK444" s="137">
        <v>6</v>
      </c>
      <c r="AL444" s="137">
        <v>6</v>
      </c>
      <c r="AM444" s="137">
        <v>5</v>
      </c>
      <c r="AN444" s="137" t="s">
        <v>631</v>
      </c>
      <c r="AO444" s="137" t="s">
        <v>631</v>
      </c>
    </row>
    <row r="445" spans="1:41" ht="18" hidden="1" customHeight="1">
      <c r="A445" s="122" t="s">
        <v>1424</v>
      </c>
      <c r="B445" s="136" t="s">
        <v>1425</v>
      </c>
      <c r="C445" s="137">
        <v>344</v>
      </c>
      <c r="D445" s="137">
        <v>290</v>
      </c>
      <c r="E445" s="137">
        <v>248</v>
      </c>
      <c r="F445" s="137">
        <v>213</v>
      </c>
      <c r="G445" s="137">
        <v>166</v>
      </c>
      <c r="H445" s="137">
        <v>170</v>
      </c>
      <c r="I445" s="137">
        <v>152</v>
      </c>
      <c r="J445" s="137">
        <v>136</v>
      </c>
      <c r="K445" s="137">
        <v>121</v>
      </c>
      <c r="L445" s="137">
        <v>118</v>
      </c>
      <c r="M445" s="137">
        <v>105</v>
      </c>
      <c r="N445" s="137">
        <v>91</v>
      </c>
      <c r="O445" s="137">
        <v>85</v>
      </c>
      <c r="P445" s="137">
        <v>69</v>
      </c>
      <c r="Q445" s="137">
        <v>61</v>
      </c>
      <c r="R445" s="137">
        <v>57</v>
      </c>
      <c r="S445" s="137">
        <v>49</v>
      </c>
      <c r="T445" s="137">
        <v>40</v>
      </c>
      <c r="U445" s="137">
        <v>35</v>
      </c>
      <c r="V445" s="137">
        <v>34</v>
      </c>
      <c r="W445" s="137">
        <v>31</v>
      </c>
      <c r="X445" s="137">
        <v>27</v>
      </c>
      <c r="Y445" s="137">
        <v>27</v>
      </c>
      <c r="Z445" s="137">
        <v>23</v>
      </c>
      <c r="AA445" s="137">
        <v>25</v>
      </c>
      <c r="AB445" s="137">
        <v>25</v>
      </c>
      <c r="AC445" s="137">
        <v>22</v>
      </c>
      <c r="AD445" s="137">
        <v>17</v>
      </c>
      <c r="AE445" s="137">
        <v>17</v>
      </c>
      <c r="AF445" s="137">
        <v>17</v>
      </c>
      <c r="AG445" s="137">
        <v>16</v>
      </c>
      <c r="AH445" s="137">
        <v>12</v>
      </c>
      <c r="AI445" s="137">
        <v>11</v>
      </c>
      <c r="AJ445" s="137">
        <v>11</v>
      </c>
      <c r="AK445" s="137">
        <v>10</v>
      </c>
      <c r="AL445" s="137">
        <v>10</v>
      </c>
      <c r="AM445" s="137">
        <v>11</v>
      </c>
      <c r="AN445" s="137">
        <v>6</v>
      </c>
      <c r="AO445" s="137" t="s">
        <v>631</v>
      </c>
    </row>
    <row r="446" spans="1:41" ht="18" hidden="1" customHeight="1">
      <c r="A446" s="122" t="s">
        <v>1426</v>
      </c>
      <c r="B446" s="136" t="s">
        <v>1427</v>
      </c>
      <c r="C446" s="137">
        <v>79</v>
      </c>
      <c r="D446" s="137">
        <v>70</v>
      </c>
      <c r="E446" s="137">
        <v>66</v>
      </c>
      <c r="F446" s="137">
        <v>61</v>
      </c>
      <c r="G446" s="137">
        <v>51</v>
      </c>
      <c r="H446" s="137">
        <v>49</v>
      </c>
      <c r="I446" s="137">
        <v>44</v>
      </c>
      <c r="J446" s="137">
        <v>40</v>
      </c>
      <c r="K446" s="137">
        <v>36</v>
      </c>
      <c r="L446" s="137">
        <v>28</v>
      </c>
      <c r="M446" s="137">
        <v>25</v>
      </c>
      <c r="N446" s="137">
        <v>24</v>
      </c>
      <c r="O446" s="137">
        <v>21</v>
      </c>
      <c r="P446" s="137">
        <v>23</v>
      </c>
      <c r="Q446" s="137">
        <v>19</v>
      </c>
      <c r="R446" s="137">
        <v>20</v>
      </c>
      <c r="S446" s="137">
        <v>20</v>
      </c>
      <c r="T446" s="137">
        <v>18</v>
      </c>
      <c r="U446" s="137">
        <v>16</v>
      </c>
      <c r="V446" s="137">
        <v>16</v>
      </c>
      <c r="W446" s="137">
        <v>15</v>
      </c>
      <c r="X446" s="137">
        <v>13</v>
      </c>
      <c r="Y446" s="137">
        <v>12</v>
      </c>
      <c r="Z446" s="137">
        <v>10</v>
      </c>
      <c r="AA446" s="137">
        <v>8</v>
      </c>
      <c r="AB446" s="137">
        <v>8</v>
      </c>
      <c r="AC446" s="137">
        <v>7</v>
      </c>
      <c r="AD446" s="137">
        <v>6</v>
      </c>
      <c r="AE446" s="137" t="s">
        <v>631</v>
      </c>
      <c r="AF446" s="137" t="s">
        <v>631</v>
      </c>
      <c r="AG446" s="137" t="s">
        <v>631</v>
      </c>
      <c r="AH446" s="137" t="s">
        <v>631</v>
      </c>
      <c r="AI446" s="137" t="s">
        <v>631</v>
      </c>
      <c r="AJ446" s="137" t="s">
        <v>631</v>
      </c>
      <c r="AK446" s="137" t="s">
        <v>631</v>
      </c>
      <c r="AL446" s="137" t="s">
        <v>631</v>
      </c>
      <c r="AM446" s="137" t="s">
        <v>631</v>
      </c>
      <c r="AN446" s="137" t="s">
        <v>631</v>
      </c>
      <c r="AO446" s="137" t="s">
        <v>631</v>
      </c>
    </row>
    <row r="447" spans="1:41" ht="18" hidden="1" customHeight="1">
      <c r="A447" s="136" t="s">
        <v>1428</v>
      </c>
      <c r="B447" s="136" t="s">
        <v>1429</v>
      </c>
      <c r="C447" s="137">
        <v>352</v>
      </c>
      <c r="D447" s="137">
        <v>292</v>
      </c>
      <c r="E447" s="137">
        <v>243</v>
      </c>
      <c r="F447" s="137">
        <v>222</v>
      </c>
      <c r="G447" s="137">
        <v>201</v>
      </c>
      <c r="H447" s="137">
        <v>198</v>
      </c>
      <c r="I447" s="137">
        <v>164</v>
      </c>
      <c r="J447" s="137">
        <v>158</v>
      </c>
      <c r="K447" s="137">
        <v>145</v>
      </c>
      <c r="L447" s="137">
        <v>139</v>
      </c>
      <c r="M447" s="137">
        <v>136</v>
      </c>
      <c r="N447" s="137">
        <v>128</v>
      </c>
      <c r="O447" s="137">
        <v>119</v>
      </c>
      <c r="P447" s="137">
        <v>104</v>
      </c>
      <c r="Q447" s="137">
        <v>92</v>
      </c>
      <c r="R447" s="137">
        <v>91</v>
      </c>
      <c r="S447" s="137">
        <v>83</v>
      </c>
      <c r="T447" s="137">
        <v>85</v>
      </c>
      <c r="U447" s="137">
        <v>78</v>
      </c>
      <c r="V447" s="137">
        <v>74</v>
      </c>
      <c r="W447" s="137">
        <v>72</v>
      </c>
      <c r="X447" s="137">
        <v>71</v>
      </c>
      <c r="Y447" s="137">
        <v>60</v>
      </c>
      <c r="Z447" s="137">
        <v>56</v>
      </c>
      <c r="AA447" s="137">
        <v>49</v>
      </c>
      <c r="AB447" s="137">
        <v>42</v>
      </c>
      <c r="AC447" s="137">
        <v>33</v>
      </c>
      <c r="AD447" s="137">
        <v>24</v>
      </c>
      <c r="AE447" s="137">
        <v>15</v>
      </c>
      <c r="AF447" s="137">
        <v>14</v>
      </c>
      <c r="AG447" s="137">
        <v>12</v>
      </c>
      <c r="AH447" s="137">
        <v>8</v>
      </c>
      <c r="AI447" s="137">
        <v>11</v>
      </c>
      <c r="AJ447" s="137">
        <v>7</v>
      </c>
      <c r="AK447" s="137">
        <v>7</v>
      </c>
      <c r="AL447" s="137">
        <v>6</v>
      </c>
      <c r="AM447" s="137">
        <v>5</v>
      </c>
      <c r="AN447" s="137" t="s">
        <v>631</v>
      </c>
      <c r="AO447" s="137" t="s">
        <v>631</v>
      </c>
    </row>
    <row r="448" spans="1:41" ht="18" hidden="1" customHeight="1">
      <c r="A448" s="122" t="s">
        <v>1430</v>
      </c>
      <c r="B448" s="136" t="s">
        <v>1431</v>
      </c>
      <c r="C448" s="137">
        <v>872</v>
      </c>
      <c r="D448" s="137">
        <v>719</v>
      </c>
      <c r="E448" s="137">
        <v>618</v>
      </c>
      <c r="F448" s="137">
        <v>522</v>
      </c>
      <c r="G448" s="137">
        <v>436</v>
      </c>
      <c r="H448" s="137">
        <v>427</v>
      </c>
      <c r="I448" s="137">
        <v>396</v>
      </c>
      <c r="J448" s="137">
        <v>367</v>
      </c>
      <c r="K448" s="137">
        <v>342</v>
      </c>
      <c r="L448" s="137">
        <v>331</v>
      </c>
      <c r="M448" s="137">
        <v>310</v>
      </c>
      <c r="N448" s="137">
        <v>286</v>
      </c>
      <c r="O448" s="137">
        <v>261</v>
      </c>
      <c r="P448" s="137">
        <v>240</v>
      </c>
      <c r="Q448" s="137">
        <v>228</v>
      </c>
      <c r="R448" s="137">
        <v>219</v>
      </c>
      <c r="S448" s="137">
        <v>208</v>
      </c>
      <c r="T448" s="137">
        <v>205</v>
      </c>
      <c r="U448" s="137">
        <v>190</v>
      </c>
      <c r="V448" s="137">
        <v>175</v>
      </c>
      <c r="W448" s="137">
        <v>153</v>
      </c>
      <c r="X448" s="137">
        <v>150</v>
      </c>
      <c r="Y448" s="137">
        <v>127</v>
      </c>
      <c r="Z448" s="137">
        <v>112</v>
      </c>
      <c r="AA448" s="137">
        <v>112</v>
      </c>
      <c r="AB448" s="137">
        <v>92</v>
      </c>
      <c r="AC448" s="137">
        <v>75</v>
      </c>
      <c r="AD448" s="137">
        <v>57</v>
      </c>
      <c r="AE448" s="137">
        <v>44</v>
      </c>
      <c r="AF448" s="137">
        <v>42</v>
      </c>
      <c r="AG448" s="137">
        <v>35</v>
      </c>
      <c r="AH448" s="137">
        <v>33</v>
      </c>
      <c r="AI448" s="137">
        <v>32</v>
      </c>
      <c r="AJ448" s="137">
        <v>27</v>
      </c>
      <c r="AK448" s="137">
        <v>23</v>
      </c>
      <c r="AL448" s="137">
        <v>22</v>
      </c>
      <c r="AM448" s="137">
        <v>24</v>
      </c>
      <c r="AN448" s="137">
        <v>25</v>
      </c>
      <c r="AO448" s="137">
        <v>23</v>
      </c>
    </row>
    <row r="449" spans="1:41" ht="18" hidden="1" customHeight="1">
      <c r="A449" s="122" t="s">
        <v>1432</v>
      </c>
      <c r="B449" s="136" t="s">
        <v>1433</v>
      </c>
      <c r="C449" s="137">
        <v>334</v>
      </c>
      <c r="D449" s="137">
        <v>316</v>
      </c>
      <c r="E449" s="137">
        <v>295</v>
      </c>
      <c r="F449" s="137">
        <v>281</v>
      </c>
      <c r="G449" s="137">
        <v>268</v>
      </c>
      <c r="H449" s="137">
        <v>263</v>
      </c>
      <c r="I449" s="137">
        <v>253</v>
      </c>
      <c r="J449" s="137">
        <v>248</v>
      </c>
      <c r="K449" s="137">
        <v>237</v>
      </c>
      <c r="L449" s="137">
        <v>232</v>
      </c>
      <c r="M449" s="137">
        <v>222</v>
      </c>
      <c r="N449" s="137">
        <v>215</v>
      </c>
      <c r="O449" s="137">
        <v>198</v>
      </c>
      <c r="P449" s="137">
        <v>185</v>
      </c>
      <c r="Q449" s="137">
        <v>172</v>
      </c>
      <c r="R449" s="137">
        <v>159</v>
      </c>
      <c r="S449" s="137">
        <v>140</v>
      </c>
      <c r="T449" s="137">
        <v>121</v>
      </c>
      <c r="U449" s="137">
        <v>109</v>
      </c>
      <c r="V449" s="137">
        <v>99</v>
      </c>
      <c r="W449" s="137">
        <v>89</v>
      </c>
      <c r="X449" s="137">
        <v>83</v>
      </c>
      <c r="Y449" s="137">
        <v>73</v>
      </c>
      <c r="Z449" s="137">
        <v>68</v>
      </c>
      <c r="AA449" s="137">
        <v>62</v>
      </c>
      <c r="AB449" s="137">
        <v>54</v>
      </c>
      <c r="AC449" s="137">
        <v>45</v>
      </c>
      <c r="AD449" s="137">
        <v>37</v>
      </c>
      <c r="AE449" s="137">
        <v>28</v>
      </c>
      <c r="AF449" s="137">
        <v>22</v>
      </c>
      <c r="AG449" s="137">
        <v>9</v>
      </c>
      <c r="AH449" s="137">
        <v>8</v>
      </c>
      <c r="AI449" s="137" t="s">
        <v>631</v>
      </c>
      <c r="AJ449" s="137" t="s">
        <v>631</v>
      </c>
      <c r="AK449" s="137" t="s">
        <v>631</v>
      </c>
      <c r="AL449" s="137" t="s">
        <v>631</v>
      </c>
      <c r="AM449" s="137" t="s">
        <v>631</v>
      </c>
      <c r="AN449" s="137" t="s">
        <v>631</v>
      </c>
      <c r="AO449" s="137" t="s">
        <v>631</v>
      </c>
    </row>
    <row r="450" spans="1:41" ht="18" hidden="1" customHeight="1">
      <c r="A450" s="122" t="s">
        <v>1434</v>
      </c>
      <c r="B450" s="136" t="s">
        <v>1435</v>
      </c>
      <c r="C450" s="137">
        <v>936</v>
      </c>
      <c r="D450" s="137">
        <v>797</v>
      </c>
      <c r="E450" s="137">
        <v>732</v>
      </c>
      <c r="F450" s="137">
        <v>666</v>
      </c>
      <c r="G450" s="137">
        <v>575</v>
      </c>
      <c r="H450" s="137">
        <v>561</v>
      </c>
      <c r="I450" s="137">
        <v>504</v>
      </c>
      <c r="J450" s="137">
        <v>462</v>
      </c>
      <c r="K450" s="137">
        <v>417</v>
      </c>
      <c r="L450" s="137">
        <v>386</v>
      </c>
      <c r="M450" s="137">
        <v>359</v>
      </c>
      <c r="N450" s="137">
        <v>336</v>
      </c>
      <c r="O450" s="137">
        <v>303</v>
      </c>
      <c r="P450" s="137">
        <v>286</v>
      </c>
      <c r="Q450" s="137">
        <v>250</v>
      </c>
      <c r="R450" s="137">
        <v>235</v>
      </c>
      <c r="S450" s="137">
        <v>205</v>
      </c>
      <c r="T450" s="137">
        <v>180</v>
      </c>
      <c r="U450" s="137">
        <v>152</v>
      </c>
      <c r="V450" s="137">
        <v>149</v>
      </c>
      <c r="W450" s="137">
        <v>126</v>
      </c>
      <c r="X450" s="137">
        <v>105</v>
      </c>
      <c r="Y450" s="137">
        <v>90</v>
      </c>
      <c r="Z450" s="137">
        <v>73</v>
      </c>
      <c r="AA450" s="137">
        <v>63</v>
      </c>
      <c r="AB450" s="137">
        <v>57</v>
      </c>
      <c r="AC450" s="137">
        <v>42</v>
      </c>
      <c r="AD450" s="137">
        <v>39</v>
      </c>
      <c r="AE450" s="137">
        <v>28</v>
      </c>
      <c r="AF450" s="137">
        <v>23</v>
      </c>
      <c r="AG450" s="137">
        <v>20</v>
      </c>
      <c r="AH450" s="137">
        <v>20</v>
      </c>
      <c r="AI450" s="137">
        <v>17</v>
      </c>
      <c r="AJ450" s="137">
        <v>15</v>
      </c>
      <c r="AK450" s="137">
        <v>13</v>
      </c>
      <c r="AL450" s="137">
        <v>14</v>
      </c>
      <c r="AM450" s="137">
        <v>14</v>
      </c>
      <c r="AN450" s="137">
        <v>12</v>
      </c>
      <c r="AO450" s="137" t="s">
        <v>631</v>
      </c>
    </row>
    <row r="451" spans="1:41" ht="18" hidden="1" customHeight="1">
      <c r="A451" s="122" t="s">
        <v>1436</v>
      </c>
      <c r="B451" s="136" t="s">
        <v>1437</v>
      </c>
      <c r="C451" s="137">
        <v>8799</v>
      </c>
      <c r="D451" s="137">
        <v>8142</v>
      </c>
      <c r="E451" s="137">
        <v>6896</v>
      </c>
      <c r="F451" s="137">
        <v>5020</v>
      </c>
      <c r="G451" s="137">
        <v>3810</v>
      </c>
      <c r="H451" s="137">
        <v>3727</v>
      </c>
      <c r="I451" s="137">
        <v>3491</v>
      </c>
      <c r="J451" s="137">
        <v>3159</v>
      </c>
      <c r="K451" s="137">
        <v>2795</v>
      </c>
      <c r="L451" s="137">
        <v>2470</v>
      </c>
      <c r="M451" s="137">
        <v>2126</v>
      </c>
      <c r="N451" s="137">
        <v>1838</v>
      </c>
      <c r="O451" s="137">
        <v>1613</v>
      </c>
      <c r="P451" s="137">
        <v>1325</v>
      </c>
      <c r="Q451" s="137">
        <v>1089</v>
      </c>
      <c r="R451" s="137">
        <v>954</v>
      </c>
      <c r="S451" s="137">
        <v>732</v>
      </c>
      <c r="T451" s="137">
        <v>645</v>
      </c>
      <c r="U451" s="137">
        <v>530</v>
      </c>
      <c r="V451" s="137">
        <v>491</v>
      </c>
      <c r="W451" s="137">
        <v>416</v>
      </c>
      <c r="X451" s="137">
        <v>124</v>
      </c>
      <c r="Y451" s="137">
        <v>111</v>
      </c>
      <c r="Z451" s="137">
        <v>98</v>
      </c>
      <c r="AA451" s="137">
        <v>85</v>
      </c>
      <c r="AB451" s="137">
        <v>64</v>
      </c>
      <c r="AC451" s="137">
        <v>55</v>
      </c>
      <c r="AD451" s="137">
        <v>43</v>
      </c>
      <c r="AE451" s="137">
        <v>44</v>
      </c>
      <c r="AF451" s="137">
        <v>37</v>
      </c>
      <c r="AG451" s="137">
        <v>35</v>
      </c>
      <c r="AH451" s="137">
        <v>30</v>
      </c>
      <c r="AI451" s="137">
        <v>29</v>
      </c>
      <c r="AJ451" s="137">
        <v>26</v>
      </c>
      <c r="AK451" s="137">
        <v>24</v>
      </c>
      <c r="AL451" s="137">
        <v>25</v>
      </c>
      <c r="AM451" s="137">
        <v>21</v>
      </c>
      <c r="AN451" s="137">
        <v>20</v>
      </c>
      <c r="AO451" s="137">
        <v>17</v>
      </c>
    </row>
    <row r="452" spans="1:41" ht="18" hidden="1" customHeight="1">
      <c r="A452" s="122" t="s">
        <v>1438</v>
      </c>
      <c r="B452" s="136" t="s">
        <v>1439</v>
      </c>
      <c r="C452" s="137">
        <v>612</v>
      </c>
      <c r="D452" s="137">
        <v>566</v>
      </c>
      <c r="E452" s="137">
        <v>502</v>
      </c>
      <c r="F452" s="137">
        <v>459</v>
      </c>
      <c r="G452" s="137">
        <v>383</v>
      </c>
      <c r="H452" s="137">
        <v>371</v>
      </c>
      <c r="I452" s="137">
        <v>348</v>
      </c>
      <c r="J452" s="137">
        <v>322</v>
      </c>
      <c r="K452" s="137">
        <v>288</v>
      </c>
      <c r="L452" s="137">
        <v>272</v>
      </c>
      <c r="M452" s="137">
        <v>254</v>
      </c>
      <c r="N452" s="137">
        <v>238</v>
      </c>
      <c r="O452" s="137">
        <v>211</v>
      </c>
      <c r="P452" s="137">
        <v>199</v>
      </c>
      <c r="Q452" s="137">
        <v>180</v>
      </c>
      <c r="R452" s="137">
        <v>158</v>
      </c>
      <c r="S452" s="137">
        <v>138</v>
      </c>
      <c r="T452" s="137">
        <v>135</v>
      </c>
      <c r="U452" s="137">
        <v>121</v>
      </c>
      <c r="V452" s="137">
        <v>118</v>
      </c>
      <c r="W452" s="137">
        <v>111</v>
      </c>
      <c r="X452" s="137">
        <v>97</v>
      </c>
      <c r="Y452" s="137">
        <v>86</v>
      </c>
      <c r="Z452" s="137">
        <v>77</v>
      </c>
      <c r="AA452" s="137">
        <v>71</v>
      </c>
      <c r="AB452" s="137">
        <v>68</v>
      </c>
      <c r="AC452" s="137">
        <v>59</v>
      </c>
      <c r="AD452" s="137">
        <v>54</v>
      </c>
      <c r="AE452" s="137">
        <v>42</v>
      </c>
      <c r="AF452" s="137">
        <v>37</v>
      </c>
      <c r="AG452" s="137">
        <v>36</v>
      </c>
      <c r="AH452" s="137">
        <v>32</v>
      </c>
      <c r="AI452" s="137">
        <v>27</v>
      </c>
      <c r="AJ452" s="137">
        <v>24</v>
      </c>
      <c r="AK452" s="137">
        <v>24</v>
      </c>
      <c r="AL452" s="137">
        <v>22</v>
      </c>
      <c r="AM452" s="137">
        <v>16</v>
      </c>
      <c r="AN452" s="137">
        <v>14</v>
      </c>
      <c r="AO452" s="137">
        <v>13</v>
      </c>
    </row>
    <row r="453" spans="1:41" ht="18" hidden="1" customHeight="1">
      <c r="A453" s="122" t="s">
        <v>1440</v>
      </c>
      <c r="B453" s="136" t="s">
        <v>1441</v>
      </c>
      <c r="C453" s="137">
        <v>107</v>
      </c>
      <c r="D453" s="137">
        <v>86</v>
      </c>
      <c r="E453" s="137">
        <v>73</v>
      </c>
      <c r="F453" s="137">
        <v>62</v>
      </c>
      <c r="G453" s="137">
        <v>56</v>
      </c>
      <c r="H453" s="137">
        <v>56</v>
      </c>
      <c r="I453" s="137">
        <v>54</v>
      </c>
      <c r="J453" s="137">
        <v>51</v>
      </c>
      <c r="K453" s="137">
        <v>48</v>
      </c>
      <c r="L453" s="137">
        <v>46</v>
      </c>
      <c r="M453" s="137">
        <v>46</v>
      </c>
      <c r="N453" s="137">
        <v>45</v>
      </c>
      <c r="O453" s="137">
        <v>43</v>
      </c>
      <c r="P453" s="137">
        <v>42</v>
      </c>
      <c r="Q453" s="137">
        <v>37</v>
      </c>
      <c r="R453" s="137">
        <v>36</v>
      </c>
      <c r="S453" s="137">
        <v>35</v>
      </c>
      <c r="T453" s="137">
        <v>32</v>
      </c>
      <c r="U453" s="137">
        <v>27</v>
      </c>
      <c r="V453" s="137">
        <v>24</v>
      </c>
      <c r="W453" s="137">
        <v>22</v>
      </c>
      <c r="X453" s="137">
        <v>24</v>
      </c>
      <c r="Y453" s="137">
        <v>17</v>
      </c>
      <c r="Z453" s="137">
        <v>16</v>
      </c>
      <c r="AA453" s="137">
        <v>12</v>
      </c>
      <c r="AB453" s="137">
        <v>10</v>
      </c>
      <c r="AC453" s="137">
        <v>8</v>
      </c>
      <c r="AD453" s="137">
        <v>6</v>
      </c>
      <c r="AE453" s="137">
        <v>5</v>
      </c>
      <c r="AF453" s="137" t="s">
        <v>631</v>
      </c>
      <c r="AG453" s="137" t="s">
        <v>631</v>
      </c>
      <c r="AH453" s="137" t="s">
        <v>631</v>
      </c>
      <c r="AI453" s="137" t="s">
        <v>631</v>
      </c>
      <c r="AJ453" s="137">
        <v>5</v>
      </c>
      <c r="AK453" s="137">
        <v>5</v>
      </c>
      <c r="AL453" s="137" t="s">
        <v>631</v>
      </c>
      <c r="AM453" s="137" t="s">
        <v>631</v>
      </c>
      <c r="AN453" s="137" t="s">
        <v>631</v>
      </c>
      <c r="AO453" s="137" t="s">
        <v>631</v>
      </c>
    </row>
    <row r="454" spans="1:41" ht="18" hidden="1" customHeight="1">
      <c r="A454" s="122" t="s">
        <v>1442</v>
      </c>
      <c r="B454" s="136" t="s">
        <v>1443</v>
      </c>
      <c r="C454" s="137">
        <v>439</v>
      </c>
      <c r="D454" s="137">
        <v>385</v>
      </c>
      <c r="E454" s="137">
        <v>353</v>
      </c>
      <c r="F454" s="137">
        <v>302</v>
      </c>
      <c r="G454" s="137">
        <v>244</v>
      </c>
      <c r="H454" s="137">
        <v>244</v>
      </c>
      <c r="I454" s="137">
        <v>211</v>
      </c>
      <c r="J454" s="137">
        <v>195</v>
      </c>
      <c r="K454" s="137">
        <v>173</v>
      </c>
      <c r="L454" s="137">
        <v>156</v>
      </c>
      <c r="M454" s="137">
        <v>159</v>
      </c>
      <c r="N454" s="137">
        <v>146</v>
      </c>
      <c r="O454" s="137">
        <v>127</v>
      </c>
      <c r="P454" s="137">
        <v>111</v>
      </c>
      <c r="Q454" s="137">
        <v>104</v>
      </c>
      <c r="R454" s="137">
        <v>91</v>
      </c>
      <c r="S454" s="137">
        <v>85</v>
      </c>
      <c r="T454" s="137">
        <v>88</v>
      </c>
      <c r="U454" s="137">
        <v>78</v>
      </c>
      <c r="V454" s="137">
        <v>80</v>
      </c>
      <c r="W454" s="137">
        <v>79</v>
      </c>
      <c r="X454" s="137">
        <v>79</v>
      </c>
      <c r="Y454" s="137">
        <v>59</v>
      </c>
      <c r="Z454" s="137">
        <v>55</v>
      </c>
      <c r="AA454" s="137">
        <v>46</v>
      </c>
      <c r="AB454" s="137">
        <v>47</v>
      </c>
      <c r="AC454" s="137">
        <v>39</v>
      </c>
      <c r="AD454" s="137">
        <v>34</v>
      </c>
      <c r="AE454" s="137">
        <v>27</v>
      </c>
      <c r="AF454" s="137">
        <v>23</v>
      </c>
      <c r="AG454" s="137">
        <v>19</v>
      </c>
      <c r="AH454" s="137">
        <v>16</v>
      </c>
      <c r="AI454" s="137">
        <v>15</v>
      </c>
      <c r="AJ454" s="137">
        <v>12</v>
      </c>
      <c r="AK454" s="137">
        <v>10</v>
      </c>
      <c r="AL454" s="137">
        <v>9</v>
      </c>
      <c r="AM454" s="137">
        <v>5</v>
      </c>
      <c r="AN454" s="137">
        <v>5</v>
      </c>
      <c r="AO454" s="137">
        <v>5</v>
      </c>
    </row>
    <row r="455" spans="1:41" ht="18" hidden="1" customHeight="1">
      <c r="A455" s="122" t="s">
        <v>1444</v>
      </c>
      <c r="B455" s="136" t="s">
        <v>1445</v>
      </c>
      <c r="C455" s="137">
        <v>1184</v>
      </c>
      <c r="D455" s="137">
        <v>1020</v>
      </c>
      <c r="E455" s="137">
        <v>908</v>
      </c>
      <c r="F455" s="137">
        <v>817</v>
      </c>
      <c r="G455" s="137">
        <v>701</v>
      </c>
      <c r="H455" s="137">
        <v>681</v>
      </c>
      <c r="I455" s="137">
        <v>613</v>
      </c>
      <c r="J455" s="137">
        <v>558</v>
      </c>
      <c r="K455" s="137">
        <v>498</v>
      </c>
      <c r="L455" s="137">
        <v>479</v>
      </c>
      <c r="M455" s="137">
        <v>462</v>
      </c>
      <c r="N455" s="137">
        <v>403</v>
      </c>
      <c r="O455" s="137">
        <v>344</v>
      </c>
      <c r="P455" s="137">
        <v>340</v>
      </c>
      <c r="Q455" s="137">
        <v>323</v>
      </c>
      <c r="R455" s="137">
        <v>311</v>
      </c>
      <c r="S455" s="137">
        <v>295</v>
      </c>
      <c r="T455" s="137">
        <v>263</v>
      </c>
      <c r="U455" s="137">
        <v>236</v>
      </c>
      <c r="V455" s="137">
        <v>222</v>
      </c>
      <c r="W455" s="137">
        <v>202</v>
      </c>
      <c r="X455" s="137">
        <v>187</v>
      </c>
      <c r="Y455" s="137">
        <v>174</v>
      </c>
      <c r="Z455" s="137">
        <v>156</v>
      </c>
      <c r="AA455" s="137">
        <v>127</v>
      </c>
      <c r="AB455" s="137">
        <v>112</v>
      </c>
      <c r="AC455" s="137">
        <v>83</v>
      </c>
      <c r="AD455" s="137">
        <v>67</v>
      </c>
      <c r="AE455" s="137">
        <v>40</v>
      </c>
      <c r="AF455" s="137">
        <v>33</v>
      </c>
      <c r="AG455" s="137">
        <v>28</v>
      </c>
      <c r="AH455" s="137">
        <v>24</v>
      </c>
      <c r="AI455" s="137">
        <v>20</v>
      </c>
      <c r="AJ455" s="137">
        <v>16</v>
      </c>
      <c r="AK455" s="137">
        <v>16</v>
      </c>
      <c r="AL455" s="137">
        <v>12</v>
      </c>
      <c r="AM455" s="137">
        <v>13</v>
      </c>
      <c r="AN455" s="137">
        <v>12</v>
      </c>
      <c r="AO455" s="137">
        <v>11</v>
      </c>
    </row>
    <row r="456" spans="1:41" ht="18" hidden="1" customHeight="1">
      <c r="A456" s="122" t="s">
        <v>1446</v>
      </c>
      <c r="B456" s="136" t="s">
        <v>1447</v>
      </c>
      <c r="C456" s="137">
        <v>3159</v>
      </c>
      <c r="D456" s="137">
        <v>2682</v>
      </c>
      <c r="E456" s="137">
        <v>2254</v>
      </c>
      <c r="F456" s="137">
        <v>1904</v>
      </c>
      <c r="G456" s="137">
        <v>1588</v>
      </c>
      <c r="H456" s="137">
        <v>1549</v>
      </c>
      <c r="I456" s="137">
        <v>1384</v>
      </c>
      <c r="J456" s="137">
        <v>1272</v>
      </c>
      <c r="K456" s="137">
        <v>1150</v>
      </c>
      <c r="L456" s="137">
        <v>1097</v>
      </c>
      <c r="M456" s="137">
        <v>979</v>
      </c>
      <c r="N456" s="137">
        <v>916</v>
      </c>
      <c r="O456" s="137">
        <v>806</v>
      </c>
      <c r="P456" s="137">
        <v>678</v>
      </c>
      <c r="Q456" s="137">
        <v>607</v>
      </c>
      <c r="R456" s="137">
        <v>549</v>
      </c>
      <c r="S456" s="137">
        <v>468</v>
      </c>
      <c r="T456" s="137">
        <v>404</v>
      </c>
      <c r="U456" s="137">
        <v>322</v>
      </c>
      <c r="V456" s="137">
        <v>272</v>
      </c>
      <c r="W456" s="137">
        <v>230</v>
      </c>
      <c r="X456" s="137">
        <v>190</v>
      </c>
      <c r="Y456" s="137">
        <v>133</v>
      </c>
      <c r="Z456" s="137">
        <v>105</v>
      </c>
      <c r="AA456" s="137">
        <v>95</v>
      </c>
      <c r="AB456" s="137">
        <v>74</v>
      </c>
      <c r="AC456" s="137">
        <v>55</v>
      </c>
      <c r="AD456" s="137">
        <v>37</v>
      </c>
      <c r="AE456" s="137">
        <v>33</v>
      </c>
      <c r="AF456" s="137">
        <v>27</v>
      </c>
      <c r="AG456" s="137">
        <v>24</v>
      </c>
      <c r="AH456" s="137">
        <v>19</v>
      </c>
      <c r="AI456" s="137">
        <v>18</v>
      </c>
      <c r="AJ456" s="137">
        <v>16</v>
      </c>
      <c r="AK456" s="137">
        <v>13</v>
      </c>
      <c r="AL456" s="137">
        <v>13</v>
      </c>
      <c r="AM456" s="137">
        <v>11</v>
      </c>
      <c r="AN456" s="137">
        <v>8</v>
      </c>
      <c r="AO456" s="137" t="s">
        <v>631</v>
      </c>
    </row>
    <row r="457" spans="1:41" ht="18" hidden="1" customHeight="1">
      <c r="A457" s="122" t="s">
        <v>1448</v>
      </c>
      <c r="B457" s="136" t="s">
        <v>1449</v>
      </c>
      <c r="C457" s="137">
        <v>263</v>
      </c>
      <c r="D457" s="137">
        <v>228</v>
      </c>
      <c r="E457" s="137">
        <v>209</v>
      </c>
      <c r="F457" s="137">
        <v>184</v>
      </c>
      <c r="G457" s="137">
        <v>161</v>
      </c>
      <c r="H457" s="137">
        <v>159</v>
      </c>
      <c r="I457" s="137">
        <v>136</v>
      </c>
      <c r="J457" s="137">
        <v>124</v>
      </c>
      <c r="K457" s="137">
        <v>111</v>
      </c>
      <c r="L457" s="137">
        <v>100</v>
      </c>
      <c r="M457" s="137">
        <v>91</v>
      </c>
      <c r="N457" s="137">
        <v>83</v>
      </c>
      <c r="O457" s="137">
        <v>76</v>
      </c>
      <c r="P457" s="137">
        <v>69</v>
      </c>
      <c r="Q457" s="137">
        <v>55</v>
      </c>
      <c r="R457" s="137">
        <v>51</v>
      </c>
      <c r="S457" s="137">
        <v>51</v>
      </c>
      <c r="T457" s="137">
        <v>48</v>
      </c>
      <c r="U457" s="137">
        <v>42</v>
      </c>
      <c r="V457" s="137">
        <v>42</v>
      </c>
      <c r="W457" s="137">
        <v>39</v>
      </c>
      <c r="X457" s="137">
        <v>23</v>
      </c>
      <c r="Y457" s="137">
        <v>22</v>
      </c>
      <c r="Z457" s="137">
        <v>20</v>
      </c>
      <c r="AA457" s="137">
        <v>16</v>
      </c>
      <c r="AB457" s="137">
        <v>11</v>
      </c>
      <c r="AC457" s="137">
        <v>10</v>
      </c>
      <c r="AD457" s="137">
        <v>8</v>
      </c>
      <c r="AE457" s="137">
        <v>8</v>
      </c>
      <c r="AF457" s="137">
        <v>5</v>
      </c>
      <c r="AG457" s="137" t="s">
        <v>631</v>
      </c>
      <c r="AH457" s="137" t="s">
        <v>631</v>
      </c>
      <c r="AI457" s="137" t="s">
        <v>631</v>
      </c>
      <c r="AJ457" s="137" t="s">
        <v>631</v>
      </c>
      <c r="AK457" s="137" t="s">
        <v>631</v>
      </c>
      <c r="AL457" s="137">
        <v>5</v>
      </c>
      <c r="AM457" s="137">
        <v>5</v>
      </c>
      <c r="AN457" s="137" t="s">
        <v>631</v>
      </c>
      <c r="AO457" s="137" t="s">
        <v>631</v>
      </c>
    </row>
    <row r="458" spans="1:41" ht="18" hidden="1" customHeight="1">
      <c r="A458" s="122" t="s">
        <v>1450</v>
      </c>
      <c r="B458" s="136" t="s">
        <v>1451</v>
      </c>
      <c r="C458" s="137">
        <v>764</v>
      </c>
      <c r="D458" s="137">
        <v>635</v>
      </c>
      <c r="E458" s="137">
        <v>561</v>
      </c>
      <c r="F458" s="137">
        <v>500</v>
      </c>
      <c r="G458" s="137">
        <v>435</v>
      </c>
      <c r="H458" s="137">
        <v>425</v>
      </c>
      <c r="I458" s="137">
        <v>383</v>
      </c>
      <c r="J458" s="137">
        <v>353</v>
      </c>
      <c r="K458" s="137">
        <v>322</v>
      </c>
      <c r="L458" s="137">
        <v>302</v>
      </c>
      <c r="M458" s="137">
        <v>282</v>
      </c>
      <c r="N458" s="137">
        <v>268</v>
      </c>
      <c r="O458" s="137">
        <v>233</v>
      </c>
      <c r="P458" s="137">
        <v>216</v>
      </c>
      <c r="Q458" s="137">
        <v>196</v>
      </c>
      <c r="R458" s="137">
        <v>174</v>
      </c>
      <c r="S458" s="137">
        <v>153</v>
      </c>
      <c r="T458" s="137">
        <v>137</v>
      </c>
      <c r="U458" s="137">
        <v>128</v>
      </c>
      <c r="V458" s="137">
        <v>113</v>
      </c>
      <c r="W458" s="137">
        <v>106</v>
      </c>
      <c r="X458" s="137">
        <v>94</v>
      </c>
      <c r="Y458" s="137">
        <v>83</v>
      </c>
      <c r="Z458" s="137">
        <v>74</v>
      </c>
      <c r="AA458" s="137">
        <v>66</v>
      </c>
      <c r="AB458" s="137">
        <v>52</v>
      </c>
      <c r="AC458" s="137">
        <v>42</v>
      </c>
      <c r="AD458" s="137">
        <v>32</v>
      </c>
      <c r="AE458" s="137">
        <v>21</v>
      </c>
      <c r="AF458" s="137">
        <v>12</v>
      </c>
      <c r="AG458" s="137">
        <v>9</v>
      </c>
      <c r="AH458" s="137">
        <v>10</v>
      </c>
      <c r="AI458" s="137">
        <v>10</v>
      </c>
      <c r="AJ458" s="137">
        <v>7</v>
      </c>
      <c r="AK458" s="137">
        <v>7</v>
      </c>
      <c r="AL458" s="137">
        <v>7</v>
      </c>
      <c r="AM458" s="137">
        <v>7</v>
      </c>
      <c r="AN458" s="137">
        <v>6</v>
      </c>
      <c r="AO458" s="137">
        <v>6</v>
      </c>
    </row>
    <row r="459" spans="1:41" ht="18" hidden="1" customHeight="1">
      <c r="A459" s="122"/>
      <c r="B459" s="136" t="s">
        <v>650</v>
      </c>
      <c r="C459" s="137" t="s">
        <v>631</v>
      </c>
      <c r="D459" s="137" t="s">
        <v>631</v>
      </c>
      <c r="E459" s="137">
        <v>5</v>
      </c>
      <c r="F459" s="137" t="s">
        <v>631</v>
      </c>
      <c r="G459" s="137">
        <v>6</v>
      </c>
      <c r="H459" s="137">
        <v>6</v>
      </c>
      <c r="I459" s="137">
        <v>6</v>
      </c>
      <c r="J459" s="137">
        <v>6</v>
      </c>
      <c r="K459" s="137">
        <v>5</v>
      </c>
      <c r="L459" s="137">
        <v>5</v>
      </c>
      <c r="M459" s="137" t="s">
        <v>631</v>
      </c>
      <c r="N459" s="137">
        <v>6</v>
      </c>
      <c r="O459" s="137">
        <v>6</v>
      </c>
      <c r="P459" s="137">
        <v>7</v>
      </c>
      <c r="Q459" s="137">
        <v>6</v>
      </c>
      <c r="R459" s="137" t="s">
        <v>631</v>
      </c>
      <c r="S459" s="137">
        <v>5</v>
      </c>
      <c r="T459" s="137">
        <v>5</v>
      </c>
      <c r="U459" s="137">
        <v>6</v>
      </c>
      <c r="V459" s="137">
        <v>6</v>
      </c>
      <c r="W459" s="137">
        <v>6</v>
      </c>
      <c r="X459" s="137">
        <v>59</v>
      </c>
      <c r="Y459" s="137">
        <v>5</v>
      </c>
      <c r="Z459" s="137">
        <v>5</v>
      </c>
      <c r="AA459" s="137">
        <v>5</v>
      </c>
      <c r="AB459" s="137">
        <v>5</v>
      </c>
      <c r="AC459" s="137">
        <v>5</v>
      </c>
      <c r="AD459" s="137">
        <v>5</v>
      </c>
      <c r="AE459" s="137" t="s">
        <v>631</v>
      </c>
      <c r="AF459" s="137" t="s">
        <v>631</v>
      </c>
      <c r="AG459" s="137" t="s">
        <v>631</v>
      </c>
      <c r="AH459" s="137" t="s">
        <v>631</v>
      </c>
      <c r="AI459" s="137" t="s">
        <v>631</v>
      </c>
      <c r="AJ459" s="137" t="s">
        <v>631</v>
      </c>
      <c r="AK459" s="137" t="s">
        <v>631</v>
      </c>
      <c r="AL459" s="137">
        <v>8</v>
      </c>
      <c r="AM459" s="137">
        <v>7</v>
      </c>
      <c r="AN459" s="137">
        <v>7</v>
      </c>
      <c r="AO459" s="137">
        <v>7</v>
      </c>
    </row>
    <row r="460" spans="1:41" ht="18" customHeight="1">
      <c r="A460" s="122" t="s">
        <v>1452</v>
      </c>
      <c r="B460" s="136" t="s">
        <v>563</v>
      </c>
      <c r="C460" s="137">
        <v>6590</v>
      </c>
      <c r="D460" s="137">
        <v>5602</v>
      </c>
      <c r="E460" s="137">
        <v>4818</v>
      </c>
      <c r="F460" s="137">
        <v>4186</v>
      </c>
      <c r="G460" s="137">
        <v>3673</v>
      </c>
      <c r="H460" s="137">
        <v>3539</v>
      </c>
      <c r="I460" s="137">
        <v>3131</v>
      </c>
      <c r="J460" s="137">
        <v>2960</v>
      </c>
      <c r="K460" s="137">
        <v>2810</v>
      </c>
      <c r="L460" s="137">
        <v>2714</v>
      </c>
      <c r="M460" s="137">
        <v>2549</v>
      </c>
      <c r="N460" s="137">
        <v>2445</v>
      </c>
      <c r="O460" s="137">
        <v>2299</v>
      </c>
      <c r="P460" s="137">
        <v>2109</v>
      </c>
      <c r="Q460" s="137">
        <v>1943</v>
      </c>
      <c r="R460" s="137">
        <v>1773</v>
      </c>
      <c r="S460" s="137">
        <v>1627</v>
      </c>
      <c r="T460" s="137">
        <v>1507</v>
      </c>
      <c r="U460" s="137">
        <v>1346</v>
      </c>
      <c r="V460" s="137">
        <v>1226</v>
      </c>
      <c r="W460" s="137">
        <v>1080</v>
      </c>
      <c r="X460" s="137">
        <v>988</v>
      </c>
      <c r="Y460" s="137">
        <v>832</v>
      </c>
      <c r="Z460" s="137">
        <v>739</v>
      </c>
      <c r="AA460" s="137">
        <v>656</v>
      </c>
      <c r="AB460" s="137">
        <v>563</v>
      </c>
      <c r="AC460" s="137">
        <v>450</v>
      </c>
      <c r="AD460" s="137">
        <v>385</v>
      </c>
      <c r="AE460" s="137">
        <v>298</v>
      </c>
      <c r="AF460" s="137">
        <v>285</v>
      </c>
      <c r="AG460" s="137">
        <v>248</v>
      </c>
      <c r="AH460" s="137">
        <v>220</v>
      </c>
      <c r="AI460" s="137">
        <v>198</v>
      </c>
      <c r="AJ460" s="137">
        <v>165</v>
      </c>
      <c r="AK460" s="137">
        <v>155</v>
      </c>
      <c r="AL460" s="137">
        <v>138</v>
      </c>
      <c r="AM460" s="137">
        <v>111</v>
      </c>
      <c r="AN460" s="137">
        <v>92</v>
      </c>
      <c r="AO460" s="137">
        <v>87</v>
      </c>
    </row>
    <row r="461" spans="1:41" ht="18" hidden="1" customHeight="1">
      <c r="A461" s="122" t="s">
        <v>1453</v>
      </c>
      <c r="B461" s="136" t="s">
        <v>1454</v>
      </c>
      <c r="C461" s="137">
        <v>731</v>
      </c>
      <c r="D461" s="137">
        <v>629</v>
      </c>
      <c r="E461" s="137">
        <v>534</v>
      </c>
      <c r="F461" s="137">
        <v>489</v>
      </c>
      <c r="G461" s="137">
        <v>448</v>
      </c>
      <c r="H461" s="137">
        <v>441</v>
      </c>
      <c r="I461" s="137">
        <v>387</v>
      </c>
      <c r="J461" s="137">
        <v>357</v>
      </c>
      <c r="K461" s="137">
        <v>345</v>
      </c>
      <c r="L461" s="137">
        <v>354</v>
      </c>
      <c r="M461" s="137">
        <v>323</v>
      </c>
      <c r="N461" s="137">
        <v>306</v>
      </c>
      <c r="O461" s="137">
        <v>298</v>
      </c>
      <c r="P461" s="137">
        <v>262</v>
      </c>
      <c r="Q461" s="137">
        <v>248</v>
      </c>
      <c r="R461" s="137">
        <v>231</v>
      </c>
      <c r="S461" s="137">
        <v>213</v>
      </c>
      <c r="T461" s="137">
        <v>212</v>
      </c>
      <c r="U461" s="137">
        <v>181</v>
      </c>
      <c r="V461" s="137">
        <v>173</v>
      </c>
      <c r="W461" s="137">
        <v>153</v>
      </c>
      <c r="X461" s="137">
        <v>147</v>
      </c>
      <c r="Y461" s="137">
        <v>127</v>
      </c>
      <c r="Z461" s="137">
        <v>110</v>
      </c>
      <c r="AA461" s="137">
        <v>98</v>
      </c>
      <c r="AB461" s="137">
        <v>86</v>
      </c>
      <c r="AC461" s="137">
        <v>64</v>
      </c>
      <c r="AD461" s="137">
        <v>48</v>
      </c>
      <c r="AE461" s="137">
        <v>35</v>
      </c>
      <c r="AF461" s="137">
        <v>29</v>
      </c>
      <c r="AG461" s="137">
        <v>25</v>
      </c>
      <c r="AH461" s="137">
        <v>21</v>
      </c>
      <c r="AI461" s="137">
        <v>20</v>
      </c>
      <c r="AJ461" s="137">
        <v>19</v>
      </c>
      <c r="AK461" s="137">
        <v>16</v>
      </c>
      <c r="AL461" s="137">
        <v>12</v>
      </c>
      <c r="AM461" s="137">
        <v>9</v>
      </c>
      <c r="AN461" s="137">
        <v>12</v>
      </c>
      <c r="AO461" s="137">
        <v>13</v>
      </c>
    </row>
    <row r="462" spans="1:41" ht="18" hidden="1" customHeight="1">
      <c r="A462" s="122" t="s">
        <v>1455</v>
      </c>
      <c r="B462" s="136" t="s">
        <v>1456</v>
      </c>
      <c r="C462" s="137">
        <v>478</v>
      </c>
      <c r="D462" s="137">
        <v>397</v>
      </c>
      <c r="E462" s="137">
        <v>362</v>
      </c>
      <c r="F462" s="137">
        <v>335</v>
      </c>
      <c r="G462" s="137">
        <v>293</v>
      </c>
      <c r="H462" s="137">
        <v>287</v>
      </c>
      <c r="I462" s="137">
        <v>251</v>
      </c>
      <c r="J462" s="137">
        <v>246</v>
      </c>
      <c r="K462" s="137">
        <v>229</v>
      </c>
      <c r="L462" s="137">
        <v>219</v>
      </c>
      <c r="M462" s="137">
        <v>219</v>
      </c>
      <c r="N462" s="137">
        <v>207</v>
      </c>
      <c r="O462" s="137">
        <v>190</v>
      </c>
      <c r="P462" s="137">
        <v>167</v>
      </c>
      <c r="Q462" s="137">
        <v>157</v>
      </c>
      <c r="R462" s="137">
        <v>130</v>
      </c>
      <c r="S462" s="137">
        <v>117</v>
      </c>
      <c r="T462" s="137">
        <v>114</v>
      </c>
      <c r="U462" s="137">
        <v>101</v>
      </c>
      <c r="V462" s="137">
        <v>93</v>
      </c>
      <c r="W462" s="137">
        <v>83</v>
      </c>
      <c r="X462" s="137">
        <v>77</v>
      </c>
      <c r="Y462" s="137">
        <v>65</v>
      </c>
      <c r="Z462" s="137">
        <v>62</v>
      </c>
      <c r="AA462" s="137">
        <v>52</v>
      </c>
      <c r="AB462" s="137">
        <v>40</v>
      </c>
      <c r="AC462" s="137">
        <v>27</v>
      </c>
      <c r="AD462" s="137">
        <v>21</v>
      </c>
      <c r="AE462" s="137">
        <v>19</v>
      </c>
      <c r="AF462" s="137">
        <v>20</v>
      </c>
      <c r="AG462" s="137">
        <v>19</v>
      </c>
      <c r="AH462" s="137">
        <v>18</v>
      </c>
      <c r="AI462" s="137">
        <v>14</v>
      </c>
      <c r="AJ462" s="137">
        <v>13</v>
      </c>
      <c r="AK462" s="137">
        <v>14</v>
      </c>
      <c r="AL462" s="137">
        <v>13</v>
      </c>
      <c r="AM462" s="137">
        <v>11</v>
      </c>
      <c r="AN462" s="137">
        <v>9</v>
      </c>
      <c r="AO462" s="137">
        <v>10</v>
      </c>
    </row>
    <row r="463" spans="1:41" ht="18" hidden="1" customHeight="1">
      <c r="A463" s="122" t="s">
        <v>1457</v>
      </c>
      <c r="B463" s="136" t="s">
        <v>1458</v>
      </c>
      <c r="C463" s="137">
        <v>527</v>
      </c>
      <c r="D463" s="137">
        <v>468</v>
      </c>
      <c r="E463" s="137">
        <v>423</v>
      </c>
      <c r="F463" s="137">
        <v>372</v>
      </c>
      <c r="G463" s="137">
        <v>280</v>
      </c>
      <c r="H463" s="137">
        <v>272</v>
      </c>
      <c r="I463" s="137">
        <v>250</v>
      </c>
      <c r="J463" s="137">
        <v>246</v>
      </c>
      <c r="K463" s="137">
        <v>236</v>
      </c>
      <c r="L463" s="137">
        <v>230</v>
      </c>
      <c r="M463" s="137">
        <v>221</v>
      </c>
      <c r="N463" s="137">
        <v>205</v>
      </c>
      <c r="O463" s="137">
        <v>190</v>
      </c>
      <c r="P463" s="137">
        <v>185</v>
      </c>
      <c r="Q463" s="137">
        <v>172</v>
      </c>
      <c r="R463" s="137">
        <v>162</v>
      </c>
      <c r="S463" s="137">
        <v>149</v>
      </c>
      <c r="T463" s="137">
        <v>133</v>
      </c>
      <c r="U463" s="137">
        <v>130</v>
      </c>
      <c r="V463" s="137">
        <v>123</v>
      </c>
      <c r="W463" s="137">
        <v>110</v>
      </c>
      <c r="X463" s="137">
        <v>104</v>
      </c>
      <c r="Y463" s="137">
        <v>81</v>
      </c>
      <c r="Z463" s="137">
        <v>67</v>
      </c>
      <c r="AA463" s="137">
        <v>54</v>
      </c>
      <c r="AB463" s="137">
        <v>48</v>
      </c>
      <c r="AC463" s="137">
        <v>36</v>
      </c>
      <c r="AD463" s="137">
        <v>30</v>
      </c>
      <c r="AE463" s="137">
        <v>23</v>
      </c>
      <c r="AF463" s="137">
        <v>26</v>
      </c>
      <c r="AG463" s="137">
        <v>22</v>
      </c>
      <c r="AH463" s="137">
        <v>22</v>
      </c>
      <c r="AI463" s="137">
        <v>19</v>
      </c>
      <c r="AJ463" s="137">
        <v>14</v>
      </c>
      <c r="AK463" s="137">
        <v>13</v>
      </c>
      <c r="AL463" s="137">
        <v>8</v>
      </c>
      <c r="AM463" s="137">
        <v>10</v>
      </c>
      <c r="AN463" s="137">
        <v>8</v>
      </c>
      <c r="AO463" s="137">
        <v>8</v>
      </c>
    </row>
    <row r="464" spans="1:41" ht="18" hidden="1" customHeight="1">
      <c r="A464" s="122" t="s">
        <v>1459</v>
      </c>
      <c r="B464" s="136" t="s">
        <v>1460</v>
      </c>
      <c r="C464" s="137">
        <v>2357</v>
      </c>
      <c r="D464" s="137">
        <v>2056</v>
      </c>
      <c r="E464" s="137">
        <v>1711</v>
      </c>
      <c r="F464" s="137">
        <v>1435</v>
      </c>
      <c r="G464" s="137">
        <v>1291</v>
      </c>
      <c r="H464" s="137">
        <v>1226</v>
      </c>
      <c r="I464" s="137">
        <v>1055</v>
      </c>
      <c r="J464" s="137">
        <v>998</v>
      </c>
      <c r="K464" s="137">
        <v>925</v>
      </c>
      <c r="L464" s="137">
        <v>884</v>
      </c>
      <c r="M464" s="137">
        <v>829</v>
      </c>
      <c r="N464" s="137">
        <v>820</v>
      </c>
      <c r="O464" s="137">
        <v>770</v>
      </c>
      <c r="P464" s="137">
        <v>703</v>
      </c>
      <c r="Q464" s="137">
        <v>644</v>
      </c>
      <c r="R464" s="137">
        <v>569</v>
      </c>
      <c r="S464" s="137">
        <v>511</v>
      </c>
      <c r="T464" s="137">
        <v>463</v>
      </c>
      <c r="U464" s="137">
        <v>410</v>
      </c>
      <c r="V464" s="137">
        <v>338</v>
      </c>
      <c r="W464" s="137">
        <v>278</v>
      </c>
      <c r="X464" s="137">
        <v>241</v>
      </c>
      <c r="Y464" s="137">
        <v>186</v>
      </c>
      <c r="Z464" s="137">
        <v>146</v>
      </c>
      <c r="AA464" s="137">
        <v>126</v>
      </c>
      <c r="AB464" s="137">
        <v>121</v>
      </c>
      <c r="AC464" s="137">
        <v>102</v>
      </c>
      <c r="AD464" s="137">
        <v>93</v>
      </c>
      <c r="AE464" s="137">
        <v>69</v>
      </c>
      <c r="AF464" s="137">
        <v>66</v>
      </c>
      <c r="AG464" s="137">
        <v>60</v>
      </c>
      <c r="AH464" s="137">
        <v>54</v>
      </c>
      <c r="AI464" s="137">
        <v>48</v>
      </c>
      <c r="AJ464" s="137">
        <v>41</v>
      </c>
      <c r="AK464" s="137">
        <v>40</v>
      </c>
      <c r="AL464" s="137">
        <v>38</v>
      </c>
      <c r="AM464" s="137">
        <v>31</v>
      </c>
      <c r="AN464" s="137">
        <v>22</v>
      </c>
      <c r="AO464" s="137">
        <v>20</v>
      </c>
    </row>
    <row r="465" spans="1:41" ht="18" hidden="1" customHeight="1">
      <c r="A465" s="122" t="s">
        <v>1461</v>
      </c>
      <c r="B465" s="136" t="s">
        <v>1462</v>
      </c>
      <c r="C465" s="137">
        <v>276</v>
      </c>
      <c r="D465" s="137">
        <v>223</v>
      </c>
      <c r="E465" s="137">
        <v>194</v>
      </c>
      <c r="F465" s="137">
        <v>186</v>
      </c>
      <c r="G465" s="137">
        <v>168</v>
      </c>
      <c r="H465" s="137">
        <v>166</v>
      </c>
      <c r="I465" s="137">
        <v>156</v>
      </c>
      <c r="J465" s="137">
        <v>149</v>
      </c>
      <c r="K465" s="137">
        <v>147</v>
      </c>
      <c r="L465" s="137">
        <v>138</v>
      </c>
      <c r="M465" s="137">
        <v>128</v>
      </c>
      <c r="N465" s="137">
        <v>122</v>
      </c>
      <c r="O465" s="137">
        <v>116</v>
      </c>
      <c r="P465" s="137">
        <v>108</v>
      </c>
      <c r="Q465" s="137">
        <v>94</v>
      </c>
      <c r="R465" s="137">
        <v>86</v>
      </c>
      <c r="S465" s="137">
        <v>85</v>
      </c>
      <c r="T465" s="137">
        <v>78</v>
      </c>
      <c r="U465" s="137">
        <v>67</v>
      </c>
      <c r="V465" s="137">
        <v>62</v>
      </c>
      <c r="W465" s="137">
        <v>61</v>
      </c>
      <c r="X465" s="137">
        <v>56</v>
      </c>
      <c r="Y465" s="137">
        <v>51</v>
      </c>
      <c r="Z465" s="137">
        <v>47</v>
      </c>
      <c r="AA465" s="137">
        <v>44</v>
      </c>
      <c r="AB465" s="137">
        <v>42</v>
      </c>
      <c r="AC465" s="137">
        <v>38</v>
      </c>
      <c r="AD465" s="137">
        <v>33</v>
      </c>
      <c r="AE465" s="137">
        <v>26</v>
      </c>
      <c r="AF465" s="137">
        <v>20</v>
      </c>
      <c r="AG465" s="137">
        <v>17</v>
      </c>
      <c r="AH465" s="137">
        <v>14</v>
      </c>
      <c r="AI465" s="137">
        <v>13</v>
      </c>
      <c r="AJ465" s="137">
        <v>12</v>
      </c>
      <c r="AK465" s="137">
        <v>11</v>
      </c>
      <c r="AL465" s="137">
        <v>10</v>
      </c>
      <c r="AM465" s="137">
        <v>6</v>
      </c>
      <c r="AN465" s="137">
        <v>5</v>
      </c>
      <c r="AO465" s="137">
        <v>5</v>
      </c>
    </row>
    <row r="466" spans="1:41" ht="18" hidden="1" customHeight="1">
      <c r="A466" s="122" t="s">
        <v>1463</v>
      </c>
      <c r="B466" s="136" t="s">
        <v>1464</v>
      </c>
      <c r="C466" s="137">
        <v>235</v>
      </c>
      <c r="D466" s="137">
        <v>205</v>
      </c>
      <c r="E466" s="137">
        <v>178</v>
      </c>
      <c r="F466" s="137">
        <v>157</v>
      </c>
      <c r="G466" s="137">
        <v>136</v>
      </c>
      <c r="H466" s="137">
        <v>142</v>
      </c>
      <c r="I466" s="137">
        <v>128</v>
      </c>
      <c r="J466" s="137">
        <v>120</v>
      </c>
      <c r="K466" s="137">
        <v>109</v>
      </c>
      <c r="L466" s="137">
        <v>108</v>
      </c>
      <c r="M466" s="137">
        <v>98</v>
      </c>
      <c r="N466" s="137">
        <v>89</v>
      </c>
      <c r="O466" s="137">
        <v>80</v>
      </c>
      <c r="P466" s="137">
        <v>76</v>
      </c>
      <c r="Q466" s="137">
        <v>72</v>
      </c>
      <c r="R466" s="137">
        <v>72</v>
      </c>
      <c r="S466" s="137">
        <v>63</v>
      </c>
      <c r="T466" s="137">
        <v>59</v>
      </c>
      <c r="U466" s="137">
        <v>60</v>
      </c>
      <c r="V466" s="137">
        <v>61</v>
      </c>
      <c r="W466" s="137">
        <v>54</v>
      </c>
      <c r="X466" s="137">
        <v>56</v>
      </c>
      <c r="Y466" s="137">
        <v>55</v>
      </c>
      <c r="Z466" s="137">
        <v>51</v>
      </c>
      <c r="AA466" s="137">
        <v>49</v>
      </c>
      <c r="AB466" s="137">
        <v>41</v>
      </c>
      <c r="AC466" s="137">
        <v>36</v>
      </c>
      <c r="AD466" s="137">
        <v>31</v>
      </c>
      <c r="AE466" s="137">
        <v>24</v>
      </c>
      <c r="AF466" s="137">
        <v>18</v>
      </c>
      <c r="AG466" s="137">
        <v>15</v>
      </c>
      <c r="AH466" s="137">
        <v>11</v>
      </c>
      <c r="AI466" s="137">
        <v>11</v>
      </c>
      <c r="AJ466" s="137">
        <v>8</v>
      </c>
      <c r="AK466" s="137">
        <v>9</v>
      </c>
      <c r="AL466" s="137">
        <v>9</v>
      </c>
      <c r="AM466" s="137">
        <v>6</v>
      </c>
      <c r="AN466" s="137">
        <v>5</v>
      </c>
      <c r="AO466" s="137" t="s">
        <v>631</v>
      </c>
    </row>
    <row r="467" spans="1:41" ht="18" hidden="1" customHeight="1">
      <c r="A467" s="122" t="s">
        <v>1465</v>
      </c>
      <c r="B467" s="136" t="s">
        <v>1466</v>
      </c>
      <c r="C467" s="137">
        <v>180</v>
      </c>
      <c r="D467" s="137">
        <v>150</v>
      </c>
      <c r="E467" s="137">
        <v>128</v>
      </c>
      <c r="F467" s="137">
        <v>113</v>
      </c>
      <c r="G467" s="137">
        <v>97</v>
      </c>
      <c r="H467" s="137">
        <v>90</v>
      </c>
      <c r="I467" s="137">
        <v>82</v>
      </c>
      <c r="J467" s="137">
        <v>78</v>
      </c>
      <c r="K467" s="137">
        <v>76</v>
      </c>
      <c r="L467" s="137">
        <v>72</v>
      </c>
      <c r="M467" s="137">
        <v>66</v>
      </c>
      <c r="N467" s="137">
        <v>66</v>
      </c>
      <c r="O467" s="137">
        <v>68</v>
      </c>
      <c r="P467" s="137">
        <v>59</v>
      </c>
      <c r="Q467" s="137">
        <v>57</v>
      </c>
      <c r="R467" s="137">
        <v>56</v>
      </c>
      <c r="S467" s="137">
        <v>54</v>
      </c>
      <c r="T467" s="137">
        <v>52</v>
      </c>
      <c r="U467" s="137">
        <v>48</v>
      </c>
      <c r="V467" s="137">
        <v>45</v>
      </c>
      <c r="W467" s="137">
        <v>45</v>
      </c>
      <c r="X467" s="137">
        <v>47</v>
      </c>
      <c r="Y467" s="137">
        <v>36</v>
      </c>
      <c r="Z467" s="137">
        <v>35</v>
      </c>
      <c r="AA467" s="137">
        <v>33</v>
      </c>
      <c r="AB467" s="137">
        <v>31</v>
      </c>
      <c r="AC467" s="137">
        <v>24</v>
      </c>
      <c r="AD467" s="137">
        <v>23</v>
      </c>
      <c r="AE467" s="137">
        <v>18</v>
      </c>
      <c r="AF467" s="137">
        <v>17</v>
      </c>
      <c r="AG467" s="137">
        <v>16</v>
      </c>
      <c r="AH467" s="137">
        <v>16</v>
      </c>
      <c r="AI467" s="137">
        <v>15</v>
      </c>
      <c r="AJ467" s="137">
        <v>15</v>
      </c>
      <c r="AK467" s="137">
        <v>13</v>
      </c>
      <c r="AL467" s="137">
        <v>11</v>
      </c>
      <c r="AM467" s="137">
        <v>8</v>
      </c>
      <c r="AN467" s="137">
        <v>5</v>
      </c>
      <c r="AO467" s="137" t="s">
        <v>631</v>
      </c>
    </row>
    <row r="468" spans="1:41" ht="18" hidden="1" customHeight="1">
      <c r="A468" s="122" t="s">
        <v>1467</v>
      </c>
      <c r="B468" s="136" t="s">
        <v>1468</v>
      </c>
      <c r="C468" s="137">
        <v>627</v>
      </c>
      <c r="D468" s="137">
        <v>490</v>
      </c>
      <c r="E468" s="137">
        <v>428</v>
      </c>
      <c r="F468" s="137">
        <v>373</v>
      </c>
      <c r="G468" s="137">
        <v>320</v>
      </c>
      <c r="H468" s="137">
        <v>301</v>
      </c>
      <c r="I468" s="137">
        <v>273</v>
      </c>
      <c r="J468" s="137">
        <v>253</v>
      </c>
      <c r="K468" s="137">
        <v>246</v>
      </c>
      <c r="L468" s="137">
        <v>231</v>
      </c>
      <c r="M468" s="137">
        <v>217</v>
      </c>
      <c r="N468" s="137">
        <v>207</v>
      </c>
      <c r="O468" s="137">
        <v>187</v>
      </c>
      <c r="P468" s="137">
        <v>176</v>
      </c>
      <c r="Q468" s="137">
        <v>168</v>
      </c>
      <c r="R468" s="137">
        <v>158</v>
      </c>
      <c r="S468" s="137">
        <v>144</v>
      </c>
      <c r="T468" s="137">
        <v>127</v>
      </c>
      <c r="U468" s="137">
        <v>106</v>
      </c>
      <c r="V468" s="137">
        <v>95</v>
      </c>
      <c r="W468" s="137">
        <v>80</v>
      </c>
      <c r="X468" s="137">
        <v>70</v>
      </c>
      <c r="Y468" s="137">
        <v>61</v>
      </c>
      <c r="Z468" s="137">
        <v>59</v>
      </c>
      <c r="AA468" s="137">
        <v>54</v>
      </c>
      <c r="AB468" s="137">
        <v>45</v>
      </c>
      <c r="AC468" s="137">
        <v>36</v>
      </c>
      <c r="AD468" s="137">
        <v>28</v>
      </c>
      <c r="AE468" s="137">
        <v>18</v>
      </c>
      <c r="AF468" s="137">
        <v>23</v>
      </c>
      <c r="AG468" s="137">
        <v>19</v>
      </c>
      <c r="AH468" s="137">
        <v>18</v>
      </c>
      <c r="AI468" s="137">
        <v>18</v>
      </c>
      <c r="AJ468" s="137">
        <v>14</v>
      </c>
      <c r="AK468" s="137">
        <v>12</v>
      </c>
      <c r="AL468" s="137">
        <v>11</v>
      </c>
      <c r="AM468" s="137">
        <v>10</v>
      </c>
      <c r="AN468" s="137">
        <v>9</v>
      </c>
      <c r="AO468" s="137">
        <v>9</v>
      </c>
    </row>
    <row r="469" spans="1:41" ht="18" hidden="1" customHeight="1">
      <c r="A469" s="122" t="s">
        <v>1469</v>
      </c>
      <c r="B469" s="136" t="s">
        <v>1470</v>
      </c>
      <c r="C469" s="137">
        <v>272</v>
      </c>
      <c r="D469" s="137">
        <v>236</v>
      </c>
      <c r="E469" s="137">
        <v>219</v>
      </c>
      <c r="F469" s="137">
        <v>203</v>
      </c>
      <c r="G469" s="137">
        <v>177</v>
      </c>
      <c r="H469" s="137">
        <v>176</v>
      </c>
      <c r="I469" s="137">
        <v>164</v>
      </c>
      <c r="J469" s="137">
        <v>155</v>
      </c>
      <c r="K469" s="137">
        <v>154</v>
      </c>
      <c r="L469" s="137">
        <v>153</v>
      </c>
      <c r="M469" s="137">
        <v>140</v>
      </c>
      <c r="N469" s="137">
        <v>139</v>
      </c>
      <c r="O469" s="137">
        <v>126</v>
      </c>
      <c r="P469" s="137">
        <v>117</v>
      </c>
      <c r="Q469" s="137">
        <v>107</v>
      </c>
      <c r="R469" s="137">
        <v>98</v>
      </c>
      <c r="S469" s="137">
        <v>92</v>
      </c>
      <c r="T469" s="137">
        <v>82</v>
      </c>
      <c r="U469" s="137">
        <v>76</v>
      </c>
      <c r="V469" s="137">
        <v>79</v>
      </c>
      <c r="W469" s="137">
        <v>72</v>
      </c>
      <c r="X469" s="137">
        <v>66</v>
      </c>
      <c r="Y469" s="137">
        <v>63</v>
      </c>
      <c r="Z469" s="137">
        <v>56</v>
      </c>
      <c r="AA469" s="137">
        <v>53</v>
      </c>
      <c r="AB469" s="137">
        <v>42</v>
      </c>
      <c r="AC469" s="137">
        <v>28</v>
      </c>
      <c r="AD469" s="137">
        <v>27</v>
      </c>
      <c r="AE469" s="137">
        <v>24</v>
      </c>
      <c r="AF469" s="137">
        <v>27</v>
      </c>
      <c r="AG469" s="137">
        <v>22</v>
      </c>
      <c r="AH469" s="137">
        <v>16</v>
      </c>
      <c r="AI469" s="137">
        <v>15</v>
      </c>
      <c r="AJ469" s="137">
        <v>12</v>
      </c>
      <c r="AK469" s="137">
        <v>11</v>
      </c>
      <c r="AL469" s="137">
        <v>12</v>
      </c>
      <c r="AM469" s="137">
        <v>7</v>
      </c>
      <c r="AN469" s="137" t="s">
        <v>631</v>
      </c>
      <c r="AO469" s="137" t="s">
        <v>631</v>
      </c>
    </row>
    <row r="470" spans="1:41" ht="18" hidden="1" customHeight="1">
      <c r="A470" s="122" t="s">
        <v>1471</v>
      </c>
      <c r="B470" s="136" t="s">
        <v>1472</v>
      </c>
      <c r="C470" s="137">
        <v>244</v>
      </c>
      <c r="D470" s="137">
        <v>206</v>
      </c>
      <c r="E470" s="137">
        <v>187</v>
      </c>
      <c r="F470" s="137">
        <v>171</v>
      </c>
      <c r="G470" s="137">
        <v>165</v>
      </c>
      <c r="H470" s="137">
        <v>165</v>
      </c>
      <c r="I470" s="137">
        <v>144</v>
      </c>
      <c r="J470" s="137">
        <v>136</v>
      </c>
      <c r="K470" s="137">
        <v>135</v>
      </c>
      <c r="L470" s="137">
        <v>133</v>
      </c>
      <c r="M470" s="137">
        <v>122</v>
      </c>
      <c r="N470" s="137">
        <v>110</v>
      </c>
      <c r="O470" s="137">
        <v>97</v>
      </c>
      <c r="P470" s="137">
        <v>94</v>
      </c>
      <c r="Q470" s="137">
        <v>72</v>
      </c>
      <c r="R470" s="137">
        <v>73</v>
      </c>
      <c r="S470" s="137">
        <v>72</v>
      </c>
      <c r="T470" s="137">
        <v>73</v>
      </c>
      <c r="U470" s="137">
        <v>69</v>
      </c>
      <c r="V470" s="137">
        <v>67</v>
      </c>
      <c r="W470" s="137">
        <v>56</v>
      </c>
      <c r="X470" s="137">
        <v>47</v>
      </c>
      <c r="Y470" s="137">
        <v>36</v>
      </c>
      <c r="Z470" s="137">
        <v>38</v>
      </c>
      <c r="AA470" s="137">
        <v>32</v>
      </c>
      <c r="AB470" s="137">
        <v>24</v>
      </c>
      <c r="AC470" s="137">
        <v>20</v>
      </c>
      <c r="AD470" s="137">
        <v>19</v>
      </c>
      <c r="AE470" s="137">
        <v>14</v>
      </c>
      <c r="AF470" s="137">
        <v>12</v>
      </c>
      <c r="AG470" s="137">
        <v>11</v>
      </c>
      <c r="AH470" s="137">
        <v>10</v>
      </c>
      <c r="AI470" s="137">
        <v>9</v>
      </c>
      <c r="AJ470" s="137">
        <v>9</v>
      </c>
      <c r="AK470" s="137">
        <v>8</v>
      </c>
      <c r="AL470" s="137">
        <v>7</v>
      </c>
      <c r="AM470" s="137">
        <v>7</v>
      </c>
      <c r="AN470" s="137">
        <v>7</v>
      </c>
      <c r="AO470" s="137">
        <v>7</v>
      </c>
    </row>
    <row r="471" spans="1:41" ht="18" hidden="1" customHeight="1">
      <c r="A471" s="122" t="s">
        <v>1473</v>
      </c>
      <c r="B471" s="136" t="s">
        <v>1474</v>
      </c>
      <c r="C471" s="137">
        <v>319</v>
      </c>
      <c r="D471" s="137">
        <v>272</v>
      </c>
      <c r="E471" s="137">
        <v>239</v>
      </c>
      <c r="F471" s="137">
        <v>206</v>
      </c>
      <c r="G471" s="137">
        <v>180</v>
      </c>
      <c r="H471" s="137">
        <v>175</v>
      </c>
      <c r="I471" s="137">
        <v>155</v>
      </c>
      <c r="J471" s="137">
        <v>155</v>
      </c>
      <c r="K471" s="137">
        <v>144</v>
      </c>
      <c r="L471" s="137">
        <v>133</v>
      </c>
      <c r="M471" s="137">
        <v>129</v>
      </c>
      <c r="N471" s="137">
        <v>119</v>
      </c>
      <c r="O471" s="137">
        <v>114</v>
      </c>
      <c r="P471" s="137">
        <v>105</v>
      </c>
      <c r="Q471" s="137">
        <v>98</v>
      </c>
      <c r="R471" s="137">
        <v>90</v>
      </c>
      <c r="S471" s="137">
        <v>88</v>
      </c>
      <c r="T471" s="137">
        <v>78</v>
      </c>
      <c r="U471" s="137">
        <v>68</v>
      </c>
      <c r="V471" s="137">
        <v>65</v>
      </c>
      <c r="W471" s="137">
        <v>59</v>
      </c>
      <c r="X471" s="137">
        <v>53</v>
      </c>
      <c r="Y471" s="137">
        <v>48</v>
      </c>
      <c r="Z471" s="137">
        <v>46</v>
      </c>
      <c r="AA471" s="137">
        <v>43</v>
      </c>
      <c r="AB471" s="137">
        <v>38</v>
      </c>
      <c r="AC471" s="137">
        <v>35</v>
      </c>
      <c r="AD471" s="137">
        <v>29</v>
      </c>
      <c r="AE471" s="137">
        <v>25</v>
      </c>
      <c r="AF471" s="137">
        <v>24</v>
      </c>
      <c r="AG471" s="137">
        <v>19</v>
      </c>
      <c r="AH471" s="137">
        <v>17</v>
      </c>
      <c r="AI471" s="137">
        <v>13</v>
      </c>
      <c r="AJ471" s="137">
        <v>7</v>
      </c>
      <c r="AK471" s="137">
        <v>7</v>
      </c>
      <c r="AL471" s="137">
        <v>7</v>
      </c>
      <c r="AM471" s="137">
        <v>6</v>
      </c>
      <c r="AN471" s="137">
        <v>6</v>
      </c>
      <c r="AO471" s="137">
        <v>5</v>
      </c>
    </row>
    <row r="472" spans="1:41" ht="18" hidden="1" customHeight="1">
      <c r="A472" s="122"/>
      <c r="B472" s="136" t="s">
        <v>650</v>
      </c>
      <c r="C472" s="137">
        <v>344</v>
      </c>
      <c r="D472" s="137">
        <v>270</v>
      </c>
      <c r="E472" s="137">
        <v>215</v>
      </c>
      <c r="F472" s="137">
        <v>146</v>
      </c>
      <c r="G472" s="137">
        <v>118</v>
      </c>
      <c r="H472" s="137">
        <v>98</v>
      </c>
      <c r="I472" s="137">
        <v>86</v>
      </c>
      <c r="J472" s="137">
        <v>67</v>
      </c>
      <c r="K472" s="137">
        <v>64</v>
      </c>
      <c r="L472" s="137">
        <v>59</v>
      </c>
      <c r="M472" s="137">
        <v>57</v>
      </c>
      <c r="N472" s="137">
        <v>55</v>
      </c>
      <c r="O472" s="137">
        <v>63</v>
      </c>
      <c r="P472" s="137">
        <v>57</v>
      </c>
      <c r="Q472" s="137">
        <v>54</v>
      </c>
      <c r="R472" s="137">
        <v>48</v>
      </c>
      <c r="S472" s="137">
        <v>39</v>
      </c>
      <c r="T472" s="137">
        <v>36</v>
      </c>
      <c r="U472" s="137">
        <v>30</v>
      </c>
      <c r="V472" s="137">
        <v>25</v>
      </c>
      <c r="W472" s="137">
        <v>29</v>
      </c>
      <c r="X472" s="137">
        <v>24</v>
      </c>
      <c r="Y472" s="137">
        <v>23</v>
      </c>
      <c r="Z472" s="137">
        <v>22</v>
      </c>
      <c r="AA472" s="137">
        <v>18</v>
      </c>
      <c r="AB472" s="137">
        <v>5</v>
      </c>
      <c r="AC472" s="137" t="s">
        <v>631</v>
      </c>
      <c r="AD472" s="137" t="s">
        <v>631</v>
      </c>
      <c r="AE472" s="137" t="s">
        <v>631</v>
      </c>
      <c r="AF472" s="137" t="s">
        <v>631</v>
      </c>
      <c r="AG472" s="137" t="s">
        <v>631</v>
      </c>
      <c r="AH472" s="137" t="s">
        <v>631</v>
      </c>
      <c r="AI472" s="137" t="s">
        <v>631</v>
      </c>
      <c r="AJ472" s="137" t="s">
        <v>631</v>
      </c>
      <c r="AK472" s="137" t="s">
        <v>631</v>
      </c>
      <c r="AL472" s="137">
        <v>0</v>
      </c>
      <c r="AM472" s="137">
        <v>0</v>
      </c>
      <c r="AN472" s="137">
        <v>0</v>
      </c>
      <c r="AO472" s="137">
        <v>0</v>
      </c>
    </row>
    <row r="473" spans="1:41" ht="18" hidden="1" customHeight="1">
      <c r="A473" s="122"/>
      <c r="B473" s="136" t="s">
        <v>1475</v>
      </c>
      <c r="C473" s="137">
        <v>7785</v>
      </c>
      <c r="D473" s="137">
        <v>6963</v>
      </c>
      <c r="E473" s="137">
        <v>6464</v>
      </c>
      <c r="F473" s="137">
        <v>5600</v>
      </c>
      <c r="G473" s="137">
        <v>5087</v>
      </c>
      <c r="H473" s="137">
        <v>2010</v>
      </c>
      <c r="I473" s="137">
        <v>4566</v>
      </c>
      <c r="J473" s="137">
        <v>4254</v>
      </c>
      <c r="K473" s="137">
        <v>3892</v>
      </c>
      <c r="L473" s="137">
        <v>3648</v>
      </c>
      <c r="M473" s="137">
        <v>3165</v>
      </c>
      <c r="N473" s="137">
        <v>3453</v>
      </c>
      <c r="O473" s="137">
        <v>2902</v>
      </c>
      <c r="P473" s="137">
        <v>3167</v>
      </c>
      <c r="Q473" s="137">
        <v>2422</v>
      </c>
      <c r="R473" s="137">
        <v>2565</v>
      </c>
      <c r="S473" s="137">
        <v>1930</v>
      </c>
      <c r="T473" s="137">
        <v>1736</v>
      </c>
      <c r="U473" s="137">
        <v>1497</v>
      </c>
      <c r="V473" s="137">
        <v>1360</v>
      </c>
      <c r="W473" s="137">
        <v>898</v>
      </c>
      <c r="X473" s="137">
        <v>880</v>
      </c>
      <c r="Y473" s="137">
        <v>755</v>
      </c>
      <c r="Z473" s="137">
        <v>993</v>
      </c>
      <c r="AA473" s="137">
        <v>674</v>
      </c>
      <c r="AB473" s="137">
        <v>631</v>
      </c>
      <c r="AC473" s="137">
        <v>447</v>
      </c>
      <c r="AD473" s="137">
        <v>569</v>
      </c>
      <c r="AE473" s="137">
        <v>619</v>
      </c>
      <c r="AF473" s="137">
        <v>511</v>
      </c>
      <c r="AG473" s="137">
        <v>468</v>
      </c>
      <c r="AH473" s="137">
        <v>467</v>
      </c>
      <c r="AI473" s="137">
        <v>569</v>
      </c>
      <c r="AJ473" s="137">
        <v>499</v>
      </c>
      <c r="AK473" s="137">
        <v>540</v>
      </c>
      <c r="AL473" s="137">
        <v>347</v>
      </c>
      <c r="AM473" s="137">
        <v>451</v>
      </c>
      <c r="AN473" s="137">
        <v>371</v>
      </c>
      <c r="AO473" s="137">
        <v>244</v>
      </c>
    </row>
    <row r="474" spans="1:41" ht="18" hidden="1" customHeight="1">
      <c r="A474" s="138"/>
      <c r="B474" s="139" t="s">
        <v>1476</v>
      </c>
      <c r="C474" s="140">
        <v>49</v>
      </c>
      <c r="D474" s="140">
        <v>48</v>
      </c>
      <c r="E474" s="140">
        <v>46</v>
      </c>
      <c r="F474" s="140">
        <v>53</v>
      </c>
      <c r="G474" s="140">
        <v>15</v>
      </c>
      <c r="H474" s="140">
        <v>15</v>
      </c>
      <c r="I474" s="140">
        <v>11</v>
      </c>
      <c r="J474" s="140">
        <v>12</v>
      </c>
      <c r="K474" s="140">
        <v>10</v>
      </c>
      <c r="L474" s="140">
        <v>10</v>
      </c>
      <c r="M474" s="140">
        <v>10</v>
      </c>
      <c r="N474" s="140">
        <v>10</v>
      </c>
      <c r="O474" s="140">
        <v>13</v>
      </c>
      <c r="P474" s="140">
        <v>14</v>
      </c>
      <c r="Q474" s="140">
        <v>14</v>
      </c>
      <c r="R474" s="140">
        <v>14</v>
      </c>
      <c r="S474" s="140">
        <v>15</v>
      </c>
      <c r="T474" s="140">
        <v>15</v>
      </c>
      <c r="U474" s="140">
        <v>15</v>
      </c>
      <c r="V474" s="140">
        <v>17</v>
      </c>
      <c r="W474" s="140">
        <v>17</v>
      </c>
      <c r="X474" s="140">
        <v>18</v>
      </c>
      <c r="Y474" s="140">
        <v>17</v>
      </c>
      <c r="Z474" s="140">
        <v>15</v>
      </c>
      <c r="AA474" s="140">
        <v>15</v>
      </c>
      <c r="AB474" s="140">
        <v>15</v>
      </c>
      <c r="AC474" s="140">
        <v>15</v>
      </c>
      <c r="AD474" s="140">
        <v>15</v>
      </c>
      <c r="AE474" s="140">
        <v>15</v>
      </c>
      <c r="AF474" s="140">
        <v>15</v>
      </c>
      <c r="AG474" s="140">
        <v>13</v>
      </c>
      <c r="AH474" s="140">
        <v>13</v>
      </c>
      <c r="AI474" s="140">
        <v>13</v>
      </c>
      <c r="AJ474" s="140">
        <v>15</v>
      </c>
      <c r="AK474" s="140">
        <v>15</v>
      </c>
      <c r="AL474" s="140">
        <v>15</v>
      </c>
      <c r="AM474" s="140">
        <v>15</v>
      </c>
      <c r="AN474" s="140">
        <v>15</v>
      </c>
      <c r="AO474" s="140">
        <v>15</v>
      </c>
    </row>
    <row r="475" spans="1:41" ht="15.75" customHeight="1">
      <c r="A475" s="141"/>
      <c r="B475" s="142"/>
      <c r="C475" s="142"/>
      <c r="D475" s="143"/>
      <c r="E475" s="143"/>
      <c r="F475" s="143"/>
      <c r="G475" s="143"/>
      <c r="H475" s="143"/>
      <c r="I475" s="143"/>
      <c r="J475" s="143"/>
      <c r="K475" s="143"/>
      <c r="L475" s="143"/>
      <c r="M475" s="143"/>
      <c r="N475" s="143"/>
      <c r="O475" s="143"/>
      <c r="P475" s="143"/>
      <c r="Q475" s="143"/>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5"/>
      <c r="AO475" s="15"/>
    </row>
    <row r="476" spans="1:41" ht="15.75" customHeight="1">
      <c r="A476" s="144" t="s">
        <v>1477</v>
      </c>
      <c r="B476" s="142"/>
      <c r="C476" s="142"/>
      <c r="D476" s="143"/>
      <c r="E476" s="143"/>
      <c r="F476" s="143"/>
      <c r="G476" s="143"/>
      <c r="H476" s="143"/>
      <c r="I476" s="143"/>
      <c r="J476" s="143"/>
      <c r="K476" s="143"/>
      <c r="L476" s="143"/>
      <c r="M476" s="143"/>
      <c r="N476" s="143"/>
      <c r="O476" s="143"/>
      <c r="P476" s="143"/>
      <c r="Q476" s="143"/>
      <c r="R476" s="143"/>
      <c r="S476" s="143"/>
      <c r="T476" s="143"/>
      <c r="U476" s="143"/>
      <c r="V476" s="143"/>
      <c r="W476" s="143"/>
      <c r="X476" s="137"/>
      <c r="Y476" s="137"/>
      <c r="Z476" s="137"/>
      <c r="AA476" s="137"/>
      <c r="AB476" s="137"/>
      <c r="AC476" s="137"/>
      <c r="AD476" s="137"/>
      <c r="AE476" s="137"/>
      <c r="AF476" s="137"/>
      <c r="AG476" s="137"/>
      <c r="AH476" s="137"/>
      <c r="AI476" s="137"/>
      <c r="AJ476" s="137"/>
      <c r="AK476" s="137"/>
      <c r="AL476" s="137"/>
      <c r="AM476" s="137"/>
      <c r="AN476" s="15"/>
      <c r="AO476" s="15"/>
    </row>
    <row r="477" spans="1:41" ht="33.75" customHeight="1">
      <c r="A477" s="286" t="s">
        <v>1478</v>
      </c>
      <c r="B477" s="284"/>
      <c r="C477" s="284"/>
      <c r="D477" s="284"/>
      <c r="E477" s="284"/>
      <c r="F477" s="284"/>
      <c r="G477" s="284"/>
      <c r="H477" s="284"/>
      <c r="I477" s="284"/>
      <c r="J477" s="284"/>
      <c r="K477" s="284"/>
      <c r="L477" s="284"/>
      <c r="M477" s="284"/>
      <c r="N477" s="284"/>
      <c r="O477" s="284"/>
      <c r="P477" s="284"/>
      <c r="Q477" s="285"/>
      <c r="R477" s="145"/>
      <c r="S477" s="145"/>
      <c r="T477" s="145"/>
      <c r="U477" s="145"/>
      <c r="V477" s="145"/>
      <c r="W477" s="145"/>
      <c r="X477" s="137"/>
      <c r="Y477" s="137"/>
      <c r="Z477" s="137"/>
      <c r="AA477" s="137"/>
      <c r="AB477" s="137"/>
      <c r="AC477" s="137"/>
      <c r="AD477" s="137"/>
      <c r="AE477" s="137"/>
      <c r="AF477" s="137"/>
      <c r="AG477" s="137"/>
      <c r="AH477" s="137"/>
      <c r="AI477" s="137"/>
      <c r="AJ477" s="137"/>
      <c r="AK477" s="137"/>
      <c r="AL477" s="137"/>
      <c r="AM477" s="137"/>
      <c r="AN477" s="15"/>
      <c r="AO477" s="15"/>
    </row>
    <row r="478" spans="1:41" ht="46.5" customHeight="1">
      <c r="A478" s="286" t="s">
        <v>1479</v>
      </c>
      <c r="B478" s="284"/>
      <c r="C478" s="284"/>
      <c r="D478" s="284"/>
      <c r="E478" s="284"/>
      <c r="F478" s="284"/>
      <c r="G478" s="284"/>
      <c r="H478" s="284"/>
      <c r="I478" s="284"/>
      <c r="J478" s="284"/>
      <c r="K478" s="284"/>
      <c r="L478" s="284"/>
      <c r="M478" s="284"/>
      <c r="N478" s="284"/>
      <c r="O478" s="284"/>
      <c r="P478" s="284"/>
      <c r="Q478" s="285"/>
      <c r="R478" s="146"/>
      <c r="S478" s="146"/>
      <c r="T478" s="146"/>
      <c r="U478" s="146"/>
      <c r="V478" s="146"/>
      <c r="W478" s="146"/>
      <c r="X478" s="147"/>
      <c r="Y478" s="147"/>
      <c r="Z478" s="147"/>
      <c r="AA478" s="147"/>
      <c r="AB478" s="148"/>
      <c r="AC478" s="147"/>
      <c r="AD478" s="147"/>
      <c r="AE478" s="147"/>
      <c r="AF478" s="147"/>
      <c r="AG478" s="147"/>
      <c r="AH478" s="147"/>
      <c r="AI478" s="147"/>
      <c r="AJ478" s="147"/>
      <c r="AK478" s="147"/>
      <c r="AL478" s="123"/>
      <c r="AM478" s="123"/>
      <c r="AN478" s="122"/>
      <c r="AO478" s="122"/>
    </row>
    <row r="479" spans="1:41" ht="18" customHeight="1">
      <c r="A479" s="286" t="s">
        <v>1480</v>
      </c>
      <c r="B479" s="284"/>
      <c r="C479" s="284"/>
      <c r="D479" s="284"/>
      <c r="E479" s="284"/>
      <c r="F479" s="284"/>
      <c r="G479" s="284"/>
      <c r="H479" s="284"/>
      <c r="I479" s="284"/>
      <c r="J479" s="284"/>
      <c r="K479" s="284"/>
      <c r="L479" s="284"/>
      <c r="M479" s="284"/>
      <c r="N479" s="284"/>
      <c r="O479" s="284"/>
      <c r="P479" s="284"/>
      <c r="Q479" s="285"/>
      <c r="R479" s="146"/>
      <c r="S479" s="146"/>
      <c r="T479" s="146"/>
      <c r="U479" s="146"/>
      <c r="V479" s="146"/>
      <c r="W479" s="146"/>
      <c r="X479" s="147"/>
      <c r="Y479" s="147"/>
      <c r="Z479" s="147"/>
      <c r="AA479" s="147"/>
      <c r="AB479" s="148"/>
      <c r="AC479" s="147"/>
      <c r="AD479" s="147"/>
      <c r="AE479" s="147"/>
      <c r="AF479" s="147"/>
      <c r="AG479" s="147"/>
      <c r="AH479" s="147"/>
      <c r="AI479" s="147"/>
      <c r="AJ479" s="147"/>
      <c r="AK479" s="147"/>
      <c r="AL479" s="123"/>
      <c r="AM479" s="123"/>
      <c r="AN479" s="122"/>
      <c r="AO479" s="122"/>
    </row>
    <row r="480" spans="1:41" ht="13.5" customHeight="1">
      <c r="A480" s="142" t="s">
        <v>1481</v>
      </c>
      <c r="B480" s="149"/>
      <c r="C480" s="149"/>
      <c r="D480" s="150"/>
      <c r="E480" s="150"/>
      <c r="F480" s="150"/>
      <c r="G480" s="150"/>
      <c r="H480" s="150"/>
      <c r="I480" s="150"/>
      <c r="J480" s="150"/>
      <c r="K480" s="150"/>
      <c r="L480" s="150"/>
      <c r="M480" s="150"/>
      <c r="N480" s="150"/>
      <c r="O480" s="150"/>
      <c r="P480" s="150"/>
      <c r="Q480" s="150"/>
      <c r="R480" s="150"/>
      <c r="S480" s="150"/>
      <c r="T480" s="150"/>
      <c r="U480" s="150"/>
      <c r="V480" s="150"/>
      <c r="W480" s="150"/>
      <c r="X480" s="147"/>
      <c r="Y480" s="147"/>
      <c r="Z480" s="147"/>
      <c r="AA480" s="147"/>
      <c r="AB480" s="147"/>
      <c r="AC480" s="147"/>
      <c r="AD480" s="147"/>
      <c r="AE480" s="147"/>
      <c r="AF480" s="147"/>
      <c r="AG480" s="147"/>
      <c r="AH480" s="147"/>
      <c r="AI480" s="123"/>
      <c r="AJ480" s="123"/>
      <c r="AK480" s="123"/>
      <c r="AL480" s="123"/>
      <c r="AM480" s="123"/>
      <c r="AN480" s="122"/>
      <c r="AO480" s="122"/>
    </row>
    <row r="481" spans="1:41" ht="13.5" customHeight="1">
      <c r="A481" s="15"/>
      <c r="B481" s="15"/>
      <c r="C481" s="15"/>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51"/>
      <c r="AO481" s="151"/>
    </row>
    <row r="482" spans="1:41" ht="13.5" customHeight="1">
      <c r="A482" s="122" t="s">
        <v>1482</v>
      </c>
      <c r="B482" s="122"/>
      <c r="C482" s="122"/>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51"/>
      <c r="AO482" s="151"/>
    </row>
    <row r="483" spans="1:41" ht="13.5" customHeight="1">
      <c r="A483" s="152" t="s">
        <v>1483</v>
      </c>
      <c r="B483" s="122"/>
      <c r="C483" s="122"/>
      <c r="D483" s="123"/>
      <c r="E483" s="123"/>
      <c r="F483" s="123"/>
      <c r="G483" s="123"/>
      <c r="H483" s="123"/>
      <c r="I483" s="123"/>
      <c r="J483" s="123"/>
      <c r="K483" s="123"/>
      <c r="L483" s="123"/>
      <c r="M483" s="123"/>
      <c r="N483" s="123"/>
      <c r="O483" s="15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51"/>
      <c r="AO483" s="151"/>
    </row>
    <row r="484" spans="1:41" ht="13.5" customHeight="1">
      <c r="A484" s="152" t="s">
        <v>1484</v>
      </c>
      <c r="B484" s="154"/>
      <c r="C484" s="154"/>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51"/>
      <c r="AO484" s="151"/>
    </row>
    <row r="485" spans="1:41" ht="13.5" customHeight="1">
      <c r="A485" s="122"/>
      <c r="B485" s="122"/>
      <c r="C485" s="122"/>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2"/>
      <c r="AO485" s="122"/>
    </row>
    <row r="486" spans="1:41" ht="13.5" customHeight="1">
      <c r="A486" s="122" t="s">
        <v>1485</v>
      </c>
      <c r="B486" s="122"/>
      <c r="C486" s="122"/>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5"/>
      <c r="AO486" s="15"/>
    </row>
    <row r="487" spans="1:41" ht="13.5" customHeight="1">
      <c r="A487" s="136" t="s">
        <v>1486</v>
      </c>
      <c r="B487" s="122"/>
      <c r="C487" s="122"/>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5"/>
      <c r="AO487" s="15"/>
    </row>
    <row r="488" spans="1:41" ht="13.5" customHeight="1">
      <c r="A488" s="136" t="s">
        <v>1487</v>
      </c>
      <c r="B488" s="122"/>
      <c r="C488" s="122"/>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5"/>
      <c r="AO488" s="15"/>
    </row>
    <row r="489" spans="1:41" ht="13.5" customHeight="1">
      <c r="A489" s="122"/>
      <c r="B489" s="122"/>
      <c r="C489" s="122"/>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2"/>
      <c r="AO489" s="122"/>
    </row>
    <row r="490" spans="1:41" ht="13.5" customHeight="1">
      <c r="A490" s="122"/>
      <c r="B490" s="122"/>
      <c r="C490" s="122"/>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2"/>
      <c r="AO490" s="122"/>
    </row>
    <row r="491" spans="1:41" ht="13.5" customHeight="1">
      <c r="A491" s="122"/>
      <c r="B491" s="122"/>
      <c r="C491" s="122"/>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2"/>
      <c r="AO491" s="122"/>
    </row>
    <row r="492" spans="1:41" ht="13.5" customHeight="1">
      <c r="A492" s="122"/>
      <c r="B492" s="122"/>
      <c r="C492" s="122"/>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2"/>
      <c r="AO492" s="122"/>
    </row>
    <row r="493" spans="1:41" ht="13.5" customHeight="1">
      <c r="A493" s="122"/>
      <c r="B493" s="122"/>
      <c r="C493" s="122"/>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2"/>
      <c r="AO493" s="122"/>
    </row>
    <row r="494" spans="1:41" ht="13.5" customHeight="1">
      <c r="A494" s="122"/>
      <c r="B494" s="122"/>
      <c r="C494" s="122"/>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2"/>
      <c r="AO494" s="122"/>
    </row>
    <row r="495" spans="1:41" ht="13.5" customHeight="1">
      <c r="A495" s="122"/>
      <c r="B495" s="122"/>
      <c r="C495" s="122"/>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2"/>
      <c r="AO495" s="122"/>
    </row>
    <row r="496" spans="1:41" ht="13.5" customHeight="1">
      <c r="A496" s="122"/>
      <c r="B496" s="122"/>
      <c r="C496" s="122"/>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2"/>
      <c r="AO496" s="122"/>
    </row>
    <row r="497" spans="1:41" ht="13.5" customHeight="1">
      <c r="A497" s="122"/>
      <c r="B497" s="122"/>
      <c r="C497" s="122"/>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2"/>
      <c r="AO497" s="122"/>
    </row>
    <row r="498" spans="1:41" ht="13.5" customHeight="1">
      <c r="A498" s="122"/>
      <c r="B498" s="122"/>
      <c r="C498" s="122"/>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2"/>
      <c r="AO498" s="122"/>
    </row>
    <row r="499" spans="1:41" ht="13.5" customHeight="1">
      <c r="A499" s="122"/>
      <c r="B499" s="122"/>
      <c r="C499" s="122"/>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2"/>
      <c r="AO499" s="122"/>
    </row>
    <row r="500" spans="1:41" ht="13.5" customHeight="1">
      <c r="A500" s="122"/>
      <c r="B500" s="122"/>
      <c r="C500" s="122"/>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2"/>
      <c r="AO500" s="122"/>
    </row>
    <row r="501" spans="1:41" ht="13.5" customHeight="1">
      <c r="A501" s="122"/>
      <c r="B501" s="122"/>
      <c r="C501" s="122"/>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2"/>
      <c r="AO501" s="122"/>
    </row>
    <row r="502" spans="1:41" ht="13.5" customHeight="1">
      <c r="A502" s="122"/>
      <c r="B502" s="122"/>
      <c r="C502" s="122"/>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2"/>
      <c r="AO502" s="122"/>
    </row>
    <row r="503" spans="1:41" ht="13.5" customHeight="1">
      <c r="A503" s="122"/>
      <c r="B503" s="122"/>
      <c r="C503" s="122"/>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2"/>
      <c r="AO503" s="122"/>
    </row>
    <row r="504" spans="1:41" ht="13.5" customHeight="1">
      <c r="A504" s="122"/>
      <c r="B504" s="122"/>
      <c r="C504" s="122"/>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2"/>
      <c r="AO504" s="122"/>
    </row>
    <row r="505" spans="1:41" ht="13.5" customHeight="1">
      <c r="A505" s="122"/>
      <c r="B505" s="122"/>
      <c r="C505" s="122"/>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2"/>
      <c r="AO505" s="122"/>
    </row>
    <row r="506" spans="1:41" ht="13.5" customHeight="1">
      <c r="A506" s="122"/>
      <c r="B506" s="122"/>
      <c r="C506" s="122"/>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2"/>
      <c r="AO506" s="122"/>
    </row>
    <row r="507" spans="1:41" ht="13.5" customHeight="1">
      <c r="A507" s="122"/>
      <c r="B507" s="122"/>
      <c r="C507" s="122"/>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2"/>
      <c r="AO507" s="122"/>
    </row>
    <row r="508" spans="1:41" ht="13.5" customHeight="1">
      <c r="A508" s="122"/>
      <c r="B508" s="122"/>
      <c r="C508" s="122"/>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2"/>
      <c r="AO508" s="122"/>
    </row>
    <row r="509" spans="1:41" ht="13.5" customHeight="1">
      <c r="A509" s="122"/>
      <c r="B509" s="122"/>
      <c r="C509" s="122"/>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2"/>
      <c r="AO509" s="122"/>
    </row>
    <row r="510" spans="1:41" ht="13.5" customHeight="1">
      <c r="A510" s="122"/>
      <c r="B510" s="122"/>
      <c r="C510" s="122"/>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2"/>
      <c r="AO510" s="122"/>
    </row>
    <row r="511" spans="1:41" ht="13.5" customHeight="1">
      <c r="A511" s="122"/>
      <c r="B511" s="122"/>
      <c r="C511" s="122"/>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2"/>
      <c r="AO511" s="122"/>
    </row>
    <row r="512" spans="1:41" ht="13.5" customHeight="1">
      <c r="A512" s="122"/>
      <c r="B512" s="122"/>
      <c r="C512" s="122"/>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2"/>
      <c r="AO512" s="122"/>
    </row>
    <row r="513" spans="1:41" ht="13.5" customHeight="1">
      <c r="A513" s="122"/>
      <c r="B513" s="122"/>
      <c r="C513" s="122"/>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2"/>
      <c r="AO513" s="122"/>
    </row>
    <row r="514" spans="1:41" ht="13.5" customHeight="1">
      <c r="A514" s="122"/>
      <c r="B514" s="122"/>
      <c r="C514" s="122"/>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2"/>
      <c r="AO514" s="122"/>
    </row>
    <row r="515" spans="1:41" ht="13.5" customHeight="1">
      <c r="A515" s="122"/>
      <c r="B515" s="122"/>
      <c r="C515" s="122"/>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2"/>
      <c r="AO515" s="122"/>
    </row>
    <row r="516" spans="1:41" ht="13.5" customHeight="1">
      <c r="A516" s="122"/>
      <c r="B516" s="122"/>
      <c r="C516" s="122"/>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2"/>
      <c r="AO516" s="122"/>
    </row>
    <row r="517" spans="1:41" ht="13.5" customHeight="1">
      <c r="A517" s="122"/>
      <c r="B517" s="122"/>
      <c r="C517" s="122"/>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2"/>
      <c r="AO517" s="122"/>
    </row>
    <row r="518" spans="1:41" ht="13.5" customHeight="1">
      <c r="A518" s="122"/>
      <c r="B518" s="122"/>
      <c r="C518" s="122"/>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2"/>
      <c r="AO518" s="122"/>
    </row>
    <row r="519" spans="1:41" ht="13.5" customHeight="1">
      <c r="A519" s="122"/>
      <c r="B519" s="122"/>
      <c r="C519" s="122"/>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2"/>
      <c r="AO519" s="122"/>
    </row>
    <row r="520" spans="1:41" ht="13.5" customHeight="1">
      <c r="A520" s="122"/>
      <c r="B520" s="122"/>
      <c r="C520" s="122"/>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2"/>
      <c r="AO520" s="122"/>
    </row>
    <row r="521" spans="1:41" ht="13.5" customHeight="1">
      <c r="A521" s="122"/>
      <c r="B521" s="122"/>
      <c r="C521" s="122"/>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2"/>
      <c r="AO521" s="122"/>
    </row>
    <row r="522" spans="1:41" ht="13.5" customHeight="1">
      <c r="A522" s="122"/>
      <c r="B522" s="122"/>
      <c r="C522" s="122"/>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2"/>
      <c r="AO522" s="122"/>
    </row>
    <row r="523" spans="1:41" ht="13.5" customHeight="1">
      <c r="A523" s="122"/>
      <c r="B523" s="122"/>
      <c r="C523" s="122"/>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2"/>
      <c r="AO523" s="122"/>
    </row>
    <row r="524" spans="1:41" ht="13.5" customHeight="1">
      <c r="A524" s="122"/>
      <c r="B524" s="122"/>
      <c r="C524" s="122"/>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2"/>
      <c r="AO524" s="122"/>
    </row>
    <row r="525" spans="1:41" ht="13.5" customHeight="1">
      <c r="A525" s="122"/>
      <c r="B525" s="122"/>
      <c r="C525" s="122"/>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2"/>
      <c r="AO525" s="122"/>
    </row>
    <row r="526" spans="1:41" ht="13.5" customHeight="1">
      <c r="A526" s="122"/>
      <c r="B526" s="122"/>
      <c r="C526" s="122"/>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2"/>
      <c r="AO526" s="122"/>
    </row>
    <row r="527" spans="1:41" ht="13.5" customHeight="1">
      <c r="A527" s="122"/>
      <c r="B527" s="122"/>
      <c r="C527" s="122"/>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2"/>
      <c r="AO527" s="122"/>
    </row>
    <row r="528" spans="1:41" ht="13.5" customHeight="1">
      <c r="A528" s="122"/>
      <c r="B528" s="122"/>
      <c r="C528" s="122"/>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2"/>
      <c r="AO528" s="122"/>
    </row>
    <row r="529" spans="1:41" ht="13.5" customHeight="1">
      <c r="A529" s="122"/>
      <c r="B529" s="122"/>
      <c r="C529" s="122"/>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2"/>
      <c r="AO529" s="122"/>
    </row>
    <row r="530" spans="1:41" ht="13.5" customHeight="1">
      <c r="A530" s="122"/>
      <c r="B530" s="122"/>
      <c r="C530" s="122"/>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2"/>
      <c r="AO530" s="122"/>
    </row>
    <row r="531" spans="1:41" ht="13.5" customHeight="1">
      <c r="A531" s="122"/>
      <c r="B531" s="122"/>
      <c r="C531" s="122"/>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2"/>
      <c r="AO531" s="122"/>
    </row>
    <row r="532" spans="1:41" ht="13.5" customHeight="1">
      <c r="A532" s="122"/>
      <c r="B532" s="122"/>
      <c r="C532" s="122"/>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2"/>
      <c r="AO532" s="122"/>
    </row>
    <row r="533" spans="1:41" ht="13.5" customHeight="1">
      <c r="A533" s="122"/>
      <c r="B533" s="122"/>
      <c r="C533" s="122"/>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2"/>
      <c r="AO533" s="122"/>
    </row>
    <row r="534" spans="1:41" ht="13.5" customHeight="1">
      <c r="A534" s="122"/>
      <c r="B534" s="122"/>
      <c r="C534" s="122"/>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2"/>
      <c r="AO534" s="122"/>
    </row>
    <row r="535" spans="1:41" ht="13.5" customHeight="1">
      <c r="A535" s="122"/>
      <c r="B535" s="122"/>
      <c r="C535" s="122"/>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2"/>
      <c r="AO535" s="122"/>
    </row>
    <row r="536" spans="1:41" ht="13.5" customHeight="1">
      <c r="A536" s="122"/>
      <c r="B536" s="122"/>
      <c r="C536" s="122"/>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2"/>
      <c r="AO536" s="122"/>
    </row>
    <row r="537" spans="1:41" ht="13.5" customHeight="1">
      <c r="A537" s="122"/>
      <c r="B537" s="122"/>
      <c r="C537" s="122"/>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2"/>
      <c r="AO537" s="122"/>
    </row>
    <row r="538" spans="1:41" ht="13.5" customHeight="1">
      <c r="A538" s="122"/>
      <c r="B538" s="122"/>
      <c r="C538" s="122"/>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2"/>
      <c r="AO538" s="122"/>
    </row>
    <row r="539" spans="1:41" ht="13.5" customHeight="1">
      <c r="A539" s="122"/>
      <c r="B539" s="122"/>
      <c r="C539" s="122"/>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2"/>
      <c r="AO539" s="122"/>
    </row>
    <row r="540" spans="1:41" ht="13.5" customHeight="1">
      <c r="A540" s="122"/>
      <c r="B540" s="122"/>
      <c r="C540" s="122"/>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2"/>
      <c r="AO540" s="122"/>
    </row>
    <row r="541" spans="1:41" ht="13.5" customHeight="1">
      <c r="A541" s="122"/>
      <c r="B541" s="122"/>
      <c r="C541" s="122"/>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2"/>
      <c r="AO541" s="122"/>
    </row>
    <row r="542" spans="1:41" ht="13.5" customHeight="1">
      <c r="A542" s="122"/>
      <c r="B542" s="122"/>
      <c r="C542" s="122"/>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2"/>
      <c r="AO542" s="122"/>
    </row>
    <row r="543" spans="1:41" ht="13.5" customHeight="1">
      <c r="A543" s="122"/>
      <c r="B543" s="122"/>
      <c r="C543" s="122"/>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2"/>
      <c r="AO543" s="122"/>
    </row>
    <row r="544" spans="1:41" ht="13.5" customHeight="1">
      <c r="A544" s="122"/>
      <c r="B544" s="122"/>
      <c r="C544" s="122"/>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2"/>
      <c r="AO544" s="122"/>
    </row>
    <row r="545" spans="1:41" ht="13.5" customHeight="1">
      <c r="A545" s="122"/>
      <c r="B545" s="122"/>
      <c r="C545" s="122"/>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2"/>
      <c r="AO545" s="122"/>
    </row>
    <row r="546" spans="1:41" ht="13.5" customHeight="1">
      <c r="A546" s="122"/>
      <c r="B546" s="122"/>
      <c r="C546" s="122"/>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2"/>
      <c r="AO546" s="122"/>
    </row>
    <row r="547" spans="1:41" ht="13.5" customHeight="1">
      <c r="A547" s="122"/>
      <c r="B547" s="122"/>
      <c r="C547" s="122"/>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2"/>
      <c r="AO547" s="122"/>
    </row>
    <row r="548" spans="1:41" ht="13.5" customHeight="1">
      <c r="A548" s="122"/>
      <c r="B548" s="122"/>
      <c r="C548" s="122"/>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2"/>
      <c r="AO548" s="122"/>
    </row>
    <row r="549" spans="1:41" ht="13.5" customHeight="1">
      <c r="A549" s="122"/>
      <c r="B549" s="122"/>
      <c r="C549" s="122"/>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2"/>
      <c r="AO549" s="122"/>
    </row>
    <row r="550" spans="1:41" ht="13.5" customHeight="1">
      <c r="A550" s="122"/>
      <c r="B550" s="122"/>
      <c r="C550" s="122"/>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2"/>
      <c r="AO550" s="122"/>
    </row>
    <row r="551" spans="1:41" ht="13.5" customHeight="1">
      <c r="A551" s="122"/>
      <c r="B551" s="122"/>
      <c r="C551" s="122"/>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2"/>
      <c r="AO551" s="122"/>
    </row>
    <row r="552" spans="1:41" ht="13.5" customHeight="1">
      <c r="A552" s="122"/>
      <c r="B552" s="122"/>
      <c r="C552" s="122"/>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2"/>
      <c r="AO552" s="122"/>
    </row>
    <row r="553" spans="1:41" ht="13.5" customHeight="1">
      <c r="A553" s="122"/>
      <c r="B553" s="122"/>
      <c r="C553" s="122"/>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2"/>
      <c r="AO553" s="122"/>
    </row>
    <row r="554" spans="1:41" ht="13.5" customHeight="1">
      <c r="A554" s="122"/>
      <c r="B554" s="122"/>
      <c r="C554" s="122"/>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2"/>
      <c r="AO554" s="122"/>
    </row>
    <row r="555" spans="1:41" ht="13.5" customHeight="1">
      <c r="A555" s="122"/>
      <c r="B555" s="122"/>
      <c r="C555" s="122"/>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2"/>
      <c r="AO555" s="122"/>
    </row>
    <row r="556" spans="1:41" ht="13.5" customHeight="1">
      <c r="A556" s="122"/>
      <c r="B556" s="122"/>
      <c r="C556" s="122"/>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2"/>
      <c r="AO556" s="122"/>
    </row>
    <row r="557" spans="1:41" ht="13.5" customHeight="1">
      <c r="A557" s="122"/>
      <c r="B557" s="122"/>
      <c r="C557" s="122"/>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2"/>
      <c r="AO557" s="122"/>
    </row>
    <row r="558" spans="1:41" ht="13.5" customHeight="1">
      <c r="A558" s="122"/>
      <c r="B558" s="122"/>
      <c r="C558" s="122"/>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2"/>
      <c r="AO558" s="122"/>
    </row>
    <row r="559" spans="1:41" ht="13.5" customHeight="1">
      <c r="A559" s="122"/>
      <c r="B559" s="122"/>
      <c r="C559" s="122"/>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2"/>
      <c r="AO559" s="122"/>
    </row>
    <row r="560" spans="1:41" ht="13.5" customHeight="1">
      <c r="A560" s="122"/>
      <c r="B560" s="122"/>
      <c r="C560" s="122"/>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2"/>
      <c r="AO560" s="122"/>
    </row>
    <row r="561" spans="1:41" ht="13.5" customHeight="1">
      <c r="A561" s="122"/>
      <c r="B561" s="122"/>
      <c r="C561" s="122"/>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2"/>
      <c r="AO561" s="122"/>
    </row>
    <row r="562" spans="1:41" ht="13.5" customHeight="1">
      <c r="A562" s="122"/>
      <c r="B562" s="122"/>
      <c r="C562" s="122"/>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2"/>
      <c r="AO562" s="122"/>
    </row>
    <row r="563" spans="1:41" ht="13.5" customHeight="1">
      <c r="A563" s="122"/>
      <c r="B563" s="122"/>
      <c r="C563" s="122"/>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2"/>
      <c r="AO563" s="122"/>
    </row>
    <row r="564" spans="1:41" ht="13.5" customHeight="1">
      <c r="A564" s="122"/>
      <c r="B564" s="122"/>
      <c r="C564" s="122"/>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2"/>
      <c r="AO564" s="122"/>
    </row>
    <row r="565" spans="1:41" ht="13.5" customHeight="1">
      <c r="A565" s="122"/>
      <c r="B565" s="122"/>
      <c r="C565" s="122"/>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2"/>
      <c r="AO565" s="122"/>
    </row>
    <row r="566" spans="1:41" ht="13.5" customHeight="1">
      <c r="A566" s="122"/>
      <c r="B566" s="122"/>
      <c r="C566" s="122"/>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2"/>
      <c r="AO566" s="122"/>
    </row>
    <row r="567" spans="1:41" ht="13.5" customHeight="1">
      <c r="A567" s="122"/>
      <c r="B567" s="122"/>
      <c r="C567" s="122"/>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2"/>
      <c r="AO567" s="122"/>
    </row>
    <row r="568" spans="1:41" ht="13.5" customHeight="1">
      <c r="A568" s="122"/>
      <c r="B568" s="122"/>
      <c r="C568" s="122"/>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2"/>
      <c r="AO568" s="122"/>
    </row>
    <row r="569" spans="1:41" ht="13.5" customHeight="1">
      <c r="A569" s="122"/>
      <c r="B569" s="122"/>
      <c r="C569" s="122"/>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2"/>
      <c r="AO569" s="122"/>
    </row>
    <row r="570" spans="1:41" ht="13.5" customHeight="1">
      <c r="A570" s="122"/>
      <c r="B570" s="122"/>
      <c r="C570" s="122"/>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2"/>
      <c r="AO570" s="122"/>
    </row>
    <row r="571" spans="1:41" ht="13.5" customHeight="1">
      <c r="A571" s="122"/>
      <c r="B571" s="122"/>
      <c r="C571" s="122"/>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2"/>
      <c r="AO571" s="122"/>
    </row>
    <row r="572" spans="1:41" ht="13.5" customHeight="1">
      <c r="A572" s="122"/>
      <c r="B572" s="122"/>
      <c r="C572" s="122"/>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2"/>
      <c r="AO572" s="122"/>
    </row>
    <row r="573" spans="1:41" ht="13.5" customHeight="1">
      <c r="A573" s="122"/>
      <c r="B573" s="122"/>
      <c r="C573" s="122"/>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2"/>
      <c r="AO573" s="122"/>
    </row>
    <row r="574" spans="1:41" ht="13.5" customHeight="1">
      <c r="A574" s="122"/>
      <c r="B574" s="122"/>
      <c r="C574" s="122"/>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2"/>
      <c r="AO574" s="122"/>
    </row>
    <row r="575" spans="1:41" ht="13.5" customHeight="1">
      <c r="A575" s="122"/>
      <c r="B575" s="122"/>
      <c r="C575" s="122"/>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2"/>
      <c r="AO575" s="122"/>
    </row>
    <row r="576" spans="1:41" ht="13.5" customHeight="1">
      <c r="A576" s="122"/>
      <c r="B576" s="122"/>
      <c r="C576" s="122"/>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2"/>
      <c r="AO576" s="122"/>
    </row>
    <row r="577" spans="1:41" ht="13.5" customHeight="1">
      <c r="A577" s="122"/>
      <c r="B577" s="122"/>
      <c r="C577" s="122"/>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2"/>
      <c r="AO577" s="122"/>
    </row>
    <row r="578" spans="1:41" ht="13.5" customHeight="1">
      <c r="A578" s="122"/>
      <c r="B578" s="122"/>
      <c r="C578" s="122"/>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2"/>
      <c r="AO578" s="122"/>
    </row>
    <row r="579" spans="1:41" ht="13.5" customHeight="1">
      <c r="A579" s="122"/>
      <c r="B579" s="122"/>
      <c r="C579" s="122"/>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2"/>
      <c r="AO579" s="122"/>
    </row>
    <row r="580" spans="1:41" ht="13.5" customHeight="1">
      <c r="A580" s="122"/>
      <c r="B580" s="122"/>
      <c r="C580" s="122"/>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2"/>
      <c r="AO580" s="122"/>
    </row>
    <row r="581" spans="1:41" ht="13.5" customHeight="1">
      <c r="A581" s="122"/>
      <c r="B581" s="122"/>
      <c r="C581" s="122"/>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2"/>
      <c r="AO581" s="122"/>
    </row>
    <row r="582" spans="1:41" ht="13.5" customHeight="1">
      <c r="A582" s="122"/>
      <c r="B582" s="122"/>
      <c r="C582" s="122"/>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2"/>
      <c r="AO582" s="122"/>
    </row>
    <row r="583" spans="1:41" ht="13.5" customHeight="1">
      <c r="A583" s="122"/>
      <c r="B583" s="122"/>
      <c r="C583" s="122"/>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2"/>
      <c r="AO583" s="122"/>
    </row>
    <row r="584" spans="1:41" ht="13.5" customHeight="1">
      <c r="A584" s="122"/>
      <c r="B584" s="122"/>
      <c r="C584" s="122"/>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2"/>
      <c r="AO584" s="122"/>
    </row>
    <row r="585" spans="1:41" ht="13.5" customHeight="1">
      <c r="A585" s="122"/>
      <c r="B585" s="122"/>
      <c r="C585" s="122"/>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2"/>
      <c r="AO585" s="122"/>
    </row>
    <row r="586" spans="1:41" ht="13.5" customHeight="1">
      <c r="A586" s="122"/>
      <c r="B586" s="122"/>
      <c r="C586" s="122"/>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2"/>
      <c r="AO586" s="122"/>
    </row>
    <row r="587" spans="1:41" ht="13.5" customHeight="1">
      <c r="A587" s="122"/>
      <c r="B587" s="122"/>
      <c r="C587" s="122"/>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2"/>
      <c r="AO587" s="122"/>
    </row>
    <row r="588" spans="1:41" ht="13.5" customHeight="1">
      <c r="A588" s="122"/>
      <c r="B588" s="122"/>
      <c r="C588" s="122"/>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2"/>
      <c r="AO588" s="122"/>
    </row>
    <row r="589" spans="1:41" ht="13.5" customHeight="1">
      <c r="A589" s="122"/>
      <c r="B589" s="122"/>
      <c r="C589" s="122"/>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2"/>
      <c r="AO589" s="122"/>
    </row>
    <row r="590" spans="1:41" ht="13.5" customHeight="1">
      <c r="A590" s="122"/>
      <c r="B590" s="122"/>
      <c r="C590" s="122"/>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2"/>
      <c r="AO590" s="122"/>
    </row>
    <row r="591" spans="1:41" ht="13.5" customHeight="1">
      <c r="A591" s="122"/>
      <c r="B591" s="122"/>
      <c r="C591" s="122"/>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2"/>
      <c r="AO591" s="122"/>
    </row>
    <row r="592" spans="1:41" ht="13.5" customHeight="1">
      <c r="A592" s="122"/>
      <c r="B592" s="122"/>
      <c r="C592" s="122"/>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2"/>
      <c r="AO592" s="122"/>
    </row>
    <row r="593" spans="1:41" ht="13.5" customHeight="1">
      <c r="A593" s="122"/>
      <c r="B593" s="122"/>
      <c r="C593" s="122"/>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2"/>
      <c r="AO593" s="122"/>
    </row>
    <row r="594" spans="1:41" ht="13.5" customHeight="1">
      <c r="A594" s="122"/>
      <c r="B594" s="122"/>
      <c r="C594" s="122"/>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2"/>
      <c r="AO594" s="122"/>
    </row>
    <row r="595" spans="1:41" ht="13.5" customHeight="1">
      <c r="A595" s="122"/>
      <c r="B595" s="122"/>
      <c r="C595" s="122"/>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2"/>
      <c r="AO595" s="122"/>
    </row>
    <row r="596" spans="1:41" ht="13.5" customHeight="1">
      <c r="A596" s="122"/>
      <c r="B596" s="122"/>
      <c r="C596" s="122"/>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2"/>
      <c r="AO596" s="122"/>
    </row>
    <row r="597" spans="1:41" ht="13.5" customHeight="1">
      <c r="A597" s="122"/>
      <c r="B597" s="122"/>
      <c r="C597" s="122"/>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2"/>
      <c r="AO597" s="122"/>
    </row>
    <row r="598" spans="1:41" ht="13.5" customHeight="1">
      <c r="A598" s="122"/>
      <c r="B598" s="122"/>
      <c r="C598" s="122"/>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2"/>
      <c r="AO598" s="122"/>
    </row>
    <row r="599" spans="1:41" ht="13.5" customHeight="1">
      <c r="A599" s="122"/>
      <c r="B599" s="122"/>
      <c r="C599" s="122"/>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2"/>
      <c r="AO599" s="122"/>
    </row>
    <row r="600" spans="1:41" ht="13.5" customHeight="1">
      <c r="A600" s="122"/>
      <c r="B600" s="122"/>
      <c r="C600" s="122"/>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2"/>
      <c r="AO600" s="122"/>
    </row>
    <row r="601" spans="1:41" ht="13.5" customHeight="1">
      <c r="A601" s="122"/>
      <c r="B601" s="122"/>
      <c r="C601" s="122"/>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2"/>
      <c r="AO601" s="122"/>
    </row>
    <row r="602" spans="1:41" ht="13.5" customHeight="1">
      <c r="A602" s="122"/>
      <c r="B602" s="122"/>
      <c r="C602" s="122"/>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2"/>
      <c r="AO602" s="122"/>
    </row>
    <row r="603" spans="1:41" ht="13.5" customHeight="1">
      <c r="A603" s="122"/>
      <c r="B603" s="122"/>
      <c r="C603" s="122"/>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2"/>
      <c r="AO603" s="122"/>
    </row>
    <row r="604" spans="1:41" ht="13.5" customHeight="1">
      <c r="A604" s="122"/>
      <c r="B604" s="122"/>
      <c r="C604" s="122"/>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2"/>
      <c r="AO604" s="122"/>
    </row>
    <row r="605" spans="1:41" ht="13.5" customHeight="1">
      <c r="A605" s="122"/>
      <c r="B605" s="122"/>
      <c r="C605" s="122"/>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2"/>
      <c r="AO605" s="122"/>
    </row>
    <row r="606" spans="1:41" ht="13.5" customHeight="1">
      <c r="A606" s="122"/>
      <c r="B606" s="122"/>
      <c r="C606" s="122"/>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2"/>
      <c r="AO606" s="122"/>
    </row>
    <row r="607" spans="1:41" ht="13.5" customHeight="1">
      <c r="A607" s="122"/>
      <c r="B607" s="122"/>
      <c r="C607" s="122"/>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2"/>
      <c r="AO607" s="122"/>
    </row>
    <row r="608" spans="1:41" ht="13.5" customHeight="1">
      <c r="A608" s="122"/>
      <c r="B608" s="122"/>
      <c r="C608" s="122"/>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2"/>
      <c r="AO608" s="122"/>
    </row>
    <row r="609" spans="1:41" ht="13.5" customHeight="1">
      <c r="A609" s="122"/>
      <c r="B609" s="122"/>
      <c r="C609" s="122"/>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2"/>
      <c r="AO609" s="122"/>
    </row>
    <row r="610" spans="1:41" ht="13.5" customHeight="1">
      <c r="A610" s="122"/>
      <c r="B610" s="122"/>
      <c r="C610" s="122"/>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2"/>
      <c r="AO610" s="122"/>
    </row>
    <row r="611" spans="1:41" ht="13.5" customHeight="1">
      <c r="A611" s="122"/>
      <c r="B611" s="122"/>
      <c r="C611" s="122"/>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2"/>
      <c r="AO611" s="122"/>
    </row>
    <row r="612" spans="1:41" ht="13.5" customHeight="1">
      <c r="A612" s="122"/>
      <c r="B612" s="122"/>
      <c r="C612" s="122"/>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2"/>
      <c r="AO612" s="122"/>
    </row>
    <row r="613" spans="1:41" ht="13.5" customHeight="1">
      <c r="A613" s="122"/>
      <c r="B613" s="122"/>
      <c r="C613" s="122"/>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2"/>
      <c r="AO613" s="122"/>
    </row>
    <row r="614" spans="1:41" ht="13.5" customHeight="1">
      <c r="A614" s="122"/>
      <c r="B614" s="122"/>
      <c r="C614" s="122"/>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2"/>
      <c r="AO614" s="122"/>
    </row>
    <row r="615" spans="1:41" ht="13.5" customHeight="1">
      <c r="A615" s="122"/>
      <c r="B615" s="122"/>
      <c r="C615" s="122"/>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2"/>
      <c r="AO615" s="122"/>
    </row>
    <row r="616" spans="1:41" ht="13.5" customHeight="1">
      <c r="A616" s="122"/>
      <c r="B616" s="122"/>
      <c r="C616" s="122"/>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2"/>
      <c r="AO616" s="122"/>
    </row>
    <row r="617" spans="1:41" ht="13.5" customHeight="1">
      <c r="A617" s="122"/>
      <c r="B617" s="122"/>
      <c r="C617" s="122"/>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2"/>
      <c r="AO617" s="122"/>
    </row>
    <row r="618" spans="1:41" ht="13.5" customHeight="1">
      <c r="A618" s="122"/>
      <c r="B618" s="122"/>
      <c r="C618" s="122"/>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2"/>
      <c r="AO618" s="122"/>
    </row>
    <row r="619" spans="1:41" ht="13.5" customHeight="1">
      <c r="A619" s="122"/>
      <c r="B619" s="122"/>
      <c r="C619" s="122"/>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2"/>
      <c r="AO619" s="122"/>
    </row>
    <row r="620" spans="1:41" ht="13.5" customHeight="1">
      <c r="A620" s="122"/>
      <c r="B620" s="122"/>
      <c r="C620" s="122"/>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2"/>
      <c r="AO620" s="122"/>
    </row>
    <row r="621" spans="1:41" ht="13.5" customHeight="1">
      <c r="A621" s="122"/>
      <c r="B621" s="122"/>
      <c r="C621" s="122"/>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2"/>
      <c r="AO621" s="122"/>
    </row>
    <row r="622" spans="1:41" ht="13.5" customHeight="1">
      <c r="A622" s="122"/>
      <c r="B622" s="122"/>
      <c r="C622" s="122"/>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2"/>
      <c r="AO622" s="122"/>
    </row>
    <row r="623" spans="1:41" ht="13.5" customHeight="1">
      <c r="A623" s="122"/>
      <c r="B623" s="122"/>
      <c r="C623" s="122"/>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2"/>
      <c r="AO623" s="122"/>
    </row>
    <row r="624" spans="1:41" ht="13.5" customHeight="1">
      <c r="A624" s="122"/>
      <c r="B624" s="122"/>
      <c r="C624" s="122"/>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2"/>
      <c r="AO624" s="122"/>
    </row>
    <row r="625" spans="1:41" ht="13.5" customHeight="1">
      <c r="A625" s="122"/>
      <c r="B625" s="122"/>
      <c r="C625" s="122"/>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2"/>
      <c r="AO625" s="122"/>
    </row>
    <row r="626" spans="1:41" ht="13.5" customHeight="1">
      <c r="A626" s="122"/>
      <c r="B626" s="122"/>
      <c r="C626" s="122"/>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2"/>
      <c r="AO626" s="122"/>
    </row>
    <row r="627" spans="1:41" ht="13.5" customHeight="1">
      <c r="A627" s="122"/>
      <c r="B627" s="122"/>
      <c r="C627" s="122"/>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2"/>
      <c r="AO627" s="122"/>
    </row>
    <row r="628" spans="1:41" ht="13.5" customHeight="1">
      <c r="A628" s="122"/>
      <c r="B628" s="122"/>
      <c r="C628" s="122"/>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2"/>
      <c r="AO628" s="122"/>
    </row>
    <row r="629" spans="1:41" ht="13.5" customHeight="1">
      <c r="A629" s="122"/>
      <c r="B629" s="122"/>
      <c r="C629" s="122"/>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2"/>
      <c r="AO629" s="122"/>
    </row>
    <row r="630" spans="1:41" ht="13.5" customHeight="1">
      <c r="A630" s="122"/>
      <c r="B630" s="122"/>
      <c r="C630" s="122"/>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2"/>
      <c r="AO630" s="122"/>
    </row>
    <row r="631" spans="1:41" ht="13.5" customHeight="1">
      <c r="A631" s="122"/>
      <c r="B631" s="122"/>
      <c r="C631" s="122"/>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2"/>
      <c r="AO631" s="122"/>
    </row>
    <row r="632" spans="1:41" ht="13.5" customHeight="1">
      <c r="A632" s="122"/>
      <c r="B632" s="122"/>
      <c r="C632" s="122"/>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2"/>
      <c r="AO632" s="122"/>
    </row>
    <row r="633" spans="1:41" ht="13.5" customHeight="1">
      <c r="A633" s="122"/>
      <c r="B633" s="122"/>
      <c r="C633" s="122"/>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2"/>
      <c r="AO633" s="122"/>
    </row>
    <row r="634" spans="1:41" ht="13.5" customHeight="1">
      <c r="A634" s="122"/>
      <c r="B634" s="122"/>
      <c r="C634" s="122"/>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2"/>
      <c r="AO634" s="122"/>
    </row>
    <row r="635" spans="1:41" ht="13.5" customHeight="1">
      <c r="A635" s="122"/>
      <c r="B635" s="122"/>
      <c r="C635" s="122"/>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2"/>
      <c r="AO635" s="122"/>
    </row>
    <row r="636" spans="1:41" ht="13.5" customHeight="1">
      <c r="A636" s="122"/>
      <c r="B636" s="122"/>
      <c r="C636" s="122"/>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2"/>
      <c r="AO636" s="122"/>
    </row>
    <row r="637" spans="1:41" ht="13.5" customHeight="1">
      <c r="A637" s="122"/>
      <c r="B637" s="122"/>
      <c r="C637" s="122"/>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2"/>
      <c r="AO637" s="122"/>
    </row>
    <row r="638" spans="1:41" ht="13.5" customHeight="1">
      <c r="A638" s="122"/>
      <c r="B638" s="122"/>
      <c r="C638" s="122"/>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2"/>
      <c r="AO638" s="122"/>
    </row>
    <row r="639" spans="1:41" ht="13.5" customHeight="1">
      <c r="A639" s="122"/>
      <c r="B639" s="122"/>
      <c r="C639" s="122"/>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2"/>
      <c r="AO639" s="122"/>
    </row>
    <row r="640" spans="1:41" ht="13.5" customHeight="1">
      <c r="A640" s="122"/>
      <c r="B640" s="122"/>
      <c r="C640" s="122"/>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2"/>
      <c r="AO640" s="122"/>
    </row>
    <row r="641" spans="1:41" ht="13.5" customHeight="1">
      <c r="A641" s="122"/>
      <c r="B641" s="122"/>
      <c r="C641" s="122"/>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2"/>
      <c r="AO641" s="122"/>
    </row>
    <row r="642" spans="1:41" ht="13.5" customHeight="1">
      <c r="A642" s="122"/>
      <c r="B642" s="122"/>
      <c r="C642" s="122"/>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2"/>
      <c r="AO642" s="122"/>
    </row>
    <row r="643" spans="1:41" ht="13.5" customHeight="1">
      <c r="A643" s="122"/>
      <c r="B643" s="122"/>
      <c r="C643" s="122"/>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2"/>
      <c r="AO643" s="122"/>
    </row>
    <row r="644" spans="1:41" ht="13.5" customHeight="1">
      <c r="A644" s="122"/>
      <c r="B644" s="122"/>
      <c r="C644" s="122"/>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2"/>
      <c r="AO644" s="122"/>
    </row>
    <row r="645" spans="1:41" ht="13.5" customHeight="1">
      <c r="A645" s="122"/>
      <c r="B645" s="122"/>
      <c r="C645" s="122"/>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2"/>
      <c r="AO645" s="122"/>
    </row>
    <row r="646" spans="1:41" ht="13.5" customHeight="1">
      <c r="A646" s="122"/>
      <c r="B646" s="122"/>
      <c r="C646" s="122"/>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2"/>
      <c r="AO646" s="122"/>
    </row>
    <row r="647" spans="1:41" ht="13.5" customHeight="1">
      <c r="A647" s="122"/>
      <c r="B647" s="122"/>
      <c r="C647" s="122"/>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2"/>
      <c r="AO647" s="122"/>
    </row>
    <row r="648" spans="1:41" ht="13.5" customHeight="1">
      <c r="A648" s="122"/>
      <c r="B648" s="122"/>
      <c r="C648" s="122"/>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2"/>
      <c r="AO648" s="122"/>
    </row>
    <row r="649" spans="1:41" ht="13.5" customHeight="1">
      <c r="A649" s="122"/>
      <c r="B649" s="122"/>
      <c r="C649" s="122"/>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2"/>
      <c r="AO649" s="122"/>
    </row>
    <row r="650" spans="1:41" ht="13.5" customHeight="1">
      <c r="A650" s="122"/>
      <c r="B650" s="122"/>
      <c r="C650" s="122"/>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2"/>
      <c r="AO650" s="122"/>
    </row>
    <row r="651" spans="1:41" ht="13.5" customHeight="1">
      <c r="A651" s="122"/>
      <c r="B651" s="122"/>
      <c r="C651" s="122"/>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2"/>
      <c r="AO651" s="122"/>
    </row>
    <row r="652" spans="1:41" ht="13.5" customHeight="1">
      <c r="A652" s="122"/>
      <c r="B652" s="122"/>
      <c r="C652" s="122"/>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2"/>
      <c r="AO652" s="122"/>
    </row>
    <row r="653" spans="1:41" ht="13.5" customHeight="1">
      <c r="A653" s="122"/>
      <c r="B653" s="122"/>
      <c r="C653" s="122"/>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2"/>
      <c r="AO653" s="122"/>
    </row>
    <row r="654" spans="1:41" ht="13.5" customHeight="1">
      <c r="A654" s="122"/>
      <c r="B654" s="122"/>
      <c r="C654" s="122"/>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2"/>
      <c r="AO654" s="122"/>
    </row>
    <row r="655" spans="1:41" ht="13.5" customHeight="1">
      <c r="A655" s="122"/>
      <c r="B655" s="122"/>
      <c r="C655" s="122"/>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2"/>
      <c r="AO655" s="122"/>
    </row>
    <row r="656" spans="1:41" ht="13.5" customHeight="1">
      <c r="A656" s="122"/>
      <c r="B656" s="122"/>
      <c r="C656" s="122"/>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2"/>
      <c r="AO656" s="122"/>
    </row>
    <row r="657" spans="1:41" ht="13.5" customHeight="1">
      <c r="A657" s="122"/>
      <c r="B657" s="122"/>
      <c r="C657" s="122"/>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2"/>
      <c r="AO657" s="122"/>
    </row>
    <row r="658" spans="1:41" ht="13.5" customHeight="1">
      <c r="A658" s="122"/>
      <c r="B658" s="122"/>
      <c r="C658" s="122"/>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2"/>
      <c r="AO658" s="122"/>
    </row>
    <row r="659" spans="1:41" ht="13.5" customHeight="1">
      <c r="A659" s="122"/>
      <c r="B659" s="122"/>
      <c r="C659" s="122"/>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2"/>
      <c r="AO659" s="122"/>
    </row>
    <row r="660" spans="1:41" ht="13.5" customHeight="1">
      <c r="A660" s="122"/>
      <c r="B660" s="122"/>
      <c r="C660" s="122"/>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2"/>
      <c r="AO660" s="122"/>
    </row>
    <row r="661" spans="1:41" ht="13.5" customHeight="1">
      <c r="A661" s="122"/>
      <c r="B661" s="122"/>
      <c r="C661" s="122"/>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2"/>
      <c r="AO661" s="122"/>
    </row>
    <row r="662" spans="1:41" ht="13.5" customHeight="1">
      <c r="A662" s="122"/>
      <c r="B662" s="122"/>
      <c r="C662" s="122"/>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2"/>
      <c r="AO662" s="122"/>
    </row>
    <row r="663" spans="1:41" ht="13.5" customHeight="1">
      <c r="A663" s="122"/>
      <c r="B663" s="122"/>
      <c r="C663" s="122"/>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2"/>
      <c r="AO663" s="122"/>
    </row>
    <row r="664" spans="1:41" ht="13.5" customHeight="1">
      <c r="A664" s="122"/>
      <c r="B664" s="122"/>
      <c r="C664" s="122"/>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2"/>
      <c r="AO664" s="122"/>
    </row>
    <row r="665" spans="1:41" ht="13.5" customHeight="1">
      <c r="A665" s="122"/>
      <c r="B665" s="122"/>
      <c r="C665" s="122"/>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2"/>
      <c r="AO665" s="122"/>
    </row>
    <row r="666" spans="1:41" ht="13.5" customHeight="1">
      <c r="A666" s="122"/>
      <c r="B666" s="122"/>
      <c r="C666" s="122"/>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2"/>
      <c r="AO666" s="122"/>
    </row>
    <row r="667" spans="1:41" ht="13.5" customHeight="1">
      <c r="A667" s="122"/>
      <c r="B667" s="122"/>
      <c r="C667" s="122"/>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2"/>
      <c r="AO667" s="122"/>
    </row>
    <row r="668" spans="1:41" ht="13.5" customHeight="1">
      <c r="A668" s="122"/>
      <c r="B668" s="122"/>
      <c r="C668" s="122"/>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2"/>
      <c r="AO668" s="122"/>
    </row>
    <row r="669" spans="1:41" ht="13.5" customHeight="1">
      <c r="A669" s="122"/>
      <c r="B669" s="122"/>
      <c r="C669" s="122"/>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2"/>
      <c r="AO669" s="122"/>
    </row>
    <row r="670" spans="1:41" ht="13.5" customHeight="1">
      <c r="A670" s="122"/>
      <c r="B670" s="122"/>
      <c r="C670" s="122"/>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2"/>
      <c r="AO670" s="122"/>
    </row>
    <row r="671" spans="1:41" ht="13.5" customHeight="1">
      <c r="A671" s="122"/>
      <c r="B671" s="122"/>
      <c r="C671" s="122"/>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2"/>
      <c r="AO671" s="122"/>
    </row>
    <row r="672" spans="1:41" ht="13.5" customHeight="1">
      <c r="A672" s="122"/>
      <c r="B672" s="122"/>
      <c r="C672" s="122"/>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2"/>
      <c r="AO672" s="122"/>
    </row>
    <row r="673" spans="1:41" ht="13.5" customHeight="1">
      <c r="A673" s="122"/>
      <c r="B673" s="122"/>
      <c r="C673" s="122"/>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2"/>
      <c r="AO673" s="122"/>
    </row>
    <row r="674" spans="1:41" ht="13.5" customHeight="1">
      <c r="A674" s="122"/>
      <c r="B674" s="122"/>
      <c r="C674" s="122"/>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2"/>
      <c r="AO674" s="122"/>
    </row>
    <row r="675" spans="1:41" ht="13.5" customHeight="1">
      <c r="A675" s="122"/>
      <c r="B675" s="122"/>
      <c r="C675" s="122"/>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2"/>
      <c r="AO675" s="122"/>
    </row>
    <row r="676" spans="1:41" ht="13.5" customHeight="1">
      <c r="A676" s="122"/>
      <c r="B676" s="122"/>
      <c r="C676" s="122"/>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2"/>
      <c r="AO676" s="122"/>
    </row>
    <row r="677" spans="1:41" ht="13.5" customHeight="1">
      <c r="A677" s="122"/>
      <c r="B677" s="122"/>
      <c r="C677" s="122"/>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2"/>
      <c r="AO677" s="122"/>
    </row>
    <row r="678" spans="1:41" ht="13.5" customHeight="1">
      <c r="A678" s="122"/>
      <c r="B678" s="122"/>
      <c r="C678" s="122"/>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2"/>
      <c r="AO678" s="122"/>
    </row>
    <row r="679" spans="1:41" ht="13.5" customHeight="1">
      <c r="A679" s="122"/>
      <c r="B679" s="122"/>
      <c r="C679" s="122"/>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2"/>
      <c r="AO679" s="122"/>
    </row>
    <row r="680" spans="1:41" ht="13.5" customHeight="1">
      <c r="A680" s="122"/>
      <c r="B680" s="122"/>
      <c r="C680" s="122"/>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2"/>
      <c r="AO680" s="122"/>
    </row>
    <row r="681" spans="1:41" ht="13.5" customHeight="1">
      <c r="A681" s="122"/>
      <c r="B681" s="122"/>
      <c r="C681" s="122"/>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2"/>
      <c r="AO681" s="122"/>
    </row>
    <row r="682" spans="1:41" ht="13.5" customHeight="1">
      <c r="A682" s="122"/>
      <c r="B682" s="122"/>
      <c r="C682" s="122"/>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2"/>
      <c r="AO682" s="122"/>
    </row>
    <row r="683" spans="1:41" ht="13.5" customHeight="1">
      <c r="A683" s="122"/>
      <c r="B683" s="122"/>
      <c r="C683" s="122"/>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2"/>
      <c r="AO683" s="122"/>
    </row>
    <row r="684" spans="1:41" ht="13.5" customHeight="1">
      <c r="A684" s="122"/>
      <c r="B684" s="122"/>
      <c r="C684" s="122"/>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2"/>
      <c r="AO684" s="122"/>
    </row>
    <row r="685" spans="1:41" ht="13.5" customHeight="1">
      <c r="A685" s="122"/>
      <c r="B685" s="122"/>
      <c r="C685" s="122"/>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2"/>
      <c r="AO685" s="122"/>
    </row>
    <row r="686" spans="1:41" ht="13.5" customHeight="1">
      <c r="A686" s="122"/>
      <c r="B686" s="122"/>
      <c r="C686" s="122"/>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2"/>
      <c r="AO686" s="122"/>
    </row>
    <row r="687" spans="1:41" ht="13.5" customHeight="1">
      <c r="A687" s="122"/>
      <c r="B687" s="122"/>
      <c r="C687" s="122"/>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2"/>
      <c r="AO687" s="122"/>
    </row>
    <row r="688" spans="1:41" ht="13.5" customHeight="1">
      <c r="A688" s="122"/>
      <c r="B688" s="122"/>
      <c r="C688" s="122"/>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2"/>
      <c r="AO688" s="122"/>
    </row>
    <row r="689" spans="1:41" ht="13.5" customHeight="1">
      <c r="A689" s="122"/>
      <c r="B689" s="122"/>
      <c r="C689" s="122"/>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2"/>
      <c r="AO689" s="122"/>
    </row>
    <row r="690" spans="1:41" ht="13.5" customHeight="1">
      <c r="A690" s="122"/>
      <c r="B690" s="122"/>
      <c r="C690" s="122"/>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2"/>
      <c r="AO690" s="122"/>
    </row>
    <row r="691" spans="1:41" ht="13.5" customHeight="1">
      <c r="A691" s="122"/>
      <c r="B691" s="122"/>
      <c r="C691" s="122"/>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2"/>
      <c r="AO691" s="122"/>
    </row>
    <row r="692" spans="1:41" ht="13.5" customHeight="1">
      <c r="A692" s="122"/>
      <c r="B692" s="122"/>
      <c r="C692" s="122"/>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2"/>
      <c r="AO692" s="122"/>
    </row>
    <row r="693" spans="1:41" ht="13.5" customHeight="1">
      <c r="A693" s="122"/>
      <c r="B693" s="122"/>
      <c r="C693" s="122"/>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2"/>
      <c r="AO693" s="122"/>
    </row>
    <row r="694" spans="1:41" ht="13.5" customHeight="1">
      <c r="A694" s="122"/>
      <c r="B694" s="122"/>
      <c r="C694" s="122"/>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2"/>
      <c r="AO694" s="122"/>
    </row>
    <row r="695" spans="1:41" ht="13.5" customHeight="1">
      <c r="A695" s="122"/>
      <c r="B695" s="122"/>
      <c r="C695" s="122"/>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2"/>
      <c r="AO695" s="122"/>
    </row>
    <row r="696" spans="1:41" ht="13.5" customHeight="1">
      <c r="A696" s="122"/>
      <c r="B696" s="122"/>
      <c r="C696" s="122"/>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2"/>
      <c r="AO696" s="122"/>
    </row>
    <row r="697" spans="1:41" ht="13.5" customHeight="1">
      <c r="A697" s="122"/>
      <c r="B697" s="122"/>
      <c r="C697" s="122"/>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2"/>
      <c r="AO697" s="122"/>
    </row>
    <row r="698" spans="1:41" ht="13.5" customHeight="1">
      <c r="A698" s="122"/>
      <c r="B698" s="122"/>
      <c r="C698" s="122"/>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2"/>
      <c r="AO698" s="122"/>
    </row>
    <row r="699" spans="1:41" ht="13.5" customHeight="1">
      <c r="A699" s="122"/>
      <c r="B699" s="122"/>
      <c r="C699" s="122"/>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2"/>
      <c r="AO699" s="122"/>
    </row>
    <row r="700" spans="1:41" ht="13.5" customHeight="1">
      <c r="A700" s="122"/>
      <c r="B700" s="122"/>
      <c r="C700" s="122"/>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2"/>
      <c r="AO700" s="122"/>
    </row>
    <row r="701" spans="1:41" ht="13.5" customHeight="1">
      <c r="A701" s="122"/>
      <c r="B701" s="122"/>
      <c r="C701" s="122"/>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2"/>
      <c r="AO701" s="122"/>
    </row>
    <row r="702" spans="1:41" ht="13.5" customHeight="1">
      <c r="A702" s="122"/>
      <c r="B702" s="122"/>
      <c r="C702" s="122"/>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2"/>
      <c r="AO702" s="122"/>
    </row>
    <row r="703" spans="1:41" ht="13.5" customHeight="1">
      <c r="A703" s="122"/>
      <c r="B703" s="122"/>
      <c r="C703" s="122"/>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2"/>
      <c r="AO703" s="122"/>
    </row>
    <row r="704" spans="1:41" ht="13.5" customHeight="1">
      <c r="A704" s="122"/>
      <c r="B704" s="122"/>
      <c r="C704" s="122"/>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2"/>
      <c r="AO704" s="122"/>
    </row>
    <row r="705" spans="1:41" ht="13.5" customHeight="1">
      <c r="A705" s="122"/>
      <c r="B705" s="122"/>
      <c r="C705" s="122"/>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2"/>
      <c r="AO705" s="122"/>
    </row>
    <row r="706" spans="1:41" ht="13.5" customHeight="1">
      <c r="A706" s="122"/>
      <c r="B706" s="122"/>
      <c r="C706" s="122"/>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2"/>
      <c r="AO706" s="122"/>
    </row>
    <row r="707" spans="1:41" ht="13.5" customHeight="1">
      <c r="A707" s="122"/>
      <c r="B707" s="122"/>
      <c r="C707" s="122"/>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2"/>
      <c r="AO707" s="122"/>
    </row>
    <row r="708" spans="1:41" ht="13.5" customHeight="1">
      <c r="A708" s="122"/>
      <c r="B708" s="122"/>
      <c r="C708" s="122"/>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2"/>
      <c r="AO708" s="122"/>
    </row>
    <row r="709" spans="1:41" ht="13.5" customHeight="1">
      <c r="A709" s="122"/>
      <c r="B709" s="122"/>
      <c r="C709" s="122"/>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2"/>
      <c r="AO709" s="122"/>
    </row>
    <row r="710" spans="1:41" ht="13.5" customHeight="1">
      <c r="A710" s="122"/>
      <c r="B710" s="122"/>
      <c r="C710" s="122"/>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2"/>
      <c r="AO710" s="122"/>
    </row>
    <row r="711" spans="1:41" ht="13.5" customHeight="1">
      <c r="A711" s="122"/>
      <c r="B711" s="122"/>
      <c r="C711" s="122"/>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2"/>
      <c r="AO711" s="122"/>
    </row>
    <row r="712" spans="1:41" ht="13.5" customHeight="1">
      <c r="A712" s="122"/>
      <c r="B712" s="122"/>
      <c r="C712" s="122"/>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2"/>
      <c r="AO712" s="122"/>
    </row>
    <row r="713" spans="1:41" ht="13.5" customHeight="1">
      <c r="A713" s="122"/>
      <c r="B713" s="122"/>
      <c r="C713" s="122"/>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2"/>
      <c r="AO713" s="122"/>
    </row>
    <row r="714" spans="1:41" ht="13.5" customHeight="1">
      <c r="A714" s="122"/>
      <c r="B714" s="122"/>
      <c r="C714" s="122"/>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2"/>
      <c r="AO714" s="122"/>
    </row>
    <row r="715" spans="1:41" ht="13.5" customHeight="1">
      <c r="A715" s="122"/>
      <c r="B715" s="122"/>
      <c r="C715" s="122"/>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2"/>
      <c r="AO715" s="122"/>
    </row>
    <row r="716" spans="1:41" ht="13.5" customHeight="1">
      <c r="A716" s="122"/>
      <c r="B716" s="122"/>
      <c r="C716" s="122"/>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2"/>
      <c r="AO716" s="122"/>
    </row>
    <row r="717" spans="1:41" ht="13.5" customHeight="1">
      <c r="A717" s="122"/>
      <c r="B717" s="122"/>
      <c r="C717" s="122"/>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2"/>
      <c r="AO717" s="122"/>
    </row>
    <row r="718" spans="1:41" ht="13.5" customHeight="1">
      <c r="A718" s="122"/>
      <c r="B718" s="122"/>
      <c r="C718" s="122"/>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2"/>
      <c r="AO718" s="122"/>
    </row>
    <row r="719" spans="1:41" ht="13.5" customHeight="1">
      <c r="A719" s="122"/>
      <c r="B719" s="122"/>
      <c r="C719" s="122"/>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2"/>
      <c r="AO719" s="122"/>
    </row>
    <row r="720" spans="1:41" ht="13.5" customHeight="1">
      <c r="A720" s="122"/>
      <c r="B720" s="122"/>
      <c r="C720" s="122"/>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2"/>
      <c r="AO720" s="122"/>
    </row>
    <row r="721" spans="1:41" ht="13.5" customHeight="1">
      <c r="A721" s="122"/>
      <c r="B721" s="122"/>
      <c r="C721" s="122"/>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2"/>
      <c r="AO721" s="122"/>
    </row>
    <row r="722" spans="1:41" ht="13.5" customHeight="1">
      <c r="A722" s="122"/>
      <c r="B722" s="122"/>
      <c r="C722" s="122"/>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2"/>
      <c r="AO722" s="122"/>
    </row>
    <row r="723" spans="1:41" ht="13.5" customHeight="1">
      <c r="A723" s="122"/>
      <c r="B723" s="122"/>
      <c r="C723" s="122"/>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2"/>
      <c r="AO723" s="122"/>
    </row>
    <row r="724" spans="1:41" ht="13.5" customHeight="1">
      <c r="A724" s="122"/>
      <c r="B724" s="122"/>
      <c r="C724" s="122"/>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2"/>
      <c r="AO724" s="122"/>
    </row>
    <row r="725" spans="1:41" ht="13.5" customHeight="1">
      <c r="A725" s="122"/>
      <c r="B725" s="122"/>
      <c r="C725" s="122"/>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2"/>
      <c r="AO725" s="122"/>
    </row>
    <row r="726" spans="1:41" ht="13.5" customHeight="1">
      <c r="A726" s="122"/>
      <c r="B726" s="122"/>
      <c r="C726" s="122"/>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2"/>
      <c r="AO726" s="122"/>
    </row>
    <row r="727" spans="1:41" ht="13.5" customHeight="1">
      <c r="A727" s="122"/>
      <c r="B727" s="122"/>
      <c r="C727" s="122"/>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2"/>
      <c r="AO727" s="122"/>
    </row>
    <row r="728" spans="1:41" ht="13.5" customHeight="1">
      <c r="A728" s="122"/>
      <c r="B728" s="122"/>
      <c r="C728" s="122"/>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2"/>
      <c r="AO728" s="122"/>
    </row>
    <row r="729" spans="1:41" ht="13.5" customHeight="1">
      <c r="A729" s="122"/>
      <c r="B729" s="122"/>
      <c r="C729" s="122"/>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2"/>
      <c r="AO729" s="122"/>
    </row>
    <row r="730" spans="1:41" ht="13.5" customHeight="1">
      <c r="A730" s="122"/>
      <c r="B730" s="122"/>
      <c r="C730" s="122"/>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2"/>
      <c r="AO730" s="122"/>
    </row>
    <row r="731" spans="1:41" ht="13.5" customHeight="1">
      <c r="A731" s="122"/>
      <c r="B731" s="122"/>
      <c r="C731" s="122"/>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2"/>
      <c r="AO731" s="122"/>
    </row>
    <row r="732" spans="1:41" ht="13.5" customHeight="1">
      <c r="A732" s="122"/>
      <c r="B732" s="122"/>
      <c r="C732" s="122"/>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2"/>
      <c r="AO732" s="122"/>
    </row>
    <row r="733" spans="1:41" ht="13.5" customHeight="1">
      <c r="A733" s="122"/>
      <c r="B733" s="122"/>
      <c r="C733" s="122"/>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2"/>
      <c r="AO733" s="122"/>
    </row>
    <row r="734" spans="1:41" ht="13.5" customHeight="1">
      <c r="A734" s="122"/>
      <c r="B734" s="122"/>
      <c r="C734" s="122"/>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2"/>
      <c r="AO734" s="122"/>
    </row>
    <row r="735" spans="1:41" ht="13.5" customHeight="1">
      <c r="A735" s="122"/>
      <c r="B735" s="122"/>
      <c r="C735" s="122"/>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2"/>
      <c r="AO735" s="122"/>
    </row>
    <row r="736" spans="1:41" ht="13.5" customHeight="1">
      <c r="A736" s="122"/>
      <c r="B736" s="122"/>
      <c r="C736" s="122"/>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2"/>
      <c r="AO736" s="122"/>
    </row>
    <row r="737" spans="1:41" ht="13.5" customHeight="1">
      <c r="A737" s="122"/>
      <c r="B737" s="122"/>
      <c r="C737" s="122"/>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2"/>
      <c r="AO737" s="122"/>
    </row>
    <row r="738" spans="1:41" ht="13.5" customHeight="1">
      <c r="A738" s="122"/>
      <c r="B738" s="122"/>
      <c r="C738" s="122"/>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2"/>
      <c r="AO738" s="122"/>
    </row>
    <row r="739" spans="1:41" ht="13.5" customHeight="1">
      <c r="A739" s="122"/>
      <c r="B739" s="122"/>
      <c r="C739" s="122"/>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2"/>
      <c r="AO739" s="122"/>
    </row>
    <row r="740" spans="1:41" ht="13.5" customHeight="1">
      <c r="A740" s="122"/>
      <c r="B740" s="122"/>
      <c r="C740" s="122"/>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2"/>
      <c r="AO740" s="122"/>
    </row>
    <row r="741" spans="1:41" ht="13.5" customHeight="1">
      <c r="A741" s="122"/>
      <c r="B741" s="122"/>
      <c r="C741" s="122"/>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2"/>
      <c r="AO741" s="122"/>
    </row>
    <row r="742" spans="1:41" ht="13.5" customHeight="1">
      <c r="A742" s="122"/>
      <c r="B742" s="122"/>
      <c r="C742" s="122"/>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2"/>
      <c r="AO742" s="122"/>
    </row>
    <row r="743" spans="1:41" ht="13.5" customHeight="1">
      <c r="A743" s="122"/>
      <c r="B743" s="122"/>
      <c r="C743" s="122"/>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2"/>
      <c r="AO743" s="122"/>
    </row>
    <row r="744" spans="1:41" ht="13.5" customHeight="1">
      <c r="A744" s="122"/>
      <c r="B744" s="122"/>
      <c r="C744" s="122"/>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2"/>
      <c r="AO744" s="122"/>
    </row>
    <row r="745" spans="1:41" ht="13.5" customHeight="1">
      <c r="A745" s="122"/>
      <c r="B745" s="122"/>
      <c r="C745" s="122"/>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2"/>
      <c r="AO745" s="122"/>
    </row>
    <row r="746" spans="1:41" ht="13.5" customHeight="1">
      <c r="A746" s="122"/>
      <c r="B746" s="122"/>
      <c r="C746" s="122"/>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2"/>
      <c r="AO746" s="122"/>
    </row>
    <row r="747" spans="1:41" ht="13.5" customHeight="1">
      <c r="A747" s="122"/>
      <c r="B747" s="122"/>
      <c r="C747" s="122"/>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2"/>
      <c r="AO747" s="122"/>
    </row>
    <row r="748" spans="1:41" ht="13.5" customHeight="1">
      <c r="A748" s="122"/>
      <c r="B748" s="122"/>
      <c r="C748" s="122"/>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2"/>
      <c r="AO748" s="122"/>
    </row>
    <row r="749" spans="1:41" ht="13.5" customHeight="1">
      <c r="A749" s="122"/>
      <c r="B749" s="122"/>
      <c r="C749" s="122"/>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2"/>
      <c r="AO749" s="122"/>
    </row>
    <row r="750" spans="1:41" ht="13.5" customHeight="1">
      <c r="A750" s="122"/>
      <c r="B750" s="122"/>
      <c r="C750" s="122"/>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2"/>
      <c r="AO750" s="122"/>
    </row>
    <row r="751" spans="1:41" ht="13.5" customHeight="1">
      <c r="A751" s="122"/>
      <c r="B751" s="122"/>
      <c r="C751" s="122"/>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2"/>
      <c r="AO751" s="122"/>
    </row>
    <row r="752" spans="1:41" ht="13.5" customHeight="1">
      <c r="A752" s="122"/>
      <c r="B752" s="122"/>
      <c r="C752" s="122"/>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2"/>
      <c r="AO752" s="122"/>
    </row>
    <row r="753" spans="1:41" ht="13.5" customHeight="1">
      <c r="A753" s="122"/>
      <c r="B753" s="122"/>
      <c r="C753" s="122"/>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2"/>
      <c r="AO753" s="122"/>
    </row>
    <row r="754" spans="1:41" ht="13.5" customHeight="1">
      <c r="A754" s="122"/>
      <c r="B754" s="122"/>
      <c r="C754" s="122"/>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2"/>
      <c r="AO754" s="122"/>
    </row>
    <row r="755" spans="1:41" ht="13.5" customHeight="1">
      <c r="A755" s="122"/>
      <c r="B755" s="122"/>
      <c r="C755" s="122"/>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2"/>
      <c r="AO755" s="122"/>
    </row>
    <row r="756" spans="1:41" ht="13.5" customHeight="1">
      <c r="A756" s="122"/>
      <c r="B756" s="122"/>
      <c r="C756" s="122"/>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2"/>
      <c r="AO756" s="122"/>
    </row>
    <row r="757" spans="1:41" ht="13.5" customHeight="1">
      <c r="A757" s="122"/>
      <c r="B757" s="122"/>
      <c r="C757" s="122"/>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2"/>
      <c r="AO757" s="122"/>
    </row>
    <row r="758" spans="1:41" ht="13.5" customHeight="1">
      <c r="A758" s="122"/>
      <c r="B758" s="122"/>
      <c r="C758" s="122"/>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2"/>
      <c r="AO758" s="122"/>
    </row>
    <row r="759" spans="1:41" ht="13.5" customHeight="1">
      <c r="A759" s="122"/>
      <c r="B759" s="122"/>
      <c r="C759" s="122"/>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2"/>
      <c r="AO759" s="122"/>
    </row>
    <row r="760" spans="1:41" ht="13.5" customHeight="1">
      <c r="A760" s="122"/>
      <c r="B760" s="122"/>
      <c r="C760" s="122"/>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2"/>
      <c r="AO760" s="122"/>
    </row>
    <row r="761" spans="1:41" ht="13.5" customHeight="1">
      <c r="A761" s="122"/>
      <c r="B761" s="122"/>
      <c r="C761" s="122"/>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2"/>
      <c r="AO761" s="122"/>
    </row>
    <row r="762" spans="1:41" ht="13.5" customHeight="1">
      <c r="A762" s="122"/>
      <c r="B762" s="122"/>
      <c r="C762" s="122"/>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2"/>
      <c r="AO762" s="122"/>
    </row>
    <row r="763" spans="1:41" ht="13.5" customHeight="1">
      <c r="A763" s="122"/>
      <c r="B763" s="122"/>
      <c r="C763" s="122"/>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2"/>
      <c r="AO763" s="122"/>
    </row>
    <row r="764" spans="1:41" ht="13.5" customHeight="1">
      <c r="A764" s="122"/>
      <c r="B764" s="122"/>
      <c r="C764" s="122"/>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2"/>
      <c r="AO764" s="122"/>
    </row>
    <row r="765" spans="1:41" ht="13.5" customHeight="1">
      <c r="A765" s="122"/>
      <c r="B765" s="122"/>
      <c r="C765" s="122"/>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2"/>
      <c r="AO765" s="122"/>
    </row>
    <row r="766" spans="1:41" ht="13.5" customHeight="1">
      <c r="A766" s="122"/>
      <c r="B766" s="122"/>
      <c r="C766" s="122"/>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2"/>
      <c r="AO766" s="122"/>
    </row>
    <row r="767" spans="1:41" ht="13.5" customHeight="1">
      <c r="A767" s="122"/>
      <c r="B767" s="122"/>
      <c r="C767" s="122"/>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2"/>
      <c r="AO767" s="122"/>
    </row>
    <row r="768" spans="1:41" ht="13.5" customHeight="1">
      <c r="A768" s="122"/>
      <c r="B768" s="122"/>
      <c r="C768" s="122"/>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2"/>
      <c r="AO768" s="122"/>
    </row>
    <row r="769" spans="1:41" ht="13.5" customHeight="1">
      <c r="A769" s="122"/>
      <c r="B769" s="122"/>
      <c r="C769" s="122"/>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2"/>
      <c r="AO769" s="122"/>
    </row>
    <row r="770" spans="1:41" ht="13.5" customHeight="1">
      <c r="A770" s="122"/>
      <c r="B770" s="122"/>
      <c r="C770" s="122"/>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2"/>
      <c r="AO770" s="122"/>
    </row>
    <row r="771" spans="1:41" ht="13.5" customHeight="1">
      <c r="A771" s="122"/>
      <c r="B771" s="122"/>
      <c r="C771" s="122"/>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2"/>
      <c r="AO771" s="122"/>
    </row>
    <row r="772" spans="1:41" ht="13.5" customHeight="1">
      <c r="A772" s="122"/>
      <c r="B772" s="122"/>
      <c r="C772" s="122"/>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2"/>
      <c r="AO772" s="122"/>
    </row>
    <row r="773" spans="1:41" ht="13.5" customHeight="1">
      <c r="A773" s="122"/>
      <c r="B773" s="122"/>
      <c r="C773" s="122"/>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2"/>
      <c r="AO773" s="122"/>
    </row>
    <row r="774" spans="1:41" ht="13.5" customHeight="1">
      <c r="A774" s="122"/>
      <c r="B774" s="122"/>
      <c r="C774" s="122"/>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2"/>
      <c r="AO774" s="122"/>
    </row>
    <row r="775" spans="1:41" ht="13.5" customHeight="1">
      <c r="A775" s="122"/>
      <c r="B775" s="122"/>
      <c r="C775" s="122"/>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2"/>
      <c r="AO775" s="122"/>
    </row>
    <row r="776" spans="1:41" ht="13.5" customHeight="1">
      <c r="A776" s="122"/>
      <c r="B776" s="122"/>
      <c r="C776" s="122"/>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2"/>
      <c r="AO776" s="122"/>
    </row>
    <row r="777" spans="1:41" ht="13.5" customHeight="1">
      <c r="A777" s="122"/>
      <c r="B777" s="122"/>
      <c r="C777" s="122"/>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2"/>
      <c r="AO777" s="122"/>
    </row>
    <row r="778" spans="1:41" ht="13.5" customHeight="1">
      <c r="A778" s="122"/>
      <c r="B778" s="122"/>
      <c r="C778" s="122"/>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2"/>
      <c r="AO778" s="122"/>
    </row>
    <row r="779" spans="1:41" ht="13.5" customHeight="1">
      <c r="A779" s="122"/>
      <c r="B779" s="122"/>
      <c r="C779" s="122"/>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2"/>
      <c r="AO779" s="122"/>
    </row>
    <row r="780" spans="1:41" ht="13.5" customHeight="1">
      <c r="A780" s="122"/>
      <c r="B780" s="122"/>
      <c r="C780" s="122"/>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2"/>
      <c r="AO780" s="122"/>
    </row>
    <row r="781" spans="1:41" ht="13.5" customHeight="1">
      <c r="A781" s="122"/>
      <c r="B781" s="122"/>
      <c r="C781" s="122"/>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2"/>
      <c r="AO781" s="122"/>
    </row>
    <row r="782" spans="1:41" ht="13.5" customHeight="1">
      <c r="A782" s="122"/>
      <c r="B782" s="122"/>
      <c r="C782" s="122"/>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2"/>
      <c r="AO782" s="122"/>
    </row>
    <row r="783" spans="1:41" ht="13.5" customHeight="1">
      <c r="A783" s="122"/>
      <c r="B783" s="122"/>
      <c r="C783" s="122"/>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2"/>
      <c r="AO783" s="122"/>
    </row>
    <row r="784" spans="1:41" ht="13.5" customHeight="1">
      <c r="A784" s="122"/>
      <c r="B784" s="122"/>
      <c r="C784" s="122"/>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2"/>
      <c r="AO784" s="122"/>
    </row>
    <row r="785" spans="1:41" ht="13.5" customHeight="1">
      <c r="A785" s="122"/>
      <c r="B785" s="122"/>
      <c r="C785" s="122"/>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2"/>
      <c r="AO785" s="122"/>
    </row>
    <row r="786" spans="1:41" ht="13.5" customHeight="1">
      <c r="A786" s="122"/>
      <c r="B786" s="122"/>
      <c r="C786" s="122"/>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2"/>
      <c r="AO786" s="122"/>
    </row>
    <row r="787" spans="1:41" ht="13.5" customHeight="1">
      <c r="A787" s="122"/>
      <c r="B787" s="122"/>
      <c r="C787" s="122"/>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2"/>
      <c r="AO787" s="122"/>
    </row>
    <row r="788" spans="1:41" ht="13.5" customHeight="1">
      <c r="A788" s="122"/>
      <c r="B788" s="122"/>
      <c r="C788" s="122"/>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2"/>
      <c r="AO788" s="122"/>
    </row>
    <row r="789" spans="1:41" ht="13.5" customHeight="1">
      <c r="A789" s="122"/>
      <c r="B789" s="122"/>
      <c r="C789" s="122"/>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2"/>
      <c r="AO789" s="122"/>
    </row>
    <row r="790" spans="1:41" ht="13.5" customHeight="1">
      <c r="A790" s="122"/>
      <c r="B790" s="122"/>
      <c r="C790" s="122"/>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2"/>
      <c r="AO790" s="122"/>
    </row>
    <row r="791" spans="1:41" ht="13.5" customHeight="1">
      <c r="A791" s="122"/>
      <c r="B791" s="122"/>
      <c r="C791" s="122"/>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2"/>
      <c r="AO791" s="122"/>
    </row>
    <row r="792" spans="1:41" ht="13.5" customHeight="1">
      <c r="A792" s="122"/>
      <c r="B792" s="122"/>
      <c r="C792" s="122"/>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2"/>
      <c r="AO792" s="122"/>
    </row>
    <row r="793" spans="1:41" ht="13.5" customHeight="1">
      <c r="A793" s="122"/>
      <c r="B793" s="122"/>
      <c r="C793" s="122"/>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2"/>
      <c r="AO793" s="122"/>
    </row>
    <row r="794" spans="1:41" ht="13.5" customHeight="1">
      <c r="A794" s="122"/>
      <c r="B794" s="122"/>
      <c r="C794" s="122"/>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2"/>
      <c r="AO794" s="122"/>
    </row>
    <row r="795" spans="1:41" ht="13.5" customHeight="1">
      <c r="A795" s="122"/>
      <c r="B795" s="122"/>
      <c r="C795" s="122"/>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2"/>
      <c r="AO795" s="122"/>
    </row>
    <row r="796" spans="1:41" ht="13.5" customHeight="1">
      <c r="A796" s="122"/>
      <c r="B796" s="122"/>
      <c r="C796" s="122"/>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2"/>
      <c r="AO796" s="122"/>
    </row>
    <row r="797" spans="1:41" ht="13.5" customHeight="1">
      <c r="A797" s="122"/>
      <c r="B797" s="122"/>
      <c r="C797" s="122"/>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2"/>
      <c r="AO797" s="122"/>
    </row>
    <row r="798" spans="1:41" ht="13.5" customHeight="1">
      <c r="A798" s="122"/>
      <c r="B798" s="122"/>
      <c r="C798" s="122"/>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2"/>
      <c r="AO798" s="122"/>
    </row>
    <row r="799" spans="1:41" ht="13.5" customHeight="1">
      <c r="A799" s="122"/>
      <c r="B799" s="122"/>
      <c r="C799" s="122"/>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2"/>
      <c r="AO799" s="122"/>
    </row>
    <row r="800" spans="1:41" ht="13.5" customHeight="1">
      <c r="A800" s="122"/>
      <c r="B800" s="122"/>
      <c r="C800" s="122"/>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2"/>
      <c r="AO800" s="122"/>
    </row>
    <row r="801" spans="1:41" ht="13.5" customHeight="1">
      <c r="A801" s="122"/>
      <c r="B801" s="122"/>
      <c r="C801" s="122"/>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2"/>
      <c r="AO801" s="122"/>
    </row>
    <row r="802" spans="1:41" ht="13.5" customHeight="1">
      <c r="A802" s="122"/>
      <c r="B802" s="122"/>
      <c r="C802" s="122"/>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2"/>
      <c r="AO802" s="122"/>
    </row>
    <row r="803" spans="1:41" ht="13.5" customHeight="1">
      <c r="A803" s="122"/>
      <c r="B803" s="122"/>
      <c r="C803" s="122"/>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2"/>
      <c r="AO803" s="122"/>
    </row>
    <row r="804" spans="1:41" ht="13.5" customHeight="1">
      <c r="A804" s="122"/>
      <c r="B804" s="122"/>
      <c r="C804" s="122"/>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2"/>
      <c r="AO804" s="122"/>
    </row>
    <row r="805" spans="1:41" ht="13.5" customHeight="1">
      <c r="A805" s="122"/>
      <c r="B805" s="122"/>
      <c r="C805" s="122"/>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2"/>
      <c r="AO805" s="122"/>
    </row>
    <row r="806" spans="1:41" ht="13.5" customHeight="1">
      <c r="A806" s="122"/>
      <c r="B806" s="122"/>
      <c r="C806" s="122"/>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2"/>
      <c r="AO806" s="122"/>
    </row>
    <row r="807" spans="1:41" ht="13.5" customHeight="1">
      <c r="A807" s="122"/>
      <c r="B807" s="122"/>
      <c r="C807" s="122"/>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2"/>
      <c r="AO807" s="122"/>
    </row>
    <row r="808" spans="1:41" ht="13.5" customHeight="1">
      <c r="A808" s="122"/>
      <c r="B808" s="122"/>
      <c r="C808" s="122"/>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2"/>
      <c r="AO808" s="122"/>
    </row>
    <row r="809" spans="1:41" ht="13.5" customHeight="1">
      <c r="A809" s="122"/>
      <c r="B809" s="122"/>
      <c r="C809" s="122"/>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2"/>
      <c r="AO809" s="122"/>
    </row>
    <row r="810" spans="1:41" ht="13.5" customHeight="1">
      <c r="A810" s="122"/>
      <c r="B810" s="122"/>
      <c r="C810" s="122"/>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2"/>
      <c r="AO810" s="122"/>
    </row>
    <row r="811" spans="1:41" ht="13.5" customHeight="1">
      <c r="A811" s="122"/>
      <c r="B811" s="122"/>
      <c r="C811" s="122"/>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2"/>
      <c r="AO811" s="122"/>
    </row>
    <row r="812" spans="1:41" ht="13.5" customHeight="1">
      <c r="A812" s="122"/>
      <c r="B812" s="122"/>
      <c r="C812" s="122"/>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2"/>
      <c r="AO812" s="122"/>
    </row>
    <row r="813" spans="1:41" ht="13.5" customHeight="1">
      <c r="A813" s="122"/>
      <c r="B813" s="122"/>
      <c r="C813" s="122"/>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2"/>
      <c r="AO813" s="122"/>
    </row>
    <row r="814" spans="1:41" ht="13.5" customHeight="1">
      <c r="A814" s="122"/>
      <c r="B814" s="122"/>
      <c r="C814" s="122"/>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2"/>
      <c r="AO814" s="122"/>
    </row>
    <row r="815" spans="1:41" ht="13.5" customHeight="1">
      <c r="A815" s="122"/>
      <c r="B815" s="122"/>
      <c r="C815" s="122"/>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2"/>
      <c r="AO815" s="122"/>
    </row>
    <row r="816" spans="1:41" ht="13.5" customHeight="1">
      <c r="A816" s="122"/>
      <c r="B816" s="122"/>
      <c r="C816" s="122"/>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2"/>
      <c r="AO816" s="122"/>
    </row>
    <row r="817" spans="1:41" ht="13.5" customHeight="1">
      <c r="A817" s="122"/>
      <c r="B817" s="122"/>
      <c r="C817" s="122"/>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2"/>
      <c r="AO817" s="122"/>
    </row>
    <row r="818" spans="1:41" ht="13.5" customHeight="1">
      <c r="A818" s="122"/>
      <c r="B818" s="122"/>
      <c r="C818" s="122"/>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2"/>
      <c r="AO818" s="122"/>
    </row>
    <row r="819" spans="1:41" ht="13.5" customHeight="1">
      <c r="A819" s="122"/>
      <c r="B819" s="122"/>
      <c r="C819" s="122"/>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2"/>
      <c r="AO819" s="122"/>
    </row>
    <row r="820" spans="1:41" ht="13.5" customHeight="1">
      <c r="A820" s="122"/>
      <c r="B820" s="122"/>
      <c r="C820" s="122"/>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2"/>
      <c r="AO820" s="122"/>
    </row>
    <row r="821" spans="1:41" ht="13.5" customHeight="1">
      <c r="A821" s="122"/>
      <c r="B821" s="122"/>
      <c r="C821" s="122"/>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2"/>
      <c r="AO821" s="122"/>
    </row>
    <row r="822" spans="1:41" ht="13.5" customHeight="1">
      <c r="A822" s="122"/>
      <c r="B822" s="122"/>
      <c r="C822" s="122"/>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2"/>
      <c r="AO822" s="122"/>
    </row>
    <row r="823" spans="1:41" ht="13.5" customHeight="1">
      <c r="A823" s="122"/>
      <c r="B823" s="122"/>
      <c r="C823" s="122"/>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2"/>
      <c r="AO823" s="122"/>
    </row>
    <row r="824" spans="1:41" ht="13.5" customHeight="1">
      <c r="A824" s="122"/>
      <c r="B824" s="122"/>
      <c r="C824" s="122"/>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2"/>
      <c r="AO824" s="122"/>
    </row>
    <row r="825" spans="1:41" ht="13.5" customHeight="1">
      <c r="A825" s="122"/>
      <c r="B825" s="122"/>
      <c r="C825" s="122"/>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2"/>
      <c r="AO825" s="122"/>
    </row>
    <row r="826" spans="1:41" ht="13.5" customHeight="1">
      <c r="A826" s="122"/>
      <c r="B826" s="122"/>
      <c r="C826" s="122"/>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2"/>
      <c r="AO826" s="122"/>
    </row>
    <row r="827" spans="1:41" ht="13.5" customHeight="1">
      <c r="A827" s="122"/>
      <c r="B827" s="122"/>
      <c r="C827" s="122"/>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2"/>
      <c r="AO827" s="122"/>
    </row>
    <row r="828" spans="1:41" ht="13.5" customHeight="1">
      <c r="A828" s="122"/>
      <c r="B828" s="122"/>
      <c r="C828" s="122"/>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2"/>
      <c r="AO828" s="122"/>
    </row>
    <row r="829" spans="1:41" ht="13.5" customHeight="1">
      <c r="A829" s="122"/>
      <c r="B829" s="122"/>
      <c r="C829" s="122"/>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2"/>
      <c r="AO829" s="122"/>
    </row>
    <row r="830" spans="1:41" ht="13.5" customHeight="1">
      <c r="A830" s="122"/>
      <c r="B830" s="122"/>
      <c r="C830" s="122"/>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2"/>
      <c r="AO830" s="122"/>
    </row>
    <row r="831" spans="1:41" ht="13.5" customHeight="1">
      <c r="A831" s="122"/>
      <c r="B831" s="122"/>
      <c r="C831" s="122"/>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2"/>
      <c r="AO831" s="122"/>
    </row>
    <row r="832" spans="1:41" ht="13.5" customHeight="1">
      <c r="A832" s="122"/>
      <c r="B832" s="122"/>
      <c r="C832" s="122"/>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2"/>
      <c r="AO832" s="122"/>
    </row>
    <row r="833" spans="1:41" ht="13.5" customHeight="1">
      <c r="A833" s="122"/>
      <c r="B833" s="122"/>
      <c r="C833" s="122"/>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2"/>
      <c r="AO833" s="122"/>
    </row>
    <row r="834" spans="1:41" ht="13.5" customHeight="1">
      <c r="A834" s="122"/>
      <c r="B834" s="122"/>
      <c r="C834" s="122"/>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2"/>
      <c r="AO834" s="122"/>
    </row>
    <row r="835" spans="1:41" ht="13.5" customHeight="1">
      <c r="A835" s="122"/>
      <c r="B835" s="122"/>
      <c r="C835" s="122"/>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2"/>
      <c r="AO835" s="122"/>
    </row>
    <row r="836" spans="1:41" ht="13.5" customHeight="1">
      <c r="A836" s="122"/>
      <c r="B836" s="122"/>
      <c r="C836" s="122"/>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2"/>
      <c r="AO836" s="122"/>
    </row>
    <row r="837" spans="1:41" ht="13.5" customHeight="1">
      <c r="A837" s="122"/>
      <c r="B837" s="122"/>
      <c r="C837" s="122"/>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2"/>
      <c r="AO837" s="122"/>
    </row>
    <row r="838" spans="1:41" ht="13.5" customHeight="1">
      <c r="A838" s="122"/>
      <c r="B838" s="122"/>
      <c r="C838" s="122"/>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2"/>
      <c r="AO838" s="122"/>
    </row>
    <row r="839" spans="1:41" ht="13.5" customHeight="1">
      <c r="A839" s="122"/>
      <c r="B839" s="122"/>
      <c r="C839" s="122"/>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2"/>
      <c r="AO839" s="122"/>
    </row>
    <row r="840" spans="1:41" ht="13.5" customHeight="1">
      <c r="A840" s="122"/>
      <c r="B840" s="122"/>
      <c r="C840" s="122"/>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2"/>
      <c r="AO840" s="122"/>
    </row>
    <row r="841" spans="1:41" ht="13.5" customHeight="1">
      <c r="A841" s="122"/>
      <c r="B841" s="122"/>
      <c r="C841" s="122"/>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2"/>
      <c r="AO841" s="122"/>
    </row>
    <row r="842" spans="1:41" ht="13.5" customHeight="1">
      <c r="A842" s="122"/>
      <c r="B842" s="122"/>
      <c r="C842" s="122"/>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2"/>
      <c r="AO842" s="122"/>
    </row>
    <row r="843" spans="1:41" ht="13.5" customHeight="1">
      <c r="A843" s="122"/>
      <c r="B843" s="122"/>
      <c r="C843" s="122"/>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2"/>
      <c r="AO843" s="122"/>
    </row>
    <row r="844" spans="1:41" ht="13.5" customHeight="1">
      <c r="A844" s="122"/>
      <c r="B844" s="122"/>
      <c r="C844" s="122"/>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2"/>
      <c r="AO844" s="122"/>
    </row>
    <row r="845" spans="1:41" ht="13.5" customHeight="1">
      <c r="A845" s="122"/>
      <c r="B845" s="122"/>
      <c r="C845" s="122"/>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2"/>
      <c r="AO845" s="122"/>
    </row>
    <row r="846" spans="1:41" ht="13.5" customHeight="1">
      <c r="A846" s="122"/>
      <c r="B846" s="122"/>
      <c r="C846" s="122"/>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2"/>
      <c r="AO846" s="122"/>
    </row>
    <row r="847" spans="1:41" ht="13.5" customHeight="1">
      <c r="A847" s="122"/>
      <c r="B847" s="122"/>
      <c r="C847" s="122"/>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2"/>
      <c r="AO847" s="122"/>
    </row>
    <row r="848" spans="1:41" ht="13.5" customHeight="1">
      <c r="A848" s="122"/>
      <c r="B848" s="122"/>
      <c r="C848" s="122"/>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2"/>
      <c r="AO848" s="122"/>
    </row>
    <row r="849" spans="1:41" ht="13.5" customHeight="1">
      <c r="A849" s="122"/>
      <c r="B849" s="122"/>
      <c r="C849" s="122"/>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2"/>
      <c r="AO849" s="122"/>
    </row>
    <row r="850" spans="1:41" ht="13.5" customHeight="1">
      <c r="A850" s="122"/>
      <c r="B850" s="122"/>
      <c r="C850" s="122"/>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2"/>
      <c r="AO850" s="122"/>
    </row>
    <row r="851" spans="1:41" ht="13.5" customHeight="1">
      <c r="A851" s="122"/>
      <c r="B851" s="122"/>
      <c r="C851" s="122"/>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2"/>
      <c r="AO851" s="122"/>
    </row>
    <row r="852" spans="1:41" ht="13.5" customHeight="1">
      <c r="A852" s="122"/>
      <c r="B852" s="122"/>
      <c r="C852" s="122"/>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2"/>
      <c r="AO852" s="122"/>
    </row>
    <row r="853" spans="1:41" ht="13.5" customHeight="1">
      <c r="A853" s="122"/>
      <c r="B853" s="122"/>
      <c r="C853" s="122"/>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2"/>
      <c r="AO853" s="122"/>
    </row>
    <row r="854" spans="1:41" ht="13.5" customHeight="1">
      <c r="A854" s="122"/>
      <c r="B854" s="122"/>
      <c r="C854" s="122"/>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2"/>
      <c r="AO854" s="122"/>
    </row>
    <row r="855" spans="1:41" ht="13.5" customHeight="1">
      <c r="A855" s="122"/>
      <c r="B855" s="122"/>
      <c r="C855" s="122"/>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2"/>
      <c r="AO855" s="122"/>
    </row>
    <row r="856" spans="1:41" ht="13.5" customHeight="1">
      <c r="A856" s="122"/>
      <c r="B856" s="122"/>
      <c r="C856" s="122"/>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2"/>
      <c r="AO856" s="122"/>
    </row>
    <row r="857" spans="1:41" ht="13.5" customHeight="1">
      <c r="A857" s="122"/>
      <c r="B857" s="122"/>
      <c r="C857" s="122"/>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2"/>
      <c r="AO857" s="122"/>
    </row>
    <row r="858" spans="1:41" ht="13.5" customHeight="1">
      <c r="A858" s="122"/>
      <c r="B858" s="122"/>
      <c r="C858" s="122"/>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2"/>
      <c r="AO858" s="122"/>
    </row>
    <row r="859" spans="1:41" ht="13.5" customHeight="1">
      <c r="A859" s="122"/>
      <c r="B859" s="122"/>
      <c r="C859" s="122"/>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2"/>
      <c r="AO859" s="122"/>
    </row>
    <row r="860" spans="1:41" ht="13.5" customHeight="1">
      <c r="A860" s="122"/>
      <c r="B860" s="122"/>
      <c r="C860" s="122"/>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2"/>
      <c r="AO860" s="122"/>
    </row>
    <row r="861" spans="1:41" ht="13.5" customHeight="1">
      <c r="A861" s="122"/>
      <c r="B861" s="122"/>
      <c r="C861" s="122"/>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2"/>
      <c r="AO861" s="122"/>
    </row>
    <row r="862" spans="1:41" ht="13.5" customHeight="1">
      <c r="A862" s="122"/>
      <c r="B862" s="122"/>
      <c r="C862" s="122"/>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2"/>
      <c r="AO862" s="122"/>
    </row>
    <row r="863" spans="1:41" ht="13.5" customHeight="1">
      <c r="A863" s="122"/>
      <c r="B863" s="122"/>
      <c r="C863" s="122"/>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2"/>
      <c r="AO863" s="122"/>
    </row>
    <row r="864" spans="1:41" ht="13.5" customHeight="1">
      <c r="A864" s="122"/>
      <c r="B864" s="122"/>
      <c r="C864" s="122"/>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2"/>
      <c r="AO864" s="122"/>
    </row>
    <row r="865" spans="1:41" ht="13.5" customHeight="1">
      <c r="A865" s="122"/>
      <c r="B865" s="122"/>
      <c r="C865" s="122"/>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2"/>
      <c r="AO865" s="122"/>
    </row>
    <row r="866" spans="1:41" ht="13.5" customHeight="1">
      <c r="A866" s="122"/>
      <c r="B866" s="122"/>
      <c r="C866" s="122"/>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2"/>
      <c r="AO866" s="122"/>
    </row>
    <row r="867" spans="1:41" ht="13.5" customHeight="1">
      <c r="A867" s="122"/>
      <c r="B867" s="122"/>
      <c r="C867" s="122"/>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2"/>
      <c r="AO867" s="122"/>
    </row>
    <row r="868" spans="1:41" ht="13.5" customHeight="1">
      <c r="A868" s="122"/>
      <c r="B868" s="122"/>
      <c r="C868" s="122"/>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2"/>
      <c r="AO868" s="122"/>
    </row>
    <row r="869" spans="1:41" ht="13.5" customHeight="1">
      <c r="A869" s="122"/>
      <c r="B869" s="122"/>
      <c r="C869" s="122"/>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2"/>
      <c r="AO869" s="122"/>
    </row>
    <row r="870" spans="1:41" ht="13.5" customHeight="1">
      <c r="A870" s="122"/>
      <c r="B870" s="122"/>
      <c r="C870" s="122"/>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2"/>
      <c r="AO870" s="122"/>
    </row>
    <row r="871" spans="1:41" ht="13.5" customHeight="1">
      <c r="A871" s="122"/>
      <c r="B871" s="122"/>
      <c r="C871" s="122"/>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2"/>
      <c r="AO871" s="122"/>
    </row>
    <row r="872" spans="1:41" ht="13.5" customHeight="1">
      <c r="A872" s="122"/>
      <c r="B872" s="122"/>
      <c r="C872" s="122"/>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2"/>
      <c r="AO872" s="122"/>
    </row>
    <row r="873" spans="1:41" ht="13.5" customHeight="1">
      <c r="A873" s="122"/>
      <c r="B873" s="122"/>
      <c r="C873" s="122"/>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2"/>
      <c r="AO873" s="122"/>
    </row>
    <row r="874" spans="1:41" ht="13.5" customHeight="1">
      <c r="A874" s="122"/>
      <c r="B874" s="122"/>
      <c r="C874" s="122"/>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2"/>
      <c r="AO874" s="122"/>
    </row>
    <row r="875" spans="1:41" ht="13.5" customHeight="1">
      <c r="A875" s="122"/>
      <c r="B875" s="122"/>
      <c r="C875" s="122"/>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2"/>
      <c r="AO875" s="122"/>
    </row>
    <row r="876" spans="1:41" ht="13.5" customHeight="1">
      <c r="A876" s="122"/>
      <c r="B876" s="122"/>
      <c r="C876" s="122"/>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2"/>
      <c r="AO876" s="122"/>
    </row>
    <row r="877" spans="1:41" ht="13.5" customHeight="1">
      <c r="A877" s="122"/>
      <c r="B877" s="122"/>
      <c r="C877" s="122"/>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2"/>
      <c r="AO877" s="122"/>
    </row>
    <row r="878" spans="1:41" ht="13.5" customHeight="1">
      <c r="A878" s="122"/>
      <c r="B878" s="122"/>
      <c r="C878" s="122"/>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2"/>
      <c r="AO878" s="122"/>
    </row>
    <row r="879" spans="1:41" ht="13.5" customHeight="1">
      <c r="A879" s="122"/>
      <c r="B879" s="122"/>
      <c r="C879" s="122"/>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2"/>
      <c r="AO879" s="122"/>
    </row>
    <row r="880" spans="1:41" ht="13.5" customHeight="1">
      <c r="A880" s="122"/>
      <c r="B880" s="122"/>
      <c r="C880" s="122"/>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2"/>
      <c r="AO880" s="122"/>
    </row>
    <row r="881" spans="1:41" ht="13.5" customHeight="1">
      <c r="A881" s="122"/>
      <c r="B881" s="122"/>
      <c r="C881" s="122"/>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2"/>
      <c r="AO881" s="122"/>
    </row>
    <row r="882" spans="1:41" ht="13.5" customHeight="1">
      <c r="A882" s="122"/>
      <c r="B882" s="122"/>
      <c r="C882" s="122"/>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2"/>
      <c r="AO882" s="122"/>
    </row>
    <row r="883" spans="1:41" ht="13.5" customHeight="1">
      <c r="A883" s="122"/>
      <c r="B883" s="122"/>
      <c r="C883" s="122"/>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2"/>
      <c r="AO883" s="122"/>
    </row>
    <row r="884" spans="1:41" ht="13.5" customHeight="1">
      <c r="A884" s="122"/>
      <c r="B884" s="122"/>
      <c r="C884" s="122"/>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2"/>
      <c r="AO884" s="122"/>
    </row>
    <row r="885" spans="1:41" ht="13.5" customHeight="1">
      <c r="A885" s="122"/>
      <c r="B885" s="122"/>
      <c r="C885" s="122"/>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2"/>
      <c r="AO885" s="122"/>
    </row>
    <row r="886" spans="1:41" ht="13.5" customHeight="1">
      <c r="A886" s="122"/>
      <c r="B886" s="122"/>
      <c r="C886" s="122"/>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2"/>
      <c r="AO886" s="122"/>
    </row>
    <row r="887" spans="1:41" ht="13.5" customHeight="1">
      <c r="A887" s="122"/>
      <c r="B887" s="122"/>
      <c r="C887" s="122"/>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2"/>
      <c r="AO887" s="122"/>
    </row>
    <row r="888" spans="1:41" ht="13.5" customHeight="1">
      <c r="A888" s="122"/>
      <c r="B888" s="122"/>
      <c r="C888" s="122"/>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2"/>
      <c r="AO888" s="122"/>
    </row>
    <row r="889" spans="1:41" ht="13.5" customHeight="1">
      <c r="A889" s="122"/>
      <c r="B889" s="122"/>
      <c r="C889" s="122"/>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2"/>
      <c r="AO889" s="122"/>
    </row>
    <row r="890" spans="1:41" ht="13.5" customHeight="1">
      <c r="A890" s="122"/>
      <c r="B890" s="122"/>
      <c r="C890" s="122"/>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2"/>
      <c r="AO890" s="122"/>
    </row>
    <row r="891" spans="1:41" ht="13.5" customHeight="1">
      <c r="A891" s="122"/>
      <c r="B891" s="122"/>
      <c r="C891" s="122"/>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2"/>
      <c r="AO891" s="122"/>
    </row>
    <row r="892" spans="1:41" ht="13.5" customHeight="1">
      <c r="A892" s="122"/>
      <c r="B892" s="122"/>
      <c r="C892" s="122"/>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2"/>
      <c r="AO892" s="122"/>
    </row>
    <row r="893" spans="1:41" ht="13.5" customHeight="1">
      <c r="A893" s="122"/>
      <c r="B893" s="122"/>
      <c r="C893" s="122"/>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2"/>
      <c r="AO893" s="122"/>
    </row>
    <row r="894" spans="1:41" ht="13.5" customHeight="1">
      <c r="A894" s="122"/>
      <c r="B894" s="122"/>
      <c r="C894" s="122"/>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2"/>
      <c r="AO894" s="122"/>
    </row>
    <row r="895" spans="1:41" ht="13.5" customHeight="1">
      <c r="A895" s="122"/>
      <c r="B895" s="122"/>
      <c r="C895" s="122"/>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2"/>
      <c r="AO895" s="122"/>
    </row>
    <row r="896" spans="1:41" ht="13.5" customHeight="1">
      <c r="A896" s="122"/>
      <c r="B896" s="122"/>
      <c r="C896" s="122"/>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2"/>
      <c r="AO896" s="122"/>
    </row>
    <row r="897" spans="1:41" ht="13.5" customHeight="1">
      <c r="A897" s="122"/>
      <c r="B897" s="122"/>
      <c r="C897" s="122"/>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2"/>
      <c r="AO897" s="122"/>
    </row>
    <row r="898" spans="1:41" ht="13.5" customHeight="1">
      <c r="A898" s="122"/>
      <c r="B898" s="122"/>
      <c r="C898" s="122"/>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2"/>
      <c r="AO898" s="122"/>
    </row>
    <row r="899" spans="1:41" ht="13.5" customHeight="1">
      <c r="A899" s="122"/>
      <c r="B899" s="122"/>
      <c r="C899" s="122"/>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2"/>
      <c r="AO899" s="122"/>
    </row>
    <row r="900" spans="1:41" ht="13.5" customHeight="1">
      <c r="A900" s="122"/>
      <c r="B900" s="122"/>
      <c r="C900" s="122"/>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2"/>
      <c r="AO900" s="122"/>
    </row>
    <row r="901" spans="1:41" ht="13.5" customHeight="1">
      <c r="A901" s="122"/>
      <c r="B901" s="122"/>
      <c r="C901" s="122"/>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2"/>
      <c r="AO901" s="122"/>
    </row>
    <row r="902" spans="1:41" ht="13.5" customHeight="1">
      <c r="A902" s="122"/>
      <c r="B902" s="122"/>
      <c r="C902" s="122"/>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2"/>
      <c r="AO902" s="122"/>
    </row>
    <row r="903" spans="1:41" ht="13.5" customHeight="1">
      <c r="A903" s="122"/>
      <c r="B903" s="122"/>
      <c r="C903" s="122"/>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2"/>
      <c r="AO903" s="122"/>
    </row>
    <row r="904" spans="1:41" ht="13.5" customHeight="1">
      <c r="A904" s="122"/>
      <c r="B904" s="122"/>
      <c r="C904" s="122"/>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2"/>
      <c r="AO904" s="122"/>
    </row>
    <row r="905" spans="1:41" ht="13.5" customHeight="1">
      <c r="A905" s="122"/>
      <c r="B905" s="122"/>
      <c r="C905" s="122"/>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2"/>
      <c r="AO905" s="122"/>
    </row>
    <row r="906" spans="1:41" ht="13.5" customHeight="1">
      <c r="A906" s="122"/>
      <c r="B906" s="122"/>
      <c r="C906" s="122"/>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2"/>
      <c r="AO906" s="122"/>
    </row>
    <row r="907" spans="1:41" ht="13.5" customHeight="1">
      <c r="A907" s="122"/>
      <c r="B907" s="122"/>
      <c r="C907" s="122"/>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2"/>
      <c r="AO907" s="122"/>
    </row>
    <row r="908" spans="1:41" ht="13.5" customHeight="1">
      <c r="A908" s="122"/>
      <c r="B908" s="122"/>
      <c r="C908" s="122"/>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2"/>
      <c r="AO908" s="122"/>
    </row>
    <row r="909" spans="1:41" ht="13.5" customHeight="1">
      <c r="A909" s="122"/>
      <c r="B909" s="122"/>
      <c r="C909" s="122"/>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2"/>
      <c r="AO909" s="122"/>
    </row>
    <row r="910" spans="1:41" ht="13.5" customHeight="1">
      <c r="A910" s="122"/>
      <c r="B910" s="122"/>
      <c r="C910" s="122"/>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2"/>
      <c r="AO910" s="122"/>
    </row>
    <row r="911" spans="1:41" ht="13.5" customHeight="1">
      <c r="A911" s="122"/>
      <c r="B911" s="122"/>
      <c r="C911" s="122"/>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2"/>
      <c r="AO911" s="122"/>
    </row>
    <row r="912" spans="1:41" ht="13.5" customHeight="1">
      <c r="A912" s="122"/>
      <c r="B912" s="122"/>
      <c r="C912" s="122"/>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2"/>
      <c r="AO912" s="122"/>
    </row>
    <row r="913" spans="1:41" ht="13.5" customHeight="1">
      <c r="A913" s="122"/>
      <c r="B913" s="122"/>
      <c r="C913" s="122"/>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2"/>
      <c r="AO913" s="122"/>
    </row>
    <row r="914" spans="1:41" ht="13.5" customHeight="1">
      <c r="A914" s="122"/>
      <c r="B914" s="122"/>
      <c r="C914" s="122"/>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2"/>
      <c r="AO914" s="122"/>
    </row>
    <row r="915" spans="1:41" ht="13.5" customHeight="1">
      <c r="A915" s="122"/>
      <c r="B915" s="122"/>
      <c r="C915" s="122"/>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2"/>
      <c r="AO915" s="122"/>
    </row>
    <row r="916" spans="1:41" ht="13.5" customHeight="1">
      <c r="A916" s="122"/>
      <c r="B916" s="122"/>
      <c r="C916" s="122"/>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2"/>
      <c r="AO916" s="122"/>
    </row>
    <row r="917" spans="1:41" ht="13.5" customHeight="1">
      <c r="A917" s="122"/>
      <c r="B917" s="122"/>
      <c r="C917" s="122"/>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2"/>
      <c r="AO917" s="122"/>
    </row>
    <row r="918" spans="1:41" ht="13.5" customHeight="1">
      <c r="A918" s="122"/>
      <c r="B918" s="122"/>
      <c r="C918" s="122"/>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2"/>
      <c r="AO918" s="122"/>
    </row>
    <row r="919" spans="1:41" ht="13.5" customHeight="1">
      <c r="A919" s="122"/>
      <c r="B919" s="122"/>
      <c r="C919" s="122"/>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2"/>
      <c r="AO919" s="122"/>
    </row>
    <row r="920" spans="1:41" ht="13.5" customHeight="1">
      <c r="A920" s="122"/>
      <c r="B920" s="122"/>
      <c r="C920" s="122"/>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2"/>
      <c r="AO920" s="122"/>
    </row>
    <row r="921" spans="1:41" ht="13.5" customHeight="1">
      <c r="A921" s="122"/>
      <c r="B921" s="122"/>
      <c r="C921" s="122"/>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2"/>
      <c r="AO921" s="122"/>
    </row>
    <row r="922" spans="1:41" ht="13.5" customHeight="1">
      <c r="A922" s="122"/>
      <c r="B922" s="122"/>
      <c r="C922" s="122"/>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2"/>
      <c r="AO922" s="122"/>
    </row>
    <row r="923" spans="1:41" ht="13.5" customHeight="1">
      <c r="A923" s="122"/>
      <c r="B923" s="122"/>
      <c r="C923" s="122"/>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2"/>
      <c r="AO923" s="122"/>
    </row>
    <row r="924" spans="1:41" ht="13.5" customHeight="1">
      <c r="A924" s="122"/>
      <c r="B924" s="122"/>
      <c r="C924" s="122"/>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2"/>
      <c r="AO924" s="122"/>
    </row>
    <row r="925" spans="1:41" ht="13.5" customHeight="1">
      <c r="A925" s="122"/>
      <c r="B925" s="122"/>
      <c r="C925" s="122"/>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2"/>
      <c r="AO925" s="122"/>
    </row>
    <row r="926" spans="1:41" ht="13.5" customHeight="1">
      <c r="A926" s="122"/>
      <c r="B926" s="122"/>
      <c r="C926" s="122"/>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2"/>
      <c r="AO926" s="122"/>
    </row>
    <row r="927" spans="1:41" ht="13.5" customHeight="1">
      <c r="A927" s="122"/>
      <c r="B927" s="122"/>
      <c r="C927" s="122"/>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2"/>
      <c r="AO927" s="122"/>
    </row>
    <row r="928" spans="1:41" ht="13.5" customHeight="1">
      <c r="A928" s="122"/>
      <c r="B928" s="122"/>
      <c r="C928" s="122"/>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2"/>
      <c r="AO928" s="122"/>
    </row>
    <row r="929" spans="1:41" ht="13.5" customHeight="1">
      <c r="A929" s="122"/>
      <c r="B929" s="122"/>
      <c r="C929" s="122"/>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2"/>
      <c r="AO929" s="122"/>
    </row>
    <row r="930" spans="1:41" ht="13.5" customHeight="1">
      <c r="A930" s="122"/>
      <c r="B930" s="122"/>
      <c r="C930" s="122"/>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2"/>
      <c r="AO930" s="122"/>
    </row>
    <row r="931" spans="1:41" ht="13.5" customHeight="1">
      <c r="A931" s="122"/>
      <c r="B931" s="122"/>
      <c r="C931" s="122"/>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2"/>
      <c r="AO931" s="122"/>
    </row>
    <row r="932" spans="1:41" ht="13.5" customHeight="1">
      <c r="A932" s="122"/>
      <c r="B932" s="122"/>
      <c r="C932" s="122"/>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2"/>
      <c r="AO932" s="122"/>
    </row>
    <row r="933" spans="1:41" ht="13.5" customHeight="1">
      <c r="A933" s="122"/>
      <c r="B933" s="122"/>
      <c r="C933" s="122"/>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2"/>
      <c r="AO933" s="122"/>
    </row>
    <row r="934" spans="1:41" ht="13.5" customHeight="1">
      <c r="A934" s="122"/>
      <c r="B934" s="122"/>
      <c r="C934" s="122"/>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2"/>
      <c r="AO934" s="122"/>
    </row>
    <row r="935" spans="1:41" ht="13.5" customHeight="1">
      <c r="A935" s="122"/>
      <c r="B935" s="122"/>
      <c r="C935" s="122"/>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2"/>
      <c r="AO935" s="122"/>
    </row>
    <row r="936" spans="1:41" ht="13.5" customHeight="1">
      <c r="A936" s="122"/>
      <c r="B936" s="122"/>
      <c r="C936" s="122"/>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2"/>
      <c r="AO936" s="122"/>
    </row>
    <row r="937" spans="1:41" ht="13.5" customHeight="1">
      <c r="A937" s="122"/>
      <c r="B937" s="122"/>
      <c r="C937" s="122"/>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2"/>
      <c r="AO937" s="122"/>
    </row>
    <row r="938" spans="1:41" ht="13.5" customHeight="1">
      <c r="A938" s="122"/>
      <c r="B938" s="122"/>
      <c r="C938" s="122"/>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2"/>
      <c r="AO938" s="122"/>
    </row>
    <row r="939" spans="1:41" ht="13.5" customHeight="1">
      <c r="A939" s="122"/>
      <c r="B939" s="122"/>
      <c r="C939" s="122"/>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2"/>
      <c r="AO939" s="122"/>
    </row>
    <row r="940" spans="1:41" ht="13.5" customHeight="1">
      <c r="A940" s="122"/>
      <c r="B940" s="122"/>
      <c r="C940" s="122"/>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2"/>
      <c r="AO940" s="122"/>
    </row>
    <row r="941" spans="1:41" ht="13.5" customHeight="1">
      <c r="A941" s="122"/>
      <c r="B941" s="122"/>
      <c r="C941" s="122"/>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2"/>
      <c r="AO941" s="122"/>
    </row>
    <row r="942" spans="1:41" ht="13.5" customHeight="1">
      <c r="A942" s="122"/>
      <c r="B942" s="122"/>
      <c r="C942" s="122"/>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2"/>
      <c r="AO942" s="122"/>
    </row>
    <row r="943" spans="1:41" ht="13.5" customHeight="1">
      <c r="A943" s="122"/>
      <c r="B943" s="122"/>
      <c r="C943" s="122"/>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2"/>
      <c r="AO943" s="122"/>
    </row>
    <row r="944" spans="1:41" ht="13.5" customHeight="1">
      <c r="A944" s="122"/>
      <c r="B944" s="122"/>
      <c r="C944" s="122"/>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2"/>
      <c r="AO944" s="122"/>
    </row>
    <row r="945" spans="1:41" ht="13.5" customHeight="1">
      <c r="A945" s="122"/>
      <c r="B945" s="122"/>
      <c r="C945" s="122"/>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2"/>
      <c r="AO945" s="122"/>
    </row>
    <row r="946" spans="1:41" ht="13.5" customHeight="1">
      <c r="A946" s="122"/>
      <c r="B946" s="122"/>
      <c r="C946" s="122"/>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2"/>
      <c r="AO946" s="122"/>
    </row>
    <row r="947" spans="1:41" ht="13.5" customHeight="1">
      <c r="A947" s="122"/>
      <c r="B947" s="122"/>
      <c r="C947" s="122"/>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2"/>
      <c r="AO947" s="122"/>
    </row>
    <row r="948" spans="1:41" ht="13.5" customHeight="1">
      <c r="A948" s="122"/>
      <c r="B948" s="122"/>
      <c r="C948" s="122"/>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2"/>
      <c r="AO948" s="122"/>
    </row>
    <row r="949" spans="1:41" ht="13.5" customHeight="1">
      <c r="A949" s="122"/>
      <c r="B949" s="122"/>
      <c r="C949" s="122"/>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2"/>
      <c r="AO949" s="122"/>
    </row>
    <row r="950" spans="1:41" ht="13.5" customHeight="1">
      <c r="A950" s="122"/>
      <c r="B950" s="122"/>
      <c r="C950" s="122"/>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2"/>
      <c r="AO950" s="122"/>
    </row>
    <row r="951" spans="1:41" ht="13.5" customHeight="1">
      <c r="A951" s="122"/>
      <c r="B951" s="122"/>
      <c r="C951" s="122"/>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2"/>
      <c r="AO951" s="122"/>
    </row>
    <row r="952" spans="1:41" ht="13.5" customHeight="1">
      <c r="A952" s="122"/>
      <c r="B952" s="122"/>
      <c r="C952" s="122"/>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2"/>
      <c r="AO952" s="122"/>
    </row>
    <row r="953" spans="1:41" ht="13.5" customHeight="1">
      <c r="A953" s="122"/>
      <c r="B953" s="122"/>
      <c r="C953" s="122"/>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2"/>
      <c r="AO953" s="122"/>
    </row>
    <row r="954" spans="1:41" ht="13.5" customHeight="1">
      <c r="A954" s="122"/>
      <c r="B954" s="122"/>
      <c r="C954" s="122"/>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2"/>
      <c r="AO954" s="122"/>
    </row>
    <row r="955" spans="1:41" ht="13.5" customHeight="1">
      <c r="A955" s="122"/>
      <c r="B955" s="122"/>
      <c r="C955" s="122"/>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2"/>
      <c r="AO955" s="122"/>
    </row>
    <row r="956" spans="1:41" ht="13.5" customHeight="1">
      <c r="A956" s="122"/>
      <c r="B956" s="122"/>
      <c r="C956" s="122"/>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2"/>
      <c r="AO956" s="122"/>
    </row>
    <row r="957" spans="1:41" ht="13.5" customHeight="1">
      <c r="A957" s="122"/>
      <c r="B957" s="122"/>
      <c r="C957" s="122"/>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2"/>
      <c r="AO957" s="122"/>
    </row>
    <row r="958" spans="1:41" ht="13.5" customHeight="1">
      <c r="A958" s="122"/>
      <c r="B958" s="122"/>
      <c r="C958" s="122"/>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2"/>
      <c r="AO958" s="122"/>
    </row>
    <row r="959" spans="1:41" ht="13.5" customHeight="1">
      <c r="A959" s="122"/>
      <c r="B959" s="122"/>
      <c r="C959" s="122"/>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2"/>
      <c r="AO959" s="122"/>
    </row>
    <row r="960" spans="1:41" ht="13.5" customHeight="1">
      <c r="A960" s="122"/>
      <c r="B960" s="122"/>
      <c r="C960" s="122"/>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2"/>
      <c r="AO960" s="122"/>
    </row>
    <row r="961" spans="1:41" ht="13.5" customHeight="1">
      <c r="A961" s="122"/>
      <c r="B961" s="122"/>
      <c r="C961" s="122"/>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2"/>
      <c r="AO961" s="122"/>
    </row>
    <row r="962" spans="1:41" ht="13.5" customHeight="1">
      <c r="A962" s="122"/>
      <c r="B962" s="122"/>
      <c r="C962" s="122"/>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2"/>
      <c r="AO962" s="122"/>
    </row>
    <row r="963" spans="1:41" ht="13.5" customHeight="1">
      <c r="A963" s="122"/>
      <c r="B963" s="122"/>
      <c r="C963" s="122"/>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2"/>
      <c r="AO963" s="122"/>
    </row>
    <row r="964" spans="1:41" ht="13.5" customHeight="1">
      <c r="A964" s="122"/>
      <c r="B964" s="122"/>
      <c r="C964" s="122"/>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2"/>
      <c r="AO964" s="122"/>
    </row>
    <row r="965" spans="1:41" ht="13.5" customHeight="1">
      <c r="A965" s="122"/>
      <c r="B965" s="122"/>
      <c r="C965" s="122"/>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2"/>
      <c r="AO965" s="122"/>
    </row>
    <row r="966" spans="1:41" ht="13.5" customHeight="1">
      <c r="A966" s="122"/>
      <c r="B966" s="122"/>
      <c r="C966" s="122"/>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2"/>
      <c r="AO966" s="122"/>
    </row>
    <row r="967" spans="1:41" ht="13.5" customHeight="1">
      <c r="A967" s="122"/>
      <c r="B967" s="122"/>
      <c r="C967" s="122"/>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2"/>
      <c r="AO967" s="122"/>
    </row>
    <row r="968" spans="1:41" ht="13.5" customHeight="1">
      <c r="A968" s="122"/>
      <c r="B968" s="122"/>
      <c r="C968" s="122"/>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2"/>
      <c r="AO968" s="122"/>
    </row>
    <row r="969" spans="1:41" ht="13.5" customHeight="1">
      <c r="A969" s="122"/>
      <c r="B969" s="122"/>
      <c r="C969" s="122"/>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2"/>
      <c r="AO969" s="122"/>
    </row>
    <row r="970" spans="1:41" ht="13.5" customHeight="1">
      <c r="A970" s="122"/>
      <c r="B970" s="122"/>
      <c r="C970" s="122"/>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2"/>
      <c r="AO970" s="122"/>
    </row>
    <row r="971" spans="1:41" ht="13.5" customHeight="1">
      <c r="A971" s="122"/>
      <c r="B971" s="122"/>
      <c r="C971" s="122"/>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2"/>
      <c r="AO971" s="122"/>
    </row>
    <row r="972" spans="1:41" ht="13.5" customHeight="1">
      <c r="A972" s="122"/>
      <c r="B972" s="122"/>
      <c r="C972" s="122"/>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2"/>
      <c r="AO972" s="122"/>
    </row>
    <row r="973" spans="1:41" ht="13.5" customHeight="1">
      <c r="A973" s="122"/>
      <c r="B973" s="122"/>
      <c r="C973" s="122"/>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2"/>
      <c r="AO973" s="122"/>
    </row>
    <row r="974" spans="1:41" ht="13.5" customHeight="1">
      <c r="A974" s="122"/>
      <c r="B974" s="122"/>
      <c r="C974" s="122"/>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2"/>
      <c r="AO974" s="122"/>
    </row>
    <row r="975" spans="1:41" ht="13.5" customHeight="1">
      <c r="A975" s="122"/>
      <c r="B975" s="122"/>
      <c r="C975" s="122"/>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2"/>
      <c r="AO975" s="122"/>
    </row>
    <row r="976" spans="1:41" ht="13.5" customHeight="1">
      <c r="A976" s="122"/>
      <c r="B976" s="122"/>
      <c r="C976" s="122"/>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2"/>
      <c r="AO976" s="122"/>
    </row>
    <row r="977" spans="1:41" ht="13.5" customHeight="1">
      <c r="A977" s="122"/>
      <c r="B977" s="122"/>
      <c r="C977" s="122"/>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2"/>
      <c r="AO977" s="122"/>
    </row>
    <row r="978" spans="1:41" ht="13.5" customHeight="1">
      <c r="A978" s="122"/>
      <c r="B978" s="122"/>
      <c r="C978" s="122"/>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2"/>
      <c r="AO978" s="122"/>
    </row>
    <row r="979" spans="1:41" ht="13.5" customHeight="1">
      <c r="A979" s="122"/>
      <c r="B979" s="122"/>
      <c r="C979" s="122"/>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2"/>
      <c r="AO979" s="122"/>
    </row>
    <row r="980" spans="1:41" ht="13.5" customHeight="1">
      <c r="A980" s="122"/>
      <c r="B980" s="122"/>
      <c r="C980" s="122"/>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2"/>
      <c r="AO980" s="122"/>
    </row>
    <row r="981" spans="1:41" ht="13.5" customHeight="1">
      <c r="A981" s="122"/>
      <c r="B981" s="122"/>
      <c r="C981" s="122"/>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2"/>
      <c r="AO981" s="122"/>
    </row>
    <row r="982" spans="1:41" ht="13.5" customHeight="1">
      <c r="A982" s="122"/>
      <c r="B982" s="122"/>
      <c r="C982" s="122"/>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2"/>
      <c r="AO982" s="122"/>
    </row>
    <row r="983" spans="1:41" ht="13.5" customHeight="1">
      <c r="A983" s="122"/>
      <c r="B983" s="122"/>
      <c r="C983" s="122"/>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2"/>
      <c r="AO983" s="122"/>
    </row>
    <row r="984" spans="1:41" ht="13.5" customHeight="1">
      <c r="A984" s="122"/>
      <c r="B984" s="122"/>
      <c r="C984" s="122"/>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2"/>
      <c r="AO984" s="122"/>
    </row>
    <row r="985" spans="1:41" ht="13.5" customHeight="1">
      <c r="A985" s="122"/>
      <c r="B985" s="122"/>
      <c r="C985" s="122"/>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2"/>
      <c r="AO985" s="122"/>
    </row>
    <row r="986" spans="1:41" ht="13.5" customHeight="1">
      <c r="A986" s="122"/>
      <c r="B986" s="122"/>
      <c r="C986" s="122"/>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2"/>
      <c r="AO986" s="122"/>
    </row>
    <row r="987" spans="1:41" ht="13.5" customHeight="1">
      <c r="A987" s="122"/>
      <c r="B987" s="122"/>
      <c r="C987" s="122"/>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2"/>
      <c r="AO987" s="122"/>
    </row>
    <row r="988" spans="1:41" ht="13.5" customHeight="1">
      <c r="A988" s="122"/>
      <c r="B988" s="122"/>
      <c r="C988" s="122"/>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2"/>
      <c r="AO988" s="122"/>
    </row>
    <row r="989" spans="1:41" ht="13.5" customHeight="1">
      <c r="A989" s="122"/>
      <c r="B989" s="122"/>
      <c r="C989" s="122"/>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2"/>
      <c r="AO989" s="122"/>
    </row>
    <row r="990" spans="1:41" ht="13.5" customHeight="1">
      <c r="A990" s="122"/>
      <c r="B990" s="122"/>
      <c r="C990" s="122"/>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2"/>
      <c r="AO990" s="122"/>
    </row>
    <row r="991" spans="1:41" ht="13.5" customHeight="1">
      <c r="A991" s="122"/>
      <c r="B991" s="122"/>
      <c r="C991" s="122"/>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2"/>
      <c r="AO991" s="122"/>
    </row>
    <row r="992" spans="1:41" ht="13.5" customHeight="1">
      <c r="A992" s="122"/>
      <c r="B992" s="122"/>
      <c r="C992" s="122"/>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2"/>
      <c r="AO992" s="122"/>
    </row>
    <row r="993" spans="1:41" ht="13.5" customHeight="1">
      <c r="A993" s="122"/>
      <c r="B993" s="122"/>
      <c r="C993" s="122"/>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2"/>
      <c r="AO993" s="122"/>
    </row>
    <row r="994" spans="1:41" ht="13.5" customHeight="1">
      <c r="A994" s="122"/>
      <c r="B994" s="122"/>
      <c r="C994" s="122"/>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2"/>
      <c r="AO994" s="122"/>
    </row>
    <row r="995" spans="1:41" ht="13.5" customHeight="1">
      <c r="A995" s="122"/>
      <c r="B995" s="122"/>
      <c r="C995" s="122"/>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2"/>
      <c r="AO995" s="122"/>
    </row>
    <row r="996" spans="1:41" ht="13.5" customHeight="1">
      <c r="A996" s="122"/>
      <c r="B996" s="122"/>
      <c r="C996" s="122"/>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2"/>
      <c r="AO996" s="122"/>
    </row>
    <row r="997" spans="1:41" ht="13.5" customHeight="1">
      <c r="A997" s="122"/>
      <c r="B997" s="122"/>
      <c r="C997" s="122"/>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2"/>
      <c r="AO997" s="122"/>
    </row>
    <row r="998" spans="1:41" ht="13.5" customHeight="1">
      <c r="A998" s="122"/>
      <c r="B998" s="122"/>
      <c r="C998" s="122"/>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2"/>
      <c r="AO998" s="122"/>
    </row>
    <row r="999" spans="1:41" ht="13.5" customHeight="1">
      <c r="A999" s="122"/>
      <c r="B999" s="122"/>
      <c r="C999" s="122"/>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2"/>
      <c r="AO999" s="122"/>
    </row>
    <row r="1000" spans="1:41" ht="13.5" customHeight="1">
      <c r="A1000" s="122"/>
      <c r="B1000" s="122"/>
      <c r="C1000" s="122"/>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2"/>
      <c r="AO1000" s="122"/>
    </row>
  </sheetData>
  <autoFilter ref="A7:AO474" xr:uid="{00000000-0009-0000-0000-000004000000}">
    <filterColumn colId="1">
      <filters>
        <filter val="Northern Ireland"/>
      </filters>
    </filterColumn>
  </autoFilter>
  <mergeCells count="4">
    <mergeCell ref="A2:I2"/>
    <mergeCell ref="A477:Q477"/>
    <mergeCell ref="A478:Q478"/>
    <mergeCell ref="A479:Q479"/>
  </mergeCells>
  <hyperlinks>
    <hyperlink ref="A2" r:id="rId1" xr:uid="{00000000-0004-0000-0400-000000000000}"/>
    <hyperlink ref="A483" r:id="rId2" xr:uid="{00000000-0004-0000-0400-000001000000}"/>
    <hyperlink ref="A484" r:id="rId3" xr:uid="{00000000-0004-0000-0400-000002000000}"/>
  </hyperlinks>
  <pageMargins left="0.74803149606299213" right="0.74803149606299213" top="0.59055118110236204" bottom="0.59055118110236204" header="0" footer="0"/>
  <pageSetup scale="3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sheetViews>
  <sheetFormatPr defaultColWidth="14.42578125" defaultRowHeight="15" customHeight="1"/>
  <cols>
    <col min="1" max="1" width="24.5703125" customWidth="1"/>
    <col min="2" max="2" width="44.7109375" customWidth="1"/>
    <col min="3" max="39" width="10.42578125" customWidth="1"/>
    <col min="40" max="41" width="10.5703125" customWidth="1"/>
  </cols>
  <sheetData>
    <row r="1" spans="1:41" ht="14.25" customHeight="1">
      <c r="A1" s="121" t="s">
        <v>574</v>
      </c>
      <c r="B1" s="12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2"/>
      <c r="AO1" s="122"/>
    </row>
    <row r="2" spans="1:41" ht="15" customHeight="1">
      <c r="A2" s="155" t="s">
        <v>1488</v>
      </c>
      <c r="B2" s="124"/>
      <c r="C2" s="124"/>
      <c r="D2" s="124"/>
      <c r="E2" s="124"/>
      <c r="F2" s="124"/>
      <c r="G2" s="124"/>
      <c r="H2" s="124"/>
      <c r="I2" s="124"/>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2"/>
      <c r="AO2" s="122"/>
    </row>
    <row r="3" spans="1:41" ht="14.25" customHeight="1">
      <c r="A3" s="122"/>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2"/>
      <c r="AO3" s="122"/>
    </row>
    <row r="4" spans="1:41" ht="14.25" customHeight="1">
      <c r="A4" s="5" t="s">
        <v>1489</v>
      </c>
      <c r="B4" s="122"/>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2"/>
      <c r="AO4" s="122"/>
    </row>
    <row r="5" spans="1:41" ht="14.25" customHeight="1">
      <c r="A5" s="126" t="s">
        <v>1490</v>
      </c>
      <c r="B5" s="122"/>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2"/>
      <c r="AO5" s="122"/>
    </row>
    <row r="6" spans="1:41" ht="15" customHeight="1">
      <c r="A6" s="127"/>
      <c r="B6" s="127"/>
      <c r="C6" s="128"/>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7"/>
      <c r="AO6" s="127"/>
    </row>
    <row r="7" spans="1:41" ht="21.75" customHeight="1">
      <c r="A7" s="127" t="s">
        <v>578</v>
      </c>
      <c r="B7" s="130" t="s">
        <v>1491</v>
      </c>
      <c r="C7" s="131" t="s">
        <v>494</v>
      </c>
      <c r="D7" s="131" t="s">
        <v>580</v>
      </c>
      <c r="E7" s="131" t="s">
        <v>581</v>
      </c>
      <c r="F7" s="131" t="s">
        <v>582</v>
      </c>
      <c r="G7" s="131" t="s">
        <v>495</v>
      </c>
      <c r="H7" s="131" t="s">
        <v>583</v>
      </c>
      <c r="I7" s="131" t="s">
        <v>584</v>
      </c>
      <c r="J7" s="131" t="s">
        <v>585</v>
      </c>
      <c r="K7" s="131" t="s">
        <v>496</v>
      </c>
      <c r="L7" s="131" t="s">
        <v>586</v>
      </c>
      <c r="M7" s="131" t="s">
        <v>587</v>
      </c>
      <c r="N7" s="131" t="s">
        <v>588</v>
      </c>
      <c r="O7" s="131" t="s">
        <v>589</v>
      </c>
      <c r="P7" s="131" t="s">
        <v>590</v>
      </c>
      <c r="Q7" s="131" t="s">
        <v>591</v>
      </c>
      <c r="R7" s="131" t="s">
        <v>592</v>
      </c>
      <c r="S7" s="131" t="s">
        <v>593</v>
      </c>
      <c r="T7" s="131" t="s">
        <v>594</v>
      </c>
      <c r="U7" s="131" t="s">
        <v>595</v>
      </c>
      <c r="V7" s="131" t="s">
        <v>596</v>
      </c>
      <c r="W7" s="131" t="s">
        <v>597</v>
      </c>
      <c r="X7" s="131" t="s">
        <v>598</v>
      </c>
      <c r="Y7" s="131" t="s">
        <v>599</v>
      </c>
      <c r="Z7" s="131" t="s">
        <v>600</v>
      </c>
      <c r="AA7" s="131" t="s">
        <v>601</v>
      </c>
      <c r="AB7" s="131" t="s">
        <v>602</v>
      </c>
      <c r="AC7" s="131" t="s">
        <v>603</v>
      </c>
      <c r="AD7" s="131" t="s">
        <v>604</v>
      </c>
      <c r="AE7" s="131" t="s">
        <v>605</v>
      </c>
      <c r="AF7" s="131" t="s">
        <v>606</v>
      </c>
      <c r="AG7" s="131" t="s">
        <v>607</v>
      </c>
      <c r="AH7" s="131" t="s">
        <v>608</v>
      </c>
      <c r="AI7" s="131" t="s">
        <v>609</v>
      </c>
      <c r="AJ7" s="131" t="s">
        <v>610</v>
      </c>
      <c r="AK7" s="132" t="s">
        <v>611</v>
      </c>
      <c r="AL7" s="131" t="s">
        <v>612</v>
      </c>
      <c r="AM7" s="132" t="s">
        <v>613</v>
      </c>
      <c r="AN7" s="131" t="s">
        <v>614</v>
      </c>
      <c r="AO7" s="132" t="s">
        <v>615</v>
      </c>
    </row>
    <row r="8" spans="1:41" ht="18" customHeight="1">
      <c r="A8" s="133" t="s">
        <v>616</v>
      </c>
      <c r="B8" s="134" t="s">
        <v>617</v>
      </c>
      <c r="C8" s="135">
        <v>295584</v>
      </c>
      <c r="D8" s="135">
        <v>249932</v>
      </c>
      <c r="E8" s="135">
        <v>216379</v>
      </c>
      <c r="F8" s="135">
        <v>173990</v>
      </c>
      <c r="G8" s="135">
        <v>137398</v>
      </c>
      <c r="H8" s="135">
        <v>124925</v>
      </c>
      <c r="I8" s="135">
        <v>105960</v>
      </c>
      <c r="J8" s="135">
        <v>92315</v>
      </c>
      <c r="K8" s="135">
        <v>79184</v>
      </c>
      <c r="L8" s="135">
        <v>72729</v>
      </c>
      <c r="M8" s="135">
        <v>67075</v>
      </c>
      <c r="N8" s="135">
        <v>62633</v>
      </c>
      <c r="O8" s="135">
        <v>58467</v>
      </c>
      <c r="P8" s="135">
        <v>55243</v>
      </c>
      <c r="Q8" s="135">
        <v>51182</v>
      </c>
      <c r="R8" s="135">
        <v>48646</v>
      </c>
      <c r="S8" s="135">
        <v>44851</v>
      </c>
      <c r="T8" s="135">
        <v>42056</v>
      </c>
      <c r="U8" s="135">
        <v>37916</v>
      </c>
      <c r="V8" s="135">
        <v>35902</v>
      </c>
      <c r="W8" s="135">
        <v>33093</v>
      </c>
      <c r="X8" s="135">
        <v>31286</v>
      </c>
      <c r="Y8" s="135">
        <v>28260</v>
      </c>
      <c r="Z8" s="135">
        <v>25487</v>
      </c>
      <c r="AA8" s="135">
        <v>23348</v>
      </c>
      <c r="AB8" s="135">
        <v>21498</v>
      </c>
      <c r="AC8" s="135">
        <v>19251</v>
      </c>
      <c r="AD8" s="135">
        <v>17455</v>
      </c>
      <c r="AE8" s="135">
        <v>15513</v>
      </c>
      <c r="AF8" s="135">
        <v>14107</v>
      </c>
      <c r="AG8" s="135">
        <v>12889</v>
      </c>
      <c r="AH8" s="135">
        <v>12256</v>
      </c>
      <c r="AI8" s="135">
        <v>11892</v>
      </c>
      <c r="AJ8" s="135">
        <v>11257</v>
      </c>
      <c r="AK8" s="135">
        <v>11034</v>
      </c>
      <c r="AL8" s="135">
        <v>10513</v>
      </c>
      <c r="AM8" s="135">
        <v>10522</v>
      </c>
      <c r="AN8" s="135">
        <v>10214</v>
      </c>
      <c r="AO8" s="135">
        <v>9924</v>
      </c>
    </row>
    <row r="9" spans="1:41" ht="18" customHeight="1">
      <c r="A9" s="136" t="s">
        <v>618</v>
      </c>
      <c r="B9" s="122" t="s">
        <v>619</v>
      </c>
      <c r="C9" s="137">
        <v>291997</v>
      </c>
      <c r="D9" s="137">
        <v>246942</v>
      </c>
      <c r="E9" s="137">
        <v>213808</v>
      </c>
      <c r="F9" s="137">
        <v>171851</v>
      </c>
      <c r="G9" s="137">
        <v>135659</v>
      </c>
      <c r="H9" s="137">
        <v>123310</v>
      </c>
      <c r="I9" s="137">
        <v>104546</v>
      </c>
      <c r="J9" s="137">
        <v>90986</v>
      </c>
      <c r="K9" s="137">
        <v>77951</v>
      </c>
      <c r="L9" s="137">
        <v>71557</v>
      </c>
      <c r="M9" s="137">
        <v>65987</v>
      </c>
      <c r="N9" s="137">
        <v>61598</v>
      </c>
      <c r="O9" s="137">
        <v>57463</v>
      </c>
      <c r="P9" s="137">
        <v>54294</v>
      </c>
      <c r="Q9" s="137">
        <v>50296</v>
      </c>
      <c r="R9" s="137">
        <v>47833</v>
      </c>
      <c r="S9" s="137">
        <v>44071</v>
      </c>
      <c r="T9" s="137">
        <v>41294</v>
      </c>
      <c r="U9" s="137">
        <v>37208</v>
      </c>
      <c r="V9" s="137">
        <v>35215</v>
      </c>
      <c r="W9" s="137">
        <v>32456</v>
      </c>
      <c r="X9" s="137">
        <v>30664</v>
      </c>
      <c r="Y9" s="137">
        <v>27715</v>
      </c>
      <c r="Z9" s="137">
        <v>24981</v>
      </c>
      <c r="AA9" s="137">
        <v>22885</v>
      </c>
      <c r="AB9" s="137">
        <v>21073</v>
      </c>
      <c r="AC9" s="137">
        <v>18894</v>
      </c>
      <c r="AD9" s="137">
        <v>17141</v>
      </c>
      <c r="AE9" s="137">
        <v>15255</v>
      </c>
      <c r="AF9" s="137">
        <v>13855</v>
      </c>
      <c r="AG9" s="137">
        <v>12672</v>
      </c>
      <c r="AH9" s="137">
        <v>12063</v>
      </c>
      <c r="AI9" s="137">
        <v>11720</v>
      </c>
      <c r="AJ9" s="137">
        <v>11117</v>
      </c>
      <c r="AK9" s="137">
        <v>10896</v>
      </c>
      <c r="AL9" s="137">
        <v>10390</v>
      </c>
      <c r="AM9" s="137">
        <v>10415</v>
      </c>
      <c r="AN9" s="137">
        <v>10122</v>
      </c>
      <c r="AO9" s="137">
        <v>9837</v>
      </c>
    </row>
    <row r="10" spans="1:41" ht="18" customHeight="1">
      <c r="A10" s="136" t="s">
        <v>620</v>
      </c>
      <c r="B10" s="122" t="s">
        <v>516</v>
      </c>
      <c r="C10" s="137">
        <v>263036</v>
      </c>
      <c r="D10" s="137">
        <v>221891</v>
      </c>
      <c r="E10" s="137">
        <v>192256</v>
      </c>
      <c r="F10" s="137">
        <v>154122</v>
      </c>
      <c r="G10" s="137">
        <v>121049</v>
      </c>
      <c r="H10" s="137">
        <v>110504</v>
      </c>
      <c r="I10" s="137">
        <v>92947</v>
      </c>
      <c r="J10" s="137">
        <v>80529</v>
      </c>
      <c r="K10" s="137">
        <v>68712</v>
      </c>
      <c r="L10" s="137">
        <v>62876</v>
      </c>
      <c r="M10" s="137">
        <v>58162</v>
      </c>
      <c r="N10" s="137">
        <v>54267</v>
      </c>
      <c r="O10" s="137">
        <v>50623</v>
      </c>
      <c r="P10" s="137">
        <v>47712</v>
      </c>
      <c r="Q10" s="137">
        <v>44300</v>
      </c>
      <c r="R10" s="137">
        <v>42072</v>
      </c>
      <c r="S10" s="137">
        <v>38716</v>
      </c>
      <c r="T10" s="137">
        <v>36228</v>
      </c>
      <c r="U10" s="137">
        <v>32656</v>
      </c>
      <c r="V10" s="137">
        <v>31054</v>
      </c>
      <c r="W10" s="137">
        <v>28779</v>
      </c>
      <c r="X10" s="137">
        <v>27184</v>
      </c>
      <c r="Y10" s="137">
        <v>24578</v>
      </c>
      <c r="Z10" s="137">
        <v>22176</v>
      </c>
      <c r="AA10" s="137">
        <v>20248</v>
      </c>
      <c r="AB10" s="137">
        <v>18585</v>
      </c>
      <c r="AC10" s="137">
        <v>16713</v>
      </c>
      <c r="AD10" s="137">
        <v>15107</v>
      </c>
      <c r="AE10" s="137">
        <v>13373</v>
      </c>
      <c r="AF10" s="137">
        <v>12206</v>
      </c>
      <c r="AG10" s="137">
        <v>11199</v>
      </c>
      <c r="AH10" s="137">
        <v>10645</v>
      </c>
      <c r="AI10" s="137">
        <v>10260</v>
      </c>
      <c r="AJ10" s="137">
        <v>9804</v>
      </c>
      <c r="AK10" s="137">
        <v>9575</v>
      </c>
      <c r="AL10" s="137">
        <v>9284</v>
      </c>
      <c r="AM10" s="137">
        <v>9245</v>
      </c>
      <c r="AN10" s="137">
        <v>9090</v>
      </c>
      <c r="AO10" s="137">
        <v>8981</v>
      </c>
    </row>
    <row r="11" spans="1:41" ht="18" customHeight="1">
      <c r="A11" s="136" t="s">
        <v>621</v>
      </c>
      <c r="B11" s="122" t="s">
        <v>622</v>
      </c>
      <c r="C11" s="137">
        <v>4773</v>
      </c>
      <c r="D11" s="137">
        <v>4009</v>
      </c>
      <c r="E11" s="137">
        <v>3574</v>
      </c>
      <c r="F11" s="137">
        <v>3181</v>
      </c>
      <c r="G11" s="137">
        <v>2713</v>
      </c>
      <c r="H11" s="137">
        <v>2652</v>
      </c>
      <c r="I11" s="137">
        <v>2323</v>
      </c>
      <c r="J11" s="137">
        <v>2206</v>
      </c>
      <c r="K11" s="137">
        <v>1995</v>
      </c>
      <c r="L11" s="137">
        <v>1942</v>
      </c>
      <c r="M11" s="137">
        <v>1930</v>
      </c>
      <c r="N11" s="137">
        <v>1874</v>
      </c>
      <c r="O11" s="137">
        <v>1835</v>
      </c>
      <c r="P11" s="137">
        <v>1828</v>
      </c>
      <c r="Q11" s="137">
        <v>1801</v>
      </c>
      <c r="R11" s="137">
        <v>1765</v>
      </c>
      <c r="S11" s="137">
        <v>1714</v>
      </c>
      <c r="T11" s="137">
        <v>1663</v>
      </c>
      <c r="U11" s="137">
        <v>1598</v>
      </c>
      <c r="V11" s="137">
        <v>1594</v>
      </c>
      <c r="W11" s="137">
        <v>1578</v>
      </c>
      <c r="X11" s="137">
        <v>1494</v>
      </c>
      <c r="Y11" s="137">
        <v>1401</v>
      </c>
      <c r="Z11" s="137">
        <v>1305</v>
      </c>
      <c r="AA11" s="137">
        <v>1194</v>
      </c>
      <c r="AB11" s="137">
        <v>1053</v>
      </c>
      <c r="AC11" s="137">
        <v>873</v>
      </c>
      <c r="AD11" s="137">
        <v>688</v>
      </c>
      <c r="AE11" s="137">
        <v>544</v>
      </c>
      <c r="AF11" s="137">
        <v>471</v>
      </c>
      <c r="AG11" s="137">
        <v>413</v>
      </c>
      <c r="AH11" s="137">
        <v>432</v>
      </c>
      <c r="AI11" s="137">
        <v>416</v>
      </c>
      <c r="AJ11" s="137">
        <v>392</v>
      </c>
      <c r="AK11" s="137">
        <v>380</v>
      </c>
      <c r="AL11" s="137">
        <v>363</v>
      </c>
      <c r="AM11" s="137">
        <v>370</v>
      </c>
      <c r="AN11" s="137">
        <v>344</v>
      </c>
      <c r="AO11" s="137">
        <v>349</v>
      </c>
    </row>
    <row r="12" spans="1:41" ht="18" customHeight="1">
      <c r="A12" s="136" t="s">
        <v>623</v>
      </c>
      <c r="B12" s="122" t="s">
        <v>624</v>
      </c>
      <c r="C12" s="137">
        <v>934</v>
      </c>
      <c r="D12" s="137">
        <v>764</v>
      </c>
      <c r="E12" s="137">
        <v>698</v>
      </c>
      <c r="F12" s="137">
        <v>609</v>
      </c>
      <c r="G12" s="137">
        <v>515</v>
      </c>
      <c r="H12" s="137">
        <v>498</v>
      </c>
      <c r="I12" s="137">
        <v>413</v>
      </c>
      <c r="J12" s="137">
        <v>387</v>
      </c>
      <c r="K12" s="137">
        <v>370</v>
      </c>
      <c r="L12" s="137">
        <v>374</v>
      </c>
      <c r="M12" s="137">
        <v>381</v>
      </c>
      <c r="N12" s="137">
        <v>373</v>
      </c>
      <c r="O12" s="137">
        <v>367</v>
      </c>
      <c r="P12" s="137">
        <v>357</v>
      </c>
      <c r="Q12" s="137">
        <v>353</v>
      </c>
      <c r="R12" s="137">
        <v>354</v>
      </c>
      <c r="S12" s="137">
        <v>373</v>
      </c>
      <c r="T12" s="137">
        <v>369</v>
      </c>
      <c r="U12" s="137">
        <v>359</v>
      </c>
      <c r="V12" s="137">
        <v>368</v>
      </c>
      <c r="W12" s="137">
        <v>365</v>
      </c>
      <c r="X12" s="137">
        <v>350</v>
      </c>
      <c r="Y12" s="137">
        <v>327</v>
      </c>
      <c r="Z12" s="137">
        <v>311</v>
      </c>
      <c r="AA12" s="137">
        <v>269</v>
      </c>
      <c r="AB12" s="137">
        <v>223</v>
      </c>
      <c r="AC12" s="137">
        <v>174</v>
      </c>
      <c r="AD12" s="137">
        <v>134</v>
      </c>
      <c r="AE12" s="137">
        <v>92</v>
      </c>
      <c r="AF12" s="137">
        <v>78</v>
      </c>
      <c r="AG12" s="137">
        <v>70</v>
      </c>
      <c r="AH12" s="137">
        <v>64</v>
      </c>
      <c r="AI12" s="137">
        <v>52</v>
      </c>
      <c r="AJ12" s="137">
        <v>43</v>
      </c>
      <c r="AK12" s="137">
        <v>42</v>
      </c>
      <c r="AL12" s="137">
        <v>40</v>
      </c>
      <c r="AM12" s="137">
        <v>43</v>
      </c>
      <c r="AN12" s="137">
        <v>41</v>
      </c>
      <c r="AO12" s="137">
        <v>66</v>
      </c>
    </row>
    <row r="13" spans="1:41" ht="18" customHeight="1">
      <c r="A13" s="136" t="s">
        <v>625</v>
      </c>
      <c r="B13" s="136" t="s">
        <v>626</v>
      </c>
      <c r="C13" s="137">
        <v>273</v>
      </c>
      <c r="D13" s="137">
        <v>224</v>
      </c>
      <c r="E13" s="137">
        <v>200</v>
      </c>
      <c r="F13" s="137">
        <v>183</v>
      </c>
      <c r="G13" s="137">
        <v>151</v>
      </c>
      <c r="H13" s="137">
        <v>142</v>
      </c>
      <c r="I13" s="137">
        <v>133</v>
      </c>
      <c r="J13" s="137">
        <v>120</v>
      </c>
      <c r="K13" s="137">
        <v>95</v>
      </c>
      <c r="L13" s="137">
        <v>94</v>
      </c>
      <c r="M13" s="137">
        <v>91</v>
      </c>
      <c r="N13" s="137">
        <v>93</v>
      </c>
      <c r="O13" s="137">
        <v>88</v>
      </c>
      <c r="P13" s="137">
        <v>82</v>
      </c>
      <c r="Q13" s="137">
        <v>82</v>
      </c>
      <c r="R13" s="137">
        <v>70</v>
      </c>
      <c r="S13" s="137">
        <v>62</v>
      </c>
      <c r="T13" s="137">
        <v>61</v>
      </c>
      <c r="U13" s="137">
        <v>57</v>
      </c>
      <c r="V13" s="137">
        <v>42</v>
      </c>
      <c r="W13" s="137">
        <v>30</v>
      </c>
      <c r="X13" s="137">
        <v>31</v>
      </c>
      <c r="Y13" s="137">
        <v>26</v>
      </c>
      <c r="Z13" s="137">
        <v>24</v>
      </c>
      <c r="AA13" s="137">
        <v>25</v>
      </c>
      <c r="AB13" s="137">
        <v>26</v>
      </c>
      <c r="AC13" s="137">
        <v>26</v>
      </c>
      <c r="AD13" s="137">
        <v>19</v>
      </c>
      <c r="AE13" s="137">
        <v>17</v>
      </c>
      <c r="AF13" s="137">
        <v>14</v>
      </c>
      <c r="AG13" s="137">
        <v>13</v>
      </c>
      <c r="AH13" s="137">
        <v>14</v>
      </c>
      <c r="AI13" s="137">
        <v>12</v>
      </c>
      <c r="AJ13" s="137">
        <v>11</v>
      </c>
      <c r="AK13" s="137">
        <v>8</v>
      </c>
      <c r="AL13" s="137">
        <v>8</v>
      </c>
      <c r="AM13" s="137">
        <v>8</v>
      </c>
      <c r="AN13" s="137">
        <v>7</v>
      </c>
      <c r="AO13" s="137">
        <v>8</v>
      </c>
    </row>
    <row r="14" spans="1:41" ht="18" customHeight="1">
      <c r="A14" s="136" t="s">
        <v>627</v>
      </c>
      <c r="B14" s="136" t="s">
        <v>628</v>
      </c>
      <c r="C14" s="137">
        <v>102</v>
      </c>
      <c r="D14" s="137">
        <v>85</v>
      </c>
      <c r="E14" s="137">
        <v>75</v>
      </c>
      <c r="F14" s="137">
        <v>70</v>
      </c>
      <c r="G14" s="137">
        <v>60</v>
      </c>
      <c r="H14" s="137">
        <v>56</v>
      </c>
      <c r="I14" s="137">
        <v>47</v>
      </c>
      <c r="J14" s="137">
        <v>45</v>
      </c>
      <c r="K14" s="137">
        <v>39</v>
      </c>
      <c r="L14" s="137">
        <v>38</v>
      </c>
      <c r="M14" s="137">
        <v>36</v>
      </c>
      <c r="N14" s="137">
        <v>33</v>
      </c>
      <c r="O14" s="137">
        <v>32</v>
      </c>
      <c r="P14" s="137">
        <v>33</v>
      </c>
      <c r="Q14" s="137">
        <v>32</v>
      </c>
      <c r="R14" s="137">
        <v>29</v>
      </c>
      <c r="S14" s="137">
        <v>24</v>
      </c>
      <c r="T14" s="137">
        <v>24</v>
      </c>
      <c r="U14" s="137">
        <v>21</v>
      </c>
      <c r="V14" s="137">
        <v>18</v>
      </c>
      <c r="W14" s="137">
        <v>18</v>
      </c>
      <c r="X14" s="137">
        <v>15</v>
      </c>
      <c r="Y14" s="137">
        <v>15</v>
      </c>
      <c r="Z14" s="137">
        <v>15</v>
      </c>
      <c r="AA14" s="137">
        <v>13</v>
      </c>
      <c r="AB14" s="137">
        <v>11</v>
      </c>
      <c r="AC14" s="137">
        <v>10</v>
      </c>
      <c r="AD14" s="137">
        <v>10</v>
      </c>
      <c r="AE14" s="137">
        <v>7</v>
      </c>
      <c r="AF14" s="137">
        <v>7</v>
      </c>
      <c r="AG14" s="137">
        <v>6</v>
      </c>
      <c r="AH14" s="137">
        <v>6</v>
      </c>
      <c r="AI14" s="137">
        <v>7</v>
      </c>
      <c r="AJ14" s="137">
        <v>8</v>
      </c>
      <c r="AK14" s="137">
        <v>8</v>
      </c>
      <c r="AL14" s="137">
        <v>9</v>
      </c>
      <c r="AM14" s="137">
        <v>9</v>
      </c>
      <c r="AN14" s="137">
        <v>6</v>
      </c>
      <c r="AO14" s="137">
        <v>5</v>
      </c>
    </row>
    <row r="15" spans="1:41" ht="18" customHeight="1">
      <c r="A15" s="136" t="s">
        <v>629</v>
      </c>
      <c r="B15" s="136" t="s">
        <v>630</v>
      </c>
      <c r="C15" s="137">
        <v>110</v>
      </c>
      <c r="D15" s="137">
        <v>91</v>
      </c>
      <c r="E15" s="137">
        <v>76</v>
      </c>
      <c r="F15" s="137">
        <v>59</v>
      </c>
      <c r="G15" s="137">
        <v>41</v>
      </c>
      <c r="H15" s="137">
        <v>42</v>
      </c>
      <c r="I15" s="137">
        <v>38</v>
      </c>
      <c r="J15" s="137">
        <v>41</v>
      </c>
      <c r="K15" s="137">
        <v>34</v>
      </c>
      <c r="L15" s="137">
        <v>32</v>
      </c>
      <c r="M15" s="137">
        <v>30</v>
      </c>
      <c r="N15" s="137">
        <v>24</v>
      </c>
      <c r="O15" s="137">
        <v>25</v>
      </c>
      <c r="P15" s="137">
        <v>23</v>
      </c>
      <c r="Q15" s="137">
        <v>22</v>
      </c>
      <c r="R15" s="137">
        <v>21</v>
      </c>
      <c r="S15" s="137">
        <v>25</v>
      </c>
      <c r="T15" s="137">
        <v>24</v>
      </c>
      <c r="U15" s="137">
        <v>21</v>
      </c>
      <c r="V15" s="137">
        <v>21</v>
      </c>
      <c r="W15" s="137">
        <v>23</v>
      </c>
      <c r="X15" s="137">
        <v>26</v>
      </c>
      <c r="Y15" s="137">
        <v>25</v>
      </c>
      <c r="Z15" s="137">
        <v>24</v>
      </c>
      <c r="AA15" s="137">
        <v>21</v>
      </c>
      <c r="AB15" s="137">
        <v>21</v>
      </c>
      <c r="AC15" s="137">
        <v>19</v>
      </c>
      <c r="AD15" s="137">
        <v>17</v>
      </c>
      <c r="AE15" s="137">
        <v>14</v>
      </c>
      <c r="AF15" s="137">
        <v>13</v>
      </c>
      <c r="AG15" s="137">
        <v>12</v>
      </c>
      <c r="AH15" s="137">
        <v>13</v>
      </c>
      <c r="AI15" s="137">
        <v>13</v>
      </c>
      <c r="AJ15" s="137">
        <v>7</v>
      </c>
      <c r="AK15" s="137">
        <v>6</v>
      </c>
      <c r="AL15" s="137">
        <v>5</v>
      </c>
      <c r="AM15" s="137" t="s">
        <v>631</v>
      </c>
      <c r="AN15" s="137" t="s">
        <v>631</v>
      </c>
      <c r="AO15" s="137" t="s">
        <v>631</v>
      </c>
    </row>
    <row r="16" spans="1:41" ht="18" customHeight="1">
      <c r="A16" s="136" t="s">
        <v>632</v>
      </c>
      <c r="B16" s="136" t="s">
        <v>633</v>
      </c>
      <c r="C16" s="137">
        <v>948</v>
      </c>
      <c r="D16" s="137">
        <v>807</v>
      </c>
      <c r="E16" s="137">
        <v>731</v>
      </c>
      <c r="F16" s="137">
        <v>663</v>
      </c>
      <c r="G16" s="137">
        <v>567</v>
      </c>
      <c r="H16" s="137">
        <v>566</v>
      </c>
      <c r="I16" s="137">
        <v>481</v>
      </c>
      <c r="J16" s="137">
        <v>444</v>
      </c>
      <c r="K16" s="137">
        <v>425</v>
      </c>
      <c r="L16" s="137">
        <v>397</v>
      </c>
      <c r="M16" s="137">
        <v>400</v>
      </c>
      <c r="N16" s="137">
        <v>390</v>
      </c>
      <c r="O16" s="137">
        <v>382</v>
      </c>
      <c r="P16" s="137">
        <v>381</v>
      </c>
      <c r="Q16" s="137">
        <v>374</v>
      </c>
      <c r="R16" s="137">
        <v>355</v>
      </c>
      <c r="S16" s="137">
        <v>326</v>
      </c>
      <c r="T16" s="137">
        <v>309</v>
      </c>
      <c r="U16" s="137">
        <v>292</v>
      </c>
      <c r="V16" s="137">
        <v>275</v>
      </c>
      <c r="W16" s="137">
        <v>272</v>
      </c>
      <c r="X16" s="137">
        <v>259</v>
      </c>
      <c r="Y16" s="137">
        <v>236</v>
      </c>
      <c r="Z16" s="137">
        <v>222</v>
      </c>
      <c r="AA16" s="137">
        <v>206</v>
      </c>
      <c r="AB16" s="137">
        <v>184</v>
      </c>
      <c r="AC16" s="137">
        <v>152</v>
      </c>
      <c r="AD16" s="137">
        <v>111</v>
      </c>
      <c r="AE16" s="137">
        <v>86</v>
      </c>
      <c r="AF16" s="137">
        <v>83</v>
      </c>
      <c r="AG16" s="137">
        <v>65</v>
      </c>
      <c r="AH16" s="137">
        <v>100</v>
      </c>
      <c r="AI16" s="137">
        <v>95</v>
      </c>
      <c r="AJ16" s="137">
        <v>90</v>
      </c>
      <c r="AK16" s="137">
        <v>90</v>
      </c>
      <c r="AL16" s="137">
        <v>90</v>
      </c>
      <c r="AM16" s="137">
        <v>89</v>
      </c>
      <c r="AN16" s="137">
        <v>91</v>
      </c>
      <c r="AO16" s="137">
        <v>89</v>
      </c>
    </row>
    <row r="17" spans="1:41" ht="18" customHeight="1">
      <c r="A17" s="136" t="s">
        <v>634</v>
      </c>
      <c r="B17" s="136" t="s">
        <v>635</v>
      </c>
      <c r="C17" s="137">
        <v>162</v>
      </c>
      <c r="D17" s="137">
        <v>118</v>
      </c>
      <c r="E17" s="137">
        <v>102</v>
      </c>
      <c r="F17" s="137">
        <v>87</v>
      </c>
      <c r="G17" s="137">
        <v>77</v>
      </c>
      <c r="H17" s="137">
        <v>70</v>
      </c>
      <c r="I17" s="137">
        <v>62</v>
      </c>
      <c r="J17" s="137">
        <v>60</v>
      </c>
      <c r="K17" s="137">
        <v>52</v>
      </c>
      <c r="L17" s="137">
        <v>40</v>
      </c>
      <c r="M17" s="137">
        <v>39</v>
      </c>
      <c r="N17" s="137">
        <v>36</v>
      </c>
      <c r="O17" s="137">
        <v>36</v>
      </c>
      <c r="P17" s="137">
        <v>36</v>
      </c>
      <c r="Q17" s="137">
        <v>37</v>
      </c>
      <c r="R17" s="137">
        <v>41</v>
      </c>
      <c r="S17" s="137">
        <v>27</v>
      </c>
      <c r="T17" s="137">
        <v>27</v>
      </c>
      <c r="U17" s="137">
        <v>26</v>
      </c>
      <c r="V17" s="137">
        <v>25</v>
      </c>
      <c r="W17" s="137">
        <v>26</v>
      </c>
      <c r="X17" s="137">
        <v>27</v>
      </c>
      <c r="Y17" s="137">
        <v>26</v>
      </c>
      <c r="Z17" s="137">
        <v>23</v>
      </c>
      <c r="AA17" s="137">
        <v>22</v>
      </c>
      <c r="AB17" s="137">
        <v>15</v>
      </c>
      <c r="AC17" s="137">
        <v>12</v>
      </c>
      <c r="AD17" s="137">
        <v>7</v>
      </c>
      <c r="AE17" s="137">
        <v>6</v>
      </c>
      <c r="AF17" s="137">
        <v>6</v>
      </c>
      <c r="AG17" s="137">
        <v>5</v>
      </c>
      <c r="AH17" s="137" t="s">
        <v>631</v>
      </c>
      <c r="AI17" s="137" t="s">
        <v>631</v>
      </c>
      <c r="AJ17" s="137" t="s">
        <v>631</v>
      </c>
      <c r="AK17" s="137" t="s">
        <v>631</v>
      </c>
      <c r="AL17" s="137" t="s">
        <v>631</v>
      </c>
      <c r="AM17" s="137" t="s">
        <v>631</v>
      </c>
      <c r="AN17" s="137" t="s">
        <v>631</v>
      </c>
      <c r="AO17" s="137" t="s">
        <v>631</v>
      </c>
    </row>
    <row r="18" spans="1:41" ht="18" customHeight="1">
      <c r="A18" s="136" t="s">
        <v>636</v>
      </c>
      <c r="B18" s="136" t="s">
        <v>637</v>
      </c>
      <c r="C18" s="137">
        <v>286</v>
      </c>
      <c r="D18" s="137">
        <v>261</v>
      </c>
      <c r="E18" s="137">
        <v>221</v>
      </c>
      <c r="F18" s="137">
        <v>180</v>
      </c>
      <c r="G18" s="137">
        <v>142</v>
      </c>
      <c r="H18" s="137">
        <v>136</v>
      </c>
      <c r="I18" s="137">
        <v>121</v>
      </c>
      <c r="J18" s="137">
        <v>111</v>
      </c>
      <c r="K18" s="137">
        <v>99</v>
      </c>
      <c r="L18" s="137">
        <v>91</v>
      </c>
      <c r="M18" s="137">
        <v>87</v>
      </c>
      <c r="N18" s="137">
        <v>80</v>
      </c>
      <c r="O18" s="137">
        <v>78</v>
      </c>
      <c r="P18" s="137">
        <v>77</v>
      </c>
      <c r="Q18" s="137">
        <v>78</v>
      </c>
      <c r="R18" s="137">
        <v>75</v>
      </c>
      <c r="S18" s="137">
        <v>69</v>
      </c>
      <c r="T18" s="137">
        <v>70</v>
      </c>
      <c r="U18" s="137">
        <v>67</v>
      </c>
      <c r="V18" s="137">
        <v>72</v>
      </c>
      <c r="W18" s="137">
        <v>74</v>
      </c>
      <c r="X18" s="137">
        <v>65</v>
      </c>
      <c r="Y18" s="137">
        <v>60</v>
      </c>
      <c r="Z18" s="137">
        <v>54</v>
      </c>
      <c r="AA18" s="137">
        <v>48</v>
      </c>
      <c r="AB18" s="137">
        <v>43</v>
      </c>
      <c r="AC18" s="137">
        <v>43</v>
      </c>
      <c r="AD18" s="137">
        <v>37</v>
      </c>
      <c r="AE18" s="137">
        <v>33</v>
      </c>
      <c r="AF18" s="137">
        <v>32</v>
      </c>
      <c r="AG18" s="137">
        <v>28</v>
      </c>
      <c r="AH18" s="137">
        <v>27</v>
      </c>
      <c r="AI18" s="137">
        <v>27</v>
      </c>
      <c r="AJ18" s="137">
        <v>27</v>
      </c>
      <c r="AK18" s="137">
        <v>28</v>
      </c>
      <c r="AL18" s="137">
        <v>28</v>
      </c>
      <c r="AM18" s="137">
        <v>29</v>
      </c>
      <c r="AN18" s="137">
        <v>29</v>
      </c>
      <c r="AO18" s="137">
        <v>29</v>
      </c>
    </row>
    <row r="19" spans="1:41" ht="18" customHeight="1">
      <c r="A19" s="136" t="s">
        <v>638</v>
      </c>
      <c r="B19" s="136" t="s">
        <v>639</v>
      </c>
      <c r="C19" s="137">
        <v>1951</v>
      </c>
      <c r="D19" s="137">
        <v>1653</v>
      </c>
      <c r="E19" s="137">
        <v>1465</v>
      </c>
      <c r="F19" s="137">
        <v>1323</v>
      </c>
      <c r="G19" s="137">
        <v>1153</v>
      </c>
      <c r="H19" s="137">
        <v>1135</v>
      </c>
      <c r="I19" s="137">
        <v>1021</v>
      </c>
      <c r="J19" s="137">
        <v>992</v>
      </c>
      <c r="K19" s="137">
        <v>875</v>
      </c>
      <c r="L19" s="137">
        <v>870</v>
      </c>
      <c r="M19" s="137">
        <v>860</v>
      </c>
      <c r="N19" s="137">
        <v>839</v>
      </c>
      <c r="O19" s="137">
        <v>821</v>
      </c>
      <c r="P19" s="137">
        <v>833</v>
      </c>
      <c r="Q19" s="137">
        <v>817</v>
      </c>
      <c r="R19" s="137">
        <v>814</v>
      </c>
      <c r="S19" s="137">
        <v>802</v>
      </c>
      <c r="T19" s="137">
        <v>773</v>
      </c>
      <c r="U19" s="137">
        <v>749</v>
      </c>
      <c r="V19" s="137">
        <v>766</v>
      </c>
      <c r="W19" s="137">
        <v>764</v>
      </c>
      <c r="X19" s="137">
        <v>715</v>
      </c>
      <c r="Y19" s="137">
        <v>680</v>
      </c>
      <c r="Z19" s="137">
        <v>626</v>
      </c>
      <c r="AA19" s="137">
        <v>584</v>
      </c>
      <c r="AB19" s="137">
        <v>524</v>
      </c>
      <c r="AC19" s="137">
        <v>431</v>
      </c>
      <c r="AD19" s="137">
        <v>347</v>
      </c>
      <c r="AE19" s="137">
        <v>283</v>
      </c>
      <c r="AF19" s="137">
        <v>232</v>
      </c>
      <c r="AG19" s="137">
        <v>208</v>
      </c>
      <c r="AH19" s="137">
        <v>198</v>
      </c>
      <c r="AI19" s="137">
        <v>201</v>
      </c>
      <c r="AJ19" s="137">
        <v>198</v>
      </c>
      <c r="AK19" s="137">
        <v>190</v>
      </c>
      <c r="AL19" s="137">
        <v>173</v>
      </c>
      <c r="AM19" s="137">
        <v>178</v>
      </c>
      <c r="AN19" s="137">
        <v>157</v>
      </c>
      <c r="AO19" s="137">
        <v>139</v>
      </c>
    </row>
    <row r="20" spans="1:41" ht="18" customHeight="1">
      <c r="A20" s="136" t="s">
        <v>640</v>
      </c>
      <c r="B20" s="136" t="s">
        <v>641</v>
      </c>
      <c r="C20" s="137">
        <v>361</v>
      </c>
      <c r="D20" s="137">
        <v>301</v>
      </c>
      <c r="E20" s="137">
        <v>258</v>
      </c>
      <c r="F20" s="137">
        <v>245</v>
      </c>
      <c r="G20" s="137">
        <v>216</v>
      </c>
      <c r="H20" s="137">
        <v>216</v>
      </c>
      <c r="I20" s="137">
        <v>201</v>
      </c>
      <c r="J20" s="137">
        <v>198</v>
      </c>
      <c r="K20" s="137">
        <v>178</v>
      </c>
      <c r="L20" s="137">
        <v>183</v>
      </c>
      <c r="M20" s="137">
        <v>177</v>
      </c>
      <c r="N20" s="137">
        <v>175</v>
      </c>
      <c r="O20" s="137">
        <v>172</v>
      </c>
      <c r="P20" s="137">
        <v>171</v>
      </c>
      <c r="Q20" s="137">
        <v>169</v>
      </c>
      <c r="R20" s="137">
        <v>175</v>
      </c>
      <c r="S20" s="137">
        <v>176</v>
      </c>
      <c r="T20" s="137">
        <v>168</v>
      </c>
      <c r="U20" s="137">
        <v>154</v>
      </c>
      <c r="V20" s="137">
        <v>158</v>
      </c>
      <c r="W20" s="137">
        <v>158</v>
      </c>
      <c r="X20" s="137">
        <v>148</v>
      </c>
      <c r="Y20" s="137">
        <v>142</v>
      </c>
      <c r="Z20" s="137">
        <v>134</v>
      </c>
      <c r="AA20" s="137">
        <v>123</v>
      </c>
      <c r="AB20" s="137">
        <v>115</v>
      </c>
      <c r="AC20" s="137">
        <v>103</v>
      </c>
      <c r="AD20" s="137">
        <v>82</v>
      </c>
      <c r="AE20" s="137">
        <v>79</v>
      </c>
      <c r="AF20" s="137">
        <v>73</v>
      </c>
      <c r="AG20" s="137">
        <v>69</v>
      </c>
      <c r="AH20" s="137">
        <v>72</v>
      </c>
      <c r="AI20" s="137">
        <v>79</v>
      </c>
      <c r="AJ20" s="137">
        <v>83</v>
      </c>
      <c r="AK20" s="137">
        <v>79</v>
      </c>
      <c r="AL20" s="137">
        <v>66</v>
      </c>
      <c r="AM20" s="137">
        <v>66</v>
      </c>
      <c r="AN20" s="137">
        <v>57</v>
      </c>
      <c r="AO20" s="137">
        <v>39</v>
      </c>
    </row>
    <row r="21" spans="1:41" ht="18" customHeight="1">
      <c r="A21" s="136" t="s">
        <v>642</v>
      </c>
      <c r="B21" s="136" t="s">
        <v>643</v>
      </c>
      <c r="C21" s="137">
        <v>553</v>
      </c>
      <c r="D21" s="137">
        <v>482</v>
      </c>
      <c r="E21" s="137">
        <v>433</v>
      </c>
      <c r="F21" s="137">
        <v>392</v>
      </c>
      <c r="G21" s="137">
        <v>326</v>
      </c>
      <c r="H21" s="137">
        <v>319</v>
      </c>
      <c r="I21" s="137">
        <v>292</v>
      </c>
      <c r="J21" s="137">
        <v>280</v>
      </c>
      <c r="K21" s="137">
        <v>219</v>
      </c>
      <c r="L21" s="137">
        <v>207</v>
      </c>
      <c r="M21" s="137">
        <v>197</v>
      </c>
      <c r="N21" s="137">
        <v>184</v>
      </c>
      <c r="O21" s="137">
        <v>181</v>
      </c>
      <c r="P21" s="137">
        <v>181</v>
      </c>
      <c r="Q21" s="137">
        <v>182</v>
      </c>
      <c r="R21" s="137">
        <v>178</v>
      </c>
      <c r="S21" s="137">
        <v>166</v>
      </c>
      <c r="T21" s="137">
        <v>155</v>
      </c>
      <c r="U21" s="137">
        <v>143</v>
      </c>
      <c r="V21" s="137">
        <v>151</v>
      </c>
      <c r="W21" s="137">
        <v>149</v>
      </c>
      <c r="X21" s="137">
        <v>131</v>
      </c>
      <c r="Y21" s="137">
        <v>122</v>
      </c>
      <c r="Z21" s="137">
        <v>111</v>
      </c>
      <c r="AA21" s="137">
        <v>114</v>
      </c>
      <c r="AB21" s="137">
        <v>105</v>
      </c>
      <c r="AC21" s="137">
        <v>89</v>
      </c>
      <c r="AD21" s="137">
        <v>77</v>
      </c>
      <c r="AE21" s="137">
        <v>62</v>
      </c>
      <c r="AF21" s="137">
        <v>46</v>
      </c>
      <c r="AG21" s="137">
        <v>40</v>
      </c>
      <c r="AH21" s="137">
        <v>33</v>
      </c>
      <c r="AI21" s="137">
        <v>34</v>
      </c>
      <c r="AJ21" s="137">
        <v>29</v>
      </c>
      <c r="AK21" s="137">
        <v>31</v>
      </c>
      <c r="AL21" s="137">
        <v>29</v>
      </c>
      <c r="AM21" s="137">
        <v>27</v>
      </c>
      <c r="AN21" s="137">
        <v>26</v>
      </c>
      <c r="AO21" s="137">
        <v>27</v>
      </c>
    </row>
    <row r="22" spans="1:41" ht="18" customHeight="1">
      <c r="A22" s="136" t="s">
        <v>644</v>
      </c>
      <c r="B22" s="136" t="s">
        <v>645</v>
      </c>
      <c r="C22" s="137">
        <v>395</v>
      </c>
      <c r="D22" s="137">
        <v>314</v>
      </c>
      <c r="E22" s="137">
        <v>277</v>
      </c>
      <c r="F22" s="137">
        <v>244</v>
      </c>
      <c r="G22" s="137">
        <v>198</v>
      </c>
      <c r="H22" s="137">
        <v>193</v>
      </c>
      <c r="I22" s="137">
        <v>174</v>
      </c>
      <c r="J22" s="137">
        <v>175</v>
      </c>
      <c r="K22" s="137">
        <v>151</v>
      </c>
      <c r="L22" s="137">
        <v>152</v>
      </c>
      <c r="M22" s="137">
        <v>153</v>
      </c>
      <c r="N22" s="137">
        <v>147</v>
      </c>
      <c r="O22" s="137">
        <v>139</v>
      </c>
      <c r="P22" s="137">
        <v>141</v>
      </c>
      <c r="Q22" s="137">
        <v>132</v>
      </c>
      <c r="R22" s="137">
        <v>128</v>
      </c>
      <c r="S22" s="137">
        <v>116</v>
      </c>
      <c r="T22" s="137">
        <v>116</v>
      </c>
      <c r="U22" s="137">
        <v>116</v>
      </c>
      <c r="V22" s="137">
        <v>113</v>
      </c>
      <c r="W22" s="137">
        <v>106</v>
      </c>
      <c r="X22" s="137">
        <v>99</v>
      </c>
      <c r="Y22" s="137">
        <v>90</v>
      </c>
      <c r="Z22" s="137">
        <v>78</v>
      </c>
      <c r="AA22" s="137">
        <v>71</v>
      </c>
      <c r="AB22" s="137">
        <v>58</v>
      </c>
      <c r="AC22" s="137">
        <v>42</v>
      </c>
      <c r="AD22" s="137">
        <v>33</v>
      </c>
      <c r="AE22" s="137">
        <v>19</v>
      </c>
      <c r="AF22" s="137">
        <v>11</v>
      </c>
      <c r="AG22" s="137">
        <v>8</v>
      </c>
      <c r="AH22" s="137">
        <v>6</v>
      </c>
      <c r="AI22" s="137" t="s">
        <v>631</v>
      </c>
      <c r="AJ22" s="137">
        <v>5</v>
      </c>
      <c r="AK22" s="137" t="s">
        <v>631</v>
      </c>
      <c r="AL22" s="137">
        <v>5</v>
      </c>
      <c r="AM22" s="137">
        <v>7</v>
      </c>
      <c r="AN22" s="137">
        <v>7</v>
      </c>
      <c r="AO22" s="137">
        <v>5</v>
      </c>
    </row>
    <row r="23" spans="1:41" ht="18" customHeight="1">
      <c r="A23" s="136" t="s">
        <v>646</v>
      </c>
      <c r="B23" s="136" t="s">
        <v>647</v>
      </c>
      <c r="C23" s="137">
        <v>230</v>
      </c>
      <c r="D23" s="137">
        <v>207</v>
      </c>
      <c r="E23" s="137">
        <v>188</v>
      </c>
      <c r="F23" s="137">
        <v>149</v>
      </c>
      <c r="G23" s="137">
        <v>132</v>
      </c>
      <c r="H23" s="137">
        <v>129</v>
      </c>
      <c r="I23" s="137">
        <v>111</v>
      </c>
      <c r="J23" s="137">
        <v>110</v>
      </c>
      <c r="K23" s="137">
        <v>104</v>
      </c>
      <c r="L23" s="137">
        <v>104</v>
      </c>
      <c r="M23" s="137">
        <v>101</v>
      </c>
      <c r="N23" s="137">
        <v>100</v>
      </c>
      <c r="O23" s="137">
        <v>107</v>
      </c>
      <c r="P23" s="137">
        <v>110</v>
      </c>
      <c r="Q23" s="137">
        <v>110</v>
      </c>
      <c r="R23" s="137">
        <v>108</v>
      </c>
      <c r="S23" s="137">
        <v>101</v>
      </c>
      <c r="T23" s="137">
        <v>99</v>
      </c>
      <c r="U23" s="137">
        <v>104</v>
      </c>
      <c r="V23" s="137">
        <v>107</v>
      </c>
      <c r="W23" s="137">
        <v>108</v>
      </c>
      <c r="X23" s="137">
        <v>101</v>
      </c>
      <c r="Y23" s="137">
        <v>96</v>
      </c>
      <c r="Z23" s="137">
        <v>96</v>
      </c>
      <c r="AA23" s="137">
        <v>99</v>
      </c>
      <c r="AB23" s="137">
        <v>92</v>
      </c>
      <c r="AC23" s="137">
        <v>76</v>
      </c>
      <c r="AD23" s="137">
        <v>64</v>
      </c>
      <c r="AE23" s="137">
        <v>54</v>
      </c>
      <c r="AF23" s="137">
        <v>42</v>
      </c>
      <c r="AG23" s="137">
        <v>28</v>
      </c>
      <c r="AH23" s="137">
        <v>25</v>
      </c>
      <c r="AI23" s="137">
        <v>26</v>
      </c>
      <c r="AJ23" s="137">
        <v>26</v>
      </c>
      <c r="AK23" s="137">
        <v>24</v>
      </c>
      <c r="AL23" s="137">
        <v>22</v>
      </c>
      <c r="AM23" s="137">
        <v>20</v>
      </c>
      <c r="AN23" s="137">
        <v>21</v>
      </c>
      <c r="AO23" s="137">
        <v>19</v>
      </c>
    </row>
    <row r="24" spans="1:41" ht="18" customHeight="1">
      <c r="A24" s="136" t="s">
        <v>648</v>
      </c>
      <c r="B24" s="136" t="s">
        <v>649</v>
      </c>
      <c r="C24" s="137">
        <v>412</v>
      </c>
      <c r="D24" s="137">
        <v>349</v>
      </c>
      <c r="E24" s="137">
        <v>309</v>
      </c>
      <c r="F24" s="137">
        <v>293</v>
      </c>
      <c r="G24" s="137">
        <v>281</v>
      </c>
      <c r="H24" s="137">
        <v>278</v>
      </c>
      <c r="I24" s="137">
        <v>243</v>
      </c>
      <c r="J24" s="137">
        <v>229</v>
      </c>
      <c r="K24" s="137">
        <v>223</v>
      </c>
      <c r="L24" s="137">
        <v>224</v>
      </c>
      <c r="M24" s="137">
        <v>232</v>
      </c>
      <c r="N24" s="137">
        <v>233</v>
      </c>
      <c r="O24" s="137">
        <v>222</v>
      </c>
      <c r="P24" s="137">
        <v>230</v>
      </c>
      <c r="Q24" s="137">
        <v>224</v>
      </c>
      <c r="R24" s="137">
        <v>225</v>
      </c>
      <c r="S24" s="137">
        <v>243</v>
      </c>
      <c r="T24" s="137">
        <v>235</v>
      </c>
      <c r="U24" s="137">
        <v>232</v>
      </c>
      <c r="V24" s="137">
        <v>237</v>
      </c>
      <c r="W24" s="137">
        <v>243</v>
      </c>
      <c r="X24" s="137">
        <v>236</v>
      </c>
      <c r="Y24" s="137">
        <v>230</v>
      </c>
      <c r="Z24" s="137">
        <v>207</v>
      </c>
      <c r="AA24" s="137">
        <v>177</v>
      </c>
      <c r="AB24" s="137">
        <v>154</v>
      </c>
      <c r="AC24" s="137">
        <v>121</v>
      </c>
      <c r="AD24" s="137">
        <v>91</v>
      </c>
      <c r="AE24" s="137">
        <v>69</v>
      </c>
      <c r="AF24" s="137">
        <v>60</v>
      </c>
      <c r="AG24" s="137">
        <v>63</v>
      </c>
      <c r="AH24" s="137">
        <v>62</v>
      </c>
      <c r="AI24" s="137">
        <v>58</v>
      </c>
      <c r="AJ24" s="137">
        <v>55</v>
      </c>
      <c r="AK24" s="137">
        <v>52</v>
      </c>
      <c r="AL24" s="137">
        <v>51</v>
      </c>
      <c r="AM24" s="137">
        <v>58</v>
      </c>
      <c r="AN24" s="137">
        <v>46</v>
      </c>
      <c r="AO24" s="137">
        <v>49</v>
      </c>
    </row>
    <row r="25" spans="1:41" ht="18" customHeight="1">
      <c r="A25" s="136"/>
      <c r="B25" s="136" t="s">
        <v>650</v>
      </c>
      <c r="C25" s="137">
        <v>7</v>
      </c>
      <c r="D25" s="137">
        <v>6</v>
      </c>
      <c r="E25" s="137">
        <v>6</v>
      </c>
      <c r="F25" s="137">
        <v>7</v>
      </c>
      <c r="G25" s="137">
        <v>7</v>
      </c>
      <c r="H25" s="137">
        <v>7</v>
      </c>
      <c r="I25" s="137">
        <v>7</v>
      </c>
      <c r="J25" s="137">
        <v>6</v>
      </c>
      <c r="K25" s="137">
        <v>6</v>
      </c>
      <c r="L25" s="137">
        <v>6</v>
      </c>
      <c r="M25" s="137">
        <v>6</v>
      </c>
      <c r="N25" s="137">
        <v>6</v>
      </c>
      <c r="O25" s="137">
        <v>6</v>
      </c>
      <c r="P25" s="137">
        <v>6</v>
      </c>
      <c r="Q25" s="137">
        <v>6</v>
      </c>
      <c r="R25" s="137">
        <v>6</v>
      </c>
      <c r="S25" s="137">
        <v>6</v>
      </c>
      <c r="T25" s="137">
        <v>6</v>
      </c>
      <c r="U25" s="137">
        <v>6</v>
      </c>
      <c r="V25" s="137">
        <v>7</v>
      </c>
      <c r="W25" s="137">
        <v>6</v>
      </c>
      <c r="X25" s="137">
        <v>6</v>
      </c>
      <c r="Y25" s="137">
        <v>6</v>
      </c>
      <c r="Z25" s="137">
        <v>6</v>
      </c>
      <c r="AA25" s="137">
        <v>6</v>
      </c>
      <c r="AB25" s="137">
        <v>6</v>
      </c>
      <c r="AC25" s="137">
        <v>6</v>
      </c>
      <c r="AD25" s="137">
        <v>6</v>
      </c>
      <c r="AE25" s="137">
        <v>6</v>
      </c>
      <c r="AF25" s="137">
        <v>6</v>
      </c>
      <c r="AG25" s="137">
        <v>6</v>
      </c>
      <c r="AH25" s="137">
        <v>6</v>
      </c>
      <c r="AI25" s="137">
        <v>6</v>
      </c>
      <c r="AJ25" s="137">
        <v>6</v>
      </c>
      <c r="AK25" s="137">
        <v>6</v>
      </c>
      <c r="AL25" s="137">
        <v>6</v>
      </c>
      <c r="AM25" s="137">
        <v>6</v>
      </c>
      <c r="AN25" s="137">
        <v>6</v>
      </c>
      <c r="AO25" s="137">
        <v>6</v>
      </c>
    </row>
    <row r="26" spans="1:41" ht="18" customHeight="1">
      <c r="A26" s="136" t="s">
        <v>651</v>
      </c>
      <c r="B26" s="136" t="s">
        <v>652</v>
      </c>
      <c r="C26" s="137">
        <v>30640</v>
      </c>
      <c r="D26" s="137">
        <v>25441</v>
      </c>
      <c r="E26" s="137">
        <v>21993</v>
      </c>
      <c r="F26" s="137">
        <v>17877</v>
      </c>
      <c r="G26" s="137">
        <v>8187</v>
      </c>
      <c r="H26" s="137">
        <v>7818</v>
      </c>
      <c r="I26" s="137">
        <v>7005</v>
      </c>
      <c r="J26" s="137">
        <v>6338</v>
      </c>
      <c r="K26" s="137">
        <v>5614</v>
      </c>
      <c r="L26" s="137">
        <v>5311</v>
      </c>
      <c r="M26" s="137">
        <v>5045</v>
      </c>
      <c r="N26" s="137">
        <v>4868</v>
      </c>
      <c r="O26" s="137">
        <v>4650</v>
      </c>
      <c r="P26" s="137">
        <v>4465</v>
      </c>
      <c r="Q26" s="137">
        <v>4197</v>
      </c>
      <c r="R26" s="137">
        <v>4071</v>
      </c>
      <c r="S26" s="137">
        <v>3829</v>
      </c>
      <c r="T26" s="137">
        <v>3657</v>
      </c>
      <c r="U26" s="137">
        <v>3301</v>
      </c>
      <c r="V26" s="137">
        <v>3142</v>
      </c>
      <c r="W26" s="137">
        <v>3015</v>
      </c>
      <c r="X26" s="137">
        <v>2931</v>
      </c>
      <c r="Y26" s="137">
        <v>2615</v>
      </c>
      <c r="Z26" s="137">
        <v>2333</v>
      </c>
      <c r="AA26" s="137">
        <v>2091</v>
      </c>
      <c r="AB26" s="137">
        <v>1879</v>
      </c>
      <c r="AC26" s="137">
        <v>1640</v>
      </c>
      <c r="AD26" s="137">
        <v>1486</v>
      </c>
      <c r="AE26" s="137">
        <v>1318</v>
      </c>
      <c r="AF26" s="137">
        <v>1175</v>
      </c>
      <c r="AG26" s="137">
        <v>1075</v>
      </c>
      <c r="AH26" s="137">
        <v>1038</v>
      </c>
      <c r="AI26" s="137">
        <v>903</v>
      </c>
      <c r="AJ26" s="137">
        <v>785</v>
      </c>
      <c r="AK26" s="137">
        <v>757</v>
      </c>
      <c r="AL26" s="137">
        <v>741</v>
      </c>
      <c r="AM26" s="137">
        <v>723</v>
      </c>
      <c r="AN26" s="137">
        <v>689</v>
      </c>
      <c r="AO26" s="137">
        <v>677</v>
      </c>
    </row>
    <row r="27" spans="1:41" ht="18" customHeight="1">
      <c r="A27" s="136" t="s">
        <v>653</v>
      </c>
      <c r="B27" s="136" t="s">
        <v>654</v>
      </c>
      <c r="C27" s="137">
        <v>229</v>
      </c>
      <c r="D27" s="137">
        <v>195</v>
      </c>
      <c r="E27" s="137">
        <v>173</v>
      </c>
      <c r="F27" s="137">
        <v>134</v>
      </c>
      <c r="G27" s="137">
        <v>101</v>
      </c>
      <c r="H27" s="137">
        <v>96</v>
      </c>
      <c r="I27" s="137">
        <v>88</v>
      </c>
      <c r="J27" s="137">
        <v>76</v>
      </c>
      <c r="K27" s="137">
        <v>69</v>
      </c>
      <c r="L27" s="137">
        <v>68</v>
      </c>
      <c r="M27" s="137">
        <v>65</v>
      </c>
      <c r="N27" s="137">
        <v>67</v>
      </c>
      <c r="O27" s="137">
        <v>65</v>
      </c>
      <c r="P27" s="137">
        <v>67</v>
      </c>
      <c r="Q27" s="137">
        <v>58</v>
      </c>
      <c r="R27" s="137">
        <v>53</v>
      </c>
      <c r="S27" s="137">
        <v>56</v>
      </c>
      <c r="T27" s="137">
        <v>54</v>
      </c>
      <c r="U27" s="137">
        <v>44</v>
      </c>
      <c r="V27" s="137">
        <v>41</v>
      </c>
      <c r="W27" s="137">
        <v>35</v>
      </c>
      <c r="X27" s="137">
        <v>33</v>
      </c>
      <c r="Y27" s="137">
        <v>30</v>
      </c>
      <c r="Z27" s="137">
        <v>26</v>
      </c>
      <c r="AA27" s="137">
        <v>26</v>
      </c>
      <c r="AB27" s="137">
        <v>20</v>
      </c>
      <c r="AC27" s="137">
        <v>21</v>
      </c>
      <c r="AD27" s="137">
        <v>18</v>
      </c>
      <c r="AE27" s="137">
        <v>20</v>
      </c>
      <c r="AF27" s="137">
        <v>15</v>
      </c>
      <c r="AG27" s="137">
        <v>13</v>
      </c>
      <c r="AH27" s="137">
        <v>14</v>
      </c>
      <c r="AI27" s="137">
        <v>12</v>
      </c>
      <c r="AJ27" s="137">
        <v>7</v>
      </c>
      <c r="AK27" s="137">
        <v>7</v>
      </c>
      <c r="AL27" s="137">
        <v>7</v>
      </c>
      <c r="AM27" s="137">
        <v>6</v>
      </c>
      <c r="AN27" s="137">
        <v>5</v>
      </c>
      <c r="AO27" s="137" t="s">
        <v>631</v>
      </c>
    </row>
    <row r="28" spans="1:41" ht="18" customHeight="1">
      <c r="A28" s="136" t="s">
        <v>655</v>
      </c>
      <c r="B28" s="136" t="s">
        <v>656</v>
      </c>
      <c r="C28" s="137">
        <v>248</v>
      </c>
      <c r="D28" s="137">
        <v>228</v>
      </c>
      <c r="E28" s="137">
        <v>217</v>
      </c>
      <c r="F28" s="137">
        <v>205</v>
      </c>
      <c r="G28" s="137">
        <v>189</v>
      </c>
      <c r="H28" s="137">
        <v>188</v>
      </c>
      <c r="I28" s="137">
        <v>185</v>
      </c>
      <c r="J28" s="137">
        <v>173</v>
      </c>
      <c r="K28" s="137">
        <v>162</v>
      </c>
      <c r="L28" s="137">
        <v>159</v>
      </c>
      <c r="M28" s="137">
        <v>148</v>
      </c>
      <c r="N28" s="137">
        <v>151</v>
      </c>
      <c r="O28" s="137">
        <v>138</v>
      </c>
      <c r="P28" s="137">
        <v>135</v>
      </c>
      <c r="Q28" s="137">
        <v>133</v>
      </c>
      <c r="R28" s="137">
        <v>135</v>
      </c>
      <c r="S28" s="137">
        <v>129</v>
      </c>
      <c r="T28" s="137">
        <v>122</v>
      </c>
      <c r="U28" s="137">
        <v>110</v>
      </c>
      <c r="V28" s="137">
        <v>99</v>
      </c>
      <c r="W28" s="137">
        <v>94</v>
      </c>
      <c r="X28" s="137">
        <v>87</v>
      </c>
      <c r="Y28" s="137">
        <v>72</v>
      </c>
      <c r="Z28" s="137">
        <v>57</v>
      </c>
      <c r="AA28" s="137">
        <v>45</v>
      </c>
      <c r="AB28" s="137">
        <v>29</v>
      </c>
      <c r="AC28" s="137">
        <v>16</v>
      </c>
      <c r="AD28" s="137">
        <v>12</v>
      </c>
      <c r="AE28" s="137">
        <v>14</v>
      </c>
      <c r="AF28" s="137">
        <v>14</v>
      </c>
      <c r="AG28" s="137">
        <v>12</v>
      </c>
      <c r="AH28" s="137">
        <v>14</v>
      </c>
      <c r="AI28" s="137">
        <v>13</v>
      </c>
      <c r="AJ28" s="137">
        <v>11</v>
      </c>
      <c r="AK28" s="137">
        <v>9</v>
      </c>
      <c r="AL28" s="137">
        <v>5</v>
      </c>
      <c r="AM28" s="137">
        <v>5</v>
      </c>
      <c r="AN28" s="137">
        <v>5</v>
      </c>
      <c r="AO28" s="137" t="s">
        <v>631</v>
      </c>
    </row>
    <row r="29" spans="1:41" ht="18" customHeight="1">
      <c r="A29" s="136" t="s">
        <v>657</v>
      </c>
      <c r="B29" s="136" t="s">
        <v>658</v>
      </c>
      <c r="C29" s="137">
        <v>1510</v>
      </c>
      <c r="D29" s="137">
        <v>1257</v>
      </c>
      <c r="E29" s="137">
        <v>1124</v>
      </c>
      <c r="F29" s="137">
        <v>986</v>
      </c>
      <c r="G29" s="137">
        <v>816</v>
      </c>
      <c r="H29" s="137">
        <v>769</v>
      </c>
      <c r="I29" s="137">
        <v>700</v>
      </c>
      <c r="J29" s="137">
        <v>633</v>
      </c>
      <c r="K29" s="137">
        <v>563</v>
      </c>
      <c r="L29" s="137">
        <v>532</v>
      </c>
      <c r="M29" s="137">
        <v>521</v>
      </c>
      <c r="N29" s="137">
        <v>480</v>
      </c>
      <c r="O29" s="137">
        <v>446</v>
      </c>
      <c r="P29" s="137">
        <v>416</v>
      </c>
      <c r="Q29" s="137">
        <v>387</v>
      </c>
      <c r="R29" s="137">
        <v>369</v>
      </c>
      <c r="S29" s="137">
        <v>334</v>
      </c>
      <c r="T29" s="137">
        <v>303</v>
      </c>
      <c r="U29" s="137">
        <v>263</v>
      </c>
      <c r="V29" s="137">
        <v>237</v>
      </c>
      <c r="W29" s="137">
        <v>207</v>
      </c>
      <c r="X29" s="137">
        <v>174</v>
      </c>
      <c r="Y29" s="137">
        <v>147</v>
      </c>
      <c r="Z29" s="137">
        <v>125</v>
      </c>
      <c r="AA29" s="137">
        <v>108</v>
      </c>
      <c r="AB29" s="137">
        <v>96</v>
      </c>
      <c r="AC29" s="137">
        <v>82</v>
      </c>
      <c r="AD29" s="137">
        <v>80</v>
      </c>
      <c r="AE29" s="137">
        <v>68</v>
      </c>
      <c r="AF29" s="137">
        <v>61</v>
      </c>
      <c r="AG29" s="137">
        <v>56</v>
      </c>
      <c r="AH29" s="137">
        <v>44</v>
      </c>
      <c r="AI29" s="137">
        <v>47</v>
      </c>
      <c r="AJ29" s="137">
        <v>37</v>
      </c>
      <c r="AK29" s="137">
        <v>39</v>
      </c>
      <c r="AL29" s="137">
        <v>38</v>
      </c>
      <c r="AM29" s="137">
        <v>34</v>
      </c>
      <c r="AN29" s="137">
        <v>35</v>
      </c>
      <c r="AO29" s="137">
        <v>31</v>
      </c>
    </row>
    <row r="30" spans="1:41" ht="18" customHeight="1">
      <c r="A30" s="136" t="s">
        <v>659</v>
      </c>
      <c r="B30" s="136" t="s">
        <v>660</v>
      </c>
      <c r="C30" s="137">
        <v>1050</v>
      </c>
      <c r="D30" s="137">
        <v>882</v>
      </c>
      <c r="E30" s="137">
        <v>782</v>
      </c>
      <c r="F30" s="137">
        <v>708</v>
      </c>
      <c r="G30" s="137">
        <v>618</v>
      </c>
      <c r="H30" s="137">
        <v>571</v>
      </c>
      <c r="I30" s="137">
        <v>491</v>
      </c>
      <c r="J30" s="137">
        <v>437</v>
      </c>
      <c r="K30" s="137">
        <v>383</v>
      </c>
      <c r="L30" s="137">
        <v>367</v>
      </c>
      <c r="M30" s="137">
        <v>360</v>
      </c>
      <c r="N30" s="137">
        <v>354</v>
      </c>
      <c r="O30" s="137">
        <v>329</v>
      </c>
      <c r="P30" s="137">
        <v>306</v>
      </c>
      <c r="Q30" s="137">
        <v>282</v>
      </c>
      <c r="R30" s="137">
        <v>281</v>
      </c>
      <c r="S30" s="137">
        <v>256</v>
      </c>
      <c r="T30" s="137">
        <v>245</v>
      </c>
      <c r="U30" s="137">
        <v>216</v>
      </c>
      <c r="V30" s="137">
        <v>203</v>
      </c>
      <c r="W30" s="137">
        <v>187</v>
      </c>
      <c r="X30" s="137">
        <v>168</v>
      </c>
      <c r="Y30" s="137">
        <v>142</v>
      </c>
      <c r="Z30" s="137">
        <v>130</v>
      </c>
      <c r="AA30" s="137">
        <v>111</v>
      </c>
      <c r="AB30" s="137">
        <v>92</v>
      </c>
      <c r="AC30" s="137">
        <v>84</v>
      </c>
      <c r="AD30" s="137">
        <v>78</v>
      </c>
      <c r="AE30" s="137">
        <v>69</v>
      </c>
      <c r="AF30" s="137">
        <v>61</v>
      </c>
      <c r="AG30" s="137">
        <v>56</v>
      </c>
      <c r="AH30" s="137">
        <v>53</v>
      </c>
      <c r="AI30" s="137">
        <v>53</v>
      </c>
      <c r="AJ30" s="137">
        <v>45</v>
      </c>
      <c r="AK30" s="137">
        <v>44</v>
      </c>
      <c r="AL30" s="137">
        <v>41</v>
      </c>
      <c r="AM30" s="137">
        <v>40</v>
      </c>
      <c r="AN30" s="137">
        <v>41</v>
      </c>
      <c r="AO30" s="137">
        <v>38</v>
      </c>
    </row>
    <row r="31" spans="1:41" ht="18" customHeight="1">
      <c r="A31" s="136" t="s">
        <v>661</v>
      </c>
      <c r="B31" s="136" t="s">
        <v>662</v>
      </c>
      <c r="C31" s="137">
        <v>367</v>
      </c>
      <c r="D31" s="137">
        <v>311</v>
      </c>
      <c r="E31" s="137">
        <v>242</v>
      </c>
      <c r="F31" s="137">
        <v>190</v>
      </c>
      <c r="G31" s="137">
        <v>162</v>
      </c>
      <c r="H31" s="137">
        <v>151</v>
      </c>
      <c r="I31" s="137">
        <v>132</v>
      </c>
      <c r="J31" s="137">
        <v>121</v>
      </c>
      <c r="K31" s="137">
        <v>109</v>
      </c>
      <c r="L31" s="137">
        <v>106</v>
      </c>
      <c r="M31" s="137">
        <v>96</v>
      </c>
      <c r="N31" s="137">
        <v>91</v>
      </c>
      <c r="O31" s="137">
        <v>89</v>
      </c>
      <c r="P31" s="137">
        <v>92</v>
      </c>
      <c r="Q31" s="137">
        <v>81</v>
      </c>
      <c r="R31" s="137">
        <v>79</v>
      </c>
      <c r="S31" s="137">
        <v>83</v>
      </c>
      <c r="T31" s="137">
        <v>85</v>
      </c>
      <c r="U31" s="137">
        <v>81</v>
      </c>
      <c r="V31" s="137">
        <v>71</v>
      </c>
      <c r="W31" s="137">
        <v>60</v>
      </c>
      <c r="X31" s="137">
        <v>66</v>
      </c>
      <c r="Y31" s="137">
        <v>57</v>
      </c>
      <c r="Z31" s="137">
        <v>53</v>
      </c>
      <c r="AA31" s="137">
        <v>53</v>
      </c>
      <c r="AB31" s="137">
        <v>46</v>
      </c>
      <c r="AC31" s="137">
        <v>43</v>
      </c>
      <c r="AD31" s="137">
        <v>38</v>
      </c>
      <c r="AE31" s="137">
        <v>36</v>
      </c>
      <c r="AF31" s="137">
        <v>32</v>
      </c>
      <c r="AG31" s="137">
        <v>33</v>
      </c>
      <c r="AH31" s="137">
        <v>32</v>
      </c>
      <c r="AI31" s="137">
        <v>31</v>
      </c>
      <c r="AJ31" s="137">
        <v>29</v>
      </c>
      <c r="AK31" s="137">
        <v>20</v>
      </c>
      <c r="AL31" s="137">
        <v>19</v>
      </c>
      <c r="AM31" s="137">
        <v>18</v>
      </c>
      <c r="AN31" s="137">
        <v>20</v>
      </c>
      <c r="AO31" s="137">
        <v>20</v>
      </c>
    </row>
    <row r="32" spans="1:41" ht="18" customHeight="1">
      <c r="A32" s="136" t="s">
        <v>663</v>
      </c>
      <c r="B32" s="136" t="s">
        <v>664</v>
      </c>
      <c r="C32" s="137">
        <v>607</v>
      </c>
      <c r="D32" s="137">
        <v>492</v>
      </c>
      <c r="E32" s="137">
        <v>447</v>
      </c>
      <c r="F32" s="137">
        <v>396</v>
      </c>
      <c r="G32" s="137">
        <v>334</v>
      </c>
      <c r="H32" s="137">
        <v>317</v>
      </c>
      <c r="I32" s="137">
        <v>285</v>
      </c>
      <c r="J32" s="137">
        <v>260</v>
      </c>
      <c r="K32" s="137">
        <v>232</v>
      </c>
      <c r="L32" s="137">
        <v>220</v>
      </c>
      <c r="M32" s="137">
        <v>203</v>
      </c>
      <c r="N32" s="137">
        <v>192</v>
      </c>
      <c r="O32" s="137">
        <v>186</v>
      </c>
      <c r="P32" s="137">
        <v>176</v>
      </c>
      <c r="Q32" s="137">
        <v>175</v>
      </c>
      <c r="R32" s="137">
        <v>167</v>
      </c>
      <c r="S32" s="137">
        <v>149</v>
      </c>
      <c r="T32" s="137">
        <v>141</v>
      </c>
      <c r="U32" s="137">
        <v>121</v>
      </c>
      <c r="V32" s="137">
        <v>125</v>
      </c>
      <c r="W32" s="137">
        <v>119</v>
      </c>
      <c r="X32" s="137">
        <v>109</v>
      </c>
      <c r="Y32" s="137">
        <v>100</v>
      </c>
      <c r="Z32" s="137">
        <v>73</v>
      </c>
      <c r="AA32" s="137">
        <v>58</v>
      </c>
      <c r="AB32" s="137">
        <v>51</v>
      </c>
      <c r="AC32" s="137">
        <v>41</v>
      </c>
      <c r="AD32" s="137">
        <v>30</v>
      </c>
      <c r="AE32" s="137">
        <v>26</v>
      </c>
      <c r="AF32" s="137">
        <v>26</v>
      </c>
      <c r="AG32" s="137">
        <v>20</v>
      </c>
      <c r="AH32" s="137">
        <v>20</v>
      </c>
      <c r="AI32" s="137">
        <v>18</v>
      </c>
      <c r="AJ32" s="137">
        <v>14</v>
      </c>
      <c r="AK32" s="137">
        <v>11</v>
      </c>
      <c r="AL32" s="137">
        <v>7</v>
      </c>
      <c r="AM32" s="137">
        <v>6</v>
      </c>
      <c r="AN32" s="137">
        <v>5</v>
      </c>
      <c r="AO32" s="137">
        <v>5</v>
      </c>
    </row>
    <row r="33" spans="1:41" ht="18" customHeight="1">
      <c r="A33" s="136" t="s">
        <v>665</v>
      </c>
      <c r="B33" s="136" t="s">
        <v>666</v>
      </c>
      <c r="C33" s="137">
        <v>932</v>
      </c>
      <c r="D33" s="137">
        <v>780</v>
      </c>
      <c r="E33" s="137">
        <v>697</v>
      </c>
      <c r="F33" s="137">
        <v>595</v>
      </c>
      <c r="G33" s="137">
        <v>505</v>
      </c>
      <c r="H33" s="137">
        <v>487</v>
      </c>
      <c r="I33" s="137">
        <v>432</v>
      </c>
      <c r="J33" s="137">
        <v>389</v>
      </c>
      <c r="K33" s="137">
        <v>347</v>
      </c>
      <c r="L33" s="137">
        <v>312</v>
      </c>
      <c r="M33" s="137">
        <v>285</v>
      </c>
      <c r="N33" s="137">
        <v>277</v>
      </c>
      <c r="O33" s="137">
        <v>264</v>
      </c>
      <c r="P33" s="137">
        <v>245</v>
      </c>
      <c r="Q33" s="137">
        <v>233</v>
      </c>
      <c r="R33" s="137">
        <v>215</v>
      </c>
      <c r="S33" s="137">
        <v>206</v>
      </c>
      <c r="T33" s="137">
        <v>210</v>
      </c>
      <c r="U33" s="137">
        <v>187</v>
      </c>
      <c r="V33" s="137">
        <v>166</v>
      </c>
      <c r="W33" s="137">
        <v>164</v>
      </c>
      <c r="X33" s="137">
        <v>161</v>
      </c>
      <c r="Y33" s="137">
        <v>140</v>
      </c>
      <c r="Z33" s="137">
        <v>124</v>
      </c>
      <c r="AA33" s="137">
        <v>103</v>
      </c>
      <c r="AB33" s="137">
        <v>92</v>
      </c>
      <c r="AC33" s="137">
        <v>77</v>
      </c>
      <c r="AD33" s="137">
        <v>58</v>
      </c>
      <c r="AE33" s="137">
        <v>52</v>
      </c>
      <c r="AF33" s="137">
        <v>42</v>
      </c>
      <c r="AG33" s="137">
        <v>30</v>
      </c>
      <c r="AH33" s="137">
        <v>27</v>
      </c>
      <c r="AI33" s="137">
        <v>19</v>
      </c>
      <c r="AJ33" s="137">
        <v>16</v>
      </c>
      <c r="AK33" s="137">
        <v>15</v>
      </c>
      <c r="AL33" s="137">
        <v>15</v>
      </c>
      <c r="AM33" s="137">
        <v>16</v>
      </c>
      <c r="AN33" s="137">
        <v>15</v>
      </c>
      <c r="AO33" s="137">
        <v>14</v>
      </c>
    </row>
    <row r="34" spans="1:41" ht="18" customHeight="1">
      <c r="A34" s="136" t="s">
        <v>667</v>
      </c>
      <c r="B34" s="136" t="s">
        <v>668</v>
      </c>
      <c r="C34" s="137">
        <v>140</v>
      </c>
      <c r="D34" s="137">
        <v>112</v>
      </c>
      <c r="E34" s="137">
        <v>95</v>
      </c>
      <c r="F34" s="137">
        <v>77</v>
      </c>
      <c r="G34" s="137">
        <v>66</v>
      </c>
      <c r="H34" s="137">
        <v>59</v>
      </c>
      <c r="I34" s="137">
        <v>51</v>
      </c>
      <c r="J34" s="137">
        <v>50</v>
      </c>
      <c r="K34" s="137">
        <v>44</v>
      </c>
      <c r="L34" s="137">
        <v>41</v>
      </c>
      <c r="M34" s="137">
        <v>39</v>
      </c>
      <c r="N34" s="137">
        <v>39</v>
      </c>
      <c r="O34" s="137">
        <v>36</v>
      </c>
      <c r="P34" s="137">
        <v>35</v>
      </c>
      <c r="Q34" s="137">
        <v>37</v>
      </c>
      <c r="R34" s="137">
        <v>38</v>
      </c>
      <c r="S34" s="137">
        <v>36</v>
      </c>
      <c r="T34" s="137">
        <v>39</v>
      </c>
      <c r="U34" s="137">
        <v>38</v>
      </c>
      <c r="V34" s="137">
        <v>35</v>
      </c>
      <c r="W34" s="137">
        <v>33</v>
      </c>
      <c r="X34" s="137">
        <v>34</v>
      </c>
      <c r="Y34" s="137">
        <v>31</v>
      </c>
      <c r="Z34" s="137">
        <v>27</v>
      </c>
      <c r="AA34" s="137">
        <v>23</v>
      </c>
      <c r="AB34" s="137">
        <v>20</v>
      </c>
      <c r="AC34" s="137">
        <v>16</v>
      </c>
      <c r="AD34" s="137">
        <v>9</v>
      </c>
      <c r="AE34" s="137">
        <v>8</v>
      </c>
      <c r="AF34" s="137">
        <v>6</v>
      </c>
      <c r="AG34" s="137" t="s">
        <v>631</v>
      </c>
      <c r="AH34" s="137" t="s">
        <v>631</v>
      </c>
      <c r="AI34" s="137" t="s">
        <v>631</v>
      </c>
      <c r="AJ34" s="137" t="s">
        <v>631</v>
      </c>
      <c r="AK34" s="137" t="s">
        <v>631</v>
      </c>
      <c r="AL34" s="137" t="s">
        <v>631</v>
      </c>
      <c r="AM34" s="137" t="s">
        <v>631</v>
      </c>
      <c r="AN34" s="137" t="s">
        <v>631</v>
      </c>
      <c r="AO34" s="137" t="s">
        <v>631</v>
      </c>
    </row>
    <row r="35" spans="1:41" ht="18" customHeight="1">
      <c r="A35" s="136" t="s">
        <v>669</v>
      </c>
      <c r="B35" s="136" t="s">
        <v>670</v>
      </c>
      <c r="C35" s="137">
        <v>70</v>
      </c>
      <c r="D35" s="137">
        <v>58</v>
      </c>
      <c r="E35" s="137">
        <v>53</v>
      </c>
      <c r="F35" s="137">
        <v>53</v>
      </c>
      <c r="G35" s="137">
        <v>51</v>
      </c>
      <c r="H35" s="137">
        <v>47</v>
      </c>
      <c r="I35" s="137">
        <v>40</v>
      </c>
      <c r="J35" s="137">
        <v>32</v>
      </c>
      <c r="K35" s="137">
        <v>29</v>
      </c>
      <c r="L35" s="137">
        <v>28</v>
      </c>
      <c r="M35" s="137">
        <v>30</v>
      </c>
      <c r="N35" s="137">
        <v>32</v>
      </c>
      <c r="O35" s="137">
        <v>34</v>
      </c>
      <c r="P35" s="137">
        <v>29</v>
      </c>
      <c r="Q35" s="137">
        <v>25</v>
      </c>
      <c r="R35" s="137">
        <v>23</v>
      </c>
      <c r="S35" s="137">
        <v>22</v>
      </c>
      <c r="T35" s="137">
        <v>22</v>
      </c>
      <c r="U35" s="137">
        <v>17</v>
      </c>
      <c r="V35" s="137">
        <v>18</v>
      </c>
      <c r="W35" s="137">
        <v>19</v>
      </c>
      <c r="X35" s="137">
        <v>20</v>
      </c>
      <c r="Y35" s="137">
        <v>16</v>
      </c>
      <c r="Z35" s="137">
        <v>15</v>
      </c>
      <c r="AA35" s="137">
        <v>12</v>
      </c>
      <c r="AB35" s="137">
        <v>8</v>
      </c>
      <c r="AC35" s="137">
        <v>7</v>
      </c>
      <c r="AD35" s="137">
        <v>6</v>
      </c>
      <c r="AE35" s="137" t="s">
        <v>631</v>
      </c>
      <c r="AF35" s="137" t="s">
        <v>631</v>
      </c>
      <c r="AG35" s="137" t="s">
        <v>631</v>
      </c>
      <c r="AH35" s="137">
        <v>5</v>
      </c>
      <c r="AI35" s="137" t="s">
        <v>631</v>
      </c>
      <c r="AJ35" s="137" t="s">
        <v>631</v>
      </c>
      <c r="AK35" s="137">
        <v>0</v>
      </c>
      <c r="AL35" s="137">
        <v>0</v>
      </c>
      <c r="AM35" s="137">
        <v>0</v>
      </c>
      <c r="AN35" s="137">
        <v>0</v>
      </c>
      <c r="AO35" s="137">
        <v>0</v>
      </c>
    </row>
    <row r="36" spans="1:41" ht="18" customHeight="1">
      <c r="A36" s="136" t="s">
        <v>671</v>
      </c>
      <c r="B36" s="136" t="s">
        <v>672</v>
      </c>
      <c r="C36" s="137">
        <v>173</v>
      </c>
      <c r="D36" s="137">
        <v>137</v>
      </c>
      <c r="E36" s="137">
        <v>121</v>
      </c>
      <c r="F36" s="137">
        <v>105</v>
      </c>
      <c r="G36" s="137">
        <v>90</v>
      </c>
      <c r="H36" s="137">
        <v>91</v>
      </c>
      <c r="I36" s="137">
        <v>82</v>
      </c>
      <c r="J36" s="137">
        <v>76</v>
      </c>
      <c r="K36" s="137">
        <v>68</v>
      </c>
      <c r="L36" s="137">
        <v>63</v>
      </c>
      <c r="M36" s="137">
        <v>56</v>
      </c>
      <c r="N36" s="137">
        <v>55</v>
      </c>
      <c r="O36" s="137">
        <v>53</v>
      </c>
      <c r="P36" s="137">
        <v>49</v>
      </c>
      <c r="Q36" s="137">
        <v>45</v>
      </c>
      <c r="R36" s="137">
        <v>41</v>
      </c>
      <c r="S36" s="137">
        <v>41</v>
      </c>
      <c r="T36" s="137">
        <v>37</v>
      </c>
      <c r="U36" s="137">
        <v>31</v>
      </c>
      <c r="V36" s="137">
        <v>26</v>
      </c>
      <c r="W36" s="137">
        <v>21</v>
      </c>
      <c r="X36" s="137">
        <v>22</v>
      </c>
      <c r="Y36" s="137">
        <v>21</v>
      </c>
      <c r="Z36" s="137">
        <v>18</v>
      </c>
      <c r="AA36" s="137">
        <v>13</v>
      </c>
      <c r="AB36" s="137">
        <v>13</v>
      </c>
      <c r="AC36" s="137">
        <v>11</v>
      </c>
      <c r="AD36" s="137">
        <v>10</v>
      </c>
      <c r="AE36" s="137">
        <v>8</v>
      </c>
      <c r="AF36" s="137">
        <v>6</v>
      </c>
      <c r="AG36" s="137" t="s">
        <v>631</v>
      </c>
      <c r="AH36" s="137" t="s">
        <v>631</v>
      </c>
      <c r="AI36" s="137" t="s">
        <v>631</v>
      </c>
      <c r="AJ36" s="137" t="s">
        <v>631</v>
      </c>
      <c r="AK36" s="137" t="s">
        <v>631</v>
      </c>
      <c r="AL36" s="137" t="s">
        <v>631</v>
      </c>
      <c r="AM36" s="137" t="s">
        <v>631</v>
      </c>
      <c r="AN36" s="137" t="s">
        <v>631</v>
      </c>
      <c r="AO36" s="137" t="s">
        <v>631</v>
      </c>
    </row>
    <row r="37" spans="1:41" ht="18" customHeight="1">
      <c r="A37" s="136" t="s">
        <v>673</v>
      </c>
      <c r="B37" s="136" t="s">
        <v>674</v>
      </c>
      <c r="C37" s="137">
        <v>82</v>
      </c>
      <c r="D37" s="137">
        <v>73</v>
      </c>
      <c r="E37" s="137">
        <v>68</v>
      </c>
      <c r="F37" s="137">
        <v>58</v>
      </c>
      <c r="G37" s="137">
        <v>50</v>
      </c>
      <c r="H37" s="137">
        <v>51</v>
      </c>
      <c r="I37" s="137">
        <v>44</v>
      </c>
      <c r="J37" s="137">
        <v>45</v>
      </c>
      <c r="K37" s="137">
        <v>38</v>
      </c>
      <c r="L37" s="137">
        <v>37</v>
      </c>
      <c r="M37" s="137">
        <v>38</v>
      </c>
      <c r="N37" s="137">
        <v>41</v>
      </c>
      <c r="O37" s="137">
        <v>42</v>
      </c>
      <c r="P37" s="137">
        <v>41</v>
      </c>
      <c r="Q37" s="137">
        <v>40</v>
      </c>
      <c r="R37" s="137">
        <v>39</v>
      </c>
      <c r="S37" s="137">
        <v>36</v>
      </c>
      <c r="T37" s="137">
        <v>39</v>
      </c>
      <c r="U37" s="137">
        <v>32</v>
      </c>
      <c r="V37" s="137">
        <v>30</v>
      </c>
      <c r="W37" s="137">
        <v>37</v>
      </c>
      <c r="X37" s="137">
        <v>33</v>
      </c>
      <c r="Y37" s="137">
        <v>28</v>
      </c>
      <c r="Z37" s="137">
        <v>28</v>
      </c>
      <c r="AA37" s="137">
        <v>24</v>
      </c>
      <c r="AB37" s="137">
        <v>22</v>
      </c>
      <c r="AC37" s="137">
        <v>21</v>
      </c>
      <c r="AD37" s="137">
        <v>16</v>
      </c>
      <c r="AE37" s="137">
        <v>15</v>
      </c>
      <c r="AF37" s="137">
        <v>12</v>
      </c>
      <c r="AG37" s="137">
        <v>10</v>
      </c>
      <c r="AH37" s="137">
        <v>9</v>
      </c>
      <c r="AI37" s="137">
        <v>6</v>
      </c>
      <c r="AJ37" s="137">
        <v>5</v>
      </c>
      <c r="AK37" s="137" t="s">
        <v>631</v>
      </c>
      <c r="AL37" s="137" t="s">
        <v>631</v>
      </c>
      <c r="AM37" s="137">
        <v>6</v>
      </c>
      <c r="AN37" s="137">
        <v>6</v>
      </c>
      <c r="AO37" s="137">
        <v>5</v>
      </c>
    </row>
    <row r="38" spans="1:41" ht="18" customHeight="1">
      <c r="A38" s="136" t="s">
        <v>675</v>
      </c>
      <c r="B38" s="136" t="s">
        <v>676</v>
      </c>
      <c r="C38" s="137">
        <v>123</v>
      </c>
      <c r="D38" s="137">
        <v>104</v>
      </c>
      <c r="E38" s="137">
        <v>96</v>
      </c>
      <c r="F38" s="137">
        <v>83</v>
      </c>
      <c r="G38" s="137">
        <v>67</v>
      </c>
      <c r="H38" s="137">
        <v>62</v>
      </c>
      <c r="I38" s="137">
        <v>53</v>
      </c>
      <c r="J38" s="137">
        <v>41</v>
      </c>
      <c r="K38" s="137">
        <v>40</v>
      </c>
      <c r="L38" s="137">
        <v>34</v>
      </c>
      <c r="M38" s="137">
        <v>29</v>
      </c>
      <c r="N38" s="137">
        <v>28</v>
      </c>
      <c r="O38" s="137">
        <v>25</v>
      </c>
      <c r="P38" s="137">
        <v>21</v>
      </c>
      <c r="Q38" s="137">
        <v>22</v>
      </c>
      <c r="R38" s="137">
        <v>21</v>
      </c>
      <c r="S38" s="137">
        <v>18</v>
      </c>
      <c r="T38" s="137">
        <v>19</v>
      </c>
      <c r="U38" s="137">
        <v>20</v>
      </c>
      <c r="V38" s="137">
        <v>18</v>
      </c>
      <c r="W38" s="137">
        <v>16</v>
      </c>
      <c r="X38" s="137">
        <v>15</v>
      </c>
      <c r="Y38" s="137">
        <v>15</v>
      </c>
      <c r="Z38" s="137">
        <v>9</v>
      </c>
      <c r="AA38" s="137">
        <v>8</v>
      </c>
      <c r="AB38" s="137">
        <v>7</v>
      </c>
      <c r="AC38" s="137">
        <v>5</v>
      </c>
      <c r="AD38" s="137">
        <v>5</v>
      </c>
      <c r="AE38" s="137">
        <v>5</v>
      </c>
      <c r="AF38" s="137">
        <v>5</v>
      </c>
      <c r="AG38" s="137" t="s">
        <v>631</v>
      </c>
      <c r="AH38" s="137" t="s">
        <v>631</v>
      </c>
      <c r="AI38" s="137" t="s">
        <v>631</v>
      </c>
      <c r="AJ38" s="137" t="s">
        <v>631</v>
      </c>
      <c r="AK38" s="137" t="s">
        <v>631</v>
      </c>
      <c r="AL38" s="137" t="s">
        <v>631</v>
      </c>
      <c r="AM38" s="137" t="s">
        <v>631</v>
      </c>
      <c r="AN38" s="137" t="s">
        <v>631</v>
      </c>
      <c r="AO38" s="137" t="s">
        <v>631</v>
      </c>
    </row>
    <row r="39" spans="1:41" ht="18" customHeight="1">
      <c r="A39" s="136" t="s">
        <v>677</v>
      </c>
      <c r="B39" s="136" t="s">
        <v>678</v>
      </c>
      <c r="C39" s="137">
        <v>344</v>
      </c>
      <c r="D39" s="137">
        <v>296</v>
      </c>
      <c r="E39" s="137">
        <v>264</v>
      </c>
      <c r="F39" s="137">
        <v>219</v>
      </c>
      <c r="G39" s="137">
        <v>181</v>
      </c>
      <c r="H39" s="137">
        <v>177</v>
      </c>
      <c r="I39" s="137">
        <v>162</v>
      </c>
      <c r="J39" s="137">
        <v>145</v>
      </c>
      <c r="K39" s="137">
        <v>128</v>
      </c>
      <c r="L39" s="137">
        <v>109</v>
      </c>
      <c r="M39" s="137">
        <v>93</v>
      </c>
      <c r="N39" s="137">
        <v>82</v>
      </c>
      <c r="O39" s="137">
        <v>74</v>
      </c>
      <c r="P39" s="137">
        <v>70</v>
      </c>
      <c r="Q39" s="137">
        <v>64</v>
      </c>
      <c r="R39" s="137">
        <v>53</v>
      </c>
      <c r="S39" s="137">
        <v>53</v>
      </c>
      <c r="T39" s="137">
        <v>54</v>
      </c>
      <c r="U39" s="137">
        <v>49</v>
      </c>
      <c r="V39" s="137">
        <v>39</v>
      </c>
      <c r="W39" s="137">
        <v>38</v>
      </c>
      <c r="X39" s="137">
        <v>37</v>
      </c>
      <c r="Y39" s="137">
        <v>29</v>
      </c>
      <c r="Z39" s="137">
        <v>27</v>
      </c>
      <c r="AA39" s="137">
        <v>23</v>
      </c>
      <c r="AB39" s="137">
        <v>22</v>
      </c>
      <c r="AC39" s="137">
        <v>17</v>
      </c>
      <c r="AD39" s="137">
        <v>12</v>
      </c>
      <c r="AE39" s="137">
        <v>13</v>
      </c>
      <c r="AF39" s="137">
        <v>10</v>
      </c>
      <c r="AG39" s="137">
        <v>7</v>
      </c>
      <c r="AH39" s="137" t="s">
        <v>631</v>
      </c>
      <c r="AI39" s="137">
        <v>5</v>
      </c>
      <c r="AJ39" s="137" t="s">
        <v>631</v>
      </c>
      <c r="AK39" s="137" t="s">
        <v>631</v>
      </c>
      <c r="AL39" s="137" t="s">
        <v>631</v>
      </c>
      <c r="AM39" s="137">
        <v>5</v>
      </c>
      <c r="AN39" s="137" t="s">
        <v>631</v>
      </c>
      <c r="AO39" s="137">
        <v>5</v>
      </c>
    </row>
    <row r="40" spans="1:41" ht="18" customHeight="1">
      <c r="A40" s="136" t="s">
        <v>679</v>
      </c>
      <c r="B40" s="136" t="s">
        <v>680</v>
      </c>
      <c r="C40" s="137">
        <v>20730</v>
      </c>
      <c r="D40" s="137">
        <v>17040</v>
      </c>
      <c r="E40" s="137">
        <v>14566</v>
      </c>
      <c r="F40" s="137">
        <v>11372</v>
      </c>
      <c r="G40" s="137">
        <v>2657</v>
      </c>
      <c r="H40" s="137">
        <v>2543</v>
      </c>
      <c r="I40" s="137">
        <v>2227</v>
      </c>
      <c r="J40" s="137">
        <v>2010</v>
      </c>
      <c r="K40" s="137">
        <v>1746</v>
      </c>
      <c r="L40" s="137">
        <v>1630</v>
      </c>
      <c r="M40" s="137">
        <v>1569</v>
      </c>
      <c r="N40" s="137">
        <v>1512</v>
      </c>
      <c r="O40" s="137">
        <v>1441</v>
      </c>
      <c r="P40" s="137">
        <v>1409</v>
      </c>
      <c r="Q40" s="137">
        <v>1319</v>
      </c>
      <c r="R40" s="137">
        <v>1303</v>
      </c>
      <c r="S40" s="137">
        <v>1236</v>
      </c>
      <c r="T40" s="137">
        <v>1173</v>
      </c>
      <c r="U40" s="137">
        <v>1084</v>
      </c>
      <c r="V40" s="137">
        <v>1056</v>
      </c>
      <c r="W40" s="137">
        <v>1052</v>
      </c>
      <c r="X40" s="137">
        <v>1065</v>
      </c>
      <c r="Y40" s="137">
        <v>972</v>
      </c>
      <c r="Z40" s="137">
        <v>889</v>
      </c>
      <c r="AA40" s="137">
        <v>814</v>
      </c>
      <c r="AB40" s="137">
        <v>781</v>
      </c>
      <c r="AC40" s="137">
        <v>670</v>
      </c>
      <c r="AD40" s="137">
        <v>618</v>
      </c>
      <c r="AE40" s="137">
        <v>513</v>
      </c>
      <c r="AF40" s="137">
        <v>442</v>
      </c>
      <c r="AG40" s="137">
        <v>398</v>
      </c>
      <c r="AH40" s="137">
        <v>385</v>
      </c>
      <c r="AI40" s="137">
        <v>323</v>
      </c>
      <c r="AJ40" s="137">
        <v>277</v>
      </c>
      <c r="AK40" s="137">
        <v>270</v>
      </c>
      <c r="AL40" s="137">
        <v>270</v>
      </c>
      <c r="AM40" s="137">
        <v>268</v>
      </c>
      <c r="AN40" s="137">
        <v>250</v>
      </c>
      <c r="AO40" s="137">
        <v>252</v>
      </c>
    </row>
    <row r="41" spans="1:41" ht="18" customHeight="1">
      <c r="A41" s="136" t="s">
        <v>681</v>
      </c>
      <c r="B41" s="136" t="s">
        <v>682</v>
      </c>
      <c r="C41" s="137">
        <v>423</v>
      </c>
      <c r="D41" s="137">
        <v>368</v>
      </c>
      <c r="E41" s="137">
        <v>337</v>
      </c>
      <c r="F41" s="137">
        <v>289</v>
      </c>
      <c r="G41" s="137">
        <v>222</v>
      </c>
      <c r="H41" s="137">
        <v>200</v>
      </c>
      <c r="I41" s="137">
        <v>160</v>
      </c>
      <c r="J41" s="137">
        <v>138</v>
      </c>
      <c r="K41" s="137">
        <v>124</v>
      </c>
      <c r="L41" s="137">
        <v>121</v>
      </c>
      <c r="M41" s="137">
        <v>112</v>
      </c>
      <c r="N41" s="137">
        <v>109</v>
      </c>
      <c r="O41" s="137">
        <v>110</v>
      </c>
      <c r="P41" s="137">
        <v>107</v>
      </c>
      <c r="Q41" s="137">
        <v>97</v>
      </c>
      <c r="R41" s="137">
        <v>100</v>
      </c>
      <c r="S41" s="137">
        <v>99</v>
      </c>
      <c r="T41" s="137">
        <v>98</v>
      </c>
      <c r="U41" s="137">
        <v>93</v>
      </c>
      <c r="V41" s="137">
        <v>89</v>
      </c>
      <c r="W41" s="137">
        <v>88</v>
      </c>
      <c r="X41" s="137">
        <v>82</v>
      </c>
      <c r="Y41" s="137">
        <v>73</v>
      </c>
      <c r="Z41" s="137">
        <v>60</v>
      </c>
      <c r="AA41" s="137">
        <v>49</v>
      </c>
      <c r="AB41" s="137">
        <v>44</v>
      </c>
      <c r="AC41" s="137">
        <v>41</v>
      </c>
      <c r="AD41" s="137">
        <v>40</v>
      </c>
      <c r="AE41" s="137">
        <v>35</v>
      </c>
      <c r="AF41" s="137">
        <v>30</v>
      </c>
      <c r="AG41" s="137">
        <v>26</v>
      </c>
      <c r="AH41" s="137">
        <v>24</v>
      </c>
      <c r="AI41" s="137">
        <v>21</v>
      </c>
      <c r="AJ41" s="137">
        <v>16</v>
      </c>
      <c r="AK41" s="137">
        <v>13</v>
      </c>
      <c r="AL41" s="137">
        <v>14</v>
      </c>
      <c r="AM41" s="137">
        <v>13</v>
      </c>
      <c r="AN41" s="137">
        <v>10</v>
      </c>
      <c r="AO41" s="137">
        <v>13</v>
      </c>
    </row>
    <row r="42" spans="1:41" ht="18" customHeight="1">
      <c r="A42" s="136" t="s">
        <v>683</v>
      </c>
      <c r="B42" s="136" t="s">
        <v>684</v>
      </c>
      <c r="C42" s="137">
        <v>574</v>
      </c>
      <c r="D42" s="137">
        <v>503</v>
      </c>
      <c r="E42" s="137">
        <v>367</v>
      </c>
      <c r="F42" s="137">
        <v>270</v>
      </c>
      <c r="G42" s="137">
        <v>221</v>
      </c>
      <c r="H42" s="137">
        <v>207</v>
      </c>
      <c r="I42" s="137">
        <v>191</v>
      </c>
      <c r="J42" s="137">
        <v>186</v>
      </c>
      <c r="K42" s="137">
        <v>156</v>
      </c>
      <c r="L42" s="137">
        <v>120</v>
      </c>
      <c r="M42" s="137">
        <v>121</v>
      </c>
      <c r="N42" s="137">
        <v>115</v>
      </c>
      <c r="O42" s="137">
        <v>106</v>
      </c>
      <c r="P42" s="137">
        <v>101</v>
      </c>
      <c r="Q42" s="137">
        <v>94</v>
      </c>
      <c r="R42" s="137">
        <v>88</v>
      </c>
      <c r="S42" s="137">
        <v>87</v>
      </c>
      <c r="T42" s="137">
        <v>83</v>
      </c>
      <c r="U42" s="137">
        <v>72</v>
      </c>
      <c r="V42" s="137">
        <v>78</v>
      </c>
      <c r="W42" s="137">
        <v>102</v>
      </c>
      <c r="X42" s="137">
        <v>161</v>
      </c>
      <c r="Y42" s="137">
        <v>150</v>
      </c>
      <c r="Z42" s="137">
        <v>139</v>
      </c>
      <c r="AA42" s="137">
        <v>130</v>
      </c>
      <c r="AB42" s="137">
        <v>132</v>
      </c>
      <c r="AC42" s="137">
        <v>84</v>
      </c>
      <c r="AD42" s="137">
        <v>79</v>
      </c>
      <c r="AE42" s="137">
        <v>40</v>
      </c>
      <c r="AF42" s="137">
        <v>14</v>
      </c>
      <c r="AG42" s="137">
        <v>10</v>
      </c>
      <c r="AH42" s="137">
        <v>7</v>
      </c>
      <c r="AI42" s="137">
        <v>8</v>
      </c>
      <c r="AJ42" s="137">
        <v>7</v>
      </c>
      <c r="AK42" s="137">
        <v>7</v>
      </c>
      <c r="AL42" s="137">
        <v>8</v>
      </c>
      <c r="AM42" s="137">
        <v>8</v>
      </c>
      <c r="AN42" s="137">
        <v>7</v>
      </c>
      <c r="AO42" s="137">
        <v>8</v>
      </c>
    </row>
    <row r="43" spans="1:41" ht="18" customHeight="1">
      <c r="A43" s="136" t="s">
        <v>685</v>
      </c>
      <c r="B43" s="136" t="s">
        <v>686</v>
      </c>
      <c r="C43" s="137">
        <v>698</v>
      </c>
      <c r="D43" s="137">
        <v>597</v>
      </c>
      <c r="E43" s="137">
        <v>543</v>
      </c>
      <c r="F43" s="137">
        <v>450</v>
      </c>
      <c r="G43" s="137">
        <v>373</v>
      </c>
      <c r="H43" s="137">
        <v>361</v>
      </c>
      <c r="I43" s="137">
        <v>326</v>
      </c>
      <c r="J43" s="137">
        <v>292</v>
      </c>
      <c r="K43" s="137">
        <v>255</v>
      </c>
      <c r="L43" s="137">
        <v>236</v>
      </c>
      <c r="M43" s="137">
        <v>225</v>
      </c>
      <c r="N43" s="137">
        <v>212</v>
      </c>
      <c r="O43" s="137">
        <v>203</v>
      </c>
      <c r="P43" s="137">
        <v>202</v>
      </c>
      <c r="Q43" s="137">
        <v>190</v>
      </c>
      <c r="R43" s="137">
        <v>178</v>
      </c>
      <c r="S43" s="137">
        <v>166</v>
      </c>
      <c r="T43" s="137">
        <v>156</v>
      </c>
      <c r="U43" s="137">
        <v>150</v>
      </c>
      <c r="V43" s="137">
        <v>148</v>
      </c>
      <c r="W43" s="137">
        <v>141</v>
      </c>
      <c r="X43" s="137">
        <v>121</v>
      </c>
      <c r="Y43" s="137">
        <v>113</v>
      </c>
      <c r="Z43" s="137">
        <v>107</v>
      </c>
      <c r="AA43" s="137">
        <v>97</v>
      </c>
      <c r="AB43" s="137">
        <v>100</v>
      </c>
      <c r="AC43" s="137">
        <v>90</v>
      </c>
      <c r="AD43" s="137">
        <v>83</v>
      </c>
      <c r="AE43" s="137">
        <v>73</v>
      </c>
      <c r="AF43" s="137">
        <v>66</v>
      </c>
      <c r="AG43" s="137">
        <v>52</v>
      </c>
      <c r="AH43" s="137">
        <v>53</v>
      </c>
      <c r="AI43" s="137">
        <v>47</v>
      </c>
      <c r="AJ43" s="137">
        <v>43</v>
      </c>
      <c r="AK43" s="137">
        <v>39</v>
      </c>
      <c r="AL43" s="137">
        <v>39</v>
      </c>
      <c r="AM43" s="137">
        <v>34</v>
      </c>
      <c r="AN43" s="137">
        <v>37</v>
      </c>
      <c r="AO43" s="137">
        <v>38</v>
      </c>
    </row>
    <row r="44" spans="1:41" ht="18" customHeight="1">
      <c r="A44" s="136" t="s">
        <v>687</v>
      </c>
      <c r="B44" s="136" t="s">
        <v>688</v>
      </c>
      <c r="C44" s="137">
        <v>270</v>
      </c>
      <c r="D44" s="137">
        <v>239</v>
      </c>
      <c r="E44" s="137">
        <v>211</v>
      </c>
      <c r="F44" s="137">
        <v>191</v>
      </c>
      <c r="G44" s="137">
        <v>151</v>
      </c>
      <c r="H44" s="137">
        <v>148</v>
      </c>
      <c r="I44" s="137">
        <v>130</v>
      </c>
      <c r="J44" s="137">
        <v>122</v>
      </c>
      <c r="K44" s="137">
        <v>102</v>
      </c>
      <c r="L44" s="137">
        <v>101</v>
      </c>
      <c r="M44" s="137">
        <v>96</v>
      </c>
      <c r="N44" s="137">
        <v>99</v>
      </c>
      <c r="O44" s="137">
        <v>87</v>
      </c>
      <c r="P44" s="137">
        <v>90</v>
      </c>
      <c r="Q44" s="137">
        <v>92</v>
      </c>
      <c r="R44" s="137">
        <v>88</v>
      </c>
      <c r="S44" s="137">
        <v>87</v>
      </c>
      <c r="T44" s="137">
        <v>90</v>
      </c>
      <c r="U44" s="137">
        <v>92</v>
      </c>
      <c r="V44" s="137">
        <v>89</v>
      </c>
      <c r="W44" s="137">
        <v>88</v>
      </c>
      <c r="X44" s="137">
        <v>87</v>
      </c>
      <c r="Y44" s="137">
        <v>80</v>
      </c>
      <c r="Z44" s="137">
        <v>72</v>
      </c>
      <c r="AA44" s="137">
        <v>63</v>
      </c>
      <c r="AB44" s="137">
        <v>60</v>
      </c>
      <c r="AC44" s="137">
        <v>48</v>
      </c>
      <c r="AD44" s="137">
        <v>48</v>
      </c>
      <c r="AE44" s="137">
        <v>37</v>
      </c>
      <c r="AF44" s="137">
        <v>26</v>
      </c>
      <c r="AG44" s="137">
        <v>23</v>
      </c>
      <c r="AH44" s="137">
        <v>23</v>
      </c>
      <c r="AI44" s="137">
        <v>20</v>
      </c>
      <c r="AJ44" s="137">
        <v>20</v>
      </c>
      <c r="AK44" s="137">
        <v>20</v>
      </c>
      <c r="AL44" s="137">
        <v>18</v>
      </c>
      <c r="AM44" s="137">
        <v>17</v>
      </c>
      <c r="AN44" s="137">
        <v>14</v>
      </c>
      <c r="AO44" s="137">
        <v>16</v>
      </c>
    </row>
    <row r="45" spans="1:41" ht="18" customHeight="1">
      <c r="A45" s="136" t="s">
        <v>689</v>
      </c>
      <c r="B45" s="136" t="s">
        <v>690</v>
      </c>
      <c r="C45" s="137">
        <v>325</v>
      </c>
      <c r="D45" s="137">
        <v>271</v>
      </c>
      <c r="E45" s="137">
        <v>246</v>
      </c>
      <c r="F45" s="137">
        <v>213</v>
      </c>
      <c r="G45" s="137">
        <v>184</v>
      </c>
      <c r="H45" s="137">
        <v>180</v>
      </c>
      <c r="I45" s="137">
        <v>170</v>
      </c>
      <c r="J45" s="137">
        <v>149</v>
      </c>
      <c r="K45" s="137">
        <v>120</v>
      </c>
      <c r="L45" s="137">
        <v>114</v>
      </c>
      <c r="M45" s="137">
        <v>106</v>
      </c>
      <c r="N45" s="137">
        <v>109</v>
      </c>
      <c r="O45" s="137">
        <v>103</v>
      </c>
      <c r="P45" s="137">
        <v>102</v>
      </c>
      <c r="Q45" s="137">
        <v>97</v>
      </c>
      <c r="R45" s="137">
        <v>100</v>
      </c>
      <c r="S45" s="137">
        <v>92</v>
      </c>
      <c r="T45" s="137">
        <v>81</v>
      </c>
      <c r="U45" s="137">
        <v>73</v>
      </c>
      <c r="V45" s="137">
        <v>73</v>
      </c>
      <c r="W45" s="137">
        <v>71</v>
      </c>
      <c r="X45" s="137">
        <v>60</v>
      </c>
      <c r="Y45" s="137">
        <v>51</v>
      </c>
      <c r="Z45" s="137">
        <v>47</v>
      </c>
      <c r="AA45" s="137">
        <v>43</v>
      </c>
      <c r="AB45" s="137">
        <v>35</v>
      </c>
      <c r="AC45" s="137">
        <v>31</v>
      </c>
      <c r="AD45" s="137">
        <v>26</v>
      </c>
      <c r="AE45" s="137">
        <v>22</v>
      </c>
      <c r="AF45" s="137">
        <v>17</v>
      </c>
      <c r="AG45" s="137">
        <v>14</v>
      </c>
      <c r="AH45" s="137">
        <v>12</v>
      </c>
      <c r="AI45" s="137">
        <v>11</v>
      </c>
      <c r="AJ45" s="137">
        <v>9</v>
      </c>
      <c r="AK45" s="137">
        <v>6</v>
      </c>
      <c r="AL45" s="137">
        <v>7</v>
      </c>
      <c r="AM45" s="137">
        <v>7</v>
      </c>
      <c r="AN45" s="137">
        <v>6</v>
      </c>
      <c r="AO45" s="137">
        <v>6</v>
      </c>
    </row>
    <row r="46" spans="1:41" ht="18" customHeight="1">
      <c r="A46" s="136" t="s">
        <v>691</v>
      </c>
      <c r="B46" s="136" t="s">
        <v>692</v>
      </c>
      <c r="C46" s="137">
        <v>437</v>
      </c>
      <c r="D46" s="137">
        <v>391</v>
      </c>
      <c r="E46" s="137">
        <v>350</v>
      </c>
      <c r="F46" s="137">
        <v>318</v>
      </c>
      <c r="G46" s="137">
        <v>271</v>
      </c>
      <c r="H46" s="137">
        <v>250</v>
      </c>
      <c r="I46" s="137">
        <v>233</v>
      </c>
      <c r="J46" s="137">
        <v>225</v>
      </c>
      <c r="K46" s="137">
        <v>205</v>
      </c>
      <c r="L46" s="137">
        <v>204</v>
      </c>
      <c r="M46" s="137">
        <v>198</v>
      </c>
      <c r="N46" s="137">
        <v>191</v>
      </c>
      <c r="O46" s="137">
        <v>186</v>
      </c>
      <c r="P46" s="137">
        <v>183</v>
      </c>
      <c r="Q46" s="137">
        <v>176</v>
      </c>
      <c r="R46" s="137">
        <v>182</v>
      </c>
      <c r="S46" s="137">
        <v>188</v>
      </c>
      <c r="T46" s="137">
        <v>190</v>
      </c>
      <c r="U46" s="137">
        <v>182</v>
      </c>
      <c r="V46" s="137">
        <v>182</v>
      </c>
      <c r="W46" s="137">
        <v>181</v>
      </c>
      <c r="X46" s="137">
        <v>180</v>
      </c>
      <c r="Y46" s="137">
        <v>174</v>
      </c>
      <c r="Z46" s="137">
        <v>177</v>
      </c>
      <c r="AA46" s="137">
        <v>180</v>
      </c>
      <c r="AB46" s="137">
        <v>186</v>
      </c>
      <c r="AC46" s="137">
        <v>187</v>
      </c>
      <c r="AD46" s="137">
        <v>180</v>
      </c>
      <c r="AE46" s="137">
        <v>172</v>
      </c>
      <c r="AF46" s="137">
        <v>168</v>
      </c>
      <c r="AG46" s="137">
        <v>161</v>
      </c>
      <c r="AH46" s="137">
        <v>148</v>
      </c>
      <c r="AI46" s="137">
        <v>112</v>
      </c>
      <c r="AJ46" s="137">
        <v>81</v>
      </c>
      <c r="AK46" s="137">
        <v>84</v>
      </c>
      <c r="AL46" s="137">
        <v>85</v>
      </c>
      <c r="AM46" s="137">
        <v>84</v>
      </c>
      <c r="AN46" s="137">
        <v>78</v>
      </c>
      <c r="AO46" s="137">
        <v>75</v>
      </c>
    </row>
    <row r="47" spans="1:41" ht="18" customHeight="1">
      <c r="A47" s="136" t="s">
        <v>693</v>
      </c>
      <c r="B47" s="136" t="s">
        <v>694</v>
      </c>
      <c r="C47" s="137">
        <v>16568</v>
      </c>
      <c r="D47" s="137">
        <v>13417</v>
      </c>
      <c r="E47" s="137">
        <v>11406</v>
      </c>
      <c r="F47" s="137">
        <v>8704</v>
      </c>
      <c r="G47" s="137">
        <v>443</v>
      </c>
      <c r="H47" s="137">
        <v>429</v>
      </c>
      <c r="I47" s="137">
        <v>341</v>
      </c>
      <c r="J47" s="137">
        <v>310</v>
      </c>
      <c r="K47" s="137">
        <v>272</v>
      </c>
      <c r="L47" s="137">
        <v>251</v>
      </c>
      <c r="M47" s="137">
        <v>243</v>
      </c>
      <c r="N47" s="137">
        <v>225</v>
      </c>
      <c r="O47" s="137">
        <v>214</v>
      </c>
      <c r="P47" s="137">
        <v>210</v>
      </c>
      <c r="Q47" s="137">
        <v>183</v>
      </c>
      <c r="R47" s="137">
        <v>179</v>
      </c>
      <c r="S47" s="137">
        <v>159</v>
      </c>
      <c r="T47" s="137">
        <v>139</v>
      </c>
      <c r="U47" s="137">
        <v>123</v>
      </c>
      <c r="V47" s="137">
        <v>119</v>
      </c>
      <c r="W47" s="137">
        <v>111</v>
      </c>
      <c r="X47" s="137">
        <v>116</v>
      </c>
      <c r="Y47" s="137">
        <v>102</v>
      </c>
      <c r="Z47" s="137">
        <v>96</v>
      </c>
      <c r="AA47" s="137">
        <v>87</v>
      </c>
      <c r="AB47" s="137">
        <v>82</v>
      </c>
      <c r="AC47" s="137">
        <v>66</v>
      </c>
      <c r="AD47" s="137">
        <v>54</v>
      </c>
      <c r="AE47" s="137">
        <v>41</v>
      </c>
      <c r="AF47" s="137">
        <v>37</v>
      </c>
      <c r="AG47" s="137">
        <v>35</v>
      </c>
      <c r="AH47" s="137">
        <v>41</v>
      </c>
      <c r="AI47" s="137">
        <v>31</v>
      </c>
      <c r="AJ47" s="137">
        <v>31</v>
      </c>
      <c r="AK47" s="137">
        <v>32</v>
      </c>
      <c r="AL47" s="137">
        <v>31</v>
      </c>
      <c r="AM47" s="137">
        <v>30</v>
      </c>
      <c r="AN47" s="137">
        <v>27</v>
      </c>
      <c r="AO47" s="137">
        <v>27</v>
      </c>
    </row>
    <row r="48" spans="1:41" ht="18" customHeight="1">
      <c r="A48" s="136" t="s">
        <v>695</v>
      </c>
      <c r="B48" s="136" t="s">
        <v>696</v>
      </c>
      <c r="C48" s="137">
        <v>259</v>
      </c>
      <c r="D48" s="137">
        <v>226</v>
      </c>
      <c r="E48" s="137">
        <v>194</v>
      </c>
      <c r="F48" s="137">
        <v>169</v>
      </c>
      <c r="G48" s="137">
        <v>139</v>
      </c>
      <c r="H48" s="137">
        <v>138</v>
      </c>
      <c r="I48" s="137">
        <v>124</v>
      </c>
      <c r="J48" s="137">
        <v>104</v>
      </c>
      <c r="K48" s="137">
        <v>95</v>
      </c>
      <c r="L48" s="137">
        <v>92</v>
      </c>
      <c r="M48" s="137">
        <v>83</v>
      </c>
      <c r="N48" s="137">
        <v>80</v>
      </c>
      <c r="O48" s="137">
        <v>75</v>
      </c>
      <c r="P48" s="137">
        <v>70</v>
      </c>
      <c r="Q48" s="137">
        <v>69</v>
      </c>
      <c r="R48" s="137">
        <v>72</v>
      </c>
      <c r="S48" s="137">
        <v>64</v>
      </c>
      <c r="T48" s="137">
        <v>56</v>
      </c>
      <c r="U48" s="137">
        <v>56</v>
      </c>
      <c r="V48" s="137">
        <v>53</v>
      </c>
      <c r="W48" s="137">
        <v>54</v>
      </c>
      <c r="X48" s="137">
        <v>51</v>
      </c>
      <c r="Y48" s="137">
        <v>46</v>
      </c>
      <c r="Z48" s="137">
        <v>43</v>
      </c>
      <c r="AA48" s="137">
        <v>34</v>
      </c>
      <c r="AB48" s="137">
        <v>27</v>
      </c>
      <c r="AC48" s="137">
        <v>24</v>
      </c>
      <c r="AD48" s="137">
        <v>16</v>
      </c>
      <c r="AE48" s="137">
        <v>15</v>
      </c>
      <c r="AF48" s="137">
        <v>12</v>
      </c>
      <c r="AG48" s="137">
        <v>12</v>
      </c>
      <c r="AH48" s="137">
        <v>11</v>
      </c>
      <c r="AI48" s="137">
        <v>11</v>
      </c>
      <c r="AJ48" s="137">
        <v>12</v>
      </c>
      <c r="AK48" s="137">
        <v>12</v>
      </c>
      <c r="AL48" s="137">
        <v>11</v>
      </c>
      <c r="AM48" s="137">
        <v>15</v>
      </c>
      <c r="AN48" s="137">
        <v>12</v>
      </c>
      <c r="AO48" s="137">
        <v>9</v>
      </c>
    </row>
    <row r="49" spans="1:41" ht="18" customHeight="1">
      <c r="A49" s="136" t="s">
        <v>697</v>
      </c>
      <c r="B49" s="136" t="s">
        <v>698</v>
      </c>
      <c r="C49" s="137">
        <v>746</v>
      </c>
      <c r="D49" s="137">
        <v>645</v>
      </c>
      <c r="E49" s="137">
        <v>571</v>
      </c>
      <c r="F49" s="137">
        <v>474</v>
      </c>
      <c r="G49" s="137">
        <v>406</v>
      </c>
      <c r="H49" s="137">
        <v>393</v>
      </c>
      <c r="I49" s="137">
        <v>347</v>
      </c>
      <c r="J49" s="137">
        <v>305</v>
      </c>
      <c r="K49" s="137">
        <v>253</v>
      </c>
      <c r="L49" s="137">
        <v>234</v>
      </c>
      <c r="M49" s="137">
        <v>223</v>
      </c>
      <c r="N49" s="137">
        <v>212</v>
      </c>
      <c r="O49" s="137">
        <v>198</v>
      </c>
      <c r="P49" s="137">
        <v>181</v>
      </c>
      <c r="Q49" s="137">
        <v>171</v>
      </c>
      <c r="R49" s="137">
        <v>166</v>
      </c>
      <c r="S49" s="137">
        <v>151</v>
      </c>
      <c r="T49" s="137">
        <v>141</v>
      </c>
      <c r="U49" s="137">
        <v>121</v>
      </c>
      <c r="V49" s="137">
        <v>109</v>
      </c>
      <c r="W49" s="137">
        <v>99</v>
      </c>
      <c r="X49" s="137">
        <v>97</v>
      </c>
      <c r="Y49" s="137">
        <v>81</v>
      </c>
      <c r="Z49" s="137">
        <v>68</v>
      </c>
      <c r="AA49" s="137">
        <v>63</v>
      </c>
      <c r="AB49" s="137">
        <v>52</v>
      </c>
      <c r="AC49" s="137">
        <v>43</v>
      </c>
      <c r="AD49" s="137">
        <v>42</v>
      </c>
      <c r="AE49" s="137">
        <v>38</v>
      </c>
      <c r="AF49" s="137">
        <v>35</v>
      </c>
      <c r="AG49" s="137">
        <v>31</v>
      </c>
      <c r="AH49" s="137">
        <v>32</v>
      </c>
      <c r="AI49" s="137">
        <v>29</v>
      </c>
      <c r="AJ49" s="137">
        <v>26</v>
      </c>
      <c r="AK49" s="137">
        <v>25</v>
      </c>
      <c r="AL49" s="137">
        <v>23</v>
      </c>
      <c r="AM49" s="137">
        <v>23</v>
      </c>
      <c r="AN49" s="137">
        <v>24</v>
      </c>
      <c r="AO49" s="137">
        <v>24</v>
      </c>
    </row>
    <row r="50" spans="1:41" ht="18" customHeight="1">
      <c r="A50" s="136" t="s">
        <v>699</v>
      </c>
      <c r="B50" s="136" t="s">
        <v>700</v>
      </c>
      <c r="C50" s="137">
        <v>430</v>
      </c>
      <c r="D50" s="137">
        <v>383</v>
      </c>
      <c r="E50" s="137">
        <v>341</v>
      </c>
      <c r="F50" s="137">
        <v>294</v>
      </c>
      <c r="G50" s="137">
        <v>247</v>
      </c>
      <c r="H50" s="137">
        <v>237</v>
      </c>
      <c r="I50" s="137">
        <v>205</v>
      </c>
      <c r="J50" s="137">
        <v>179</v>
      </c>
      <c r="K50" s="137">
        <v>164</v>
      </c>
      <c r="L50" s="137">
        <v>157</v>
      </c>
      <c r="M50" s="137">
        <v>162</v>
      </c>
      <c r="N50" s="137">
        <v>160</v>
      </c>
      <c r="O50" s="137">
        <v>159</v>
      </c>
      <c r="P50" s="137">
        <v>163</v>
      </c>
      <c r="Q50" s="137">
        <v>150</v>
      </c>
      <c r="R50" s="137">
        <v>150</v>
      </c>
      <c r="S50" s="137">
        <v>143</v>
      </c>
      <c r="T50" s="137">
        <v>139</v>
      </c>
      <c r="U50" s="137">
        <v>122</v>
      </c>
      <c r="V50" s="137">
        <v>116</v>
      </c>
      <c r="W50" s="137">
        <v>117</v>
      </c>
      <c r="X50" s="137">
        <v>110</v>
      </c>
      <c r="Y50" s="137">
        <v>102</v>
      </c>
      <c r="Z50" s="137">
        <v>80</v>
      </c>
      <c r="AA50" s="137">
        <v>68</v>
      </c>
      <c r="AB50" s="137">
        <v>63</v>
      </c>
      <c r="AC50" s="137">
        <v>56</v>
      </c>
      <c r="AD50" s="137">
        <v>50</v>
      </c>
      <c r="AE50" s="137">
        <v>40</v>
      </c>
      <c r="AF50" s="137">
        <v>37</v>
      </c>
      <c r="AG50" s="137">
        <v>34</v>
      </c>
      <c r="AH50" s="137">
        <v>34</v>
      </c>
      <c r="AI50" s="137">
        <v>33</v>
      </c>
      <c r="AJ50" s="137">
        <v>32</v>
      </c>
      <c r="AK50" s="137">
        <v>32</v>
      </c>
      <c r="AL50" s="137">
        <v>34</v>
      </c>
      <c r="AM50" s="137">
        <v>37</v>
      </c>
      <c r="AN50" s="137">
        <v>35</v>
      </c>
      <c r="AO50" s="137">
        <v>36</v>
      </c>
    </row>
    <row r="51" spans="1:41" ht="18" customHeight="1">
      <c r="A51" s="136" t="s">
        <v>701</v>
      </c>
      <c r="B51" s="136" t="s">
        <v>702</v>
      </c>
      <c r="C51" s="137">
        <v>2814</v>
      </c>
      <c r="D51" s="137">
        <v>2440</v>
      </c>
      <c r="E51" s="137">
        <v>2143</v>
      </c>
      <c r="F51" s="137">
        <v>1846</v>
      </c>
      <c r="G51" s="137">
        <v>1580</v>
      </c>
      <c r="H51" s="137">
        <v>1529</v>
      </c>
      <c r="I51" s="137">
        <v>1372</v>
      </c>
      <c r="J51" s="137">
        <v>1249</v>
      </c>
      <c r="K51" s="137">
        <v>1090</v>
      </c>
      <c r="L51" s="137">
        <v>1030</v>
      </c>
      <c r="M51" s="137">
        <v>962</v>
      </c>
      <c r="N51" s="137">
        <v>923</v>
      </c>
      <c r="O51" s="137">
        <v>892</v>
      </c>
      <c r="P51" s="137">
        <v>852</v>
      </c>
      <c r="Q51" s="137">
        <v>805</v>
      </c>
      <c r="R51" s="137">
        <v>774</v>
      </c>
      <c r="S51" s="137">
        <v>717</v>
      </c>
      <c r="T51" s="137">
        <v>692</v>
      </c>
      <c r="U51" s="137">
        <v>612</v>
      </c>
      <c r="V51" s="137">
        <v>578</v>
      </c>
      <c r="W51" s="137">
        <v>540</v>
      </c>
      <c r="X51" s="137">
        <v>515</v>
      </c>
      <c r="Y51" s="137">
        <v>457</v>
      </c>
      <c r="Z51" s="137">
        <v>412</v>
      </c>
      <c r="AA51" s="137">
        <v>365</v>
      </c>
      <c r="AB51" s="137">
        <v>295</v>
      </c>
      <c r="AC51" s="137">
        <v>268</v>
      </c>
      <c r="AD51" s="137">
        <v>235</v>
      </c>
      <c r="AE51" s="137">
        <v>198</v>
      </c>
      <c r="AF51" s="137">
        <v>162</v>
      </c>
      <c r="AG51" s="137">
        <v>146</v>
      </c>
      <c r="AH51" s="137">
        <v>140</v>
      </c>
      <c r="AI51" s="137">
        <v>131</v>
      </c>
      <c r="AJ51" s="137">
        <v>126</v>
      </c>
      <c r="AK51" s="137">
        <v>124</v>
      </c>
      <c r="AL51" s="137">
        <v>124</v>
      </c>
      <c r="AM51" s="137">
        <v>126</v>
      </c>
      <c r="AN51" s="137">
        <v>115</v>
      </c>
      <c r="AO51" s="137">
        <v>112</v>
      </c>
    </row>
    <row r="52" spans="1:41" ht="18" customHeight="1">
      <c r="A52" s="136" t="s">
        <v>703</v>
      </c>
      <c r="B52" s="136" t="s">
        <v>704</v>
      </c>
      <c r="C52" s="137">
        <v>112</v>
      </c>
      <c r="D52" s="137">
        <v>89</v>
      </c>
      <c r="E52" s="137">
        <v>79</v>
      </c>
      <c r="F52" s="137">
        <v>69</v>
      </c>
      <c r="G52" s="137">
        <v>60</v>
      </c>
      <c r="H52" s="137">
        <v>56</v>
      </c>
      <c r="I52" s="137">
        <v>45</v>
      </c>
      <c r="J52" s="137">
        <v>41</v>
      </c>
      <c r="K52" s="137">
        <v>34</v>
      </c>
      <c r="L52" s="137">
        <v>30</v>
      </c>
      <c r="M52" s="137">
        <v>28</v>
      </c>
      <c r="N52" s="137">
        <v>26</v>
      </c>
      <c r="O52" s="137">
        <v>27</v>
      </c>
      <c r="P52" s="137">
        <v>27</v>
      </c>
      <c r="Q52" s="137">
        <v>27</v>
      </c>
      <c r="R52" s="137">
        <v>25</v>
      </c>
      <c r="S52" s="137">
        <v>27</v>
      </c>
      <c r="T52" s="137">
        <v>26</v>
      </c>
      <c r="U52" s="137">
        <v>21</v>
      </c>
      <c r="V52" s="137">
        <v>20</v>
      </c>
      <c r="W52" s="137">
        <v>20</v>
      </c>
      <c r="X52" s="137">
        <v>23</v>
      </c>
      <c r="Y52" s="137">
        <v>20</v>
      </c>
      <c r="Z52" s="137">
        <v>19</v>
      </c>
      <c r="AA52" s="137">
        <v>19</v>
      </c>
      <c r="AB52" s="137">
        <v>20</v>
      </c>
      <c r="AC52" s="137">
        <v>15</v>
      </c>
      <c r="AD52" s="137">
        <v>15</v>
      </c>
      <c r="AE52" s="137">
        <v>14</v>
      </c>
      <c r="AF52" s="137">
        <v>9</v>
      </c>
      <c r="AG52" s="137">
        <v>6</v>
      </c>
      <c r="AH52" s="137">
        <v>6</v>
      </c>
      <c r="AI52" s="137">
        <v>5</v>
      </c>
      <c r="AJ52" s="137">
        <v>5</v>
      </c>
      <c r="AK52" s="137" t="s">
        <v>631</v>
      </c>
      <c r="AL52" s="137" t="s">
        <v>631</v>
      </c>
      <c r="AM52" s="137" t="s">
        <v>631</v>
      </c>
      <c r="AN52" s="137" t="s">
        <v>631</v>
      </c>
      <c r="AO52" s="137" t="s">
        <v>631</v>
      </c>
    </row>
    <row r="53" spans="1:41" ht="18" customHeight="1">
      <c r="A53" s="136" t="s">
        <v>705</v>
      </c>
      <c r="B53" s="136" t="s">
        <v>706</v>
      </c>
      <c r="C53" s="137">
        <v>347</v>
      </c>
      <c r="D53" s="137">
        <v>308</v>
      </c>
      <c r="E53" s="137">
        <v>271</v>
      </c>
      <c r="F53" s="137">
        <v>240</v>
      </c>
      <c r="G53" s="137">
        <v>214</v>
      </c>
      <c r="H53" s="137">
        <v>206</v>
      </c>
      <c r="I53" s="137">
        <v>190</v>
      </c>
      <c r="J53" s="137">
        <v>162</v>
      </c>
      <c r="K53" s="137">
        <v>142</v>
      </c>
      <c r="L53" s="137">
        <v>139</v>
      </c>
      <c r="M53" s="137">
        <v>134</v>
      </c>
      <c r="N53" s="137">
        <v>141</v>
      </c>
      <c r="O53" s="137">
        <v>143</v>
      </c>
      <c r="P53" s="137">
        <v>132</v>
      </c>
      <c r="Q53" s="137">
        <v>123</v>
      </c>
      <c r="R53" s="137">
        <v>121</v>
      </c>
      <c r="S53" s="137">
        <v>107</v>
      </c>
      <c r="T53" s="137">
        <v>104</v>
      </c>
      <c r="U53" s="137">
        <v>93</v>
      </c>
      <c r="V53" s="137">
        <v>87</v>
      </c>
      <c r="W53" s="137">
        <v>81</v>
      </c>
      <c r="X53" s="137">
        <v>73</v>
      </c>
      <c r="Y53" s="137">
        <v>63</v>
      </c>
      <c r="Z53" s="137">
        <v>52</v>
      </c>
      <c r="AA53" s="137">
        <v>53</v>
      </c>
      <c r="AB53" s="137">
        <v>41</v>
      </c>
      <c r="AC53" s="137">
        <v>39</v>
      </c>
      <c r="AD53" s="137">
        <v>32</v>
      </c>
      <c r="AE53" s="137">
        <v>24</v>
      </c>
      <c r="AF53" s="137">
        <v>19</v>
      </c>
      <c r="AG53" s="137">
        <v>15</v>
      </c>
      <c r="AH53" s="137">
        <v>15</v>
      </c>
      <c r="AI53" s="137">
        <v>13</v>
      </c>
      <c r="AJ53" s="137">
        <v>13</v>
      </c>
      <c r="AK53" s="137">
        <v>8</v>
      </c>
      <c r="AL53" s="137">
        <v>8</v>
      </c>
      <c r="AM53" s="137">
        <v>6</v>
      </c>
      <c r="AN53" s="137">
        <v>5</v>
      </c>
      <c r="AO53" s="137">
        <v>5</v>
      </c>
    </row>
    <row r="54" spans="1:41" ht="18" customHeight="1">
      <c r="A54" s="136" t="s">
        <v>707</v>
      </c>
      <c r="B54" s="136" t="s">
        <v>708</v>
      </c>
      <c r="C54" s="137">
        <v>219</v>
      </c>
      <c r="D54" s="137">
        <v>181</v>
      </c>
      <c r="E54" s="137">
        <v>158</v>
      </c>
      <c r="F54" s="137">
        <v>132</v>
      </c>
      <c r="G54" s="137">
        <v>119</v>
      </c>
      <c r="H54" s="137">
        <v>113</v>
      </c>
      <c r="I54" s="137">
        <v>106</v>
      </c>
      <c r="J54" s="137">
        <v>95</v>
      </c>
      <c r="K54" s="137">
        <v>88</v>
      </c>
      <c r="L54" s="137">
        <v>81</v>
      </c>
      <c r="M54" s="137">
        <v>74</v>
      </c>
      <c r="N54" s="137">
        <v>70</v>
      </c>
      <c r="O54" s="137">
        <v>68</v>
      </c>
      <c r="P54" s="137">
        <v>65</v>
      </c>
      <c r="Q54" s="137">
        <v>62</v>
      </c>
      <c r="R54" s="137">
        <v>59</v>
      </c>
      <c r="S54" s="137">
        <v>53</v>
      </c>
      <c r="T54" s="137">
        <v>51</v>
      </c>
      <c r="U54" s="137">
        <v>38</v>
      </c>
      <c r="V54" s="137">
        <v>33</v>
      </c>
      <c r="W54" s="137">
        <v>30</v>
      </c>
      <c r="X54" s="137">
        <v>27</v>
      </c>
      <c r="Y54" s="137">
        <v>25</v>
      </c>
      <c r="Z54" s="137">
        <v>18</v>
      </c>
      <c r="AA54" s="137">
        <v>13</v>
      </c>
      <c r="AB54" s="137">
        <v>8</v>
      </c>
      <c r="AC54" s="137">
        <v>8</v>
      </c>
      <c r="AD54" s="137">
        <v>6</v>
      </c>
      <c r="AE54" s="137">
        <v>5</v>
      </c>
      <c r="AF54" s="137" t="s">
        <v>631</v>
      </c>
      <c r="AG54" s="137" t="s">
        <v>631</v>
      </c>
      <c r="AH54" s="137" t="s">
        <v>631</v>
      </c>
      <c r="AI54" s="137" t="s">
        <v>631</v>
      </c>
      <c r="AJ54" s="137" t="s">
        <v>631</v>
      </c>
      <c r="AK54" s="137" t="s">
        <v>631</v>
      </c>
      <c r="AL54" s="137" t="s">
        <v>631</v>
      </c>
      <c r="AM54" s="137" t="s">
        <v>631</v>
      </c>
      <c r="AN54" s="137" t="s">
        <v>631</v>
      </c>
      <c r="AO54" s="137" t="s">
        <v>631</v>
      </c>
    </row>
    <row r="55" spans="1:41" ht="18" customHeight="1">
      <c r="A55" s="136" t="s">
        <v>709</v>
      </c>
      <c r="B55" s="136" t="s">
        <v>710</v>
      </c>
      <c r="C55" s="137">
        <v>91</v>
      </c>
      <c r="D55" s="137">
        <v>81</v>
      </c>
      <c r="E55" s="137">
        <v>77</v>
      </c>
      <c r="F55" s="137">
        <v>57</v>
      </c>
      <c r="G55" s="137">
        <v>45</v>
      </c>
      <c r="H55" s="137">
        <v>45</v>
      </c>
      <c r="I55" s="137">
        <v>39</v>
      </c>
      <c r="J55" s="137">
        <v>38</v>
      </c>
      <c r="K55" s="137">
        <v>33</v>
      </c>
      <c r="L55" s="137">
        <v>32</v>
      </c>
      <c r="M55" s="137">
        <v>30</v>
      </c>
      <c r="N55" s="137">
        <v>27</v>
      </c>
      <c r="O55" s="137">
        <v>26</v>
      </c>
      <c r="P55" s="137">
        <v>25</v>
      </c>
      <c r="Q55" s="137">
        <v>28</v>
      </c>
      <c r="R55" s="137">
        <v>29</v>
      </c>
      <c r="S55" s="137">
        <v>30</v>
      </c>
      <c r="T55" s="137">
        <v>28</v>
      </c>
      <c r="U55" s="137">
        <v>23</v>
      </c>
      <c r="V55" s="137">
        <v>21</v>
      </c>
      <c r="W55" s="137">
        <v>18</v>
      </c>
      <c r="X55" s="137">
        <v>21</v>
      </c>
      <c r="Y55" s="137">
        <v>18</v>
      </c>
      <c r="Z55" s="137">
        <v>20</v>
      </c>
      <c r="AA55" s="137">
        <v>15</v>
      </c>
      <c r="AB55" s="137">
        <v>10</v>
      </c>
      <c r="AC55" s="137">
        <v>10</v>
      </c>
      <c r="AD55" s="137">
        <v>10</v>
      </c>
      <c r="AE55" s="137">
        <v>9</v>
      </c>
      <c r="AF55" s="137">
        <v>7</v>
      </c>
      <c r="AG55" s="137">
        <v>9</v>
      </c>
      <c r="AH55" s="137">
        <v>8</v>
      </c>
      <c r="AI55" s="137">
        <v>8</v>
      </c>
      <c r="AJ55" s="137">
        <v>7</v>
      </c>
      <c r="AK55" s="137">
        <v>9</v>
      </c>
      <c r="AL55" s="137">
        <v>6</v>
      </c>
      <c r="AM55" s="137">
        <v>7</v>
      </c>
      <c r="AN55" s="137">
        <v>6</v>
      </c>
      <c r="AO55" s="137">
        <v>6</v>
      </c>
    </row>
    <row r="56" spans="1:41" ht="18" customHeight="1">
      <c r="A56" s="136" t="s">
        <v>711</v>
      </c>
      <c r="B56" s="136" t="s">
        <v>712</v>
      </c>
      <c r="C56" s="137">
        <v>325</v>
      </c>
      <c r="D56" s="137">
        <v>282</v>
      </c>
      <c r="E56" s="137">
        <v>232</v>
      </c>
      <c r="F56" s="137">
        <v>207</v>
      </c>
      <c r="G56" s="137">
        <v>167</v>
      </c>
      <c r="H56" s="137">
        <v>158</v>
      </c>
      <c r="I56" s="137">
        <v>144</v>
      </c>
      <c r="J56" s="137">
        <v>138</v>
      </c>
      <c r="K56" s="137">
        <v>126</v>
      </c>
      <c r="L56" s="137">
        <v>114</v>
      </c>
      <c r="M56" s="137">
        <v>101</v>
      </c>
      <c r="N56" s="137">
        <v>82</v>
      </c>
      <c r="O56" s="137">
        <v>70</v>
      </c>
      <c r="P56" s="137">
        <v>66</v>
      </c>
      <c r="Q56" s="137">
        <v>64</v>
      </c>
      <c r="R56" s="137">
        <v>62</v>
      </c>
      <c r="S56" s="137">
        <v>66</v>
      </c>
      <c r="T56" s="137">
        <v>73</v>
      </c>
      <c r="U56" s="137">
        <v>70</v>
      </c>
      <c r="V56" s="137">
        <v>73</v>
      </c>
      <c r="W56" s="137">
        <v>71</v>
      </c>
      <c r="X56" s="137">
        <v>68</v>
      </c>
      <c r="Y56" s="137">
        <v>64</v>
      </c>
      <c r="Z56" s="137">
        <v>58</v>
      </c>
      <c r="AA56" s="137">
        <v>56</v>
      </c>
      <c r="AB56" s="137">
        <v>46</v>
      </c>
      <c r="AC56" s="137">
        <v>37</v>
      </c>
      <c r="AD56" s="137">
        <v>27</v>
      </c>
      <c r="AE56" s="137">
        <v>30</v>
      </c>
      <c r="AF56" s="137">
        <v>25</v>
      </c>
      <c r="AG56" s="137">
        <v>22</v>
      </c>
      <c r="AH56" s="137">
        <v>25</v>
      </c>
      <c r="AI56" s="137">
        <v>24</v>
      </c>
      <c r="AJ56" s="137">
        <v>19</v>
      </c>
      <c r="AK56" s="137">
        <v>19</v>
      </c>
      <c r="AL56" s="137">
        <v>19</v>
      </c>
      <c r="AM56" s="137">
        <v>18</v>
      </c>
      <c r="AN56" s="137">
        <v>16</v>
      </c>
      <c r="AO56" s="137">
        <v>17</v>
      </c>
    </row>
    <row r="57" spans="1:41" ht="18" customHeight="1">
      <c r="A57" s="136" t="s">
        <v>713</v>
      </c>
      <c r="B57" s="136" t="s">
        <v>714</v>
      </c>
      <c r="C57" s="137">
        <v>130</v>
      </c>
      <c r="D57" s="137">
        <v>105</v>
      </c>
      <c r="E57" s="137">
        <v>93</v>
      </c>
      <c r="F57" s="137">
        <v>78</v>
      </c>
      <c r="G57" s="137">
        <v>59</v>
      </c>
      <c r="H57" s="137">
        <v>63</v>
      </c>
      <c r="I57" s="137">
        <v>50</v>
      </c>
      <c r="J57" s="137">
        <v>47</v>
      </c>
      <c r="K57" s="137">
        <v>38</v>
      </c>
      <c r="L57" s="137">
        <v>42</v>
      </c>
      <c r="M57" s="137">
        <v>39</v>
      </c>
      <c r="N57" s="137">
        <v>38</v>
      </c>
      <c r="O57" s="137">
        <v>36</v>
      </c>
      <c r="P57" s="137">
        <v>34</v>
      </c>
      <c r="Q57" s="137">
        <v>31</v>
      </c>
      <c r="R57" s="137">
        <v>32</v>
      </c>
      <c r="S57" s="137">
        <v>28</v>
      </c>
      <c r="T57" s="137">
        <v>28</v>
      </c>
      <c r="U57" s="137">
        <v>26</v>
      </c>
      <c r="V57" s="137">
        <v>28</v>
      </c>
      <c r="W57" s="137">
        <v>28</v>
      </c>
      <c r="X57" s="137">
        <v>28</v>
      </c>
      <c r="Y57" s="137">
        <v>26</v>
      </c>
      <c r="Z57" s="137">
        <v>23</v>
      </c>
      <c r="AA57" s="137">
        <v>20</v>
      </c>
      <c r="AB57" s="137">
        <v>16</v>
      </c>
      <c r="AC57" s="137">
        <v>16</v>
      </c>
      <c r="AD57" s="137">
        <v>15</v>
      </c>
      <c r="AE57" s="137">
        <v>11</v>
      </c>
      <c r="AF57" s="137">
        <v>7</v>
      </c>
      <c r="AG57" s="137">
        <v>6</v>
      </c>
      <c r="AH57" s="137">
        <v>8</v>
      </c>
      <c r="AI57" s="137">
        <v>6</v>
      </c>
      <c r="AJ57" s="137">
        <v>6</v>
      </c>
      <c r="AK57" s="137">
        <v>7</v>
      </c>
      <c r="AL57" s="137">
        <v>6</v>
      </c>
      <c r="AM57" s="137">
        <v>5</v>
      </c>
      <c r="AN57" s="137" t="s">
        <v>631</v>
      </c>
      <c r="AO57" s="137" t="s">
        <v>631</v>
      </c>
    </row>
    <row r="58" spans="1:41" ht="18" customHeight="1">
      <c r="A58" s="136" t="s">
        <v>715</v>
      </c>
      <c r="B58" s="136" t="s">
        <v>716</v>
      </c>
      <c r="C58" s="137">
        <v>249</v>
      </c>
      <c r="D58" s="137">
        <v>227</v>
      </c>
      <c r="E58" s="137">
        <v>204</v>
      </c>
      <c r="F58" s="137">
        <v>180</v>
      </c>
      <c r="G58" s="137">
        <v>155</v>
      </c>
      <c r="H58" s="137">
        <v>147</v>
      </c>
      <c r="I58" s="137">
        <v>127</v>
      </c>
      <c r="J58" s="137">
        <v>113</v>
      </c>
      <c r="K58" s="137">
        <v>98</v>
      </c>
      <c r="L58" s="137">
        <v>87</v>
      </c>
      <c r="M58" s="137">
        <v>80</v>
      </c>
      <c r="N58" s="137">
        <v>80</v>
      </c>
      <c r="O58" s="137">
        <v>74</v>
      </c>
      <c r="P58" s="137">
        <v>75</v>
      </c>
      <c r="Q58" s="137">
        <v>66</v>
      </c>
      <c r="R58" s="137">
        <v>61</v>
      </c>
      <c r="S58" s="137">
        <v>54</v>
      </c>
      <c r="T58" s="137">
        <v>48</v>
      </c>
      <c r="U58" s="137">
        <v>41</v>
      </c>
      <c r="V58" s="137">
        <v>35</v>
      </c>
      <c r="W58" s="137">
        <v>34</v>
      </c>
      <c r="X58" s="137">
        <v>36</v>
      </c>
      <c r="Y58" s="137">
        <v>32</v>
      </c>
      <c r="Z58" s="137">
        <v>31</v>
      </c>
      <c r="AA58" s="137">
        <v>29</v>
      </c>
      <c r="AB58" s="137">
        <v>24</v>
      </c>
      <c r="AC58" s="137">
        <v>16</v>
      </c>
      <c r="AD58" s="137">
        <v>13</v>
      </c>
      <c r="AE58" s="137">
        <v>13</v>
      </c>
      <c r="AF58" s="137">
        <v>10</v>
      </c>
      <c r="AG58" s="137">
        <v>12</v>
      </c>
      <c r="AH58" s="137">
        <v>11</v>
      </c>
      <c r="AI58" s="137">
        <v>13</v>
      </c>
      <c r="AJ58" s="137">
        <v>12</v>
      </c>
      <c r="AK58" s="137">
        <v>15</v>
      </c>
      <c r="AL58" s="137">
        <v>18</v>
      </c>
      <c r="AM58" s="137">
        <v>17</v>
      </c>
      <c r="AN58" s="137">
        <v>15</v>
      </c>
      <c r="AO58" s="137">
        <v>9</v>
      </c>
    </row>
    <row r="59" spans="1:41" ht="18" customHeight="1">
      <c r="A59" s="136" t="s">
        <v>717</v>
      </c>
      <c r="B59" s="136" t="s">
        <v>718</v>
      </c>
      <c r="C59" s="137">
        <v>219</v>
      </c>
      <c r="D59" s="137">
        <v>199</v>
      </c>
      <c r="E59" s="137">
        <v>178</v>
      </c>
      <c r="F59" s="137">
        <v>153</v>
      </c>
      <c r="G59" s="137">
        <v>131</v>
      </c>
      <c r="H59" s="137">
        <v>121</v>
      </c>
      <c r="I59" s="137">
        <v>114</v>
      </c>
      <c r="J59" s="137">
        <v>98</v>
      </c>
      <c r="K59" s="137">
        <v>78</v>
      </c>
      <c r="L59" s="137">
        <v>70</v>
      </c>
      <c r="M59" s="137">
        <v>70</v>
      </c>
      <c r="N59" s="137">
        <v>59</v>
      </c>
      <c r="O59" s="137">
        <v>56</v>
      </c>
      <c r="P59" s="137">
        <v>48</v>
      </c>
      <c r="Q59" s="137">
        <v>49</v>
      </c>
      <c r="R59" s="137">
        <v>46</v>
      </c>
      <c r="S59" s="137">
        <v>46</v>
      </c>
      <c r="T59" s="137">
        <v>42</v>
      </c>
      <c r="U59" s="137">
        <v>38</v>
      </c>
      <c r="V59" s="137">
        <v>32</v>
      </c>
      <c r="W59" s="137">
        <v>30</v>
      </c>
      <c r="X59" s="137">
        <v>26</v>
      </c>
      <c r="Y59" s="137">
        <v>21</v>
      </c>
      <c r="Z59" s="137">
        <v>19</v>
      </c>
      <c r="AA59" s="137">
        <v>16</v>
      </c>
      <c r="AB59" s="137">
        <v>13</v>
      </c>
      <c r="AC59" s="137">
        <v>12</v>
      </c>
      <c r="AD59" s="137">
        <v>11</v>
      </c>
      <c r="AE59" s="137">
        <v>8</v>
      </c>
      <c r="AF59" s="137">
        <v>7</v>
      </c>
      <c r="AG59" s="137">
        <v>5</v>
      </c>
      <c r="AH59" s="137" t="s">
        <v>631</v>
      </c>
      <c r="AI59" s="137" t="s">
        <v>631</v>
      </c>
      <c r="AJ59" s="137" t="s">
        <v>631</v>
      </c>
      <c r="AK59" s="137" t="s">
        <v>631</v>
      </c>
      <c r="AL59" s="137" t="s">
        <v>631</v>
      </c>
      <c r="AM59" s="137" t="s">
        <v>631</v>
      </c>
      <c r="AN59" s="137" t="s">
        <v>631</v>
      </c>
      <c r="AO59" s="137" t="s">
        <v>631</v>
      </c>
    </row>
    <row r="60" spans="1:41" ht="18" customHeight="1">
      <c r="A60" s="136" t="s">
        <v>719</v>
      </c>
      <c r="B60" s="136" t="s">
        <v>720</v>
      </c>
      <c r="C60" s="137">
        <v>161</v>
      </c>
      <c r="D60" s="137">
        <v>141</v>
      </c>
      <c r="E60" s="137">
        <v>128</v>
      </c>
      <c r="F60" s="137">
        <v>106</v>
      </c>
      <c r="G60" s="137">
        <v>82</v>
      </c>
      <c r="H60" s="137">
        <v>81</v>
      </c>
      <c r="I60" s="137">
        <v>70</v>
      </c>
      <c r="J60" s="137">
        <v>59</v>
      </c>
      <c r="K60" s="137">
        <v>58</v>
      </c>
      <c r="L60" s="137">
        <v>54</v>
      </c>
      <c r="M60" s="137">
        <v>48</v>
      </c>
      <c r="N60" s="137">
        <v>48</v>
      </c>
      <c r="O60" s="137">
        <v>47</v>
      </c>
      <c r="P60" s="137">
        <v>46</v>
      </c>
      <c r="Q60" s="137">
        <v>43</v>
      </c>
      <c r="R60" s="137">
        <v>44</v>
      </c>
      <c r="S60" s="137">
        <v>36</v>
      </c>
      <c r="T60" s="137">
        <v>34</v>
      </c>
      <c r="U60" s="137">
        <v>29</v>
      </c>
      <c r="V60" s="137">
        <v>26</v>
      </c>
      <c r="W60" s="137">
        <v>26</v>
      </c>
      <c r="X60" s="137">
        <v>21</v>
      </c>
      <c r="Y60" s="137">
        <v>21</v>
      </c>
      <c r="Z60" s="137">
        <v>19</v>
      </c>
      <c r="AA60" s="137">
        <v>18</v>
      </c>
      <c r="AB60" s="137">
        <v>14</v>
      </c>
      <c r="AC60" s="137">
        <v>15</v>
      </c>
      <c r="AD60" s="137">
        <v>15</v>
      </c>
      <c r="AE60" s="137">
        <v>11</v>
      </c>
      <c r="AF60" s="137">
        <v>7</v>
      </c>
      <c r="AG60" s="137">
        <v>7</v>
      </c>
      <c r="AH60" s="137">
        <v>5</v>
      </c>
      <c r="AI60" s="137" t="s">
        <v>631</v>
      </c>
      <c r="AJ60" s="137" t="s">
        <v>631</v>
      </c>
      <c r="AK60" s="137" t="s">
        <v>631</v>
      </c>
      <c r="AL60" s="137" t="s">
        <v>631</v>
      </c>
      <c r="AM60" s="137" t="s">
        <v>631</v>
      </c>
      <c r="AN60" s="137" t="s">
        <v>631</v>
      </c>
      <c r="AO60" s="137" t="s">
        <v>631</v>
      </c>
    </row>
    <row r="61" spans="1:41" ht="18" customHeight="1">
      <c r="A61" s="136" t="s">
        <v>721</v>
      </c>
      <c r="B61" s="136" t="s">
        <v>722</v>
      </c>
      <c r="C61" s="137">
        <v>357</v>
      </c>
      <c r="D61" s="137">
        <v>314</v>
      </c>
      <c r="E61" s="137">
        <v>290</v>
      </c>
      <c r="F61" s="137">
        <v>260</v>
      </c>
      <c r="G61" s="137">
        <v>235</v>
      </c>
      <c r="H61" s="137">
        <v>235</v>
      </c>
      <c r="I61" s="137">
        <v>215</v>
      </c>
      <c r="J61" s="137">
        <v>209</v>
      </c>
      <c r="K61" s="137">
        <v>186</v>
      </c>
      <c r="L61" s="137">
        <v>189</v>
      </c>
      <c r="M61" s="137">
        <v>181</v>
      </c>
      <c r="N61" s="137">
        <v>180</v>
      </c>
      <c r="O61" s="137">
        <v>178</v>
      </c>
      <c r="P61" s="137">
        <v>173</v>
      </c>
      <c r="Q61" s="137">
        <v>161</v>
      </c>
      <c r="R61" s="137">
        <v>156</v>
      </c>
      <c r="S61" s="137">
        <v>140</v>
      </c>
      <c r="T61" s="137">
        <v>136</v>
      </c>
      <c r="U61" s="137">
        <v>124</v>
      </c>
      <c r="V61" s="137">
        <v>120</v>
      </c>
      <c r="W61" s="137">
        <v>105</v>
      </c>
      <c r="X61" s="137">
        <v>102</v>
      </c>
      <c r="Y61" s="137">
        <v>87</v>
      </c>
      <c r="Z61" s="137">
        <v>80</v>
      </c>
      <c r="AA61" s="137">
        <v>62</v>
      </c>
      <c r="AB61" s="137">
        <v>54</v>
      </c>
      <c r="AC61" s="137">
        <v>59</v>
      </c>
      <c r="AD61" s="137">
        <v>55</v>
      </c>
      <c r="AE61" s="137">
        <v>43</v>
      </c>
      <c r="AF61" s="137">
        <v>39</v>
      </c>
      <c r="AG61" s="137">
        <v>35</v>
      </c>
      <c r="AH61" s="137">
        <v>31</v>
      </c>
      <c r="AI61" s="137">
        <v>30</v>
      </c>
      <c r="AJ61" s="137">
        <v>29</v>
      </c>
      <c r="AK61" s="137">
        <v>29</v>
      </c>
      <c r="AL61" s="137">
        <v>29</v>
      </c>
      <c r="AM61" s="137">
        <v>32</v>
      </c>
      <c r="AN61" s="137">
        <v>31</v>
      </c>
      <c r="AO61" s="137">
        <v>30</v>
      </c>
    </row>
    <row r="62" spans="1:41" ht="18" customHeight="1">
      <c r="A62" s="136" t="s">
        <v>723</v>
      </c>
      <c r="B62" s="136" t="s">
        <v>724</v>
      </c>
      <c r="C62" s="137">
        <v>336</v>
      </c>
      <c r="D62" s="137">
        <v>287</v>
      </c>
      <c r="E62" s="137">
        <v>230</v>
      </c>
      <c r="F62" s="137">
        <v>193</v>
      </c>
      <c r="G62" s="137">
        <v>169</v>
      </c>
      <c r="H62" s="137">
        <v>163</v>
      </c>
      <c r="I62" s="137">
        <v>140</v>
      </c>
      <c r="J62" s="137">
        <v>127</v>
      </c>
      <c r="K62" s="137">
        <v>110</v>
      </c>
      <c r="L62" s="137">
        <v>98</v>
      </c>
      <c r="M62" s="137">
        <v>95</v>
      </c>
      <c r="N62" s="137">
        <v>94</v>
      </c>
      <c r="O62" s="137">
        <v>92</v>
      </c>
      <c r="P62" s="137">
        <v>87</v>
      </c>
      <c r="Q62" s="137">
        <v>77</v>
      </c>
      <c r="R62" s="137">
        <v>70</v>
      </c>
      <c r="S62" s="137">
        <v>64</v>
      </c>
      <c r="T62" s="137">
        <v>55</v>
      </c>
      <c r="U62" s="137">
        <v>44</v>
      </c>
      <c r="V62" s="137">
        <v>44</v>
      </c>
      <c r="W62" s="137">
        <v>46</v>
      </c>
      <c r="X62" s="137">
        <v>43</v>
      </c>
      <c r="Y62" s="137">
        <v>36</v>
      </c>
      <c r="Z62" s="137">
        <v>34</v>
      </c>
      <c r="AA62" s="137">
        <v>28</v>
      </c>
      <c r="AB62" s="137">
        <v>23</v>
      </c>
      <c r="AC62" s="137">
        <v>19</v>
      </c>
      <c r="AD62" s="137">
        <v>19</v>
      </c>
      <c r="AE62" s="137">
        <v>18</v>
      </c>
      <c r="AF62" s="137">
        <v>18</v>
      </c>
      <c r="AG62" s="137">
        <v>15</v>
      </c>
      <c r="AH62" s="137">
        <v>12</v>
      </c>
      <c r="AI62" s="137">
        <v>11</v>
      </c>
      <c r="AJ62" s="137">
        <v>12</v>
      </c>
      <c r="AK62" s="137">
        <v>10</v>
      </c>
      <c r="AL62" s="137">
        <v>11</v>
      </c>
      <c r="AM62" s="137">
        <v>13</v>
      </c>
      <c r="AN62" s="137">
        <v>12</v>
      </c>
      <c r="AO62" s="137">
        <v>12</v>
      </c>
    </row>
    <row r="63" spans="1:41" ht="18" customHeight="1">
      <c r="A63" s="136" t="s">
        <v>725</v>
      </c>
      <c r="B63" s="136" t="s">
        <v>726</v>
      </c>
      <c r="C63" s="137">
        <v>268</v>
      </c>
      <c r="D63" s="137">
        <v>226</v>
      </c>
      <c r="E63" s="137">
        <v>203</v>
      </c>
      <c r="F63" s="137">
        <v>171</v>
      </c>
      <c r="G63" s="137">
        <v>144</v>
      </c>
      <c r="H63" s="137">
        <v>141</v>
      </c>
      <c r="I63" s="137">
        <v>132</v>
      </c>
      <c r="J63" s="137">
        <v>122</v>
      </c>
      <c r="K63" s="137">
        <v>99</v>
      </c>
      <c r="L63" s="137">
        <v>94</v>
      </c>
      <c r="M63" s="137">
        <v>82</v>
      </c>
      <c r="N63" s="137">
        <v>78</v>
      </c>
      <c r="O63" s="137">
        <v>75</v>
      </c>
      <c r="P63" s="137">
        <v>74</v>
      </c>
      <c r="Q63" s="137">
        <v>74</v>
      </c>
      <c r="R63" s="137">
        <v>69</v>
      </c>
      <c r="S63" s="137">
        <v>66</v>
      </c>
      <c r="T63" s="137">
        <v>67</v>
      </c>
      <c r="U63" s="137">
        <v>65</v>
      </c>
      <c r="V63" s="137">
        <v>59</v>
      </c>
      <c r="W63" s="137">
        <v>51</v>
      </c>
      <c r="X63" s="137">
        <v>47</v>
      </c>
      <c r="Y63" s="137">
        <v>44</v>
      </c>
      <c r="Z63" s="137">
        <v>39</v>
      </c>
      <c r="AA63" s="137">
        <v>36</v>
      </c>
      <c r="AB63" s="137">
        <v>26</v>
      </c>
      <c r="AC63" s="137">
        <v>22</v>
      </c>
      <c r="AD63" s="137">
        <v>17</v>
      </c>
      <c r="AE63" s="137">
        <v>12</v>
      </c>
      <c r="AF63" s="137">
        <v>12</v>
      </c>
      <c r="AG63" s="137">
        <v>13</v>
      </c>
      <c r="AH63" s="137">
        <v>14</v>
      </c>
      <c r="AI63" s="137">
        <v>13</v>
      </c>
      <c r="AJ63" s="137">
        <v>14</v>
      </c>
      <c r="AK63" s="137">
        <v>15</v>
      </c>
      <c r="AL63" s="137">
        <v>17</v>
      </c>
      <c r="AM63" s="137">
        <v>17</v>
      </c>
      <c r="AN63" s="137">
        <v>14</v>
      </c>
      <c r="AO63" s="137">
        <v>17</v>
      </c>
    </row>
    <row r="64" spans="1:41" ht="18" customHeight="1">
      <c r="A64" s="136" t="s">
        <v>728</v>
      </c>
      <c r="B64" s="136" t="s">
        <v>729</v>
      </c>
      <c r="C64" s="137">
        <v>2147</v>
      </c>
      <c r="D64" s="137">
        <v>1812</v>
      </c>
      <c r="E64" s="137">
        <v>1597</v>
      </c>
      <c r="F64" s="137">
        <v>1440</v>
      </c>
      <c r="G64" s="137">
        <v>1222</v>
      </c>
      <c r="H64" s="137">
        <v>1164</v>
      </c>
      <c r="I64" s="137">
        <v>1090</v>
      </c>
      <c r="J64" s="137">
        <v>987</v>
      </c>
      <c r="K64" s="137">
        <v>909</v>
      </c>
      <c r="L64" s="137">
        <v>883</v>
      </c>
      <c r="M64" s="137">
        <v>833</v>
      </c>
      <c r="N64" s="137">
        <v>818</v>
      </c>
      <c r="O64" s="137">
        <v>798</v>
      </c>
      <c r="P64" s="137">
        <v>765</v>
      </c>
      <c r="Q64" s="137">
        <v>722</v>
      </c>
      <c r="R64" s="137">
        <v>693</v>
      </c>
      <c r="S64" s="137">
        <v>661</v>
      </c>
      <c r="T64" s="137">
        <v>630</v>
      </c>
      <c r="U64" s="137">
        <v>581</v>
      </c>
      <c r="V64" s="137">
        <v>564</v>
      </c>
      <c r="W64" s="137">
        <v>555</v>
      </c>
      <c r="X64" s="137">
        <v>551</v>
      </c>
      <c r="Y64" s="137">
        <v>496</v>
      </c>
      <c r="Z64" s="137">
        <v>442</v>
      </c>
      <c r="AA64" s="137">
        <v>406</v>
      </c>
      <c r="AB64" s="137">
        <v>375</v>
      </c>
      <c r="AC64" s="137">
        <v>336</v>
      </c>
      <c r="AD64" s="137">
        <v>317</v>
      </c>
      <c r="AE64" s="137">
        <v>320</v>
      </c>
      <c r="AF64" s="137">
        <v>318</v>
      </c>
      <c r="AG64" s="137">
        <v>309</v>
      </c>
      <c r="AH64" s="137">
        <v>307</v>
      </c>
      <c r="AI64" s="137">
        <v>253</v>
      </c>
      <c r="AJ64" s="137">
        <v>221</v>
      </c>
      <c r="AK64" s="137">
        <v>216</v>
      </c>
      <c r="AL64" s="137">
        <v>213</v>
      </c>
      <c r="AM64" s="137">
        <v>202</v>
      </c>
      <c r="AN64" s="137">
        <v>196</v>
      </c>
      <c r="AO64" s="137">
        <v>195</v>
      </c>
    </row>
    <row r="65" spans="1:41" ht="18" customHeight="1">
      <c r="A65" s="136" t="s">
        <v>730</v>
      </c>
      <c r="B65" s="136" t="s">
        <v>731</v>
      </c>
      <c r="C65" s="137">
        <v>168</v>
      </c>
      <c r="D65" s="137">
        <v>147</v>
      </c>
      <c r="E65" s="137">
        <v>124</v>
      </c>
      <c r="F65" s="137">
        <v>106</v>
      </c>
      <c r="G65" s="137">
        <v>80</v>
      </c>
      <c r="H65" s="137">
        <v>77</v>
      </c>
      <c r="I65" s="137">
        <v>71</v>
      </c>
      <c r="J65" s="137">
        <v>63</v>
      </c>
      <c r="K65" s="137">
        <v>59</v>
      </c>
      <c r="L65" s="137">
        <v>56</v>
      </c>
      <c r="M65" s="137">
        <v>48</v>
      </c>
      <c r="N65" s="137">
        <v>51</v>
      </c>
      <c r="O65" s="137">
        <v>53</v>
      </c>
      <c r="P65" s="137">
        <v>53</v>
      </c>
      <c r="Q65" s="137">
        <v>50</v>
      </c>
      <c r="R65" s="137">
        <v>47</v>
      </c>
      <c r="S65" s="137">
        <v>46</v>
      </c>
      <c r="T65" s="137">
        <v>44</v>
      </c>
      <c r="U65" s="137">
        <v>39</v>
      </c>
      <c r="V65" s="137">
        <v>36</v>
      </c>
      <c r="W65" s="137">
        <v>33</v>
      </c>
      <c r="X65" s="137">
        <v>28</v>
      </c>
      <c r="Y65" s="137">
        <v>25</v>
      </c>
      <c r="Z65" s="137">
        <v>23</v>
      </c>
      <c r="AA65" s="137">
        <v>23</v>
      </c>
      <c r="AB65" s="137">
        <v>18</v>
      </c>
      <c r="AC65" s="137">
        <v>14</v>
      </c>
      <c r="AD65" s="137">
        <v>10</v>
      </c>
      <c r="AE65" s="137">
        <v>6</v>
      </c>
      <c r="AF65" s="137">
        <v>6</v>
      </c>
      <c r="AG65" s="137">
        <v>5</v>
      </c>
      <c r="AH65" s="137">
        <v>5</v>
      </c>
      <c r="AI65" s="137" t="s">
        <v>631</v>
      </c>
      <c r="AJ65" s="137" t="s">
        <v>631</v>
      </c>
      <c r="AK65" s="137" t="s">
        <v>631</v>
      </c>
      <c r="AL65" s="137" t="s">
        <v>631</v>
      </c>
      <c r="AM65" s="137" t="s">
        <v>631</v>
      </c>
      <c r="AN65" s="137" t="s">
        <v>631</v>
      </c>
      <c r="AO65" s="137" t="s">
        <v>631</v>
      </c>
    </row>
    <row r="66" spans="1:41" ht="18" customHeight="1">
      <c r="A66" s="136" t="s">
        <v>732</v>
      </c>
      <c r="B66" s="136" t="s">
        <v>733</v>
      </c>
      <c r="C66" s="137">
        <v>541</v>
      </c>
      <c r="D66" s="137">
        <v>457</v>
      </c>
      <c r="E66" s="137">
        <v>416</v>
      </c>
      <c r="F66" s="137">
        <v>371</v>
      </c>
      <c r="G66" s="137">
        <v>308</v>
      </c>
      <c r="H66" s="137">
        <v>293</v>
      </c>
      <c r="I66" s="137">
        <v>272</v>
      </c>
      <c r="J66" s="137">
        <v>240</v>
      </c>
      <c r="K66" s="137">
        <v>223</v>
      </c>
      <c r="L66" s="137">
        <v>218</v>
      </c>
      <c r="M66" s="137">
        <v>208</v>
      </c>
      <c r="N66" s="137">
        <v>207</v>
      </c>
      <c r="O66" s="137">
        <v>196</v>
      </c>
      <c r="P66" s="137">
        <v>191</v>
      </c>
      <c r="Q66" s="137">
        <v>180</v>
      </c>
      <c r="R66" s="137">
        <v>171</v>
      </c>
      <c r="S66" s="137">
        <v>165</v>
      </c>
      <c r="T66" s="137">
        <v>155</v>
      </c>
      <c r="U66" s="137">
        <v>142</v>
      </c>
      <c r="V66" s="137">
        <v>139</v>
      </c>
      <c r="W66" s="137">
        <v>139</v>
      </c>
      <c r="X66" s="137">
        <v>135</v>
      </c>
      <c r="Y66" s="137">
        <v>135</v>
      </c>
      <c r="Z66" s="137">
        <v>131</v>
      </c>
      <c r="AA66" s="137">
        <v>119</v>
      </c>
      <c r="AB66" s="137">
        <v>112</v>
      </c>
      <c r="AC66" s="137">
        <v>101</v>
      </c>
      <c r="AD66" s="137">
        <v>101</v>
      </c>
      <c r="AE66" s="137">
        <v>106</v>
      </c>
      <c r="AF66" s="137">
        <v>108</v>
      </c>
      <c r="AG66" s="137">
        <v>107</v>
      </c>
      <c r="AH66" s="137">
        <v>111</v>
      </c>
      <c r="AI66" s="137">
        <v>110</v>
      </c>
      <c r="AJ66" s="137">
        <v>106</v>
      </c>
      <c r="AK66" s="137">
        <v>108</v>
      </c>
      <c r="AL66" s="137">
        <v>107</v>
      </c>
      <c r="AM66" s="137">
        <v>112</v>
      </c>
      <c r="AN66" s="137">
        <v>106</v>
      </c>
      <c r="AO66" s="137">
        <v>105</v>
      </c>
    </row>
    <row r="67" spans="1:41" ht="18" customHeight="1">
      <c r="A67" s="136" t="s">
        <v>734</v>
      </c>
      <c r="B67" s="136" t="s">
        <v>735</v>
      </c>
      <c r="C67" s="137">
        <v>557</v>
      </c>
      <c r="D67" s="137">
        <v>512</v>
      </c>
      <c r="E67" s="137">
        <v>460</v>
      </c>
      <c r="F67" s="137">
        <v>431</v>
      </c>
      <c r="G67" s="137">
        <v>392</v>
      </c>
      <c r="H67" s="137">
        <v>374</v>
      </c>
      <c r="I67" s="137">
        <v>341</v>
      </c>
      <c r="J67" s="137">
        <v>320</v>
      </c>
      <c r="K67" s="137">
        <v>287</v>
      </c>
      <c r="L67" s="137">
        <v>286</v>
      </c>
      <c r="M67" s="137">
        <v>275</v>
      </c>
      <c r="N67" s="137">
        <v>271</v>
      </c>
      <c r="O67" s="137">
        <v>270</v>
      </c>
      <c r="P67" s="137">
        <v>255</v>
      </c>
      <c r="Q67" s="137">
        <v>250</v>
      </c>
      <c r="R67" s="137">
        <v>241</v>
      </c>
      <c r="S67" s="137">
        <v>229</v>
      </c>
      <c r="T67" s="137">
        <v>219</v>
      </c>
      <c r="U67" s="137">
        <v>211</v>
      </c>
      <c r="V67" s="137">
        <v>205</v>
      </c>
      <c r="W67" s="137">
        <v>203</v>
      </c>
      <c r="X67" s="137">
        <v>198</v>
      </c>
      <c r="Y67" s="137">
        <v>190</v>
      </c>
      <c r="Z67" s="137">
        <v>175</v>
      </c>
      <c r="AA67" s="137">
        <v>167</v>
      </c>
      <c r="AB67" s="137">
        <v>163</v>
      </c>
      <c r="AC67" s="137">
        <v>156</v>
      </c>
      <c r="AD67" s="137">
        <v>154</v>
      </c>
      <c r="AE67" s="137">
        <v>161</v>
      </c>
      <c r="AF67" s="137">
        <v>162</v>
      </c>
      <c r="AG67" s="137">
        <v>161</v>
      </c>
      <c r="AH67" s="137">
        <v>159</v>
      </c>
      <c r="AI67" s="137">
        <v>110</v>
      </c>
      <c r="AJ67" s="137">
        <v>85</v>
      </c>
      <c r="AK67" s="137">
        <v>83</v>
      </c>
      <c r="AL67" s="137">
        <v>79</v>
      </c>
      <c r="AM67" s="137">
        <v>65</v>
      </c>
      <c r="AN67" s="137">
        <v>71</v>
      </c>
      <c r="AO67" s="137">
        <v>70</v>
      </c>
    </row>
    <row r="68" spans="1:41" ht="18" customHeight="1">
      <c r="A68" s="136" t="s">
        <v>736</v>
      </c>
      <c r="B68" s="136" t="s">
        <v>737</v>
      </c>
      <c r="C68" s="137">
        <v>251</v>
      </c>
      <c r="D68" s="137">
        <v>197</v>
      </c>
      <c r="E68" s="137">
        <v>168</v>
      </c>
      <c r="F68" s="137">
        <v>145</v>
      </c>
      <c r="G68" s="137">
        <v>121</v>
      </c>
      <c r="H68" s="137">
        <v>113</v>
      </c>
      <c r="I68" s="137">
        <v>97</v>
      </c>
      <c r="J68" s="137">
        <v>84</v>
      </c>
      <c r="K68" s="137">
        <v>79</v>
      </c>
      <c r="L68" s="137">
        <v>79</v>
      </c>
      <c r="M68" s="137">
        <v>74</v>
      </c>
      <c r="N68" s="137">
        <v>73</v>
      </c>
      <c r="O68" s="137">
        <v>70</v>
      </c>
      <c r="P68" s="137">
        <v>65</v>
      </c>
      <c r="Q68" s="137">
        <v>63</v>
      </c>
      <c r="R68" s="137">
        <v>58</v>
      </c>
      <c r="S68" s="137">
        <v>56</v>
      </c>
      <c r="T68" s="137">
        <v>57</v>
      </c>
      <c r="U68" s="137">
        <v>49</v>
      </c>
      <c r="V68" s="137">
        <v>48</v>
      </c>
      <c r="W68" s="137">
        <v>46</v>
      </c>
      <c r="X68" s="137">
        <v>46</v>
      </c>
      <c r="Y68" s="137">
        <v>40</v>
      </c>
      <c r="Z68" s="137">
        <v>37</v>
      </c>
      <c r="AA68" s="137">
        <v>32</v>
      </c>
      <c r="AB68" s="137">
        <v>23</v>
      </c>
      <c r="AC68" s="137">
        <v>19</v>
      </c>
      <c r="AD68" s="137">
        <v>15</v>
      </c>
      <c r="AE68" s="137">
        <v>12</v>
      </c>
      <c r="AF68" s="137">
        <v>12</v>
      </c>
      <c r="AG68" s="137">
        <v>11</v>
      </c>
      <c r="AH68" s="137">
        <v>12</v>
      </c>
      <c r="AI68" s="137">
        <v>12</v>
      </c>
      <c r="AJ68" s="137">
        <v>13</v>
      </c>
      <c r="AK68" s="137">
        <v>12</v>
      </c>
      <c r="AL68" s="137">
        <v>14</v>
      </c>
      <c r="AM68" s="137">
        <v>11</v>
      </c>
      <c r="AN68" s="137">
        <v>6</v>
      </c>
      <c r="AO68" s="137">
        <v>8</v>
      </c>
    </row>
    <row r="69" spans="1:41" ht="18" customHeight="1">
      <c r="A69" s="136" t="s">
        <v>738</v>
      </c>
      <c r="B69" s="136" t="s">
        <v>739</v>
      </c>
      <c r="C69" s="137">
        <v>630</v>
      </c>
      <c r="D69" s="137">
        <v>499</v>
      </c>
      <c r="E69" s="137">
        <v>429</v>
      </c>
      <c r="F69" s="137">
        <v>387</v>
      </c>
      <c r="G69" s="137">
        <v>321</v>
      </c>
      <c r="H69" s="137">
        <v>307</v>
      </c>
      <c r="I69" s="137">
        <v>309</v>
      </c>
      <c r="J69" s="137">
        <v>280</v>
      </c>
      <c r="K69" s="137">
        <v>261</v>
      </c>
      <c r="L69" s="137">
        <v>244</v>
      </c>
      <c r="M69" s="137">
        <v>228</v>
      </c>
      <c r="N69" s="137">
        <v>216</v>
      </c>
      <c r="O69" s="137">
        <v>209</v>
      </c>
      <c r="P69" s="137">
        <v>201</v>
      </c>
      <c r="Q69" s="137">
        <v>179</v>
      </c>
      <c r="R69" s="137">
        <v>176</v>
      </c>
      <c r="S69" s="137">
        <v>165</v>
      </c>
      <c r="T69" s="137">
        <v>155</v>
      </c>
      <c r="U69" s="137">
        <v>140</v>
      </c>
      <c r="V69" s="137">
        <v>136</v>
      </c>
      <c r="W69" s="137">
        <v>134</v>
      </c>
      <c r="X69" s="137">
        <v>144</v>
      </c>
      <c r="Y69" s="137">
        <v>106</v>
      </c>
      <c r="Z69" s="137">
        <v>76</v>
      </c>
      <c r="AA69" s="137">
        <v>65</v>
      </c>
      <c r="AB69" s="137">
        <v>59</v>
      </c>
      <c r="AC69" s="137">
        <v>46</v>
      </c>
      <c r="AD69" s="137">
        <v>37</v>
      </c>
      <c r="AE69" s="137">
        <v>35</v>
      </c>
      <c r="AF69" s="137">
        <v>30</v>
      </c>
      <c r="AG69" s="137">
        <v>25</v>
      </c>
      <c r="AH69" s="137">
        <v>20</v>
      </c>
      <c r="AI69" s="137">
        <v>17</v>
      </c>
      <c r="AJ69" s="137">
        <v>14</v>
      </c>
      <c r="AK69" s="137">
        <v>11</v>
      </c>
      <c r="AL69" s="137">
        <v>11</v>
      </c>
      <c r="AM69" s="137">
        <v>12</v>
      </c>
      <c r="AN69" s="137">
        <v>11</v>
      </c>
      <c r="AO69" s="137">
        <v>10</v>
      </c>
    </row>
    <row r="70" spans="1:41" ht="18" customHeight="1">
      <c r="A70" s="136"/>
      <c r="B70" s="136" t="s">
        <v>650</v>
      </c>
      <c r="C70" s="137">
        <v>6</v>
      </c>
      <c r="D70" s="137" t="s">
        <v>631</v>
      </c>
      <c r="E70" s="137">
        <v>5</v>
      </c>
      <c r="F70" s="137">
        <v>5</v>
      </c>
      <c r="G70" s="137" t="s">
        <v>631</v>
      </c>
      <c r="H70" s="137" t="s">
        <v>631</v>
      </c>
      <c r="I70" s="137" t="s">
        <v>631</v>
      </c>
      <c r="J70" s="137" t="s">
        <v>631</v>
      </c>
      <c r="K70" s="137" t="s">
        <v>631</v>
      </c>
      <c r="L70" s="137" t="s">
        <v>631</v>
      </c>
      <c r="M70" s="137" t="s">
        <v>631</v>
      </c>
      <c r="N70" s="137" t="s">
        <v>631</v>
      </c>
      <c r="O70" s="137" t="s">
        <v>631</v>
      </c>
      <c r="P70" s="137" t="s">
        <v>631</v>
      </c>
      <c r="Q70" s="137" t="s">
        <v>631</v>
      </c>
      <c r="R70" s="137" t="s">
        <v>631</v>
      </c>
      <c r="S70" s="137" t="s">
        <v>631</v>
      </c>
      <c r="T70" s="137" t="s">
        <v>631</v>
      </c>
      <c r="U70" s="137" t="s">
        <v>631</v>
      </c>
      <c r="V70" s="137" t="s">
        <v>631</v>
      </c>
      <c r="W70" s="137" t="s">
        <v>631</v>
      </c>
      <c r="X70" s="137" t="s">
        <v>631</v>
      </c>
      <c r="Y70" s="137" t="s">
        <v>631</v>
      </c>
      <c r="Z70" s="137" t="s">
        <v>631</v>
      </c>
      <c r="AA70" s="137" t="s">
        <v>631</v>
      </c>
      <c r="AB70" s="137" t="s">
        <v>631</v>
      </c>
      <c r="AC70" s="137" t="s">
        <v>631</v>
      </c>
      <c r="AD70" s="137" t="s">
        <v>631</v>
      </c>
      <c r="AE70" s="137" t="s">
        <v>631</v>
      </c>
      <c r="AF70" s="137" t="s">
        <v>631</v>
      </c>
      <c r="AG70" s="137" t="s">
        <v>631</v>
      </c>
      <c r="AH70" s="137" t="s">
        <v>631</v>
      </c>
      <c r="AI70" s="137" t="s">
        <v>631</v>
      </c>
      <c r="AJ70" s="137" t="s">
        <v>631</v>
      </c>
      <c r="AK70" s="137" t="s">
        <v>631</v>
      </c>
      <c r="AL70" s="137" t="s">
        <v>631</v>
      </c>
      <c r="AM70" s="137" t="s">
        <v>631</v>
      </c>
      <c r="AN70" s="137" t="s">
        <v>631</v>
      </c>
      <c r="AO70" s="137" t="s">
        <v>631</v>
      </c>
    </row>
    <row r="71" spans="1:41" ht="18" customHeight="1">
      <c r="A71" s="136" t="s">
        <v>740</v>
      </c>
      <c r="B71" s="136" t="s">
        <v>741</v>
      </c>
      <c r="C71" s="137">
        <v>20471</v>
      </c>
      <c r="D71" s="137">
        <v>17030</v>
      </c>
      <c r="E71" s="137">
        <v>14639</v>
      </c>
      <c r="F71" s="137">
        <v>12167</v>
      </c>
      <c r="G71" s="137">
        <v>9401</v>
      </c>
      <c r="H71" s="137">
        <v>8441</v>
      </c>
      <c r="I71" s="137">
        <v>6304</v>
      </c>
      <c r="J71" s="137">
        <v>5246</v>
      </c>
      <c r="K71" s="137">
        <v>4499</v>
      </c>
      <c r="L71" s="137">
        <v>4028</v>
      </c>
      <c r="M71" s="137">
        <v>3510</v>
      </c>
      <c r="N71" s="137">
        <v>3192</v>
      </c>
      <c r="O71" s="137">
        <v>2944</v>
      </c>
      <c r="P71" s="137">
        <v>2788</v>
      </c>
      <c r="Q71" s="137">
        <v>2661</v>
      </c>
      <c r="R71" s="137">
        <v>2522</v>
      </c>
      <c r="S71" s="137">
        <v>2317</v>
      </c>
      <c r="T71" s="137">
        <v>2201</v>
      </c>
      <c r="U71" s="137">
        <v>1967</v>
      </c>
      <c r="V71" s="137">
        <v>1942</v>
      </c>
      <c r="W71" s="137">
        <v>1788</v>
      </c>
      <c r="X71" s="137">
        <v>1667</v>
      </c>
      <c r="Y71" s="137">
        <v>1521</v>
      </c>
      <c r="Z71" s="137">
        <v>1322</v>
      </c>
      <c r="AA71" s="137">
        <v>1206</v>
      </c>
      <c r="AB71" s="137">
        <v>1132</v>
      </c>
      <c r="AC71" s="137">
        <v>986</v>
      </c>
      <c r="AD71" s="137">
        <v>900</v>
      </c>
      <c r="AE71" s="137">
        <v>830</v>
      </c>
      <c r="AF71" s="137">
        <v>759</v>
      </c>
      <c r="AG71" s="137">
        <v>691</v>
      </c>
      <c r="AH71" s="137">
        <v>505</v>
      </c>
      <c r="AI71" s="137">
        <v>497</v>
      </c>
      <c r="AJ71" s="137">
        <v>500</v>
      </c>
      <c r="AK71" s="137">
        <v>491</v>
      </c>
      <c r="AL71" s="137">
        <v>480</v>
      </c>
      <c r="AM71" s="137">
        <v>478</v>
      </c>
      <c r="AN71" s="137">
        <v>486</v>
      </c>
      <c r="AO71" s="137">
        <v>477</v>
      </c>
    </row>
    <row r="72" spans="1:41" ht="18" customHeight="1">
      <c r="A72" s="136" t="s">
        <v>742</v>
      </c>
      <c r="B72" s="136" t="s">
        <v>743</v>
      </c>
      <c r="C72" s="137">
        <v>653</v>
      </c>
      <c r="D72" s="137">
        <v>530</v>
      </c>
      <c r="E72" s="137">
        <v>476</v>
      </c>
      <c r="F72" s="137">
        <v>408</v>
      </c>
      <c r="G72" s="137">
        <v>325</v>
      </c>
      <c r="H72" s="137">
        <v>299</v>
      </c>
      <c r="I72" s="137">
        <v>257</v>
      </c>
      <c r="J72" s="137">
        <v>235</v>
      </c>
      <c r="K72" s="137">
        <v>204</v>
      </c>
      <c r="L72" s="137">
        <v>192</v>
      </c>
      <c r="M72" s="137">
        <v>174</v>
      </c>
      <c r="N72" s="137">
        <v>152</v>
      </c>
      <c r="O72" s="137">
        <v>132</v>
      </c>
      <c r="P72" s="137">
        <v>129</v>
      </c>
      <c r="Q72" s="137">
        <v>126</v>
      </c>
      <c r="R72" s="137">
        <v>118</v>
      </c>
      <c r="S72" s="137">
        <v>106</v>
      </c>
      <c r="T72" s="137">
        <v>101</v>
      </c>
      <c r="U72" s="137">
        <v>88</v>
      </c>
      <c r="V72" s="137">
        <v>87</v>
      </c>
      <c r="W72" s="137">
        <v>76</v>
      </c>
      <c r="X72" s="137">
        <v>71</v>
      </c>
      <c r="Y72" s="137">
        <v>68</v>
      </c>
      <c r="Z72" s="137">
        <v>58</v>
      </c>
      <c r="AA72" s="137">
        <v>54</v>
      </c>
      <c r="AB72" s="137">
        <v>51</v>
      </c>
      <c r="AC72" s="137">
        <v>43</v>
      </c>
      <c r="AD72" s="137">
        <v>36</v>
      </c>
      <c r="AE72" s="137">
        <v>31</v>
      </c>
      <c r="AF72" s="137">
        <v>28</v>
      </c>
      <c r="AG72" s="137">
        <v>23</v>
      </c>
      <c r="AH72" s="137">
        <v>20</v>
      </c>
      <c r="AI72" s="137">
        <v>19</v>
      </c>
      <c r="AJ72" s="137">
        <v>17</v>
      </c>
      <c r="AK72" s="137">
        <v>15</v>
      </c>
      <c r="AL72" s="137">
        <v>15</v>
      </c>
      <c r="AM72" s="137">
        <v>20</v>
      </c>
      <c r="AN72" s="137">
        <v>20</v>
      </c>
      <c r="AO72" s="137">
        <v>20</v>
      </c>
    </row>
    <row r="73" spans="1:41" ht="18" customHeight="1">
      <c r="A73" s="136" t="s">
        <v>744</v>
      </c>
      <c r="B73" s="136" t="s">
        <v>745</v>
      </c>
      <c r="C73" s="137">
        <v>278</v>
      </c>
      <c r="D73" s="137">
        <v>229</v>
      </c>
      <c r="E73" s="137">
        <v>177</v>
      </c>
      <c r="F73" s="137">
        <v>149</v>
      </c>
      <c r="G73" s="137">
        <v>127</v>
      </c>
      <c r="H73" s="137">
        <v>113</v>
      </c>
      <c r="I73" s="137">
        <v>101</v>
      </c>
      <c r="J73" s="137">
        <v>98</v>
      </c>
      <c r="K73" s="137">
        <v>90</v>
      </c>
      <c r="L73" s="137">
        <v>83</v>
      </c>
      <c r="M73" s="137">
        <v>84</v>
      </c>
      <c r="N73" s="137">
        <v>84</v>
      </c>
      <c r="O73" s="137">
        <v>81</v>
      </c>
      <c r="P73" s="137">
        <v>81</v>
      </c>
      <c r="Q73" s="137">
        <v>74</v>
      </c>
      <c r="R73" s="137">
        <v>75</v>
      </c>
      <c r="S73" s="137">
        <v>68</v>
      </c>
      <c r="T73" s="137">
        <v>68</v>
      </c>
      <c r="U73" s="137">
        <v>59</v>
      </c>
      <c r="V73" s="137">
        <v>46</v>
      </c>
      <c r="W73" s="137">
        <v>46</v>
      </c>
      <c r="X73" s="137">
        <v>42</v>
      </c>
      <c r="Y73" s="137">
        <v>40</v>
      </c>
      <c r="Z73" s="137">
        <v>37</v>
      </c>
      <c r="AA73" s="137">
        <v>36</v>
      </c>
      <c r="AB73" s="137">
        <v>35</v>
      </c>
      <c r="AC73" s="137">
        <v>26</v>
      </c>
      <c r="AD73" s="137">
        <v>21</v>
      </c>
      <c r="AE73" s="137">
        <v>23</v>
      </c>
      <c r="AF73" s="137">
        <v>24</v>
      </c>
      <c r="AG73" s="137">
        <v>26</v>
      </c>
      <c r="AH73" s="137">
        <v>26</v>
      </c>
      <c r="AI73" s="137">
        <v>23</v>
      </c>
      <c r="AJ73" s="137">
        <v>18</v>
      </c>
      <c r="AK73" s="137">
        <v>20</v>
      </c>
      <c r="AL73" s="137">
        <v>17</v>
      </c>
      <c r="AM73" s="137">
        <v>17</v>
      </c>
      <c r="AN73" s="137">
        <v>15</v>
      </c>
      <c r="AO73" s="137">
        <v>15</v>
      </c>
    </row>
    <row r="74" spans="1:41" ht="18" customHeight="1">
      <c r="A74" s="136" t="s">
        <v>746</v>
      </c>
      <c r="B74" s="136" t="s">
        <v>747</v>
      </c>
      <c r="C74" s="137">
        <v>249</v>
      </c>
      <c r="D74" s="137">
        <v>190</v>
      </c>
      <c r="E74" s="137">
        <v>156</v>
      </c>
      <c r="F74" s="137">
        <v>133</v>
      </c>
      <c r="G74" s="137">
        <v>109</v>
      </c>
      <c r="H74" s="137">
        <v>112</v>
      </c>
      <c r="I74" s="137">
        <v>101</v>
      </c>
      <c r="J74" s="137">
        <v>97</v>
      </c>
      <c r="K74" s="137">
        <v>90</v>
      </c>
      <c r="L74" s="137">
        <v>89</v>
      </c>
      <c r="M74" s="137">
        <v>85</v>
      </c>
      <c r="N74" s="137">
        <v>79</v>
      </c>
      <c r="O74" s="137">
        <v>75</v>
      </c>
      <c r="P74" s="137">
        <v>71</v>
      </c>
      <c r="Q74" s="137">
        <v>65</v>
      </c>
      <c r="R74" s="137">
        <v>55</v>
      </c>
      <c r="S74" s="137">
        <v>45</v>
      </c>
      <c r="T74" s="137">
        <v>41</v>
      </c>
      <c r="U74" s="137">
        <v>33</v>
      </c>
      <c r="V74" s="137">
        <v>29</v>
      </c>
      <c r="W74" s="137">
        <v>19</v>
      </c>
      <c r="X74" s="137">
        <v>21</v>
      </c>
      <c r="Y74" s="137">
        <v>19</v>
      </c>
      <c r="Z74" s="137">
        <v>14</v>
      </c>
      <c r="AA74" s="137">
        <v>13</v>
      </c>
      <c r="AB74" s="137">
        <v>13</v>
      </c>
      <c r="AC74" s="137">
        <v>11</v>
      </c>
      <c r="AD74" s="137">
        <v>12</v>
      </c>
      <c r="AE74" s="137">
        <v>11</v>
      </c>
      <c r="AF74" s="137">
        <v>11</v>
      </c>
      <c r="AG74" s="137">
        <v>11</v>
      </c>
      <c r="AH74" s="137">
        <v>13</v>
      </c>
      <c r="AI74" s="137">
        <v>13</v>
      </c>
      <c r="AJ74" s="137">
        <v>13</v>
      </c>
      <c r="AK74" s="137">
        <v>12</v>
      </c>
      <c r="AL74" s="137">
        <v>12</v>
      </c>
      <c r="AM74" s="137">
        <v>12</v>
      </c>
      <c r="AN74" s="137">
        <v>9</v>
      </c>
      <c r="AO74" s="137">
        <v>9</v>
      </c>
    </row>
    <row r="75" spans="1:41" ht="18" customHeight="1">
      <c r="A75" s="136" t="s">
        <v>748</v>
      </c>
      <c r="B75" s="136" t="s">
        <v>749</v>
      </c>
      <c r="C75" s="137">
        <v>280</v>
      </c>
      <c r="D75" s="137">
        <v>227</v>
      </c>
      <c r="E75" s="137">
        <v>187</v>
      </c>
      <c r="F75" s="137">
        <v>157</v>
      </c>
      <c r="G75" s="137">
        <v>118</v>
      </c>
      <c r="H75" s="137">
        <v>110</v>
      </c>
      <c r="I75" s="137">
        <v>106</v>
      </c>
      <c r="J75" s="137">
        <v>101</v>
      </c>
      <c r="K75" s="137">
        <v>83</v>
      </c>
      <c r="L75" s="137">
        <v>72</v>
      </c>
      <c r="M75" s="137">
        <v>70</v>
      </c>
      <c r="N75" s="137">
        <v>69</v>
      </c>
      <c r="O75" s="137">
        <v>64</v>
      </c>
      <c r="P75" s="137">
        <v>61</v>
      </c>
      <c r="Q75" s="137">
        <v>62</v>
      </c>
      <c r="R75" s="137">
        <v>56</v>
      </c>
      <c r="S75" s="137">
        <v>50</v>
      </c>
      <c r="T75" s="137">
        <v>48</v>
      </c>
      <c r="U75" s="137">
        <v>40</v>
      </c>
      <c r="V75" s="137">
        <v>37</v>
      </c>
      <c r="W75" s="137">
        <v>37</v>
      </c>
      <c r="X75" s="137">
        <v>37</v>
      </c>
      <c r="Y75" s="137">
        <v>34</v>
      </c>
      <c r="Z75" s="137">
        <v>34</v>
      </c>
      <c r="AA75" s="137">
        <v>34</v>
      </c>
      <c r="AB75" s="137">
        <v>34</v>
      </c>
      <c r="AC75" s="137">
        <v>31</v>
      </c>
      <c r="AD75" s="137">
        <v>30</v>
      </c>
      <c r="AE75" s="137">
        <v>27</v>
      </c>
      <c r="AF75" s="137">
        <v>24</v>
      </c>
      <c r="AG75" s="137">
        <v>24</v>
      </c>
      <c r="AH75" s="137">
        <v>23</v>
      </c>
      <c r="AI75" s="137">
        <v>25</v>
      </c>
      <c r="AJ75" s="137">
        <v>18</v>
      </c>
      <c r="AK75" s="137">
        <v>15</v>
      </c>
      <c r="AL75" s="137">
        <v>15</v>
      </c>
      <c r="AM75" s="137">
        <v>17</v>
      </c>
      <c r="AN75" s="137">
        <v>18</v>
      </c>
      <c r="AO75" s="137">
        <v>19</v>
      </c>
    </row>
    <row r="76" spans="1:41" ht="18" customHeight="1">
      <c r="A76" s="136" t="s">
        <v>750</v>
      </c>
      <c r="B76" s="136" t="s">
        <v>751</v>
      </c>
      <c r="C76" s="137">
        <v>590</v>
      </c>
      <c r="D76" s="137">
        <v>506</v>
      </c>
      <c r="E76" s="137">
        <v>499</v>
      </c>
      <c r="F76" s="137">
        <v>425</v>
      </c>
      <c r="G76" s="137">
        <v>333</v>
      </c>
      <c r="H76" s="137">
        <v>316</v>
      </c>
      <c r="I76" s="137">
        <v>285</v>
      </c>
      <c r="J76" s="137">
        <v>267</v>
      </c>
      <c r="K76" s="137">
        <v>244</v>
      </c>
      <c r="L76" s="137">
        <v>237</v>
      </c>
      <c r="M76" s="137">
        <v>239</v>
      </c>
      <c r="N76" s="137">
        <v>233</v>
      </c>
      <c r="O76" s="137">
        <v>224</v>
      </c>
      <c r="P76" s="137">
        <v>221</v>
      </c>
      <c r="Q76" s="137">
        <v>206</v>
      </c>
      <c r="R76" s="137">
        <v>206</v>
      </c>
      <c r="S76" s="137">
        <v>192</v>
      </c>
      <c r="T76" s="137">
        <v>194</v>
      </c>
      <c r="U76" s="137">
        <v>188</v>
      </c>
      <c r="V76" s="137">
        <v>185</v>
      </c>
      <c r="W76" s="137">
        <v>169</v>
      </c>
      <c r="X76" s="137">
        <v>171</v>
      </c>
      <c r="Y76" s="137">
        <v>168</v>
      </c>
      <c r="Z76" s="137">
        <v>165</v>
      </c>
      <c r="AA76" s="137">
        <v>156</v>
      </c>
      <c r="AB76" s="137">
        <v>150</v>
      </c>
      <c r="AC76" s="137">
        <v>142</v>
      </c>
      <c r="AD76" s="137">
        <v>142</v>
      </c>
      <c r="AE76" s="137">
        <v>131</v>
      </c>
      <c r="AF76" s="137">
        <v>126</v>
      </c>
      <c r="AG76" s="137">
        <v>119</v>
      </c>
      <c r="AH76" s="137">
        <v>120</v>
      </c>
      <c r="AI76" s="137">
        <v>121</v>
      </c>
      <c r="AJ76" s="137">
        <v>120</v>
      </c>
      <c r="AK76" s="137">
        <v>117</v>
      </c>
      <c r="AL76" s="137">
        <v>120</v>
      </c>
      <c r="AM76" s="137">
        <v>115</v>
      </c>
      <c r="AN76" s="137">
        <v>119</v>
      </c>
      <c r="AO76" s="137">
        <v>117</v>
      </c>
    </row>
    <row r="77" spans="1:41" ht="18" customHeight="1">
      <c r="A77" s="136" t="s">
        <v>752</v>
      </c>
      <c r="B77" s="136" t="s">
        <v>753</v>
      </c>
      <c r="C77" s="137">
        <v>1800</v>
      </c>
      <c r="D77" s="137">
        <v>1502</v>
      </c>
      <c r="E77" s="137">
        <v>1292</v>
      </c>
      <c r="F77" s="137">
        <v>1085</v>
      </c>
      <c r="G77" s="137">
        <v>897</v>
      </c>
      <c r="H77" s="137">
        <v>829</v>
      </c>
      <c r="I77" s="137">
        <v>726</v>
      </c>
      <c r="J77" s="137">
        <v>640</v>
      </c>
      <c r="K77" s="137">
        <v>551</v>
      </c>
      <c r="L77" s="137">
        <v>484</v>
      </c>
      <c r="M77" s="137">
        <v>454</v>
      </c>
      <c r="N77" s="137">
        <v>412</v>
      </c>
      <c r="O77" s="137">
        <v>378</v>
      </c>
      <c r="P77" s="137">
        <v>340</v>
      </c>
      <c r="Q77" s="137">
        <v>310</v>
      </c>
      <c r="R77" s="137">
        <v>279</v>
      </c>
      <c r="S77" s="137">
        <v>260</v>
      </c>
      <c r="T77" s="137">
        <v>236</v>
      </c>
      <c r="U77" s="137">
        <v>200</v>
      </c>
      <c r="V77" s="137">
        <v>193</v>
      </c>
      <c r="W77" s="137">
        <v>174</v>
      </c>
      <c r="X77" s="137">
        <v>163</v>
      </c>
      <c r="Y77" s="137">
        <v>126</v>
      </c>
      <c r="Z77" s="137">
        <v>107</v>
      </c>
      <c r="AA77" s="137">
        <v>97</v>
      </c>
      <c r="AB77" s="137">
        <v>83</v>
      </c>
      <c r="AC77" s="137">
        <v>82</v>
      </c>
      <c r="AD77" s="137">
        <v>79</v>
      </c>
      <c r="AE77" s="137">
        <v>73</v>
      </c>
      <c r="AF77" s="137">
        <v>63</v>
      </c>
      <c r="AG77" s="137">
        <v>56</v>
      </c>
      <c r="AH77" s="137">
        <v>56</v>
      </c>
      <c r="AI77" s="137">
        <v>51</v>
      </c>
      <c r="AJ77" s="137">
        <v>45</v>
      </c>
      <c r="AK77" s="137">
        <v>41</v>
      </c>
      <c r="AL77" s="137">
        <v>40</v>
      </c>
      <c r="AM77" s="137">
        <v>41</v>
      </c>
      <c r="AN77" s="137">
        <v>44</v>
      </c>
      <c r="AO77" s="137">
        <v>40</v>
      </c>
    </row>
    <row r="78" spans="1:41" ht="18" customHeight="1">
      <c r="A78" s="136" t="s">
        <v>754</v>
      </c>
      <c r="B78" s="136" t="s">
        <v>755</v>
      </c>
      <c r="C78" s="137">
        <v>173</v>
      </c>
      <c r="D78" s="137">
        <v>150</v>
      </c>
      <c r="E78" s="137">
        <v>130</v>
      </c>
      <c r="F78" s="137">
        <v>113</v>
      </c>
      <c r="G78" s="137">
        <v>90</v>
      </c>
      <c r="H78" s="137">
        <v>82</v>
      </c>
      <c r="I78" s="137">
        <v>75</v>
      </c>
      <c r="J78" s="137">
        <v>65</v>
      </c>
      <c r="K78" s="137">
        <v>52</v>
      </c>
      <c r="L78" s="137">
        <v>45</v>
      </c>
      <c r="M78" s="137">
        <v>41</v>
      </c>
      <c r="N78" s="137">
        <v>37</v>
      </c>
      <c r="O78" s="137">
        <v>34</v>
      </c>
      <c r="P78" s="137">
        <v>31</v>
      </c>
      <c r="Q78" s="137">
        <v>29</v>
      </c>
      <c r="R78" s="137">
        <v>26</v>
      </c>
      <c r="S78" s="137">
        <v>26</v>
      </c>
      <c r="T78" s="137">
        <v>24</v>
      </c>
      <c r="U78" s="137">
        <v>19</v>
      </c>
      <c r="V78" s="137">
        <v>20</v>
      </c>
      <c r="W78" s="137">
        <v>17</v>
      </c>
      <c r="X78" s="137">
        <v>16</v>
      </c>
      <c r="Y78" s="137">
        <v>10</v>
      </c>
      <c r="Z78" s="137">
        <v>10</v>
      </c>
      <c r="AA78" s="137">
        <v>9</v>
      </c>
      <c r="AB78" s="137">
        <v>6</v>
      </c>
      <c r="AC78" s="137" t="s">
        <v>631</v>
      </c>
      <c r="AD78" s="137">
        <v>5</v>
      </c>
      <c r="AE78" s="137">
        <v>5</v>
      </c>
      <c r="AF78" s="137" t="s">
        <v>631</v>
      </c>
      <c r="AG78" s="137" t="s">
        <v>631</v>
      </c>
      <c r="AH78" s="137">
        <v>5</v>
      </c>
      <c r="AI78" s="137" t="s">
        <v>631</v>
      </c>
      <c r="AJ78" s="137" t="s">
        <v>631</v>
      </c>
      <c r="AK78" s="137" t="s">
        <v>631</v>
      </c>
      <c r="AL78" s="137" t="s">
        <v>631</v>
      </c>
      <c r="AM78" s="137" t="s">
        <v>631</v>
      </c>
      <c r="AN78" s="137" t="s">
        <v>631</v>
      </c>
      <c r="AO78" s="137" t="s">
        <v>631</v>
      </c>
    </row>
    <row r="79" spans="1:41" ht="18" customHeight="1">
      <c r="A79" s="136" t="s">
        <v>756</v>
      </c>
      <c r="B79" s="136" t="s">
        <v>757</v>
      </c>
      <c r="C79" s="137">
        <v>257</v>
      </c>
      <c r="D79" s="137">
        <v>206</v>
      </c>
      <c r="E79" s="137">
        <v>181</v>
      </c>
      <c r="F79" s="137">
        <v>147</v>
      </c>
      <c r="G79" s="137">
        <v>127</v>
      </c>
      <c r="H79" s="137">
        <v>119</v>
      </c>
      <c r="I79" s="137">
        <v>104</v>
      </c>
      <c r="J79" s="137">
        <v>89</v>
      </c>
      <c r="K79" s="137">
        <v>80</v>
      </c>
      <c r="L79" s="137">
        <v>69</v>
      </c>
      <c r="M79" s="137">
        <v>72</v>
      </c>
      <c r="N79" s="137">
        <v>67</v>
      </c>
      <c r="O79" s="137">
        <v>64</v>
      </c>
      <c r="P79" s="137">
        <v>58</v>
      </c>
      <c r="Q79" s="137">
        <v>48</v>
      </c>
      <c r="R79" s="137">
        <v>51</v>
      </c>
      <c r="S79" s="137">
        <v>49</v>
      </c>
      <c r="T79" s="137">
        <v>42</v>
      </c>
      <c r="U79" s="137">
        <v>36</v>
      </c>
      <c r="V79" s="137">
        <v>33</v>
      </c>
      <c r="W79" s="137">
        <v>30</v>
      </c>
      <c r="X79" s="137">
        <v>28</v>
      </c>
      <c r="Y79" s="137">
        <v>22</v>
      </c>
      <c r="Z79" s="137">
        <v>21</v>
      </c>
      <c r="AA79" s="137">
        <v>17</v>
      </c>
      <c r="AB79" s="137">
        <v>12</v>
      </c>
      <c r="AC79" s="137">
        <v>12</v>
      </c>
      <c r="AD79" s="137">
        <v>13</v>
      </c>
      <c r="AE79" s="137">
        <v>12</v>
      </c>
      <c r="AF79" s="137">
        <v>11</v>
      </c>
      <c r="AG79" s="137">
        <v>9</v>
      </c>
      <c r="AH79" s="137">
        <v>11</v>
      </c>
      <c r="AI79" s="137">
        <v>11</v>
      </c>
      <c r="AJ79" s="137">
        <v>8</v>
      </c>
      <c r="AK79" s="137">
        <v>7</v>
      </c>
      <c r="AL79" s="137">
        <v>5</v>
      </c>
      <c r="AM79" s="137" t="s">
        <v>631</v>
      </c>
      <c r="AN79" s="137">
        <v>6</v>
      </c>
      <c r="AO79" s="137">
        <v>6</v>
      </c>
    </row>
    <row r="80" spans="1:41" ht="18" customHeight="1">
      <c r="A80" s="136" t="s">
        <v>758</v>
      </c>
      <c r="B80" s="136" t="s">
        <v>759</v>
      </c>
      <c r="C80" s="137">
        <v>717</v>
      </c>
      <c r="D80" s="137">
        <v>593</v>
      </c>
      <c r="E80" s="137">
        <v>501</v>
      </c>
      <c r="F80" s="137">
        <v>404</v>
      </c>
      <c r="G80" s="137">
        <v>325</v>
      </c>
      <c r="H80" s="137">
        <v>297</v>
      </c>
      <c r="I80" s="137">
        <v>247</v>
      </c>
      <c r="J80" s="137">
        <v>218</v>
      </c>
      <c r="K80" s="137">
        <v>187</v>
      </c>
      <c r="L80" s="137">
        <v>160</v>
      </c>
      <c r="M80" s="137">
        <v>148</v>
      </c>
      <c r="N80" s="137">
        <v>135</v>
      </c>
      <c r="O80" s="137">
        <v>120</v>
      </c>
      <c r="P80" s="137">
        <v>110</v>
      </c>
      <c r="Q80" s="137">
        <v>105</v>
      </c>
      <c r="R80" s="137">
        <v>94</v>
      </c>
      <c r="S80" s="137">
        <v>81</v>
      </c>
      <c r="T80" s="137">
        <v>74</v>
      </c>
      <c r="U80" s="137">
        <v>61</v>
      </c>
      <c r="V80" s="137">
        <v>62</v>
      </c>
      <c r="W80" s="137">
        <v>54</v>
      </c>
      <c r="X80" s="137">
        <v>55</v>
      </c>
      <c r="Y80" s="137">
        <v>39</v>
      </c>
      <c r="Z80" s="137">
        <v>31</v>
      </c>
      <c r="AA80" s="137">
        <v>29</v>
      </c>
      <c r="AB80" s="137">
        <v>26</v>
      </c>
      <c r="AC80" s="137">
        <v>26</v>
      </c>
      <c r="AD80" s="137">
        <v>24</v>
      </c>
      <c r="AE80" s="137">
        <v>22</v>
      </c>
      <c r="AF80" s="137">
        <v>18</v>
      </c>
      <c r="AG80" s="137">
        <v>15</v>
      </c>
      <c r="AH80" s="137">
        <v>13</v>
      </c>
      <c r="AI80" s="137">
        <v>14</v>
      </c>
      <c r="AJ80" s="137">
        <v>12</v>
      </c>
      <c r="AK80" s="137">
        <v>11</v>
      </c>
      <c r="AL80" s="137">
        <v>11</v>
      </c>
      <c r="AM80" s="137">
        <v>13</v>
      </c>
      <c r="AN80" s="137">
        <v>14</v>
      </c>
      <c r="AO80" s="137">
        <v>11</v>
      </c>
    </row>
    <row r="81" spans="1:41" ht="18" customHeight="1">
      <c r="A81" s="136" t="s">
        <v>760</v>
      </c>
      <c r="B81" s="136" t="s">
        <v>761</v>
      </c>
      <c r="C81" s="137">
        <v>94</v>
      </c>
      <c r="D81" s="137">
        <v>93</v>
      </c>
      <c r="E81" s="137">
        <v>70</v>
      </c>
      <c r="F81" s="137">
        <v>63</v>
      </c>
      <c r="G81" s="137">
        <v>54</v>
      </c>
      <c r="H81" s="137">
        <v>54</v>
      </c>
      <c r="I81" s="137">
        <v>53</v>
      </c>
      <c r="J81" s="137">
        <v>50</v>
      </c>
      <c r="K81" s="137">
        <v>41</v>
      </c>
      <c r="L81" s="137">
        <v>37</v>
      </c>
      <c r="M81" s="137">
        <v>30</v>
      </c>
      <c r="N81" s="137">
        <v>26</v>
      </c>
      <c r="O81" s="137">
        <v>25</v>
      </c>
      <c r="P81" s="137">
        <v>23</v>
      </c>
      <c r="Q81" s="137">
        <v>21</v>
      </c>
      <c r="R81" s="137">
        <v>17</v>
      </c>
      <c r="S81" s="137">
        <v>20</v>
      </c>
      <c r="T81" s="137">
        <v>14</v>
      </c>
      <c r="U81" s="137">
        <v>12</v>
      </c>
      <c r="V81" s="137">
        <v>12</v>
      </c>
      <c r="W81" s="137">
        <v>15</v>
      </c>
      <c r="X81" s="137">
        <v>12</v>
      </c>
      <c r="Y81" s="137">
        <v>12</v>
      </c>
      <c r="Z81" s="137">
        <v>10</v>
      </c>
      <c r="AA81" s="137">
        <v>10</v>
      </c>
      <c r="AB81" s="137">
        <v>10</v>
      </c>
      <c r="AC81" s="137">
        <v>10</v>
      </c>
      <c r="AD81" s="137">
        <v>8</v>
      </c>
      <c r="AE81" s="137">
        <v>6</v>
      </c>
      <c r="AF81" s="137">
        <v>6</v>
      </c>
      <c r="AG81" s="137">
        <v>6</v>
      </c>
      <c r="AH81" s="137">
        <v>5</v>
      </c>
      <c r="AI81" s="137">
        <v>5</v>
      </c>
      <c r="AJ81" s="137" t="s">
        <v>631</v>
      </c>
      <c r="AK81" s="137" t="s">
        <v>631</v>
      </c>
      <c r="AL81" s="137" t="s">
        <v>631</v>
      </c>
      <c r="AM81" s="137" t="s">
        <v>631</v>
      </c>
      <c r="AN81" s="137" t="s">
        <v>631</v>
      </c>
      <c r="AO81" s="137" t="s">
        <v>631</v>
      </c>
    </row>
    <row r="82" spans="1:41" ht="18" customHeight="1">
      <c r="A82" s="136" t="s">
        <v>762</v>
      </c>
      <c r="B82" s="136" t="s">
        <v>763</v>
      </c>
      <c r="C82" s="137">
        <v>163</v>
      </c>
      <c r="D82" s="137">
        <v>129</v>
      </c>
      <c r="E82" s="137">
        <v>119</v>
      </c>
      <c r="F82" s="137">
        <v>105</v>
      </c>
      <c r="G82" s="137">
        <v>90</v>
      </c>
      <c r="H82" s="137">
        <v>83</v>
      </c>
      <c r="I82" s="137">
        <v>77</v>
      </c>
      <c r="J82" s="137">
        <v>71</v>
      </c>
      <c r="K82" s="137">
        <v>63</v>
      </c>
      <c r="L82" s="137">
        <v>59</v>
      </c>
      <c r="M82" s="137">
        <v>55</v>
      </c>
      <c r="N82" s="137">
        <v>50</v>
      </c>
      <c r="O82" s="137">
        <v>46</v>
      </c>
      <c r="P82" s="137">
        <v>42</v>
      </c>
      <c r="Q82" s="137">
        <v>43</v>
      </c>
      <c r="R82" s="137">
        <v>34</v>
      </c>
      <c r="S82" s="137">
        <v>32</v>
      </c>
      <c r="T82" s="137">
        <v>33</v>
      </c>
      <c r="U82" s="137">
        <v>28</v>
      </c>
      <c r="V82" s="137">
        <v>25</v>
      </c>
      <c r="W82" s="137">
        <v>19</v>
      </c>
      <c r="X82" s="137">
        <v>18</v>
      </c>
      <c r="Y82" s="137">
        <v>15</v>
      </c>
      <c r="Z82" s="137">
        <v>12</v>
      </c>
      <c r="AA82" s="137">
        <v>13</v>
      </c>
      <c r="AB82" s="137">
        <v>11</v>
      </c>
      <c r="AC82" s="137">
        <v>11</v>
      </c>
      <c r="AD82" s="137">
        <v>10</v>
      </c>
      <c r="AE82" s="137">
        <v>11</v>
      </c>
      <c r="AF82" s="137">
        <v>8</v>
      </c>
      <c r="AG82" s="137">
        <v>7</v>
      </c>
      <c r="AH82" s="137">
        <v>7</v>
      </c>
      <c r="AI82" s="137">
        <v>6</v>
      </c>
      <c r="AJ82" s="137">
        <v>7</v>
      </c>
      <c r="AK82" s="137">
        <v>7</v>
      </c>
      <c r="AL82" s="137">
        <v>6</v>
      </c>
      <c r="AM82" s="137">
        <v>7</v>
      </c>
      <c r="AN82" s="137">
        <v>8</v>
      </c>
      <c r="AO82" s="137">
        <v>8</v>
      </c>
    </row>
    <row r="83" spans="1:41" ht="18" customHeight="1">
      <c r="A83" s="136" t="s">
        <v>764</v>
      </c>
      <c r="B83" s="136" t="s">
        <v>765</v>
      </c>
      <c r="C83" s="137">
        <v>160</v>
      </c>
      <c r="D83" s="137">
        <v>131</v>
      </c>
      <c r="E83" s="137">
        <v>112</v>
      </c>
      <c r="F83" s="137">
        <v>92</v>
      </c>
      <c r="G83" s="137">
        <v>68</v>
      </c>
      <c r="H83" s="137">
        <v>61</v>
      </c>
      <c r="I83" s="137">
        <v>52</v>
      </c>
      <c r="J83" s="137">
        <v>48</v>
      </c>
      <c r="K83" s="137">
        <v>42</v>
      </c>
      <c r="L83" s="137">
        <v>38</v>
      </c>
      <c r="M83" s="137">
        <v>34</v>
      </c>
      <c r="N83" s="137">
        <v>31</v>
      </c>
      <c r="O83" s="137">
        <v>27</v>
      </c>
      <c r="P83" s="137">
        <v>23</v>
      </c>
      <c r="Q83" s="137">
        <v>21</v>
      </c>
      <c r="R83" s="137">
        <v>18</v>
      </c>
      <c r="S83" s="137">
        <v>18</v>
      </c>
      <c r="T83" s="137">
        <v>16</v>
      </c>
      <c r="U83" s="137">
        <v>17</v>
      </c>
      <c r="V83" s="137">
        <v>16</v>
      </c>
      <c r="W83" s="137">
        <v>13</v>
      </c>
      <c r="X83" s="137">
        <v>10</v>
      </c>
      <c r="Y83" s="137">
        <v>9</v>
      </c>
      <c r="Z83" s="137">
        <v>9</v>
      </c>
      <c r="AA83" s="137">
        <v>6</v>
      </c>
      <c r="AB83" s="137">
        <v>7</v>
      </c>
      <c r="AC83" s="137">
        <v>10</v>
      </c>
      <c r="AD83" s="137">
        <v>9</v>
      </c>
      <c r="AE83" s="137">
        <v>8</v>
      </c>
      <c r="AF83" s="137">
        <v>8</v>
      </c>
      <c r="AG83" s="137">
        <v>8</v>
      </c>
      <c r="AH83" s="137">
        <v>8</v>
      </c>
      <c r="AI83" s="137">
        <v>7</v>
      </c>
      <c r="AJ83" s="137">
        <v>7</v>
      </c>
      <c r="AK83" s="137">
        <v>8</v>
      </c>
      <c r="AL83" s="137">
        <v>10</v>
      </c>
      <c r="AM83" s="137">
        <v>9</v>
      </c>
      <c r="AN83" s="137">
        <v>8</v>
      </c>
      <c r="AO83" s="137">
        <v>8</v>
      </c>
    </row>
    <row r="84" spans="1:41" ht="18" customHeight="1">
      <c r="A84" s="136" t="s">
        <v>766</v>
      </c>
      <c r="B84" s="136" t="s">
        <v>767</v>
      </c>
      <c r="C84" s="137">
        <v>235</v>
      </c>
      <c r="D84" s="137">
        <v>199</v>
      </c>
      <c r="E84" s="137">
        <v>178</v>
      </c>
      <c r="F84" s="137">
        <v>161</v>
      </c>
      <c r="G84" s="137">
        <v>143</v>
      </c>
      <c r="H84" s="137">
        <v>133</v>
      </c>
      <c r="I84" s="137">
        <v>118</v>
      </c>
      <c r="J84" s="137">
        <v>99</v>
      </c>
      <c r="K84" s="137">
        <v>86</v>
      </c>
      <c r="L84" s="137">
        <v>76</v>
      </c>
      <c r="M84" s="137">
        <v>74</v>
      </c>
      <c r="N84" s="137">
        <v>66</v>
      </c>
      <c r="O84" s="137">
        <v>62</v>
      </c>
      <c r="P84" s="137">
        <v>53</v>
      </c>
      <c r="Q84" s="137">
        <v>43</v>
      </c>
      <c r="R84" s="137">
        <v>39</v>
      </c>
      <c r="S84" s="137">
        <v>34</v>
      </c>
      <c r="T84" s="137">
        <v>33</v>
      </c>
      <c r="U84" s="137">
        <v>27</v>
      </c>
      <c r="V84" s="137">
        <v>25</v>
      </c>
      <c r="W84" s="137">
        <v>26</v>
      </c>
      <c r="X84" s="137">
        <v>24</v>
      </c>
      <c r="Y84" s="137">
        <v>19</v>
      </c>
      <c r="Z84" s="137">
        <v>14</v>
      </c>
      <c r="AA84" s="137">
        <v>13</v>
      </c>
      <c r="AB84" s="137">
        <v>11</v>
      </c>
      <c r="AC84" s="137">
        <v>10</v>
      </c>
      <c r="AD84" s="137">
        <v>10</v>
      </c>
      <c r="AE84" s="137">
        <v>9</v>
      </c>
      <c r="AF84" s="137">
        <v>8</v>
      </c>
      <c r="AG84" s="137">
        <v>7</v>
      </c>
      <c r="AH84" s="137">
        <v>7</v>
      </c>
      <c r="AI84" s="137" t="s">
        <v>631</v>
      </c>
      <c r="AJ84" s="137" t="s">
        <v>631</v>
      </c>
      <c r="AK84" s="137" t="s">
        <v>631</v>
      </c>
      <c r="AL84" s="137" t="s">
        <v>631</v>
      </c>
      <c r="AM84" s="137" t="s">
        <v>631</v>
      </c>
      <c r="AN84" s="137" t="s">
        <v>631</v>
      </c>
      <c r="AO84" s="137" t="s">
        <v>631</v>
      </c>
    </row>
    <row r="85" spans="1:41" ht="18" customHeight="1">
      <c r="A85" s="136"/>
      <c r="B85" s="136" t="s">
        <v>727</v>
      </c>
      <c r="C85" s="137" t="s">
        <v>631</v>
      </c>
      <c r="D85" s="137" t="s">
        <v>631</v>
      </c>
      <c r="E85" s="137" t="s">
        <v>631</v>
      </c>
      <c r="F85" s="137">
        <v>0</v>
      </c>
      <c r="G85" s="137">
        <v>0</v>
      </c>
      <c r="H85" s="137">
        <v>0</v>
      </c>
      <c r="I85" s="137">
        <v>0</v>
      </c>
      <c r="J85" s="137">
        <v>0</v>
      </c>
      <c r="K85" s="137">
        <v>0</v>
      </c>
      <c r="L85" s="137">
        <v>0</v>
      </c>
      <c r="M85" s="137">
        <v>0</v>
      </c>
      <c r="N85" s="137">
        <v>0</v>
      </c>
      <c r="O85" s="137">
        <v>0</v>
      </c>
      <c r="P85" s="137">
        <v>0</v>
      </c>
      <c r="Q85" s="137">
        <v>0</v>
      </c>
      <c r="R85" s="137">
        <v>0</v>
      </c>
      <c r="S85" s="137">
        <v>0</v>
      </c>
      <c r="T85" s="137">
        <v>0</v>
      </c>
      <c r="U85" s="137">
        <v>0</v>
      </c>
      <c r="V85" s="137">
        <v>0</v>
      </c>
      <c r="W85" s="137">
        <v>0</v>
      </c>
      <c r="X85" s="137">
        <v>0</v>
      </c>
      <c r="Y85" s="137">
        <v>0</v>
      </c>
      <c r="Z85" s="137">
        <v>0</v>
      </c>
      <c r="AA85" s="137">
        <v>0</v>
      </c>
      <c r="AB85" s="137">
        <v>0</v>
      </c>
      <c r="AC85" s="137">
        <v>0</v>
      </c>
      <c r="AD85" s="137">
        <v>0</v>
      </c>
      <c r="AE85" s="137">
        <v>0</v>
      </c>
      <c r="AF85" s="137">
        <v>0</v>
      </c>
      <c r="AG85" s="137">
        <v>0</v>
      </c>
      <c r="AH85" s="137">
        <v>0</v>
      </c>
      <c r="AI85" s="137">
        <v>0</v>
      </c>
      <c r="AJ85" s="137">
        <v>0</v>
      </c>
      <c r="AK85" s="137">
        <v>0</v>
      </c>
      <c r="AL85" s="137">
        <v>0</v>
      </c>
      <c r="AM85" s="137">
        <v>0</v>
      </c>
      <c r="AN85" s="137">
        <v>0</v>
      </c>
      <c r="AO85" s="137">
        <v>0</v>
      </c>
    </row>
    <row r="86" spans="1:41" ht="18" customHeight="1">
      <c r="A86" s="136" t="s">
        <v>768</v>
      </c>
      <c r="B86" s="136" t="s">
        <v>769</v>
      </c>
      <c r="C86" s="137">
        <v>3214</v>
      </c>
      <c r="D86" s="137">
        <v>2910</v>
      </c>
      <c r="E86" s="137">
        <v>2620</v>
      </c>
      <c r="F86" s="137">
        <v>2435</v>
      </c>
      <c r="G86" s="137">
        <v>2036</v>
      </c>
      <c r="H86" s="137">
        <v>1891</v>
      </c>
      <c r="I86" s="137">
        <v>1329</v>
      </c>
      <c r="J86" s="137">
        <v>1190</v>
      </c>
      <c r="K86" s="137">
        <v>974</v>
      </c>
      <c r="L86" s="137">
        <v>792</v>
      </c>
      <c r="M86" s="137">
        <v>725</v>
      </c>
      <c r="N86" s="137">
        <v>695</v>
      </c>
      <c r="O86" s="137">
        <v>651</v>
      </c>
      <c r="P86" s="137">
        <v>634</v>
      </c>
      <c r="Q86" s="137">
        <v>614</v>
      </c>
      <c r="R86" s="137">
        <v>591</v>
      </c>
      <c r="S86" s="137">
        <v>545</v>
      </c>
      <c r="T86" s="137">
        <v>540</v>
      </c>
      <c r="U86" s="137">
        <v>468</v>
      </c>
      <c r="V86" s="137">
        <v>493</v>
      </c>
      <c r="W86" s="137">
        <v>489</v>
      </c>
      <c r="X86" s="137">
        <v>454</v>
      </c>
      <c r="Y86" s="137">
        <v>405</v>
      </c>
      <c r="Z86" s="137">
        <v>356</v>
      </c>
      <c r="AA86" s="137">
        <v>354</v>
      </c>
      <c r="AB86" s="137">
        <v>363</v>
      </c>
      <c r="AC86" s="137">
        <v>305</v>
      </c>
      <c r="AD86" s="137">
        <v>267</v>
      </c>
      <c r="AE86" s="137">
        <v>243</v>
      </c>
      <c r="AF86" s="137">
        <v>224</v>
      </c>
      <c r="AG86" s="137">
        <v>192</v>
      </c>
      <c r="AH86" s="137">
        <v>88</v>
      </c>
      <c r="AI86" s="137">
        <v>89</v>
      </c>
      <c r="AJ86" s="137">
        <v>128</v>
      </c>
      <c r="AK86" s="137">
        <v>129</v>
      </c>
      <c r="AL86" s="137">
        <v>130</v>
      </c>
      <c r="AM86" s="137">
        <v>125</v>
      </c>
      <c r="AN86" s="137">
        <v>140</v>
      </c>
      <c r="AO86" s="137">
        <v>144</v>
      </c>
    </row>
    <row r="87" spans="1:41" ht="18" customHeight="1">
      <c r="A87" s="136" t="s">
        <v>770</v>
      </c>
      <c r="B87" s="136" t="s">
        <v>771</v>
      </c>
      <c r="C87" s="137">
        <v>441</v>
      </c>
      <c r="D87" s="137">
        <v>350</v>
      </c>
      <c r="E87" s="137">
        <v>308</v>
      </c>
      <c r="F87" s="137">
        <v>255</v>
      </c>
      <c r="G87" s="137">
        <v>224</v>
      </c>
      <c r="H87" s="137">
        <v>198</v>
      </c>
      <c r="I87" s="137">
        <v>171</v>
      </c>
      <c r="J87" s="137">
        <v>158</v>
      </c>
      <c r="K87" s="137">
        <v>128</v>
      </c>
      <c r="L87" s="137">
        <v>117</v>
      </c>
      <c r="M87" s="137">
        <v>119</v>
      </c>
      <c r="N87" s="137">
        <v>116</v>
      </c>
      <c r="O87" s="137">
        <v>98</v>
      </c>
      <c r="P87" s="137">
        <v>89</v>
      </c>
      <c r="Q87" s="137">
        <v>85</v>
      </c>
      <c r="R87" s="137">
        <v>84</v>
      </c>
      <c r="S87" s="137">
        <v>75</v>
      </c>
      <c r="T87" s="137">
        <v>73</v>
      </c>
      <c r="U87" s="137">
        <v>65</v>
      </c>
      <c r="V87" s="137">
        <v>65</v>
      </c>
      <c r="W87" s="137">
        <v>63</v>
      </c>
      <c r="X87" s="137">
        <v>64</v>
      </c>
      <c r="Y87" s="137">
        <v>58</v>
      </c>
      <c r="Z87" s="137">
        <v>52</v>
      </c>
      <c r="AA87" s="137">
        <v>51</v>
      </c>
      <c r="AB87" s="137">
        <v>47</v>
      </c>
      <c r="AC87" s="137">
        <v>35</v>
      </c>
      <c r="AD87" s="137">
        <v>28</v>
      </c>
      <c r="AE87" s="137">
        <v>23</v>
      </c>
      <c r="AF87" s="137">
        <v>19</v>
      </c>
      <c r="AG87" s="137">
        <v>17</v>
      </c>
      <c r="AH87" s="137">
        <v>17</v>
      </c>
      <c r="AI87" s="137">
        <v>19</v>
      </c>
      <c r="AJ87" s="137">
        <v>17</v>
      </c>
      <c r="AK87" s="137">
        <v>16</v>
      </c>
      <c r="AL87" s="137">
        <v>19</v>
      </c>
      <c r="AM87" s="137">
        <v>17</v>
      </c>
      <c r="AN87" s="137">
        <v>9</v>
      </c>
      <c r="AO87" s="137">
        <v>9</v>
      </c>
    </row>
    <row r="88" spans="1:41" ht="18" customHeight="1">
      <c r="A88" s="136" t="s">
        <v>772</v>
      </c>
      <c r="B88" s="136" t="s">
        <v>773</v>
      </c>
      <c r="C88" s="137">
        <v>850</v>
      </c>
      <c r="D88" s="137">
        <v>897</v>
      </c>
      <c r="E88" s="137">
        <v>807</v>
      </c>
      <c r="F88" s="137">
        <v>862</v>
      </c>
      <c r="G88" s="137">
        <v>802</v>
      </c>
      <c r="H88" s="137">
        <v>807</v>
      </c>
      <c r="I88" s="137">
        <v>407</v>
      </c>
      <c r="J88" s="137">
        <v>379</v>
      </c>
      <c r="K88" s="137">
        <v>311</v>
      </c>
      <c r="L88" s="137">
        <v>184</v>
      </c>
      <c r="M88" s="137">
        <v>164</v>
      </c>
      <c r="N88" s="137">
        <v>168</v>
      </c>
      <c r="O88" s="137">
        <v>167</v>
      </c>
      <c r="P88" s="137">
        <v>174</v>
      </c>
      <c r="Q88" s="137">
        <v>180</v>
      </c>
      <c r="R88" s="137">
        <v>172</v>
      </c>
      <c r="S88" s="137">
        <v>163</v>
      </c>
      <c r="T88" s="137">
        <v>166</v>
      </c>
      <c r="U88" s="137">
        <v>140</v>
      </c>
      <c r="V88" s="137">
        <v>174</v>
      </c>
      <c r="W88" s="137">
        <v>197</v>
      </c>
      <c r="X88" s="137">
        <v>172</v>
      </c>
      <c r="Y88" s="137">
        <v>160</v>
      </c>
      <c r="Z88" s="137">
        <v>147</v>
      </c>
      <c r="AA88" s="137">
        <v>173</v>
      </c>
      <c r="AB88" s="137">
        <v>219</v>
      </c>
      <c r="AC88" s="137">
        <v>183</v>
      </c>
      <c r="AD88" s="137">
        <v>160</v>
      </c>
      <c r="AE88" s="137">
        <v>155</v>
      </c>
      <c r="AF88" s="137">
        <v>144</v>
      </c>
      <c r="AG88" s="137">
        <v>120</v>
      </c>
      <c r="AH88" s="137">
        <v>23</v>
      </c>
      <c r="AI88" s="137">
        <v>23</v>
      </c>
      <c r="AJ88" s="137">
        <v>66</v>
      </c>
      <c r="AK88" s="137">
        <v>68</v>
      </c>
      <c r="AL88" s="137">
        <v>70</v>
      </c>
      <c r="AM88" s="137">
        <v>72</v>
      </c>
      <c r="AN88" s="137">
        <v>95</v>
      </c>
      <c r="AO88" s="137">
        <v>94</v>
      </c>
    </row>
    <row r="89" spans="1:41" ht="18" customHeight="1">
      <c r="A89" s="136" t="s">
        <v>774</v>
      </c>
      <c r="B89" s="136" t="s">
        <v>775</v>
      </c>
      <c r="C89" s="137">
        <v>384</v>
      </c>
      <c r="D89" s="137">
        <v>332</v>
      </c>
      <c r="E89" s="137">
        <v>284</v>
      </c>
      <c r="F89" s="137">
        <v>255</v>
      </c>
      <c r="G89" s="137">
        <v>195</v>
      </c>
      <c r="H89" s="137">
        <v>187</v>
      </c>
      <c r="I89" s="137">
        <v>174</v>
      </c>
      <c r="J89" s="137">
        <v>163</v>
      </c>
      <c r="K89" s="137">
        <v>130</v>
      </c>
      <c r="L89" s="137">
        <v>132</v>
      </c>
      <c r="M89" s="137">
        <v>118</v>
      </c>
      <c r="N89" s="137">
        <v>110</v>
      </c>
      <c r="O89" s="137">
        <v>108</v>
      </c>
      <c r="P89" s="137">
        <v>107</v>
      </c>
      <c r="Q89" s="137">
        <v>103</v>
      </c>
      <c r="R89" s="137">
        <v>93</v>
      </c>
      <c r="S89" s="137">
        <v>91</v>
      </c>
      <c r="T89" s="137">
        <v>89</v>
      </c>
      <c r="U89" s="137">
        <v>79</v>
      </c>
      <c r="V89" s="137">
        <v>80</v>
      </c>
      <c r="W89" s="137">
        <v>76</v>
      </c>
      <c r="X89" s="137">
        <v>73</v>
      </c>
      <c r="Y89" s="137">
        <v>63</v>
      </c>
      <c r="Z89" s="137">
        <v>46</v>
      </c>
      <c r="AA89" s="137">
        <v>35</v>
      </c>
      <c r="AB89" s="137">
        <v>26</v>
      </c>
      <c r="AC89" s="137">
        <v>20</v>
      </c>
      <c r="AD89" s="137">
        <v>17</v>
      </c>
      <c r="AE89" s="137">
        <v>15</v>
      </c>
      <c r="AF89" s="137">
        <v>15</v>
      </c>
      <c r="AG89" s="137">
        <v>16</v>
      </c>
      <c r="AH89" s="137">
        <v>13</v>
      </c>
      <c r="AI89" s="137">
        <v>13</v>
      </c>
      <c r="AJ89" s="137">
        <v>12</v>
      </c>
      <c r="AK89" s="137">
        <v>15</v>
      </c>
      <c r="AL89" s="137">
        <v>11</v>
      </c>
      <c r="AM89" s="137">
        <v>10</v>
      </c>
      <c r="AN89" s="137">
        <v>7</v>
      </c>
      <c r="AO89" s="137">
        <v>7</v>
      </c>
    </row>
    <row r="90" spans="1:41" ht="18" customHeight="1">
      <c r="A90" s="136" t="s">
        <v>776</v>
      </c>
      <c r="B90" s="136" t="s">
        <v>777</v>
      </c>
      <c r="C90" s="137">
        <v>1539</v>
      </c>
      <c r="D90" s="137">
        <v>1331</v>
      </c>
      <c r="E90" s="137">
        <v>1221</v>
      </c>
      <c r="F90" s="137">
        <v>1063</v>
      </c>
      <c r="G90" s="137">
        <v>815</v>
      </c>
      <c r="H90" s="137">
        <v>699</v>
      </c>
      <c r="I90" s="137">
        <v>577</v>
      </c>
      <c r="J90" s="137">
        <v>490</v>
      </c>
      <c r="K90" s="137">
        <v>405</v>
      </c>
      <c r="L90" s="137">
        <v>359</v>
      </c>
      <c r="M90" s="137">
        <v>324</v>
      </c>
      <c r="N90" s="137">
        <v>301</v>
      </c>
      <c r="O90" s="137">
        <v>278</v>
      </c>
      <c r="P90" s="137">
        <v>264</v>
      </c>
      <c r="Q90" s="137">
        <v>246</v>
      </c>
      <c r="R90" s="137">
        <v>242</v>
      </c>
      <c r="S90" s="137">
        <v>216</v>
      </c>
      <c r="T90" s="137">
        <v>212</v>
      </c>
      <c r="U90" s="137">
        <v>184</v>
      </c>
      <c r="V90" s="137">
        <v>174</v>
      </c>
      <c r="W90" s="137">
        <v>153</v>
      </c>
      <c r="X90" s="137">
        <v>145</v>
      </c>
      <c r="Y90" s="137">
        <v>124</v>
      </c>
      <c r="Z90" s="137">
        <v>111</v>
      </c>
      <c r="AA90" s="137">
        <v>95</v>
      </c>
      <c r="AB90" s="137">
        <v>71</v>
      </c>
      <c r="AC90" s="137">
        <v>67</v>
      </c>
      <c r="AD90" s="137">
        <v>62</v>
      </c>
      <c r="AE90" s="137">
        <v>50</v>
      </c>
      <c r="AF90" s="137">
        <v>46</v>
      </c>
      <c r="AG90" s="137">
        <v>39</v>
      </c>
      <c r="AH90" s="137">
        <v>35</v>
      </c>
      <c r="AI90" s="137">
        <v>34</v>
      </c>
      <c r="AJ90" s="137">
        <v>33</v>
      </c>
      <c r="AK90" s="137">
        <v>30</v>
      </c>
      <c r="AL90" s="137">
        <v>30</v>
      </c>
      <c r="AM90" s="137">
        <v>26</v>
      </c>
      <c r="AN90" s="137">
        <v>29</v>
      </c>
      <c r="AO90" s="137">
        <v>34</v>
      </c>
    </row>
    <row r="91" spans="1:41" ht="18" customHeight="1">
      <c r="A91" s="136" t="s">
        <v>778</v>
      </c>
      <c r="B91" s="136" t="s">
        <v>779</v>
      </c>
      <c r="C91" s="137">
        <v>13403</v>
      </c>
      <c r="D91" s="137">
        <v>10932</v>
      </c>
      <c r="E91" s="137">
        <v>9230</v>
      </c>
      <c r="F91" s="137">
        <v>7373</v>
      </c>
      <c r="G91" s="137">
        <v>5454</v>
      </c>
      <c r="H91" s="137">
        <v>4770</v>
      </c>
      <c r="I91" s="137">
        <v>3398</v>
      </c>
      <c r="J91" s="137">
        <v>2617</v>
      </c>
      <c r="K91" s="137">
        <v>2262</v>
      </c>
      <c r="L91" s="137">
        <v>2078</v>
      </c>
      <c r="M91" s="137">
        <v>1678</v>
      </c>
      <c r="N91" s="137">
        <v>1467</v>
      </c>
      <c r="O91" s="137">
        <v>1338</v>
      </c>
      <c r="P91" s="137">
        <v>1249</v>
      </c>
      <c r="Q91" s="137">
        <v>1202</v>
      </c>
      <c r="R91" s="137">
        <v>1140</v>
      </c>
      <c r="S91" s="137">
        <v>1050</v>
      </c>
      <c r="T91" s="137">
        <v>972</v>
      </c>
      <c r="U91" s="137">
        <v>890</v>
      </c>
      <c r="V91" s="137">
        <v>871</v>
      </c>
      <c r="W91" s="137">
        <v>777</v>
      </c>
      <c r="X91" s="137">
        <v>707</v>
      </c>
      <c r="Y91" s="137">
        <v>660</v>
      </c>
      <c r="Z91" s="137">
        <v>550</v>
      </c>
      <c r="AA91" s="137">
        <v>461</v>
      </c>
      <c r="AB91" s="137">
        <v>402</v>
      </c>
      <c r="AC91" s="137">
        <v>345</v>
      </c>
      <c r="AD91" s="137">
        <v>312</v>
      </c>
      <c r="AE91" s="137">
        <v>290</v>
      </c>
      <c r="AF91" s="137">
        <v>258</v>
      </c>
      <c r="AG91" s="137">
        <v>239</v>
      </c>
      <c r="AH91" s="137">
        <v>158</v>
      </c>
      <c r="AI91" s="137">
        <v>155</v>
      </c>
      <c r="AJ91" s="137">
        <v>140</v>
      </c>
      <c r="AK91" s="137">
        <v>141</v>
      </c>
      <c r="AL91" s="137">
        <v>130</v>
      </c>
      <c r="AM91" s="137">
        <v>130</v>
      </c>
      <c r="AN91" s="137">
        <v>120</v>
      </c>
      <c r="AO91" s="137">
        <v>112</v>
      </c>
    </row>
    <row r="92" spans="1:41" ht="18" customHeight="1">
      <c r="A92" s="136" t="s">
        <v>780</v>
      </c>
      <c r="B92" s="136" t="s">
        <v>781</v>
      </c>
      <c r="C92" s="137">
        <v>1037</v>
      </c>
      <c r="D92" s="137">
        <v>646</v>
      </c>
      <c r="E92" s="137">
        <v>544</v>
      </c>
      <c r="F92" s="137">
        <v>469</v>
      </c>
      <c r="G92" s="137">
        <v>423</v>
      </c>
      <c r="H92" s="137">
        <v>493</v>
      </c>
      <c r="I92" s="137">
        <v>305</v>
      </c>
      <c r="J92" s="137">
        <v>292</v>
      </c>
      <c r="K92" s="137">
        <v>236</v>
      </c>
      <c r="L92" s="137">
        <v>218</v>
      </c>
      <c r="M92" s="137">
        <v>215</v>
      </c>
      <c r="N92" s="137">
        <v>197</v>
      </c>
      <c r="O92" s="137">
        <v>186</v>
      </c>
      <c r="P92" s="137">
        <v>178</v>
      </c>
      <c r="Q92" s="137">
        <v>171</v>
      </c>
      <c r="R92" s="137">
        <v>170</v>
      </c>
      <c r="S92" s="137">
        <v>151</v>
      </c>
      <c r="T92" s="137">
        <v>146</v>
      </c>
      <c r="U92" s="137">
        <v>141</v>
      </c>
      <c r="V92" s="137">
        <v>140</v>
      </c>
      <c r="W92" s="137">
        <v>107</v>
      </c>
      <c r="X92" s="137">
        <v>126</v>
      </c>
      <c r="Y92" s="137">
        <v>134</v>
      </c>
      <c r="Z92" s="137">
        <v>78</v>
      </c>
      <c r="AA92" s="137">
        <v>67</v>
      </c>
      <c r="AB92" s="137">
        <v>64</v>
      </c>
      <c r="AC92" s="137">
        <v>50</v>
      </c>
      <c r="AD92" s="137">
        <v>43</v>
      </c>
      <c r="AE92" s="137">
        <v>35</v>
      </c>
      <c r="AF92" s="137">
        <v>28</v>
      </c>
      <c r="AG92" s="137">
        <v>26</v>
      </c>
      <c r="AH92" s="137">
        <v>24</v>
      </c>
      <c r="AI92" s="137">
        <v>21</v>
      </c>
      <c r="AJ92" s="137">
        <v>17</v>
      </c>
      <c r="AK92" s="137">
        <v>18</v>
      </c>
      <c r="AL92" s="137">
        <v>17</v>
      </c>
      <c r="AM92" s="137">
        <v>20</v>
      </c>
      <c r="AN92" s="137">
        <v>19</v>
      </c>
      <c r="AO92" s="137">
        <v>16</v>
      </c>
    </row>
    <row r="93" spans="1:41" ht="18" customHeight="1">
      <c r="A93" s="136" t="s">
        <v>782</v>
      </c>
      <c r="B93" s="136" t="s">
        <v>783</v>
      </c>
      <c r="C93" s="137">
        <v>374</v>
      </c>
      <c r="D93" s="137">
        <v>324</v>
      </c>
      <c r="E93" s="137">
        <v>272</v>
      </c>
      <c r="F93" s="137">
        <v>235</v>
      </c>
      <c r="G93" s="137">
        <v>205</v>
      </c>
      <c r="H93" s="137">
        <v>190</v>
      </c>
      <c r="I93" s="137">
        <v>178</v>
      </c>
      <c r="J93" s="137">
        <v>162</v>
      </c>
      <c r="K93" s="137">
        <v>140</v>
      </c>
      <c r="L93" s="137">
        <v>131</v>
      </c>
      <c r="M93" s="137">
        <v>128</v>
      </c>
      <c r="N93" s="137">
        <v>119</v>
      </c>
      <c r="O93" s="137">
        <v>114</v>
      </c>
      <c r="P93" s="137">
        <v>104</v>
      </c>
      <c r="Q93" s="137">
        <v>102</v>
      </c>
      <c r="R93" s="137">
        <v>100</v>
      </c>
      <c r="S93" s="137">
        <v>93</v>
      </c>
      <c r="T93" s="137">
        <v>93</v>
      </c>
      <c r="U93" s="137">
        <v>75</v>
      </c>
      <c r="V93" s="137">
        <v>77</v>
      </c>
      <c r="W93" s="137">
        <v>68</v>
      </c>
      <c r="X93" s="137">
        <v>61</v>
      </c>
      <c r="Y93" s="137">
        <v>52</v>
      </c>
      <c r="Z93" s="137">
        <v>44</v>
      </c>
      <c r="AA93" s="137">
        <v>36</v>
      </c>
      <c r="AB93" s="137">
        <v>31</v>
      </c>
      <c r="AC93" s="137">
        <v>24</v>
      </c>
      <c r="AD93" s="137">
        <v>26</v>
      </c>
      <c r="AE93" s="137">
        <v>23</v>
      </c>
      <c r="AF93" s="137">
        <v>19</v>
      </c>
      <c r="AG93" s="137">
        <v>11</v>
      </c>
      <c r="AH93" s="137">
        <v>9</v>
      </c>
      <c r="AI93" s="137">
        <v>8</v>
      </c>
      <c r="AJ93" s="137">
        <v>6</v>
      </c>
      <c r="AK93" s="137">
        <v>6</v>
      </c>
      <c r="AL93" s="137">
        <v>6</v>
      </c>
      <c r="AM93" s="137" t="s">
        <v>631</v>
      </c>
      <c r="AN93" s="137" t="s">
        <v>631</v>
      </c>
      <c r="AO93" s="137" t="s">
        <v>631</v>
      </c>
    </row>
    <row r="94" spans="1:41" ht="18" customHeight="1">
      <c r="A94" s="136" t="s">
        <v>784</v>
      </c>
      <c r="B94" s="136" t="s">
        <v>785</v>
      </c>
      <c r="C94" s="137">
        <v>781</v>
      </c>
      <c r="D94" s="137">
        <v>644</v>
      </c>
      <c r="E94" s="137">
        <v>557</v>
      </c>
      <c r="F94" s="137">
        <v>484</v>
      </c>
      <c r="G94" s="137">
        <v>398</v>
      </c>
      <c r="H94" s="137">
        <v>383</v>
      </c>
      <c r="I94" s="137">
        <v>331</v>
      </c>
      <c r="J94" s="137">
        <v>292</v>
      </c>
      <c r="K94" s="137">
        <v>262</v>
      </c>
      <c r="L94" s="137">
        <v>237</v>
      </c>
      <c r="M94" s="137">
        <v>220</v>
      </c>
      <c r="N94" s="137">
        <v>198</v>
      </c>
      <c r="O94" s="137">
        <v>195</v>
      </c>
      <c r="P94" s="137">
        <v>190</v>
      </c>
      <c r="Q94" s="137">
        <v>182</v>
      </c>
      <c r="R94" s="137">
        <v>175</v>
      </c>
      <c r="S94" s="137">
        <v>166</v>
      </c>
      <c r="T94" s="137">
        <v>151</v>
      </c>
      <c r="U94" s="137">
        <v>135</v>
      </c>
      <c r="V94" s="137">
        <v>133</v>
      </c>
      <c r="W94" s="137">
        <v>121</v>
      </c>
      <c r="X94" s="137">
        <v>108</v>
      </c>
      <c r="Y94" s="137">
        <v>93</v>
      </c>
      <c r="Z94" s="137">
        <v>84</v>
      </c>
      <c r="AA94" s="137">
        <v>75</v>
      </c>
      <c r="AB94" s="137">
        <v>71</v>
      </c>
      <c r="AC94" s="137">
        <v>66</v>
      </c>
      <c r="AD94" s="137">
        <v>57</v>
      </c>
      <c r="AE94" s="137">
        <v>46</v>
      </c>
      <c r="AF94" s="137">
        <v>32</v>
      </c>
      <c r="AG94" s="137">
        <v>31</v>
      </c>
      <c r="AH94" s="137">
        <v>30</v>
      </c>
      <c r="AI94" s="137">
        <v>24</v>
      </c>
      <c r="AJ94" s="137">
        <v>26</v>
      </c>
      <c r="AK94" s="137">
        <v>24</v>
      </c>
      <c r="AL94" s="137">
        <v>22</v>
      </c>
      <c r="AM94" s="137">
        <v>23</v>
      </c>
      <c r="AN94" s="137">
        <v>19</v>
      </c>
      <c r="AO94" s="137">
        <v>18</v>
      </c>
    </row>
    <row r="95" spans="1:41" ht="18" customHeight="1">
      <c r="A95" s="136" t="s">
        <v>786</v>
      </c>
      <c r="B95" s="136" t="s">
        <v>787</v>
      </c>
      <c r="C95" s="137">
        <v>10634</v>
      </c>
      <c r="D95" s="137">
        <v>8842</v>
      </c>
      <c r="E95" s="137">
        <v>7451</v>
      </c>
      <c r="F95" s="137">
        <v>5829</v>
      </c>
      <c r="G95" s="137">
        <v>4105</v>
      </c>
      <c r="H95" s="137">
        <v>3399</v>
      </c>
      <c r="I95" s="137">
        <v>2319</v>
      </c>
      <c r="J95" s="137">
        <v>1633</v>
      </c>
      <c r="K95" s="137">
        <v>1405</v>
      </c>
      <c r="L95" s="137">
        <v>1247</v>
      </c>
      <c r="M95" s="137">
        <v>923</v>
      </c>
      <c r="N95" s="137">
        <v>783</v>
      </c>
      <c r="O95" s="137">
        <v>686</v>
      </c>
      <c r="P95" s="137">
        <v>627</v>
      </c>
      <c r="Q95" s="137">
        <v>598</v>
      </c>
      <c r="R95" s="137">
        <v>547</v>
      </c>
      <c r="S95" s="137">
        <v>493</v>
      </c>
      <c r="T95" s="137">
        <v>438</v>
      </c>
      <c r="U95" s="137">
        <v>404</v>
      </c>
      <c r="V95" s="137">
        <v>389</v>
      </c>
      <c r="W95" s="137">
        <v>360</v>
      </c>
      <c r="X95" s="137">
        <v>292</v>
      </c>
      <c r="Y95" s="137">
        <v>263</v>
      </c>
      <c r="Z95" s="137">
        <v>233</v>
      </c>
      <c r="AA95" s="137">
        <v>179</v>
      </c>
      <c r="AB95" s="137">
        <v>137</v>
      </c>
      <c r="AC95" s="137">
        <v>113</v>
      </c>
      <c r="AD95" s="137">
        <v>108</v>
      </c>
      <c r="AE95" s="137">
        <v>89</v>
      </c>
      <c r="AF95" s="137">
        <v>84</v>
      </c>
      <c r="AG95" s="137">
        <v>71</v>
      </c>
      <c r="AH95" s="137">
        <v>70</v>
      </c>
      <c r="AI95" s="137">
        <v>76</v>
      </c>
      <c r="AJ95" s="137">
        <v>68</v>
      </c>
      <c r="AK95" s="137">
        <v>72</v>
      </c>
      <c r="AL95" s="137">
        <v>64</v>
      </c>
      <c r="AM95" s="137">
        <v>63</v>
      </c>
      <c r="AN95" s="137">
        <v>60</v>
      </c>
      <c r="AO95" s="137">
        <v>56</v>
      </c>
    </row>
    <row r="96" spans="1:41" ht="18" customHeight="1">
      <c r="A96" s="136" t="s">
        <v>788</v>
      </c>
      <c r="B96" s="136" t="s">
        <v>789</v>
      </c>
      <c r="C96" s="137">
        <v>577</v>
      </c>
      <c r="D96" s="137">
        <v>476</v>
      </c>
      <c r="E96" s="137">
        <v>406</v>
      </c>
      <c r="F96" s="137">
        <v>356</v>
      </c>
      <c r="G96" s="137">
        <v>323</v>
      </c>
      <c r="H96" s="137">
        <v>305</v>
      </c>
      <c r="I96" s="137">
        <v>265</v>
      </c>
      <c r="J96" s="137">
        <v>238</v>
      </c>
      <c r="K96" s="137">
        <v>219</v>
      </c>
      <c r="L96" s="137">
        <v>245</v>
      </c>
      <c r="M96" s="137">
        <v>192</v>
      </c>
      <c r="N96" s="137">
        <v>170</v>
      </c>
      <c r="O96" s="137">
        <v>157</v>
      </c>
      <c r="P96" s="137">
        <v>150</v>
      </c>
      <c r="Q96" s="137">
        <v>149</v>
      </c>
      <c r="R96" s="137">
        <v>148</v>
      </c>
      <c r="S96" s="137">
        <v>147</v>
      </c>
      <c r="T96" s="137">
        <v>144</v>
      </c>
      <c r="U96" s="137">
        <v>135</v>
      </c>
      <c r="V96" s="137">
        <v>132</v>
      </c>
      <c r="W96" s="137">
        <v>121</v>
      </c>
      <c r="X96" s="137">
        <v>120</v>
      </c>
      <c r="Y96" s="137">
        <v>118</v>
      </c>
      <c r="Z96" s="137">
        <v>111</v>
      </c>
      <c r="AA96" s="137">
        <v>104</v>
      </c>
      <c r="AB96" s="137">
        <v>99</v>
      </c>
      <c r="AC96" s="137">
        <v>92</v>
      </c>
      <c r="AD96" s="137">
        <v>78</v>
      </c>
      <c r="AE96" s="137">
        <v>97</v>
      </c>
      <c r="AF96" s="137">
        <v>95</v>
      </c>
      <c r="AG96" s="137">
        <v>100</v>
      </c>
      <c r="AH96" s="137">
        <v>25</v>
      </c>
      <c r="AI96" s="137">
        <v>26</v>
      </c>
      <c r="AJ96" s="137">
        <v>23</v>
      </c>
      <c r="AK96" s="137">
        <v>21</v>
      </c>
      <c r="AL96" s="137">
        <v>21</v>
      </c>
      <c r="AM96" s="137">
        <v>20</v>
      </c>
      <c r="AN96" s="137">
        <v>18</v>
      </c>
      <c r="AO96" s="137">
        <v>18</v>
      </c>
    </row>
    <row r="97" spans="1:41" ht="18" customHeight="1">
      <c r="A97" s="136"/>
      <c r="B97" s="136" t="s">
        <v>650</v>
      </c>
      <c r="C97" s="137" t="s">
        <v>631</v>
      </c>
      <c r="D97" s="137" t="s">
        <v>631</v>
      </c>
      <c r="E97" s="137" t="s">
        <v>631</v>
      </c>
      <c r="F97" s="137" t="s">
        <v>631</v>
      </c>
      <c r="G97" s="137" t="s">
        <v>631</v>
      </c>
      <c r="H97" s="137" t="s">
        <v>631</v>
      </c>
      <c r="I97" s="137" t="s">
        <v>631</v>
      </c>
      <c r="J97" s="137" t="s">
        <v>631</v>
      </c>
      <c r="K97" s="137" t="s">
        <v>631</v>
      </c>
      <c r="L97" s="137" t="s">
        <v>631</v>
      </c>
      <c r="M97" s="137" t="s">
        <v>631</v>
      </c>
      <c r="N97" s="137" t="s">
        <v>631</v>
      </c>
      <c r="O97" s="137" t="s">
        <v>631</v>
      </c>
      <c r="P97" s="137" t="s">
        <v>631</v>
      </c>
      <c r="Q97" s="137" t="s">
        <v>631</v>
      </c>
      <c r="R97" s="137" t="s">
        <v>631</v>
      </c>
      <c r="S97" s="137" t="s">
        <v>631</v>
      </c>
      <c r="T97" s="137" t="s">
        <v>631</v>
      </c>
      <c r="U97" s="137" t="s">
        <v>631</v>
      </c>
      <c r="V97" s="137" t="s">
        <v>631</v>
      </c>
      <c r="W97" s="137" t="s">
        <v>631</v>
      </c>
      <c r="X97" s="137" t="s">
        <v>631</v>
      </c>
      <c r="Y97" s="137" t="s">
        <v>631</v>
      </c>
      <c r="Z97" s="137" t="s">
        <v>631</v>
      </c>
      <c r="AA97" s="137" t="s">
        <v>631</v>
      </c>
      <c r="AB97" s="137" t="s">
        <v>631</v>
      </c>
      <c r="AC97" s="137" t="s">
        <v>631</v>
      </c>
      <c r="AD97" s="137" t="s">
        <v>631</v>
      </c>
      <c r="AE97" s="137" t="s">
        <v>631</v>
      </c>
      <c r="AF97" s="137" t="s">
        <v>631</v>
      </c>
      <c r="AG97" s="137" t="s">
        <v>631</v>
      </c>
      <c r="AH97" s="137" t="s">
        <v>631</v>
      </c>
      <c r="AI97" s="137" t="s">
        <v>631</v>
      </c>
      <c r="AJ97" s="137" t="s">
        <v>631</v>
      </c>
      <c r="AK97" s="137" t="s">
        <v>631</v>
      </c>
      <c r="AL97" s="137" t="s">
        <v>631</v>
      </c>
      <c r="AM97" s="137" t="s">
        <v>631</v>
      </c>
      <c r="AN97" s="137" t="s">
        <v>631</v>
      </c>
      <c r="AO97" s="137" t="s">
        <v>631</v>
      </c>
    </row>
    <row r="98" spans="1:41" ht="18" customHeight="1">
      <c r="A98" s="136" t="s">
        <v>790</v>
      </c>
      <c r="B98" s="136" t="s">
        <v>791</v>
      </c>
      <c r="C98" s="137">
        <v>13857</v>
      </c>
      <c r="D98" s="137">
        <v>12014</v>
      </c>
      <c r="E98" s="137">
        <v>10047</v>
      </c>
      <c r="F98" s="137">
        <v>8538</v>
      </c>
      <c r="G98" s="137">
        <v>7168</v>
      </c>
      <c r="H98" s="137">
        <v>6681</v>
      </c>
      <c r="I98" s="137">
        <v>5793</v>
      </c>
      <c r="J98" s="137">
        <v>5161</v>
      </c>
      <c r="K98" s="137">
        <v>4437</v>
      </c>
      <c r="L98" s="137">
        <v>3980</v>
      </c>
      <c r="M98" s="137">
        <v>3715</v>
      </c>
      <c r="N98" s="137">
        <v>3499</v>
      </c>
      <c r="O98" s="137">
        <v>3281</v>
      </c>
      <c r="P98" s="137">
        <v>3129</v>
      </c>
      <c r="Q98" s="137">
        <v>2930</v>
      </c>
      <c r="R98" s="137">
        <v>2642</v>
      </c>
      <c r="S98" s="137">
        <v>2472</v>
      </c>
      <c r="T98" s="137">
        <v>2314</v>
      </c>
      <c r="U98" s="137">
        <v>2119</v>
      </c>
      <c r="V98" s="137">
        <v>2005</v>
      </c>
      <c r="W98" s="137">
        <v>1881</v>
      </c>
      <c r="X98" s="137">
        <v>1749</v>
      </c>
      <c r="Y98" s="137">
        <v>1623</v>
      </c>
      <c r="Z98" s="137">
        <v>1485</v>
      </c>
      <c r="AA98" s="137">
        <v>1343</v>
      </c>
      <c r="AB98" s="137">
        <v>1225</v>
      </c>
      <c r="AC98" s="137">
        <v>1099</v>
      </c>
      <c r="AD98" s="137">
        <v>994</v>
      </c>
      <c r="AE98" s="137">
        <v>872</v>
      </c>
      <c r="AF98" s="137">
        <v>772</v>
      </c>
      <c r="AG98" s="137">
        <v>718</v>
      </c>
      <c r="AH98" s="137">
        <v>711</v>
      </c>
      <c r="AI98" s="137">
        <v>724</v>
      </c>
      <c r="AJ98" s="137">
        <v>698</v>
      </c>
      <c r="AK98" s="137">
        <v>700</v>
      </c>
      <c r="AL98" s="137">
        <v>576</v>
      </c>
      <c r="AM98" s="137">
        <v>572</v>
      </c>
      <c r="AN98" s="137">
        <v>558</v>
      </c>
      <c r="AO98" s="137">
        <v>560</v>
      </c>
    </row>
    <row r="99" spans="1:41" ht="18" customHeight="1">
      <c r="A99" s="136" t="s">
        <v>792</v>
      </c>
      <c r="B99" s="136" t="s">
        <v>793</v>
      </c>
      <c r="C99" s="137">
        <v>894</v>
      </c>
      <c r="D99" s="137">
        <v>772</v>
      </c>
      <c r="E99" s="137">
        <v>677</v>
      </c>
      <c r="F99" s="137">
        <v>576</v>
      </c>
      <c r="G99" s="137">
        <v>480</v>
      </c>
      <c r="H99" s="137">
        <v>433</v>
      </c>
      <c r="I99" s="137">
        <v>348</v>
      </c>
      <c r="J99" s="137">
        <v>303</v>
      </c>
      <c r="K99" s="137">
        <v>255</v>
      </c>
      <c r="L99" s="137">
        <v>223</v>
      </c>
      <c r="M99" s="137">
        <v>213</v>
      </c>
      <c r="N99" s="137">
        <v>198</v>
      </c>
      <c r="O99" s="137">
        <v>187</v>
      </c>
      <c r="P99" s="137">
        <v>184</v>
      </c>
      <c r="Q99" s="137">
        <v>182</v>
      </c>
      <c r="R99" s="137">
        <v>174</v>
      </c>
      <c r="S99" s="137">
        <v>165</v>
      </c>
      <c r="T99" s="137">
        <v>155</v>
      </c>
      <c r="U99" s="137">
        <v>147</v>
      </c>
      <c r="V99" s="137">
        <v>137</v>
      </c>
      <c r="W99" s="137">
        <v>127</v>
      </c>
      <c r="X99" s="137">
        <v>109</v>
      </c>
      <c r="Y99" s="137">
        <v>99</v>
      </c>
      <c r="Z99" s="137">
        <v>90</v>
      </c>
      <c r="AA99" s="137">
        <v>84</v>
      </c>
      <c r="AB99" s="137">
        <v>66</v>
      </c>
      <c r="AC99" s="137">
        <v>70</v>
      </c>
      <c r="AD99" s="137">
        <v>64</v>
      </c>
      <c r="AE99" s="137">
        <v>58</v>
      </c>
      <c r="AF99" s="137">
        <v>44</v>
      </c>
      <c r="AG99" s="137">
        <v>50</v>
      </c>
      <c r="AH99" s="137">
        <v>49</v>
      </c>
      <c r="AI99" s="137">
        <v>51</v>
      </c>
      <c r="AJ99" s="137">
        <v>39</v>
      </c>
      <c r="AK99" s="137">
        <v>43</v>
      </c>
      <c r="AL99" s="137">
        <v>44</v>
      </c>
      <c r="AM99" s="137">
        <v>41</v>
      </c>
      <c r="AN99" s="137">
        <v>36</v>
      </c>
      <c r="AO99" s="137">
        <v>38</v>
      </c>
    </row>
    <row r="100" spans="1:41" ht="18" customHeight="1">
      <c r="A100" s="136" t="s">
        <v>794</v>
      </c>
      <c r="B100" s="136" t="s">
        <v>795</v>
      </c>
      <c r="C100" s="137">
        <v>491</v>
      </c>
      <c r="D100" s="137">
        <v>440</v>
      </c>
      <c r="E100" s="137">
        <v>404</v>
      </c>
      <c r="F100" s="137">
        <v>334</v>
      </c>
      <c r="G100" s="137">
        <v>278</v>
      </c>
      <c r="H100" s="137">
        <v>256</v>
      </c>
      <c r="I100" s="137">
        <v>225</v>
      </c>
      <c r="J100" s="137">
        <v>208</v>
      </c>
      <c r="K100" s="137">
        <v>182</v>
      </c>
      <c r="L100" s="137">
        <v>175</v>
      </c>
      <c r="M100" s="137">
        <v>170</v>
      </c>
      <c r="N100" s="137">
        <v>170</v>
      </c>
      <c r="O100" s="137">
        <v>180</v>
      </c>
      <c r="P100" s="137">
        <v>163</v>
      </c>
      <c r="Q100" s="137">
        <v>149</v>
      </c>
      <c r="R100" s="137">
        <v>142</v>
      </c>
      <c r="S100" s="137">
        <v>144</v>
      </c>
      <c r="T100" s="137">
        <v>135</v>
      </c>
      <c r="U100" s="137">
        <v>137</v>
      </c>
      <c r="V100" s="137">
        <v>128</v>
      </c>
      <c r="W100" s="137">
        <v>121</v>
      </c>
      <c r="X100" s="137">
        <v>141</v>
      </c>
      <c r="Y100" s="137">
        <v>142</v>
      </c>
      <c r="Z100" s="137">
        <v>142</v>
      </c>
      <c r="AA100" s="137">
        <v>153</v>
      </c>
      <c r="AB100" s="137">
        <v>194</v>
      </c>
      <c r="AC100" s="137">
        <v>159</v>
      </c>
      <c r="AD100" s="137">
        <v>161</v>
      </c>
      <c r="AE100" s="137">
        <v>163</v>
      </c>
      <c r="AF100" s="137">
        <v>155</v>
      </c>
      <c r="AG100" s="137">
        <v>163</v>
      </c>
      <c r="AH100" s="137">
        <v>164</v>
      </c>
      <c r="AI100" s="137">
        <v>179</v>
      </c>
      <c r="AJ100" s="137">
        <v>175</v>
      </c>
      <c r="AK100" s="137">
        <v>183</v>
      </c>
      <c r="AL100" s="137">
        <v>183</v>
      </c>
      <c r="AM100" s="137">
        <v>183</v>
      </c>
      <c r="AN100" s="137">
        <v>184</v>
      </c>
      <c r="AO100" s="137">
        <v>181</v>
      </c>
    </row>
    <row r="101" spans="1:41" ht="18" customHeight="1">
      <c r="A101" s="136" t="s">
        <v>796</v>
      </c>
      <c r="B101" s="136" t="s">
        <v>797</v>
      </c>
      <c r="C101" s="137">
        <v>696</v>
      </c>
      <c r="D101" s="137">
        <v>620</v>
      </c>
      <c r="E101" s="137">
        <v>572</v>
      </c>
      <c r="F101" s="137">
        <v>500</v>
      </c>
      <c r="G101" s="137">
        <v>447</v>
      </c>
      <c r="H101" s="137">
        <v>429</v>
      </c>
      <c r="I101" s="137">
        <v>406</v>
      </c>
      <c r="J101" s="137">
        <v>376</v>
      </c>
      <c r="K101" s="137">
        <v>318</v>
      </c>
      <c r="L101" s="137">
        <v>302</v>
      </c>
      <c r="M101" s="137">
        <v>276</v>
      </c>
      <c r="N101" s="137">
        <v>259</v>
      </c>
      <c r="O101" s="137">
        <v>253</v>
      </c>
      <c r="P101" s="137">
        <v>253</v>
      </c>
      <c r="Q101" s="137">
        <v>245</v>
      </c>
      <c r="R101" s="137">
        <v>230</v>
      </c>
      <c r="S101" s="137">
        <v>208</v>
      </c>
      <c r="T101" s="137">
        <v>186</v>
      </c>
      <c r="U101" s="137">
        <v>177</v>
      </c>
      <c r="V101" s="137">
        <v>175</v>
      </c>
      <c r="W101" s="137">
        <v>152</v>
      </c>
      <c r="X101" s="137">
        <v>133</v>
      </c>
      <c r="Y101" s="137">
        <v>120</v>
      </c>
      <c r="Z101" s="137">
        <v>115</v>
      </c>
      <c r="AA101" s="137">
        <v>113</v>
      </c>
      <c r="AB101" s="137">
        <v>107</v>
      </c>
      <c r="AC101" s="137">
        <v>99</v>
      </c>
      <c r="AD101" s="137">
        <v>75</v>
      </c>
      <c r="AE101" s="137">
        <v>75</v>
      </c>
      <c r="AF101" s="137">
        <v>64</v>
      </c>
      <c r="AG101" s="137">
        <v>50</v>
      </c>
      <c r="AH101" s="137">
        <v>39</v>
      </c>
      <c r="AI101" s="137">
        <v>39</v>
      </c>
      <c r="AJ101" s="137">
        <v>41</v>
      </c>
      <c r="AK101" s="137">
        <v>42</v>
      </c>
      <c r="AL101" s="137">
        <v>40</v>
      </c>
      <c r="AM101" s="137">
        <v>35</v>
      </c>
      <c r="AN101" s="137">
        <v>34</v>
      </c>
      <c r="AO101" s="137">
        <v>34</v>
      </c>
    </row>
    <row r="102" spans="1:41" ht="18" customHeight="1">
      <c r="A102" s="136" t="s">
        <v>798</v>
      </c>
      <c r="B102" s="136" t="s">
        <v>799</v>
      </c>
      <c r="C102" s="137">
        <v>151</v>
      </c>
      <c r="D102" s="137">
        <v>130</v>
      </c>
      <c r="E102" s="137">
        <v>117</v>
      </c>
      <c r="F102" s="137">
        <v>102</v>
      </c>
      <c r="G102" s="137">
        <v>80</v>
      </c>
      <c r="H102" s="137">
        <v>76</v>
      </c>
      <c r="I102" s="137">
        <v>64</v>
      </c>
      <c r="J102" s="137">
        <v>58</v>
      </c>
      <c r="K102" s="137">
        <v>50</v>
      </c>
      <c r="L102" s="137">
        <v>46</v>
      </c>
      <c r="M102" s="137">
        <v>42</v>
      </c>
      <c r="N102" s="137">
        <v>41</v>
      </c>
      <c r="O102" s="137">
        <v>35</v>
      </c>
      <c r="P102" s="137">
        <v>32</v>
      </c>
      <c r="Q102" s="137">
        <v>28</v>
      </c>
      <c r="R102" s="137">
        <v>32</v>
      </c>
      <c r="S102" s="137">
        <v>26</v>
      </c>
      <c r="T102" s="137">
        <v>23</v>
      </c>
      <c r="U102" s="137">
        <v>20</v>
      </c>
      <c r="V102" s="137">
        <v>22</v>
      </c>
      <c r="W102" s="137">
        <v>21</v>
      </c>
      <c r="X102" s="137">
        <v>17</v>
      </c>
      <c r="Y102" s="137">
        <v>15</v>
      </c>
      <c r="Z102" s="137">
        <v>10</v>
      </c>
      <c r="AA102" s="137">
        <v>10</v>
      </c>
      <c r="AB102" s="137">
        <v>10</v>
      </c>
      <c r="AC102" s="137">
        <v>8</v>
      </c>
      <c r="AD102" s="137">
        <v>6</v>
      </c>
      <c r="AE102" s="137">
        <v>5</v>
      </c>
      <c r="AF102" s="137">
        <v>5</v>
      </c>
      <c r="AG102" s="137">
        <v>5</v>
      </c>
      <c r="AH102" s="137">
        <v>5</v>
      </c>
      <c r="AI102" s="137" t="s">
        <v>631</v>
      </c>
      <c r="AJ102" s="137">
        <v>5</v>
      </c>
      <c r="AK102" s="137">
        <v>6</v>
      </c>
      <c r="AL102" s="137">
        <v>8</v>
      </c>
      <c r="AM102" s="137">
        <v>8</v>
      </c>
      <c r="AN102" s="137">
        <v>6</v>
      </c>
      <c r="AO102" s="137">
        <v>7</v>
      </c>
    </row>
    <row r="103" spans="1:41" ht="18" customHeight="1">
      <c r="A103" s="136" t="s">
        <v>800</v>
      </c>
      <c r="B103" s="136" t="s">
        <v>801</v>
      </c>
      <c r="C103" s="137">
        <v>2931</v>
      </c>
      <c r="D103" s="137">
        <v>2535</v>
      </c>
      <c r="E103" s="137">
        <v>2116</v>
      </c>
      <c r="F103" s="137">
        <v>1722</v>
      </c>
      <c r="G103" s="137">
        <v>1450</v>
      </c>
      <c r="H103" s="137">
        <v>1336</v>
      </c>
      <c r="I103" s="137">
        <v>1136</v>
      </c>
      <c r="J103" s="137">
        <v>939</v>
      </c>
      <c r="K103" s="137">
        <v>812</v>
      </c>
      <c r="L103" s="137">
        <v>754</v>
      </c>
      <c r="M103" s="137">
        <v>662</v>
      </c>
      <c r="N103" s="137">
        <v>614</v>
      </c>
      <c r="O103" s="137">
        <v>577</v>
      </c>
      <c r="P103" s="137">
        <v>552</v>
      </c>
      <c r="Q103" s="137">
        <v>534</v>
      </c>
      <c r="R103" s="137">
        <v>383</v>
      </c>
      <c r="S103" s="137">
        <v>365</v>
      </c>
      <c r="T103" s="137">
        <v>346</v>
      </c>
      <c r="U103" s="137">
        <v>320</v>
      </c>
      <c r="V103" s="137">
        <v>297</v>
      </c>
      <c r="W103" s="137">
        <v>268</v>
      </c>
      <c r="X103" s="137">
        <v>235</v>
      </c>
      <c r="Y103" s="137">
        <v>211</v>
      </c>
      <c r="Z103" s="137">
        <v>189</v>
      </c>
      <c r="AA103" s="137">
        <v>158</v>
      </c>
      <c r="AB103" s="137">
        <v>135</v>
      </c>
      <c r="AC103" s="137">
        <v>124</v>
      </c>
      <c r="AD103" s="137">
        <v>109</v>
      </c>
      <c r="AE103" s="137">
        <v>92</v>
      </c>
      <c r="AF103" s="137">
        <v>70</v>
      </c>
      <c r="AG103" s="137">
        <v>58</v>
      </c>
      <c r="AH103" s="137">
        <v>56</v>
      </c>
      <c r="AI103" s="137">
        <v>56</v>
      </c>
      <c r="AJ103" s="137">
        <v>48</v>
      </c>
      <c r="AK103" s="137">
        <v>50</v>
      </c>
      <c r="AL103" s="137">
        <v>49</v>
      </c>
      <c r="AM103" s="137">
        <v>50</v>
      </c>
      <c r="AN103" s="137">
        <v>48</v>
      </c>
      <c r="AO103" s="137">
        <v>55</v>
      </c>
    </row>
    <row r="104" spans="1:41" ht="18" customHeight="1">
      <c r="A104" s="136" t="s">
        <v>802</v>
      </c>
      <c r="B104" s="136" t="s">
        <v>803</v>
      </c>
      <c r="C104" s="137">
        <v>335</v>
      </c>
      <c r="D104" s="137">
        <v>292</v>
      </c>
      <c r="E104" s="137">
        <v>264</v>
      </c>
      <c r="F104" s="137">
        <v>237</v>
      </c>
      <c r="G104" s="137">
        <v>189</v>
      </c>
      <c r="H104" s="137">
        <v>181</v>
      </c>
      <c r="I104" s="137">
        <v>144</v>
      </c>
      <c r="J104" s="137">
        <v>132</v>
      </c>
      <c r="K104" s="137">
        <v>117</v>
      </c>
      <c r="L104" s="137">
        <v>102</v>
      </c>
      <c r="M104" s="137">
        <v>105</v>
      </c>
      <c r="N104" s="137">
        <v>95</v>
      </c>
      <c r="O104" s="137">
        <v>84</v>
      </c>
      <c r="P104" s="137">
        <v>83</v>
      </c>
      <c r="Q104" s="137">
        <v>79</v>
      </c>
      <c r="R104" s="137">
        <v>70</v>
      </c>
      <c r="S104" s="137">
        <v>66</v>
      </c>
      <c r="T104" s="137">
        <v>65</v>
      </c>
      <c r="U104" s="137">
        <v>59</v>
      </c>
      <c r="V104" s="137">
        <v>58</v>
      </c>
      <c r="W104" s="137">
        <v>53</v>
      </c>
      <c r="X104" s="137">
        <v>44</v>
      </c>
      <c r="Y104" s="137">
        <v>41</v>
      </c>
      <c r="Z104" s="137">
        <v>40</v>
      </c>
      <c r="AA104" s="137">
        <v>32</v>
      </c>
      <c r="AB104" s="137">
        <v>26</v>
      </c>
      <c r="AC104" s="137">
        <v>26</v>
      </c>
      <c r="AD104" s="137">
        <v>20</v>
      </c>
      <c r="AE104" s="137">
        <v>17</v>
      </c>
      <c r="AF104" s="137">
        <v>14</v>
      </c>
      <c r="AG104" s="137">
        <v>12</v>
      </c>
      <c r="AH104" s="137">
        <v>11</v>
      </c>
      <c r="AI104" s="137">
        <v>9</v>
      </c>
      <c r="AJ104" s="137" t="s">
        <v>631</v>
      </c>
      <c r="AK104" s="137">
        <v>5</v>
      </c>
      <c r="AL104" s="137">
        <v>6</v>
      </c>
      <c r="AM104" s="137">
        <v>7</v>
      </c>
      <c r="AN104" s="137">
        <v>7</v>
      </c>
      <c r="AO104" s="137">
        <v>6</v>
      </c>
    </row>
    <row r="105" spans="1:41" ht="18" customHeight="1">
      <c r="A105" s="136" t="s">
        <v>804</v>
      </c>
      <c r="B105" s="136" t="s">
        <v>805</v>
      </c>
      <c r="C105" s="137">
        <v>126</v>
      </c>
      <c r="D105" s="137">
        <v>98</v>
      </c>
      <c r="E105" s="137">
        <v>84</v>
      </c>
      <c r="F105" s="137">
        <v>75</v>
      </c>
      <c r="G105" s="137">
        <v>54</v>
      </c>
      <c r="H105" s="137">
        <v>50</v>
      </c>
      <c r="I105" s="137">
        <v>44</v>
      </c>
      <c r="J105" s="137">
        <v>40</v>
      </c>
      <c r="K105" s="137">
        <v>35</v>
      </c>
      <c r="L105" s="137">
        <v>34</v>
      </c>
      <c r="M105" s="137">
        <v>30</v>
      </c>
      <c r="N105" s="137">
        <v>29</v>
      </c>
      <c r="O105" s="137">
        <v>28</v>
      </c>
      <c r="P105" s="137">
        <v>25</v>
      </c>
      <c r="Q105" s="137">
        <v>21</v>
      </c>
      <c r="R105" s="137">
        <v>18</v>
      </c>
      <c r="S105" s="137">
        <v>18</v>
      </c>
      <c r="T105" s="137">
        <v>17</v>
      </c>
      <c r="U105" s="137">
        <v>12</v>
      </c>
      <c r="V105" s="137">
        <v>12</v>
      </c>
      <c r="W105" s="137">
        <v>10</v>
      </c>
      <c r="X105" s="137">
        <v>12</v>
      </c>
      <c r="Y105" s="137">
        <v>10</v>
      </c>
      <c r="Z105" s="137">
        <v>8</v>
      </c>
      <c r="AA105" s="137">
        <v>5</v>
      </c>
      <c r="AB105" s="137" t="s">
        <v>631</v>
      </c>
      <c r="AC105" s="137">
        <v>6</v>
      </c>
      <c r="AD105" s="137">
        <v>6</v>
      </c>
      <c r="AE105" s="137">
        <v>6</v>
      </c>
      <c r="AF105" s="137">
        <v>5</v>
      </c>
      <c r="AG105" s="137" t="s">
        <v>631</v>
      </c>
      <c r="AH105" s="137" t="s">
        <v>631</v>
      </c>
      <c r="AI105" s="137" t="s">
        <v>631</v>
      </c>
      <c r="AJ105" s="137" t="s">
        <v>631</v>
      </c>
      <c r="AK105" s="137" t="s">
        <v>631</v>
      </c>
      <c r="AL105" s="137" t="s">
        <v>631</v>
      </c>
      <c r="AM105" s="137" t="s">
        <v>631</v>
      </c>
      <c r="AN105" s="137" t="s">
        <v>631</v>
      </c>
      <c r="AO105" s="137" t="s">
        <v>631</v>
      </c>
    </row>
    <row r="106" spans="1:41" ht="18" customHeight="1">
      <c r="A106" s="136" t="s">
        <v>806</v>
      </c>
      <c r="B106" s="136" t="s">
        <v>807</v>
      </c>
      <c r="C106" s="137">
        <v>1203</v>
      </c>
      <c r="D106" s="137">
        <v>1041</v>
      </c>
      <c r="E106" s="137">
        <v>774</v>
      </c>
      <c r="F106" s="137">
        <v>534</v>
      </c>
      <c r="G106" s="137">
        <v>441</v>
      </c>
      <c r="H106" s="137">
        <v>411</v>
      </c>
      <c r="I106" s="137">
        <v>357</v>
      </c>
      <c r="J106" s="137">
        <v>264</v>
      </c>
      <c r="K106" s="137">
        <v>234</v>
      </c>
      <c r="L106" s="137">
        <v>227</v>
      </c>
      <c r="M106" s="137">
        <v>156</v>
      </c>
      <c r="N106" s="137">
        <v>153</v>
      </c>
      <c r="O106" s="137">
        <v>150</v>
      </c>
      <c r="P106" s="137">
        <v>146</v>
      </c>
      <c r="Q106" s="137">
        <v>157</v>
      </c>
      <c r="R106" s="137">
        <v>40</v>
      </c>
      <c r="S106" s="137">
        <v>42</v>
      </c>
      <c r="T106" s="137">
        <v>47</v>
      </c>
      <c r="U106" s="137">
        <v>49</v>
      </c>
      <c r="V106" s="137">
        <v>47</v>
      </c>
      <c r="W106" s="137">
        <v>41</v>
      </c>
      <c r="X106" s="137">
        <v>30</v>
      </c>
      <c r="Y106" s="137">
        <v>30</v>
      </c>
      <c r="Z106" s="137">
        <v>25</v>
      </c>
      <c r="AA106" s="137">
        <v>22</v>
      </c>
      <c r="AB106" s="137">
        <v>25</v>
      </c>
      <c r="AC106" s="137">
        <v>24</v>
      </c>
      <c r="AD106" s="137">
        <v>19</v>
      </c>
      <c r="AE106" s="137">
        <v>16</v>
      </c>
      <c r="AF106" s="137">
        <v>11</v>
      </c>
      <c r="AG106" s="137">
        <v>10</v>
      </c>
      <c r="AH106" s="137">
        <v>9</v>
      </c>
      <c r="AI106" s="137">
        <v>9</v>
      </c>
      <c r="AJ106" s="137">
        <v>9</v>
      </c>
      <c r="AK106" s="137">
        <v>8</v>
      </c>
      <c r="AL106" s="137">
        <v>9</v>
      </c>
      <c r="AM106" s="137">
        <v>9</v>
      </c>
      <c r="AN106" s="137">
        <v>9</v>
      </c>
      <c r="AO106" s="137">
        <v>12</v>
      </c>
    </row>
    <row r="107" spans="1:41" ht="18" customHeight="1">
      <c r="A107" s="136" t="s">
        <v>808</v>
      </c>
      <c r="B107" s="136" t="s">
        <v>809</v>
      </c>
      <c r="C107" s="137">
        <v>279</v>
      </c>
      <c r="D107" s="137">
        <v>236</v>
      </c>
      <c r="E107" s="137">
        <v>213</v>
      </c>
      <c r="F107" s="137">
        <v>187</v>
      </c>
      <c r="G107" s="137">
        <v>159</v>
      </c>
      <c r="H107" s="137">
        <v>136</v>
      </c>
      <c r="I107" s="137">
        <v>120</v>
      </c>
      <c r="J107" s="137">
        <v>98</v>
      </c>
      <c r="K107" s="137">
        <v>78</v>
      </c>
      <c r="L107" s="137">
        <v>73</v>
      </c>
      <c r="M107" s="137">
        <v>62</v>
      </c>
      <c r="N107" s="137">
        <v>56</v>
      </c>
      <c r="O107" s="137">
        <v>53</v>
      </c>
      <c r="P107" s="137">
        <v>48</v>
      </c>
      <c r="Q107" s="137">
        <v>46</v>
      </c>
      <c r="R107" s="137">
        <v>39</v>
      </c>
      <c r="S107" s="137">
        <v>36</v>
      </c>
      <c r="T107" s="137">
        <v>35</v>
      </c>
      <c r="U107" s="137">
        <v>32</v>
      </c>
      <c r="V107" s="137">
        <v>27</v>
      </c>
      <c r="W107" s="137">
        <v>26</v>
      </c>
      <c r="X107" s="137">
        <v>23</v>
      </c>
      <c r="Y107" s="137">
        <v>23</v>
      </c>
      <c r="Z107" s="137">
        <v>19</v>
      </c>
      <c r="AA107" s="137">
        <v>16</v>
      </c>
      <c r="AB107" s="137">
        <v>14</v>
      </c>
      <c r="AC107" s="137">
        <v>13</v>
      </c>
      <c r="AD107" s="137">
        <v>12</v>
      </c>
      <c r="AE107" s="137">
        <v>9</v>
      </c>
      <c r="AF107" s="137">
        <v>5</v>
      </c>
      <c r="AG107" s="137" t="s">
        <v>631</v>
      </c>
      <c r="AH107" s="137" t="s">
        <v>631</v>
      </c>
      <c r="AI107" s="137">
        <v>5</v>
      </c>
      <c r="AJ107" s="137" t="s">
        <v>631</v>
      </c>
      <c r="AK107" s="137" t="s">
        <v>631</v>
      </c>
      <c r="AL107" s="137" t="s">
        <v>631</v>
      </c>
      <c r="AM107" s="137">
        <v>5</v>
      </c>
      <c r="AN107" s="137">
        <v>5</v>
      </c>
      <c r="AO107" s="137">
        <v>6</v>
      </c>
    </row>
    <row r="108" spans="1:41" ht="18" customHeight="1">
      <c r="A108" s="136" t="s">
        <v>810</v>
      </c>
      <c r="B108" s="136" t="s">
        <v>811</v>
      </c>
      <c r="C108" s="137">
        <v>262</v>
      </c>
      <c r="D108" s="137">
        <v>237</v>
      </c>
      <c r="E108" s="137">
        <v>208</v>
      </c>
      <c r="F108" s="137">
        <v>175</v>
      </c>
      <c r="G108" s="137">
        <v>150</v>
      </c>
      <c r="H108" s="137">
        <v>141</v>
      </c>
      <c r="I108" s="137">
        <v>123</v>
      </c>
      <c r="J108" s="137">
        <v>114</v>
      </c>
      <c r="K108" s="137">
        <v>103</v>
      </c>
      <c r="L108" s="137">
        <v>103</v>
      </c>
      <c r="M108" s="137">
        <v>101</v>
      </c>
      <c r="N108" s="137">
        <v>99</v>
      </c>
      <c r="O108" s="137">
        <v>91</v>
      </c>
      <c r="P108" s="137">
        <v>90</v>
      </c>
      <c r="Q108" s="137">
        <v>80</v>
      </c>
      <c r="R108" s="137">
        <v>80</v>
      </c>
      <c r="S108" s="137">
        <v>76</v>
      </c>
      <c r="T108" s="137">
        <v>69</v>
      </c>
      <c r="U108" s="137">
        <v>65</v>
      </c>
      <c r="V108" s="137">
        <v>56</v>
      </c>
      <c r="W108" s="137">
        <v>48</v>
      </c>
      <c r="X108" s="137">
        <v>48</v>
      </c>
      <c r="Y108" s="137">
        <v>37</v>
      </c>
      <c r="Z108" s="137">
        <v>36</v>
      </c>
      <c r="AA108" s="137">
        <v>28</v>
      </c>
      <c r="AB108" s="137">
        <v>23</v>
      </c>
      <c r="AC108" s="137">
        <v>21</v>
      </c>
      <c r="AD108" s="137">
        <v>19</v>
      </c>
      <c r="AE108" s="137">
        <v>16</v>
      </c>
      <c r="AF108" s="137">
        <v>11</v>
      </c>
      <c r="AG108" s="137">
        <v>9</v>
      </c>
      <c r="AH108" s="137">
        <v>10</v>
      </c>
      <c r="AI108" s="137">
        <v>10</v>
      </c>
      <c r="AJ108" s="137">
        <v>12</v>
      </c>
      <c r="AK108" s="137">
        <v>14</v>
      </c>
      <c r="AL108" s="137">
        <v>13</v>
      </c>
      <c r="AM108" s="137">
        <v>12</v>
      </c>
      <c r="AN108" s="137">
        <v>10</v>
      </c>
      <c r="AO108" s="137">
        <v>12</v>
      </c>
    </row>
    <row r="109" spans="1:41" ht="18" customHeight="1">
      <c r="A109" s="136" t="s">
        <v>812</v>
      </c>
      <c r="B109" s="136" t="s">
        <v>813</v>
      </c>
      <c r="C109" s="137">
        <v>244</v>
      </c>
      <c r="D109" s="137">
        <v>205</v>
      </c>
      <c r="E109" s="137">
        <v>189</v>
      </c>
      <c r="F109" s="137">
        <v>163</v>
      </c>
      <c r="G109" s="137">
        <v>138</v>
      </c>
      <c r="H109" s="137">
        <v>124</v>
      </c>
      <c r="I109" s="137">
        <v>108</v>
      </c>
      <c r="J109" s="137">
        <v>89</v>
      </c>
      <c r="K109" s="137">
        <v>77</v>
      </c>
      <c r="L109" s="137">
        <v>68</v>
      </c>
      <c r="M109" s="137">
        <v>69</v>
      </c>
      <c r="N109" s="137">
        <v>58</v>
      </c>
      <c r="O109" s="137">
        <v>56</v>
      </c>
      <c r="P109" s="137">
        <v>54</v>
      </c>
      <c r="Q109" s="137">
        <v>49</v>
      </c>
      <c r="R109" s="137">
        <v>47</v>
      </c>
      <c r="S109" s="137">
        <v>45</v>
      </c>
      <c r="T109" s="137">
        <v>41</v>
      </c>
      <c r="U109" s="137">
        <v>37</v>
      </c>
      <c r="V109" s="137">
        <v>35</v>
      </c>
      <c r="W109" s="137">
        <v>31</v>
      </c>
      <c r="X109" s="137">
        <v>25</v>
      </c>
      <c r="Y109" s="137">
        <v>24</v>
      </c>
      <c r="Z109" s="137">
        <v>20</v>
      </c>
      <c r="AA109" s="137">
        <v>19</v>
      </c>
      <c r="AB109" s="137">
        <v>16</v>
      </c>
      <c r="AC109" s="137">
        <v>13</v>
      </c>
      <c r="AD109" s="137">
        <v>14</v>
      </c>
      <c r="AE109" s="137">
        <v>13</v>
      </c>
      <c r="AF109" s="137">
        <v>12</v>
      </c>
      <c r="AG109" s="137">
        <v>12</v>
      </c>
      <c r="AH109" s="137">
        <v>12</v>
      </c>
      <c r="AI109" s="137">
        <v>13</v>
      </c>
      <c r="AJ109" s="137">
        <v>9</v>
      </c>
      <c r="AK109" s="137">
        <v>9</v>
      </c>
      <c r="AL109" s="137">
        <v>9</v>
      </c>
      <c r="AM109" s="137">
        <v>8</v>
      </c>
      <c r="AN109" s="137">
        <v>8</v>
      </c>
      <c r="AO109" s="137">
        <v>10</v>
      </c>
    </row>
    <row r="110" spans="1:41" ht="18" customHeight="1">
      <c r="A110" s="136" t="s">
        <v>814</v>
      </c>
      <c r="B110" s="136" t="s">
        <v>815</v>
      </c>
      <c r="C110" s="137">
        <v>237</v>
      </c>
      <c r="D110" s="137">
        <v>210</v>
      </c>
      <c r="E110" s="137">
        <v>186</v>
      </c>
      <c r="F110" s="137">
        <v>177</v>
      </c>
      <c r="G110" s="137">
        <v>164</v>
      </c>
      <c r="H110" s="137">
        <v>150</v>
      </c>
      <c r="I110" s="137">
        <v>118</v>
      </c>
      <c r="J110" s="137">
        <v>95</v>
      </c>
      <c r="K110" s="137">
        <v>76</v>
      </c>
      <c r="L110" s="137">
        <v>65</v>
      </c>
      <c r="M110" s="137">
        <v>56</v>
      </c>
      <c r="N110" s="137">
        <v>46</v>
      </c>
      <c r="O110" s="137">
        <v>42</v>
      </c>
      <c r="P110" s="137">
        <v>37</v>
      </c>
      <c r="Q110" s="137">
        <v>35</v>
      </c>
      <c r="R110" s="137">
        <v>31</v>
      </c>
      <c r="S110" s="137">
        <v>28</v>
      </c>
      <c r="T110" s="137">
        <v>25</v>
      </c>
      <c r="U110" s="137">
        <v>23</v>
      </c>
      <c r="V110" s="137">
        <v>20</v>
      </c>
      <c r="W110" s="137">
        <v>19</v>
      </c>
      <c r="X110" s="137">
        <v>18</v>
      </c>
      <c r="Y110" s="137">
        <v>15</v>
      </c>
      <c r="Z110" s="137">
        <v>13</v>
      </c>
      <c r="AA110" s="137">
        <v>11</v>
      </c>
      <c r="AB110" s="137">
        <v>7</v>
      </c>
      <c r="AC110" s="137">
        <v>6</v>
      </c>
      <c r="AD110" s="137">
        <v>5</v>
      </c>
      <c r="AE110" s="137" t="s">
        <v>631</v>
      </c>
      <c r="AF110" s="137" t="s">
        <v>631</v>
      </c>
      <c r="AG110" s="137" t="s">
        <v>631</v>
      </c>
      <c r="AH110" s="137" t="s">
        <v>631</v>
      </c>
      <c r="AI110" s="137" t="s">
        <v>631</v>
      </c>
      <c r="AJ110" s="137" t="s">
        <v>631</v>
      </c>
      <c r="AK110" s="137" t="s">
        <v>631</v>
      </c>
      <c r="AL110" s="137" t="s">
        <v>631</v>
      </c>
      <c r="AM110" s="137" t="s">
        <v>631</v>
      </c>
      <c r="AN110" s="137" t="s">
        <v>631</v>
      </c>
      <c r="AO110" s="137" t="s">
        <v>631</v>
      </c>
    </row>
    <row r="111" spans="1:41" ht="18" customHeight="1">
      <c r="A111" s="136" t="s">
        <v>816</v>
      </c>
      <c r="B111" s="136" t="s">
        <v>817</v>
      </c>
      <c r="C111" s="137">
        <v>245</v>
      </c>
      <c r="D111" s="137">
        <v>216</v>
      </c>
      <c r="E111" s="137">
        <v>198</v>
      </c>
      <c r="F111" s="137">
        <v>174</v>
      </c>
      <c r="G111" s="137">
        <v>155</v>
      </c>
      <c r="H111" s="137">
        <v>143</v>
      </c>
      <c r="I111" s="137">
        <v>122</v>
      </c>
      <c r="J111" s="137">
        <v>107</v>
      </c>
      <c r="K111" s="137">
        <v>92</v>
      </c>
      <c r="L111" s="137">
        <v>82</v>
      </c>
      <c r="M111" s="137">
        <v>83</v>
      </c>
      <c r="N111" s="137">
        <v>78</v>
      </c>
      <c r="O111" s="137">
        <v>73</v>
      </c>
      <c r="P111" s="137">
        <v>69</v>
      </c>
      <c r="Q111" s="137">
        <v>67</v>
      </c>
      <c r="R111" s="137">
        <v>58</v>
      </c>
      <c r="S111" s="137">
        <v>54</v>
      </c>
      <c r="T111" s="137">
        <v>47</v>
      </c>
      <c r="U111" s="137">
        <v>43</v>
      </c>
      <c r="V111" s="137">
        <v>42</v>
      </c>
      <c r="W111" s="137">
        <v>40</v>
      </c>
      <c r="X111" s="137">
        <v>35</v>
      </c>
      <c r="Y111" s="137">
        <v>31</v>
      </c>
      <c r="Z111" s="137">
        <v>28</v>
      </c>
      <c r="AA111" s="137">
        <v>25</v>
      </c>
      <c r="AB111" s="137">
        <v>20</v>
      </c>
      <c r="AC111" s="137">
        <v>15</v>
      </c>
      <c r="AD111" s="137">
        <v>14</v>
      </c>
      <c r="AE111" s="137">
        <v>12</v>
      </c>
      <c r="AF111" s="137">
        <v>10</v>
      </c>
      <c r="AG111" s="137">
        <v>7</v>
      </c>
      <c r="AH111" s="137">
        <v>7</v>
      </c>
      <c r="AI111" s="137">
        <v>6</v>
      </c>
      <c r="AJ111" s="137" t="s">
        <v>631</v>
      </c>
      <c r="AK111" s="137" t="s">
        <v>631</v>
      </c>
      <c r="AL111" s="137" t="s">
        <v>631</v>
      </c>
      <c r="AM111" s="137" t="s">
        <v>631</v>
      </c>
      <c r="AN111" s="137" t="s">
        <v>631</v>
      </c>
      <c r="AO111" s="137" t="s">
        <v>631</v>
      </c>
    </row>
    <row r="112" spans="1:41" ht="18" customHeight="1">
      <c r="A112" s="136" t="s">
        <v>818</v>
      </c>
      <c r="B112" s="136" t="s">
        <v>819</v>
      </c>
      <c r="C112" s="137">
        <v>2662</v>
      </c>
      <c r="D112" s="137">
        <v>2400</v>
      </c>
      <c r="E112" s="137">
        <v>1621</v>
      </c>
      <c r="F112" s="137">
        <v>1330</v>
      </c>
      <c r="G112" s="137">
        <v>1091</v>
      </c>
      <c r="H112" s="137">
        <v>1000</v>
      </c>
      <c r="I112" s="137">
        <v>889</v>
      </c>
      <c r="J112" s="137">
        <v>802</v>
      </c>
      <c r="K112" s="137">
        <v>689</v>
      </c>
      <c r="L112" s="137">
        <v>628</v>
      </c>
      <c r="M112" s="137">
        <v>618</v>
      </c>
      <c r="N112" s="137">
        <v>592</v>
      </c>
      <c r="O112" s="137">
        <v>544</v>
      </c>
      <c r="P112" s="137">
        <v>512</v>
      </c>
      <c r="Q112" s="137">
        <v>475</v>
      </c>
      <c r="R112" s="137">
        <v>444</v>
      </c>
      <c r="S112" s="137">
        <v>408</v>
      </c>
      <c r="T112" s="137">
        <v>379</v>
      </c>
      <c r="U112" s="137">
        <v>333</v>
      </c>
      <c r="V112" s="137">
        <v>308</v>
      </c>
      <c r="W112" s="137">
        <v>308</v>
      </c>
      <c r="X112" s="137">
        <v>287</v>
      </c>
      <c r="Y112" s="137">
        <v>265</v>
      </c>
      <c r="Z112" s="137">
        <v>233</v>
      </c>
      <c r="AA112" s="137">
        <v>195</v>
      </c>
      <c r="AB112" s="137">
        <v>172</v>
      </c>
      <c r="AC112" s="137">
        <v>156</v>
      </c>
      <c r="AD112" s="137">
        <v>142</v>
      </c>
      <c r="AE112" s="137">
        <v>127</v>
      </c>
      <c r="AF112" s="137">
        <v>109</v>
      </c>
      <c r="AG112" s="137">
        <v>102</v>
      </c>
      <c r="AH112" s="137">
        <v>100</v>
      </c>
      <c r="AI112" s="137">
        <v>89</v>
      </c>
      <c r="AJ112" s="137">
        <v>85</v>
      </c>
      <c r="AK112" s="137">
        <v>83</v>
      </c>
      <c r="AL112" s="137">
        <v>78</v>
      </c>
      <c r="AM112" s="137">
        <v>77</v>
      </c>
      <c r="AN112" s="137">
        <v>75</v>
      </c>
      <c r="AO112" s="137">
        <v>74</v>
      </c>
    </row>
    <row r="113" spans="1:41" ht="18" customHeight="1">
      <c r="A113" s="136" t="s">
        <v>820</v>
      </c>
      <c r="B113" s="136" t="s">
        <v>821</v>
      </c>
      <c r="C113" s="137">
        <v>307</v>
      </c>
      <c r="D113" s="137">
        <v>282</v>
      </c>
      <c r="E113" s="137">
        <v>259</v>
      </c>
      <c r="F113" s="137">
        <v>215</v>
      </c>
      <c r="G113" s="137">
        <v>139</v>
      </c>
      <c r="H113" s="137">
        <v>122</v>
      </c>
      <c r="I113" s="137">
        <v>105</v>
      </c>
      <c r="J113" s="137">
        <v>103</v>
      </c>
      <c r="K113" s="137">
        <v>91</v>
      </c>
      <c r="L113" s="137">
        <v>83</v>
      </c>
      <c r="M113" s="137">
        <v>92</v>
      </c>
      <c r="N113" s="137">
        <v>76</v>
      </c>
      <c r="O113" s="137">
        <v>61</v>
      </c>
      <c r="P113" s="137">
        <v>63</v>
      </c>
      <c r="Q113" s="137">
        <v>58</v>
      </c>
      <c r="R113" s="137">
        <v>57</v>
      </c>
      <c r="S113" s="137">
        <v>56</v>
      </c>
      <c r="T113" s="137">
        <v>50</v>
      </c>
      <c r="U113" s="137">
        <v>44</v>
      </c>
      <c r="V113" s="137">
        <v>40</v>
      </c>
      <c r="W113" s="137">
        <v>63</v>
      </c>
      <c r="X113" s="137">
        <v>54</v>
      </c>
      <c r="Y113" s="137">
        <v>62</v>
      </c>
      <c r="Z113" s="137">
        <v>54</v>
      </c>
      <c r="AA113" s="137">
        <v>30</v>
      </c>
      <c r="AB113" s="137">
        <v>26</v>
      </c>
      <c r="AC113" s="137">
        <v>21</v>
      </c>
      <c r="AD113" s="137">
        <v>20</v>
      </c>
      <c r="AE113" s="137">
        <v>15</v>
      </c>
      <c r="AF113" s="137">
        <v>14</v>
      </c>
      <c r="AG113" s="137">
        <v>14</v>
      </c>
      <c r="AH113" s="137">
        <v>12</v>
      </c>
      <c r="AI113" s="137">
        <v>10</v>
      </c>
      <c r="AJ113" s="137">
        <v>9</v>
      </c>
      <c r="AK113" s="137">
        <v>9</v>
      </c>
      <c r="AL113" s="137">
        <v>8</v>
      </c>
      <c r="AM113" s="137">
        <v>8</v>
      </c>
      <c r="AN113" s="137">
        <v>9</v>
      </c>
      <c r="AO113" s="137">
        <v>8</v>
      </c>
    </row>
    <row r="114" spans="1:41" ht="18" customHeight="1">
      <c r="A114" s="136" t="s">
        <v>822</v>
      </c>
      <c r="B114" s="136" t="s">
        <v>823</v>
      </c>
      <c r="C114" s="137">
        <v>516</v>
      </c>
      <c r="D114" s="137">
        <v>433</v>
      </c>
      <c r="E114" s="137">
        <v>389</v>
      </c>
      <c r="F114" s="137">
        <v>348</v>
      </c>
      <c r="G114" s="137">
        <v>295</v>
      </c>
      <c r="H114" s="137">
        <v>267</v>
      </c>
      <c r="I114" s="137">
        <v>236</v>
      </c>
      <c r="J114" s="137">
        <v>211</v>
      </c>
      <c r="K114" s="137">
        <v>177</v>
      </c>
      <c r="L114" s="137">
        <v>165</v>
      </c>
      <c r="M114" s="137">
        <v>162</v>
      </c>
      <c r="N114" s="137">
        <v>171</v>
      </c>
      <c r="O114" s="137">
        <v>174</v>
      </c>
      <c r="P114" s="137">
        <v>158</v>
      </c>
      <c r="Q114" s="137">
        <v>156</v>
      </c>
      <c r="R114" s="137">
        <v>146</v>
      </c>
      <c r="S114" s="137">
        <v>123</v>
      </c>
      <c r="T114" s="137">
        <v>113</v>
      </c>
      <c r="U114" s="137">
        <v>90</v>
      </c>
      <c r="V114" s="137">
        <v>84</v>
      </c>
      <c r="W114" s="137">
        <v>82</v>
      </c>
      <c r="X114" s="137">
        <v>79</v>
      </c>
      <c r="Y114" s="137">
        <v>67</v>
      </c>
      <c r="Z114" s="137">
        <v>59</v>
      </c>
      <c r="AA114" s="137">
        <v>58</v>
      </c>
      <c r="AB114" s="137">
        <v>47</v>
      </c>
      <c r="AC114" s="137">
        <v>47</v>
      </c>
      <c r="AD114" s="137">
        <v>42</v>
      </c>
      <c r="AE114" s="137">
        <v>42</v>
      </c>
      <c r="AF114" s="137">
        <v>38</v>
      </c>
      <c r="AG114" s="137">
        <v>36</v>
      </c>
      <c r="AH114" s="137">
        <v>35</v>
      </c>
      <c r="AI114" s="137">
        <v>31</v>
      </c>
      <c r="AJ114" s="137">
        <v>28</v>
      </c>
      <c r="AK114" s="137">
        <v>26</v>
      </c>
      <c r="AL114" s="137">
        <v>26</v>
      </c>
      <c r="AM114" s="137">
        <v>24</v>
      </c>
      <c r="AN114" s="137">
        <v>25</v>
      </c>
      <c r="AO114" s="137">
        <v>26</v>
      </c>
    </row>
    <row r="115" spans="1:41" ht="18" customHeight="1">
      <c r="A115" s="136" t="s">
        <v>824</v>
      </c>
      <c r="B115" s="136" t="s">
        <v>825</v>
      </c>
      <c r="C115" s="137">
        <v>1021</v>
      </c>
      <c r="D115" s="137">
        <v>1010</v>
      </c>
      <c r="E115" s="137">
        <v>382</v>
      </c>
      <c r="F115" s="137">
        <v>244</v>
      </c>
      <c r="G115" s="137">
        <v>214</v>
      </c>
      <c r="H115" s="137">
        <v>189</v>
      </c>
      <c r="I115" s="137">
        <v>172</v>
      </c>
      <c r="J115" s="137">
        <v>155</v>
      </c>
      <c r="K115" s="137">
        <v>134</v>
      </c>
      <c r="L115" s="137">
        <v>116</v>
      </c>
      <c r="M115" s="137">
        <v>100</v>
      </c>
      <c r="N115" s="137">
        <v>90</v>
      </c>
      <c r="O115" s="137">
        <v>90</v>
      </c>
      <c r="P115" s="137">
        <v>81</v>
      </c>
      <c r="Q115" s="137">
        <v>73</v>
      </c>
      <c r="R115" s="137">
        <v>67</v>
      </c>
      <c r="S115" s="137">
        <v>60</v>
      </c>
      <c r="T115" s="137">
        <v>56</v>
      </c>
      <c r="U115" s="137">
        <v>50</v>
      </c>
      <c r="V115" s="137">
        <v>50</v>
      </c>
      <c r="W115" s="137">
        <v>47</v>
      </c>
      <c r="X115" s="137">
        <v>49</v>
      </c>
      <c r="Y115" s="137">
        <v>44</v>
      </c>
      <c r="Z115" s="137">
        <v>39</v>
      </c>
      <c r="AA115" s="137">
        <v>39</v>
      </c>
      <c r="AB115" s="137">
        <v>35</v>
      </c>
      <c r="AC115" s="137">
        <v>33</v>
      </c>
      <c r="AD115" s="137">
        <v>25</v>
      </c>
      <c r="AE115" s="137">
        <v>22</v>
      </c>
      <c r="AF115" s="137">
        <v>18</v>
      </c>
      <c r="AG115" s="137">
        <v>16</v>
      </c>
      <c r="AH115" s="137">
        <v>17</v>
      </c>
      <c r="AI115" s="137">
        <v>16</v>
      </c>
      <c r="AJ115" s="137">
        <v>16</v>
      </c>
      <c r="AK115" s="137">
        <v>16</v>
      </c>
      <c r="AL115" s="137">
        <v>14</v>
      </c>
      <c r="AM115" s="137">
        <v>15</v>
      </c>
      <c r="AN115" s="137">
        <v>14</v>
      </c>
      <c r="AO115" s="137">
        <v>13</v>
      </c>
    </row>
    <row r="116" spans="1:41" ht="18" customHeight="1">
      <c r="A116" s="136" t="s">
        <v>826</v>
      </c>
      <c r="B116" s="136" t="s">
        <v>827</v>
      </c>
      <c r="C116" s="137">
        <v>279</v>
      </c>
      <c r="D116" s="137">
        <v>237</v>
      </c>
      <c r="E116" s="137">
        <v>207</v>
      </c>
      <c r="F116" s="137">
        <v>189</v>
      </c>
      <c r="G116" s="137">
        <v>156</v>
      </c>
      <c r="H116" s="137">
        <v>147</v>
      </c>
      <c r="I116" s="137">
        <v>129</v>
      </c>
      <c r="J116" s="137">
        <v>121</v>
      </c>
      <c r="K116" s="137">
        <v>101</v>
      </c>
      <c r="L116" s="137">
        <v>92</v>
      </c>
      <c r="M116" s="137">
        <v>88</v>
      </c>
      <c r="N116" s="137">
        <v>81</v>
      </c>
      <c r="O116" s="137">
        <v>70</v>
      </c>
      <c r="P116" s="137">
        <v>68</v>
      </c>
      <c r="Q116" s="137">
        <v>63</v>
      </c>
      <c r="R116" s="137">
        <v>58</v>
      </c>
      <c r="S116" s="137">
        <v>63</v>
      </c>
      <c r="T116" s="137">
        <v>59</v>
      </c>
      <c r="U116" s="137">
        <v>54</v>
      </c>
      <c r="V116" s="137">
        <v>47</v>
      </c>
      <c r="W116" s="137">
        <v>40</v>
      </c>
      <c r="X116" s="137">
        <v>39</v>
      </c>
      <c r="Y116" s="137">
        <v>35</v>
      </c>
      <c r="Z116" s="137">
        <v>32</v>
      </c>
      <c r="AA116" s="137">
        <v>28</v>
      </c>
      <c r="AB116" s="137">
        <v>25</v>
      </c>
      <c r="AC116" s="137">
        <v>22</v>
      </c>
      <c r="AD116" s="137">
        <v>22</v>
      </c>
      <c r="AE116" s="137">
        <v>19</v>
      </c>
      <c r="AF116" s="137">
        <v>13</v>
      </c>
      <c r="AG116" s="137">
        <v>11</v>
      </c>
      <c r="AH116" s="137">
        <v>10</v>
      </c>
      <c r="AI116" s="137">
        <v>11</v>
      </c>
      <c r="AJ116" s="137">
        <v>10</v>
      </c>
      <c r="AK116" s="137">
        <v>10</v>
      </c>
      <c r="AL116" s="137">
        <v>11</v>
      </c>
      <c r="AM116" s="137">
        <v>11</v>
      </c>
      <c r="AN116" s="137">
        <v>11</v>
      </c>
      <c r="AO116" s="137">
        <v>11</v>
      </c>
    </row>
    <row r="117" spans="1:41" ht="18" customHeight="1">
      <c r="A117" s="136" t="s">
        <v>828</v>
      </c>
      <c r="B117" s="136" t="s">
        <v>829</v>
      </c>
      <c r="C117" s="137">
        <v>130</v>
      </c>
      <c r="D117" s="137">
        <v>99</v>
      </c>
      <c r="E117" s="137">
        <v>86</v>
      </c>
      <c r="F117" s="137">
        <v>74</v>
      </c>
      <c r="G117" s="137">
        <v>63</v>
      </c>
      <c r="H117" s="137">
        <v>59</v>
      </c>
      <c r="I117" s="137">
        <v>60</v>
      </c>
      <c r="J117" s="137">
        <v>50</v>
      </c>
      <c r="K117" s="137">
        <v>46</v>
      </c>
      <c r="L117" s="137">
        <v>40</v>
      </c>
      <c r="M117" s="137">
        <v>37</v>
      </c>
      <c r="N117" s="137">
        <v>39</v>
      </c>
      <c r="O117" s="137">
        <v>36</v>
      </c>
      <c r="P117" s="137">
        <v>33</v>
      </c>
      <c r="Q117" s="137">
        <v>31</v>
      </c>
      <c r="R117" s="137">
        <v>30</v>
      </c>
      <c r="S117" s="137">
        <v>28</v>
      </c>
      <c r="T117" s="137">
        <v>26</v>
      </c>
      <c r="U117" s="137">
        <v>26</v>
      </c>
      <c r="V117" s="137">
        <v>26</v>
      </c>
      <c r="W117" s="137">
        <v>21</v>
      </c>
      <c r="X117" s="137">
        <v>20</v>
      </c>
      <c r="Y117" s="137">
        <v>16</v>
      </c>
      <c r="Z117" s="137">
        <v>15</v>
      </c>
      <c r="AA117" s="137">
        <v>13</v>
      </c>
      <c r="AB117" s="137">
        <v>12</v>
      </c>
      <c r="AC117" s="137">
        <v>11</v>
      </c>
      <c r="AD117" s="137">
        <v>12</v>
      </c>
      <c r="AE117" s="137">
        <v>10</v>
      </c>
      <c r="AF117" s="137">
        <v>11</v>
      </c>
      <c r="AG117" s="137">
        <v>11</v>
      </c>
      <c r="AH117" s="137">
        <v>12</v>
      </c>
      <c r="AI117" s="137">
        <v>9</v>
      </c>
      <c r="AJ117" s="137">
        <v>9</v>
      </c>
      <c r="AK117" s="137">
        <v>9</v>
      </c>
      <c r="AL117" s="137">
        <v>5</v>
      </c>
      <c r="AM117" s="137">
        <v>5</v>
      </c>
      <c r="AN117" s="137" t="s">
        <v>631</v>
      </c>
      <c r="AO117" s="137" t="s">
        <v>631</v>
      </c>
    </row>
    <row r="118" spans="1:41" ht="18" customHeight="1">
      <c r="A118" s="136" t="s">
        <v>830</v>
      </c>
      <c r="B118" s="136" t="s">
        <v>831</v>
      </c>
      <c r="C118" s="137">
        <v>296</v>
      </c>
      <c r="D118" s="137">
        <v>244</v>
      </c>
      <c r="E118" s="137">
        <v>212</v>
      </c>
      <c r="F118" s="137">
        <v>186</v>
      </c>
      <c r="G118" s="137">
        <v>165</v>
      </c>
      <c r="H118" s="137">
        <v>161</v>
      </c>
      <c r="I118" s="137">
        <v>133</v>
      </c>
      <c r="J118" s="137">
        <v>112</v>
      </c>
      <c r="K118" s="137">
        <v>96</v>
      </c>
      <c r="L118" s="137">
        <v>89</v>
      </c>
      <c r="M118" s="137">
        <v>97</v>
      </c>
      <c r="N118" s="137">
        <v>96</v>
      </c>
      <c r="O118" s="137">
        <v>82</v>
      </c>
      <c r="P118" s="137">
        <v>80</v>
      </c>
      <c r="Q118" s="137">
        <v>68</v>
      </c>
      <c r="R118" s="137">
        <v>61</v>
      </c>
      <c r="S118" s="137">
        <v>54</v>
      </c>
      <c r="T118" s="137">
        <v>50</v>
      </c>
      <c r="U118" s="137">
        <v>46</v>
      </c>
      <c r="V118" s="137">
        <v>41</v>
      </c>
      <c r="W118" s="137">
        <v>35</v>
      </c>
      <c r="X118" s="137">
        <v>29</v>
      </c>
      <c r="Y118" s="137">
        <v>27</v>
      </c>
      <c r="Z118" s="137">
        <v>21</v>
      </c>
      <c r="AA118" s="137">
        <v>15</v>
      </c>
      <c r="AB118" s="137">
        <v>17</v>
      </c>
      <c r="AC118" s="137">
        <v>13</v>
      </c>
      <c r="AD118" s="137">
        <v>13</v>
      </c>
      <c r="AE118" s="137">
        <v>12</v>
      </c>
      <c r="AF118" s="137">
        <v>9</v>
      </c>
      <c r="AG118" s="137">
        <v>8</v>
      </c>
      <c r="AH118" s="137">
        <v>8</v>
      </c>
      <c r="AI118" s="137">
        <v>6</v>
      </c>
      <c r="AJ118" s="137">
        <v>7</v>
      </c>
      <c r="AK118" s="137">
        <v>7</v>
      </c>
      <c r="AL118" s="137">
        <v>7</v>
      </c>
      <c r="AM118" s="137">
        <v>7</v>
      </c>
      <c r="AN118" s="137">
        <v>6</v>
      </c>
      <c r="AO118" s="137">
        <v>6</v>
      </c>
    </row>
    <row r="119" spans="1:41" ht="18" customHeight="1">
      <c r="A119" s="136" t="s">
        <v>832</v>
      </c>
      <c r="B119" s="136" t="s">
        <v>833</v>
      </c>
      <c r="C119" s="137">
        <v>108</v>
      </c>
      <c r="D119" s="137">
        <v>90</v>
      </c>
      <c r="E119" s="137">
        <v>81</v>
      </c>
      <c r="F119" s="137">
        <v>69</v>
      </c>
      <c r="G119" s="137">
        <v>54</v>
      </c>
      <c r="H119" s="137">
        <v>50</v>
      </c>
      <c r="I119" s="137">
        <v>49</v>
      </c>
      <c r="J119" s="137">
        <v>45</v>
      </c>
      <c r="K119" s="137">
        <v>39</v>
      </c>
      <c r="L119" s="137">
        <v>38</v>
      </c>
      <c r="M119" s="137">
        <v>37</v>
      </c>
      <c r="N119" s="137">
        <v>34</v>
      </c>
      <c r="O119" s="137">
        <v>26</v>
      </c>
      <c r="P119" s="137">
        <v>24</v>
      </c>
      <c r="Q119" s="137">
        <v>21</v>
      </c>
      <c r="R119" s="137">
        <v>20</v>
      </c>
      <c r="S119" s="137">
        <v>19</v>
      </c>
      <c r="T119" s="137">
        <v>20</v>
      </c>
      <c r="U119" s="137">
        <v>18</v>
      </c>
      <c r="V119" s="137">
        <v>15</v>
      </c>
      <c r="W119" s="137">
        <v>15</v>
      </c>
      <c r="X119" s="137">
        <v>12</v>
      </c>
      <c r="Y119" s="137">
        <v>9</v>
      </c>
      <c r="Z119" s="137">
        <v>8</v>
      </c>
      <c r="AA119" s="137">
        <v>7</v>
      </c>
      <c r="AB119" s="137">
        <v>5</v>
      </c>
      <c r="AC119" s="137" t="s">
        <v>631</v>
      </c>
      <c r="AD119" s="137" t="s">
        <v>631</v>
      </c>
      <c r="AE119" s="137" t="s">
        <v>631</v>
      </c>
      <c r="AF119" s="137" t="s">
        <v>631</v>
      </c>
      <c r="AG119" s="137" t="s">
        <v>631</v>
      </c>
      <c r="AH119" s="137" t="s">
        <v>631</v>
      </c>
      <c r="AI119" s="137" t="s">
        <v>631</v>
      </c>
      <c r="AJ119" s="137" t="s">
        <v>631</v>
      </c>
      <c r="AK119" s="137" t="s">
        <v>631</v>
      </c>
      <c r="AL119" s="137" t="s">
        <v>631</v>
      </c>
      <c r="AM119" s="137" t="s">
        <v>631</v>
      </c>
      <c r="AN119" s="137" t="s">
        <v>631</v>
      </c>
      <c r="AO119" s="137" t="s">
        <v>631</v>
      </c>
    </row>
    <row r="120" spans="1:41" ht="18" customHeight="1">
      <c r="A120" s="136"/>
      <c r="B120" s="136" t="s">
        <v>727</v>
      </c>
      <c r="C120" s="137">
        <v>5</v>
      </c>
      <c r="D120" s="137">
        <v>5</v>
      </c>
      <c r="E120" s="137">
        <v>5</v>
      </c>
      <c r="F120" s="137">
        <v>5</v>
      </c>
      <c r="G120" s="137">
        <v>5</v>
      </c>
      <c r="H120" s="137">
        <v>5</v>
      </c>
      <c r="I120" s="137">
        <v>5</v>
      </c>
      <c r="J120" s="137">
        <v>5</v>
      </c>
      <c r="K120" s="137">
        <v>5</v>
      </c>
      <c r="L120" s="137">
        <v>5</v>
      </c>
      <c r="M120" s="137">
        <v>5</v>
      </c>
      <c r="N120" s="137">
        <v>5</v>
      </c>
      <c r="O120" s="137">
        <v>5</v>
      </c>
      <c r="P120" s="137">
        <v>5</v>
      </c>
      <c r="Q120" s="137">
        <v>5</v>
      </c>
      <c r="R120" s="137">
        <v>5</v>
      </c>
      <c r="S120" s="137">
        <v>5</v>
      </c>
      <c r="T120" s="137">
        <v>5</v>
      </c>
      <c r="U120" s="137">
        <v>5</v>
      </c>
      <c r="V120" s="137">
        <v>5</v>
      </c>
      <c r="W120" s="137">
        <v>5</v>
      </c>
      <c r="X120" s="137">
        <v>5</v>
      </c>
      <c r="Y120" s="137">
        <v>5</v>
      </c>
      <c r="Z120" s="137">
        <v>5</v>
      </c>
      <c r="AA120" s="137">
        <v>5</v>
      </c>
      <c r="AB120" s="137">
        <v>5</v>
      </c>
      <c r="AC120" s="137">
        <v>5</v>
      </c>
      <c r="AD120" s="137">
        <v>5</v>
      </c>
      <c r="AE120" s="137">
        <v>5</v>
      </c>
      <c r="AF120" s="137">
        <v>5</v>
      </c>
      <c r="AG120" s="137">
        <v>5</v>
      </c>
      <c r="AH120" s="137">
        <v>5</v>
      </c>
      <c r="AI120" s="137">
        <v>5</v>
      </c>
      <c r="AJ120" s="137">
        <v>5</v>
      </c>
      <c r="AK120" s="137">
        <v>5</v>
      </c>
      <c r="AL120" s="137">
        <v>5</v>
      </c>
      <c r="AM120" s="137">
        <v>5</v>
      </c>
      <c r="AN120" s="137">
        <v>5</v>
      </c>
      <c r="AO120" s="137">
        <v>5</v>
      </c>
    </row>
    <row r="121" spans="1:41" ht="18" customHeight="1">
      <c r="A121" s="136" t="s">
        <v>834</v>
      </c>
      <c r="B121" s="136" t="s">
        <v>835</v>
      </c>
      <c r="C121" s="137">
        <v>1630</v>
      </c>
      <c r="D121" s="137">
        <v>1347</v>
      </c>
      <c r="E121" s="137">
        <v>1167</v>
      </c>
      <c r="F121" s="137">
        <v>1014</v>
      </c>
      <c r="G121" s="137">
        <v>819</v>
      </c>
      <c r="H121" s="137">
        <v>772</v>
      </c>
      <c r="I121" s="137">
        <v>666</v>
      </c>
      <c r="J121" s="137">
        <v>618</v>
      </c>
      <c r="K121" s="137">
        <v>525</v>
      </c>
      <c r="L121" s="137">
        <v>473</v>
      </c>
      <c r="M121" s="137">
        <v>445</v>
      </c>
      <c r="N121" s="137">
        <v>416</v>
      </c>
      <c r="O121" s="137">
        <v>391</v>
      </c>
      <c r="P121" s="137">
        <v>377</v>
      </c>
      <c r="Q121" s="137">
        <v>347</v>
      </c>
      <c r="R121" s="137">
        <v>322</v>
      </c>
      <c r="S121" s="137">
        <v>305</v>
      </c>
      <c r="T121" s="137">
        <v>293</v>
      </c>
      <c r="U121" s="137">
        <v>259</v>
      </c>
      <c r="V121" s="137">
        <v>255</v>
      </c>
      <c r="W121" s="137">
        <v>241</v>
      </c>
      <c r="X121" s="137">
        <v>231</v>
      </c>
      <c r="Y121" s="137">
        <v>190</v>
      </c>
      <c r="Z121" s="137">
        <v>178</v>
      </c>
      <c r="AA121" s="137">
        <v>152</v>
      </c>
      <c r="AB121" s="137">
        <v>136</v>
      </c>
      <c r="AC121" s="137">
        <v>125</v>
      </c>
      <c r="AD121" s="137">
        <v>123</v>
      </c>
      <c r="AE121" s="137">
        <v>90</v>
      </c>
      <c r="AF121" s="137">
        <v>84</v>
      </c>
      <c r="AG121" s="137">
        <v>67</v>
      </c>
      <c r="AH121" s="137">
        <v>66</v>
      </c>
      <c r="AI121" s="137">
        <v>63</v>
      </c>
      <c r="AJ121" s="137">
        <v>54</v>
      </c>
      <c r="AK121" s="137">
        <v>54</v>
      </c>
      <c r="AL121" s="137">
        <v>52</v>
      </c>
      <c r="AM121" s="137">
        <v>50</v>
      </c>
      <c r="AN121" s="137">
        <v>50</v>
      </c>
      <c r="AO121" s="137">
        <v>49</v>
      </c>
    </row>
    <row r="122" spans="1:41" ht="18" customHeight="1">
      <c r="A122" s="136" t="s">
        <v>836</v>
      </c>
      <c r="B122" s="136" t="s">
        <v>837</v>
      </c>
      <c r="C122" s="137">
        <v>94</v>
      </c>
      <c r="D122" s="137">
        <v>86</v>
      </c>
      <c r="E122" s="137">
        <v>79</v>
      </c>
      <c r="F122" s="137">
        <v>70</v>
      </c>
      <c r="G122" s="137">
        <v>35</v>
      </c>
      <c r="H122" s="137">
        <v>33</v>
      </c>
      <c r="I122" s="137">
        <v>30</v>
      </c>
      <c r="J122" s="137">
        <v>28</v>
      </c>
      <c r="K122" s="137">
        <v>25</v>
      </c>
      <c r="L122" s="137">
        <v>22</v>
      </c>
      <c r="M122" s="137">
        <v>20</v>
      </c>
      <c r="N122" s="137">
        <v>22</v>
      </c>
      <c r="O122" s="137">
        <v>19</v>
      </c>
      <c r="P122" s="137">
        <v>19</v>
      </c>
      <c r="Q122" s="137">
        <v>20</v>
      </c>
      <c r="R122" s="137">
        <v>23</v>
      </c>
      <c r="S122" s="137">
        <v>27</v>
      </c>
      <c r="T122" s="137">
        <v>21</v>
      </c>
      <c r="U122" s="137">
        <v>21</v>
      </c>
      <c r="V122" s="137">
        <v>21</v>
      </c>
      <c r="W122" s="137">
        <v>22</v>
      </c>
      <c r="X122" s="137">
        <v>22</v>
      </c>
      <c r="Y122" s="137">
        <v>18</v>
      </c>
      <c r="Z122" s="137">
        <v>18</v>
      </c>
      <c r="AA122" s="137">
        <v>17</v>
      </c>
      <c r="AB122" s="137">
        <v>16</v>
      </c>
      <c r="AC122" s="137">
        <v>13</v>
      </c>
      <c r="AD122" s="137">
        <v>11</v>
      </c>
      <c r="AE122" s="137">
        <v>9</v>
      </c>
      <c r="AF122" s="137">
        <v>6</v>
      </c>
      <c r="AG122" s="137" t="s">
        <v>631</v>
      </c>
      <c r="AH122" s="137" t="s">
        <v>631</v>
      </c>
      <c r="AI122" s="137" t="s">
        <v>631</v>
      </c>
      <c r="AJ122" s="137">
        <v>5</v>
      </c>
      <c r="AK122" s="137">
        <v>5</v>
      </c>
      <c r="AL122" s="137">
        <v>5</v>
      </c>
      <c r="AM122" s="137">
        <v>5</v>
      </c>
      <c r="AN122" s="137" t="s">
        <v>631</v>
      </c>
      <c r="AO122" s="137" t="s">
        <v>631</v>
      </c>
    </row>
    <row r="123" spans="1:41" ht="18" customHeight="1">
      <c r="A123" s="136" t="s">
        <v>838</v>
      </c>
      <c r="B123" s="136" t="s">
        <v>839</v>
      </c>
      <c r="C123" s="137">
        <v>276</v>
      </c>
      <c r="D123" s="137">
        <v>225</v>
      </c>
      <c r="E123" s="137">
        <v>191</v>
      </c>
      <c r="F123" s="137">
        <v>162</v>
      </c>
      <c r="G123" s="137">
        <v>127</v>
      </c>
      <c r="H123" s="137">
        <v>122</v>
      </c>
      <c r="I123" s="137">
        <v>109</v>
      </c>
      <c r="J123" s="137">
        <v>101</v>
      </c>
      <c r="K123" s="137">
        <v>84</v>
      </c>
      <c r="L123" s="137">
        <v>78</v>
      </c>
      <c r="M123" s="137">
        <v>78</v>
      </c>
      <c r="N123" s="137">
        <v>79</v>
      </c>
      <c r="O123" s="137">
        <v>71</v>
      </c>
      <c r="P123" s="137">
        <v>68</v>
      </c>
      <c r="Q123" s="137">
        <v>64</v>
      </c>
      <c r="R123" s="137">
        <v>58</v>
      </c>
      <c r="S123" s="137">
        <v>53</v>
      </c>
      <c r="T123" s="137">
        <v>53</v>
      </c>
      <c r="U123" s="137">
        <v>52</v>
      </c>
      <c r="V123" s="137">
        <v>52</v>
      </c>
      <c r="W123" s="137">
        <v>47</v>
      </c>
      <c r="X123" s="137">
        <v>40</v>
      </c>
      <c r="Y123" s="137">
        <v>35</v>
      </c>
      <c r="Z123" s="137">
        <v>36</v>
      </c>
      <c r="AA123" s="137">
        <v>32</v>
      </c>
      <c r="AB123" s="137">
        <v>33</v>
      </c>
      <c r="AC123" s="137">
        <v>29</v>
      </c>
      <c r="AD123" s="137">
        <v>29</v>
      </c>
      <c r="AE123" s="137">
        <v>20</v>
      </c>
      <c r="AF123" s="137">
        <v>20</v>
      </c>
      <c r="AG123" s="137">
        <v>16</v>
      </c>
      <c r="AH123" s="137">
        <v>14</v>
      </c>
      <c r="AI123" s="137">
        <v>15</v>
      </c>
      <c r="AJ123" s="137">
        <v>9</v>
      </c>
      <c r="AK123" s="137">
        <v>9</v>
      </c>
      <c r="AL123" s="137">
        <v>9</v>
      </c>
      <c r="AM123" s="137">
        <v>9</v>
      </c>
      <c r="AN123" s="137">
        <v>12</v>
      </c>
      <c r="AO123" s="137">
        <v>12</v>
      </c>
    </row>
    <row r="124" spans="1:41" ht="18" customHeight="1">
      <c r="A124" s="136" t="s">
        <v>840</v>
      </c>
      <c r="B124" s="136" t="s">
        <v>841</v>
      </c>
      <c r="C124" s="137">
        <v>141</v>
      </c>
      <c r="D124" s="137">
        <v>110</v>
      </c>
      <c r="E124" s="137">
        <v>97</v>
      </c>
      <c r="F124" s="137">
        <v>87</v>
      </c>
      <c r="G124" s="137">
        <v>77</v>
      </c>
      <c r="H124" s="137">
        <v>77</v>
      </c>
      <c r="I124" s="137">
        <v>69</v>
      </c>
      <c r="J124" s="137">
        <v>66</v>
      </c>
      <c r="K124" s="137">
        <v>59</v>
      </c>
      <c r="L124" s="137">
        <v>56</v>
      </c>
      <c r="M124" s="137">
        <v>50</v>
      </c>
      <c r="N124" s="137">
        <v>50</v>
      </c>
      <c r="O124" s="137">
        <v>50</v>
      </c>
      <c r="P124" s="137">
        <v>52</v>
      </c>
      <c r="Q124" s="137">
        <v>48</v>
      </c>
      <c r="R124" s="137">
        <v>48</v>
      </c>
      <c r="S124" s="137">
        <v>43</v>
      </c>
      <c r="T124" s="137">
        <v>40</v>
      </c>
      <c r="U124" s="137">
        <v>31</v>
      </c>
      <c r="V124" s="137">
        <v>37</v>
      </c>
      <c r="W124" s="137">
        <v>36</v>
      </c>
      <c r="X124" s="137">
        <v>33</v>
      </c>
      <c r="Y124" s="137">
        <v>25</v>
      </c>
      <c r="Z124" s="137">
        <v>23</v>
      </c>
      <c r="AA124" s="137">
        <v>16</v>
      </c>
      <c r="AB124" s="137">
        <v>15</v>
      </c>
      <c r="AC124" s="137">
        <v>17</v>
      </c>
      <c r="AD124" s="137">
        <v>16</v>
      </c>
      <c r="AE124" s="137">
        <v>11</v>
      </c>
      <c r="AF124" s="137">
        <v>12</v>
      </c>
      <c r="AG124" s="137">
        <v>8</v>
      </c>
      <c r="AH124" s="137">
        <v>11</v>
      </c>
      <c r="AI124" s="137">
        <v>11</v>
      </c>
      <c r="AJ124" s="137">
        <v>8</v>
      </c>
      <c r="AK124" s="137">
        <v>8</v>
      </c>
      <c r="AL124" s="137">
        <v>7</v>
      </c>
      <c r="AM124" s="137" t="s">
        <v>631</v>
      </c>
      <c r="AN124" s="137" t="s">
        <v>631</v>
      </c>
      <c r="AO124" s="137" t="s">
        <v>631</v>
      </c>
    </row>
    <row r="125" spans="1:41" ht="18" customHeight="1">
      <c r="A125" s="136" t="s">
        <v>842</v>
      </c>
      <c r="B125" s="136" t="s">
        <v>843</v>
      </c>
      <c r="C125" s="137">
        <v>327</v>
      </c>
      <c r="D125" s="137">
        <v>275</v>
      </c>
      <c r="E125" s="137">
        <v>229</v>
      </c>
      <c r="F125" s="137">
        <v>201</v>
      </c>
      <c r="G125" s="137">
        <v>162</v>
      </c>
      <c r="H125" s="137">
        <v>154</v>
      </c>
      <c r="I125" s="137">
        <v>127</v>
      </c>
      <c r="J125" s="137">
        <v>119</v>
      </c>
      <c r="K125" s="137">
        <v>92</v>
      </c>
      <c r="L125" s="137">
        <v>79</v>
      </c>
      <c r="M125" s="137">
        <v>78</v>
      </c>
      <c r="N125" s="137">
        <v>67</v>
      </c>
      <c r="O125" s="137">
        <v>67</v>
      </c>
      <c r="P125" s="137">
        <v>63</v>
      </c>
      <c r="Q125" s="137">
        <v>60</v>
      </c>
      <c r="R125" s="137">
        <v>50</v>
      </c>
      <c r="S125" s="137">
        <v>43</v>
      </c>
      <c r="T125" s="137">
        <v>47</v>
      </c>
      <c r="U125" s="137">
        <v>43</v>
      </c>
      <c r="V125" s="137">
        <v>41</v>
      </c>
      <c r="W125" s="137">
        <v>40</v>
      </c>
      <c r="X125" s="137">
        <v>36</v>
      </c>
      <c r="Y125" s="137">
        <v>32</v>
      </c>
      <c r="Z125" s="137">
        <v>29</v>
      </c>
      <c r="AA125" s="137">
        <v>28</v>
      </c>
      <c r="AB125" s="137">
        <v>26</v>
      </c>
      <c r="AC125" s="137">
        <v>25</v>
      </c>
      <c r="AD125" s="137">
        <v>23</v>
      </c>
      <c r="AE125" s="137">
        <v>16</v>
      </c>
      <c r="AF125" s="137">
        <v>14</v>
      </c>
      <c r="AG125" s="137">
        <v>13</v>
      </c>
      <c r="AH125" s="137">
        <v>11</v>
      </c>
      <c r="AI125" s="137">
        <v>10</v>
      </c>
      <c r="AJ125" s="137">
        <v>10</v>
      </c>
      <c r="AK125" s="137">
        <v>10</v>
      </c>
      <c r="AL125" s="137">
        <v>10</v>
      </c>
      <c r="AM125" s="137">
        <v>10</v>
      </c>
      <c r="AN125" s="137">
        <v>10</v>
      </c>
      <c r="AO125" s="137">
        <v>9</v>
      </c>
    </row>
    <row r="126" spans="1:41" ht="18" customHeight="1">
      <c r="A126" s="136" t="s">
        <v>844</v>
      </c>
      <c r="B126" s="136" t="s">
        <v>845</v>
      </c>
      <c r="C126" s="137">
        <v>205</v>
      </c>
      <c r="D126" s="137">
        <v>162</v>
      </c>
      <c r="E126" s="137">
        <v>140</v>
      </c>
      <c r="F126" s="137">
        <v>115</v>
      </c>
      <c r="G126" s="137">
        <v>98</v>
      </c>
      <c r="H126" s="137">
        <v>90</v>
      </c>
      <c r="I126" s="137">
        <v>75</v>
      </c>
      <c r="J126" s="137">
        <v>67</v>
      </c>
      <c r="K126" s="137">
        <v>57</v>
      </c>
      <c r="L126" s="137">
        <v>49</v>
      </c>
      <c r="M126" s="137">
        <v>45</v>
      </c>
      <c r="N126" s="137">
        <v>34</v>
      </c>
      <c r="O126" s="137">
        <v>34</v>
      </c>
      <c r="P126" s="137">
        <v>34</v>
      </c>
      <c r="Q126" s="137">
        <v>28</v>
      </c>
      <c r="R126" s="137">
        <v>27</v>
      </c>
      <c r="S126" s="137">
        <v>26</v>
      </c>
      <c r="T126" s="137">
        <v>28</v>
      </c>
      <c r="U126" s="137">
        <v>27</v>
      </c>
      <c r="V126" s="137">
        <v>25</v>
      </c>
      <c r="W126" s="137">
        <v>22</v>
      </c>
      <c r="X126" s="137">
        <v>18</v>
      </c>
      <c r="Y126" s="137">
        <v>17</v>
      </c>
      <c r="Z126" s="137">
        <v>16</v>
      </c>
      <c r="AA126" s="137">
        <v>13</v>
      </c>
      <c r="AB126" s="137">
        <v>10</v>
      </c>
      <c r="AC126" s="137">
        <v>8</v>
      </c>
      <c r="AD126" s="137">
        <v>9</v>
      </c>
      <c r="AE126" s="137">
        <v>7</v>
      </c>
      <c r="AF126" s="137">
        <v>9</v>
      </c>
      <c r="AG126" s="137">
        <v>9</v>
      </c>
      <c r="AH126" s="137">
        <v>8</v>
      </c>
      <c r="AI126" s="137">
        <v>7</v>
      </c>
      <c r="AJ126" s="137">
        <v>8</v>
      </c>
      <c r="AK126" s="137">
        <v>7</v>
      </c>
      <c r="AL126" s="137">
        <v>7</v>
      </c>
      <c r="AM126" s="137">
        <v>7</v>
      </c>
      <c r="AN126" s="137">
        <v>7</v>
      </c>
      <c r="AO126" s="137">
        <v>6</v>
      </c>
    </row>
    <row r="127" spans="1:41" ht="18" customHeight="1">
      <c r="A127" s="136" t="s">
        <v>846</v>
      </c>
      <c r="B127" s="136" t="s">
        <v>847</v>
      </c>
      <c r="C127" s="137">
        <v>342</v>
      </c>
      <c r="D127" s="137">
        <v>288</v>
      </c>
      <c r="E127" s="137">
        <v>257</v>
      </c>
      <c r="F127" s="137">
        <v>219</v>
      </c>
      <c r="G127" s="137">
        <v>188</v>
      </c>
      <c r="H127" s="137">
        <v>172</v>
      </c>
      <c r="I127" s="137">
        <v>154</v>
      </c>
      <c r="J127" s="137">
        <v>141</v>
      </c>
      <c r="K127" s="137">
        <v>124</v>
      </c>
      <c r="L127" s="137">
        <v>110</v>
      </c>
      <c r="M127" s="137">
        <v>103</v>
      </c>
      <c r="N127" s="137">
        <v>98</v>
      </c>
      <c r="O127" s="137">
        <v>93</v>
      </c>
      <c r="P127" s="137">
        <v>85</v>
      </c>
      <c r="Q127" s="137">
        <v>78</v>
      </c>
      <c r="R127" s="137">
        <v>74</v>
      </c>
      <c r="S127" s="137">
        <v>71</v>
      </c>
      <c r="T127" s="137">
        <v>66</v>
      </c>
      <c r="U127" s="137">
        <v>57</v>
      </c>
      <c r="V127" s="137">
        <v>57</v>
      </c>
      <c r="W127" s="137">
        <v>55</v>
      </c>
      <c r="X127" s="137">
        <v>59</v>
      </c>
      <c r="Y127" s="137">
        <v>42</v>
      </c>
      <c r="Z127" s="137">
        <v>39</v>
      </c>
      <c r="AA127" s="137">
        <v>31</v>
      </c>
      <c r="AB127" s="137">
        <v>23</v>
      </c>
      <c r="AC127" s="137">
        <v>17</v>
      </c>
      <c r="AD127" s="137">
        <v>18</v>
      </c>
      <c r="AE127" s="137">
        <v>12</v>
      </c>
      <c r="AF127" s="137">
        <v>10</v>
      </c>
      <c r="AG127" s="137">
        <v>7</v>
      </c>
      <c r="AH127" s="137">
        <v>9</v>
      </c>
      <c r="AI127" s="137">
        <v>7</v>
      </c>
      <c r="AJ127" s="137">
        <v>7</v>
      </c>
      <c r="AK127" s="137">
        <v>7</v>
      </c>
      <c r="AL127" s="137">
        <v>5</v>
      </c>
      <c r="AM127" s="137">
        <v>5</v>
      </c>
      <c r="AN127" s="137">
        <v>5</v>
      </c>
      <c r="AO127" s="137" t="s">
        <v>631</v>
      </c>
    </row>
    <row r="128" spans="1:41" ht="18" customHeight="1">
      <c r="A128" s="136" t="s">
        <v>848</v>
      </c>
      <c r="B128" s="136" t="s">
        <v>849</v>
      </c>
      <c r="C128" s="137">
        <v>242</v>
      </c>
      <c r="D128" s="137">
        <v>198</v>
      </c>
      <c r="E128" s="137">
        <v>171</v>
      </c>
      <c r="F128" s="137">
        <v>157</v>
      </c>
      <c r="G128" s="137">
        <v>129</v>
      </c>
      <c r="H128" s="137">
        <v>121</v>
      </c>
      <c r="I128" s="137">
        <v>99</v>
      </c>
      <c r="J128" s="137">
        <v>93</v>
      </c>
      <c r="K128" s="137">
        <v>81</v>
      </c>
      <c r="L128" s="137">
        <v>76</v>
      </c>
      <c r="M128" s="137">
        <v>68</v>
      </c>
      <c r="N128" s="137">
        <v>63</v>
      </c>
      <c r="O128" s="137">
        <v>54</v>
      </c>
      <c r="P128" s="137">
        <v>53</v>
      </c>
      <c r="Q128" s="137">
        <v>46</v>
      </c>
      <c r="R128" s="137">
        <v>39</v>
      </c>
      <c r="S128" s="137">
        <v>39</v>
      </c>
      <c r="T128" s="137">
        <v>36</v>
      </c>
      <c r="U128" s="137">
        <v>26</v>
      </c>
      <c r="V128" s="137">
        <v>20</v>
      </c>
      <c r="W128" s="137">
        <v>17</v>
      </c>
      <c r="X128" s="137">
        <v>21</v>
      </c>
      <c r="Y128" s="137">
        <v>19</v>
      </c>
      <c r="Z128" s="137">
        <v>15</v>
      </c>
      <c r="AA128" s="137">
        <v>13</v>
      </c>
      <c r="AB128" s="137">
        <v>11</v>
      </c>
      <c r="AC128" s="137">
        <v>14</v>
      </c>
      <c r="AD128" s="137">
        <v>15</v>
      </c>
      <c r="AE128" s="137">
        <v>13</v>
      </c>
      <c r="AF128" s="137">
        <v>11</v>
      </c>
      <c r="AG128" s="137">
        <v>8</v>
      </c>
      <c r="AH128" s="137">
        <v>8</v>
      </c>
      <c r="AI128" s="137">
        <v>7</v>
      </c>
      <c r="AJ128" s="137">
        <v>5</v>
      </c>
      <c r="AK128" s="137">
        <v>6</v>
      </c>
      <c r="AL128" s="137">
        <v>7</v>
      </c>
      <c r="AM128" s="137">
        <v>8</v>
      </c>
      <c r="AN128" s="137">
        <v>8</v>
      </c>
      <c r="AO128" s="137">
        <v>9</v>
      </c>
    </row>
    <row r="129" spans="1:41" ht="18" customHeight="1">
      <c r="A129" s="136"/>
      <c r="B129" s="136" t="s">
        <v>727</v>
      </c>
      <c r="C129" s="137" t="s">
        <v>631</v>
      </c>
      <c r="D129" s="137" t="s">
        <v>631</v>
      </c>
      <c r="E129" s="137" t="s">
        <v>631</v>
      </c>
      <c r="F129" s="137" t="s">
        <v>631</v>
      </c>
      <c r="G129" s="137" t="s">
        <v>631</v>
      </c>
      <c r="H129" s="137" t="s">
        <v>631</v>
      </c>
      <c r="I129" s="137" t="s">
        <v>631</v>
      </c>
      <c r="J129" s="137" t="s">
        <v>631</v>
      </c>
      <c r="K129" s="137" t="s">
        <v>631</v>
      </c>
      <c r="L129" s="137" t="s">
        <v>631</v>
      </c>
      <c r="M129" s="137" t="s">
        <v>631</v>
      </c>
      <c r="N129" s="137" t="s">
        <v>631</v>
      </c>
      <c r="O129" s="137" t="s">
        <v>631</v>
      </c>
      <c r="P129" s="137" t="s">
        <v>631</v>
      </c>
      <c r="Q129" s="137" t="s">
        <v>631</v>
      </c>
      <c r="R129" s="137" t="s">
        <v>631</v>
      </c>
      <c r="S129" s="137" t="s">
        <v>631</v>
      </c>
      <c r="T129" s="137" t="s">
        <v>631</v>
      </c>
      <c r="U129" s="137" t="s">
        <v>631</v>
      </c>
      <c r="V129" s="137" t="s">
        <v>631</v>
      </c>
      <c r="W129" s="137" t="s">
        <v>631</v>
      </c>
      <c r="X129" s="137" t="s">
        <v>631</v>
      </c>
      <c r="Y129" s="137" t="s">
        <v>631</v>
      </c>
      <c r="Z129" s="137" t="s">
        <v>631</v>
      </c>
      <c r="AA129" s="137" t="s">
        <v>631</v>
      </c>
      <c r="AB129" s="137" t="s">
        <v>631</v>
      </c>
      <c r="AC129" s="137" t="s">
        <v>631</v>
      </c>
      <c r="AD129" s="137" t="s">
        <v>631</v>
      </c>
      <c r="AE129" s="137" t="s">
        <v>631</v>
      </c>
      <c r="AF129" s="137" t="s">
        <v>631</v>
      </c>
      <c r="AG129" s="137" t="s">
        <v>631</v>
      </c>
      <c r="AH129" s="137" t="s">
        <v>631</v>
      </c>
      <c r="AI129" s="137" t="s">
        <v>631</v>
      </c>
      <c r="AJ129" s="137" t="s">
        <v>631</v>
      </c>
      <c r="AK129" s="137" t="s">
        <v>631</v>
      </c>
      <c r="AL129" s="137" t="s">
        <v>631</v>
      </c>
      <c r="AM129" s="137" t="s">
        <v>631</v>
      </c>
      <c r="AN129" s="137" t="s">
        <v>631</v>
      </c>
      <c r="AO129" s="137" t="s">
        <v>631</v>
      </c>
    </row>
    <row r="130" spans="1:41" ht="18" customHeight="1">
      <c r="A130" s="136" t="s">
        <v>850</v>
      </c>
      <c r="B130" s="136" t="s">
        <v>851</v>
      </c>
      <c r="C130" s="137">
        <v>2457</v>
      </c>
      <c r="D130" s="137">
        <v>2119</v>
      </c>
      <c r="E130" s="137">
        <v>1908</v>
      </c>
      <c r="F130" s="137">
        <v>1690</v>
      </c>
      <c r="G130" s="137">
        <v>1454</v>
      </c>
      <c r="H130" s="137">
        <v>1359</v>
      </c>
      <c r="I130" s="137">
        <v>1148</v>
      </c>
      <c r="J130" s="137">
        <v>1016</v>
      </c>
      <c r="K130" s="137">
        <v>895</v>
      </c>
      <c r="L130" s="137">
        <v>737</v>
      </c>
      <c r="M130" s="137">
        <v>672</v>
      </c>
      <c r="N130" s="137">
        <v>636</v>
      </c>
      <c r="O130" s="137">
        <v>578</v>
      </c>
      <c r="P130" s="137">
        <v>534</v>
      </c>
      <c r="Q130" s="137">
        <v>483</v>
      </c>
      <c r="R130" s="137">
        <v>453</v>
      </c>
      <c r="S130" s="137">
        <v>419</v>
      </c>
      <c r="T130" s="137">
        <v>387</v>
      </c>
      <c r="U130" s="137">
        <v>364</v>
      </c>
      <c r="V130" s="137">
        <v>353</v>
      </c>
      <c r="W130" s="137">
        <v>326</v>
      </c>
      <c r="X130" s="137">
        <v>309</v>
      </c>
      <c r="Y130" s="137">
        <v>318</v>
      </c>
      <c r="Z130" s="137">
        <v>307</v>
      </c>
      <c r="AA130" s="137">
        <v>299</v>
      </c>
      <c r="AB130" s="137">
        <v>259</v>
      </c>
      <c r="AC130" s="137">
        <v>244</v>
      </c>
      <c r="AD130" s="137">
        <v>218</v>
      </c>
      <c r="AE130" s="137">
        <v>189</v>
      </c>
      <c r="AF130" s="137">
        <v>171</v>
      </c>
      <c r="AG130" s="137">
        <v>163</v>
      </c>
      <c r="AH130" s="137">
        <v>175</v>
      </c>
      <c r="AI130" s="137">
        <v>186</v>
      </c>
      <c r="AJ130" s="137">
        <v>201</v>
      </c>
      <c r="AK130" s="137">
        <v>194</v>
      </c>
      <c r="AL130" s="137">
        <v>78</v>
      </c>
      <c r="AM130" s="137">
        <v>79</v>
      </c>
      <c r="AN130" s="137">
        <v>75</v>
      </c>
      <c r="AO130" s="137">
        <v>72</v>
      </c>
    </row>
    <row r="131" spans="1:41" ht="18" customHeight="1">
      <c r="A131" s="136" t="s">
        <v>852</v>
      </c>
      <c r="B131" s="136" t="s">
        <v>853</v>
      </c>
      <c r="C131" s="137">
        <v>110</v>
      </c>
      <c r="D131" s="137">
        <v>98</v>
      </c>
      <c r="E131" s="137">
        <v>85</v>
      </c>
      <c r="F131" s="137">
        <v>74</v>
      </c>
      <c r="G131" s="137">
        <v>78</v>
      </c>
      <c r="H131" s="137">
        <v>68</v>
      </c>
      <c r="I131" s="137">
        <v>45</v>
      </c>
      <c r="J131" s="137">
        <v>37</v>
      </c>
      <c r="K131" s="137">
        <v>34</v>
      </c>
      <c r="L131" s="137">
        <v>34</v>
      </c>
      <c r="M131" s="137">
        <v>33</v>
      </c>
      <c r="N131" s="137">
        <v>30</v>
      </c>
      <c r="O131" s="137">
        <v>27</v>
      </c>
      <c r="P131" s="137">
        <v>26</v>
      </c>
      <c r="Q131" s="137">
        <v>26</v>
      </c>
      <c r="R131" s="137">
        <v>27</v>
      </c>
      <c r="S131" s="137">
        <v>27</v>
      </c>
      <c r="T131" s="137">
        <v>26</v>
      </c>
      <c r="U131" s="137">
        <v>26</v>
      </c>
      <c r="V131" s="137">
        <v>25</v>
      </c>
      <c r="W131" s="137">
        <v>21</v>
      </c>
      <c r="X131" s="137">
        <v>18</v>
      </c>
      <c r="Y131" s="137">
        <v>19</v>
      </c>
      <c r="Z131" s="137">
        <v>16</v>
      </c>
      <c r="AA131" s="137">
        <v>15</v>
      </c>
      <c r="AB131" s="137">
        <v>12</v>
      </c>
      <c r="AC131" s="137">
        <v>12</v>
      </c>
      <c r="AD131" s="137">
        <v>12</v>
      </c>
      <c r="AE131" s="137">
        <v>8</v>
      </c>
      <c r="AF131" s="137">
        <v>7</v>
      </c>
      <c r="AG131" s="137" t="s">
        <v>631</v>
      </c>
      <c r="AH131" s="137" t="s">
        <v>631</v>
      </c>
      <c r="AI131" s="137" t="s">
        <v>631</v>
      </c>
      <c r="AJ131" s="137" t="s">
        <v>631</v>
      </c>
      <c r="AK131" s="137" t="s">
        <v>631</v>
      </c>
      <c r="AL131" s="137" t="s">
        <v>631</v>
      </c>
      <c r="AM131" s="137" t="s">
        <v>631</v>
      </c>
      <c r="AN131" s="137" t="s">
        <v>631</v>
      </c>
      <c r="AO131" s="137">
        <v>0</v>
      </c>
    </row>
    <row r="132" spans="1:41" ht="18" customHeight="1">
      <c r="A132" s="136" t="s">
        <v>854</v>
      </c>
      <c r="B132" s="136" t="s">
        <v>855</v>
      </c>
      <c r="C132" s="137">
        <v>336</v>
      </c>
      <c r="D132" s="137">
        <v>278</v>
      </c>
      <c r="E132" s="137">
        <v>256</v>
      </c>
      <c r="F132" s="137">
        <v>213</v>
      </c>
      <c r="G132" s="137">
        <v>196</v>
      </c>
      <c r="H132" s="137">
        <v>169</v>
      </c>
      <c r="I132" s="137">
        <v>154</v>
      </c>
      <c r="J132" s="137">
        <v>129</v>
      </c>
      <c r="K132" s="137">
        <v>123</v>
      </c>
      <c r="L132" s="137">
        <v>115</v>
      </c>
      <c r="M132" s="137">
        <v>102</v>
      </c>
      <c r="N132" s="137">
        <v>99</v>
      </c>
      <c r="O132" s="137">
        <v>83</v>
      </c>
      <c r="P132" s="137">
        <v>82</v>
      </c>
      <c r="Q132" s="137">
        <v>80</v>
      </c>
      <c r="R132" s="137">
        <v>80</v>
      </c>
      <c r="S132" s="137">
        <v>70</v>
      </c>
      <c r="T132" s="137">
        <v>65</v>
      </c>
      <c r="U132" s="137">
        <v>66</v>
      </c>
      <c r="V132" s="137">
        <v>65</v>
      </c>
      <c r="W132" s="137">
        <v>59</v>
      </c>
      <c r="X132" s="137">
        <v>55</v>
      </c>
      <c r="Y132" s="137">
        <v>48</v>
      </c>
      <c r="Z132" s="137">
        <v>44</v>
      </c>
      <c r="AA132" s="137">
        <v>40</v>
      </c>
      <c r="AB132" s="137">
        <v>37</v>
      </c>
      <c r="AC132" s="137">
        <v>33</v>
      </c>
      <c r="AD132" s="137">
        <v>33</v>
      </c>
      <c r="AE132" s="137">
        <v>30</v>
      </c>
      <c r="AF132" s="137">
        <v>25</v>
      </c>
      <c r="AG132" s="137">
        <v>28</v>
      </c>
      <c r="AH132" s="137">
        <v>31</v>
      </c>
      <c r="AI132" s="137">
        <v>40</v>
      </c>
      <c r="AJ132" s="137">
        <v>40</v>
      </c>
      <c r="AK132" s="137">
        <v>43</v>
      </c>
      <c r="AL132" s="137">
        <v>44</v>
      </c>
      <c r="AM132" s="137">
        <v>46</v>
      </c>
      <c r="AN132" s="137">
        <v>42</v>
      </c>
      <c r="AO132" s="137">
        <v>39</v>
      </c>
    </row>
    <row r="133" spans="1:41" ht="18" customHeight="1">
      <c r="A133" s="136" t="s">
        <v>856</v>
      </c>
      <c r="B133" s="136" t="s">
        <v>857</v>
      </c>
      <c r="C133" s="137">
        <v>253</v>
      </c>
      <c r="D133" s="137">
        <v>220</v>
      </c>
      <c r="E133" s="137">
        <v>205</v>
      </c>
      <c r="F133" s="137">
        <v>180</v>
      </c>
      <c r="G133" s="137">
        <v>151</v>
      </c>
      <c r="H133" s="137">
        <v>142</v>
      </c>
      <c r="I133" s="137">
        <v>129</v>
      </c>
      <c r="J133" s="137">
        <v>120</v>
      </c>
      <c r="K133" s="137">
        <v>102</v>
      </c>
      <c r="L133" s="137">
        <v>91</v>
      </c>
      <c r="M133" s="137">
        <v>89</v>
      </c>
      <c r="N133" s="137">
        <v>82</v>
      </c>
      <c r="O133" s="137">
        <v>72</v>
      </c>
      <c r="P133" s="137">
        <v>58</v>
      </c>
      <c r="Q133" s="137">
        <v>49</v>
      </c>
      <c r="R133" s="137">
        <v>44</v>
      </c>
      <c r="S133" s="137">
        <v>39</v>
      </c>
      <c r="T133" s="137">
        <v>39</v>
      </c>
      <c r="U133" s="137">
        <v>32</v>
      </c>
      <c r="V133" s="137">
        <v>32</v>
      </c>
      <c r="W133" s="137">
        <v>34</v>
      </c>
      <c r="X133" s="137">
        <v>30</v>
      </c>
      <c r="Y133" s="137">
        <v>29</v>
      </c>
      <c r="Z133" s="137">
        <v>23</v>
      </c>
      <c r="AA133" s="137">
        <v>19</v>
      </c>
      <c r="AB133" s="137">
        <v>15</v>
      </c>
      <c r="AC133" s="137">
        <v>12</v>
      </c>
      <c r="AD133" s="137">
        <v>8</v>
      </c>
      <c r="AE133" s="137">
        <v>5</v>
      </c>
      <c r="AF133" s="137" t="s">
        <v>631</v>
      </c>
      <c r="AG133" s="137" t="s">
        <v>631</v>
      </c>
      <c r="AH133" s="137" t="s">
        <v>631</v>
      </c>
      <c r="AI133" s="137" t="s">
        <v>631</v>
      </c>
      <c r="AJ133" s="137" t="s">
        <v>631</v>
      </c>
      <c r="AK133" s="137" t="s">
        <v>631</v>
      </c>
      <c r="AL133" s="137" t="s">
        <v>631</v>
      </c>
      <c r="AM133" s="137" t="s">
        <v>631</v>
      </c>
      <c r="AN133" s="137" t="s">
        <v>631</v>
      </c>
      <c r="AO133" s="137" t="s">
        <v>631</v>
      </c>
    </row>
    <row r="134" spans="1:41" ht="18" customHeight="1">
      <c r="A134" s="136" t="s">
        <v>858</v>
      </c>
      <c r="B134" s="136" t="s">
        <v>859</v>
      </c>
      <c r="C134" s="137">
        <v>482</v>
      </c>
      <c r="D134" s="137">
        <v>402</v>
      </c>
      <c r="E134" s="137">
        <v>345</v>
      </c>
      <c r="F134" s="137">
        <v>286</v>
      </c>
      <c r="G134" s="137">
        <v>233</v>
      </c>
      <c r="H134" s="137">
        <v>215</v>
      </c>
      <c r="I134" s="137">
        <v>182</v>
      </c>
      <c r="J134" s="137">
        <v>139</v>
      </c>
      <c r="K134" s="137">
        <v>111</v>
      </c>
      <c r="L134" s="137">
        <v>110</v>
      </c>
      <c r="M134" s="137">
        <v>94</v>
      </c>
      <c r="N134" s="137">
        <v>87</v>
      </c>
      <c r="O134" s="137">
        <v>84</v>
      </c>
      <c r="P134" s="137">
        <v>78</v>
      </c>
      <c r="Q134" s="137">
        <v>67</v>
      </c>
      <c r="R134" s="137">
        <v>60</v>
      </c>
      <c r="S134" s="137">
        <v>54</v>
      </c>
      <c r="T134" s="137">
        <v>52</v>
      </c>
      <c r="U134" s="137">
        <v>45</v>
      </c>
      <c r="V134" s="137">
        <v>39</v>
      </c>
      <c r="W134" s="137">
        <v>40</v>
      </c>
      <c r="X134" s="137">
        <v>41</v>
      </c>
      <c r="Y134" s="137">
        <v>34</v>
      </c>
      <c r="Z134" s="137">
        <v>29</v>
      </c>
      <c r="AA134" s="137">
        <v>23</v>
      </c>
      <c r="AB134" s="137">
        <v>23</v>
      </c>
      <c r="AC134" s="137">
        <v>21</v>
      </c>
      <c r="AD134" s="137">
        <v>19</v>
      </c>
      <c r="AE134" s="137">
        <v>13</v>
      </c>
      <c r="AF134" s="137">
        <v>12</v>
      </c>
      <c r="AG134" s="137">
        <v>11</v>
      </c>
      <c r="AH134" s="137">
        <v>10</v>
      </c>
      <c r="AI134" s="137">
        <v>11</v>
      </c>
      <c r="AJ134" s="137">
        <v>10</v>
      </c>
      <c r="AK134" s="137">
        <v>9</v>
      </c>
      <c r="AL134" s="137">
        <v>7</v>
      </c>
      <c r="AM134" s="137">
        <v>6</v>
      </c>
      <c r="AN134" s="137">
        <v>8</v>
      </c>
      <c r="AO134" s="137">
        <v>8</v>
      </c>
    </row>
    <row r="135" spans="1:41" ht="18" customHeight="1">
      <c r="A135" s="136" t="s">
        <v>860</v>
      </c>
      <c r="B135" s="136" t="s">
        <v>861</v>
      </c>
      <c r="C135" s="137">
        <v>403</v>
      </c>
      <c r="D135" s="137">
        <v>356</v>
      </c>
      <c r="E135" s="137">
        <v>329</v>
      </c>
      <c r="F135" s="137">
        <v>294</v>
      </c>
      <c r="G135" s="137">
        <v>251</v>
      </c>
      <c r="H135" s="137">
        <v>242</v>
      </c>
      <c r="I135" s="137">
        <v>204</v>
      </c>
      <c r="J135" s="137">
        <v>199</v>
      </c>
      <c r="K135" s="137">
        <v>166</v>
      </c>
      <c r="L135" s="137">
        <v>163</v>
      </c>
      <c r="M135" s="137">
        <v>152</v>
      </c>
      <c r="N135" s="137">
        <v>153</v>
      </c>
      <c r="O135" s="137">
        <v>143</v>
      </c>
      <c r="P135" s="137">
        <v>132</v>
      </c>
      <c r="Q135" s="137">
        <v>125</v>
      </c>
      <c r="R135" s="137">
        <v>117</v>
      </c>
      <c r="S135" s="137">
        <v>111</v>
      </c>
      <c r="T135" s="137">
        <v>102</v>
      </c>
      <c r="U135" s="137">
        <v>99</v>
      </c>
      <c r="V135" s="137">
        <v>95</v>
      </c>
      <c r="W135" s="137">
        <v>83</v>
      </c>
      <c r="X135" s="137">
        <v>77</v>
      </c>
      <c r="Y135" s="137">
        <v>67</v>
      </c>
      <c r="Z135" s="137">
        <v>59</v>
      </c>
      <c r="AA135" s="137">
        <v>57</v>
      </c>
      <c r="AB135" s="137">
        <v>49</v>
      </c>
      <c r="AC135" s="137">
        <v>40</v>
      </c>
      <c r="AD135" s="137">
        <v>37</v>
      </c>
      <c r="AE135" s="137">
        <v>27</v>
      </c>
      <c r="AF135" s="137">
        <v>24</v>
      </c>
      <c r="AG135" s="137">
        <v>14</v>
      </c>
      <c r="AH135" s="137">
        <v>10</v>
      </c>
      <c r="AI135" s="137">
        <v>7</v>
      </c>
      <c r="AJ135" s="137">
        <v>7</v>
      </c>
      <c r="AK135" s="137">
        <v>6</v>
      </c>
      <c r="AL135" s="137">
        <v>7</v>
      </c>
      <c r="AM135" s="137">
        <v>7</v>
      </c>
      <c r="AN135" s="137">
        <v>6</v>
      </c>
      <c r="AO135" s="137">
        <v>6</v>
      </c>
    </row>
    <row r="136" spans="1:41" ht="18" customHeight="1">
      <c r="A136" s="136" t="s">
        <v>862</v>
      </c>
      <c r="B136" s="136" t="s">
        <v>863</v>
      </c>
      <c r="C136" s="137">
        <v>683</v>
      </c>
      <c r="D136" s="137">
        <v>618</v>
      </c>
      <c r="E136" s="137">
        <v>565</v>
      </c>
      <c r="F136" s="137">
        <v>540</v>
      </c>
      <c r="G136" s="137">
        <v>456</v>
      </c>
      <c r="H136" s="137">
        <v>444</v>
      </c>
      <c r="I136" s="137">
        <v>370</v>
      </c>
      <c r="J136" s="137">
        <v>332</v>
      </c>
      <c r="K136" s="137">
        <v>299</v>
      </c>
      <c r="L136" s="137">
        <v>166</v>
      </c>
      <c r="M136" s="137">
        <v>153</v>
      </c>
      <c r="N136" s="137">
        <v>141</v>
      </c>
      <c r="O136" s="137">
        <v>124</v>
      </c>
      <c r="P136" s="137">
        <v>118</v>
      </c>
      <c r="Q136" s="137">
        <v>96</v>
      </c>
      <c r="R136" s="137">
        <v>91</v>
      </c>
      <c r="S136" s="137">
        <v>87</v>
      </c>
      <c r="T136" s="137">
        <v>76</v>
      </c>
      <c r="U136" s="137">
        <v>71</v>
      </c>
      <c r="V136" s="137">
        <v>71</v>
      </c>
      <c r="W136" s="137">
        <v>66</v>
      </c>
      <c r="X136" s="137">
        <v>65</v>
      </c>
      <c r="Y136" s="137">
        <v>102</v>
      </c>
      <c r="Z136" s="137">
        <v>120</v>
      </c>
      <c r="AA136" s="137">
        <v>130</v>
      </c>
      <c r="AB136" s="137">
        <v>109</v>
      </c>
      <c r="AC136" s="137">
        <v>110</v>
      </c>
      <c r="AD136" s="137">
        <v>97</v>
      </c>
      <c r="AE136" s="137">
        <v>98</v>
      </c>
      <c r="AF136" s="137">
        <v>94</v>
      </c>
      <c r="AG136" s="137">
        <v>98</v>
      </c>
      <c r="AH136" s="137">
        <v>111</v>
      </c>
      <c r="AI136" s="137">
        <v>118</v>
      </c>
      <c r="AJ136" s="137">
        <v>135</v>
      </c>
      <c r="AK136" s="137">
        <v>127</v>
      </c>
      <c r="AL136" s="137">
        <v>12</v>
      </c>
      <c r="AM136" s="137">
        <v>11</v>
      </c>
      <c r="AN136" s="137">
        <v>10</v>
      </c>
      <c r="AO136" s="137">
        <v>10</v>
      </c>
    </row>
    <row r="137" spans="1:41" ht="18" customHeight="1">
      <c r="A137" s="136" t="s">
        <v>864</v>
      </c>
      <c r="B137" s="136" t="s">
        <v>865</v>
      </c>
      <c r="C137" s="137">
        <v>189</v>
      </c>
      <c r="D137" s="137">
        <v>146</v>
      </c>
      <c r="E137" s="137">
        <v>122</v>
      </c>
      <c r="F137" s="137">
        <v>103</v>
      </c>
      <c r="G137" s="137">
        <v>89</v>
      </c>
      <c r="H137" s="137">
        <v>79</v>
      </c>
      <c r="I137" s="137">
        <v>64</v>
      </c>
      <c r="J137" s="137">
        <v>60</v>
      </c>
      <c r="K137" s="137">
        <v>60</v>
      </c>
      <c r="L137" s="137">
        <v>58</v>
      </c>
      <c r="M137" s="137">
        <v>49</v>
      </c>
      <c r="N137" s="137">
        <v>44</v>
      </c>
      <c r="O137" s="137">
        <v>45</v>
      </c>
      <c r="P137" s="137">
        <v>40</v>
      </c>
      <c r="Q137" s="137">
        <v>40</v>
      </c>
      <c r="R137" s="137">
        <v>34</v>
      </c>
      <c r="S137" s="137">
        <v>31</v>
      </c>
      <c r="T137" s="137">
        <v>27</v>
      </c>
      <c r="U137" s="137">
        <v>25</v>
      </c>
      <c r="V137" s="137">
        <v>26</v>
      </c>
      <c r="W137" s="137">
        <v>23</v>
      </c>
      <c r="X137" s="137">
        <v>23</v>
      </c>
      <c r="Y137" s="137">
        <v>19</v>
      </c>
      <c r="Z137" s="137">
        <v>16</v>
      </c>
      <c r="AA137" s="137">
        <v>15</v>
      </c>
      <c r="AB137" s="137">
        <v>14</v>
      </c>
      <c r="AC137" s="137">
        <v>16</v>
      </c>
      <c r="AD137" s="137">
        <v>12</v>
      </c>
      <c r="AE137" s="137">
        <v>8</v>
      </c>
      <c r="AF137" s="137">
        <v>6</v>
      </c>
      <c r="AG137" s="137">
        <v>6</v>
      </c>
      <c r="AH137" s="137">
        <v>5</v>
      </c>
      <c r="AI137" s="137" t="s">
        <v>631</v>
      </c>
      <c r="AJ137" s="137">
        <v>5</v>
      </c>
      <c r="AK137" s="137">
        <v>5</v>
      </c>
      <c r="AL137" s="137" t="s">
        <v>631</v>
      </c>
      <c r="AM137" s="137">
        <v>5</v>
      </c>
      <c r="AN137" s="137">
        <v>5</v>
      </c>
      <c r="AO137" s="137">
        <v>5</v>
      </c>
    </row>
    <row r="138" spans="1:41" ht="18" customHeight="1">
      <c r="A138" s="136"/>
      <c r="B138" s="136" t="s">
        <v>727</v>
      </c>
      <c r="C138" s="137" t="s">
        <v>631</v>
      </c>
      <c r="D138" s="137" t="s">
        <v>631</v>
      </c>
      <c r="E138" s="137" t="s">
        <v>631</v>
      </c>
      <c r="F138" s="137">
        <v>0</v>
      </c>
      <c r="G138" s="137">
        <v>0</v>
      </c>
      <c r="H138" s="137">
        <v>0</v>
      </c>
      <c r="I138" s="137">
        <v>0</v>
      </c>
      <c r="J138" s="137">
        <v>0</v>
      </c>
      <c r="K138" s="137">
        <v>0</v>
      </c>
      <c r="L138" s="137">
        <v>0</v>
      </c>
      <c r="M138" s="137">
        <v>0</v>
      </c>
      <c r="N138" s="137">
        <v>0</v>
      </c>
      <c r="O138" s="137">
        <v>0</v>
      </c>
      <c r="P138" s="137">
        <v>0</v>
      </c>
      <c r="Q138" s="137">
        <v>0</v>
      </c>
      <c r="R138" s="137">
        <v>0</v>
      </c>
      <c r="S138" s="137">
        <v>0</v>
      </c>
      <c r="T138" s="137">
        <v>0</v>
      </c>
      <c r="U138" s="137">
        <v>0</v>
      </c>
      <c r="V138" s="137">
        <v>0</v>
      </c>
      <c r="W138" s="137">
        <v>0</v>
      </c>
      <c r="X138" s="137">
        <v>0</v>
      </c>
      <c r="Y138" s="137">
        <v>0</v>
      </c>
      <c r="Z138" s="137">
        <v>0</v>
      </c>
      <c r="AA138" s="137">
        <v>0</v>
      </c>
      <c r="AB138" s="137">
        <v>0</v>
      </c>
      <c r="AC138" s="137">
        <v>0</v>
      </c>
      <c r="AD138" s="137">
        <v>0</v>
      </c>
      <c r="AE138" s="137">
        <v>0</v>
      </c>
      <c r="AF138" s="137">
        <v>0</v>
      </c>
      <c r="AG138" s="137">
        <v>0</v>
      </c>
      <c r="AH138" s="137">
        <v>0</v>
      </c>
      <c r="AI138" s="137">
        <v>0</v>
      </c>
      <c r="AJ138" s="137">
        <v>0</v>
      </c>
      <c r="AK138" s="137">
        <v>0</v>
      </c>
      <c r="AL138" s="137">
        <v>0</v>
      </c>
      <c r="AM138" s="137">
        <v>0</v>
      </c>
      <c r="AN138" s="137">
        <v>0</v>
      </c>
      <c r="AO138" s="137">
        <v>0</v>
      </c>
    </row>
    <row r="139" spans="1:41" ht="18" customHeight="1">
      <c r="A139" s="136" t="s">
        <v>866</v>
      </c>
      <c r="B139" s="136" t="s">
        <v>867</v>
      </c>
      <c r="C139" s="137">
        <v>1940</v>
      </c>
      <c r="D139" s="137">
        <v>1647</v>
      </c>
      <c r="E139" s="137">
        <v>1461</v>
      </c>
      <c r="F139" s="137">
        <v>1265</v>
      </c>
      <c r="G139" s="137">
        <v>1065</v>
      </c>
      <c r="H139" s="137">
        <v>1016</v>
      </c>
      <c r="I139" s="137">
        <v>907</v>
      </c>
      <c r="J139" s="137">
        <v>837</v>
      </c>
      <c r="K139" s="137">
        <v>707</v>
      </c>
      <c r="L139" s="137">
        <v>639</v>
      </c>
      <c r="M139" s="137">
        <v>614</v>
      </c>
      <c r="N139" s="137">
        <v>569</v>
      </c>
      <c r="O139" s="137">
        <v>532</v>
      </c>
      <c r="P139" s="137">
        <v>516</v>
      </c>
      <c r="Q139" s="137">
        <v>483</v>
      </c>
      <c r="R139" s="137">
        <v>458</v>
      </c>
      <c r="S139" s="137">
        <v>429</v>
      </c>
      <c r="T139" s="137">
        <v>408</v>
      </c>
      <c r="U139" s="137">
        <v>360</v>
      </c>
      <c r="V139" s="137">
        <v>328</v>
      </c>
      <c r="W139" s="137">
        <v>315</v>
      </c>
      <c r="X139" s="137">
        <v>285</v>
      </c>
      <c r="Y139" s="137">
        <v>261</v>
      </c>
      <c r="Z139" s="137">
        <v>219</v>
      </c>
      <c r="AA139" s="137">
        <v>177</v>
      </c>
      <c r="AB139" s="137">
        <v>144</v>
      </c>
      <c r="AC139" s="137">
        <v>112</v>
      </c>
      <c r="AD139" s="137">
        <v>95</v>
      </c>
      <c r="AE139" s="137">
        <v>71</v>
      </c>
      <c r="AF139" s="137">
        <v>68</v>
      </c>
      <c r="AG139" s="137">
        <v>58</v>
      </c>
      <c r="AH139" s="137">
        <v>55</v>
      </c>
      <c r="AI139" s="137">
        <v>55</v>
      </c>
      <c r="AJ139" s="137">
        <v>48</v>
      </c>
      <c r="AK139" s="137">
        <v>43</v>
      </c>
      <c r="AL139" s="137">
        <v>42</v>
      </c>
      <c r="AM139" s="137">
        <v>47</v>
      </c>
      <c r="AN139" s="137">
        <v>48</v>
      </c>
      <c r="AO139" s="137">
        <v>48</v>
      </c>
    </row>
    <row r="140" spans="1:41" ht="18" customHeight="1">
      <c r="A140" s="136" t="s">
        <v>868</v>
      </c>
      <c r="B140" s="136" t="s">
        <v>869</v>
      </c>
      <c r="C140" s="137">
        <v>180</v>
      </c>
      <c r="D140" s="137">
        <v>148</v>
      </c>
      <c r="E140" s="137">
        <v>137</v>
      </c>
      <c r="F140" s="137">
        <v>117</v>
      </c>
      <c r="G140" s="137">
        <v>97</v>
      </c>
      <c r="H140" s="137">
        <v>90</v>
      </c>
      <c r="I140" s="137">
        <v>79</v>
      </c>
      <c r="J140" s="137">
        <v>71</v>
      </c>
      <c r="K140" s="137">
        <v>61</v>
      </c>
      <c r="L140" s="137">
        <v>56</v>
      </c>
      <c r="M140" s="137">
        <v>54</v>
      </c>
      <c r="N140" s="137">
        <v>51</v>
      </c>
      <c r="O140" s="137">
        <v>49</v>
      </c>
      <c r="P140" s="137">
        <v>48</v>
      </c>
      <c r="Q140" s="137">
        <v>45</v>
      </c>
      <c r="R140" s="137">
        <v>43</v>
      </c>
      <c r="S140" s="137">
        <v>46</v>
      </c>
      <c r="T140" s="137">
        <v>50</v>
      </c>
      <c r="U140" s="137">
        <v>41</v>
      </c>
      <c r="V140" s="137">
        <v>38</v>
      </c>
      <c r="W140" s="137">
        <v>38</v>
      </c>
      <c r="X140" s="137">
        <v>35</v>
      </c>
      <c r="Y140" s="137">
        <v>30</v>
      </c>
      <c r="Z140" s="137">
        <v>27</v>
      </c>
      <c r="AA140" s="137">
        <v>19</v>
      </c>
      <c r="AB140" s="137">
        <v>15</v>
      </c>
      <c r="AC140" s="137">
        <v>11</v>
      </c>
      <c r="AD140" s="137">
        <v>11</v>
      </c>
      <c r="AE140" s="137">
        <v>9</v>
      </c>
      <c r="AF140" s="137">
        <v>11</v>
      </c>
      <c r="AG140" s="137">
        <v>10</v>
      </c>
      <c r="AH140" s="137">
        <v>8</v>
      </c>
      <c r="AI140" s="137">
        <v>7</v>
      </c>
      <c r="AJ140" s="137">
        <v>7</v>
      </c>
      <c r="AK140" s="137">
        <v>6</v>
      </c>
      <c r="AL140" s="137">
        <v>6</v>
      </c>
      <c r="AM140" s="137">
        <v>5</v>
      </c>
      <c r="AN140" s="137">
        <v>5</v>
      </c>
      <c r="AO140" s="137">
        <v>5</v>
      </c>
    </row>
    <row r="141" spans="1:41" ht="18" customHeight="1">
      <c r="A141" s="136" t="s">
        <v>870</v>
      </c>
      <c r="B141" s="136" t="s">
        <v>871</v>
      </c>
      <c r="C141" s="137">
        <v>226</v>
      </c>
      <c r="D141" s="137">
        <v>188</v>
      </c>
      <c r="E141" s="137">
        <v>168</v>
      </c>
      <c r="F141" s="137">
        <v>142</v>
      </c>
      <c r="G141" s="137">
        <v>118</v>
      </c>
      <c r="H141" s="137">
        <v>110</v>
      </c>
      <c r="I141" s="137">
        <v>98</v>
      </c>
      <c r="J141" s="137">
        <v>85</v>
      </c>
      <c r="K141" s="137">
        <v>73</v>
      </c>
      <c r="L141" s="137">
        <v>65</v>
      </c>
      <c r="M141" s="137">
        <v>67</v>
      </c>
      <c r="N141" s="137">
        <v>62</v>
      </c>
      <c r="O141" s="137">
        <v>64</v>
      </c>
      <c r="P141" s="137">
        <v>57</v>
      </c>
      <c r="Q141" s="137">
        <v>56</v>
      </c>
      <c r="R141" s="137">
        <v>53</v>
      </c>
      <c r="S141" s="137">
        <v>48</v>
      </c>
      <c r="T141" s="137">
        <v>48</v>
      </c>
      <c r="U141" s="137">
        <v>41</v>
      </c>
      <c r="V141" s="137">
        <v>37</v>
      </c>
      <c r="W141" s="137">
        <v>33</v>
      </c>
      <c r="X141" s="137">
        <v>30</v>
      </c>
      <c r="Y141" s="137">
        <v>29</v>
      </c>
      <c r="Z141" s="137">
        <v>25</v>
      </c>
      <c r="AA141" s="137">
        <v>24</v>
      </c>
      <c r="AB141" s="137">
        <v>24</v>
      </c>
      <c r="AC141" s="137">
        <v>18</v>
      </c>
      <c r="AD141" s="137">
        <v>18</v>
      </c>
      <c r="AE141" s="137">
        <v>18</v>
      </c>
      <c r="AF141" s="137">
        <v>17</v>
      </c>
      <c r="AG141" s="137">
        <v>15</v>
      </c>
      <c r="AH141" s="137">
        <v>14</v>
      </c>
      <c r="AI141" s="137">
        <v>15</v>
      </c>
      <c r="AJ141" s="137">
        <v>15</v>
      </c>
      <c r="AK141" s="137">
        <v>13</v>
      </c>
      <c r="AL141" s="137">
        <v>13</v>
      </c>
      <c r="AM141" s="137">
        <v>15</v>
      </c>
      <c r="AN141" s="137">
        <v>15</v>
      </c>
      <c r="AO141" s="137">
        <v>18</v>
      </c>
    </row>
    <row r="142" spans="1:41" ht="18" customHeight="1">
      <c r="A142" s="136" t="s">
        <v>872</v>
      </c>
      <c r="B142" s="136" t="s">
        <v>873</v>
      </c>
      <c r="C142" s="137">
        <v>251</v>
      </c>
      <c r="D142" s="137">
        <v>216</v>
      </c>
      <c r="E142" s="137">
        <v>198</v>
      </c>
      <c r="F142" s="137">
        <v>187</v>
      </c>
      <c r="G142" s="137">
        <v>161</v>
      </c>
      <c r="H142" s="137">
        <v>154</v>
      </c>
      <c r="I142" s="137">
        <v>144</v>
      </c>
      <c r="J142" s="137">
        <v>133</v>
      </c>
      <c r="K142" s="137">
        <v>120</v>
      </c>
      <c r="L142" s="137">
        <v>105</v>
      </c>
      <c r="M142" s="137">
        <v>100</v>
      </c>
      <c r="N142" s="137">
        <v>101</v>
      </c>
      <c r="O142" s="137">
        <v>92</v>
      </c>
      <c r="P142" s="137">
        <v>85</v>
      </c>
      <c r="Q142" s="137">
        <v>74</v>
      </c>
      <c r="R142" s="137">
        <v>71</v>
      </c>
      <c r="S142" s="137">
        <v>62</v>
      </c>
      <c r="T142" s="137">
        <v>62</v>
      </c>
      <c r="U142" s="137">
        <v>51</v>
      </c>
      <c r="V142" s="137">
        <v>47</v>
      </c>
      <c r="W142" s="137">
        <v>43</v>
      </c>
      <c r="X142" s="137">
        <v>42</v>
      </c>
      <c r="Y142" s="137">
        <v>38</v>
      </c>
      <c r="Z142" s="137">
        <v>33</v>
      </c>
      <c r="AA142" s="137">
        <v>30</v>
      </c>
      <c r="AB142" s="137">
        <v>20</v>
      </c>
      <c r="AC142" s="137">
        <v>17</v>
      </c>
      <c r="AD142" s="137">
        <v>14</v>
      </c>
      <c r="AE142" s="137">
        <v>6</v>
      </c>
      <c r="AF142" s="137">
        <v>5</v>
      </c>
      <c r="AG142" s="137" t="s">
        <v>631</v>
      </c>
      <c r="AH142" s="137" t="s">
        <v>631</v>
      </c>
      <c r="AI142" s="137" t="s">
        <v>631</v>
      </c>
      <c r="AJ142" s="137" t="s">
        <v>631</v>
      </c>
      <c r="AK142" s="137" t="s">
        <v>631</v>
      </c>
      <c r="AL142" s="137" t="s">
        <v>631</v>
      </c>
      <c r="AM142" s="137" t="s">
        <v>631</v>
      </c>
      <c r="AN142" s="137" t="s">
        <v>631</v>
      </c>
      <c r="AO142" s="137" t="s">
        <v>631</v>
      </c>
    </row>
    <row r="143" spans="1:41" ht="18" customHeight="1">
      <c r="A143" s="136" t="s">
        <v>874</v>
      </c>
      <c r="B143" s="136" t="s">
        <v>875</v>
      </c>
      <c r="C143" s="137">
        <v>304</v>
      </c>
      <c r="D143" s="137">
        <v>265</v>
      </c>
      <c r="E143" s="137">
        <v>223</v>
      </c>
      <c r="F143" s="137">
        <v>205</v>
      </c>
      <c r="G143" s="137">
        <v>167</v>
      </c>
      <c r="H143" s="137">
        <v>161</v>
      </c>
      <c r="I143" s="137">
        <v>147</v>
      </c>
      <c r="J143" s="137">
        <v>144</v>
      </c>
      <c r="K143" s="137">
        <v>118</v>
      </c>
      <c r="L143" s="137">
        <v>105</v>
      </c>
      <c r="M143" s="137">
        <v>99</v>
      </c>
      <c r="N143" s="137">
        <v>89</v>
      </c>
      <c r="O143" s="137">
        <v>84</v>
      </c>
      <c r="P143" s="137">
        <v>88</v>
      </c>
      <c r="Q143" s="137">
        <v>83</v>
      </c>
      <c r="R143" s="137">
        <v>80</v>
      </c>
      <c r="S143" s="137">
        <v>75</v>
      </c>
      <c r="T143" s="137">
        <v>68</v>
      </c>
      <c r="U143" s="137">
        <v>62</v>
      </c>
      <c r="V143" s="137">
        <v>52</v>
      </c>
      <c r="W143" s="137">
        <v>51</v>
      </c>
      <c r="X143" s="137">
        <v>46</v>
      </c>
      <c r="Y143" s="137">
        <v>46</v>
      </c>
      <c r="Z143" s="137">
        <v>40</v>
      </c>
      <c r="AA143" s="137">
        <v>33</v>
      </c>
      <c r="AB143" s="137">
        <v>30</v>
      </c>
      <c r="AC143" s="137">
        <v>23</v>
      </c>
      <c r="AD143" s="137">
        <v>19</v>
      </c>
      <c r="AE143" s="137">
        <v>12</v>
      </c>
      <c r="AF143" s="137">
        <v>12</v>
      </c>
      <c r="AG143" s="137">
        <v>11</v>
      </c>
      <c r="AH143" s="137">
        <v>11</v>
      </c>
      <c r="AI143" s="137">
        <v>10</v>
      </c>
      <c r="AJ143" s="137">
        <v>9</v>
      </c>
      <c r="AK143" s="137">
        <v>7</v>
      </c>
      <c r="AL143" s="137">
        <v>6</v>
      </c>
      <c r="AM143" s="137">
        <v>7</v>
      </c>
      <c r="AN143" s="137">
        <v>7</v>
      </c>
      <c r="AO143" s="137">
        <v>6</v>
      </c>
    </row>
    <row r="144" spans="1:41" ht="18" customHeight="1">
      <c r="A144" s="136" t="s">
        <v>876</v>
      </c>
      <c r="B144" s="136" t="s">
        <v>877</v>
      </c>
      <c r="C144" s="137">
        <v>154</v>
      </c>
      <c r="D144" s="137">
        <v>122</v>
      </c>
      <c r="E144" s="137">
        <v>112</v>
      </c>
      <c r="F144" s="137">
        <v>96</v>
      </c>
      <c r="G144" s="137">
        <v>76</v>
      </c>
      <c r="H144" s="137">
        <v>80</v>
      </c>
      <c r="I144" s="137">
        <v>65</v>
      </c>
      <c r="J144" s="137">
        <v>68</v>
      </c>
      <c r="K144" s="137">
        <v>59</v>
      </c>
      <c r="L144" s="137">
        <v>56</v>
      </c>
      <c r="M144" s="137">
        <v>54</v>
      </c>
      <c r="N144" s="137">
        <v>51</v>
      </c>
      <c r="O144" s="137">
        <v>50</v>
      </c>
      <c r="P144" s="137">
        <v>52</v>
      </c>
      <c r="Q144" s="137">
        <v>50</v>
      </c>
      <c r="R144" s="137">
        <v>47</v>
      </c>
      <c r="S144" s="137">
        <v>46</v>
      </c>
      <c r="T144" s="137">
        <v>44</v>
      </c>
      <c r="U144" s="137">
        <v>39</v>
      </c>
      <c r="V144" s="137">
        <v>35</v>
      </c>
      <c r="W144" s="137">
        <v>35</v>
      </c>
      <c r="X144" s="137">
        <v>33</v>
      </c>
      <c r="Y144" s="137">
        <v>28</v>
      </c>
      <c r="Z144" s="137">
        <v>23</v>
      </c>
      <c r="AA144" s="137">
        <v>17</v>
      </c>
      <c r="AB144" s="137">
        <v>14</v>
      </c>
      <c r="AC144" s="137">
        <v>11</v>
      </c>
      <c r="AD144" s="137">
        <v>9</v>
      </c>
      <c r="AE144" s="137">
        <v>8</v>
      </c>
      <c r="AF144" s="137">
        <v>8</v>
      </c>
      <c r="AG144" s="137">
        <v>7</v>
      </c>
      <c r="AH144" s="137">
        <v>6</v>
      </c>
      <c r="AI144" s="137">
        <v>7</v>
      </c>
      <c r="AJ144" s="137" t="s">
        <v>631</v>
      </c>
      <c r="AK144" s="137" t="s">
        <v>631</v>
      </c>
      <c r="AL144" s="137" t="s">
        <v>631</v>
      </c>
      <c r="AM144" s="137" t="s">
        <v>631</v>
      </c>
      <c r="AN144" s="137" t="s">
        <v>631</v>
      </c>
      <c r="AO144" s="137" t="s">
        <v>631</v>
      </c>
    </row>
    <row r="145" spans="1:41" ht="18" customHeight="1">
      <c r="A145" s="136" t="s">
        <v>878</v>
      </c>
      <c r="B145" s="136" t="s">
        <v>879</v>
      </c>
      <c r="C145" s="137">
        <v>308</v>
      </c>
      <c r="D145" s="137">
        <v>256</v>
      </c>
      <c r="E145" s="137">
        <v>233</v>
      </c>
      <c r="F145" s="137">
        <v>198</v>
      </c>
      <c r="G145" s="137">
        <v>162</v>
      </c>
      <c r="H145" s="137">
        <v>156</v>
      </c>
      <c r="I145" s="137">
        <v>139</v>
      </c>
      <c r="J145" s="137">
        <v>124</v>
      </c>
      <c r="K145" s="137">
        <v>100</v>
      </c>
      <c r="L145" s="137">
        <v>92</v>
      </c>
      <c r="M145" s="137">
        <v>93</v>
      </c>
      <c r="N145" s="137">
        <v>86</v>
      </c>
      <c r="O145" s="137">
        <v>74</v>
      </c>
      <c r="P145" s="137">
        <v>74</v>
      </c>
      <c r="Q145" s="137">
        <v>73</v>
      </c>
      <c r="R145" s="137">
        <v>69</v>
      </c>
      <c r="S145" s="137">
        <v>66</v>
      </c>
      <c r="T145" s="137">
        <v>59</v>
      </c>
      <c r="U145" s="137">
        <v>54</v>
      </c>
      <c r="V145" s="137">
        <v>51</v>
      </c>
      <c r="W145" s="137">
        <v>52</v>
      </c>
      <c r="X145" s="137">
        <v>46</v>
      </c>
      <c r="Y145" s="137">
        <v>40</v>
      </c>
      <c r="Z145" s="137">
        <v>32</v>
      </c>
      <c r="AA145" s="137">
        <v>28</v>
      </c>
      <c r="AB145" s="137">
        <v>22</v>
      </c>
      <c r="AC145" s="137">
        <v>15</v>
      </c>
      <c r="AD145" s="137">
        <v>14</v>
      </c>
      <c r="AE145" s="137">
        <v>10</v>
      </c>
      <c r="AF145" s="137">
        <v>10</v>
      </c>
      <c r="AG145" s="137">
        <v>6</v>
      </c>
      <c r="AH145" s="137">
        <v>7</v>
      </c>
      <c r="AI145" s="137">
        <v>7</v>
      </c>
      <c r="AJ145" s="137">
        <v>7</v>
      </c>
      <c r="AK145" s="137">
        <v>5</v>
      </c>
      <c r="AL145" s="137">
        <v>5</v>
      </c>
      <c r="AM145" s="137">
        <v>8</v>
      </c>
      <c r="AN145" s="137">
        <v>8</v>
      </c>
      <c r="AO145" s="137">
        <v>8</v>
      </c>
    </row>
    <row r="146" spans="1:41" ht="18" customHeight="1">
      <c r="A146" s="136" t="s">
        <v>880</v>
      </c>
      <c r="B146" s="136" t="s">
        <v>881</v>
      </c>
      <c r="C146" s="137">
        <v>516</v>
      </c>
      <c r="D146" s="137">
        <v>451</v>
      </c>
      <c r="E146" s="137">
        <v>389</v>
      </c>
      <c r="F146" s="137">
        <v>319</v>
      </c>
      <c r="G146" s="137">
        <v>284</v>
      </c>
      <c r="H146" s="137">
        <v>265</v>
      </c>
      <c r="I146" s="137">
        <v>235</v>
      </c>
      <c r="J146" s="137">
        <v>212</v>
      </c>
      <c r="K146" s="137">
        <v>176</v>
      </c>
      <c r="L146" s="137">
        <v>160</v>
      </c>
      <c r="M146" s="137">
        <v>147</v>
      </c>
      <c r="N146" s="137">
        <v>129</v>
      </c>
      <c r="O146" s="137">
        <v>119</v>
      </c>
      <c r="P146" s="137">
        <v>112</v>
      </c>
      <c r="Q146" s="137">
        <v>102</v>
      </c>
      <c r="R146" s="137">
        <v>95</v>
      </c>
      <c r="S146" s="137">
        <v>86</v>
      </c>
      <c r="T146" s="137">
        <v>77</v>
      </c>
      <c r="U146" s="137">
        <v>72</v>
      </c>
      <c r="V146" s="137">
        <v>68</v>
      </c>
      <c r="W146" s="137">
        <v>63</v>
      </c>
      <c r="X146" s="137">
        <v>53</v>
      </c>
      <c r="Y146" s="137">
        <v>50</v>
      </c>
      <c r="Z146" s="137">
        <v>39</v>
      </c>
      <c r="AA146" s="137">
        <v>26</v>
      </c>
      <c r="AB146" s="137">
        <v>19</v>
      </c>
      <c r="AC146" s="137">
        <v>17</v>
      </c>
      <c r="AD146" s="137">
        <v>10</v>
      </c>
      <c r="AE146" s="137">
        <v>8</v>
      </c>
      <c r="AF146" s="137">
        <v>5</v>
      </c>
      <c r="AG146" s="137">
        <v>5</v>
      </c>
      <c r="AH146" s="137">
        <v>5</v>
      </c>
      <c r="AI146" s="137">
        <v>6</v>
      </c>
      <c r="AJ146" s="137">
        <v>5</v>
      </c>
      <c r="AK146" s="137">
        <v>7</v>
      </c>
      <c r="AL146" s="137">
        <v>7</v>
      </c>
      <c r="AM146" s="137">
        <v>8</v>
      </c>
      <c r="AN146" s="137">
        <v>8</v>
      </c>
      <c r="AO146" s="137">
        <v>5</v>
      </c>
    </row>
    <row r="147" spans="1:41" ht="18" customHeight="1">
      <c r="A147" s="136"/>
      <c r="B147" s="136" t="s">
        <v>727</v>
      </c>
      <c r="C147" s="137" t="s">
        <v>631</v>
      </c>
      <c r="D147" s="137" t="s">
        <v>631</v>
      </c>
      <c r="E147" s="137" t="s">
        <v>631</v>
      </c>
      <c r="F147" s="137" t="s">
        <v>631</v>
      </c>
      <c r="G147" s="137">
        <v>0</v>
      </c>
      <c r="H147" s="137">
        <v>0</v>
      </c>
      <c r="I147" s="137">
        <v>0</v>
      </c>
      <c r="J147" s="137">
        <v>0</v>
      </c>
      <c r="K147" s="137">
        <v>0</v>
      </c>
      <c r="L147" s="137">
        <v>0</v>
      </c>
      <c r="M147" s="137">
        <v>0</v>
      </c>
      <c r="N147" s="137">
        <v>0</v>
      </c>
      <c r="O147" s="137">
        <v>0</v>
      </c>
      <c r="P147" s="137">
        <v>0</v>
      </c>
      <c r="Q147" s="137">
        <v>0</v>
      </c>
      <c r="R147" s="137">
        <v>0</v>
      </c>
      <c r="S147" s="137">
        <v>0</v>
      </c>
      <c r="T147" s="137">
        <v>0</v>
      </c>
      <c r="U147" s="137">
        <v>0</v>
      </c>
      <c r="V147" s="137">
        <v>0</v>
      </c>
      <c r="W147" s="137">
        <v>0</v>
      </c>
      <c r="X147" s="137">
        <v>0</v>
      </c>
      <c r="Y147" s="137">
        <v>0</v>
      </c>
      <c r="Z147" s="137">
        <v>0</v>
      </c>
      <c r="AA147" s="137">
        <v>0</v>
      </c>
      <c r="AB147" s="137">
        <v>0</v>
      </c>
      <c r="AC147" s="137">
        <v>0</v>
      </c>
      <c r="AD147" s="137">
        <v>0</v>
      </c>
      <c r="AE147" s="137">
        <v>0</v>
      </c>
      <c r="AF147" s="137">
        <v>0</v>
      </c>
      <c r="AG147" s="137">
        <v>0</v>
      </c>
      <c r="AH147" s="137">
        <v>0</v>
      </c>
      <c r="AI147" s="137">
        <v>0</v>
      </c>
      <c r="AJ147" s="137">
        <v>0</v>
      </c>
      <c r="AK147" s="137">
        <v>0</v>
      </c>
      <c r="AL147" s="137">
        <v>0</v>
      </c>
      <c r="AM147" s="137">
        <v>0</v>
      </c>
      <c r="AN147" s="137">
        <v>0</v>
      </c>
      <c r="AO147" s="137">
        <v>0</v>
      </c>
    </row>
    <row r="148" spans="1:41" ht="18" customHeight="1">
      <c r="A148" s="136"/>
      <c r="B148" s="136" t="s">
        <v>650</v>
      </c>
      <c r="C148" s="137">
        <v>5</v>
      </c>
      <c r="D148" s="137" t="s">
        <v>631</v>
      </c>
      <c r="E148" s="137" t="s">
        <v>631</v>
      </c>
      <c r="F148" s="137">
        <v>5</v>
      </c>
      <c r="G148" s="137" t="s">
        <v>631</v>
      </c>
      <c r="H148" s="137" t="s">
        <v>631</v>
      </c>
      <c r="I148" s="137" t="s">
        <v>631</v>
      </c>
      <c r="J148" s="137" t="s">
        <v>631</v>
      </c>
      <c r="K148" s="137" t="s">
        <v>631</v>
      </c>
      <c r="L148" s="137" t="s">
        <v>631</v>
      </c>
      <c r="M148" s="137" t="s">
        <v>631</v>
      </c>
      <c r="N148" s="137" t="s">
        <v>631</v>
      </c>
      <c r="O148" s="137" t="s">
        <v>631</v>
      </c>
      <c r="P148" s="137">
        <v>6</v>
      </c>
      <c r="Q148" s="137" t="s">
        <v>631</v>
      </c>
      <c r="R148" s="137" t="s">
        <v>631</v>
      </c>
      <c r="S148" s="137" t="s">
        <v>631</v>
      </c>
      <c r="T148" s="137" t="s">
        <v>631</v>
      </c>
      <c r="U148" s="137" t="s">
        <v>631</v>
      </c>
      <c r="V148" s="137" t="s">
        <v>631</v>
      </c>
      <c r="W148" s="137" t="s">
        <v>631</v>
      </c>
      <c r="X148" s="137" t="s">
        <v>631</v>
      </c>
      <c r="Y148" s="137" t="s">
        <v>631</v>
      </c>
      <c r="Z148" s="137" t="s">
        <v>631</v>
      </c>
      <c r="AA148" s="137" t="s">
        <v>631</v>
      </c>
      <c r="AB148" s="137" t="s">
        <v>631</v>
      </c>
      <c r="AC148" s="137" t="s">
        <v>631</v>
      </c>
      <c r="AD148" s="137" t="s">
        <v>631</v>
      </c>
      <c r="AE148" s="137" t="s">
        <v>631</v>
      </c>
      <c r="AF148" s="137" t="s">
        <v>631</v>
      </c>
      <c r="AG148" s="137" t="s">
        <v>631</v>
      </c>
      <c r="AH148" s="137" t="s">
        <v>631</v>
      </c>
      <c r="AI148" s="137" t="s">
        <v>631</v>
      </c>
      <c r="AJ148" s="137" t="s">
        <v>631</v>
      </c>
      <c r="AK148" s="137" t="s">
        <v>631</v>
      </c>
      <c r="AL148" s="137" t="s">
        <v>631</v>
      </c>
      <c r="AM148" s="137" t="s">
        <v>631</v>
      </c>
      <c r="AN148" s="137" t="s">
        <v>631</v>
      </c>
      <c r="AO148" s="137" t="s">
        <v>631</v>
      </c>
    </row>
    <row r="149" spans="1:41" ht="18" customHeight="1">
      <c r="A149" s="136" t="s">
        <v>882</v>
      </c>
      <c r="B149" s="136" t="s">
        <v>520</v>
      </c>
      <c r="C149" s="137">
        <v>23175</v>
      </c>
      <c r="D149" s="137">
        <v>19544</v>
      </c>
      <c r="E149" s="137">
        <v>16888</v>
      </c>
      <c r="F149" s="137">
        <v>13150</v>
      </c>
      <c r="G149" s="137">
        <v>16299</v>
      </c>
      <c r="H149" s="137">
        <v>14167</v>
      </c>
      <c r="I149" s="137">
        <v>11628</v>
      </c>
      <c r="J149" s="137">
        <v>9678</v>
      </c>
      <c r="K149" s="137">
        <v>8029</v>
      </c>
      <c r="L149" s="137">
        <v>6960</v>
      </c>
      <c r="M149" s="137">
        <v>6319</v>
      </c>
      <c r="N149" s="137">
        <v>5823</v>
      </c>
      <c r="O149" s="137">
        <v>5261</v>
      </c>
      <c r="P149" s="137">
        <v>4907</v>
      </c>
      <c r="Q149" s="137">
        <v>4220</v>
      </c>
      <c r="R149" s="137">
        <v>4041</v>
      </c>
      <c r="S149" s="137">
        <v>3778</v>
      </c>
      <c r="T149" s="137">
        <v>3429</v>
      </c>
      <c r="U149" s="137">
        <v>3034</v>
      </c>
      <c r="V149" s="137">
        <v>2942</v>
      </c>
      <c r="W149" s="137">
        <v>2675</v>
      </c>
      <c r="X149" s="137">
        <v>2477</v>
      </c>
      <c r="Y149" s="137">
        <v>2279</v>
      </c>
      <c r="Z149" s="137">
        <v>2154</v>
      </c>
      <c r="AA149" s="137">
        <v>2088</v>
      </c>
      <c r="AB149" s="137">
        <v>2008</v>
      </c>
      <c r="AC149" s="137">
        <v>1960</v>
      </c>
      <c r="AD149" s="137">
        <v>1846</v>
      </c>
      <c r="AE149" s="137">
        <v>1695</v>
      </c>
      <c r="AF149" s="137">
        <v>1543</v>
      </c>
      <c r="AG149" s="137">
        <v>1437</v>
      </c>
      <c r="AH149" s="137">
        <v>1435</v>
      </c>
      <c r="AI149" s="137">
        <v>1273</v>
      </c>
      <c r="AJ149" s="137">
        <v>1169</v>
      </c>
      <c r="AK149" s="137">
        <v>1135</v>
      </c>
      <c r="AL149" s="137">
        <v>891</v>
      </c>
      <c r="AM149" s="137">
        <v>857</v>
      </c>
      <c r="AN149" s="137">
        <v>779</v>
      </c>
      <c r="AO149" s="137">
        <v>787</v>
      </c>
    </row>
    <row r="150" spans="1:41" ht="18" customHeight="1">
      <c r="A150" s="136" t="s">
        <v>883</v>
      </c>
      <c r="B150" s="136" t="s">
        <v>884</v>
      </c>
      <c r="C150" s="137">
        <v>631</v>
      </c>
      <c r="D150" s="137">
        <v>557</v>
      </c>
      <c r="E150" s="137">
        <v>503</v>
      </c>
      <c r="F150" s="137">
        <v>445</v>
      </c>
      <c r="G150" s="137">
        <v>373</v>
      </c>
      <c r="H150" s="137">
        <v>351</v>
      </c>
      <c r="I150" s="137">
        <v>301</v>
      </c>
      <c r="J150" s="137">
        <v>259</v>
      </c>
      <c r="K150" s="137">
        <v>216</v>
      </c>
      <c r="L150" s="137">
        <v>198</v>
      </c>
      <c r="M150" s="137">
        <v>180</v>
      </c>
      <c r="N150" s="137">
        <v>170</v>
      </c>
      <c r="O150" s="137">
        <v>155</v>
      </c>
      <c r="P150" s="137">
        <v>145</v>
      </c>
      <c r="Q150" s="137">
        <v>134</v>
      </c>
      <c r="R150" s="137">
        <v>120</v>
      </c>
      <c r="S150" s="137">
        <v>109</v>
      </c>
      <c r="T150" s="137">
        <v>98</v>
      </c>
      <c r="U150" s="137">
        <v>95</v>
      </c>
      <c r="V150" s="137">
        <v>90</v>
      </c>
      <c r="W150" s="137">
        <v>82</v>
      </c>
      <c r="X150" s="137">
        <v>79</v>
      </c>
      <c r="Y150" s="137">
        <v>71</v>
      </c>
      <c r="Z150" s="137">
        <v>68</v>
      </c>
      <c r="AA150" s="137">
        <v>56</v>
      </c>
      <c r="AB150" s="137">
        <v>55</v>
      </c>
      <c r="AC150" s="137">
        <v>51</v>
      </c>
      <c r="AD150" s="137">
        <v>42</v>
      </c>
      <c r="AE150" s="137">
        <v>36</v>
      </c>
      <c r="AF150" s="137">
        <v>33</v>
      </c>
      <c r="AG150" s="137">
        <v>31</v>
      </c>
      <c r="AH150" s="137">
        <v>33</v>
      </c>
      <c r="AI150" s="137">
        <v>32</v>
      </c>
      <c r="AJ150" s="137">
        <v>30</v>
      </c>
      <c r="AK150" s="137">
        <v>30</v>
      </c>
      <c r="AL150" s="137">
        <v>28</v>
      </c>
      <c r="AM150" s="137">
        <v>27</v>
      </c>
      <c r="AN150" s="137">
        <v>26</v>
      </c>
      <c r="AO150" s="137">
        <v>24</v>
      </c>
    </row>
    <row r="151" spans="1:41" ht="18" customHeight="1">
      <c r="A151" s="136" t="s">
        <v>885</v>
      </c>
      <c r="B151" s="136" t="s">
        <v>886</v>
      </c>
      <c r="C151" s="137">
        <v>922</v>
      </c>
      <c r="D151" s="137">
        <v>786</v>
      </c>
      <c r="E151" s="137">
        <v>908</v>
      </c>
      <c r="F151" s="137">
        <v>808</v>
      </c>
      <c r="G151" s="137">
        <v>690</v>
      </c>
      <c r="H151" s="137">
        <v>672</v>
      </c>
      <c r="I151" s="137">
        <v>609</v>
      </c>
      <c r="J151" s="137">
        <v>565</v>
      </c>
      <c r="K151" s="137">
        <v>527</v>
      </c>
      <c r="L151" s="137">
        <v>506</v>
      </c>
      <c r="M151" s="137">
        <v>477</v>
      </c>
      <c r="N151" s="137">
        <v>457</v>
      </c>
      <c r="O151" s="137">
        <v>441</v>
      </c>
      <c r="P151" s="137">
        <v>348</v>
      </c>
      <c r="Q151" s="137">
        <v>198</v>
      </c>
      <c r="R151" s="137">
        <v>187</v>
      </c>
      <c r="S151" s="137">
        <v>181</v>
      </c>
      <c r="T151" s="137">
        <v>173</v>
      </c>
      <c r="U151" s="137">
        <v>154</v>
      </c>
      <c r="V151" s="137">
        <v>155</v>
      </c>
      <c r="W151" s="137">
        <v>144</v>
      </c>
      <c r="X151" s="137">
        <v>135</v>
      </c>
      <c r="Y151" s="137">
        <v>124</v>
      </c>
      <c r="Z151" s="137">
        <v>116</v>
      </c>
      <c r="AA151" s="137">
        <v>112</v>
      </c>
      <c r="AB151" s="137">
        <v>104</v>
      </c>
      <c r="AC151" s="137">
        <v>84</v>
      </c>
      <c r="AD151" s="137">
        <v>66</v>
      </c>
      <c r="AE151" s="137">
        <v>55</v>
      </c>
      <c r="AF151" s="137">
        <v>52</v>
      </c>
      <c r="AG151" s="137">
        <v>49</v>
      </c>
      <c r="AH151" s="137">
        <v>45</v>
      </c>
      <c r="AI151" s="137">
        <v>42</v>
      </c>
      <c r="AJ151" s="137">
        <v>37</v>
      </c>
      <c r="AK151" s="137">
        <v>35</v>
      </c>
      <c r="AL151" s="137">
        <v>32</v>
      </c>
      <c r="AM151" s="137">
        <v>24</v>
      </c>
      <c r="AN151" s="137">
        <v>20</v>
      </c>
      <c r="AO151" s="137">
        <v>24</v>
      </c>
    </row>
    <row r="152" spans="1:41" ht="18" customHeight="1">
      <c r="A152" s="136" t="s">
        <v>887</v>
      </c>
      <c r="B152" s="136" t="s">
        <v>888</v>
      </c>
      <c r="C152" s="137">
        <v>371</v>
      </c>
      <c r="D152" s="137">
        <v>306</v>
      </c>
      <c r="E152" s="137">
        <v>279</v>
      </c>
      <c r="F152" s="137">
        <v>214</v>
      </c>
      <c r="G152" s="137">
        <v>182</v>
      </c>
      <c r="H152" s="137">
        <v>175</v>
      </c>
      <c r="I152" s="137">
        <v>155</v>
      </c>
      <c r="J152" s="137">
        <v>151</v>
      </c>
      <c r="K152" s="137">
        <v>147</v>
      </c>
      <c r="L152" s="137">
        <v>141</v>
      </c>
      <c r="M152" s="137">
        <v>125</v>
      </c>
      <c r="N152" s="137">
        <v>111</v>
      </c>
      <c r="O152" s="137">
        <v>96</v>
      </c>
      <c r="P152" s="137">
        <v>95</v>
      </c>
      <c r="Q152" s="137">
        <v>96</v>
      </c>
      <c r="R152" s="137">
        <v>83</v>
      </c>
      <c r="S152" s="137">
        <v>77</v>
      </c>
      <c r="T152" s="137">
        <v>76</v>
      </c>
      <c r="U152" s="137">
        <v>73</v>
      </c>
      <c r="V152" s="137">
        <v>75</v>
      </c>
      <c r="W152" s="137">
        <v>71</v>
      </c>
      <c r="X152" s="137">
        <v>65</v>
      </c>
      <c r="Y152" s="137">
        <v>59</v>
      </c>
      <c r="Z152" s="137">
        <v>54</v>
      </c>
      <c r="AA152" s="137">
        <v>51</v>
      </c>
      <c r="AB152" s="137">
        <v>51</v>
      </c>
      <c r="AC152" s="137">
        <v>44</v>
      </c>
      <c r="AD152" s="137">
        <v>39</v>
      </c>
      <c r="AE152" s="137">
        <v>28</v>
      </c>
      <c r="AF152" s="137">
        <v>29</v>
      </c>
      <c r="AG152" s="137">
        <v>26</v>
      </c>
      <c r="AH152" s="137">
        <v>26</v>
      </c>
      <c r="AI152" s="137">
        <v>20</v>
      </c>
      <c r="AJ152" s="137">
        <v>17</v>
      </c>
      <c r="AK152" s="137">
        <v>15</v>
      </c>
      <c r="AL152" s="137">
        <v>16</v>
      </c>
      <c r="AM152" s="137">
        <v>16</v>
      </c>
      <c r="AN152" s="137">
        <v>16</v>
      </c>
      <c r="AO152" s="137">
        <v>17</v>
      </c>
    </row>
    <row r="153" spans="1:41" ht="18" customHeight="1">
      <c r="A153" s="136" t="s">
        <v>889</v>
      </c>
      <c r="B153" s="136" t="s">
        <v>890</v>
      </c>
      <c r="C153" s="137">
        <v>969</v>
      </c>
      <c r="D153" s="137">
        <v>860</v>
      </c>
      <c r="E153" s="137">
        <v>364</v>
      </c>
      <c r="F153" s="137">
        <v>273</v>
      </c>
      <c r="G153" s="137">
        <v>180</v>
      </c>
      <c r="H153" s="137">
        <v>169</v>
      </c>
      <c r="I153" s="137">
        <v>137</v>
      </c>
      <c r="J153" s="137">
        <v>132</v>
      </c>
      <c r="K153" s="137">
        <v>115</v>
      </c>
      <c r="L153" s="137">
        <v>112</v>
      </c>
      <c r="M153" s="137">
        <v>107</v>
      </c>
      <c r="N153" s="137">
        <v>96</v>
      </c>
      <c r="O153" s="137">
        <v>87</v>
      </c>
      <c r="P153" s="137">
        <v>88</v>
      </c>
      <c r="Q153" s="137">
        <v>78</v>
      </c>
      <c r="R153" s="137">
        <v>70</v>
      </c>
      <c r="S153" s="137">
        <v>72</v>
      </c>
      <c r="T153" s="137">
        <v>70</v>
      </c>
      <c r="U153" s="137">
        <v>71</v>
      </c>
      <c r="V153" s="137">
        <v>73</v>
      </c>
      <c r="W153" s="137">
        <v>59</v>
      </c>
      <c r="X153" s="137">
        <v>53</v>
      </c>
      <c r="Y153" s="137">
        <v>47</v>
      </c>
      <c r="Z153" s="137">
        <v>43</v>
      </c>
      <c r="AA153" s="137">
        <v>37</v>
      </c>
      <c r="AB153" s="137">
        <v>33</v>
      </c>
      <c r="AC153" s="137">
        <v>23</v>
      </c>
      <c r="AD153" s="137">
        <v>16</v>
      </c>
      <c r="AE153" s="137">
        <v>14</v>
      </c>
      <c r="AF153" s="137">
        <v>14</v>
      </c>
      <c r="AG153" s="137">
        <v>14</v>
      </c>
      <c r="AH153" s="137">
        <v>13</v>
      </c>
      <c r="AI153" s="137">
        <v>12</v>
      </c>
      <c r="AJ153" s="137">
        <v>10</v>
      </c>
      <c r="AK153" s="137">
        <v>10</v>
      </c>
      <c r="AL153" s="137">
        <v>10</v>
      </c>
      <c r="AM153" s="137">
        <v>9</v>
      </c>
      <c r="AN153" s="137">
        <v>11</v>
      </c>
      <c r="AO153" s="137">
        <v>9</v>
      </c>
    </row>
    <row r="154" spans="1:41" ht="18" customHeight="1">
      <c r="A154" s="136" t="s">
        <v>891</v>
      </c>
      <c r="B154" s="136" t="s">
        <v>892</v>
      </c>
      <c r="C154" s="137">
        <v>2166</v>
      </c>
      <c r="D154" s="137">
        <v>1877</v>
      </c>
      <c r="E154" s="137">
        <v>1654</v>
      </c>
      <c r="F154" s="137">
        <v>1469</v>
      </c>
      <c r="G154" s="137">
        <v>1252</v>
      </c>
      <c r="H154" s="137">
        <v>1197</v>
      </c>
      <c r="I154" s="137">
        <v>1065</v>
      </c>
      <c r="J154" s="137">
        <v>1004</v>
      </c>
      <c r="K154" s="137">
        <v>875</v>
      </c>
      <c r="L154" s="137">
        <v>823</v>
      </c>
      <c r="M154" s="137">
        <v>763</v>
      </c>
      <c r="N154" s="137">
        <v>726</v>
      </c>
      <c r="O154" s="137">
        <v>661</v>
      </c>
      <c r="P154" s="137">
        <v>623</v>
      </c>
      <c r="Q154" s="137">
        <v>595</v>
      </c>
      <c r="R154" s="137">
        <v>563</v>
      </c>
      <c r="S154" s="137">
        <v>531</v>
      </c>
      <c r="T154" s="137">
        <v>505</v>
      </c>
      <c r="U154" s="137">
        <v>464</v>
      </c>
      <c r="V154" s="137">
        <v>442</v>
      </c>
      <c r="W154" s="137">
        <v>413</v>
      </c>
      <c r="X154" s="137">
        <v>398</v>
      </c>
      <c r="Y154" s="137">
        <v>378</v>
      </c>
      <c r="Z154" s="137">
        <v>346</v>
      </c>
      <c r="AA154" s="137">
        <v>331</v>
      </c>
      <c r="AB154" s="137">
        <v>258</v>
      </c>
      <c r="AC154" s="137">
        <v>216</v>
      </c>
      <c r="AD154" s="137">
        <v>196</v>
      </c>
      <c r="AE154" s="137">
        <v>178</v>
      </c>
      <c r="AF154" s="137">
        <v>157</v>
      </c>
      <c r="AG154" s="137">
        <v>148</v>
      </c>
      <c r="AH154" s="137">
        <v>133</v>
      </c>
      <c r="AI154" s="137">
        <v>130</v>
      </c>
      <c r="AJ154" s="137">
        <v>117</v>
      </c>
      <c r="AK154" s="137">
        <v>125</v>
      </c>
      <c r="AL154" s="137">
        <v>122</v>
      </c>
      <c r="AM154" s="137">
        <v>124</v>
      </c>
      <c r="AN154" s="137">
        <v>121</v>
      </c>
      <c r="AO154" s="137">
        <v>120</v>
      </c>
    </row>
    <row r="155" spans="1:41" ht="18" customHeight="1">
      <c r="A155" s="136" t="s">
        <v>893</v>
      </c>
      <c r="B155" s="136" t="s">
        <v>894</v>
      </c>
      <c r="C155" s="137">
        <v>307</v>
      </c>
      <c r="D155" s="137">
        <v>267</v>
      </c>
      <c r="E155" s="137">
        <v>250</v>
      </c>
      <c r="F155" s="137">
        <v>230</v>
      </c>
      <c r="G155" s="137">
        <v>201</v>
      </c>
      <c r="H155" s="137">
        <v>201</v>
      </c>
      <c r="I155" s="137">
        <v>183</v>
      </c>
      <c r="J155" s="137">
        <v>178</v>
      </c>
      <c r="K155" s="137">
        <v>147</v>
      </c>
      <c r="L155" s="137">
        <v>127</v>
      </c>
      <c r="M155" s="137">
        <v>113</v>
      </c>
      <c r="N155" s="137">
        <v>111</v>
      </c>
      <c r="O155" s="137">
        <v>101</v>
      </c>
      <c r="P155" s="137">
        <v>94</v>
      </c>
      <c r="Q155" s="137">
        <v>90</v>
      </c>
      <c r="R155" s="137">
        <v>87</v>
      </c>
      <c r="S155" s="137">
        <v>91</v>
      </c>
      <c r="T155" s="137">
        <v>89</v>
      </c>
      <c r="U155" s="137">
        <v>83</v>
      </c>
      <c r="V155" s="137">
        <v>79</v>
      </c>
      <c r="W155" s="137">
        <v>74</v>
      </c>
      <c r="X155" s="137">
        <v>76</v>
      </c>
      <c r="Y155" s="137">
        <v>82</v>
      </c>
      <c r="Z155" s="137">
        <v>82</v>
      </c>
      <c r="AA155" s="137">
        <v>80</v>
      </c>
      <c r="AB155" s="137">
        <v>75</v>
      </c>
      <c r="AC155" s="137">
        <v>64</v>
      </c>
      <c r="AD155" s="137">
        <v>55</v>
      </c>
      <c r="AE155" s="137">
        <v>53</v>
      </c>
      <c r="AF155" s="137">
        <v>51</v>
      </c>
      <c r="AG155" s="137">
        <v>49</v>
      </c>
      <c r="AH155" s="137">
        <v>45</v>
      </c>
      <c r="AI155" s="137">
        <v>46</v>
      </c>
      <c r="AJ155" s="137">
        <v>40</v>
      </c>
      <c r="AK155" s="137">
        <v>43</v>
      </c>
      <c r="AL155" s="137">
        <v>41</v>
      </c>
      <c r="AM155" s="137">
        <v>44</v>
      </c>
      <c r="AN155" s="137">
        <v>44</v>
      </c>
      <c r="AO155" s="137">
        <v>46</v>
      </c>
    </row>
    <row r="156" spans="1:41" ht="18" customHeight="1">
      <c r="A156" s="136" t="s">
        <v>895</v>
      </c>
      <c r="B156" s="136" t="s">
        <v>896</v>
      </c>
      <c r="C156" s="137">
        <v>271</v>
      </c>
      <c r="D156" s="137">
        <v>241</v>
      </c>
      <c r="E156" s="137">
        <v>207</v>
      </c>
      <c r="F156" s="137">
        <v>193</v>
      </c>
      <c r="G156" s="137">
        <v>164</v>
      </c>
      <c r="H156" s="137">
        <v>159</v>
      </c>
      <c r="I156" s="137">
        <v>148</v>
      </c>
      <c r="J156" s="137">
        <v>145</v>
      </c>
      <c r="K156" s="137">
        <v>128</v>
      </c>
      <c r="L156" s="137">
        <v>118</v>
      </c>
      <c r="M156" s="137">
        <v>113</v>
      </c>
      <c r="N156" s="137">
        <v>106</v>
      </c>
      <c r="O156" s="137">
        <v>95</v>
      </c>
      <c r="P156" s="137">
        <v>93</v>
      </c>
      <c r="Q156" s="137">
        <v>86</v>
      </c>
      <c r="R156" s="137">
        <v>79</v>
      </c>
      <c r="S156" s="137">
        <v>78</v>
      </c>
      <c r="T156" s="137">
        <v>71</v>
      </c>
      <c r="U156" s="137">
        <v>69</v>
      </c>
      <c r="V156" s="137">
        <v>66</v>
      </c>
      <c r="W156" s="137">
        <v>65</v>
      </c>
      <c r="X156" s="137">
        <v>67</v>
      </c>
      <c r="Y156" s="137">
        <v>64</v>
      </c>
      <c r="Z156" s="137">
        <v>60</v>
      </c>
      <c r="AA156" s="137">
        <v>60</v>
      </c>
      <c r="AB156" s="137">
        <v>17</v>
      </c>
      <c r="AC156" s="137">
        <v>15</v>
      </c>
      <c r="AD156" s="137">
        <v>13</v>
      </c>
      <c r="AE156" s="137">
        <v>11</v>
      </c>
      <c r="AF156" s="137">
        <v>10</v>
      </c>
      <c r="AG156" s="137">
        <v>11</v>
      </c>
      <c r="AH156" s="137">
        <v>9</v>
      </c>
      <c r="AI156" s="137">
        <v>10</v>
      </c>
      <c r="AJ156" s="137">
        <v>7</v>
      </c>
      <c r="AK156" s="137">
        <v>7</v>
      </c>
      <c r="AL156" s="137">
        <v>7</v>
      </c>
      <c r="AM156" s="137">
        <v>7</v>
      </c>
      <c r="AN156" s="137">
        <v>8</v>
      </c>
      <c r="AO156" s="137">
        <v>10</v>
      </c>
    </row>
    <row r="157" spans="1:41" ht="18" customHeight="1">
      <c r="A157" s="136" t="s">
        <v>897</v>
      </c>
      <c r="B157" s="136" t="s">
        <v>898</v>
      </c>
      <c r="C157" s="137">
        <v>359</v>
      </c>
      <c r="D157" s="137">
        <v>315</v>
      </c>
      <c r="E157" s="137">
        <v>275</v>
      </c>
      <c r="F157" s="137">
        <v>236</v>
      </c>
      <c r="G157" s="137">
        <v>196</v>
      </c>
      <c r="H157" s="137">
        <v>183</v>
      </c>
      <c r="I157" s="137">
        <v>159</v>
      </c>
      <c r="J157" s="137">
        <v>147</v>
      </c>
      <c r="K157" s="137">
        <v>130</v>
      </c>
      <c r="L157" s="137">
        <v>129</v>
      </c>
      <c r="M157" s="137">
        <v>123</v>
      </c>
      <c r="N157" s="137">
        <v>115</v>
      </c>
      <c r="O157" s="137">
        <v>102</v>
      </c>
      <c r="P157" s="137">
        <v>91</v>
      </c>
      <c r="Q157" s="137">
        <v>88</v>
      </c>
      <c r="R157" s="137">
        <v>82</v>
      </c>
      <c r="S157" s="137">
        <v>68</v>
      </c>
      <c r="T157" s="137">
        <v>65</v>
      </c>
      <c r="U157" s="137">
        <v>56</v>
      </c>
      <c r="V157" s="137">
        <v>58</v>
      </c>
      <c r="W157" s="137">
        <v>51</v>
      </c>
      <c r="X157" s="137">
        <v>47</v>
      </c>
      <c r="Y157" s="137">
        <v>43</v>
      </c>
      <c r="Z157" s="137">
        <v>39</v>
      </c>
      <c r="AA157" s="137">
        <v>35</v>
      </c>
      <c r="AB157" s="137">
        <v>29</v>
      </c>
      <c r="AC157" s="137">
        <v>25</v>
      </c>
      <c r="AD157" s="137">
        <v>23</v>
      </c>
      <c r="AE157" s="137">
        <v>23</v>
      </c>
      <c r="AF157" s="137">
        <v>20</v>
      </c>
      <c r="AG157" s="137">
        <v>19</v>
      </c>
      <c r="AH157" s="137">
        <v>17</v>
      </c>
      <c r="AI157" s="137">
        <v>15</v>
      </c>
      <c r="AJ157" s="137">
        <v>15</v>
      </c>
      <c r="AK157" s="137">
        <v>19</v>
      </c>
      <c r="AL157" s="137">
        <v>18</v>
      </c>
      <c r="AM157" s="137">
        <v>19</v>
      </c>
      <c r="AN157" s="137">
        <v>18</v>
      </c>
      <c r="AO157" s="137">
        <v>18</v>
      </c>
    </row>
    <row r="158" spans="1:41" ht="18" customHeight="1">
      <c r="A158" s="136" t="s">
        <v>899</v>
      </c>
      <c r="B158" s="136" t="s">
        <v>900</v>
      </c>
      <c r="C158" s="137">
        <v>241</v>
      </c>
      <c r="D158" s="137">
        <v>213</v>
      </c>
      <c r="E158" s="137">
        <v>181</v>
      </c>
      <c r="F158" s="137">
        <v>164</v>
      </c>
      <c r="G158" s="137">
        <v>142</v>
      </c>
      <c r="H158" s="137">
        <v>132</v>
      </c>
      <c r="I158" s="137">
        <v>113</v>
      </c>
      <c r="J158" s="137">
        <v>108</v>
      </c>
      <c r="K158" s="137">
        <v>99</v>
      </c>
      <c r="L158" s="137">
        <v>90</v>
      </c>
      <c r="M158" s="137">
        <v>85</v>
      </c>
      <c r="N158" s="137">
        <v>81</v>
      </c>
      <c r="O158" s="137">
        <v>76</v>
      </c>
      <c r="P158" s="137">
        <v>69</v>
      </c>
      <c r="Q158" s="137">
        <v>61</v>
      </c>
      <c r="R158" s="137">
        <v>57</v>
      </c>
      <c r="S158" s="137">
        <v>55</v>
      </c>
      <c r="T158" s="137">
        <v>54</v>
      </c>
      <c r="U158" s="137">
        <v>44</v>
      </c>
      <c r="V158" s="137">
        <v>42</v>
      </c>
      <c r="W158" s="137">
        <v>40</v>
      </c>
      <c r="X158" s="137">
        <v>36</v>
      </c>
      <c r="Y158" s="137">
        <v>28</v>
      </c>
      <c r="Z158" s="137">
        <v>24</v>
      </c>
      <c r="AA158" s="137">
        <v>23</v>
      </c>
      <c r="AB158" s="137">
        <v>19</v>
      </c>
      <c r="AC158" s="137">
        <v>16</v>
      </c>
      <c r="AD158" s="137">
        <v>14</v>
      </c>
      <c r="AE158" s="137">
        <v>11</v>
      </c>
      <c r="AF158" s="137">
        <v>11</v>
      </c>
      <c r="AG158" s="137">
        <v>8</v>
      </c>
      <c r="AH158" s="137">
        <v>7</v>
      </c>
      <c r="AI158" s="137">
        <v>7</v>
      </c>
      <c r="AJ158" s="137">
        <v>5</v>
      </c>
      <c r="AK158" s="137">
        <v>5</v>
      </c>
      <c r="AL158" s="137">
        <v>5</v>
      </c>
      <c r="AM158" s="137" t="s">
        <v>631</v>
      </c>
      <c r="AN158" s="137" t="s">
        <v>631</v>
      </c>
      <c r="AO158" s="137" t="s">
        <v>631</v>
      </c>
    </row>
    <row r="159" spans="1:41" ht="18" customHeight="1">
      <c r="A159" s="136" t="s">
        <v>901</v>
      </c>
      <c r="B159" s="136" t="s">
        <v>902</v>
      </c>
      <c r="C159" s="137">
        <v>263</v>
      </c>
      <c r="D159" s="137">
        <v>233</v>
      </c>
      <c r="E159" s="137">
        <v>196</v>
      </c>
      <c r="F159" s="137">
        <v>169</v>
      </c>
      <c r="G159" s="137">
        <v>144</v>
      </c>
      <c r="H159" s="137">
        <v>128</v>
      </c>
      <c r="I159" s="137">
        <v>113</v>
      </c>
      <c r="J159" s="137">
        <v>100</v>
      </c>
      <c r="K159" s="137">
        <v>86</v>
      </c>
      <c r="L159" s="137">
        <v>87</v>
      </c>
      <c r="M159" s="137">
        <v>86</v>
      </c>
      <c r="N159" s="137">
        <v>78</v>
      </c>
      <c r="O159" s="137">
        <v>71</v>
      </c>
      <c r="P159" s="137">
        <v>67</v>
      </c>
      <c r="Q159" s="137">
        <v>69</v>
      </c>
      <c r="R159" s="137">
        <v>67</v>
      </c>
      <c r="S159" s="137">
        <v>59</v>
      </c>
      <c r="T159" s="137">
        <v>53</v>
      </c>
      <c r="U159" s="137">
        <v>46</v>
      </c>
      <c r="V159" s="137">
        <v>45</v>
      </c>
      <c r="W159" s="137">
        <v>40</v>
      </c>
      <c r="X159" s="137">
        <v>39</v>
      </c>
      <c r="Y159" s="137">
        <v>33</v>
      </c>
      <c r="Z159" s="137">
        <v>29</v>
      </c>
      <c r="AA159" s="137">
        <v>24</v>
      </c>
      <c r="AB159" s="137">
        <v>22</v>
      </c>
      <c r="AC159" s="137">
        <v>15</v>
      </c>
      <c r="AD159" s="137">
        <v>14</v>
      </c>
      <c r="AE159" s="137">
        <v>14</v>
      </c>
      <c r="AF159" s="137">
        <v>12</v>
      </c>
      <c r="AG159" s="137">
        <v>13</v>
      </c>
      <c r="AH159" s="137">
        <v>11</v>
      </c>
      <c r="AI159" s="137">
        <v>9</v>
      </c>
      <c r="AJ159" s="137">
        <v>7</v>
      </c>
      <c r="AK159" s="137">
        <v>8</v>
      </c>
      <c r="AL159" s="137">
        <v>9</v>
      </c>
      <c r="AM159" s="137">
        <v>9</v>
      </c>
      <c r="AN159" s="137">
        <v>9</v>
      </c>
      <c r="AO159" s="137">
        <v>6</v>
      </c>
    </row>
    <row r="160" spans="1:41" ht="18" customHeight="1">
      <c r="A160" s="136" t="s">
        <v>903</v>
      </c>
      <c r="B160" s="136" t="s">
        <v>904</v>
      </c>
      <c r="C160" s="137">
        <v>376</v>
      </c>
      <c r="D160" s="137">
        <v>305</v>
      </c>
      <c r="E160" s="137">
        <v>272</v>
      </c>
      <c r="F160" s="137">
        <v>235</v>
      </c>
      <c r="G160" s="137">
        <v>204</v>
      </c>
      <c r="H160" s="137">
        <v>201</v>
      </c>
      <c r="I160" s="137">
        <v>178</v>
      </c>
      <c r="J160" s="137">
        <v>168</v>
      </c>
      <c r="K160" s="137">
        <v>150</v>
      </c>
      <c r="L160" s="137">
        <v>134</v>
      </c>
      <c r="M160" s="137">
        <v>117</v>
      </c>
      <c r="N160" s="137">
        <v>117</v>
      </c>
      <c r="O160" s="137">
        <v>112</v>
      </c>
      <c r="P160" s="137">
        <v>109</v>
      </c>
      <c r="Q160" s="137">
        <v>104</v>
      </c>
      <c r="R160" s="137">
        <v>101</v>
      </c>
      <c r="S160" s="137">
        <v>90</v>
      </c>
      <c r="T160" s="137">
        <v>85</v>
      </c>
      <c r="U160" s="137">
        <v>85</v>
      </c>
      <c r="V160" s="137">
        <v>81</v>
      </c>
      <c r="W160" s="137">
        <v>83</v>
      </c>
      <c r="X160" s="137">
        <v>79</v>
      </c>
      <c r="Y160" s="137">
        <v>77</v>
      </c>
      <c r="Z160" s="137">
        <v>73</v>
      </c>
      <c r="AA160" s="137">
        <v>73</v>
      </c>
      <c r="AB160" s="137">
        <v>65</v>
      </c>
      <c r="AC160" s="137">
        <v>58</v>
      </c>
      <c r="AD160" s="137">
        <v>54</v>
      </c>
      <c r="AE160" s="137">
        <v>49</v>
      </c>
      <c r="AF160" s="137">
        <v>40</v>
      </c>
      <c r="AG160" s="137">
        <v>36</v>
      </c>
      <c r="AH160" s="137">
        <v>33</v>
      </c>
      <c r="AI160" s="137">
        <v>31</v>
      </c>
      <c r="AJ160" s="137">
        <v>31</v>
      </c>
      <c r="AK160" s="137">
        <v>30</v>
      </c>
      <c r="AL160" s="137">
        <v>29</v>
      </c>
      <c r="AM160" s="137">
        <v>28</v>
      </c>
      <c r="AN160" s="137">
        <v>27</v>
      </c>
      <c r="AO160" s="137">
        <v>26</v>
      </c>
    </row>
    <row r="161" spans="1:41" ht="18" customHeight="1">
      <c r="A161" s="136" t="s">
        <v>905</v>
      </c>
      <c r="B161" s="136" t="s">
        <v>906</v>
      </c>
      <c r="C161" s="137">
        <v>199</v>
      </c>
      <c r="D161" s="137">
        <v>170</v>
      </c>
      <c r="E161" s="137">
        <v>150</v>
      </c>
      <c r="F161" s="137">
        <v>133</v>
      </c>
      <c r="G161" s="137">
        <v>123</v>
      </c>
      <c r="H161" s="137">
        <v>116</v>
      </c>
      <c r="I161" s="137">
        <v>103</v>
      </c>
      <c r="J161" s="137">
        <v>99</v>
      </c>
      <c r="K161" s="137">
        <v>86</v>
      </c>
      <c r="L161" s="137">
        <v>84</v>
      </c>
      <c r="M161" s="137">
        <v>77</v>
      </c>
      <c r="N161" s="137">
        <v>73</v>
      </c>
      <c r="O161" s="137">
        <v>66</v>
      </c>
      <c r="P161" s="137">
        <v>64</v>
      </c>
      <c r="Q161" s="137">
        <v>61</v>
      </c>
      <c r="R161" s="137">
        <v>59</v>
      </c>
      <c r="S161" s="137">
        <v>60</v>
      </c>
      <c r="T161" s="137">
        <v>56</v>
      </c>
      <c r="U161" s="137">
        <v>51</v>
      </c>
      <c r="V161" s="137">
        <v>46</v>
      </c>
      <c r="W161" s="137">
        <v>36</v>
      </c>
      <c r="X161" s="137">
        <v>31</v>
      </c>
      <c r="Y161" s="137">
        <v>28</v>
      </c>
      <c r="Z161" s="137">
        <v>23</v>
      </c>
      <c r="AA161" s="137">
        <v>23</v>
      </c>
      <c r="AB161" s="137">
        <v>20</v>
      </c>
      <c r="AC161" s="137">
        <v>15</v>
      </c>
      <c r="AD161" s="137">
        <v>12</v>
      </c>
      <c r="AE161" s="137">
        <v>9</v>
      </c>
      <c r="AF161" s="137">
        <v>6</v>
      </c>
      <c r="AG161" s="137">
        <v>6</v>
      </c>
      <c r="AH161" s="137">
        <v>6</v>
      </c>
      <c r="AI161" s="137">
        <v>7</v>
      </c>
      <c r="AJ161" s="137">
        <v>7</v>
      </c>
      <c r="AK161" s="137">
        <v>8</v>
      </c>
      <c r="AL161" s="137">
        <v>9</v>
      </c>
      <c r="AM161" s="137">
        <v>11</v>
      </c>
      <c r="AN161" s="137">
        <v>11</v>
      </c>
      <c r="AO161" s="137">
        <v>11</v>
      </c>
    </row>
    <row r="162" spans="1:41" ht="18" customHeight="1">
      <c r="A162" s="136" t="s">
        <v>907</v>
      </c>
      <c r="B162" s="136" t="s">
        <v>908</v>
      </c>
      <c r="C162" s="137">
        <v>150</v>
      </c>
      <c r="D162" s="137">
        <v>133</v>
      </c>
      <c r="E162" s="137">
        <v>123</v>
      </c>
      <c r="F162" s="137">
        <v>109</v>
      </c>
      <c r="G162" s="137">
        <v>78</v>
      </c>
      <c r="H162" s="137">
        <v>77</v>
      </c>
      <c r="I162" s="137">
        <v>68</v>
      </c>
      <c r="J162" s="137">
        <v>59</v>
      </c>
      <c r="K162" s="137">
        <v>49</v>
      </c>
      <c r="L162" s="137">
        <v>54</v>
      </c>
      <c r="M162" s="137">
        <v>49</v>
      </c>
      <c r="N162" s="137">
        <v>45</v>
      </c>
      <c r="O162" s="137">
        <v>38</v>
      </c>
      <c r="P162" s="137">
        <v>36</v>
      </c>
      <c r="Q162" s="137">
        <v>36</v>
      </c>
      <c r="R162" s="137">
        <v>31</v>
      </c>
      <c r="S162" s="137">
        <v>29</v>
      </c>
      <c r="T162" s="137">
        <v>31</v>
      </c>
      <c r="U162" s="137">
        <v>28</v>
      </c>
      <c r="V162" s="137">
        <v>24</v>
      </c>
      <c r="W162" s="137">
        <v>23</v>
      </c>
      <c r="X162" s="137">
        <v>22</v>
      </c>
      <c r="Y162" s="137">
        <v>22</v>
      </c>
      <c r="Z162" s="137">
        <v>15</v>
      </c>
      <c r="AA162" s="137">
        <v>13</v>
      </c>
      <c r="AB162" s="137">
        <v>11</v>
      </c>
      <c r="AC162" s="137">
        <v>8</v>
      </c>
      <c r="AD162" s="137">
        <v>11</v>
      </c>
      <c r="AE162" s="137">
        <v>8</v>
      </c>
      <c r="AF162" s="137">
        <v>7</v>
      </c>
      <c r="AG162" s="137">
        <v>6</v>
      </c>
      <c r="AH162" s="137">
        <v>5</v>
      </c>
      <c r="AI162" s="137">
        <v>5</v>
      </c>
      <c r="AJ162" s="137">
        <v>5</v>
      </c>
      <c r="AK162" s="137">
        <v>5</v>
      </c>
      <c r="AL162" s="137" t="s">
        <v>631</v>
      </c>
      <c r="AM162" s="137" t="s">
        <v>631</v>
      </c>
      <c r="AN162" s="137" t="s">
        <v>631</v>
      </c>
      <c r="AO162" s="137" t="s">
        <v>631</v>
      </c>
    </row>
    <row r="163" spans="1:41" ht="18" customHeight="1">
      <c r="A163" s="136"/>
      <c r="B163" s="136" t="s">
        <v>727</v>
      </c>
      <c r="C163" s="137">
        <v>0</v>
      </c>
      <c r="D163" s="137">
        <v>0</v>
      </c>
      <c r="E163" s="137">
        <v>0</v>
      </c>
      <c r="F163" s="137">
        <v>0</v>
      </c>
      <c r="G163" s="137">
        <v>0</v>
      </c>
      <c r="H163" s="137">
        <v>0</v>
      </c>
      <c r="I163" s="137">
        <v>0</v>
      </c>
      <c r="J163" s="137">
        <v>0</v>
      </c>
      <c r="K163" s="137">
        <v>0</v>
      </c>
      <c r="L163" s="137">
        <v>0</v>
      </c>
      <c r="M163" s="137">
        <v>0</v>
      </c>
      <c r="N163" s="137">
        <v>0</v>
      </c>
      <c r="O163" s="137">
        <v>0</v>
      </c>
      <c r="P163" s="137">
        <v>0</v>
      </c>
      <c r="Q163" s="137">
        <v>0</v>
      </c>
      <c r="R163" s="137">
        <v>0</v>
      </c>
      <c r="S163" s="137" t="s">
        <v>631</v>
      </c>
      <c r="T163" s="137" t="s">
        <v>631</v>
      </c>
      <c r="U163" s="137" t="s">
        <v>631</v>
      </c>
      <c r="V163" s="137" t="s">
        <v>631</v>
      </c>
      <c r="W163" s="137" t="s">
        <v>631</v>
      </c>
      <c r="X163" s="137" t="s">
        <v>631</v>
      </c>
      <c r="Y163" s="137" t="s">
        <v>631</v>
      </c>
      <c r="Z163" s="137" t="s">
        <v>631</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row>
    <row r="164" spans="1:41" ht="18" customHeight="1">
      <c r="A164" s="136" t="s">
        <v>909</v>
      </c>
      <c r="B164" s="136" t="s">
        <v>910</v>
      </c>
      <c r="C164" s="137">
        <v>4990</v>
      </c>
      <c r="D164" s="137">
        <v>3833</v>
      </c>
      <c r="E164" s="137">
        <v>3428</v>
      </c>
      <c r="F164" s="137">
        <v>2392</v>
      </c>
      <c r="G164" s="137">
        <v>1810</v>
      </c>
      <c r="H164" s="137">
        <v>1772</v>
      </c>
      <c r="I164" s="137">
        <v>1574</v>
      </c>
      <c r="J164" s="137">
        <v>1415</v>
      </c>
      <c r="K164" s="137">
        <v>1274</v>
      </c>
      <c r="L164" s="137">
        <v>838</v>
      </c>
      <c r="M164" s="137">
        <v>921</v>
      </c>
      <c r="N164" s="137">
        <v>892</v>
      </c>
      <c r="O164" s="137">
        <v>869</v>
      </c>
      <c r="P164" s="137">
        <v>887</v>
      </c>
      <c r="Q164" s="137">
        <v>644</v>
      </c>
      <c r="R164" s="137">
        <v>599</v>
      </c>
      <c r="S164" s="137">
        <v>541</v>
      </c>
      <c r="T164" s="137">
        <v>424</v>
      </c>
      <c r="U164" s="137">
        <v>343</v>
      </c>
      <c r="V164" s="137">
        <v>336</v>
      </c>
      <c r="W164" s="137">
        <v>286</v>
      </c>
      <c r="X164" s="137">
        <v>251</v>
      </c>
      <c r="Y164" s="137">
        <v>200</v>
      </c>
      <c r="Z164" s="137">
        <v>190</v>
      </c>
      <c r="AA164" s="137">
        <v>164</v>
      </c>
      <c r="AB164" s="137">
        <v>146</v>
      </c>
      <c r="AC164" s="137">
        <v>128</v>
      </c>
      <c r="AD164" s="137">
        <v>107</v>
      </c>
      <c r="AE164" s="137">
        <v>97</v>
      </c>
      <c r="AF164" s="137">
        <v>76</v>
      </c>
      <c r="AG164" s="137">
        <v>74</v>
      </c>
      <c r="AH164" s="137">
        <v>66</v>
      </c>
      <c r="AI164" s="137">
        <v>63</v>
      </c>
      <c r="AJ164" s="137">
        <v>53</v>
      </c>
      <c r="AK164" s="137">
        <v>48</v>
      </c>
      <c r="AL164" s="137">
        <v>52</v>
      </c>
      <c r="AM164" s="137">
        <v>50</v>
      </c>
      <c r="AN164" s="137">
        <v>96</v>
      </c>
      <c r="AO164" s="137">
        <v>97</v>
      </c>
    </row>
    <row r="165" spans="1:41" ht="18" customHeight="1">
      <c r="A165" s="136" t="s">
        <v>911</v>
      </c>
      <c r="B165" s="136" t="s">
        <v>912</v>
      </c>
      <c r="C165" s="137">
        <v>168</v>
      </c>
      <c r="D165" s="137">
        <v>144</v>
      </c>
      <c r="E165" s="137">
        <v>125</v>
      </c>
      <c r="F165" s="137">
        <v>120</v>
      </c>
      <c r="G165" s="137">
        <v>100</v>
      </c>
      <c r="H165" s="137">
        <v>95</v>
      </c>
      <c r="I165" s="137">
        <v>82</v>
      </c>
      <c r="J165" s="137">
        <v>73</v>
      </c>
      <c r="K165" s="137">
        <v>64</v>
      </c>
      <c r="L165" s="137">
        <v>54</v>
      </c>
      <c r="M165" s="137">
        <v>55</v>
      </c>
      <c r="N165" s="137">
        <v>54</v>
      </c>
      <c r="O165" s="137">
        <v>54</v>
      </c>
      <c r="P165" s="137">
        <v>56</v>
      </c>
      <c r="Q165" s="137">
        <v>57</v>
      </c>
      <c r="R165" s="137">
        <v>60</v>
      </c>
      <c r="S165" s="137">
        <v>55</v>
      </c>
      <c r="T165" s="137">
        <v>53</v>
      </c>
      <c r="U165" s="137">
        <v>46</v>
      </c>
      <c r="V165" s="137">
        <v>50</v>
      </c>
      <c r="W165" s="137">
        <v>51</v>
      </c>
      <c r="X165" s="137">
        <v>49</v>
      </c>
      <c r="Y165" s="137">
        <v>43</v>
      </c>
      <c r="Z165" s="137">
        <v>44</v>
      </c>
      <c r="AA165" s="137">
        <v>35</v>
      </c>
      <c r="AB165" s="137">
        <v>34</v>
      </c>
      <c r="AC165" s="137">
        <v>33</v>
      </c>
      <c r="AD165" s="137">
        <v>33</v>
      </c>
      <c r="AE165" s="137">
        <v>31</v>
      </c>
      <c r="AF165" s="137">
        <v>19</v>
      </c>
      <c r="AG165" s="137">
        <v>16</v>
      </c>
      <c r="AH165" s="137">
        <v>16</v>
      </c>
      <c r="AI165" s="137">
        <v>16</v>
      </c>
      <c r="AJ165" s="137">
        <v>11</v>
      </c>
      <c r="AK165" s="137">
        <v>13</v>
      </c>
      <c r="AL165" s="137">
        <v>7</v>
      </c>
      <c r="AM165" s="137">
        <v>8</v>
      </c>
      <c r="AN165" s="137">
        <v>53</v>
      </c>
      <c r="AO165" s="137">
        <v>59</v>
      </c>
    </row>
    <row r="166" spans="1:41" ht="18" customHeight="1">
      <c r="A166" s="136" t="s">
        <v>913</v>
      </c>
      <c r="B166" s="136" t="s">
        <v>914</v>
      </c>
      <c r="C166" s="137">
        <v>219</v>
      </c>
      <c r="D166" s="137">
        <v>192</v>
      </c>
      <c r="E166" s="137">
        <v>167</v>
      </c>
      <c r="F166" s="137">
        <v>156</v>
      </c>
      <c r="G166" s="137">
        <v>134</v>
      </c>
      <c r="H166" s="137">
        <v>135</v>
      </c>
      <c r="I166" s="137">
        <v>108</v>
      </c>
      <c r="J166" s="137">
        <v>96</v>
      </c>
      <c r="K166" s="137">
        <v>114</v>
      </c>
      <c r="L166" s="137">
        <v>80</v>
      </c>
      <c r="M166" s="137">
        <v>71</v>
      </c>
      <c r="N166" s="137">
        <v>73</v>
      </c>
      <c r="O166" s="137">
        <v>72</v>
      </c>
      <c r="P166" s="137">
        <v>67</v>
      </c>
      <c r="Q166" s="137">
        <v>62</v>
      </c>
      <c r="R166" s="137">
        <v>57</v>
      </c>
      <c r="S166" s="137">
        <v>47</v>
      </c>
      <c r="T166" s="137">
        <v>41</v>
      </c>
      <c r="U166" s="137">
        <v>40</v>
      </c>
      <c r="V166" s="137">
        <v>39</v>
      </c>
      <c r="W166" s="137">
        <v>35</v>
      </c>
      <c r="X166" s="137">
        <v>32</v>
      </c>
      <c r="Y166" s="137">
        <v>24</v>
      </c>
      <c r="Z166" s="137">
        <v>23</v>
      </c>
      <c r="AA166" s="137">
        <v>20</v>
      </c>
      <c r="AB166" s="137">
        <v>17</v>
      </c>
      <c r="AC166" s="137">
        <v>15</v>
      </c>
      <c r="AD166" s="137">
        <v>11</v>
      </c>
      <c r="AE166" s="137">
        <v>10</v>
      </c>
      <c r="AF166" s="137">
        <v>8</v>
      </c>
      <c r="AG166" s="137">
        <v>10</v>
      </c>
      <c r="AH166" s="137">
        <v>8</v>
      </c>
      <c r="AI166" s="137">
        <v>5</v>
      </c>
      <c r="AJ166" s="137" t="s">
        <v>631</v>
      </c>
      <c r="AK166" s="137" t="s">
        <v>631</v>
      </c>
      <c r="AL166" s="137">
        <v>14</v>
      </c>
      <c r="AM166" s="137">
        <v>12</v>
      </c>
      <c r="AN166" s="137">
        <v>14</v>
      </c>
      <c r="AO166" s="137">
        <v>14</v>
      </c>
    </row>
    <row r="167" spans="1:41" ht="18" customHeight="1">
      <c r="A167" s="136" t="s">
        <v>915</v>
      </c>
      <c r="B167" s="136" t="s">
        <v>916</v>
      </c>
      <c r="C167" s="137">
        <v>435</v>
      </c>
      <c r="D167" s="137">
        <v>351</v>
      </c>
      <c r="E167" s="137">
        <v>322</v>
      </c>
      <c r="F167" s="137">
        <v>289</v>
      </c>
      <c r="G167" s="137">
        <v>226</v>
      </c>
      <c r="H167" s="137">
        <v>225</v>
      </c>
      <c r="I167" s="137">
        <v>193</v>
      </c>
      <c r="J167" s="137">
        <v>175</v>
      </c>
      <c r="K167" s="137">
        <v>153</v>
      </c>
      <c r="L167" s="137">
        <v>143</v>
      </c>
      <c r="M167" s="137">
        <v>128</v>
      </c>
      <c r="N167" s="137">
        <v>118</v>
      </c>
      <c r="O167" s="137">
        <v>112</v>
      </c>
      <c r="P167" s="137">
        <v>98</v>
      </c>
      <c r="Q167" s="137">
        <v>95</v>
      </c>
      <c r="R167" s="137">
        <v>90</v>
      </c>
      <c r="S167" s="137">
        <v>86</v>
      </c>
      <c r="T167" s="137">
        <v>71</v>
      </c>
      <c r="U167" s="137">
        <v>63</v>
      </c>
      <c r="V167" s="137">
        <v>60</v>
      </c>
      <c r="W167" s="137">
        <v>50</v>
      </c>
      <c r="X167" s="137">
        <v>46</v>
      </c>
      <c r="Y167" s="137">
        <v>36</v>
      </c>
      <c r="Z167" s="137">
        <v>31</v>
      </c>
      <c r="AA167" s="137">
        <v>28</v>
      </c>
      <c r="AB167" s="137">
        <v>25</v>
      </c>
      <c r="AC167" s="137">
        <v>22</v>
      </c>
      <c r="AD167" s="137">
        <v>18</v>
      </c>
      <c r="AE167" s="137">
        <v>14</v>
      </c>
      <c r="AF167" s="137">
        <v>13</v>
      </c>
      <c r="AG167" s="137">
        <v>12</v>
      </c>
      <c r="AH167" s="137">
        <v>11</v>
      </c>
      <c r="AI167" s="137">
        <v>10</v>
      </c>
      <c r="AJ167" s="137">
        <v>9</v>
      </c>
      <c r="AK167" s="137">
        <v>8</v>
      </c>
      <c r="AL167" s="137">
        <v>8</v>
      </c>
      <c r="AM167" s="137">
        <v>10</v>
      </c>
      <c r="AN167" s="137">
        <v>9</v>
      </c>
      <c r="AO167" s="137">
        <v>6</v>
      </c>
    </row>
    <row r="168" spans="1:41" ht="18" customHeight="1">
      <c r="A168" s="136" t="s">
        <v>917</v>
      </c>
      <c r="B168" s="136" t="s">
        <v>918</v>
      </c>
      <c r="C168" s="137">
        <v>720</v>
      </c>
      <c r="D168" s="137">
        <v>636</v>
      </c>
      <c r="E168" s="137">
        <v>660</v>
      </c>
      <c r="F168" s="137">
        <v>620</v>
      </c>
      <c r="G168" s="137">
        <v>566</v>
      </c>
      <c r="H168" s="137">
        <v>541</v>
      </c>
      <c r="I168" s="137">
        <v>487</v>
      </c>
      <c r="J168" s="137">
        <v>446</v>
      </c>
      <c r="K168" s="137">
        <v>401</v>
      </c>
      <c r="L168" s="137">
        <v>340</v>
      </c>
      <c r="M168" s="137">
        <v>458</v>
      </c>
      <c r="N168" s="137">
        <v>457</v>
      </c>
      <c r="O168" s="137">
        <v>451</v>
      </c>
      <c r="P168" s="137">
        <v>502</v>
      </c>
      <c r="Q168" s="137">
        <v>276</v>
      </c>
      <c r="R168" s="137">
        <v>247</v>
      </c>
      <c r="S168" s="137">
        <v>228</v>
      </c>
      <c r="T168" s="137">
        <v>154</v>
      </c>
      <c r="U168" s="137">
        <v>106</v>
      </c>
      <c r="V168" s="137">
        <v>101</v>
      </c>
      <c r="W168" s="137">
        <v>82</v>
      </c>
      <c r="X168" s="137">
        <v>68</v>
      </c>
      <c r="Y168" s="137">
        <v>51</v>
      </c>
      <c r="Z168" s="137">
        <v>47</v>
      </c>
      <c r="AA168" s="137">
        <v>41</v>
      </c>
      <c r="AB168" s="137">
        <v>40</v>
      </c>
      <c r="AC168" s="137">
        <v>37</v>
      </c>
      <c r="AD168" s="137">
        <v>28</v>
      </c>
      <c r="AE168" s="137">
        <v>24</v>
      </c>
      <c r="AF168" s="137">
        <v>19</v>
      </c>
      <c r="AG168" s="137">
        <v>18</v>
      </c>
      <c r="AH168" s="137">
        <v>15</v>
      </c>
      <c r="AI168" s="137">
        <v>17</v>
      </c>
      <c r="AJ168" s="137">
        <v>15</v>
      </c>
      <c r="AK168" s="137">
        <v>9</v>
      </c>
      <c r="AL168" s="137">
        <v>10</v>
      </c>
      <c r="AM168" s="137">
        <v>8</v>
      </c>
      <c r="AN168" s="137">
        <v>9</v>
      </c>
      <c r="AO168" s="137">
        <v>8</v>
      </c>
    </row>
    <row r="169" spans="1:41" ht="18" customHeight="1">
      <c r="A169" s="136" t="s">
        <v>919</v>
      </c>
      <c r="B169" s="136" t="s">
        <v>920</v>
      </c>
      <c r="C169" s="137">
        <v>3447</v>
      </c>
      <c r="D169" s="137">
        <v>2509</v>
      </c>
      <c r="E169" s="137">
        <v>2154</v>
      </c>
      <c r="F169" s="137">
        <v>1207</v>
      </c>
      <c r="G169" s="137">
        <v>784</v>
      </c>
      <c r="H169" s="137">
        <v>776</v>
      </c>
      <c r="I169" s="137">
        <v>704</v>
      </c>
      <c r="J169" s="137">
        <v>625</v>
      </c>
      <c r="K169" s="137">
        <v>542</v>
      </c>
      <c r="L169" s="137">
        <v>221</v>
      </c>
      <c r="M169" s="137">
        <v>209</v>
      </c>
      <c r="N169" s="137">
        <v>190</v>
      </c>
      <c r="O169" s="137">
        <v>180</v>
      </c>
      <c r="P169" s="137">
        <v>164</v>
      </c>
      <c r="Q169" s="137">
        <v>154</v>
      </c>
      <c r="R169" s="137">
        <v>145</v>
      </c>
      <c r="S169" s="137">
        <v>125</v>
      </c>
      <c r="T169" s="137">
        <v>105</v>
      </c>
      <c r="U169" s="137">
        <v>88</v>
      </c>
      <c r="V169" s="137">
        <v>86</v>
      </c>
      <c r="W169" s="137">
        <v>68</v>
      </c>
      <c r="X169" s="137">
        <v>56</v>
      </c>
      <c r="Y169" s="137">
        <v>46</v>
      </c>
      <c r="Z169" s="137">
        <v>45</v>
      </c>
      <c r="AA169" s="137">
        <v>40</v>
      </c>
      <c r="AB169" s="137">
        <v>30</v>
      </c>
      <c r="AC169" s="137">
        <v>21</v>
      </c>
      <c r="AD169" s="137">
        <v>17</v>
      </c>
      <c r="AE169" s="137">
        <v>18</v>
      </c>
      <c r="AF169" s="137">
        <v>17</v>
      </c>
      <c r="AG169" s="137">
        <v>18</v>
      </c>
      <c r="AH169" s="137">
        <v>16</v>
      </c>
      <c r="AI169" s="137">
        <v>15</v>
      </c>
      <c r="AJ169" s="137">
        <v>14</v>
      </c>
      <c r="AK169" s="137">
        <v>14</v>
      </c>
      <c r="AL169" s="137">
        <v>13</v>
      </c>
      <c r="AM169" s="137">
        <v>12</v>
      </c>
      <c r="AN169" s="137">
        <v>11</v>
      </c>
      <c r="AO169" s="137">
        <v>10</v>
      </c>
    </row>
    <row r="170" spans="1:41" ht="18" customHeight="1">
      <c r="A170" s="136"/>
      <c r="B170" s="136" t="s">
        <v>727</v>
      </c>
      <c r="C170" s="137" t="s">
        <v>631</v>
      </c>
      <c r="D170" s="137" t="s">
        <v>631</v>
      </c>
      <c r="E170" s="137">
        <v>0</v>
      </c>
      <c r="F170" s="137">
        <v>0</v>
      </c>
      <c r="G170" s="137">
        <v>0</v>
      </c>
      <c r="H170" s="137">
        <v>0</v>
      </c>
      <c r="I170" s="137">
        <v>0</v>
      </c>
      <c r="J170" s="137">
        <v>0</v>
      </c>
      <c r="K170" s="137">
        <v>0</v>
      </c>
      <c r="L170" s="137">
        <v>0</v>
      </c>
      <c r="M170" s="137">
        <v>0</v>
      </c>
      <c r="N170" s="137">
        <v>0</v>
      </c>
      <c r="O170" s="137">
        <v>0</v>
      </c>
      <c r="P170" s="137">
        <v>0</v>
      </c>
      <c r="Q170" s="137">
        <v>0</v>
      </c>
      <c r="R170" s="137">
        <v>0</v>
      </c>
      <c r="S170" s="137">
        <v>0</v>
      </c>
      <c r="T170" s="137">
        <v>0</v>
      </c>
      <c r="U170" s="137">
        <v>0</v>
      </c>
      <c r="V170" s="137">
        <v>0</v>
      </c>
      <c r="W170" s="137">
        <v>0</v>
      </c>
      <c r="X170" s="137">
        <v>0</v>
      </c>
      <c r="Y170" s="137">
        <v>0</v>
      </c>
      <c r="Z170" s="137">
        <v>0</v>
      </c>
      <c r="AA170" s="137">
        <v>0</v>
      </c>
      <c r="AB170" s="137">
        <v>0</v>
      </c>
      <c r="AC170" s="137">
        <v>0</v>
      </c>
      <c r="AD170" s="137">
        <v>0</v>
      </c>
      <c r="AE170" s="137">
        <v>0</v>
      </c>
      <c r="AF170" s="137">
        <v>0</v>
      </c>
      <c r="AG170" s="137">
        <v>0</v>
      </c>
      <c r="AH170" s="137">
        <v>0</v>
      </c>
      <c r="AI170" s="137">
        <v>0</v>
      </c>
      <c r="AJ170" s="137">
        <v>0</v>
      </c>
      <c r="AK170" s="137">
        <v>0</v>
      </c>
      <c r="AL170" s="137">
        <v>0</v>
      </c>
      <c r="AM170" s="137">
        <v>0</v>
      </c>
      <c r="AN170" s="137">
        <v>0</v>
      </c>
      <c r="AO170" s="137">
        <v>0</v>
      </c>
    </row>
    <row r="171" spans="1:41" ht="18" customHeight="1">
      <c r="A171" s="136" t="s">
        <v>921</v>
      </c>
      <c r="B171" s="136" t="s">
        <v>922</v>
      </c>
      <c r="C171" s="137">
        <v>10391</v>
      </c>
      <c r="D171" s="137">
        <v>8760</v>
      </c>
      <c r="E171" s="137">
        <v>7486</v>
      </c>
      <c r="F171" s="137">
        <v>5986</v>
      </c>
      <c r="G171" s="137">
        <v>10410</v>
      </c>
      <c r="H171" s="137">
        <v>8562</v>
      </c>
      <c r="I171" s="137">
        <v>6820</v>
      </c>
      <c r="J171" s="137">
        <v>5270</v>
      </c>
      <c r="K171" s="137">
        <v>4079</v>
      </c>
      <c r="L171" s="137">
        <v>3573</v>
      </c>
      <c r="M171" s="137">
        <v>2981</v>
      </c>
      <c r="N171" s="137">
        <v>2624</v>
      </c>
      <c r="O171" s="137">
        <v>2196</v>
      </c>
      <c r="P171" s="137">
        <v>1981</v>
      </c>
      <c r="Q171" s="137">
        <v>1798</v>
      </c>
      <c r="R171" s="137">
        <v>1753</v>
      </c>
      <c r="S171" s="137">
        <v>1652</v>
      </c>
      <c r="T171" s="137">
        <v>1535</v>
      </c>
      <c r="U171" s="137">
        <v>1379</v>
      </c>
      <c r="V171" s="137">
        <v>1330</v>
      </c>
      <c r="W171" s="137">
        <v>1212</v>
      </c>
      <c r="X171" s="137">
        <v>1115</v>
      </c>
      <c r="Y171" s="137">
        <v>1007</v>
      </c>
      <c r="Z171" s="137">
        <v>921</v>
      </c>
      <c r="AA171" s="137">
        <v>884</v>
      </c>
      <c r="AB171" s="137">
        <v>844</v>
      </c>
      <c r="AC171" s="137">
        <v>780</v>
      </c>
      <c r="AD171" s="137">
        <v>715</v>
      </c>
      <c r="AE171" s="137">
        <v>661</v>
      </c>
      <c r="AF171" s="137">
        <v>631</v>
      </c>
      <c r="AG171" s="137">
        <v>594</v>
      </c>
      <c r="AH171" s="137">
        <v>578</v>
      </c>
      <c r="AI171" s="137">
        <v>568</v>
      </c>
      <c r="AJ171" s="137">
        <v>542</v>
      </c>
      <c r="AK171" s="137">
        <v>506</v>
      </c>
      <c r="AL171" s="137">
        <v>454</v>
      </c>
      <c r="AM171" s="137">
        <v>447</v>
      </c>
      <c r="AN171" s="137">
        <v>409</v>
      </c>
      <c r="AO171" s="137">
        <v>409</v>
      </c>
    </row>
    <row r="172" spans="1:41" ht="18" customHeight="1">
      <c r="A172" s="136" t="s">
        <v>923</v>
      </c>
      <c r="B172" s="136" t="s">
        <v>924</v>
      </c>
      <c r="C172" s="137">
        <v>1655</v>
      </c>
      <c r="D172" s="137">
        <v>1469</v>
      </c>
      <c r="E172" s="137">
        <v>1336</v>
      </c>
      <c r="F172" s="137">
        <v>1239</v>
      </c>
      <c r="G172" s="137">
        <v>6952</v>
      </c>
      <c r="H172" s="137">
        <v>6152</v>
      </c>
      <c r="I172" s="137">
        <v>4999</v>
      </c>
      <c r="J172" s="137">
        <v>3740</v>
      </c>
      <c r="K172" s="137">
        <v>2831</v>
      </c>
      <c r="L172" s="137">
        <v>2462</v>
      </c>
      <c r="M172" s="137">
        <v>1878</v>
      </c>
      <c r="N172" s="137">
        <v>1549</v>
      </c>
      <c r="O172" s="137">
        <v>1183</v>
      </c>
      <c r="P172" s="137">
        <v>1055</v>
      </c>
      <c r="Q172" s="137">
        <v>946</v>
      </c>
      <c r="R172" s="137">
        <v>910</v>
      </c>
      <c r="S172" s="137">
        <v>837</v>
      </c>
      <c r="T172" s="137">
        <v>758</v>
      </c>
      <c r="U172" s="137">
        <v>656</v>
      </c>
      <c r="V172" s="137">
        <v>619</v>
      </c>
      <c r="W172" s="137">
        <v>559</v>
      </c>
      <c r="X172" s="137">
        <v>494</v>
      </c>
      <c r="Y172" s="137">
        <v>425</v>
      </c>
      <c r="Z172" s="137">
        <v>373</v>
      </c>
      <c r="AA172" s="137">
        <v>359</v>
      </c>
      <c r="AB172" s="137">
        <v>336</v>
      </c>
      <c r="AC172" s="137">
        <v>297</v>
      </c>
      <c r="AD172" s="137">
        <v>262</v>
      </c>
      <c r="AE172" s="137">
        <v>236</v>
      </c>
      <c r="AF172" s="137">
        <v>216</v>
      </c>
      <c r="AG172" s="137">
        <v>189</v>
      </c>
      <c r="AH172" s="137">
        <v>176</v>
      </c>
      <c r="AI172" s="137">
        <v>169</v>
      </c>
      <c r="AJ172" s="137">
        <v>136</v>
      </c>
      <c r="AK172" s="137">
        <v>127</v>
      </c>
      <c r="AL172" s="137">
        <v>125</v>
      </c>
      <c r="AM172" s="137">
        <v>126</v>
      </c>
      <c r="AN172" s="137">
        <v>109</v>
      </c>
      <c r="AO172" s="137">
        <v>103</v>
      </c>
    </row>
    <row r="173" spans="1:41" ht="18" customHeight="1">
      <c r="A173" s="136" t="s">
        <v>925</v>
      </c>
      <c r="B173" s="136" t="s">
        <v>926</v>
      </c>
      <c r="C173" s="137">
        <v>791</v>
      </c>
      <c r="D173" s="137">
        <v>655</v>
      </c>
      <c r="E173" s="137">
        <v>613</v>
      </c>
      <c r="F173" s="137">
        <v>397</v>
      </c>
      <c r="G173" s="137">
        <v>338</v>
      </c>
      <c r="H173" s="137">
        <v>316</v>
      </c>
      <c r="I173" s="137">
        <v>289</v>
      </c>
      <c r="J173" s="137">
        <v>272</v>
      </c>
      <c r="K173" s="137">
        <v>246</v>
      </c>
      <c r="L173" s="137">
        <v>238</v>
      </c>
      <c r="M173" s="137">
        <v>229</v>
      </c>
      <c r="N173" s="137">
        <v>224</v>
      </c>
      <c r="O173" s="137">
        <v>222</v>
      </c>
      <c r="P173" s="137">
        <v>223</v>
      </c>
      <c r="Q173" s="137">
        <v>203</v>
      </c>
      <c r="R173" s="137">
        <v>213</v>
      </c>
      <c r="S173" s="137">
        <v>209</v>
      </c>
      <c r="T173" s="137">
        <v>190</v>
      </c>
      <c r="U173" s="137">
        <v>166</v>
      </c>
      <c r="V173" s="137">
        <v>173</v>
      </c>
      <c r="W173" s="137">
        <v>138</v>
      </c>
      <c r="X173" s="137">
        <v>152</v>
      </c>
      <c r="Y173" s="137">
        <v>145</v>
      </c>
      <c r="Z173" s="137">
        <v>129</v>
      </c>
      <c r="AA173" s="137">
        <v>126</v>
      </c>
      <c r="AB173" s="137">
        <v>127</v>
      </c>
      <c r="AC173" s="137">
        <v>119</v>
      </c>
      <c r="AD173" s="137">
        <v>115</v>
      </c>
      <c r="AE173" s="137">
        <v>105</v>
      </c>
      <c r="AF173" s="137">
        <v>91</v>
      </c>
      <c r="AG173" s="137">
        <v>93</v>
      </c>
      <c r="AH173" s="137">
        <v>97</v>
      </c>
      <c r="AI173" s="137">
        <v>102</v>
      </c>
      <c r="AJ173" s="137">
        <v>98</v>
      </c>
      <c r="AK173" s="137">
        <v>93</v>
      </c>
      <c r="AL173" s="137">
        <v>102</v>
      </c>
      <c r="AM173" s="137">
        <v>105</v>
      </c>
      <c r="AN173" s="137">
        <v>107</v>
      </c>
      <c r="AO173" s="137">
        <v>115</v>
      </c>
    </row>
    <row r="174" spans="1:41" ht="18" customHeight="1">
      <c r="A174" s="136" t="s">
        <v>927</v>
      </c>
      <c r="B174" s="136" t="s">
        <v>928</v>
      </c>
      <c r="C174" s="137">
        <v>482</v>
      </c>
      <c r="D174" s="137">
        <v>394</v>
      </c>
      <c r="E174" s="137">
        <v>363</v>
      </c>
      <c r="F174" s="137">
        <v>320</v>
      </c>
      <c r="G174" s="137">
        <v>273</v>
      </c>
      <c r="H174" s="137">
        <v>255</v>
      </c>
      <c r="I174" s="137">
        <v>219</v>
      </c>
      <c r="J174" s="137">
        <v>214</v>
      </c>
      <c r="K174" s="137">
        <v>199</v>
      </c>
      <c r="L174" s="137">
        <v>200</v>
      </c>
      <c r="M174" s="137">
        <v>191</v>
      </c>
      <c r="N174" s="137">
        <v>182</v>
      </c>
      <c r="O174" s="137">
        <v>170</v>
      </c>
      <c r="P174" s="137">
        <v>167</v>
      </c>
      <c r="Q174" s="137">
        <v>157</v>
      </c>
      <c r="R174" s="137">
        <v>154</v>
      </c>
      <c r="S174" s="137">
        <v>153</v>
      </c>
      <c r="T174" s="137">
        <v>155</v>
      </c>
      <c r="U174" s="137">
        <v>168</v>
      </c>
      <c r="V174" s="137">
        <v>160</v>
      </c>
      <c r="W174" s="137">
        <v>158</v>
      </c>
      <c r="X174" s="137">
        <v>146</v>
      </c>
      <c r="Y174" s="137">
        <v>135</v>
      </c>
      <c r="Z174" s="137">
        <v>109</v>
      </c>
      <c r="AA174" s="137">
        <v>93</v>
      </c>
      <c r="AB174" s="137">
        <v>86</v>
      </c>
      <c r="AC174" s="137">
        <v>76</v>
      </c>
      <c r="AD174" s="137">
        <v>61</v>
      </c>
      <c r="AE174" s="137">
        <v>57</v>
      </c>
      <c r="AF174" s="137">
        <v>52</v>
      </c>
      <c r="AG174" s="137">
        <v>53</v>
      </c>
      <c r="AH174" s="137">
        <v>44</v>
      </c>
      <c r="AI174" s="137">
        <v>40</v>
      </c>
      <c r="AJ174" s="137">
        <v>35</v>
      </c>
      <c r="AK174" s="137">
        <v>40</v>
      </c>
      <c r="AL174" s="137">
        <v>39</v>
      </c>
      <c r="AM174" s="137">
        <v>41</v>
      </c>
      <c r="AN174" s="137">
        <v>41</v>
      </c>
      <c r="AO174" s="137">
        <v>45</v>
      </c>
    </row>
    <row r="175" spans="1:41" ht="18" customHeight="1">
      <c r="A175" s="136" t="s">
        <v>929</v>
      </c>
      <c r="B175" s="136" t="s">
        <v>930</v>
      </c>
      <c r="C175" s="137">
        <v>531</v>
      </c>
      <c r="D175" s="137">
        <v>418</v>
      </c>
      <c r="E175" s="137">
        <v>346</v>
      </c>
      <c r="F175" s="137">
        <v>252</v>
      </c>
      <c r="G175" s="137">
        <v>189</v>
      </c>
      <c r="H175" s="137">
        <v>177</v>
      </c>
      <c r="I175" s="137">
        <v>149</v>
      </c>
      <c r="J175" s="137">
        <v>143</v>
      </c>
      <c r="K175" s="137">
        <v>130</v>
      </c>
      <c r="L175" s="137">
        <v>122</v>
      </c>
      <c r="M175" s="137">
        <v>117</v>
      </c>
      <c r="N175" s="137">
        <v>101</v>
      </c>
      <c r="O175" s="137">
        <v>77</v>
      </c>
      <c r="P175" s="137">
        <v>76</v>
      </c>
      <c r="Q175" s="137">
        <v>72</v>
      </c>
      <c r="R175" s="137">
        <v>70</v>
      </c>
      <c r="S175" s="137">
        <v>69</v>
      </c>
      <c r="T175" s="137">
        <v>71</v>
      </c>
      <c r="U175" s="137">
        <v>55</v>
      </c>
      <c r="V175" s="137">
        <v>55</v>
      </c>
      <c r="W175" s="137">
        <v>54</v>
      </c>
      <c r="X175" s="137">
        <v>46</v>
      </c>
      <c r="Y175" s="137">
        <v>43</v>
      </c>
      <c r="Z175" s="137">
        <v>41</v>
      </c>
      <c r="AA175" s="137">
        <v>35</v>
      </c>
      <c r="AB175" s="137">
        <v>32</v>
      </c>
      <c r="AC175" s="137">
        <v>28</v>
      </c>
      <c r="AD175" s="137">
        <v>20</v>
      </c>
      <c r="AE175" s="137">
        <v>14</v>
      </c>
      <c r="AF175" s="137">
        <v>14</v>
      </c>
      <c r="AG175" s="137">
        <v>14</v>
      </c>
      <c r="AH175" s="137">
        <v>14</v>
      </c>
      <c r="AI175" s="137">
        <v>11</v>
      </c>
      <c r="AJ175" s="137">
        <v>10</v>
      </c>
      <c r="AK175" s="137">
        <v>6</v>
      </c>
      <c r="AL175" s="137">
        <v>7</v>
      </c>
      <c r="AM175" s="137">
        <v>10</v>
      </c>
      <c r="AN175" s="137">
        <v>10</v>
      </c>
      <c r="AO175" s="137">
        <v>11</v>
      </c>
    </row>
    <row r="176" spans="1:41" ht="18" customHeight="1">
      <c r="A176" s="136" t="s">
        <v>931</v>
      </c>
      <c r="B176" s="136" t="s">
        <v>932</v>
      </c>
      <c r="C176" s="137">
        <v>6256</v>
      </c>
      <c r="D176" s="137">
        <v>5223</v>
      </c>
      <c r="E176" s="137">
        <v>4292</v>
      </c>
      <c r="F176" s="137">
        <v>3334</v>
      </c>
      <c r="G176" s="137">
        <v>2293</v>
      </c>
      <c r="H176" s="137">
        <v>1303</v>
      </c>
      <c r="I176" s="137">
        <v>860</v>
      </c>
      <c r="J176" s="137">
        <v>618</v>
      </c>
      <c r="K176" s="137">
        <v>425</v>
      </c>
      <c r="L176" s="137">
        <v>327</v>
      </c>
      <c r="M176" s="137">
        <v>340</v>
      </c>
      <c r="N176" s="137">
        <v>342</v>
      </c>
      <c r="O176" s="137">
        <v>331</v>
      </c>
      <c r="P176" s="137">
        <v>260</v>
      </c>
      <c r="Q176" s="137">
        <v>250</v>
      </c>
      <c r="R176" s="137">
        <v>241</v>
      </c>
      <c r="S176" s="137">
        <v>225</v>
      </c>
      <c r="T176" s="137">
        <v>210</v>
      </c>
      <c r="U176" s="137">
        <v>186</v>
      </c>
      <c r="V176" s="137">
        <v>175</v>
      </c>
      <c r="W176" s="137">
        <v>160</v>
      </c>
      <c r="X176" s="137">
        <v>136</v>
      </c>
      <c r="Y176" s="137">
        <v>125</v>
      </c>
      <c r="Z176" s="137">
        <v>164</v>
      </c>
      <c r="AA176" s="137">
        <v>175</v>
      </c>
      <c r="AB176" s="137">
        <v>185</v>
      </c>
      <c r="AC176" s="137">
        <v>189</v>
      </c>
      <c r="AD176" s="137">
        <v>195</v>
      </c>
      <c r="AE176" s="137">
        <v>199</v>
      </c>
      <c r="AF176" s="137">
        <v>213</v>
      </c>
      <c r="AG176" s="137">
        <v>204</v>
      </c>
      <c r="AH176" s="137">
        <v>205</v>
      </c>
      <c r="AI176" s="137">
        <v>208</v>
      </c>
      <c r="AJ176" s="137">
        <v>227</v>
      </c>
      <c r="AK176" s="137">
        <v>201</v>
      </c>
      <c r="AL176" s="137">
        <v>143</v>
      </c>
      <c r="AM176" s="137">
        <v>130</v>
      </c>
      <c r="AN176" s="137">
        <v>107</v>
      </c>
      <c r="AO176" s="137">
        <v>101</v>
      </c>
    </row>
    <row r="177" spans="1:41" ht="18" customHeight="1">
      <c r="A177" s="136" t="s">
        <v>933</v>
      </c>
      <c r="B177" s="136" t="s">
        <v>934</v>
      </c>
      <c r="C177" s="137">
        <v>338</v>
      </c>
      <c r="D177" s="137">
        <v>303</v>
      </c>
      <c r="E177" s="137">
        <v>270</v>
      </c>
      <c r="F177" s="137">
        <v>219</v>
      </c>
      <c r="G177" s="137">
        <v>197</v>
      </c>
      <c r="H177" s="137">
        <v>197</v>
      </c>
      <c r="I177" s="137">
        <v>167</v>
      </c>
      <c r="J177" s="137">
        <v>150</v>
      </c>
      <c r="K177" s="137">
        <v>135</v>
      </c>
      <c r="L177" s="137">
        <v>128</v>
      </c>
      <c r="M177" s="137">
        <v>127</v>
      </c>
      <c r="N177" s="137">
        <v>131</v>
      </c>
      <c r="O177" s="137">
        <v>119</v>
      </c>
      <c r="P177" s="137">
        <v>111</v>
      </c>
      <c r="Q177" s="137">
        <v>96</v>
      </c>
      <c r="R177" s="137">
        <v>89</v>
      </c>
      <c r="S177" s="137">
        <v>85</v>
      </c>
      <c r="T177" s="137">
        <v>79</v>
      </c>
      <c r="U177" s="137">
        <v>79</v>
      </c>
      <c r="V177" s="137">
        <v>84</v>
      </c>
      <c r="W177" s="137">
        <v>76</v>
      </c>
      <c r="X177" s="137">
        <v>74</v>
      </c>
      <c r="Y177" s="137">
        <v>69</v>
      </c>
      <c r="Z177" s="137">
        <v>60</v>
      </c>
      <c r="AA177" s="137">
        <v>56</v>
      </c>
      <c r="AB177" s="137">
        <v>43</v>
      </c>
      <c r="AC177" s="137">
        <v>41</v>
      </c>
      <c r="AD177" s="137">
        <v>37</v>
      </c>
      <c r="AE177" s="137">
        <v>31</v>
      </c>
      <c r="AF177" s="137">
        <v>24</v>
      </c>
      <c r="AG177" s="137">
        <v>22</v>
      </c>
      <c r="AH177" s="137">
        <v>22</v>
      </c>
      <c r="AI177" s="137">
        <v>21</v>
      </c>
      <c r="AJ177" s="137">
        <v>20</v>
      </c>
      <c r="AK177" s="137">
        <v>24</v>
      </c>
      <c r="AL177" s="137">
        <v>25</v>
      </c>
      <c r="AM177" s="137">
        <v>22</v>
      </c>
      <c r="AN177" s="137">
        <v>22</v>
      </c>
      <c r="AO177" s="137">
        <v>21</v>
      </c>
    </row>
    <row r="178" spans="1:41" ht="18" customHeight="1">
      <c r="A178" s="136" t="s">
        <v>935</v>
      </c>
      <c r="B178" s="136" t="s">
        <v>936</v>
      </c>
      <c r="C178" s="137">
        <v>338</v>
      </c>
      <c r="D178" s="137">
        <v>298</v>
      </c>
      <c r="E178" s="137">
        <v>266</v>
      </c>
      <c r="F178" s="137">
        <v>225</v>
      </c>
      <c r="G178" s="137">
        <v>168</v>
      </c>
      <c r="H178" s="137">
        <v>162</v>
      </c>
      <c r="I178" s="137">
        <v>137</v>
      </c>
      <c r="J178" s="137">
        <v>133</v>
      </c>
      <c r="K178" s="137">
        <v>113</v>
      </c>
      <c r="L178" s="137">
        <v>96</v>
      </c>
      <c r="M178" s="137">
        <v>99</v>
      </c>
      <c r="N178" s="137">
        <v>95</v>
      </c>
      <c r="O178" s="137">
        <v>94</v>
      </c>
      <c r="P178" s="137">
        <v>89</v>
      </c>
      <c r="Q178" s="137">
        <v>74</v>
      </c>
      <c r="R178" s="137">
        <v>76</v>
      </c>
      <c r="S178" s="137">
        <v>74</v>
      </c>
      <c r="T178" s="137">
        <v>72</v>
      </c>
      <c r="U178" s="137">
        <v>69</v>
      </c>
      <c r="V178" s="137">
        <v>64</v>
      </c>
      <c r="W178" s="137">
        <v>67</v>
      </c>
      <c r="X178" s="137">
        <v>67</v>
      </c>
      <c r="Y178" s="137">
        <v>65</v>
      </c>
      <c r="Z178" s="137">
        <v>45</v>
      </c>
      <c r="AA178" s="137">
        <v>40</v>
      </c>
      <c r="AB178" s="137">
        <v>35</v>
      </c>
      <c r="AC178" s="137">
        <v>30</v>
      </c>
      <c r="AD178" s="137">
        <v>25</v>
      </c>
      <c r="AE178" s="137">
        <v>19</v>
      </c>
      <c r="AF178" s="137">
        <v>21</v>
      </c>
      <c r="AG178" s="137">
        <v>19</v>
      </c>
      <c r="AH178" s="137">
        <v>20</v>
      </c>
      <c r="AI178" s="137">
        <v>17</v>
      </c>
      <c r="AJ178" s="137">
        <v>16</v>
      </c>
      <c r="AK178" s="137">
        <v>15</v>
      </c>
      <c r="AL178" s="137">
        <v>13</v>
      </c>
      <c r="AM178" s="137">
        <v>13</v>
      </c>
      <c r="AN178" s="137">
        <v>13</v>
      </c>
      <c r="AO178" s="137">
        <v>13</v>
      </c>
    </row>
    <row r="179" spans="1:41" ht="18" customHeight="1">
      <c r="A179" s="136" t="s">
        <v>937</v>
      </c>
      <c r="B179" s="136" t="s">
        <v>938</v>
      </c>
      <c r="C179" s="137">
        <v>2732</v>
      </c>
      <c r="D179" s="137">
        <v>2562</v>
      </c>
      <c r="E179" s="137">
        <v>2263</v>
      </c>
      <c r="F179" s="137">
        <v>1560</v>
      </c>
      <c r="G179" s="137">
        <v>1400</v>
      </c>
      <c r="H179" s="137">
        <v>1268</v>
      </c>
      <c r="I179" s="137">
        <v>966</v>
      </c>
      <c r="J179" s="137">
        <v>880</v>
      </c>
      <c r="K179" s="137">
        <v>794</v>
      </c>
      <c r="L179" s="137">
        <v>767</v>
      </c>
      <c r="M179" s="137">
        <v>763</v>
      </c>
      <c r="N179" s="137">
        <v>744</v>
      </c>
      <c r="O179" s="137">
        <v>754</v>
      </c>
      <c r="P179" s="137">
        <v>738</v>
      </c>
      <c r="Q179" s="137">
        <v>675</v>
      </c>
      <c r="R179" s="137">
        <v>664</v>
      </c>
      <c r="S179" s="137">
        <v>613</v>
      </c>
      <c r="T179" s="137">
        <v>546</v>
      </c>
      <c r="U179" s="137">
        <v>453</v>
      </c>
      <c r="V179" s="137">
        <v>439</v>
      </c>
      <c r="W179" s="137">
        <v>406</v>
      </c>
      <c r="X179" s="137">
        <v>379</v>
      </c>
      <c r="Y179" s="137">
        <v>391</v>
      </c>
      <c r="Z179" s="137">
        <v>414</v>
      </c>
      <c r="AA179" s="137">
        <v>451</v>
      </c>
      <c r="AB179" s="137">
        <v>515</v>
      </c>
      <c r="AC179" s="137">
        <v>632</v>
      </c>
      <c r="AD179" s="137">
        <v>663</v>
      </c>
      <c r="AE179" s="137">
        <v>625</v>
      </c>
      <c r="AF179" s="137">
        <v>550</v>
      </c>
      <c r="AG179" s="137">
        <v>500</v>
      </c>
      <c r="AH179" s="137">
        <v>540</v>
      </c>
      <c r="AI179" s="137">
        <v>405</v>
      </c>
      <c r="AJ179" s="137">
        <v>362</v>
      </c>
      <c r="AK179" s="137">
        <v>365</v>
      </c>
      <c r="AL179" s="137">
        <v>176</v>
      </c>
      <c r="AM179" s="137">
        <v>159</v>
      </c>
      <c r="AN179" s="137">
        <v>79</v>
      </c>
      <c r="AO179" s="137">
        <v>85</v>
      </c>
    </row>
    <row r="180" spans="1:41" ht="18" customHeight="1">
      <c r="A180" s="136" t="s">
        <v>939</v>
      </c>
      <c r="B180" s="136" t="s">
        <v>940</v>
      </c>
      <c r="C180" s="137">
        <v>443</v>
      </c>
      <c r="D180" s="137">
        <v>376</v>
      </c>
      <c r="E180" s="137">
        <v>313</v>
      </c>
      <c r="F180" s="137">
        <v>280</v>
      </c>
      <c r="G180" s="137">
        <v>234</v>
      </c>
      <c r="H180" s="137">
        <v>226</v>
      </c>
      <c r="I180" s="137">
        <v>199</v>
      </c>
      <c r="J180" s="137">
        <v>177</v>
      </c>
      <c r="K180" s="137">
        <v>152</v>
      </c>
      <c r="L180" s="137">
        <v>149</v>
      </c>
      <c r="M180" s="137">
        <v>145</v>
      </c>
      <c r="N180" s="137">
        <v>140</v>
      </c>
      <c r="O180" s="137">
        <v>136</v>
      </c>
      <c r="P180" s="137">
        <v>128</v>
      </c>
      <c r="Q180" s="137">
        <v>123</v>
      </c>
      <c r="R180" s="137">
        <v>125</v>
      </c>
      <c r="S180" s="137">
        <v>108</v>
      </c>
      <c r="T180" s="137">
        <v>99</v>
      </c>
      <c r="U180" s="137">
        <v>78</v>
      </c>
      <c r="V180" s="137">
        <v>76</v>
      </c>
      <c r="W180" s="137">
        <v>65</v>
      </c>
      <c r="X180" s="137">
        <v>55</v>
      </c>
      <c r="Y180" s="137">
        <v>50</v>
      </c>
      <c r="Z180" s="137">
        <v>44</v>
      </c>
      <c r="AA180" s="137">
        <v>33</v>
      </c>
      <c r="AB180" s="137">
        <v>26</v>
      </c>
      <c r="AC180" s="137">
        <v>19</v>
      </c>
      <c r="AD180" s="137">
        <v>16</v>
      </c>
      <c r="AE180" s="137">
        <v>14</v>
      </c>
      <c r="AF180" s="137">
        <v>10</v>
      </c>
      <c r="AG180" s="137">
        <v>10</v>
      </c>
      <c r="AH180" s="137">
        <v>11</v>
      </c>
      <c r="AI180" s="137">
        <v>10</v>
      </c>
      <c r="AJ180" s="137">
        <v>8</v>
      </c>
      <c r="AK180" s="137">
        <v>5</v>
      </c>
      <c r="AL180" s="137">
        <v>6</v>
      </c>
      <c r="AM180" s="137">
        <v>6</v>
      </c>
      <c r="AN180" s="137">
        <v>6</v>
      </c>
      <c r="AO180" s="137">
        <v>6</v>
      </c>
    </row>
    <row r="181" spans="1:41" ht="18" customHeight="1">
      <c r="A181" s="136" t="s">
        <v>941</v>
      </c>
      <c r="B181" s="136" t="s">
        <v>942</v>
      </c>
      <c r="C181" s="137">
        <v>297</v>
      </c>
      <c r="D181" s="137">
        <v>254</v>
      </c>
      <c r="E181" s="137">
        <v>246</v>
      </c>
      <c r="F181" s="137">
        <v>214</v>
      </c>
      <c r="G181" s="137">
        <v>180</v>
      </c>
      <c r="H181" s="137">
        <v>164</v>
      </c>
      <c r="I181" s="137">
        <v>145</v>
      </c>
      <c r="J181" s="137">
        <v>129</v>
      </c>
      <c r="K181" s="137">
        <v>119</v>
      </c>
      <c r="L181" s="137">
        <v>102</v>
      </c>
      <c r="M181" s="137">
        <v>104</v>
      </c>
      <c r="N181" s="137">
        <v>98</v>
      </c>
      <c r="O181" s="137">
        <v>96</v>
      </c>
      <c r="P181" s="137">
        <v>83</v>
      </c>
      <c r="Q181" s="137">
        <v>75</v>
      </c>
      <c r="R181" s="137">
        <v>65</v>
      </c>
      <c r="S181" s="137">
        <v>59</v>
      </c>
      <c r="T181" s="137">
        <v>54</v>
      </c>
      <c r="U181" s="137">
        <v>51</v>
      </c>
      <c r="V181" s="137">
        <v>43</v>
      </c>
      <c r="W181" s="137">
        <v>40</v>
      </c>
      <c r="X181" s="137">
        <v>33</v>
      </c>
      <c r="Y181" s="137">
        <v>26</v>
      </c>
      <c r="Z181" s="137">
        <v>23</v>
      </c>
      <c r="AA181" s="137">
        <v>25</v>
      </c>
      <c r="AB181" s="137">
        <v>22</v>
      </c>
      <c r="AC181" s="137">
        <v>20</v>
      </c>
      <c r="AD181" s="137">
        <v>15</v>
      </c>
      <c r="AE181" s="137">
        <v>15</v>
      </c>
      <c r="AF181" s="137">
        <v>13</v>
      </c>
      <c r="AG181" s="137">
        <v>12</v>
      </c>
      <c r="AH181" s="137">
        <v>11</v>
      </c>
      <c r="AI181" s="137">
        <v>10</v>
      </c>
      <c r="AJ181" s="137">
        <v>8</v>
      </c>
      <c r="AK181" s="137">
        <v>6</v>
      </c>
      <c r="AL181" s="137">
        <v>5</v>
      </c>
      <c r="AM181" s="137" t="s">
        <v>631</v>
      </c>
      <c r="AN181" s="137" t="s">
        <v>631</v>
      </c>
      <c r="AO181" s="137">
        <v>5</v>
      </c>
    </row>
    <row r="182" spans="1:41" ht="18" customHeight="1">
      <c r="A182" s="136" t="s">
        <v>943</v>
      </c>
      <c r="B182" s="136" t="s">
        <v>944</v>
      </c>
      <c r="C182" s="137">
        <v>164</v>
      </c>
      <c r="D182" s="137">
        <v>141</v>
      </c>
      <c r="E182" s="137">
        <v>128</v>
      </c>
      <c r="F182" s="137">
        <v>111</v>
      </c>
      <c r="G182" s="137">
        <v>103</v>
      </c>
      <c r="H182" s="137">
        <v>90</v>
      </c>
      <c r="I182" s="137">
        <v>79</v>
      </c>
      <c r="J182" s="137">
        <v>76</v>
      </c>
      <c r="K182" s="137">
        <v>61</v>
      </c>
      <c r="L182" s="137">
        <v>57</v>
      </c>
      <c r="M182" s="137">
        <v>59</v>
      </c>
      <c r="N182" s="137">
        <v>61</v>
      </c>
      <c r="O182" s="137">
        <v>61</v>
      </c>
      <c r="P182" s="137">
        <v>54</v>
      </c>
      <c r="Q182" s="137">
        <v>54</v>
      </c>
      <c r="R182" s="137">
        <v>48</v>
      </c>
      <c r="S182" s="137">
        <v>47</v>
      </c>
      <c r="T182" s="137">
        <v>40</v>
      </c>
      <c r="U182" s="137">
        <v>34</v>
      </c>
      <c r="V182" s="137">
        <v>34</v>
      </c>
      <c r="W182" s="137">
        <v>29</v>
      </c>
      <c r="X182" s="137">
        <v>28</v>
      </c>
      <c r="Y182" s="137">
        <v>25</v>
      </c>
      <c r="Z182" s="137">
        <v>20</v>
      </c>
      <c r="AA182" s="137">
        <v>16</v>
      </c>
      <c r="AB182" s="137">
        <v>10</v>
      </c>
      <c r="AC182" s="137">
        <v>7</v>
      </c>
      <c r="AD182" s="137">
        <v>8</v>
      </c>
      <c r="AE182" s="137">
        <v>6</v>
      </c>
      <c r="AF182" s="137">
        <v>5</v>
      </c>
      <c r="AG182" s="137" t="s">
        <v>631</v>
      </c>
      <c r="AH182" s="137" t="s">
        <v>631</v>
      </c>
      <c r="AI182" s="137" t="s">
        <v>631</v>
      </c>
      <c r="AJ182" s="137" t="s">
        <v>631</v>
      </c>
      <c r="AK182" s="137" t="s">
        <v>631</v>
      </c>
      <c r="AL182" s="137">
        <v>8</v>
      </c>
      <c r="AM182" s="137">
        <v>10</v>
      </c>
      <c r="AN182" s="137" t="s">
        <v>631</v>
      </c>
      <c r="AO182" s="137" t="s">
        <v>631</v>
      </c>
    </row>
    <row r="183" spans="1:41" ht="18" customHeight="1">
      <c r="A183" s="136" t="s">
        <v>945</v>
      </c>
      <c r="B183" s="136" t="s">
        <v>946</v>
      </c>
      <c r="C183" s="137">
        <v>562</v>
      </c>
      <c r="D183" s="137">
        <v>574</v>
      </c>
      <c r="E183" s="137">
        <v>416</v>
      </c>
      <c r="F183" s="137">
        <v>332</v>
      </c>
      <c r="G183" s="137">
        <v>310</v>
      </c>
      <c r="H183" s="137">
        <v>212</v>
      </c>
      <c r="I183" s="137">
        <v>122</v>
      </c>
      <c r="J183" s="137">
        <v>118</v>
      </c>
      <c r="K183" s="137">
        <v>98</v>
      </c>
      <c r="L183" s="137">
        <v>95</v>
      </c>
      <c r="M183" s="137">
        <v>91</v>
      </c>
      <c r="N183" s="137">
        <v>88</v>
      </c>
      <c r="O183" s="137">
        <v>82</v>
      </c>
      <c r="P183" s="137">
        <v>83</v>
      </c>
      <c r="Q183" s="137">
        <v>76</v>
      </c>
      <c r="R183" s="137">
        <v>73</v>
      </c>
      <c r="S183" s="137">
        <v>66</v>
      </c>
      <c r="T183" s="137">
        <v>62</v>
      </c>
      <c r="U183" s="137">
        <v>48</v>
      </c>
      <c r="V183" s="137">
        <v>47</v>
      </c>
      <c r="W183" s="137">
        <v>46</v>
      </c>
      <c r="X183" s="137">
        <v>42</v>
      </c>
      <c r="Y183" s="137">
        <v>35</v>
      </c>
      <c r="Z183" s="137">
        <v>36</v>
      </c>
      <c r="AA183" s="137">
        <v>35</v>
      </c>
      <c r="AB183" s="137">
        <v>31</v>
      </c>
      <c r="AC183" s="137">
        <v>30</v>
      </c>
      <c r="AD183" s="137">
        <v>31</v>
      </c>
      <c r="AE183" s="137">
        <v>26</v>
      </c>
      <c r="AF183" s="137">
        <v>21</v>
      </c>
      <c r="AG183" s="137">
        <v>20</v>
      </c>
      <c r="AH183" s="137">
        <v>20</v>
      </c>
      <c r="AI183" s="137">
        <v>21</v>
      </c>
      <c r="AJ183" s="137">
        <v>19</v>
      </c>
      <c r="AK183" s="137">
        <v>16</v>
      </c>
      <c r="AL183" s="137">
        <v>18</v>
      </c>
      <c r="AM183" s="137">
        <v>14</v>
      </c>
      <c r="AN183" s="137">
        <v>12</v>
      </c>
      <c r="AO183" s="137">
        <v>10</v>
      </c>
    </row>
    <row r="184" spans="1:41" ht="18" customHeight="1">
      <c r="A184" s="136" t="s">
        <v>947</v>
      </c>
      <c r="B184" s="136" t="s">
        <v>948</v>
      </c>
      <c r="C184" s="137">
        <v>1070</v>
      </c>
      <c r="D184" s="137">
        <v>1053</v>
      </c>
      <c r="E184" s="137">
        <v>1027</v>
      </c>
      <c r="F184" s="137">
        <v>496</v>
      </c>
      <c r="G184" s="137">
        <v>462</v>
      </c>
      <c r="H184" s="137">
        <v>462</v>
      </c>
      <c r="I184" s="137">
        <v>320</v>
      </c>
      <c r="J184" s="137">
        <v>287</v>
      </c>
      <c r="K184" s="137">
        <v>279</v>
      </c>
      <c r="L184" s="137">
        <v>286</v>
      </c>
      <c r="M184" s="137">
        <v>286</v>
      </c>
      <c r="N184" s="137">
        <v>286</v>
      </c>
      <c r="O184" s="137">
        <v>309</v>
      </c>
      <c r="P184" s="137">
        <v>323</v>
      </c>
      <c r="Q184" s="137">
        <v>283</v>
      </c>
      <c r="R184" s="137">
        <v>290</v>
      </c>
      <c r="S184" s="137">
        <v>275</v>
      </c>
      <c r="T184" s="137">
        <v>236</v>
      </c>
      <c r="U184" s="137">
        <v>193</v>
      </c>
      <c r="V184" s="137">
        <v>193</v>
      </c>
      <c r="W184" s="137">
        <v>181</v>
      </c>
      <c r="X184" s="137">
        <v>177</v>
      </c>
      <c r="Y184" s="137">
        <v>218</v>
      </c>
      <c r="Z184" s="137">
        <v>260</v>
      </c>
      <c r="AA184" s="137">
        <v>315</v>
      </c>
      <c r="AB184" s="137">
        <v>403</v>
      </c>
      <c r="AC184" s="137">
        <v>537</v>
      </c>
      <c r="AD184" s="137">
        <v>580</v>
      </c>
      <c r="AE184" s="137">
        <v>555</v>
      </c>
      <c r="AF184" s="137">
        <v>493</v>
      </c>
      <c r="AG184" s="137">
        <v>449</v>
      </c>
      <c r="AH184" s="137">
        <v>491</v>
      </c>
      <c r="AI184" s="137">
        <v>356</v>
      </c>
      <c r="AJ184" s="137">
        <v>321</v>
      </c>
      <c r="AK184" s="137">
        <v>331</v>
      </c>
      <c r="AL184" s="137">
        <v>134</v>
      </c>
      <c r="AM184" s="137">
        <v>119</v>
      </c>
      <c r="AN184" s="137">
        <v>49</v>
      </c>
      <c r="AO184" s="137">
        <v>57</v>
      </c>
    </row>
    <row r="185" spans="1:41" ht="18" customHeight="1">
      <c r="A185" s="136" t="s">
        <v>949</v>
      </c>
      <c r="B185" s="136" t="s">
        <v>950</v>
      </c>
      <c r="C185" s="137">
        <v>196</v>
      </c>
      <c r="D185" s="137">
        <v>164</v>
      </c>
      <c r="E185" s="137">
        <v>133</v>
      </c>
      <c r="F185" s="137">
        <v>127</v>
      </c>
      <c r="G185" s="137">
        <v>111</v>
      </c>
      <c r="H185" s="137">
        <v>114</v>
      </c>
      <c r="I185" s="137">
        <v>101</v>
      </c>
      <c r="J185" s="137">
        <v>93</v>
      </c>
      <c r="K185" s="137">
        <v>85</v>
      </c>
      <c r="L185" s="137">
        <v>78</v>
      </c>
      <c r="M185" s="137">
        <v>78</v>
      </c>
      <c r="N185" s="137">
        <v>71</v>
      </c>
      <c r="O185" s="137">
        <v>70</v>
      </c>
      <c r="P185" s="137">
        <v>67</v>
      </c>
      <c r="Q185" s="137">
        <v>64</v>
      </c>
      <c r="R185" s="137">
        <v>63</v>
      </c>
      <c r="S185" s="137">
        <v>58</v>
      </c>
      <c r="T185" s="137">
        <v>55</v>
      </c>
      <c r="U185" s="137">
        <v>49</v>
      </c>
      <c r="V185" s="137">
        <v>46</v>
      </c>
      <c r="W185" s="137">
        <v>45</v>
      </c>
      <c r="X185" s="137">
        <v>44</v>
      </c>
      <c r="Y185" s="137">
        <v>37</v>
      </c>
      <c r="Z185" s="137">
        <v>31</v>
      </c>
      <c r="AA185" s="137">
        <v>27</v>
      </c>
      <c r="AB185" s="137">
        <v>23</v>
      </c>
      <c r="AC185" s="137">
        <v>19</v>
      </c>
      <c r="AD185" s="137">
        <v>13</v>
      </c>
      <c r="AE185" s="137">
        <v>9</v>
      </c>
      <c r="AF185" s="137">
        <v>8</v>
      </c>
      <c r="AG185" s="137">
        <v>5</v>
      </c>
      <c r="AH185" s="137" t="s">
        <v>631</v>
      </c>
      <c r="AI185" s="137" t="s">
        <v>631</v>
      </c>
      <c r="AJ185" s="137" t="s">
        <v>631</v>
      </c>
      <c r="AK185" s="137">
        <v>5</v>
      </c>
      <c r="AL185" s="137">
        <v>5</v>
      </c>
      <c r="AM185" s="137">
        <v>6</v>
      </c>
      <c r="AN185" s="137">
        <v>6</v>
      </c>
      <c r="AO185" s="137">
        <v>5</v>
      </c>
    </row>
    <row r="186" spans="1:41" ht="18" customHeight="1">
      <c r="A186" s="136"/>
      <c r="B186" s="136" t="s">
        <v>650</v>
      </c>
      <c r="C186" s="137" t="s">
        <v>631</v>
      </c>
      <c r="D186" s="137" t="s">
        <v>631</v>
      </c>
      <c r="E186" s="137" t="s">
        <v>631</v>
      </c>
      <c r="F186" s="137" t="s">
        <v>631</v>
      </c>
      <c r="G186" s="137" t="s">
        <v>631</v>
      </c>
      <c r="H186" s="137" t="s">
        <v>631</v>
      </c>
      <c r="I186" s="137" t="s">
        <v>631</v>
      </c>
      <c r="J186" s="137" t="s">
        <v>631</v>
      </c>
      <c r="K186" s="137" t="s">
        <v>631</v>
      </c>
      <c r="L186" s="137" t="s">
        <v>631</v>
      </c>
      <c r="M186" s="137" t="s">
        <v>631</v>
      </c>
      <c r="N186" s="137" t="s">
        <v>631</v>
      </c>
      <c r="O186" s="137" t="s">
        <v>631</v>
      </c>
      <c r="P186" s="137" t="s">
        <v>631</v>
      </c>
      <c r="Q186" s="137" t="s">
        <v>631</v>
      </c>
      <c r="R186" s="137" t="s">
        <v>631</v>
      </c>
      <c r="S186" s="137" t="s">
        <v>631</v>
      </c>
      <c r="T186" s="137" t="s">
        <v>631</v>
      </c>
      <c r="U186" s="137" t="s">
        <v>631</v>
      </c>
      <c r="V186" s="137" t="s">
        <v>631</v>
      </c>
      <c r="W186" s="137" t="s">
        <v>631</v>
      </c>
      <c r="X186" s="137" t="s">
        <v>631</v>
      </c>
      <c r="Y186" s="137" t="s">
        <v>631</v>
      </c>
      <c r="Z186" s="137" t="s">
        <v>631</v>
      </c>
      <c r="AA186" s="137" t="s">
        <v>631</v>
      </c>
      <c r="AB186" s="137" t="s">
        <v>631</v>
      </c>
      <c r="AC186" s="137" t="s">
        <v>631</v>
      </c>
      <c r="AD186" s="137" t="s">
        <v>631</v>
      </c>
      <c r="AE186" s="137" t="s">
        <v>631</v>
      </c>
      <c r="AF186" s="137" t="s">
        <v>631</v>
      </c>
      <c r="AG186" s="137" t="s">
        <v>631</v>
      </c>
      <c r="AH186" s="137" t="s">
        <v>631</v>
      </c>
      <c r="AI186" s="137" t="s">
        <v>631</v>
      </c>
      <c r="AJ186" s="137" t="s">
        <v>631</v>
      </c>
      <c r="AK186" s="137" t="s">
        <v>631</v>
      </c>
      <c r="AL186" s="137" t="s">
        <v>631</v>
      </c>
      <c r="AM186" s="137" t="s">
        <v>631</v>
      </c>
      <c r="AN186" s="137" t="s">
        <v>631</v>
      </c>
      <c r="AO186" s="137" t="s">
        <v>631</v>
      </c>
    </row>
    <row r="187" spans="1:41" ht="18" customHeight="1">
      <c r="A187" s="136" t="s">
        <v>951</v>
      </c>
      <c r="B187" s="136" t="s">
        <v>952</v>
      </c>
      <c r="C187" s="137">
        <v>28223</v>
      </c>
      <c r="D187" s="137">
        <v>23894</v>
      </c>
      <c r="E187" s="137">
        <v>21038</v>
      </c>
      <c r="F187" s="137">
        <v>17247</v>
      </c>
      <c r="G187" s="137">
        <v>13859</v>
      </c>
      <c r="H187" s="137">
        <v>12899</v>
      </c>
      <c r="I187" s="137">
        <v>11152</v>
      </c>
      <c r="J187" s="137">
        <v>9939</v>
      </c>
      <c r="K187" s="137">
        <v>8447</v>
      </c>
      <c r="L187" s="137">
        <v>8000</v>
      </c>
      <c r="M187" s="137">
        <v>7456</v>
      </c>
      <c r="N187" s="137">
        <v>7147</v>
      </c>
      <c r="O187" s="137">
        <v>7843</v>
      </c>
      <c r="P187" s="137">
        <v>7459</v>
      </c>
      <c r="Q187" s="137">
        <v>7070</v>
      </c>
      <c r="R187" s="137">
        <v>6790</v>
      </c>
      <c r="S187" s="137">
        <v>6177</v>
      </c>
      <c r="T187" s="137">
        <v>5772</v>
      </c>
      <c r="U187" s="137">
        <v>5115</v>
      </c>
      <c r="V187" s="137">
        <v>4809</v>
      </c>
      <c r="W187" s="137">
        <v>4310</v>
      </c>
      <c r="X187" s="137">
        <v>3917</v>
      </c>
      <c r="Y187" s="137">
        <v>3361</v>
      </c>
      <c r="Z187" s="137">
        <v>2905</v>
      </c>
      <c r="AA187" s="137">
        <v>2565</v>
      </c>
      <c r="AB187" s="137">
        <v>2204</v>
      </c>
      <c r="AC187" s="137">
        <v>1863</v>
      </c>
      <c r="AD187" s="137">
        <v>1528</v>
      </c>
      <c r="AE187" s="137">
        <v>1203</v>
      </c>
      <c r="AF187" s="137">
        <v>993</v>
      </c>
      <c r="AG187" s="137">
        <v>849</v>
      </c>
      <c r="AH187" s="137">
        <v>802</v>
      </c>
      <c r="AI187" s="137">
        <v>746</v>
      </c>
      <c r="AJ187" s="137">
        <v>713</v>
      </c>
      <c r="AK187" s="137">
        <v>706</v>
      </c>
      <c r="AL187" s="137">
        <v>813</v>
      </c>
      <c r="AM187" s="137">
        <v>799</v>
      </c>
      <c r="AN187" s="137">
        <v>782</v>
      </c>
      <c r="AO187" s="137">
        <v>628</v>
      </c>
    </row>
    <row r="188" spans="1:41" ht="18" customHeight="1">
      <c r="A188" s="136" t="s">
        <v>953</v>
      </c>
      <c r="B188" s="136" t="s">
        <v>954</v>
      </c>
      <c r="C188" s="137">
        <v>897</v>
      </c>
      <c r="D188" s="137">
        <v>619</v>
      </c>
      <c r="E188" s="137">
        <v>443</v>
      </c>
      <c r="F188" s="137">
        <v>370</v>
      </c>
      <c r="G188" s="137">
        <v>306</v>
      </c>
      <c r="H188" s="137">
        <v>291</v>
      </c>
      <c r="I188" s="137">
        <v>262</v>
      </c>
      <c r="J188" s="137">
        <v>245</v>
      </c>
      <c r="K188" s="137">
        <v>214</v>
      </c>
      <c r="L188" s="137">
        <v>382</v>
      </c>
      <c r="M188" s="137">
        <v>389</v>
      </c>
      <c r="N188" s="137">
        <v>517</v>
      </c>
      <c r="O188" s="137">
        <v>1580</v>
      </c>
      <c r="P188" s="137">
        <v>1537</v>
      </c>
      <c r="Q188" s="137">
        <v>1498</v>
      </c>
      <c r="R188" s="137">
        <v>1482</v>
      </c>
      <c r="S188" s="137">
        <v>1326</v>
      </c>
      <c r="T188" s="137">
        <v>1247</v>
      </c>
      <c r="U188" s="137">
        <v>1068</v>
      </c>
      <c r="V188" s="137">
        <v>1023</v>
      </c>
      <c r="W188" s="137">
        <v>844</v>
      </c>
      <c r="X188" s="137">
        <v>733</v>
      </c>
      <c r="Y188" s="137">
        <v>542</v>
      </c>
      <c r="Z188" s="137">
        <v>422</v>
      </c>
      <c r="AA188" s="137">
        <v>329</v>
      </c>
      <c r="AB188" s="137">
        <v>232</v>
      </c>
      <c r="AC188" s="137">
        <v>157</v>
      </c>
      <c r="AD188" s="137">
        <v>83</v>
      </c>
      <c r="AE188" s="137">
        <v>20</v>
      </c>
      <c r="AF188" s="137">
        <v>14</v>
      </c>
      <c r="AG188" s="137">
        <v>14</v>
      </c>
      <c r="AH188" s="137">
        <v>12</v>
      </c>
      <c r="AI188" s="137">
        <v>10</v>
      </c>
      <c r="AJ188" s="137">
        <v>16</v>
      </c>
      <c r="AK188" s="137">
        <v>21</v>
      </c>
      <c r="AL188" s="137">
        <v>152</v>
      </c>
      <c r="AM188" s="137">
        <v>156</v>
      </c>
      <c r="AN188" s="137">
        <v>144</v>
      </c>
      <c r="AO188" s="137">
        <v>12</v>
      </c>
    </row>
    <row r="189" spans="1:41" ht="18" customHeight="1">
      <c r="A189" s="136" t="s">
        <v>955</v>
      </c>
      <c r="B189" s="136" t="s">
        <v>956</v>
      </c>
      <c r="C189" s="137">
        <v>1123</v>
      </c>
      <c r="D189" s="137">
        <v>1020</v>
      </c>
      <c r="E189" s="137">
        <v>949</v>
      </c>
      <c r="F189" s="137">
        <v>713</v>
      </c>
      <c r="G189" s="137">
        <v>607</v>
      </c>
      <c r="H189" s="137">
        <v>568</v>
      </c>
      <c r="I189" s="137">
        <v>502</v>
      </c>
      <c r="J189" s="137">
        <v>439</v>
      </c>
      <c r="K189" s="137">
        <v>377</v>
      </c>
      <c r="L189" s="137">
        <v>356</v>
      </c>
      <c r="M189" s="137">
        <v>345</v>
      </c>
      <c r="N189" s="137">
        <v>323</v>
      </c>
      <c r="O189" s="137">
        <v>310</v>
      </c>
      <c r="P189" s="137">
        <v>285</v>
      </c>
      <c r="Q189" s="137">
        <v>272</v>
      </c>
      <c r="R189" s="137">
        <v>247</v>
      </c>
      <c r="S189" s="137">
        <v>220</v>
      </c>
      <c r="T189" s="137">
        <v>213</v>
      </c>
      <c r="U189" s="137">
        <v>189</v>
      </c>
      <c r="V189" s="137">
        <v>179</v>
      </c>
      <c r="W189" s="137">
        <v>167</v>
      </c>
      <c r="X189" s="137">
        <v>147</v>
      </c>
      <c r="Y189" s="137">
        <v>147</v>
      </c>
      <c r="Z189" s="137">
        <v>129</v>
      </c>
      <c r="AA189" s="137">
        <v>116</v>
      </c>
      <c r="AB189" s="137">
        <v>109</v>
      </c>
      <c r="AC189" s="137">
        <v>102</v>
      </c>
      <c r="AD189" s="137">
        <v>93</v>
      </c>
      <c r="AE189" s="137">
        <v>80</v>
      </c>
      <c r="AF189" s="137">
        <v>70</v>
      </c>
      <c r="AG189" s="137">
        <v>72</v>
      </c>
      <c r="AH189" s="137">
        <v>75</v>
      </c>
      <c r="AI189" s="137">
        <v>69</v>
      </c>
      <c r="AJ189" s="137">
        <v>68</v>
      </c>
      <c r="AK189" s="137">
        <v>64</v>
      </c>
      <c r="AL189" s="137">
        <v>71</v>
      </c>
      <c r="AM189" s="137">
        <v>72</v>
      </c>
      <c r="AN189" s="137">
        <v>69</v>
      </c>
      <c r="AO189" s="137">
        <v>55</v>
      </c>
    </row>
    <row r="190" spans="1:41" ht="18" customHeight="1">
      <c r="A190" s="136" t="s">
        <v>957</v>
      </c>
      <c r="B190" s="136" t="s">
        <v>958</v>
      </c>
      <c r="C190" s="137">
        <v>242</v>
      </c>
      <c r="D190" s="137">
        <v>209</v>
      </c>
      <c r="E190" s="137">
        <v>183</v>
      </c>
      <c r="F190" s="137">
        <v>154</v>
      </c>
      <c r="G190" s="137">
        <v>128</v>
      </c>
      <c r="H190" s="137">
        <v>120</v>
      </c>
      <c r="I190" s="137">
        <v>148</v>
      </c>
      <c r="J190" s="137">
        <v>137</v>
      </c>
      <c r="K190" s="137">
        <v>126</v>
      </c>
      <c r="L190" s="137">
        <v>115</v>
      </c>
      <c r="M190" s="137">
        <v>114</v>
      </c>
      <c r="N190" s="137">
        <v>105</v>
      </c>
      <c r="O190" s="137">
        <v>102</v>
      </c>
      <c r="P190" s="137">
        <v>96</v>
      </c>
      <c r="Q190" s="137">
        <v>92</v>
      </c>
      <c r="R190" s="137">
        <v>82</v>
      </c>
      <c r="S190" s="137">
        <v>71</v>
      </c>
      <c r="T190" s="137">
        <v>71</v>
      </c>
      <c r="U190" s="137">
        <v>67</v>
      </c>
      <c r="V190" s="137">
        <v>64</v>
      </c>
      <c r="W190" s="137">
        <v>62</v>
      </c>
      <c r="X190" s="137">
        <v>59</v>
      </c>
      <c r="Y190" s="137">
        <v>54</v>
      </c>
      <c r="Z190" s="137">
        <v>46</v>
      </c>
      <c r="AA190" s="137">
        <v>40</v>
      </c>
      <c r="AB190" s="137">
        <v>38</v>
      </c>
      <c r="AC190" s="137">
        <v>36</v>
      </c>
      <c r="AD190" s="137">
        <v>35</v>
      </c>
      <c r="AE190" s="137">
        <v>26</v>
      </c>
      <c r="AF190" s="137">
        <v>26</v>
      </c>
      <c r="AG190" s="137">
        <v>28</v>
      </c>
      <c r="AH190" s="137">
        <v>20</v>
      </c>
      <c r="AI190" s="137">
        <v>17</v>
      </c>
      <c r="AJ190" s="137">
        <v>17</v>
      </c>
      <c r="AK190" s="137">
        <v>18</v>
      </c>
      <c r="AL190" s="137">
        <v>17</v>
      </c>
      <c r="AM190" s="137">
        <v>16</v>
      </c>
      <c r="AN190" s="137">
        <v>16</v>
      </c>
      <c r="AO190" s="137">
        <v>16</v>
      </c>
    </row>
    <row r="191" spans="1:41" ht="18" customHeight="1">
      <c r="A191" s="136" t="s">
        <v>959</v>
      </c>
      <c r="B191" s="136" t="s">
        <v>960</v>
      </c>
      <c r="C191" s="137">
        <v>4649</v>
      </c>
      <c r="D191" s="137">
        <v>3941</v>
      </c>
      <c r="E191" s="137">
        <v>3425</v>
      </c>
      <c r="F191" s="137">
        <v>2595</v>
      </c>
      <c r="G191" s="137">
        <v>2121</v>
      </c>
      <c r="H191" s="137">
        <v>1991</v>
      </c>
      <c r="I191" s="137">
        <v>1747</v>
      </c>
      <c r="J191" s="137">
        <v>1517</v>
      </c>
      <c r="K191" s="137">
        <v>1247</v>
      </c>
      <c r="L191" s="137">
        <v>1048</v>
      </c>
      <c r="M191" s="137">
        <v>921</v>
      </c>
      <c r="N191" s="137">
        <v>904</v>
      </c>
      <c r="O191" s="137">
        <v>910</v>
      </c>
      <c r="P191" s="137">
        <v>932</v>
      </c>
      <c r="Q191" s="137">
        <v>927</v>
      </c>
      <c r="R191" s="137">
        <v>951</v>
      </c>
      <c r="S191" s="137">
        <v>958</v>
      </c>
      <c r="T191" s="137">
        <v>892</v>
      </c>
      <c r="U191" s="137">
        <v>823</v>
      </c>
      <c r="V191" s="137">
        <v>785</v>
      </c>
      <c r="W191" s="137">
        <v>675</v>
      </c>
      <c r="X191" s="137">
        <v>633</v>
      </c>
      <c r="Y191" s="137">
        <v>566</v>
      </c>
      <c r="Z191" s="137">
        <v>492</v>
      </c>
      <c r="AA191" s="137">
        <v>453</v>
      </c>
      <c r="AB191" s="137">
        <v>424</v>
      </c>
      <c r="AC191" s="137">
        <v>332</v>
      </c>
      <c r="AD191" s="137">
        <v>253</v>
      </c>
      <c r="AE191" s="137">
        <v>195</v>
      </c>
      <c r="AF191" s="137">
        <v>95</v>
      </c>
      <c r="AG191" s="137">
        <v>41</v>
      </c>
      <c r="AH191" s="137">
        <v>41</v>
      </c>
      <c r="AI191" s="137">
        <v>26</v>
      </c>
      <c r="AJ191" s="137">
        <v>20</v>
      </c>
      <c r="AK191" s="137">
        <v>23</v>
      </c>
      <c r="AL191" s="137">
        <v>25</v>
      </c>
      <c r="AM191" s="137">
        <v>24</v>
      </c>
      <c r="AN191" s="137">
        <v>23</v>
      </c>
      <c r="AO191" s="137">
        <v>17</v>
      </c>
    </row>
    <row r="192" spans="1:41" ht="18" customHeight="1">
      <c r="A192" s="136" t="s">
        <v>961</v>
      </c>
      <c r="B192" s="136" t="s">
        <v>962</v>
      </c>
      <c r="C192" s="137">
        <v>302</v>
      </c>
      <c r="D192" s="137">
        <v>256</v>
      </c>
      <c r="E192" s="137">
        <v>229</v>
      </c>
      <c r="F192" s="137">
        <v>206</v>
      </c>
      <c r="G192" s="137">
        <v>177</v>
      </c>
      <c r="H192" s="137">
        <v>169</v>
      </c>
      <c r="I192" s="137">
        <v>150</v>
      </c>
      <c r="J192" s="137">
        <v>141</v>
      </c>
      <c r="K192" s="137">
        <v>129</v>
      </c>
      <c r="L192" s="137">
        <v>124</v>
      </c>
      <c r="M192" s="137">
        <v>116</v>
      </c>
      <c r="N192" s="137">
        <v>108</v>
      </c>
      <c r="O192" s="137">
        <v>102</v>
      </c>
      <c r="P192" s="137">
        <v>94</v>
      </c>
      <c r="Q192" s="137">
        <v>91</v>
      </c>
      <c r="R192" s="137">
        <v>83</v>
      </c>
      <c r="S192" s="137">
        <v>79</v>
      </c>
      <c r="T192" s="137">
        <v>72</v>
      </c>
      <c r="U192" s="137">
        <v>66</v>
      </c>
      <c r="V192" s="137">
        <v>66</v>
      </c>
      <c r="W192" s="137">
        <v>58</v>
      </c>
      <c r="X192" s="137">
        <v>55</v>
      </c>
      <c r="Y192" s="137">
        <v>51</v>
      </c>
      <c r="Z192" s="137">
        <v>44</v>
      </c>
      <c r="AA192" s="137">
        <v>39</v>
      </c>
      <c r="AB192" s="137">
        <v>30</v>
      </c>
      <c r="AC192" s="137">
        <v>25</v>
      </c>
      <c r="AD192" s="137">
        <v>23</v>
      </c>
      <c r="AE192" s="137">
        <v>21</v>
      </c>
      <c r="AF192" s="137">
        <v>18</v>
      </c>
      <c r="AG192" s="137">
        <v>16</v>
      </c>
      <c r="AH192" s="137">
        <v>15</v>
      </c>
      <c r="AI192" s="137">
        <v>14</v>
      </c>
      <c r="AJ192" s="137">
        <v>15</v>
      </c>
      <c r="AK192" s="137">
        <v>14</v>
      </c>
      <c r="AL192" s="137">
        <v>12</v>
      </c>
      <c r="AM192" s="137">
        <v>9</v>
      </c>
      <c r="AN192" s="137">
        <v>12</v>
      </c>
      <c r="AO192" s="137">
        <v>13</v>
      </c>
    </row>
    <row r="193" spans="1:41" ht="18" customHeight="1">
      <c r="A193" s="136" t="s">
        <v>963</v>
      </c>
      <c r="B193" s="136" t="s">
        <v>964</v>
      </c>
      <c r="C193" s="137">
        <v>317</v>
      </c>
      <c r="D193" s="137">
        <v>277</v>
      </c>
      <c r="E193" s="137">
        <v>250</v>
      </c>
      <c r="F193" s="137">
        <v>206</v>
      </c>
      <c r="G193" s="137">
        <v>162</v>
      </c>
      <c r="H193" s="137">
        <v>166</v>
      </c>
      <c r="I193" s="137">
        <v>141</v>
      </c>
      <c r="J193" s="137">
        <v>135</v>
      </c>
      <c r="K193" s="137">
        <v>114</v>
      </c>
      <c r="L193" s="137">
        <v>107</v>
      </c>
      <c r="M193" s="137">
        <v>99</v>
      </c>
      <c r="N193" s="137">
        <v>93</v>
      </c>
      <c r="O193" s="137">
        <v>92</v>
      </c>
      <c r="P193" s="137">
        <v>83</v>
      </c>
      <c r="Q193" s="137">
        <v>79</v>
      </c>
      <c r="R193" s="137">
        <v>78</v>
      </c>
      <c r="S193" s="137">
        <v>72</v>
      </c>
      <c r="T193" s="137">
        <v>72</v>
      </c>
      <c r="U193" s="137">
        <v>65</v>
      </c>
      <c r="V193" s="137">
        <v>62</v>
      </c>
      <c r="W193" s="137">
        <v>58</v>
      </c>
      <c r="X193" s="137">
        <v>54</v>
      </c>
      <c r="Y193" s="137">
        <v>45</v>
      </c>
      <c r="Z193" s="137">
        <v>40</v>
      </c>
      <c r="AA193" s="137">
        <v>32</v>
      </c>
      <c r="AB193" s="137">
        <v>26</v>
      </c>
      <c r="AC193" s="137">
        <v>24</v>
      </c>
      <c r="AD193" s="137">
        <v>25</v>
      </c>
      <c r="AE193" s="137">
        <v>18</v>
      </c>
      <c r="AF193" s="137">
        <v>19</v>
      </c>
      <c r="AG193" s="137">
        <v>18</v>
      </c>
      <c r="AH193" s="137">
        <v>14</v>
      </c>
      <c r="AI193" s="137">
        <v>13</v>
      </c>
      <c r="AJ193" s="137">
        <v>9</v>
      </c>
      <c r="AK193" s="137">
        <v>9</v>
      </c>
      <c r="AL193" s="137">
        <v>9</v>
      </c>
      <c r="AM193" s="137">
        <v>7</v>
      </c>
      <c r="AN193" s="137">
        <v>7</v>
      </c>
      <c r="AO193" s="137">
        <v>6</v>
      </c>
    </row>
    <row r="194" spans="1:41" ht="18" customHeight="1">
      <c r="A194" s="136" t="s">
        <v>965</v>
      </c>
      <c r="B194" s="136" t="s">
        <v>966</v>
      </c>
      <c r="C194" s="137">
        <v>2684</v>
      </c>
      <c r="D194" s="137">
        <v>2326</v>
      </c>
      <c r="E194" s="137">
        <v>2133</v>
      </c>
      <c r="F194" s="137">
        <v>1919</v>
      </c>
      <c r="G194" s="137">
        <v>1637</v>
      </c>
      <c r="H194" s="137">
        <v>1578</v>
      </c>
      <c r="I194" s="137">
        <v>1415</v>
      </c>
      <c r="J194" s="137">
        <v>1319</v>
      </c>
      <c r="K194" s="137">
        <v>1157</v>
      </c>
      <c r="L194" s="137">
        <v>1170</v>
      </c>
      <c r="M194" s="137">
        <v>1114</v>
      </c>
      <c r="N194" s="137">
        <v>1001</v>
      </c>
      <c r="O194" s="137">
        <v>917</v>
      </c>
      <c r="P194" s="137">
        <v>857</v>
      </c>
      <c r="Q194" s="137">
        <v>784</v>
      </c>
      <c r="R194" s="137">
        <v>749</v>
      </c>
      <c r="S194" s="137">
        <v>662</v>
      </c>
      <c r="T194" s="137">
        <v>620</v>
      </c>
      <c r="U194" s="137">
        <v>546</v>
      </c>
      <c r="V194" s="137">
        <v>495</v>
      </c>
      <c r="W194" s="137">
        <v>469</v>
      </c>
      <c r="X194" s="137">
        <v>405</v>
      </c>
      <c r="Y194" s="137">
        <v>332</v>
      </c>
      <c r="Z194" s="137">
        <v>289</v>
      </c>
      <c r="AA194" s="137">
        <v>255</v>
      </c>
      <c r="AB194" s="137">
        <v>212</v>
      </c>
      <c r="AC194" s="137">
        <v>193</v>
      </c>
      <c r="AD194" s="137">
        <v>180</v>
      </c>
      <c r="AE194" s="137">
        <v>157</v>
      </c>
      <c r="AF194" s="137">
        <v>147</v>
      </c>
      <c r="AG194" s="137">
        <v>126</v>
      </c>
      <c r="AH194" s="137">
        <v>118</v>
      </c>
      <c r="AI194" s="137">
        <v>116</v>
      </c>
      <c r="AJ194" s="137">
        <v>126</v>
      </c>
      <c r="AK194" s="137">
        <v>129</v>
      </c>
      <c r="AL194" s="137">
        <v>125</v>
      </c>
      <c r="AM194" s="137">
        <v>117</v>
      </c>
      <c r="AN194" s="137">
        <v>113</v>
      </c>
      <c r="AO194" s="137">
        <v>117</v>
      </c>
    </row>
    <row r="195" spans="1:41" ht="18" customHeight="1">
      <c r="A195" s="136" t="s">
        <v>967</v>
      </c>
      <c r="B195" s="136" t="s">
        <v>968</v>
      </c>
      <c r="C195" s="137">
        <v>512</v>
      </c>
      <c r="D195" s="137">
        <v>458</v>
      </c>
      <c r="E195" s="137">
        <v>423</v>
      </c>
      <c r="F195" s="137">
        <v>394</v>
      </c>
      <c r="G195" s="137">
        <v>319</v>
      </c>
      <c r="H195" s="137">
        <v>311</v>
      </c>
      <c r="I195" s="137">
        <v>282</v>
      </c>
      <c r="J195" s="137">
        <v>259</v>
      </c>
      <c r="K195" s="137">
        <v>225</v>
      </c>
      <c r="L195" s="137">
        <v>198</v>
      </c>
      <c r="M195" s="137">
        <v>175</v>
      </c>
      <c r="N195" s="137">
        <v>160</v>
      </c>
      <c r="O195" s="137">
        <v>135</v>
      </c>
      <c r="P195" s="137">
        <v>138</v>
      </c>
      <c r="Q195" s="137">
        <v>127</v>
      </c>
      <c r="R195" s="137">
        <v>119</v>
      </c>
      <c r="S195" s="137">
        <v>102</v>
      </c>
      <c r="T195" s="137">
        <v>94</v>
      </c>
      <c r="U195" s="137">
        <v>79</v>
      </c>
      <c r="V195" s="137">
        <v>87</v>
      </c>
      <c r="W195" s="137">
        <v>79</v>
      </c>
      <c r="X195" s="137">
        <v>57</v>
      </c>
      <c r="Y195" s="137">
        <v>53</v>
      </c>
      <c r="Z195" s="137">
        <v>46</v>
      </c>
      <c r="AA195" s="137">
        <v>39</v>
      </c>
      <c r="AB195" s="137">
        <v>30</v>
      </c>
      <c r="AC195" s="137">
        <v>26</v>
      </c>
      <c r="AD195" s="137">
        <v>26</v>
      </c>
      <c r="AE195" s="137">
        <v>24</v>
      </c>
      <c r="AF195" s="137">
        <v>19</v>
      </c>
      <c r="AG195" s="137">
        <v>14</v>
      </c>
      <c r="AH195" s="137">
        <v>10</v>
      </c>
      <c r="AI195" s="137">
        <v>11</v>
      </c>
      <c r="AJ195" s="137">
        <v>10</v>
      </c>
      <c r="AK195" s="137">
        <v>17</v>
      </c>
      <c r="AL195" s="137">
        <v>16</v>
      </c>
      <c r="AM195" s="137">
        <v>13</v>
      </c>
      <c r="AN195" s="137">
        <v>12</v>
      </c>
      <c r="AO195" s="137">
        <v>15</v>
      </c>
    </row>
    <row r="196" spans="1:41" ht="18" customHeight="1">
      <c r="A196" s="136" t="s">
        <v>969</v>
      </c>
      <c r="B196" s="136" t="s">
        <v>970</v>
      </c>
      <c r="C196" s="137">
        <v>331</v>
      </c>
      <c r="D196" s="137">
        <v>290</v>
      </c>
      <c r="E196" s="137">
        <v>269</v>
      </c>
      <c r="F196" s="137">
        <v>245</v>
      </c>
      <c r="G196" s="137">
        <v>216</v>
      </c>
      <c r="H196" s="137">
        <v>206</v>
      </c>
      <c r="I196" s="137">
        <v>180</v>
      </c>
      <c r="J196" s="137">
        <v>165</v>
      </c>
      <c r="K196" s="137">
        <v>136</v>
      </c>
      <c r="L196" s="137">
        <v>121</v>
      </c>
      <c r="M196" s="137">
        <v>118</v>
      </c>
      <c r="N196" s="137">
        <v>107</v>
      </c>
      <c r="O196" s="137">
        <v>97</v>
      </c>
      <c r="P196" s="137">
        <v>89</v>
      </c>
      <c r="Q196" s="137">
        <v>86</v>
      </c>
      <c r="R196" s="137">
        <v>73</v>
      </c>
      <c r="S196" s="137">
        <v>63</v>
      </c>
      <c r="T196" s="137">
        <v>61</v>
      </c>
      <c r="U196" s="137">
        <v>56</v>
      </c>
      <c r="V196" s="137">
        <v>50</v>
      </c>
      <c r="W196" s="137">
        <v>44</v>
      </c>
      <c r="X196" s="137">
        <v>40</v>
      </c>
      <c r="Y196" s="137">
        <v>37</v>
      </c>
      <c r="Z196" s="137">
        <v>35</v>
      </c>
      <c r="AA196" s="137">
        <v>28</v>
      </c>
      <c r="AB196" s="137">
        <v>22</v>
      </c>
      <c r="AC196" s="137">
        <v>19</v>
      </c>
      <c r="AD196" s="137">
        <v>19</v>
      </c>
      <c r="AE196" s="137">
        <v>14</v>
      </c>
      <c r="AF196" s="137">
        <v>13</v>
      </c>
      <c r="AG196" s="137">
        <v>13</v>
      </c>
      <c r="AH196" s="137">
        <v>11</v>
      </c>
      <c r="AI196" s="137">
        <v>10</v>
      </c>
      <c r="AJ196" s="137">
        <v>10</v>
      </c>
      <c r="AK196" s="137">
        <v>10</v>
      </c>
      <c r="AL196" s="137">
        <v>7</v>
      </c>
      <c r="AM196" s="137">
        <v>10</v>
      </c>
      <c r="AN196" s="137">
        <v>9</v>
      </c>
      <c r="AO196" s="137">
        <v>9</v>
      </c>
    </row>
    <row r="197" spans="1:41" ht="18" customHeight="1">
      <c r="A197" s="136" t="s">
        <v>971</v>
      </c>
      <c r="B197" s="136" t="s">
        <v>972</v>
      </c>
      <c r="C197" s="137">
        <v>155</v>
      </c>
      <c r="D197" s="137">
        <v>128</v>
      </c>
      <c r="E197" s="137">
        <v>114</v>
      </c>
      <c r="F197" s="137">
        <v>103</v>
      </c>
      <c r="G197" s="137">
        <v>87</v>
      </c>
      <c r="H197" s="137">
        <v>81</v>
      </c>
      <c r="I197" s="137">
        <v>78</v>
      </c>
      <c r="J197" s="137">
        <v>70</v>
      </c>
      <c r="K197" s="137">
        <v>58</v>
      </c>
      <c r="L197" s="137">
        <v>53</v>
      </c>
      <c r="M197" s="137">
        <v>50</v>
      </c>
      <c r="N197" s="137">
        <v>47</v>
      </c>
      <c r="O197" s="137">
        <v>43</v>
      </c>
      <c r="P197" s="137">
        <v>40</v>
      </c>
      <c r="Q197" s="137">
        <v>33</v>
      </c>
      <c r="R197" s="137">
        <v>37</v>
      </c>
      <c r="S197" s="137">
        <v>31</v>
      </c>
      <c r="T197" s="137">
        <v>33</v>
      </c>
      <c r="U197" s="137">
        <v>32</v>
      </c>
      <c r="V197" s="137">
        <v>28</v>
      </c>
      <c r="W197" s="137">
        <v>26</v>
      </c>
      <c r="X197" s="137">
        <v>31</v>
      </c>
      <c r="Y197" s="137">
        <v>28</v>
      </c>
      <c r="Z197" s="137">
        <v>25</v>
      </c>
      <c r="AA197" s="137">
        <v>18</v>
      </c>
      <c r="AB197" s="137">
        <v>15</v>
      </c>
      <c r="AC197" s="137">
        <v>12</v>
      </c>
      <c r="AD197" s="137">
        <v>11</v>
      </c>
      <c r="AE197" s="137">
        <v>7</v>
      </c>
      <c r="AF197" s="137">
        <v>10</v>
      </c>
      <c r="AG197" s="137">
        <v>10</v>
      </c>
      <c r="AH197" s="137">
        <v>9</v>
      </c>
      <c r="AI197" s="137">
        <v>6</v>
      </c>
      <c r="AJ197" s="137">
        <v>6</v>
      </c>
      <c r="AK197" s="137">
        <v>6</v>
      </c>
      <c r="AL197" s="137">
        <v>8</v>
      </c>
      <c r="AM197" s="137">
        <v>7</v>
      </c>
      <c r="AN197" s="137">
        <v>7</v>
      </c>
      <c r="AO197" s="137">
        <v>9</v>
      </c>
    </row>
    <row r="198" spans="1:41" ht="18" customHeight="1">
      <c r="A198" s="136" t="s">
        <v>973</v>
      </c>
      <c r="B198" s="136" t="s">
        <v>974</v>
      </c>
      <c r="C198" s="137">
        <v>750</v>
      </c>
      <c r="D198" s="137">
        <v>636</v>
      </c>
      <c r="E198" s="137">
        <v>572</v>
      </c>
      <c r="F198" s="137">
        <v>491</v>
      </c>
      <c r="G198" s="137">
        <v>420</v>
      </c>
      <c r="H198" s="137">
        <v>413</v>
      </c>
      <c r="I198" s="137">
        <v>369</v>
      </c>
      <c r="J198" s="137">
        <v>368</v>
      </c>
      <c r="K198" s="137">
        <v>332</v>
      </c>
      <c r="L198" s="137">
        <v>429</v>
      </c>
      <c r="M198" s="137">
        <v>427</v>
      </c>
      <c r="N198" s="137">
        <v>360</v>
      </c>
      <c r="O198" s="137">
        <v>345</v>
      </c>
      <c r="P198" s="137">
        <v>316</v>
      </c>
      <c r="Q198" s="137">
        <v>283</v>
      </c>
      <c r="R198" s="137">
        <v>273</v>
      </c>
      <c r="S198" s="137">
        <v>250</v>
      </c>
      <c r="T198" s="137">
        <v>239</v>
      </c>
      <c r="U198" s="137">
        <v>213</v>
      </c>
      <c r="V198" s="137">
        <v>193</v>
      </c>
      <c r="W198" s="137">
        <v>199</v>
      </c>
      <c r="X198" s="137">
        <v>177</v>
      </c>
      <c r="Y198" s="137">
        <v>127</v>
      </c>
      <c r="Z198" s="137">
        <v>105</v>
      </c>
      <c r="AA198" s="137">
        <v>103</v>
      </c>
      <c r="AB198" s="137">
        <v>88</v>
      </c>
      <c r="AC198" s="137">
        <v>86</v>
      </c>
      <c r="AD198" s="137">
        <v>83</v>
      </c>
      <c r="AE198" s="137">
        <v>76</v>
      </c>
      <c r="AF198" s="137">
        <v>77</v>
      </c>
      <c r="AG198" s="137">
        <v>64</v>
      </c>
      <c r="AH198" s="137">
        <v>65</v>
      </c>
      <c r="AI198" s="137">
        <v>65</v>
      </c>
      <c r="AJ198" s="137">
        <v>76</v>
      </c>
      <c r="AK198" s="137">
        <v>75</v>
      </c>
      <c r="AL198" s="137">
        <v>75</v>
      </c>
      <c r="AM198" s="137">
        <v>69</v>
      </c>
      <c r="AN198" s="137">
        <v>67</v>
      </c>
      <c r="AO198" s="137">
        <v>67</v>
      </c>
    </row>
    <row r="199" spans="1:41" ht="18" customHeight="1">
      <c r="A199" s="136" t="s">
        <v>975</v>
      </c>
      <c r="B199" s="136" t="s">
        <v>976</v>
      </c>
      <c r="C199" s="137">
        <v>936</v>
      </c>
      <c r="D199" s="137">
        <v>814</v>
      </c>
      <c r="E199" s="137">
        <v>755</v>
      </c>
      <c r="F199" s="137">
        <v>686</v>
      </c>
      <c r="G199" s="137">
        <v>595</v>
      </c>
      <c r="H199" s="137">
        <v>567</v>
      </c>
      <c r="I199" s="137">
        <v>506</v>
      </c>
      <c r="J199" s="137">
        <v>457</v>
      </c>
      <c r="K199" s="137">
        <v>406</v>
      </c>
      <c r="L199" s="137">
        <v>369</v>
      </c>
      <c r="M199" s="137">
        <v>344</v>
      </c>
      <c r="N199" s="137">
        <v>327</v>
      </c>
      <c r="O199" s="137">
        <v>297</v>
      </c>
      <c r="P199" s="137">
        <v>274</v>
      </c>
      <c r="Q199" s="137">
        <v>255</v>
      </c>
      <c r="R199" s="137">
        <v>247</v>
      </c>
      <c r="S199" s="137">
        <v>216</v>
      </c>
      <c r="T199" s="137">
        <v>193</v>
      </c>
      <c r="U199" s="137">
        <v>166</v>
      </c>
      <c r="V199" s="137">
        <v>137</v>
      </c>
      <c r="W199" s="137">
        <v>121</v>
      </c>
      <c r="X199" s="137">
        <v>100</v>
      </c>
      <c r="Y199" s="137">
        <v>87</v>
      </c>
      <c r="Z199" s="137">
        <v>78</v>
      </c>
      <c r="AA199" s="137">
        <v>67</v>
      </c>
      <c r="AB199" s="137">
        <v>57</v>
      </c>
      <c r="AC199" s="137">
        <v>50</v>
      </c>
      <c r="AD199" s="137">
        <v>41</v>
      </c>
      <c r="AE199" s="137">
        <v>36</v>
      </c>
      <c r="AF199" s="137">
        <v>28</v>
      </c>
      <c r="AG199" s="137">
        <v>25</v>
      </c>
      <c r="AH199" s="137">
        <v>23</v>
      </c>
      <c r="AI199" s="137">
        <v>24</v>
      </c>
      <c r="AJ199" s="137">
        <v>24</v>
      </c>
      <c r="AK199" s="137">
        <v>21</v>
      </c>
      <c r="AL199" s="137">
        <v>19</v>
      </c>
      <c r="AM199" s="137">
        <v>18</v>
      </c>
      <c r="AN199" s="137">
        <v>18</v>
      </c>
      <c r="AO199" s="137">
        <v>17</v>
      </c>
    </row>
    <row r="200" spans="1:41" ht="18" customHeight="1">
      <c r="A200" s="136" t="s">
        <v>977</v>
      </c>
      <c r="B200" s="136" t="s">
        <v>978</v>
      </c>
      <c r="C200" s="137">
        <v>4133</v>
      </c>
      <c r="D200" s="137">
        <v>3505</v>
      </c>
      <c r="E200" s="137">
        <v>3096</v>
      </c>
      <c r="F200" s="137">
        <v>2648</v>
      </c>
      <c r="G200" s="137">
        <v>2168</v>
      </c>
      <c r="H200" s="137">
        <v>2073</v>
      </c>
      <c r="I200" s="137">
        <v>1776</v>
      </c>
      <c r="J200" s="137">
        <v>1617</v>
      </c>
      <c r="K200" s="137">
        <v>1361</v>
      </c>
      <c r="L200" s="137">
        <v>1262</v>
      </c>
      <c r="M200" s="137">
        <v>1178</v>
      </c>
      <c r="N200" s="137">
        <v>1131</v>
      </c>
      <c r="O200" s="137">
        <v>1074</v>
      </c>
      <c r="P200" s="137">
        <v>1010</v>
      </c>
      <c r="Q200" s="137">
        <v>966</v>
      </c>
      <c r="R200" s="137">
        <v>908</v>
      </c>
      <c r="S200" s="137">
        <v>843</v>
      </c>
      <c r="T200" s="137">
        <v>786</v>
      </c>
      <c r="U200" s="137">
        <v>718</v>
      </c>
      <c r="V200" s="137">
        <v>683</v>
      </c>
      <c r="W200" s="137">
        <v>622</v>
      </c>
      <c r="X200" s="137">
        <v>569</v>
      </c>
      <c r="Y200" s="137">
        <v>509</v>
      </c>
      <c r="Z200" s="137">
        <v>452</v>
      </c>
      <c r="AA200" s="137">
        <v>404</v>
      </c>
      <c r="AB200" s="137">
        <v>346</v>
      </c>
      <c r="AC200" s="137">
        <v>306</v>
      </c>
      <c r="AD200" s="137">
        <v>262</v>
      </c>
      <c r="AE200" s="137">
        <v>219</v>
      </c>
      <c r="AF200" s="137">
        <v>196</v>
      </c>
      <c r="AG200" s="137">
        <v>172</v>
      </c>
      <c r="AH200" s="137">
        <v>169</v>
      </c>
      <c r="AI200" s="137">
        <v>160</v>
      </c>
      <c r="AJ200" s="137">
        <v>154</v>
      </c>
      <c r="AK200" s="137">
        <v>147</v>
      </c>
      <c r="AL200" s="137">
        <v>137</v>
      </c>
      <c r="AM200" s="137">
        <v>141</v>
      </c>
      <c r="AN200" s="137">
        <v>138</v>
      </c>
      <c r="AO200" s="137">
        <v>141</v>
      </c>
    </row>
    <row r="201" spans="1:41" ht="18" customHeight="1">
      <c r="A201" s="136" t="s">
        <v>979</v>
      </c>
      <c r="B201" s="136" t="s">
        <v>980</v>
      </c>
      <c r="C201" s="137">
        <v>536</v>
      </c>
      <c r="D201" s="137">
        <v>481</v>
      </c>
      <c r="E201" s="137">
        <v>435</v>
      </c>
      <c r="F201" s="137">
        <v>356</v>
      </c>
      <c r="G201" s="137">
        <v>292</v>
      </c>
      <c r="H201" s="137">
        <v>271</v>
      </c>
      <c r="I201" s="137">
        <v>209</v>
      </c>
      <c r="J201" s="137">
        <v>188</v>
      </c>
      <c r="K201" s="137">
        <v>140</v>
      </c>
      <c r="L201" s="137">
        <v>130</v>
      </c>
      <c r="M201" s="137">
        <v>125</v>
      </c>
      <c r="N201" s="137">
        <v>119</v>
      </c>
      <c r="O201" s="137">
        <v>113</v>
      </c>
      <c r="P201" s="137">
        <v>109</v>
      </c>
      <c r="Q201" s="137">
        <v>106</v>
      </c>
      <c r="R201" s="137">
        <v>99</v>
      </c>
      <c r="S201" s="137">
        <v>90</v>
      </c>
      <c r="T201" s="137">
        <v>86</v>
      </c>
      <c r="U201" s="137">
        <v>83</v>
      </c>
      <c r="V201" s="137">
        <v>82</v>
      </c>
      <c r="W201" s="137">
        <v>76</v>
      </c>
      <c r="X201" s="137">
        <v>77</v>
      </c>
      <c r="Y201" s="137">
        <v>67</v>
      </c>
      <c r="Z201" s="137">
        <v>58</v>
      </c>
      <c r="AA201" s="137">
        <v>50</v>
      </c>
      <c r="AB201" s="137">
        <v>46</v>
      </c>
      <c r="AC201" s="137">
        <v>37</v>
      </c>
      <c r="AD201" s="137">
        <v>38</v>
      </c>
      <c r="AE201" s="137">
        <v>27</v>
      </c>
      <c r="AF201" s="137">
        <v>23</v>
      </c>
      <c r="AG201" s="137">
        <v>17</v>
      </c>
      <c r="AH201" s="137">
        <v>19</v>
      </c>
      <c r="AI201" s="137">
        <v>19</v>
      </c>
      <c r="AJ201" s="137">
        <v>17</v>
      </c>
      <c r="AK201" s="137">
        <v>14</v>
      </c>
      <c r="AL201" s="137">
        <v>14</v>
      </c>
      <c r="AM201" s="137">
        <v>14</v>
      </c>
      <c r="AN201" s="137">
        <v>16</v>
      </c>
      <c r="AO201" s="137">
        <v>17</v>
      </c>
    </row>
    <row r="202" spans="1:41" ht="18" customHeight="1">
      <c r="A202" s="136" t="s">
        <v>981</v>
      </c>
      <c r="B202" s="136" t="s">
        <v>982</v>
      </c>
      <c r="C202" s="137">
        <v>358</v>
      </c>
      <c r="D202" s="137">
        <v>294</v>
      </c>
      <c r="E202" s="137">
        <v>249</v>
      </c>
      <c r="F202" s="137">
        <v>207</v>
      </c>
      <c r="G202" s="137">
        <v>163</v>
      </c>
      <c r="H202" s="137">
        <v>160</v>
      </c>
      <c r="I202" s="137">
        <v>139</v>
      </c>
      <c r="J202" s="137">
        <v>129</v>
      </c>
      <c r="K202" s="137">
        <v>107</v>
      </c>
      <c r="L202" s="137">
        <v>99</v>
      </c>
      <c r="M202" s="137">
        <v>94</v>
      </c>
      <c r="N202" s="137">
        <v>93</v>
      </c>
      <c r="O202" s="137">
        <v>87</v>
      </c>
      <c r="P202" s="137">
        <v>88</v>
      </c>
      <c r="Q202" s="137">
        <v>84</v>
      </c>
      <c r="R202" s="137">
        <v>81</v>
      </c>
      <c r="S202" s="137">
        <v>73</v>
      </c>
      <c r="T202" s="137">
        <v>67</v>
      </c>
      <c r="U202" s="137">
        <v>59</v>
      </c>
      <c r="V202" s="137">
        <v>65</v>
      </c>
      <c r="W202" s="137">
        <v>61</v>
      </c>
      <c r="X202" s="137">
        <v>58</v>
      </c>
      <c r="Y202" s="137">
        <v>51</v>
      </c>
      <c r="Z202" s="137">
        <v>44</v>
      </c>
      <c r="AA202" s="137">
        <v>38</v>
      </c>
      <c r="AB202" s="137">
        <v>31</v>
      </c>
      <c r="AC202" s="137">
        <v>25</v>
      </c>
      <c r="AD202" s="137">
        <v>21</v>
      </c>
      <c r="AE202" s="137">
        <v>15</v>
      </c>
      <c r="AF202" s="137">
        <v>11</v>
      </c>
      <c r="AG202" s="137">
        <v>7</v>
      </c>
      <c r="AH202" s="137">
        <v>7</v>
      </c>
      <c r="AI202" s="137" t="s">
        <v>631</v>
      </c>
      <c r="AJ202" s="137">
        <v>5</v>
      </c>
      <c r="AK202" s="137">
        <v>5</v>
      </c>
      <c r="AL202" s="137">
        <v>5</v>
      </c>
      <c r="AM202" s="137">
        <v>6</v>
      </c>
      <c r="AN202" s="137">
        <v>5</v>
      </c>
      <c r="AO202" s="137">
        <v>6</v>
      </c>
    </row>
    <row r="203" spans="1:41" ht="18" customHeight="1">
      <c r="A203" s="136" t="s">
        <v>983</v>
      </c>
      <c r="B203" s="136" t="s">
        <v>984</v>
      </c>
      <c r="C203" s="137">
        <v>280</v>
      </c>
      <c r="D203" s="137">
        <v>245</v>
      </c>
      <c r="E203" s="137">
        <v>222</v>
      </c>
      <c r="F203" s="137">
        <v>192</v>
      </c>
      <c r="G203" s="137">
        <v>161</v>
      </c>
      <c r="H203" s="137">
        <v>151</v>
      </c>
      <c r="I203" s="137">
        <v>142</v>
      </c>
      <c r="J203" s="137">
        <v>135</v>
      </c>
      <c r="K203" s="137">
        <v>110</v>
      </c>
      <c r="L203" s="137">
        <v>107</v>
      </c>
      <c r="M203" s="137">
        <v>107</v>
      </c>
      <c r="N203" s="137">
        <v>103</v>
      </c>
      <c r="O203" s="137">
        <v>100</v>
      </c>
      <c r="P203" s="137">
        <v>93</v>
      </c>
      <c r="Q203" s="137">
        <v>92</v>
      </c>
      <c r="R203" s="137">
        <v>92</v>
      </c>
      <c r="S203" s="137">
        <v>91</v>
      </c>
      <c r="T203" s="137">
        <v>82</v>
      </c>
      <c r="U203" s="137">
        <v>78</v>
      </c>
      <c r="V203" s="137">
        <v>76</v>
      </c>
      <c r="W203" s="137">
        <v>71</v>
      </c>
      <c r="X203" s="137">
        <v>60</v>
      </c>
      <c r="Y203" s="137">
        <v>53</v>
      </c>
      <c r="Z203" s="137">
        <v>47</v>
      </c>
      <c r="AA203" s="137">
        <v>45</v>
      </c>
      <c r="AB203" s="137">
        <v>31</v>
      </c>
      <c r="AC203" s="137">
        <v>25</v>
      </c>
      <c r="AD203" s="137">
        <v>20</v>
      </c>
      <c r="AE203" s="137">
        <v>26</v>
      </c>
      <c r="AF203" s="137">
        <v>26</v>
      </c>
      <c r="AG203" s="137">
        <v>33</v>
      </c>
      <c r="AH203" s="137">
        <v>32</v>
      </c>
      <c r="AI203" s="137">
        <v>28</v>
      </c>
      <c r="AJ203" s="137">
        <v>29</v>
      </c>
      <c r="AK203" s="137">
        <v>31</v>
      </c>
      <c r="AL203" s="137">
        <v>29</v>
      </c>
      <c r="AM203" s="137">
        <v>29</v>
      </c>
      <c r="AN203" s="137">
        <v>31</v>
      </c>
      <c r="AO203" s="137">
        <v>38</v>
      </c>
    </row>
    <row r="204" spans="1:41" ht="18" customHeight="1">
      <c r="A204" s="136" t="s">
        <v>985</v>
      </c>
      <c r="B204" s="136" t="s">
        <v>986</v>
      </c>
      <c r="C204" s="137">
        <v>143</v>
      </c>
      <c r="D204" s="137">
        <v>118</v>
      </c>
      <c r="E204" s="137">
        <v>110</v>
      </c>
      <c r="F204" s="137">
        <v>98</v>
      </c>
      <c r="G204" s="137">
        <v>80</v>
      </c>
      <c r="H204" s="137">
        <v>81</v>
      </c>
      <c r="I204" s="137">
        <v>71</v>
      </c>
      <c r="J204" s="137">
        <v>61</v>
      </c>
      <c r="K204" s="137">
        <v>57</v>
      </c>
      <c r="L204" s="137">
        <v>54</v>
      </c>
      <c r="M204" s="137">
        <v>55</v>
      </c>
      <c r="N204" s="137">
        <v>57</v>
      </c>
      <c r="O204" s="137">
        <v>54</v>
      </c>
      <c r="P204" s="137">
        <v>52</v>
      </c>
      <c r="Q204" s="137">
        <v>46</v>
      </c>
      <c r="R204" s="137">
        <v>44</v>
      </c>
      <c r="S204" s="137">
        <v>40</v>
      </c>
      <c r="T204" s="137">
        <v>37</v>
      </c>
      <c r="U204" s="137">
        <v>30</v>
      </c>
      <c r="V204" s="137">
        <v>30</v>
      </c>
      <c r="W204" s="137">
        <v>28</v>
      </c>
      <c r="X204" s="137">
        <v>25</v>
      </c>
      <c r="Y204" s="137">
        <v>21</v>
      </c>
      <c r="Z204" s="137">
        <v>18</v>
      </c>
      <c r="AA204" s="137">
        <v>16</v>
      </c>
      <c r="AB204" s="137">
        <v>14</v>
      </c>
      <c r="AC204" s="137">
        <v>11</v>
      </c>
      <c r="AD204" s="137">
        <v>11</v>
      </c>
      <c r="AE204" s="137">
        <v>10</v>
      </c>
      <c r="AF204" s="137">
        <v>9</v>
      </c>
      <c r="AG204" s="137">
        <v>7</v>
      </c>
      <c r="AH204" s="137">
        <v>7</v>
      </c>
      <c r="AI204" s="137">
        <v>6</v>
      </c>
      <c r="AJ204" s="137" t="s">
        <v>631</v>
      </c>
      <c r="AK204" s="137" t="s">
        <v>631</v>
      </c>
      <c r="AL204" s="137" t="s">
        <v>631</v>
      </c>
      <c r="AM204" s="137" t="s">
        <v>631</v>
      </c>
      <c r="AN204" s="137" t="s">
        <v>631</v>
      </c>
      <c r="AO204" s="137" t="s">
        <v>631</v>
      </c>
    </row>
    <row r="205" spans="1:41" ht="18" customHeight="1">
      <c r="A205" s="136" t="s">
        <v>987</v>
      </c>
      <c r="B205" s="136" t="s">
        <v>988</v>
      </c>
      <c r="C205" s="137">
        <v>554</v>
      </c>
      <c r="D205" s="137">
        <v>454</v>
      </c>
      <c r="E205" s="137">
        <v>421</v>
      </c>
      <c r="F205" s="137">
        <v>358</v>
      </c>
      <c r="G205" s="137">
        <v>288</v>
      </c>
      <c r="H205" s="137">
        <v>279</v>
      </c>
      <c r="I205" s="137">
        <v>225</v>
      </c>
      <c r="J205" s="137">
        <v>209</v>
      </c>
      <c r="K205" s="137">
        <v>187</v>
      </c>
      <c r="L205" s="137">
        <v>175</v>
      </c>
      <c r="M205" s="137">
        <v>164</v>
      </c>
      <c r="N205" s="137">
        <v>147</v>
      </c>
      <c r="O205" s="137">
        <v>141</v>
      </c>
      <c r="P205" s="137">
        <v>136</v>
      </c>
      <c r="Q205" s="137">
        <v>129</v>
      </c>
      <c r="R205" s="137">
        <v>120</v>
      </c>
      <c r="S205" s="137">
        <v>115</v>
      </c>
      <c r="T205" s="137">
        <v>103</v>
      </c>
      <c r="U205" s="137">
        <v>97</v>
      </c>
      <c r="V205" s="137">
        <v>88</v>
      </c>
      <c r="W205" s="137">
        <v>83</v>
      </c>
      <c r="X205" s="137">
        <v>69</v>
      </c>
      <c r="Y205" s="137">
        <v>57</v>
      </c>
      <c r="Z205" s="137">
        <v>53</v>
      </c>
      <c r="AA205" s="137">
        <v>47</v>
      </c>
      <c r="AB205" s="137">
        <v>34</v>
      </c>
      <c r="AC205" s="137">
        <v>31</v>
      </c>
      <c r="AD205" s="137">
        <v>24</v>
      </c>
      <c r="AE205" s="137">
        <v>20</v>
      </c>
      <c r="AF205" s="137">
        <v>16</v>
      </c>
      <c r="AG205" s="137">
        <v>12</v>
      </c>
      <c r="AH205" s="137">
        <v>11</v>
      </c>
      <c r="AI205" s="137">
        <v>13</v>
      </c>
      <c r="AJ205" s="137">
        <v>11</v>
      </c>
      <c r="AK205" s="137">
        <v>11</v>
      </c>
      <c r="AL205" s="137">
        <v>12</v>
      </c>
      <c r="AM205" s="137">
        <v>11</v>
      </c>
      <c r="AN205" s="137">
        <v>12</v>
      </c>
      <c r="AO205" s="137">
        <v>9</v>
      </c>
    </row>
    <row r="206" spans="1:41" ht="18" customHeight="1">
      <c r="A206" s="136" t="s">
        <v>989</v>
      </c>
      <c r="B206" s="136" t="s">
        <v>990</v>
      </c>
      <c r="C206" s="137">
        <v>444</v>
      </c>
      <c r="D206" s="137">
        <v>364</v>
      </c>
      <c r="E206" s="137">
        <v>322</v>
      </c>
      <c r="F206" s="137">
        <v>277</v>
      </c>
      <c r="G206" s="137">
        <v>239</v>
      </c>
      <c r="H206" s="137">
        <v>238</v>
      </c>
      <c r="I206" s="137">
        <v>201</v>
      </c>
      <c r="J206" s="137">
        <v>179</v>
      </c>
      <c r="K206" s="137">
        <v>156</v>
      </c>
      <c r="L206" s="137">
        <v>136</v>
      </c>
      <c r="M206" s="137">
        <v>123</v>
      </c>
      <c r="N206" s="137">
        <v>123</v>
      </c>
      <c r="O206" s="137">
        <v>114</v>
      </c>
      <c r="P206" s="137">
        <v>96</v>
      </c>
      <c r="Q206" s="137">
        <v>100</v>
      </c>
      <c r="R206" s="137">
        <v>95</v>
      </c>
      <c r="S206" s="137">
        <v>87</v>
      </c>
      <c r="T206" s="137">
        <v>81</v>
      </c>
      <c r="U206" s="137">
        <v>74</v>
      </c>
      <c r="V206" s="137">
        <v>66</v>
      </c>
      <c r="W206" s="137">
        <v>55</v>
      </c>
      <c r="X206" s="137">
        <v>49</v>
      </c>
      <c r="Y206" s="137">
        <v>46</v>
      </c>
      <c r="Z206" s="137">
        <v>45</v>
      </c>
      <c r="AA206" s="137">
        <v>39</v>
      </c>
      <c r="AB206" s="137">
        <v>36</v>
      </c>
      <c r="AC206" s="137">
        <v>36</v>
      </c>
      <c r="AD206" s="137">
        <v>26</v>
      </c>
      <c r="AE206" s="137">
        <v>24</v>
      </c>
      <c r="AF206" s="137">
        <v>20</v>
      </c>
      <c r="AG206" s="137">
        <v>18</v>
      </c>
      <c r="AH206" s="137">
        <v>18</v>
      </c>
      <c r="AI206" s="137">
        <v>19</v>
      </c>
      <c r="AJ206" s="137">
        <v>18</v>
      </c>
      <c r="AK206" s="137">
        <v>18</v>
      </c>
      <c r="AL206" s="137">
        <v>19</v>
      </c>
      <c r="AM206" s="137">
        <v>21</v>
      </c>
      <c r="AN206" s="137">
        <v>18</v>
      </c>
      <c r="AO206" s="137">
        <v>18</v>
      </c>
    </row>
    <row r="207" spans="1:41" ht="18" customHeight="1">
      <c r="A207" s="136" t="s">
        <v>991</v>
      </c>
      <c r="B207" s="136" t="s">
        <v>992</v>
      </c>
      <c r="C207" s="137">
        <v>558</v>
      </c>
      <c r="D207" s="137">
        <v>483</v>
      </c>
      <c r="E207" s="137">
        <v>411</v>
      </c>
      <c r="F207" s="137">
        <v>339</v>
      </c>
      <c r="G207" s="137">
        <v>267</v>
      </c>
      <c r="H207" s="137">
        <v>254</v>
      </c>
      <c r="I207" s="137">
        <v>221</v>
      </c>
      <c r="J207" s="137">
        <v>211</v>
      </c>
      <c r="K207" s="137">
        <v>181</v>
      </c>
      <c r="L207" s="137">
        <v>167</v>
      </c>
      <c r="M207" s="137">
        <v>141</v>
      </c>
      <c r="N207" s="137">
        <v>141</v>
      </c>
      <c r="O207" s="137">
        <v>128</v>
      </c>
      <c r="P207" s="137">
        <v>121</v>
      </c>
      <c r="Q207" s="137">
        <v>117</v>
      </c>
      <c r="R207" s="137">
        <v>107</v>
      </c>
      <c r="S207" s="137">
        <v>100</v>
      </c>
      <c r="T207" s="137">
        <v>88</v>
      </c>
      <c r="U207" s="137">
        <v>80</v>
      </c>
      <c r="V207" s="137">
        <v>71</v>
      </c>
      <c r="W207" s="137">
        <v>62</v>
      </c>
      <c r="X207" s="137">
        <v>59</v>
      </c>
      <c r="Y207" s="137">
        <v>51</v>
      </c>
      <c r="Z207" s="137">
        <v>42</v>
      </c>
      <c r="AA207" s="137">
        <v>41</v>
      </c>
      <c r="AB207" s="137">
        <v>37</v>
      </c>
      <c r="AC207" s="137">
        <v>27</v>
      </c>
      <c r="AD207" s="137">
        <v>23</v>
      </c>
      <c r="AE207" s="137">
        <v>19</v>
      </c>
      <c r="AF207" s="137">
        <v>17</v>
      </c>
      <c r="AG207" s="137">
        <v>15</v>
      </c>
      <c r="AH207" s="137">
        <v>11</v>
      </c>
      <c r="AI207" s="137">
        <v>12</v>
      </c>
      <c r="AJ207" s="137">
        <v>11</v>
      </c>
      <c r="AK207" s="137">
        <v>9</v>
      </c>
      <c r="AL207" s="137">
        <v>10</v>
      </c>
      <c r="AM207" s="137">
        <v>12</v>
      </c>
      <c r="AN207" s="137">
        <v>12</v>
      </c>
      <c r="AO207" s="137">
        <v>11</v>
      </c>
    </row>
    <row r="208" spans="1:41" ht="18" customHeight="1">
      <c r="A208" s="136" t="s">
        <v>993</v>
      </c>
      <c r="B208" s="136" t="s">
        <v>994</v>
      </c>
      <c r="C208" s="137">
        <v>166</v>
      </c>
      <c r="D208" s="137">
        <v>122</v>
      </c>
      <c r="E208" s="137">
        <v>110</v>
      </c>
      <c r="F208" s="137">
        <v>98</v>
      </c>
      <c r="G208" s="137">
        <v>83</v>
      </c>
      <c r="H208" s="137">
        <v>78</v>
      </c>
      <c r="I208" s="137">
        <v>74</v>
      </c>
      <c r="J208" s="137">
        <v>63</v>
      </c>
      <c r="K208" s="137">
        <v>53</v>
      </c>
      <c r="L208" s="137">
        <v>51</v>
      </c>
      <c r="M208" s="137">
        <v>45</v>
      </c>
      <c r="N208" s="137">
        <v>43</v>
      </c>
      <c r="O208" s="137">
        <v>39</v>
      </c>
      <c r="P208" s="137">
        <v>37</v>
      </c>
      <c r="Q208" s="137">
        <v>31</v>
      </c>
      <c r="R208" s="137">
        <v>27</v>
      </c>
      <c r="S208" s="137">
        <v>21</v>
      </c>
      <c r="T208" s="137">
        <v>22</v>
      </c>
      <c r="U208" s="137">
        <v>18</v>
      </c>
      <c r="V208" s="137">
        <v>16</v>
      </c>
      <c r="W208" s="137">
        <v>15</v>
      </c>
      <c r="X208" s="137">
        <v>13</v>
      </c>
      <c r="Y208" s="137">
        <v>13</v>
      </c>
      <c r="Z208" s="137">
        <v>11</v>
      </c>
      <c r="AA208" s="137">
        <v>8</v>
      </c>
      <c r="AB208" s="137">
        <v>8</v>
      </c>
      <c r="AC208" s="137">
        <v>7</v>
      </c>
      <c r="AD208" s="137">
        <v>7</v>
      </c>
      <c r="AE208" s="137" t="s">
        <v>631</v>
      </c>
      <c r="AF208" s="137" t="s">
        <v>631</v>
      </c>
      <c r="AG208" s="137" t="s">
        <v>631</v>
      </c>
      <c r="AH208" s="137" t="s">
        <v>631</v>
      </c>
      <c r="AI208" s="137" t="s">
        <v>631</v>
      </c>
      <c r="AJ208" s="137" t="s">
        <v>631</v>
      </c>
      <c r="AK208" s="137">
        <v>0</v>
      </c>
      <c r="AL208" s="137">
        <v>0</v>
      </c>
      <c r="AM208" s="137">
        <v>0</v>
      </c>
      <c r="AN208" s="137">
        <v>0</v>
      </c>
      <c r="AO208" s="137">
        <v>0</v>
      </c>
    </row>
    <row r="209" spans="1:41" ht="18" customHeight="1">
      <c r="A209" s="136" t="s">
        <v>995</v>
      </c>
      <c r="B209" s="136" t="s">
        <v>996</v>
      </c>
      <c r="C209" s="137">
        <v>203</v>
      </c>
      <c r="D209" s="137">
        <v>175</v>
      </c>
      <c r="E209" s="137">
        <v>148</v>
      </c>
      <c r="F209" s="137">
        <v>130</v>
      </c>
      <c r="G209" s="137">
        <v>104</v>
      </c>
      <c r="H209" s="137">
        <v>96</v>
      </c>
      <c r="I209" s="137">
        <v>86</v>
      </c>
      <c r="J209" s="137">
        <v>78</v>
      </c>
      <c r="K209" s="137">
        <v>58</v>
      </c>
      <c r="L209" s="137">
        <v>53</v>
      </c>
      <c r="M209" s="137">
        <v>50</v>
      </c>
      <c r="N209" s="137">
        <v>47</v>
      </c>
      <c r="O209" s="137">
        <v>47</v>
      </c>
      <c r="P209" s="137">
        <v>46</v>
      </c>
      <c r="Q209" s="137">
        <v>44</v>
      </c>
      <c r="R209" s="137">
        <v>39</v>
      </c>
      <c r="S209" s="137">
        <v>35</v>
      </c>
      <c r="T209" s="137">
        <v>37</v>
      </c>
      <c r="U209" s="137">
        <v>33</v>
      </c>
      <c r="V209" s="137">
        <v>29</v>
      </c>
      <c r="W209" s="137">
        <v>27</v>
      </c>
      <c r="X209" s="137">
        <v>28</v>
      </c>
      <c r="Y209" s="137">
        <v>29</v>
      </c>
      <c r="Z209" s="137">
        <v>27</v>
      </c>
      <c r="AA209" s="137">
        <v>23</v>
      </c>
      <c r="AB209" s="137">
        <v>18</v>
      </c>
      <c r="AC209" s="137">
        <v>16</v>
      </c>
      <c r="AD209" s="137">
        <v>12</v>
      </c>
      <c r="AE209" s="137">
        <v>14</v>
      </c>
      <c r="AF209" s="137">
        <v>14</v>
      </c>
      <c r="AG209" s="137">
        <v>11</v>
      </c>
      <c r="AH209" s="137">
        <v>11</v>
      </c>
      <c r="AI209" s="137">
        <v>11</v>
      </c>
      <c r="AJ209" s="137">
        <v>11</v>
      </c>
      <c r="AK209" s="137">
        <v>12</v>
      </c>
      <c r="AL209" s="137">
        <v>11</v>
      </c>
      <c r="AM209" s="137">
        <v>11</v>
      </c>
      <c r="AN209" s="137">
        <v>9</v>
      </c>
      <c r="AO209" s="137">
        <v>8</v>
      </c>
    </row>
    <row r="210" spans="1:41" ht="18" customHeight="1">
      <c r="A210" s="136" t="s">
        <v>997</v>
      </c>
      <c r="B210" s="136" t="s">
        <v>998</v>
      </c>
      <c r="C210" s="137">
        <v>196</v>
      </c>
      <c r="D210" s="137">
        <v>167</v>
      </c>
      <c r="E210" s="137">
        <v>149</v>
      </c>
      <c r="F210" s="137">
        <v>125</v>
      </c>
      <c r="G210" s="137">
        <v>104</v>
      </c>
      <c r="H210" s="137">
        <v>94</v>
      </c>
      <c r="I210" s="137">
        <v>81</v>
      </c>
      <c r="J210" s="137">
        <v>79</v>
      </c>
      <c r="K210" s="137">
        <v>67</v>
      </c>
      <c r="L210" s="137">
        <v>65</v>
      </c>
      <c r="M210" s="137">
        <v>65</v>
      </c>
      <c r="N210" s="137">
        <v>65</v>
      </c>
      <c r="O210" s="137">
        <v>64</v>
      </c>
      <c r="P210" s="137">
        <v>62</v>
      </c>
      <c r="Q210" s="137">
        <v>57</v>
      </c>
      <c r="R210" s="137">
        <v>52</v>
      </c>
      <c r="S210" s="137">
        <v>52</v>
      </c>
      <c r="T210" s="137">
        <v>52</v>
      </c>
      <c r="U210" s="137">
        <v>49</v>
      </c>
      <c r="V210" s="137">
        <v>50</v>
      </c>
      <c r="W210" s="137">
        <v>49</v>
      </c>
      <c r="X210" s="137">
        <v>46</v>
      </c>
      <c r="Y210" s="137">
        <v>47</v>
      </c>
      <c r="Z210" s="137">
        <v>41</v>
      </c>
      <c r="AA210" s="137">
        <v>38</v>
      </c>
      <c r="AB210" s="137">
        <v>36</v>
      </c>
      <c r="AC210" s="137">
        <v>32</v>
      </c>
      <c r="AD210" s="137">
        <v>27</v>
      </c>
      <c r="AE210" s="137">
        <v>19</v>
      </c>
      <c r="AF210" s="137">
        <v>16</v>
      </c>
      <c r="AG210" s="137">
        <v>12</v>
      </c>
      <c r="AH210" s="137">
        <v>11</v>
      </c>
      <c r="AI210" s="137">
        <v>10</v>
      </c>
      <c r="AJ210" s="137">
        <v>8</v>
      </c>
      <c r="AK210" s="137">
        <v>5</v>
      </c>
      <c r="AL210" s="137" t="s">
        <v>631</v>
      </c>
      <c r="AM210" s="137" t="s">
        <v>631</v>
      </c>
      <c r="AN210" s="137" t="s">
        <v>631</v>
      </c>
      <c r="AO210" s="137" t="s">
        <v>631</v>
      </c>
    </row>
    <row r="211" spans="1:41" ht="18" customHeight="1">
      <c r="A211" s="136" t="s">
        <v>999</v>
      </c>
      <c r="B211" s="136" t="s">
        <v>1000</v>
      </c>
      <c r="C211" s="137">
        <v>248</v>
      </c>
      <c r="D211" s="137">
        <v>203</v>
      </c>
      <c r="E211" s="137">
        <v>172</v>
      </c>
      <c r="F211" s="137">
        <v>150</v>
      </c>
      <c r="G211" s="137">
        <v>130</v>
      </c>
      <c r="H211" s="137">
        <v>126</v>
      </c>
      <c r="I211" s="137">
        <v>104</v>
      </c>
      <c r="J211" s="137">
        <v>91</v>
      </c>
      <c r="K211" s="137">
        <v>78</v>
      </c>
      <c r="L211" s="137">
        <v>71</v>
      </c>
      <c r="M211" s="137">
        <v>71</v>
      </c>
      <c r="N211" s="137">
        <v>64</v>
      </c>
      <c r="O211" s="137">
        <v>64</v>
      </c>
      <c r="P211" s="137">
        <v>60</v>
      </c>
      <c r="Q211" s="137">
        <v>64</v>
      </c>
      <c r="R211" s="137">
        <v>63</v>
      </c>
      <c r="S211" s="137">
        <v>55</v>
      </c>
      <c r="T211" s="137">
        <v>55</v>
      </c>
      <c r="U211" s="137">
        <v>49</v>
      </c>
      <c r="V211" s="137">
        <v>44</v>
      </c>
      <c r="W211" s="137">
        <v>38</v>
      </c>
      <c r="X211" s="137">
        <v>34</v>
      </c>
      <c r="Y211" s="137">
        <v>24</v>
      </c>
      <c r="Z211" s="137">
        <v>21</v>
      </c>
      <c r="AA211" s="137">
        <v>18</v>
      </c>
      <c r="AB211" s="137">
        <v>17</v>
      </c>
      <c r="AC211" s="137">
        <v>17</v>
      </c>
      <c r="AD211" s="137">
        <v>13</v>
      </c>
      <c r="AE211" s="137">
        <v>12</v>
      </c>
      <c r="AF211" s="137">
        <v>14</v>
      </c>
      <c r="AG211" s="137">
        <v>13</v>
      </c>
      <c r="AH211" s="137">
        <v>13</v>
      </c>
      <c r="AI211" s="137">
        <v>12</v>
      </c>
      <c r="AJ211" s="137">
        <v>11</v>
      </c>
      <c r="AK211" s="137">
        <v>14</v>
      </c>
      <c r="AL211" s="137">
        <v>14</v>
      </c>
      <c r="AM211" s="137">
        <v>14</v>
      </c>
      <c r="AN211" s="137">
        <v>12</v>
      </c>
      <c r="AO211" s="137">
        <v>10</v>
      </c>
    </row>
    <row r="212" spans="1:41" ht="18" customHeight="1">
      <c r="A212" s="136" t="s">
        <v>1001</v>
      </c>
      <c r="B212" s="136" t="s">
        <v>1002</v>
      </c>
      <c r="C212" s="137">
        <v>446</v>
      </c>
      <c r="D212" s="137">
        <v>399</v>
      </c>
      <c r="E212" s="137">
        <v>347</v>
      </c>
      <c r="F212" s="137">
        <v>318</v>
      </c>
      <c r="G212" s="137">
        <v>257</v>
      </c>
      <c r="H212" s="137">
        <v>245</v>
      </c>
      <c r="I212" s="137">
        <v>223</v>
      </c>
      <c r="J212" s="137">
        <v>193</v>
      </c>
      <c r="K212" s="137">
        <v>164</v>
      </c>
      <c r="L212" s="137">
        <v>151</v>
      </c>
      <c r="M212" s="137">
        <v>135</v>
      </c>
      <c r="N212" s="137">
        <v>126</v>
      </c>
      <c r="O212" s="137">
        <v>119</v>
      </c>
      <c r="P212" s="137">
        <v>106</v>
      </c>
      <c r="Q212" s="137">
        <v>92</v>
      </c>
      <c r="R212" s="137">
        <v>85</v>
      </c>
      <c r="S212" s="137">
        <v>80</v>
      </c>
      <c r="T212" s="137">
        <v>72</v>
      </c>
      <c r="U212" s="137">
        <v>64</v>
      </c>
      <c r="V212" s="137">
        <v>61</v>
      </c>
      <c r="W212" s="137">
        <v>52</v>
      </c>
      <c r="X212" s="137">
        <v>46</v>
      </c>
      <c r="Y212" s="137">
        <v>44</v>
      </c>
      <c r="Z212" s="137">
        <v>39</v>
      </c>
      <c r="AA212" s="137">
        <v>35</v>
      </c>
      <c r="AB212" s="137">
        <v>32</v>
      </c>
      <c r="AC212" s="137">
        <v>37</v>
      </c>
      <c r="AD212" s="137">
        <v>35</v>
      </c>
      <c r="AE212" s="137">
        <v>24</v>
      </c>
      <c r="AF212" s="137">
        <v>21</v>
      </c>
      <c r="AG212" s="137">
        <v>22</v>
      </c>
      <c r="AH212" s="137">
        <v>24</v>
      </c>
      <c r="AI212" s="137">
        <v>22</v>
      </c>
      <c r="AJ212" s="137">
        <v>25</v>
      </c>
      <c r="AK212" s="137">
        <v>24</v>
      </c>
      <c r="AL212" s="137">
        <v>15</v>
      </c>
      <c r="AM212" s="137">
        <v>16</v>
      </c>
      <c r="AN212" s="137">
        <v>16</v>
      </c>
      <c r="AO212" s="137">
        <v>17</v>
      </c>
    </row>
    <row r="213" spans="1:41" ht="18" customHeight="1">
      <c r="A213" s="136"/>
      <c r="B213" s="136" t="s">
        <v>727</v>
      </c>
      <c r="C213" s="137" t="s">
        <v>631</v>
      </c>
      <c r="D213" s="137">
        <v>0</v>
      </c>
      <c r="E213" s="137">
        <v>0</v>
      </c>
      <c r="F213" s="137">
        <v>0</v>
      </c>
      <c r="G213" s="137">
        <v>0</v>
      </c>
      <c r="H213" s="137">
        <v>0</v>
      </c>
      <c r="I213" s="137">
        <v>0</v>
      </c>
      <c r="J213" s="137" t="s">
        <v>631</v>
      </c>
      <c r="K213" s="137" t="s">
        <v>631</v>
      </c>
      <c r="L213" s="137" t="s">
        <v>631</v>
      </c>
      <c r="M213" s="137" t="s">
        <v>631</v>
      </c>
      <c r="N213" s="137" t="s">
        <v>631</v>
      </c>
      <c r="O213" s="137" t="s">
        <v>631</v>
      </c>
      <c r="P213" s="137" t="s">
        <v>631</v>
      </c>
      <c r="Q213" s="137" t="s">
        <v>631</v>
      </c>
      <c r="R213" s="137" t="s">
        <v>631</v>
      </c>
      <c r="S213" s="137" t="s">
        <v>631</v>
      </c>
      <c r="T213" s="137" t="s">
        <v>631</v>
      </c>
      <c r="U213" s="137" t="s">
        <v>631</v>
      </c>
      <c r="V213" s="137">
        <v>5</v>
      </c>
      <c r="W213" s="137">
        <v>5</v>
      </c>
      <c r="X213" s="137">
        <v>5</v>
      </c>
      <c r="Y213" s="137">
        <v>6</v>
      </c>
      <c r="Z213" s="137">
        <v>6</v>
      </c>
      <c r="AA213" s="137">
        <v>6</v>
      </c>
      <c r="AB213" s="137">
        <v>6</v>
      </c>
      <c r="AC213" s="137">
        <v>5</v>
      </c>
      <c r="AD213" s="137">
        <v>5</v>
      </c>
      <c r="AE213" s="137">
        <v>5</v>
      </c>
      <c r="AF213" s="137">
        <v>5</v>
      </c>
      <c r="AG213" s="137" t="s">
        <v>631</v>
      </c>
      <c r="AH213" s="137" t="s">
        <v>631</v>
      </c>
      <c r="AI213" s="137" t="s">
        <v>631</v>
      </c>
      <c r="AJ213" s="137" t="s">
        <v>631</v>
      </c>
      <c r="AK213" s="137" t="s">
        <v>631</v>
      </c>
      <c r="AL213" s="137" t="s">
        <v>631</v>
      </c>
      <c r="AM213" s="137" t="s">
        <v>631</v>
      </c>
      <c r="AN213" s="137" t="s">
        <v>631</v>
      </c>
      <c r="AO213" s="137" t="s">
        <v>631</v>
      </c>
    </row>
    <row r="214" spans="1:41" ht="18" customHeight="1">
      <c r="A214" s="136" t="s">
        <v>1003</v>
      </c>
      <c r="B214" s="136" t="s">
        <v>1004</v>
      </c>
      <c r="C214" s="137">
        <v>9506</v>
      </c>
      <c r="D214" s="137">
        <v>8023</v>
      </c>
      <c r="E214" s="137">
        <v>7008</v>
      </c>
      <c r="F214" s="137">
        <v>5515</v>
      </c>
      <c r="G214" s="137">
        <v>4148</v>
      </c>
      <c r="H214" s="137">
        <v>3672</v>
      </c>
      <c r="I214" s="137">
        <v>3064</v>
      </c>
      <c r="J214" s="137">
        <v>2635</v>
      </c>
      <c r="K214" s="137">
        <v>2191</v>
      </c>
      <c r="L214" s="137">
        <v>2021</v>
      </c>
      <c r="M214" s="137">
        <v>1840</v>
      </c>
      <c r="N214" s="137">
        <v>1706</v>
      </c>
      <c r="O214" s="137">
        <v>1569</v>
      </c>
      <c r="P214" s="137">
        <v>1452</v>
      </c>
      <c r="Q214" s="137">
        <v>1344</v>
      </c>
      <c r="R214" s="137">
        <v>1246</v>
      </c>
      <c r="S214" s="137">
        <v>1087</v>
      </c>
      <c r="T214" s="137">
        <v>1002</v>
      </c>
      <c r="U214" s="137">
        <v>852</v>
      </c>
      <c r="V214" s="137">
        <v>777</v>
      </c>
      <c r="W214" s="137">
        <v>708</v>
      </c>
      <c r="X214" s="137">
        <v>645</v>
      </c>
      <c r="Y214" s="137">
        <v>559</v>
      </c>
      <c r="Z214" s="137">
        <v>496</v>
      </c>
      <c r="AA214" s="137">
        <v>435</v>
      </c>
      <c r="AB214" s="137">
        <v>359</v>
      </c>
      <c r="AC214" s="137">
        <v>294</v>
      </c>
      <c r="AD214" s="137">
        <v>240</v>
      </c>
      <c r="AE214" s="137">
        <v>199</v>
      </c>
      <c r="AF214" s="137">
        <v>161</v>
      </c>
      <c r="AG214" s="137">
        <v>131</v>
      </c>
      <c r="AH214" s="137">
        <v>116</v>
      </c>
      <c r="AI214" s="137">
        <v>112</v>
      </c>
      <c r="AJ214" s="137">
        <v>101</v>
      </c>
      <c r="AK214" s="137">
        <v>97</v>
      </c>
      <c r="AL214" s="137">
        <v>91</v>
      </c>
      <c r="AM214" s="137">
        <v>88</v>
      </c>
      <c r="AN214" s="137">
        <v>97</v>
      </c>
      <c r="AO214" s="137">
        <v>99</v>
      </c>
    </row>
    <row r="215" spans="1:41" ht="18" customHeight="1">
      <c r="A215" s="136" t="s">
        <v>1005</v>
      </c>
      <c r="B215" s="136" t="s">
        <v>1006</v>
      </c>
      <c r="C215" s="137">
        <v>209</v>
      </c>
      <c r="D215" s="137">
        <v>174</v>
      </c>
      <c r="E215" s="137">
        <v>162</v>
      </c>
      <c r="F215" s="137">
        <v>125</v>
      </c>
      <c r="G215" s="137">
        <v>102</v>
      </c>
      <c r="H215" s="137">
        <v>98</v>
      </c>
      <c r="I215" s="137">
        <v>88</v>
      </c>
      <c r="J215" s="137">
        <v>78</v>
      </c>
      <c r="K215" s="137">
        <v>68</v>
      </c>
      <c r="L215" s="137">
        <v>63</v>
      </c>
      <c r="M215" s="137">
        <v>56</v>
      </c>
      <c r="N215" s="137">
        <v>49</v>
      </c>
      <c r="O215" s="137">
        <v>49</v>
      </c>
      <c r="P215" s="137">
        <v>46</v>
      </c>
      <c r="Q215" s="137">
        <v>41</v>
      </c>
      <c r="R215" s="137">
        <v>35</v>
      </c>
      <c r="S215" s="137">
        <v>34</v>
      </c>
      <c r="T215" s="137">
        <v>33</v>
      </c>
      <c r="U215" s="137">
        <v>30</v>
      </c>
      <c r="V215" s="137">
        <v>30</v>
      </c>
      <c r="W215" s="137">
        <v>32</v>
      </c>
      <c r="X215" s="137">
        <v>30</v>
      </c>
      <c r="Y215" s="137">
        <v>26</v>
      </c>
      <c r="Z215" s="137">
        <v>23</v>
      </c>
      <c r="AA215" s="137">
        <v>20</v>
      </c>
      <c r="AB215" s="137">
        <v>9</v>
      </c>
      <c r="AC215" s="137">
        <v>7</v>
      </c>
      <c r="AD215" s="137">
        <v>7</v>
      </c>
      <c r="AE215" s="137" t="s">
        <v>631</v>
      </c>
      <c r="AF215" s="137" t="s">
        <v>631</v>
      </c>
      <c r="AG215" s="137" t="s">
        <v>631</v>
      </c>
      <c r="AH215" s="137" t="s">
        <v>631</v>
      </c>
      <c r="AI215" s="137" t="s">
        <v>631</v>
      </c>
      <c r="AJ215" s="137" t="s">
        <v>631</v>
      </c>
      <c r="AK215" s="137" t="s">
        <v>631</v>
      </c>
      <c r="AL215" s="137" t="s">
        <v>631</v>
      </c>
      <c r="AM215" s="137" t="s">
        <v>631</v>
      </c>
      <c r="AN215" s="137" t="s">
        <v>631</v>
      </c>
      <c r="AO215" s="137" t="s">
        <v>631</v>
      </c>
    </row>
    <row r="216" spans="1:41" ht="18" customHeight="1">
      <c r="A216" s="136" t="s">
        <v>1007</v>
      </c>
      <c r="B216" s="136" t="s">
        <v>1008</v>
      </c>
      <c r="C216" s="137">
        <v>649</v>
      </c>
      <c r="D216" s="137">
        <v>572</v>
      </c>
      <c r="E216" s="137">
        <v>523</v>
      </c>
      <c r="F216" s="137">
        <v>462</v>
      </c>
      <c r="G216" s="137">
        <v>393</v>
      </c>
      <c r="H216" s="137">
        <v>372</v>
      </c>
      <c r="I216" s="137">
        <v>329</v>
      </c>
      <c r="J216" s="137">
        <v>303</v>
      </c>
      <c r="K216" s="137">
        <v>265</v>
      </c>
      <c r="L216" s="137">
        <v>246</v>
      </c>
      <c r="M216" s="137">
        <v>216</v>
      </c>
      <c r="N216" s="137">
        <v>190</v>
      </c>
      <c r="O216" s="137">
        <v>175</v>
      </c>
      <c r="P216" s="137">
        <v>155</v>
      </c>
      <c r="Q216" s="137">
        <v>145</v>
      </c>
      <c r="R216" s="137">
        <v>138</v>
      </c>
      <c r="S216" s="137">
        <v>121</v>
      </c>
      <c r="T216" s="137">
        <v>111</v>
      </c>
      <c r="U216" s="137">
        <v>97</v>
      </c>
      <c r="V216" s="137">
        <v>89</v>
      </c>
      <c r="W216" s="137">
        <v>80</v>
      </c>
      <c r="X216" s="137">
        <v>72</v>
      </c>
      <c r="Y216" s="137">
        <v>67</v>
      </c>
      <c r="Z216" s="137">
        <v>58</v>
      </c>
      <c r="AA216" s="137">
        <v>50</v>
      </c>
      <c r="AB216" s="137">
        <v>45</v>
      </c>
      <c r="AC216" s="137">
        <v>39</v>
      </c>
      <c r="AD216" s="137">
        <v>30</v>
      </c>
      <c r="AE216" s="137">
        <v>26</v>
      </c>
      <c r="AF216" s="137">
        <v>22</v>
      </c>
      <c r="AG216" s="137">
        <v>17</v>
      </c>
      <c r="AH216" s="137">
        <v>16</v>
      </c>
      <c r="AI216" s="137">
        <v>12</v>
      </c>
      <c r="AJ216" s="137">
        <v>11</v>
      </c>
      <c r="AK216" s="137">
        <v>10</v>
      </c>
      <c r="AL216" s="137">
        <v>9</v>
      </c>
      <c r="AM216" s="137">
        <v>8</v>
      </c>
      <c r="AN216" s="137">
        <v>9</v>
      </c>
      <c r="AO216" s="137">
        <v>8</v>
      </c>
    </row>
    <row r="217" spans="1:41" ht="18" customHeight="1">
      <c r="A217" s="136" t="s">
        <v>1009</v>
      </c>
      <c r="B217" s="136" t="s">
        <v>1010</v>
      </c>
      <c r="C217" s="137">
        <v>634</v>
      </c>
      <c r="D217" s="137">
        <v>543</v>
      </c>
      <c r="E217" s="137">
        <v>497</v>
      </c>
      <c r="F217" s="137">
        <v>438</v>
      </c>
      <c r="G217" s="137">
        <v>364</v>
      </c>
      <c r="H217" s="137">
        <v>343</v>
      </c>
      <c r="I217" s="137">
        <v>311</v>
      </c>
      <c r="J217" s="137">
        <v>277</v>
      </c>
      <c r="K217" s="137">
        <v>228</v>
      </c>
      <c r="L217" s="137">
        <v>211</v>
      </c>
      <c r="M217" s="137">
        <v>205</v>
      </c>
      <c r="N217" s="137">
        <v>188</v>
      </c>
      <c r="O217" s="137">
        <v>174</v>
      </c>
      <c r="P217" s="137">
        <v>156</v>
      </c>
      <c r="Q217" s="137">
        <v>148</v>
      </c>
      <c r="R217" s="137">
        <v>141</v>
      </c>
      <c r="S217" s="137">
        <v>123</v>
      </c>
      <c r="T217" s="137">
        <v>108</v>
      </c>
      <c r="U217" s="137">
        <v>97</v>
      </c>
      <c r="V217" s="137">
        <v>90</v>
      </c>
      <c r="W217" s="137">
        <v>75</v>
      </c>
      <c r="X217" s="137">
        <v>70</v>
      </c>
      <c r="Y217" s="137">
        <v>58</v>
      </c>
      <c r="Z217" s="137">
        <v>52</v>
      </c>
      <c r="AA217" s="137">
        <v>47</v>
      </c>
      <c r="AB217" s="137">
        <v>44</v>
      </c>
      <c r="AC217" s="137">
        <v>36</v>
      </c>
      <c r="AD217" s="137">
        <v>28</v>
      </c>
      <c r="AE217" s="137">
        <v>18</v>
      </c>
      <c r="AF217" s="137">
        <v>11</v>
      </c>
      <c r="AG217" s="137">
        <v>6</v>
      </c>
      <c r="AH217" s="137" t="s">
        <v>631</v>
      </c>
      <c r="AI217" s="137" t="s">
        <v>631</v>
      </c>
      <c r="AJ217" s="137" t="s">
        <v>631</v>
      </c>
      <c r="AK217" s="137" t="s">
        <v>631</v>
      </c>
      <c r="AL217" s="137" t="s">
        <v>631</v>
      </c>
      <c r="AM217" s="137" t="s">
        <v>631</v>
      </c>
      <c r="AN217" s="137" t="s">
        <v>631</v>
      </c>
      <c r="AO217" s="137" t="s">
        <v>631</v>
      </c>
    </row>
    <row r="218" spans="1:41" ht="18" customHeight="1">
      <c r="A218" s="136" t="s">
        <v>1011</v>
      </c>
      <c r="B218" s="136" t="s">
        <v>1012</v>
      </c>
      <c r="C218" s="137">
        <v>601</v>
      </c>
      <c r="D218" s="137">
        <v>519</v>
      </c>
      <c r="E218" s="137">
        <v>461</v>
      </c>
      <c r="F218" s="137">
        <v>398</v>
      </c>
      <c r="G218" s="137">
        <v>334</v>
      </c>
      <c r="H218" s="137">
        <v>315</v>
      </c>
      <c r="I218" s="137">
        <v>281</v>
      </c>
      <c r="J218" s="137">
        <v>263</v>
      </c>
      <c r="K218" s="137">
        <v>215</v>
      </c>
      <c r="L218" s="137">
        <v>201</v>
      </c>
      <c r="M218" s="137">
        <v>175</v>
      </c>
      <c r="N218" s="137">
        <v>166</v>
      </c>
      <c r="O218" s="137">
        <v>152</v>
      </c>
      <c r="P218" s="137">
        <v>145</v>
      </c>
      <c r="Q218" s="137">
        <v>136</v>
      </c>
      <c r="R218" s="137">
        <v>122</v>
      </c>
      <c r="S218" s="137">
        <v>105</v>
      </c>
      <c r="T218" s="137">
        <v>103</v>
      </c>
      <c r="U218" s="137">
        <v>86</v>
      </c>
      <c r="V218" s="137">
        <v>79</v>
      </c>
      <c r="W218" s="137">
        <v>72</v>
      </c>
      <c r="X218" s="137">
        <v>67</v>
      </c>
      <c r="Y218" s="137">
        <v>52</v>
      </c>
      <c r="Z218" s="137">
        <v>52</v>
      </c>
      <c r="AA218" s="137">
        <v>48</v>
      </c>
      <c r="AB218" s="137">
        <v>39</v>
      </c>
      <c r="AC218" s="137">
        <v>33</v>
      </c>
      <c r="AD218" s="137">
        <v>26</v>
      </c>
      <c r="AE218" s="137">
        <v>23</v>
      </c>
      <c r="AF218" s="137">
        <v>23</v>
      </c>
      <c r="AG218" s="137">
        <v>21</v>
      </c>
      <c r="AH218" s="137">
        <v>19</v>
      </c>
      <c r="AI218" s="137">
        <v>19</v>
      </c>
      <c r="AJ218" s="137">
        <v>14</v>
      </c>
      <c r="AK218" s="137">
        <v>13</v>
      </c>
      <c r="AL218" s="137">
        <v>14</v>
      </c>
      <c r="AM218" s="137">
        <v>14</v>
      </c>
      <c r="AN218" s="137">
        <v>13</v>
      </c>
      <c r="AO218" s="137">
        <v>14</v>
      </c>
    </row>
    <row r="219" spans="1:41" ht="18" customHeight="1">
      <c r="A219" s="136" t="s">
        <v>1013</v>
      </c>
      <c r="B219" s="136" t="s">
        <v>1014</v>
      </c>
      <c r="C219" s="137">
        <v>581</v>
      </c>
      <c r="D219" s="137">
        <v>518</v>
      </c>
      <c r="E219" s="137">
        <v>478</v>
      </c>
      <c r="F219" s="137">
        <v>398</v>
      </c>
      <c r="G219" s="137">
        <v>339</v>
      </c>
      <c r="H219" s="137">
        <v>314</v>
      </c>
      <c r="I219" s="137">
        <v>285</v>
      </c>
      <c r="J219" s="137">
        <v>254</v>
      </c>
      <c r="K219" s="137">
        <v>234</v>
      </c>
      <c r="L219" s="137">
        <v>221</v>
      </c>
      <c r="M219" s="137">
        <v>200</v>
      </c>
      <c r="N219" s="137">
        <v>191</v>
      </c>
      <c r="O219" s="137">
        <v>171</v>
      </c>
      <c r="P219" s="137">
        <v>156</v>
      </c>
      <c r="Q219" s="137">
        <v>143</v>
      </c>
      <c r="R219" s="137">
        <v>131</v>
      </c>
      <c r="S219" s="137">
        <v>117</v>
      </c>
      <c r="T219" s="137">
        <v>113</v>
      </c>
      <c r="U219" s="137">
        <v>103</v>
      </c>
      <c r="V219" s="137">
        <v>98</v>
      </c>
      <c r="W219" s="137">
        <v>79</v>
      </c>
      <c r="X219" s="137">
        <v>68</v>
      </c>
      <c r="Y219" s="137">
        <v>57</v>
      </c>
      <c r="Z219" s="137">
        <v>48</v>
      </c>
      <c r="AA219" s="137">
        <v>46</v>
      </c>
      <c r="AB219" s="137">
        <v>39</v>
      </c>
      <c r="AC219" s="137">
        <v>34</v>
      </c>
      <c r="AD219" s="137">
        <v>34</v>
      </c>
      <c r="AE219" s="137">
        <v>30</v>
      </c>
      <c r="AF219" s="137">
        <v>22</v>
      </c>
      <c r="AG219" s="137">
        <v>18</v>
      </c>
      <c r="AH219" s="137">
        <v>17</v>
      </c>
      <c r="AI219" s="137">
        <v>18</v>
      </c>
      <c r="AJ219" s="137">
        <v>15</v>
      </c>
      <c r="AK219" s="137">
        <v>14</v>
      </c>
      <c r="AL219" s="137">
        <v>11</v>
      </c>
      <c r="AM219" s="137">
        <v>9</v>
      </c>
      <c r="AN219" s="137">
        <v>12</v>
      </c>
      <c r="AO219" s="137">
        <v>10</v>
      </c>
    </row>
    <row r="220" spans="1:41" ht="18" customHeight="1">
      <c r="A220" s="136" t="s">
        <v>1015</v>
      </c>
      <c r="B220" s="136" t="s">
        <v>1016</v>
      </c>
      <c r="C220" s="137">
        <v>831</v>
      </c>
      <c r="D220" s="137">
        <v>713</v>
      </c>
      <c r="E220" s="137">
        <v>674</v>
      </c>
      <c r="F220" s="137">
        <v>578</v>
      </c>
      <c r="G220" s="137">
        <v>483</v>
      </c>
      <c r="H220" s="137">
        <v>461</v>
      </c>
      <c r="I220" s="137">
        <v>405</v>
      </c>
      <c r="J220" s="137">
        <v>362</v>
      </c>
      <c r="K220" s="137">
        <v>305</v>
      </c>
      <c r="L220" s="137">
        <v>294</v>
      </c>
      <c r="M220" s="137">
        <v>271</v>
      </c>
      <c r="N220" s="137">
        <v>263</v>
      </c>
      <c r="O220" s="137">
        <v>242</v>
      </c>
      <c r="P220" s="137">
        <v>230</v>
      </c>
      <c r="Q220" s="137">
        <v>204</v>
      </c>
      <c r="R220" s="137">
        <v>190</v>
      </c>
      <c r="S220" s="137">
        <v>178</v>
      </c>
      <c r="T220" s="137">
        <v>161</v>
      </c>
      <c r="U220" s="137">
        <v>128</v>
      </c>
      <c r="V220" s="137">
        <v>116</v>
      </c>
      <c r="W220" s="137">
        <v>115</v>
      </c>
      <c r="X220" s="137">
        <v>99</v>
      </c>
      <c r="Y220" s="137">
        <v>89</v>
      </c>
      <c r="Z220" s="137">
        <v>75</v>
      </c>
      <c r="AA220" s="137">
        <v>61</v>
      </c>
      <c r="AB220" s="137">
        <v>47</v>
      </c>
      <c r="AC220" s="137">
        <v>37</v>
      </c>
      <c r="AD220" s="137">
        <v>26</v>
      </c>
      <c r="AE220" s="137">
        <v>21</v>
      </c>
      <c r="AF220" s="137">
        <v>16</v>
      </c>
      <c r="AG220" s="137">
        <v>16</v>
      </c>
      <c r="AH220" s="137">
        <v>12</v>
      </c>
      <c r="AI220" s="137">
        <v>13</v>
      </c>
      <c r="AJ220" s="137">
        <v>13</v>
      </c>
      <c r="AK220" s="137">
        <v>13</v>
      </c>
      <c r="AL220" s="137">
        <v>12</v>
      </c>
      <c r="AM220" s="137">
        <v>10</v>
      </c>
      <c r="AN220" s="137">
        <v>9</v>
      </c>
      <c r="AO220" s="137">
        <v>11</v>
      </c>
    </row>
    <row r="221" spans="1:41" ht="18" customHeight="1">
      <c r="A221" s="136" t="s">
        <v>1017</v>
      </c>
      <c r="B221" s="136" t="s">
        <v>1018</v>
      </c>
      <c r="C221" s="137">
        <v>149</v>
      </c>
      <c r="D221" s="137">
        <v>116</v>
      </c>
      <c r="E221" s="137">
        <v>99</v>
      </c>
      <c r="F221" s="137">
        <v>90</v>
      </c>
      <c r="G221" s="137">
        <v>76</v>
      </c>
      <c r="H221" s="137">
        <v>71</v>
      </c>
      <c r="I221" s="137">
        <v>61</v>
      </c>
      <c r="J221" s="137">
        <v>50</v>
      </c>
      <c r="K221" s="137">
        <v>47</v>
      </c>
      <c r="L221" s="137">
        <v>44</v>
      </c>
      <c r="M221" s="137">
        <v>41</v>
      </c>
      <c r="N221" s="137">
        <v>38</v>
      </c>
      <c r="O221" s="137">
        <v>35</v>
      </c>
      <c r="P221" s="137">
        <v>35</v>
      </c>
      <c r="Q221" s="137">
        <v>32</v>
      </c>
      <c r="R221" s="137">
        <v>33</v>
      </c>
      <c r="S221" s="137">
        <v>29</v>
      </c>
      <c r="T221" s="137">
        <v>23</v>
      </c>
      <c r="U221" s="137">
        <v>19</v>
      </c>
      <c r="V221" s="137">
        <v>18</v>
      </c>
      <c r="W221" s="137">
        <v>17</v>
      </c>
      <c r="X221" s="137">
        <v>16</v>
      </c>
      <c r="Y221" s="137">
        <v>16</v>
      </c>
      <c r="Z221" s="137">
        <v>11</v>
      </c>
      <c r="AA221" s="137">
        <v>9</v>
      </c>
      <c r="AB221" s="137">
        <v>9</v>
      </c>
      <c r="AC221" s="137">
        <v>7</v>
      </c>
      <c r="AD221" s="137">
        <v>7</v>
      </c>
      <c r="AE221" s="137" t="s">
        <v>631</v>
      </c>
      <c r="AF221" s="137">
        <v>5</v>
      </c>
      <c r="AG221" s="137">
        <v>5</v>
      </c>
      <c r="AH221" s="137">
        <v>6</v>
      </c>
      <c r="AI221" s="137">
        <v>8</v>
      </c>
      <c r="AJ221" s="137">
        <v>11</v>
      </c>
      <c r="AK221" s="137">
        <v>10</v>
      </c>
      <c r="AL221" s="137">
        <v>8</v>
      </c>
      <c r="AM221" s="137">
        <v>8</v>
      </c>
      <c r="AN221" s="137">
        <v>8</v>
      </c>
      <c r="AO221" s="137">
        <v>8</v>
      </c>
    </row>
    <row r="222" spans="1:41" ht="18" customHeight="1">
      <c r="A222" s="136" t="s">
        <v>1019</v>
      </c>
      <c r="B222" s="136" t="s">
        <v>1020</v>
      </c>
      <c r="C222" s="137">
        <v>501</v>
      </c>
      <c r="D222" s="137">
        <v>442</v>
      </c>
      <c r="E222" s="137">
        <v>397</v>
      </c>
      <c r="F222" s="137">
        <v>351</v>
      </c>
      <c r="G222" s="137">
        <v>295</v>
      </c>
      <c r="H222" s="137">
        <v>276</v>
      </c>
      <c r="I222" s="137">
        <v>250</v>
      </c>
      <c r="J222" s="137">
        <v>234</v>
      </c>
      <c r="K222" s="137">
        <v>189</v>
      </c>
      <c r="L222" s="137">
        <v>173</v>
      </c>
      <c r="M222" s="137">
        <v>159</v>
      </c>
      <c r="N222" s="137">
        <v>152</v>
      </c>
      <c r="O222" s="137">
        <v>144</v>
      </c>
      <c r="P222" s="137">
        <v>132</v>
      </c>
      <c r="Q222" s="137">
        <v>130</v>
      </c>
      <c r="R222" s="137">
        <v>124</v>
      </c>
      <c r="S222" s="137">
        <v>100</v>
      </c>
      <c r="T222" s="137">
        <v>94</v>
      </c>
      <c r="U222" s="137">
        <v>82</v>
      </c>
      <c r="V222" s="137">
        <v>75</v>
      </c>
      <c r="W222" s="137">
        <v>70</v>
      </c>
      <c r="X222" s="137">
        <v>71</v>
      </c>
      <c r="Y222" s="137">
        <v>61</v>
      </c>
      <c r="Z222" s="137">
        <v>55</v>
      </c>
      <c r="AA222" s="137">
        <v>46</v>
      </c>
      <c r="AB222" s="137">
        <v>42</v>
      </c>
      <c r="AC222" s="137">
        <v>34</v>
      </c>
      <c r="AD222" s="137">
        <v>32</v>
      </c>
      <c r="AE222" s="137">
        <v>31</v>
      </c>
      <c r="AF222" s="137">
        <v>24</v>
      </c>
      <c r="AG222" s="137">
        <v>16</v>
      </c>
      <c r="AH222" s="137">
        <v>14</v>
      </c>
      <c r="AI222" s="137">
        <v>13</v>
      </c>
      <c r="AJ222" s="137">
        <v>10</v>
      </c>
      <c r="AK222" s="137">
        <v>8</v>
      </c>
      <c r="AL222" s="137">
        <v>8</v>
      </c>
      <c r="AM222" s="137">
        <v>9</v>
      </c>
      <c r="AN222" s="137">
        <v>9</v>
      </c>
      <c r="AO222" s="137">
        <v>10</v>
      </c>
    </row>
    <row r="223" spans="1:41" ht="18" customHeight="1">
      <c r="A223" s="136" t="s">
        <v>1021</v>
      </c>
      <c r="B223" s="136" t="s">
        <v>1022</v>
      </c>
      <c r="C223" s="137">
        <v>4847</v>
      </c>
      <c r="D223" s="137">
        <v>4005</v>
      </c>
      <c r="E223" s="137">
        <v>3342</v>
      </c>
      <c r="F223" s="137">
        <v>2357</v>
      </c>
      <c r="G223" s="137">
        <v>1491</v>
      </c>
      <c r="H223" s="137">
        <v>1157</v>
      </c>
      <c r="I223" s="137">
        <v>827</v>
      </c>
      <c r="J223" s="137">
        <v>602</v>
      </c>
      <c r="K223" s="137">
        <v>471</v>
      </c>
      <c r="L223" s="137">
        <v>423</v>
      </c>
      <c r="M223" s="137">
        <v>385</v>
      </c>
      <c r="N223" s="137">
        <v>342</v>
      </c>
      <c r="O223" s="137">
        <v>311</v>
      </c>
      <c r="P223" s="137">
        <v>286</v>
      </c>
      <c r="Q223" s="137">
        <v>263</v>
      </c>
      <c r="R223" s="137">
        <v>235</v>
      </c>
      <c r="S223" s="137">
        <v>194</v>
      </c>
      <c r="T223" s="137">
        <v>182</v>
      </c>
      <c r="U223" s="137">
        <v>146</v>
      </c>
      <c r="V223" s="137">
        <v>124</v>
      </c>
      <c r="W223" s="137">
        <v>111</v>
      </c>
      <c r="X223" s="137">
        <v>103</v>
      </c>
      <c r="Y223" s="137">
        <v>90</v>
      </c>
      <c r="Z223" s="137">
        <v>83</v>
      </c>
      <c r="AA223" s="137">
        <v>76</v>
      </c>
      <c r="AB223" s="137">
        <v>61</v>
      </c>
      <c r="AC223" s="137">
        <v>46</v>
      </c>
      <c r="AD223" s="137">
        <v>35</v>
      </c>
      <c r="AE223" s="137">
        <v>29</v>
      </c>
      <c r="AF223" s="137">
        <v>21</v>
      </c>
      <c r="AG223" s="137">
        <v>16</v>
      </c>
      <c r="AH223" s="137">
        <v>13</v>
      </c>
      <c r="AI223" s="137">
        <v>9</v>
      </c>
      <c r="AJ223" s="137">
        <v>7</v>
      </c>
      <c r="AK223" s="137">
        <v>8</v>
      </c>
      <c r="AL223" s="137">
        <v>8</v>
      </c>
      <c r="AM223" s="137">
        <v>8</v>
      </c>
      <c r="AN223" s="137">
        <v>7</v>
      </c>
      <c r="AO223" s="137">
        <v>7</v>
      </c>
    </row>
    <row r="224" spans="1:41" ht="18" customHeight="1">
      <c r="A224" s="136" t="s">
        <v>1023</v>
      </c>
      <c r="B224" s="136" t="s">
        <v>1024</v>
      </c>
      <c r="C224" s="137">
        <v>503</v>
      </c>
      <c r="D224" s="137">
        <v>421</v>
      </c>
      <c r="E224" s="137">
        <v>375</v>
      </c>
      <c r="F224" s="137">
        <v>318</v>
      </c>
      <c r="G224" s="137">
        <v>271</v>
      </c>
      <c r="H224" s="137">
        <v>265</v>
      </c>
      <c r="I224" s="137">
        <v>227</v>
      </c>
      <c r="J224" s="137">
        <v>212</v>
      </c>
      <c r="K224" s="137">
        <v>169</v>
      </c>
      <c r="L224" s="137">
        <v>145</v>
      </c>
      <c r="M224" s="137">
        <v>132</v>
      </c>
      <c r="N224" s="137">
        <v>127</v>
      </c>
      <c r="O224" s="137">
        <v>116</v>
      </c>
      <c r="P224" s="137">
        <v>111</v>
      </c>
      <c r="Q224" s="137">
        <v>102</v>
      </c>
      <c r="R224" s="137">
        <v>97</v>
      </c>
      <c r="S224" s="137">
        <v>86</v>
      </c>
      <c r="T224" s="137">
        <v>74</v>
      </c>
      <c r="U224" s="137">
        <v>64</v>
      </c>
      <c r="V224" s="137">
        <v>58</v>
      </c>
      <c r="W224" s="137">
        <v>57</v>
      </c>
      <c r="X224" s="137">
        <v>49</v>
      </c>
      <c r="Y224" s="137">
        <v>43</v>
      </c>
      <c r="Z224" s="137">
        <v>39</v>
      </c>
      <c r="AA224" s="137">
        <v>32</v>
      </c>
      <c r="AB224" s="137">
        <v>24</v>
      </c>
      <c r="AC224" s="137">
        <v>21</v>
      </c>
      <c r="AD224" s="137">
        <v>15</v>
      </c>
      <c r="AE224" s="137">
        <v>15</v>
      </c>
      <c r="AF224" s="137">
        <v>16</v>
      </c>
      <c r="AG224" s="137">
        <v>15</v>
      </c>
      <c r="AH224" s="137">
        <v>15</v>
      </c>
      <c r="AI224" s="137">
        <v>15</v>
      </c>
      <c r="AJ224" s="137">
        <v>15</v>
      </c>
      <c r="AK224" s="137">
        <v>16</v>
      </c>
      <c r="AL224" s="137">
        <v>16</v>
      </c>
      <c r="AM224" s="137">
        <v>16</v>
      </c>
      <c r="AN224" s="137">
        <v>23</v>
      </c>
      <c r="AO224" s="137">
        <v>26</v>
      </c>
    </row>
    <row r="225" spans="1:41" ht="18" customHeight="1">
      <c r="A225" s="136"/>
      <c r="B225" s="136" t="s">
        <v>727</v>
      </c>
      <c r="C225" s="137" t="s">
        <v>631</v>
      </c>
      <c r="D225" s="137">
        <v>0</v>
      </c>
      <c r="E225" s="137">
        <v>0</v>
      </c>
      <c r="F225" s="137">
        <v>0</v>
      </c>
      <c r="G225" s="137">
        <v>0</v>
      </c>
      <c r="H225" s="137">
        <v>0</v>
      </c>
      <c r="I225" s="137">
        <v>0</v>
      </c>
      <c r="J225" s="137">
        <v>0</v>
      </c>
      <c r="K225" s="137">
        <v>0</v>
      </c>
      <c r="L225" s="137">
        <v>0</v>
      </c>
      <c r="M225" s="137">
        <v>0</v>
      </c>
      <c r="N225" s="137">
        <v>0</v>
      </c>
      <c r="O225" s="137">
        <v>0</v>
      </c>
      <c r="P225" s="137">
        <v>0</v>
      </c>
      <c r="Q225" s="137">
        <v>0</v>
      </c>
      <c r="R225" s="137">
        <v>0</v>
      </c>
      <c r="S225" s="137">
        <v>0</v>
      </c>
      <c r="T225" s="137">
        <v>0</v>
      </c>
      <c r="U225" s="137">
        <v>0</v>
      </c>
      <c r="V225" s="137">
        <v>0</v>
      </c>
      <c r="W225" s="137">
        <v>0</v>
      </c>
      <c r="X225" s="137">
        <v>0</v>
      </c>
      <c r="Y225" s="137">
        <v>0</v>
      </c>
      <c r="Z225" s="137">
        <v>0</v>
      </c>
      <c r="AA225" s="137">
        <v>0</v>
      </c>
      <c r="AB225" s="137">
        <v>0</v>
      </c>
      <c r="AC225" s="137">
        <v>0</v>
      </c>
      <c r="AD225" s="137">
        <v>0</v>
      </c>
      <c r="AE225" s="137">
        <v>0</v>
      </c>
      <c r="AF225" s="137">
        <v>0</v>
      </c>
      <c r="AG225" s="137">
        <v>0</v>
      </c>
      <c r="AH225" s="137">
        <v>0</v>
      </c>
      <c r="AI225" s="137">
        <v>0</v>
      </c>
      <c r="AJ225" s="137">
        <v>0</v>
      </c>
      <c r="AK225" s="137">
        <v>0</v>
      </c>
      <c r="AL225" s="137">
        <v>0</v>
      </c>
      <c r="AM225" s="137">
        <v>0</v>
      </c>
      <c r="AN225" s="137">
        <v>0</v>
      </c>
      <c r="AO225" s="137">
        <v>0</v>
      </c>
    </row>
    <row r="226" spans="1:41" ht="18" customHeight="1">
      <c r="A226" s="136" t="s">
        <v>1025</v>
      </c>
      <c r="B226" s="136" t="s">
        <v>1026</v>
      </c>
      <c r="C226" s="137">
        <v>2159</v>
      </c>
      <c r="D226" s="137">
        <v>1849</v>
      </c>
      <c r="E226" s="137">
        <v>1655</v>
      </c>
      <c r="F226" s="137">
        <v>1454</v>
      </c>
      <c r="G226" s="137">
        <v>1166</v>
      </c>
      <c r="H226" s="137">
        <v>1102</v>
      </c>
      <c r="I226" s="137">
        <v>950</v>
      </c>
      <c r="J226" s="137">
        <v>842</v>
      </c>
      <c r="K226" s="137">
        <v>734</v>
      </c>
      <c r="L226" s="137">
        <v>699</v>
      </c>
      <c r="M226" s="137">
        <v>652</v>
      </c>
      <c r="N226" s="137">
        <v>615</v>
      </c>
      <c r="O226" s="137">
        <v>569</v>
      </c>
      <c r="P226" s="137">
        <v>536</v>
      </c>
      <c r="Q226" s="137">
        <v>483</v>
      </c>
      <c r="R226" s="137">
        <v>458</v>
      </c>
      <c r="S226" s="137">
        <v>413</v>
      </c>
      <c r="T226" s="137">
        <v>380</v>
      </c>
      <c r="U226" s="137">
        <v>337</v>
      </c>
      <c r="V226" s="137">
        <v>325</v>
      </c>
      <c r="W226" s="137">
        <v>314</v>
      </c>
      <c r="X226" s="137">
        <v>300</v>
      </c>
      <c r="Y226" s="137">
        <v>273</v>
      </c>
      <c r="Z226" s="137">
        <v>246</v>
      </c>
      <c r="AA226" s="137">
        <v>222</v>
      </c>
      <c r="AB226" s="137">
        <v>204</v>
      </c>
      <c r="AC226" s="137">
        <v>189</v>
      </c>
      <c r="AD226" s="137">
        <v>146</v>
      </c>
      <c r="AE226" s="137">
        <v>114</v>
      </c>
      <c r="AF226" s="137">
        <v>102</v>
      </c>
      <c r="AG226" s="137">
        <v>97</v>
      </c>
      <c r="AH226" s="137">
        <v>94</v>
      </c>
      <c r="AI226" s="137">
        <v>88</v>
      </c>
      <c r="AJ226" s="137">
        <v>78</v>
      </c>
      <c r="AK226" s="137">
        <v>77</v>
      </c>
      <c r="AL226" s="137">
        <v>78</v>
      </c>
      <c r="AM226" s="137">
        <v>77</v>
      </c>
      <c r="AN226" s="137">
        <v>80</v>
      </c>
      <c r="AO226" s="137">
        <v>70</v>
      </c>
    </row>
    <row r="227" spans="1:41" ht="18" customHeight="1">
      <c r="A227" s="136" t="s">
        <v>1027</v>
      </c>
      <c r="B227" s="136" t="s">
        <v>1028</v>
      </c>
      <c r="C227" s="137">
        <v>311</v>
      </c>
      <c r="D227" s="137">
        <v>270</v>
      </c>
      <c r="E227" s="137">
        <v>244</v>
      </c>
      <c r="F227" s="137">
        <v>213</v>
      </c>
      <c r="G227" s="137">
        <v>174</v>
      </c>
      <c r="H227" s="137">
        <v>153</v>
      </c>
      <c r="I227" s="137">
        <v>129</v>
      </c>
      <c r="J227" s="137">
        <v>107</v>
      </c>
      <c r="K227" s="137">
        <v>96</v>
      </c>
      <c r="L227" s="137">
        <v>90</v>
      </c>
      <c r="M227" s="137">
        <v>85</v>
      </c>
      <c r="N227" s="137">
        <v>80</v>
      </c>
      <c r="O227" s="137">
        <v>70</v>
      </c>
      <c r="P227" s="137">
        <v>62</v>
      </c>
      <c r="Q227" s="137">
        <v>57</v>
      </c>
      <c r="R227" s="137">
        <v>57</v>
      </c>
      <c r="S227" s="137">
        <v>54</v>
      </c>
      <c r="T227" s="137">
        <v>47</v>
      </c>
      <c r="U227" s="137">
        <v>42</v>
      </c>
      <c r="V227" s="137">
        <v>48</v>
      </c>
      <c r="W227" s="137">
        <v>45</v>
      </c>
      <c r="X227" s="137">
        <v>40</v>
      </c>
      <c r="Y227" s="137">
        <v>36</v>
      </c>
      <c r="Z227" s="137">
        <v>37</v>
      </c>
      <c r="AA227" s="137">
        <v>35</v>
      </c>
      <c r="AB227" s="137">
        <v>30</v>
      </c>
      <c r="AC227" s="137">
        <v>31</v>
      </c>
      <c r="AD227" s="137">
        <v>20</v>
      </c>
      <c r="AE227" s="137">
        <v>14</v>
      </c>
      <c r="AF227" s="137">
        <v>11</v>
      </c>
      <c r="AG227" s="137">
        <v>13</v>
      </c>
      <c r="AH227" s="137">
        <v>13</v>
      </c>
      <c r="AI227" s="137">
        <v>12</v>
      </c>
      <c r="AJ227" s="137">
        <v>10</v>
      </c>
      <c r="AK227" s="137">
        <v>6</v>
      </c>
      <c r="AL227" s="137">
        <v>9</v>
      </c>
      <c r="AM227" s="137">
        <v>10</v>
      </c>
      <c r="AN227" s="137">
        <v>11</v>
      </c>
      <c r="AO227" s="137">
        <v>10</v>
      </c>
    </row>
    <row r="228" spans="1:41" ht="18" customHeight="1">
      <c r="A228" s="136" t="s">
        <v>1029</v>
      </c>
      <c r="B228" s="136" t="s">
        <v>1030</v>
      </c>
      <c r="C228" s="137">
        <v>363</v>
      </c>
      <c r="D228" s="137">
        <v>312</v>
      </c>
      <c r="E228" s="137">
        <v>278</v>
      </c>
      <c r="F228" s="137">
        <v>240</v>
      </c>
      <c r="G228" s="137">
        <v>190</v>
      </c>
      <c r="H228" s="137">
        <v>188</v>
      </c>
      <c r="I228" s="137">
        <v>162</v>
      </c>
      <c r="J228" s="137">
        <v>144</v>
      </c>
      <c r="K228" s="137">
        <v>125</v>
      </c>
      <c r="L228" s="137">
        <v>123</v>
      </c>
      <c r="M228" s="137">
        <v>109</v>
      </c>
      <c r="N228" s="137">
        <v>103</v>
      </c>
      <c r="O228" s="137">
        <v>93</v>
      </c>
      <c r="P228" s="137">
        <v>90</v>
      </c>
      <c r="Q228" s="137">
        <v>77</v>
      </c>
      <c r="R228" s="137">
        <v>66</v>
      </c>
      <c r="S228" s="137">
        <v>61</v>
      </c>
      <c r="T228" s="137">
        <v>54</v>
      </c>
      <c r="U228" s="137">
        <v>45</v>
      </c>
      <c r="V228" s="137">
        <v>47</v>
      </c>
      <c r="W228" s="137">
        <v>44</v>
      </c>
      <c r="X228" s="137">
        <v>43</v>
      </c>
      <c r="Y228" s="137">
        <v>40</v>
      </c>
      <c r="Z228" s="137">
        <v>31</v>
      </c>
      <c r="AA228" s="137">
        <v>26</v>
      </c>
      <c r="AB228" s="137">
        <v>22</v>
      </c>
      <c r="AC228" s="137">
        <v>19</v>
      </c>
      <c r="AD228" s="137">
        <v>14</v>
      </c>
      <c r="AE228" s="137">
        <v>8</v>
      </c>
      <c r="AF228" s="137">
        <v>7</v>
      </c>
      <c r="AG228" s="137">
        <v>8</v>
      </c>
      <c r="AH228" s="137">
        <v>7</v>
      </c>
      <c r="AI228" s="137">
        <v>7</v>
      </c>
      <c r="AJ228" s="137">
        <v>8</v>
      </c>
      <c r="AK228" s="137">
        <v>12</v>
      </c>
      <c r="AL228" s="137">
        <v>11</v>
      </c>
      <c r="AM228" s="137">
        <v>12</v>
      </c>
      <c r="AN228" s="137">
        <v>10</v>
      </c>
      <c r="AO228" s="137">
        <v>7</v>
      </c>
    </row>
    <row r="229" spans="1:41" ht="18" customHeight="1">
      <c r="A229" s="136" t="s">
        <v>1031</v>
      </c>
      <c r="B229" s="136" t="s">
        <v>1032</v>
      </c>
      <c r="C229" s="137">
        <v>115</v>
      </c>
      <c r="D229" s="137">
        <v>90</v>
      </c>
      <c r="E229" s="137">
        <v>78</v>
      </c>
      <c r="F229" s="137">
        <v>66</v>
      </c>
      <c r="G229" s="137">
        <v>50</v>
      </c>
      <c r="H229" s="137">
        <v>48</v>
      </c>
      <c r="I229" s="137">
        <v>44</v>
      </c>
      <c r="J229" s="137">
        <v>41</v>
      </c>
      <c r="K229" s="137">
        <v>35</v>
      </c>
      <c r="L229" s="137">
        <v>32</v>
      </c>
      <c r="M229" s="137">
        <v>29</v>
      </c>
      <c r="N229" s="137">
        <v>30</v>
      </c>
      <c r="O229" s="137">
        <v>27</v>
      </c>
      <c r="P229" s="137">
        <v>28</v>
      </c>
      <c r="Q229" s="137">
        <v>24</v>
      </c>
      <c r="R229" s="137">
        <v>23</v>
      </c>
      <c r="S229" s="137">
        <v>21</v>
      </c>
      <c r="T229" s="137">
        <v>21</v>
      </c>
      <c r="U229" s="137">
        <v>20</v>
      </c>
      <c r="V229" s="137">
        <v>19</v>
      </c>
      <c r="W229" s="137">
        <v>20</v>
      </c>
      <c r="X229" s="137">
        <v>19</v>
      </c>
      <c r="Y229" s="137">
        <v>20</v>
      </c>
      <c r="Z229" s="137">
        <v>16</v>
      </c>
      <c r="AA229" s="137">
        <v>13</v>
      </c>
      <c r="AB229" s="137">
        <v>13</v>
      </c>
      <c r="AC229" s="137">
        <v>13</v>
      </c>
      <c r="AD229" s="137">
        <v>9</v>
      </c>
      <c r="AE229" s="137">
        <v>10</v>
      </c>
      <c r="AF229" s="137">
        <v>10</v>
      </c>
      <c r="AG229" s="137">
        <v>9</v>
      </c>
      <c r="AH229" s="137">
        <v>8</v>
      </c>
      <c r="AI229" s="137">
        <v>8</v>
      </c>
      <c r="AJ229" s="137">
        <v>7</v>
      </c>
      <c r="AK229" s="137" t="s">
        <v>631</v>
      </c>
      <c r="AL229" s="137">
        <v>5</v>
      </c>
      <c r="AM229" s="137" t="s">
        <v>631</v>
      </c>
      <c r="AN229" s="137" t="s">
        <v>631</v>
      </c>
      <c r="AO229" s="137" t="s">
        <v>631</v>
      </c>
    </row>
    <row r="230" spans="1:41" ht="18" customHeight="1">
      <c r="A230" s="136" t="s">
        <v>1033</v>
      </c>
      <c r="B230" s="136" t="s">
        <v>1034</v>
      </c>
      <c r="C230" s="137">
        <v>309</v>
      </c>
      <c r="D230" s="137">
        <v>265</v>
      </c>
      <c r="E230" s="137">
        <v>230</v>
      </c>
      <c r="F230" s="137">
        <v>187</v>
      </c>
      <c r="G230" s="137">
        <v>151</v>
      </c>
      <c r="H230" s="137">
        <v>145</v>
      </c>
      <c r="I230" s="137">
        <v>130</v>
      </c>
      <c r="J230" s="137">
        <v>115</v>
      </c>
      <c r="K230" s="137">
        <v>102</v>
      </c>
      <c r="L230" s="137">
        <v>92</v>
      </c>
      <c r="M230" s="137">
        <v>84</v>
      </c>
      <c r="N230" s="137">
        <v>83</v>
      </c>
      <c r="O230" s="137">
        <v>77</v>
      </c>
      <c r="P230" s="137">
        <v>69</v>
      </c>
      <c r="Q230" s="137">
        <v>64</v>
      </c>
      <c r="R230" s="137">
        <v>64</v>
      </c>
      <c r="S230" s="137">
        <v>59</v>
      </c>
      <c r="T230" s="137">
        <v>54</v>
      </c>
      <c r="U230" s="137">
        <v>48</v>
      </c>
      <c r="V230" s="137">
        <v>47</v>
      </c>
      <c r="W230" s="137">
        <v>45</v>
      </c>
      <c r="X230" s="137">
        <v>43</v>
      </c>
      <c r="Y230" s="137">
        <v>39</v>
      </c>
      <c r="Z230" s="137">
        <v>33</v>
      </c>
      <c r="AA230" s="137">
        <v>34</v>
      </c>
      <c r="AB230" s="137">
        <v>36</v>
      </c>
      <c r="AC230" s="137">
        <v>29</v>
      </c>
      <c r="AD230" s="137">
        <v>22</v>
      </c>
      <c r="AE230" s="137">
        <v>18</v>
      </c>
      <c r="AF230" s="137">
        <v>18</v>
      </c>
      <c r="AG230" s="137">
        <v>18</v>
      </c>
      <c r="AH230" s="137">
        <v>18</v>
      </c>
      <c r="AI230" s="137">
        <v>16</v>
      </c>
      <c r="AJ230" s="137">
        <v>13</v>
      </c>
      <c r="AK230" s="137">
        <v>15</v>
      </c>
      <c r="AL230" s="137">
        <v>14</v>
      </c>
      <c r="AM230" s="137">
        <v>12</v>
      </c>
      <c r="AN230" s="137">
        <v>14</v>
      </c>
      <c r="AO230" s="137">
        <v>12</v>
      </c>
    </row>
    <row r="231" spans="1:41" ht="18" customHeight="1">
      <c r="A231" s="136" t="s">
        <v>1035</v>
      </c>
      <c r="B231" s="136" t="s">
        <v>1036</v>
      </c>
      <c r="C231" s="137">
        <v>318</v>
      </c>
      <c r="D231" s="137">
        <v>268</v>
      </c>
      <c r="E231" s="137">
        <v>244</v>
      </c>
      <c r="F231" s="137">
        <v>225</v>
      </c>
      <c r="G231" s="137">
        <v>179</v>
      </c>
      <c r="H231" s="137">
        <v>168</v>
      </c>
      <c r="I231" s="137">
        <v>138</v>
      </c>
      <c r="J231" s="137">
        <v>128</v>
      </c>
      <c r="K231" s="137">
        <v>115</v>
      </c>
      <c r="L231" s="137">
        <v>112</v>
      </c>
      <c r="M231" s="137">
        <v>113</v>
      </c>
      <c r="N231" s="137">
        <v>110</v>
      </c>
      <c r="O231" s="137">
        <v>109</v>
      </c>
      <c r="P231" s="137">
        <v>110</v>
      </c>
      <c r="Q231" s="137">
        <v>106</v>
      </c>
      <c r="R231" s="137">
        <v>101</v>
      </c>
      <c r="S231" s="137">
        <v>95</v>
      </c>
      <c r="T231" s="137">
        <v>91</v>
      </c>
      <c r="U231" s="137">
        <v>82</v>
      </c>
      <c r="V231" s="137">
        <v>74</v>
      </c>
      <c r="W231" s="137">
        <v>70</v>
      </c>
      <c r="X231" s="137">
        <v>66</v>
      </c>
      <c r="Y231" s="137">
        <v>58</v>
      </c>
      <c r="Z231" s="137">
        <v>54</v>
      </c>
      <c r="AA231" s="137">
        <v>47</v>
      </c>
      <c r="AB231" s="137">
        <v>43</v>
      </c>
      <c r="AC231" s="137">
        <v>37</v>
      </c>
      <c r="AD231" s="137">
        <v>28</v>
      </c>
      <c r="AE231" s="137">
        <v>21</v>
      </c>
      <c r="AF231" s="137">
        <v>18</v>
      </c>
      <c r="AG231" s="137">
        <v>17</v>
      </c>
      <c r="AH231" s="137">
        <v>15</v>
      </c>
      <c r="AI231" s="137">
        <v>12</v>
      </c>
      <c r="AJ231" s="137">
        <v>9</v>
      </c>
      <c r="AK231" s="137">
        <v>10</v>
      </c>
      <c r="AL231" s="137">
        <v>8</v>
      </c>
      <c r="AM231" s="137">
        <v>8</v>
      </c>
      <c r="AN231" s="137">
        <v>9</v>
      </c>
      <c r="AO231" s="137">
        <v>10</v>
      </c>
    </row>
    <row r="232" spans="1:41" ht="18" customHeight="1">
      <c r="A232" s="136" t="s">
        <v>1037</v>
      </c>
      <c r="B232" s="136" t="s">
        <v>1038</v>
      </c>
      <c r="C232" s="137">
        <v>275</v>
      </c>
      <c r="D232" s="137">
        <v>237</v>
      </c>
      <c r="E232" s="137">
        <v>212</v>
      </c>
      <c r="F232" s="137">
        <v>189</v>
      </c>
      <c r="G232" s="137">
        <v>137</v>
      </c>
      <c r="H232" s="137">
        <v>132</v>
      </c>
      <c r="I232" s="137">
        <v>104</v>
      </c>
      <c r="J232" s="137">
        <v>90</v>
      </c>
      <c r="K232" s="137">
        <v>72</v>
      </c>
      <c r="L232" s="137">
        <v>70</v>
      </c>
      <c r="M232" s="137">
        <v>65</v>
      </c>
      <c r="N232" s="137">
        <v>54</v>
      </c>
      <c r="O232" s="137">
        <v>53</v>
      </c>
      <c r="P232" s="137">
        <v>53</v>
      </c>
      <c r="Q232" s="137">
        <v>52</v>
      </c>
      <c r="R232" s="137">
        <v>51</v>
      </c>
      <c r="S232" s="137">
        <v>45</v>
      </c>
      <c r="T232" s="137">
        <v>41</v>
      </c>
      <c r="U232" s="137">
        <v>39</v>
      </c>
      <c r="V232" s="137">
        <v>36</v>
      </c>
      <c r="W232" s="137">
        <v>39</v>
      </c>
      <c r="X232" s="137">
        <v>41</v>
      </c>
      <c r="Y232" s="137">
        <v>36</v>
      </c>
      <c r="Z232" s="137">
        <v>35</v>
      </c>
      <c r="AA232" s="137">
        <v>31</v>
      </c>
      <c r="AB232" s="137">
        <v>26</v>
      </c>
      <c r="AC232" s="137">
        <v>29</v>
      </c>
      <c r="AD232" s="137">
        <v>28</v>
      </c>
      <c r="AE232" s="137">
        <v>25</v>
      </c>
      <c r="AF232" s="137">
        <v>26</v>
      </c>
      <c r="AG232" s="137">
        <v>22</v>
      </c>
      <c r="AH232" s="137">
        <v>21</v>
      </c>
      <c r="AI232" s="137">
        <v>20</v>
      </c>
      <c r="AJ232" s="137">
        <v>18</v>
      </c>
      <c r="AK232" s="137">
        <v>17</v>
      </c>
      <c r="AL232" s="137">
        <v>19</v>
      </c>
      <c r="AM232" s="137">
        <v>19</v>
      </c>
      <c r="AN232" s="137">
        <v>19</v>
      </c>
      <c r="AO232" s="137">
        <v>15</v>
      </c>
    </row>
    <row r="233" spans="1:41" ht="18" customHeight="1">
      <c r="A233" s="136" t="s">
        <v>1039</v>
      </c>
      <c r="B233" s="136" t="s">
        <v>1040</v>
      </c>
      <c r="C233" s="137">
        <v>466</v>
      </c>
      <c r="D233" s="137">
        <v>405</v>
      </c>
      <c r="E233" s="137">
        <v>367</v>
      </c>
      <c r="F233" s="137">
        <v>332</v>
      </c>
      <c r="G233" s="137">
        <v>283</v>
      </c>
      <c r="H233" s="137">
        <v>266</v>
      </c>
      <c r="I233" s="137">
        <v>241</v>
      </c>
      <c r="J233" s="137">
        <v>215</v>
      </c>
      <c r="K233" s="137">
        <v>187</v>
      </c>
      <c r="L233" s="137">
        <v>178</v>
      </c>
      <c r="M233" s="137">
        <v>165</v>
      </c>
      <c r="N233" s="137">
        <v>153</v>
      </c>
      <c r="O233" s="137">
        <v>138</v>
      </c>
      <c r="P233" s="137">
        <v>122</v>
      </c>
      <c r="Q233" s="137">
        <v>101</v>
      </c>
      <c r="R233" s="137">
        <v>94</v>
      </c>
      <c r="S233" s="137">
        <v>76</v>
      </c>
      <c r="T233" s="137">
        <v>70</v>
      </c>
      <c r="U233" s="137">
        <v>59</v>
      </c>
      <c r="V233" s="137">
        <v>53</v>
      </c>
      <c r="W233" s="137">
        <v>50</v>
      </c>
      <c r="X233" s="137">
        <v>47</v>
      </c>
      <c r="Y233" s="137">
        <v>43</v>
      </c>
      <c r="Z233" s="137">
        <v>39</v>
      </c>
      <c r="AA233" s="137">
        <v>35</v>
      </c>
      <c r="AB233" s="137">
        <v>33</v>
      </c>
      <c r="AC233" s="137">
        <v>30</v>
      </c>
      <c r="AD233" s="137">
        <v>24</v>
      </c>
      <c r="AE233" s="137">
        <v>17</v>
      </c>
      <c r="AF233" s="137">
        <v>11</v>
      </c>
      <c r="AG233" s="137">
        <v>9</v>
      </c>
      <c r="AH233" s="137">
        <v>11</v>
      </c>
      <c r="AI233" s="137">
        <v>12</v>
      </c>
      <c r="AJ233" s="137">
        <v>12</v>
      </c>
      <c r="AK233" s="137">
        <v>12</v>
      </c>
      <c r="AL233" s="137">
        <v>11</v>
      </c>
      <c r="AM233" s="137">
        <v>11</v>
      </c>
      <c r="AN233" s="137">
        <v>13</v>
      </c>
      <c r="AO233" s="137">
        <v>13</v>
      </c>
    </row>
    <row r="234" spans="1:41" ht="18" customHeight="1">
      <c r="A234" s="136"/>
      <c r="B234" s="136" t="s">
        <v>727</v>
      </c>
      <c r="C234" s="137" t="s">
        <v>631</v>
      </c>
      <c r="D234" s="137" t="s">
        <v>631</v>
      </c>
      <c r="E234" s="137" t="s">
        <v>631</v>
      </c>
      <c r="F234" s="137" t="s">
        <v>631</v>
      </c>
      <c r="G234" s="137" t="s">
        <v>631</v>
      </c>
      <c r="H234" s="137" t="s">
        <v>631</v>
      </c>
      <c r="I234" s="137" t="s">
        <v>631</v>
      </c>
      <c r="J234" s="137" t="s">
        <v>631</v>
      </c>
      <c r="K234" s="137" t="s">
        <v>631</v>
      </c>
      <c r="L234" s="137" t="s">
        <v>631</v>
      </c>
      <c r="M234" s="137" t="s">
        <v>631</v>
      </c>
      <c r="N234" s="137" t="s">
        <v>631</v>
      </c>
      <c r="O234" s="137" t="s">
        <v>631</v>
      </c>
      <c r="P234" s="137" t="s">
        <v>631</v>
      </c>
      <c r="Q234" s="137" t="s">
        <v>631</v>
      </c>
      <c r="R234" s="137" t="s">
        <v>631</v>
      </c>
      <c r="S234" s="137" t="s">
        <v>631</v>
      </c>
      <c r="T234" s="137" t="s">
        <v>631</v>
      </c>
      <c r="U234" s="137" t="s">
        <v>631</v>
      </c>
      <c r="V234" s="137" t="s">
        <v>631</v>
      </c>
      <c r="W234" s="137" t="s">
        <v>631</v>
      </c>
      <c r="X234" s="137" t="s">
        <v>631</v>
      </c>
      <c r="Y234" s="137" t="s">
        <v>631</v>
      </c>
      <c r="Z234" s="137" t="s">
        <v>631</v>
      </c>
      <c r="AA234" s="137" t="s">
        <v>631</v>
      </c>
      <c r="AB234" s="137" t="s">
        <v>631</v>
      </c>
      <c r="AC234" s="137" t="s">
        <v>631</v>
      </c>
      <c r="AD234" s="137" t="s">
        <v>631</v>
      </c>
      <c r="AE234" s="137" t="s">
        <v>631</v>
      </c>
      <c r="AF234" s="137" t="s">
        <v>631</v>
      </c>
      <c r="AG234" s="137" t="s">
        <v>631</v>
      </c>
      <c r="AH234" s="137" t="s">
        <v>631</v>
      </c>
      <c r="AI234" s="137" t="s">
        <v>631</v>
      </c>
      <c r="AJ234" s="137" t="s">
        <v>631</v>
      </c>
      <c r="AK234" s="137" t="s">
        <v>631</v>
      </c>
      <c r="AL234" s="137" t="s">
        <v>631</v>
      </c>
      <c r="AM234" s="137" t="s">
        <v>631</v>
      </c>
      <c r="AN234" s="137" t="s">
        <v>631</v>
      </c>
      <c r="AO234" s="137">
        <v>0</v>
      </c>
    </row>
    <row r="235" spans="1:41" ht="18" customHeight="1">
      <c r="A235" s="136" t="s">
        <v>1041</v>
      </c>
      <c r="B235" s="136" t="s">
        <v>1042</v>
      </c>
      <c r="C235" s="137">
        <v>2207</v>
      </c>
      <c r="D235" s="137">
        <v>1867</v>
      </c>
      <c r="E235" s="137">
        <v>1665</v>
      </c>
      <c r="F235" s="137">
        <v>1463</v>
      </c>
      <c r="G235" s="137">
        <v>1237</v>
      </c>
      <c r="H235" s="137">
        <v>1167</v>
      </c>
      <c r="I235" s="137">
        <v>996</v>
      </c>
      <c r="J235" s="137">
        <v>911</v>
      </c>
      <c r="K235" s="137">
        <v>796</v>
      </c>
      <c r="L235" s="137">
        <v>714</v>
      </c>
      <c r="M235" s="137">
        <v>686</v>
      </c>
      <c r="N235" s="137">
        <v>641</v>
      </c>
      <c r="O235" s="137">
        <v>614</v>
      </c>
      <c r="P235" s="137">
        <v>574</v>
      </c>
      <c r="Q235" s="137">
        <v>531</v>
      </c>
      <c r="R235" s="137">
        <v>503</v>
      </c>
      <c r="S235" s="137">
        <v>443</v>
      </c>
      <c r="T235" s="137">
        <v>414</v>
      </c>
      <c r="U235" s="137">
        <v>381</v>
      </c>
      <c r="V235" s="137">
        <v>347</v>
      </c>
      <c r="W235" s="137">
        <v>329</v>
      </c>
      <c r="X235" s="137">
        <v>314</v>
      </c>
      <c r="Y235" s="137">
        <v>281</v>
      </c>
      <c r="Z235" s="137">
        <v>247</v>
      </c>
      <c r="AA235" s="137">
        <v>239</v>
      </c>
      <c r="AB235" s="137">
        <v>223</v>
      </c>
      <c r="AC235" s="137">
        <v>204</v>
      </c>
      <c r="AD235" s="137">
        <v>187</v>
      </c>
      <c r="AE235" s="137">
        <v>153</v>
      </c>
      <c r="AF235" s="137">
        <v>144</v>
      </c>
      <c r="AG235" s="137">
        <v>133</v>
      </c>
      <c r="AH235" s="137">
        <v>127</v>
      </c>
      <c r="AI235" s="137">
        <v>120</v>
      </c>
      <c r="AJ235" s="137">
        <v>108</v>
      </c>
      <c r="AK235" s="137">
        <v>106</v>
      </c>
      <c r="AL235" s="137">
        <v>95</v>
      </c>
      <c r="AM235" s="137">
        <v>91</v>
      </c>
      <c r="AN235" s="137">
        <v>82</v>
      </c>
      <c r="AO235" s="137">
        <v>81</v>
      </c>
    </row>
    <row r="236" spans="1:41" ht="18" customHeight="1">
      <c r="A236" s="136" t="s">
        <v>1043</v>
      </c>
      <c r="B236" s="136" t="s">
        <v>1044</v>
      </c>
      <c r="C236" s="137">
        <v>289</v>
      </c>
      <c r="D236" s="137">
        <v>244</v>
      </c>
      <c r="E236" s="137">
        <v>221</v>
      </c>
      <c r="F236" s="137">
        <v>194</v>
      </c>
      <c r="G236" s="137">
        <v>164</v>
      </c>
      <c r="H236" s="137">
        <v>155</v>
      </c>
      <c r="I236" s="137">
        <v>132</v>
      </c>
      <c r="J236" s="137">
        <v>124</v>
      </c>
      <c r="K236" s="137">
        <v>110</v>
      </c>
      <c r="L236" s="137">
        <v>97</v>
      </c>
      <c r="M236" s="137">
        <v>97</v>
      </c>
      <c r="N236" s="137">
        <v>92</v>
      </c>
      <c r="O236" s="137">
        <v>96</v>
      </c>
      <c r="P236" s="137">
        <v>87</v>
      </c>
      <c r="Q236" s="137">
        <v>82</v>
      </c>
      <c r="R236" s="137">
        <v>79</v>
      </c>
      <c r="S236" s="137">
        <v>70</v>
      </c>
      <c r="T236" s="137">
        <v>67</v>
      </c>
      <c r="U236" s="137">
        <v>59</v>
      </c>
      <c r="V236" s="137">
        <v>55</v>
      </c>
      <c r="W236" s="137">
        <v>49</v>
      </c>
      <c r="X236" s="137">
        <v>49</v>
      </c>
      <c r="Y236" s="137">
        <v>42</v>
      </c>
      <c r="Z236" s="137">
        <v>36</v>
      </c>
      <c r="AA236" s="137">
        <v>34</v>
      </c>
      <c r="AB236" s="137">
        <v>29</v>
      </c>
      <c r="AC236" s="137">
        <v>27</v>
      </c>
      <c r="AD236" s="137">
        <v>23</v>
      </c>
      <c r="AE236" s="137">
        <v>17</v>
      </c>
      <c r="AF236" s="137">
        <v>15</v>
      </c>
      <c r="AG236" s="137">
        <v>14</v>
      </c>
      <c r="AH236" s="137">
        <v>13</v>
      </c>
      <c r="AI236" s="137">
        <v>15</v>
      </c>
      <c r="AJ236" s="137">
        <v>15</v>
      </c>
      <c r="AK236" s="137">
        <v>15</v>
      </c>
      <c r="AL236" s="137">
        <v>16</v>
      </c>
      <c r="AM236" s="137">
        <v>17</v>
      </c>
      <c r="AN236" s="137">
        <v>15</v>
      </c>
      <c r="AO236" s="137">
        <v>14</v>
      </c>
    </row>
    <row r="237" spans="1:41" ht="18" customHeight="1">
      <c r="A237" s="136" t="s">
        <v>1045</v>
      </c>
      <c r="B237" s="136" t="s">
        <v>1046</v>
      </c>
      <c r="C237" s="137">
        <v>685</v>
      </c>
      <c r="D237" s="137">
        <v>587</v>
      </c>
      <c r="E237" s="137">
        <v>531</v>
      </c>
      <c r="F237" s="137">
        <v>474</v>
      </c>
      <c r="G237" s="137">
        <v>403</v>
      </c>
      <c r="H237" s="137">
        <v>383</v>
      </c>
      <c r="I237" s="137">
        <v>344</v>
      </c>
      <c r="J237" s="137">
        <v>320</v>
      </c>
      <c r="K237" s="137">
        <v>290</v>
      </c>
      <c r="L237" s="137">
        <v>269</v>
      </c>
      <c r="M237" s="137">
        <v>256</v>
      </c>
      <c r="N237" s="137">
        <v>240</v>
      </c>
      <c r="O237" s="137">
        <v>224</v>
      </c>
      <c r="P237" s="137">
        <v>214</v>
      </c>
      <c r="Q237" s="137">
        <v>200</v>
      </c>
      <c r="R237" s="137">
        <v>186</v>
      </c>
      <c r="S237" s="137">
        <v>164</v>
      </c>
      <c r="T237" s="137">
        <v>162</v>
      </c>
      <c r="U237" s="137">
        <v>143</v>
      </c>
      <c r="V237" s="137">
        <v>127</v>
      </c>
      <c r="W237" s="137">
        <v>119</v>
      </c>
      <c r="X237" s="137">
        <v>114</v>
      </c>
      <c r="Y237" s="137">
        <v>104</v>
      </c>
      <c r="Z237" s="137">
        <v>94</v>
      </c>
      <c r="AA237" s="137">
        <v>87</v>
      </c>
      <c r="AB237" s="137">
        <v>82</v>
      </c>
      <c r="AC237" s="137">
        <v>69</v>
      </c>
      <c r="AD237" s="137">
        <v>63</v>
      </c>
      <c r="AE237" s="137">
        <v>54</v>
      </c>
      <c r="AF237" s="137">
        <v>49</v>
      </c>
      <c r="AG237" s="137">
        <v>45</v>
      </c>
      <c r="AH237" s="137">
        <v>48</v>
      </c>
      <c r="AI237" s="137">
        <v>45</v>
      </c>
      <c r="AJ237" s="137">
        <v>41</v>
      </c>
      <c r="AK237" s="137">
        <v>43</v>
      </c>
      <c r="AL237" s="137">
        <v>34</v>
      </c>
      <c r="AM237" s="137">
        <v>30</v>
      </c>
      <c r="AN237" s="137">
        <v>28</v>
      </c>
      <c r="AO237" s="137">
        <v>26</v>
      </c>
    </row>
    <row r="238" spans="1:41" ht="18" customHeight="1">
      <c r="A238" s="136" t="s">
        <v>1047</v>
      </c>
      <c r="B238" s="136" t="s">
        <v>1048</v>
      </c>
      <c r="C238" s="137">
        <v>328</v>
      </c>
      <c r="D238" s="137">
        <v>262</v>
      </c>
      <c r="E238" s="137">
        <v>226</v>
      </c>
      <c r="F238" s="137">
        <v>198</v>
      </c>
      <c r="G238" s="137">
        <v>160</v>
      </c>
      <c r="H238" s="137">
        <v>152</v>
      </c>
      <c r="I238" s="137">
        <v>144</v>
      </c>
      <c r="J238" s="137">
        <v>115</v>
      </c>
      <c r="K238" s="137">
        <v>97</v>
      </c>
      <c r="L238" s="137">
        <v>76</v>
      </c>
      <c r="M238" s="137">
        <v>76</v>
      </c>
      <c r="N238" s="137">
        <v>75</v>
      </c>
      <c r="O238" s="137">
        <v>72</v>
      </c>
      <c r="P238" s="137">
        <v>67</v>
      </c>
      <c r="Q238" s="137">
        <v>64</v>
      </c>
      <c r="R238" s="137">
        <v>66</v>
      </c>
      <c r="S238" s="137">
        <v>65</v>
      </c>
      <c r="T238" s="137">
        <v>63</v>
      </c>
      <c r="U238" s="137">
        <v>62</v>
      </c>
      <c r="V238" s="137">
        <v>58</v>
      </c>
      <c r="W238" s="137">
        <v>52</v>
      </c>
      <c r="X238" s="137">
        <v>52</v>
      </c>
      <c r="Y238" s="137">
        <v>45</v>
      </c>
      <c r="Z238" s="137">
        <v>41</v>
      </c>
      <c r="AA238" s="137">
        <v>40</v>
      </c>
      <c r="AB238" s="137">
        <v>36</v>
      </c>
      <c r="AC238" s="137">
        <v>36</v>
      </c>
      <c r="AD238" s="137">
        <v>33</v>
      </c>
      <c r="AE238" s="137">
        <v>32</v>
      </c>
      <c r="AF238" s="137">
        <v>33</v>
      </c>
      <c r="AG238" s="137">
        <v>31</v>
      </c>
      <c r="AH238" s="137">
        <v>25</v>
      </c>
      <c r="AI238" s="137">
        <v>24</v>
      </c>
      <c r="AJ238" s="137">
        <v>19</v>
      </c>
      <c r="AK238" s="137">
        <v>18</v>
      </c>
      <c r="AL238" s="137">
        <v>18</v>
      </c>
      <c r="AM238" s="137">
        <v>17</v>
      </c>
      <c r="AN238" s="137">
        <v>14</v>
      </c>
      <c r="AO238" s="137">
        <v>15</v>
      </c>
    </row>
    <row r="239" spans="1:41" ht="18" customHeight="1">
      <c r="A239" s="136" t="s">
        <v>1049</v>
      </c>
      <c r="B239" s="136" t="s">
        <v>1050</v>
      </c>
      <c r="C239" s="137">
        <v>395</v>
      </c>
      <c r="D239" s="137">
        <v>341</v>
      </c>
      <c r="E239" s="137">
        <v>290</v>
      </c>
      <c r="F239" s="137">
        <v>250</v>
      </c>
      <c r="G239" s="137">
        <v>210</v>
      </c>
      <c r="H239" s="137">
        <v>199</v>
      </c>
      <c r="I239" s="137">
        <v>153</v>
      </c>
      <c r="J239" s="137">
        <v>148</v>
      </c>
      <c r="K239" s="137">
        <v>125</v>
      </c>
      <c r="L239" s="137">
        <v>111</v>
      </c>
      <c r="M239" s="137">
        <v>108</v>
      </c>
      <c r="N239" s="137">
        <v>98</v>
      </c>
      <c r="O239" s="137">
        <v>93</v>
      </c>
      <c r="P239" s="137">
        <v>87</v>
      </c>
      <c r="Q239" s="137">
        <v>79</v>
      </c>
      <c r="R239" s="137">
        <v>74</v>
      </c>
      <c r="S239" s="137">
        <v>65</v>
      </c>
      <c r="T239" s="137">
        <v>50</v>
      </c>
      <c r="U239" s="137">
        <v>51</v>
      </c>
      <c r="V239" s="137">
        <v>45</v>
      </c>
      <c r="W239" s="137">
        <v>44</v>
      </c>
      <c r="X239" s="137">
        <v>40</v>
      </c>
      <c r="Y239" s="137">
        <v>37</v>
      </c>
      <c r="Z239" s="137">
        <v>30</v>
      </c>
      <c r="AA239" s="137">
        <v>31</v>
      </c>
      <c r="AB239" s="137">
        <v>29</v>
      </c>
      <c r="AC239" s="137">
        <v>32</v>
      </c>
      <c r="AD239" s="137">
        <v>30</v>
      </c>
      <c r="AE239" s="137">
        <v>23</v>
      </c>
      <c r="AF239" s="137">
        <v>21</v>
      </c>
      <c r="AG239" s="137">
        <v>18</v>
      </c>
      <c r="AH239" s="137">
        <v>18</v>
      </c>
      <c r="AI239" s="137">
        <v>15</v>
      </c>
      <c r="AJ239" s="137">
        <v>12</v>
      </c>
      <c r="AK239" s="137">
        <v>13</v>
      </c>
      <c r="AL239" s="137">
        <v>13</v>
      </c>
      <c r="AM239" s="137">
        <v>14</v>
      </c>
      <c r="AN239" s="137">
        <v>13</v>
      </c>
      <c r="AO239" s="137">
        <v>14</v>
      </c>
    </row>
    <row r="240" spans="1:41" ht="18" customHeight="1">
      <c r="A240" s="136" t="s">
        <v>1051</v>
      </c>
      <c r="B240" s="136" t="s">
        <v>1052</v>
      </c>
      <c r="C240" s="137">
        <v>510</v>
      </c>
      <c r="D240" s="137">
        <v>433</v>
      </c>
      <c r="E240" s="137">
        <v>397</v>
      </c>
      <c r="F240" s="137">
        <v>347</v>
      </c>
      <c r="G240" s="137">
        <v>300</v>
      </c>
      <c r="H240" s="137">
        <v>278</v>
      </c>
      <c r="I240" s="137">
        <v>223</v>
      </c>
      <c r="J240" s="137">
        <v>204</v>
      </c>
      <c r="K240" s="137">
        <v>174</v>
      </c>
      <c r="L240" s="137">
        <v>161</v>
      </c>
      <c r="M240" s="137">
        <v>149</v>
      </c>
      <c r="N240" s="137">
        <v>136</v>
      </c>
      <c r="O240" s="137">
        <v>129</v>
      </c>
      <c r="P240" s="137">
        <v>118</v>
      </c>
      <c r="Q240" s="137">
        <v>106</v>
      </c>
      <c r="R240" s="137">
        <v>98</v>
      </c>
      <c r="S240" s="137">
        <v>79</v>
      </c>
      <c r="T240" s="137">
        <v>72</v>
      </c>
      <c r="U240" s="137">
        <v>66</v>
      </c>
      <c r="V240" s="137">
        <v>62</v>
      </c>
      <c r="W240" s="137">
        <v>65</v>
      </c>
      <c r="X240" s="137">
        <v>59</v>
      </c>
      <c r="Y240" s="137">
        <v>53</v>
      </c>
      <c r="Z240" s="137">
        <v>46</v>
      </c>
      <c r="AA240" s="137">
        <v>47</v>
      </c>
      <c r="AB240" s="137">
        <v>47</v>
      </c>
      <c r="AC240" s="137">
        <v>40</v>
      </c>
      <c r="AD240" s="137">
        <v>38</v>
      </c>
      <c r="AE240" s="137">
        <v>27</v>
      </c>
      <c r="AF240" s="137">
        <v>26</v>
      </c>
      <c r="AG240" s="137">
        <v>25</v>
      </c>
      <c r="AH240" s="137">
        <v>23</v>
      </c>
      <c r="AI240" s="137">
        <v>21</v>
      </c>
      <c r="AJ240" s="137">
        <v>21</v>
      </c>
      <c r="AK240" s="137">
        <v>17</v>
      </c>
      <c r="AL240" s="137">
        <v>14</v>
      </c>
      <c r="AM240" s="137">
        <v>13</v>
      </c>
      <c r="AN240" s="137">
        <v>12</v>
      </c>
      <c r="AO240" s="137">
        <v>12</v>
      </c>
    </row>
    <row r="241" spans="1:41" ht="18" customHeight="1">
      <c r="A241" s="136"/>
      <c r="B241" s="136" t="s">
        <v>727</v>
      </c>
      <c r="C241" s="137">
        <v>0</v>
      </c>
      <c r="D241" s="137">
        <v>0</v>
      </c>
      <c r="E241" s="137">
        <v>0</v>
      </c>
      <c r="F241" s="137">
        <v>0</v>
      </c>
      <c r="G241" s="137">
        <v>0</v>
      </c>
      <c r="H241" s="137">
        <v>0</v>
      </c>
      <c r="I241" s="137">
        <v>0</v>
      </c>
      <c r="J241" s="137">
        <v>0</v>
      </c>
      <c r="K241" s="137">
        <v>0</v>
      </c>
      <c r="L241" s="137">
        <v>0</v>
      </c>
      <c r="M241" s="137">
        <v>0</v>
      </c>
      <c r="N241" s="137">
        <v>0</v>
      </c>
      <c r="O241" s="137">
        <v>0</v>
      </c>
      <c r="P241" s="137" t="s">
        <v>631</v>
      </c>
      <c r="Q241" s="137">
        <v>0</v>
      </c>
      <c r="R241" s="137">
        <v>0</v>
      </c>
      <c r="S241" s="137">
        <v>0</v>
      </c>
      <c r="T241" s="137">
        <v>0</v>
      </c>
      <c r="U241" s="137">
        <v>0</v>
      </c>
      <c r="V241" s="137">
        <v>0</v>
      </c>
      <c r="W241" s="137">
        <v>0</v>
      </c>
      <c r="X241" s="137">
        <v>0</v>
      </c>
      <c r="Y241" s="137">
        <v>0</v>
      </c>
      <c r="Z241" s="137">
        <v>0</v>
      </c>
      <c r="AA241" s="137">
        <v>0</v>
      </c>
      <c r="AB241" s="137">
        <v>0</v>
      </c>
      <c r="AC241" s="137">
        <v>0</v>
      </c>
      <c r="AD241" s="137">
        <v>0</v>
      </c>
      <c r="AE241" s="137">
        <v>0</v>
      </c>
      <c r="AF241" s="137">
        <v>0</v>
      </c>
      <c r="AG241" s="137">
        <v>0</v>
      </c>
      <c r="AH241" s="137">
        <v>0</v>
      </c>
      <c r="AI241" s="137">
        <v>0</v>
      </c>
      <c r="AJ241" s="137">
        <v>0</v>
      </c>
      <c r="AK241" s="137">
        <v>0</v>
      </c>
      <c r="AL241" s="137">
        <v>0</v>
      </c>
      <c r="AM241" s="137">
        <v>0</v>
      </c>
      <c r="AN241" s="137">
        <v>0</v>
      </c>
      <c r="AO241" s="137">
        <v>0</v>
      </c>
    </row>
    <row r="242" spans="1:41" ht="18" customHeight="1">
      <c r="A242" s="136"/>
      <c r="B242" s="136" t="s">
        <v>650</v>
      </c>
      <c r="C242" s="137" t="s">
        <v>631</v>
      </c>
      <c r="D242" s="137" t="s">
        <v>631</v>
      </c>
      <c r="E242" s="137" t="s">
        <v>631</v>
      </c>
      <c r="F242" s="137" t="s">
        <v>631</v>
      </c>
      <c r="G242" s="137" t="s">
        <v>631</v>
      </c>
      <c r="H242" s="137" t="s">
        <v>631</v>
      </c>
      <c r="I242" s="137" t="s">
        <v>631</v>
      </c>
      <c r="J242" s="137" t="s">
        <v>631</v>
      </c>
      <c r="K242" s="137" t="s">
        <v>631</v>
      </c>
      <c r="L242" s="137" t="s">
        <v>631</v>
      </c>
      <c r="M242" s="137" t="s">
        <v>631</v>
      </c>
      <c r="N242" s="137" t="s">
        <v>631</v>
      </c>
      <c r="O242" s="137" t="s">
        <v>631</v>
      </c>
      <c r="P242" s="137" t="s">
        <v>631</v>
      </c>
      <c r="Q242" s="137" t="s">
        <v>631</v>
      </c>
      <c r="R242" s="137" t="s">
        <v>631</v>
      </c>
      <c r="S242" s="137" t="s">
        <v>631</v>
      </c>
      <c r="T242" s="137" t="s">
        <v>631</v>
      </c>
      <c r="U242" s="137" t="s">
        <v>631</v>
      </c>
      <c r="V242" s="137" t="s">
        <v>631</v>
      </c>
      <c r="W242" s="137" t="s">
        <v>631</v>
      </c>
      <c r="X242" s="137" t="s">
        <v>631</v>
      </c>
      <c r="Y242" s="137" t="s">
        <v>631</v>
      </c>
      <c r="Z242" s="137" t="s">
        <v>631</v>
      </c>
      <c r="AA242" s="137" t="s">
        <v>631</v>
      </c>
      <c r="AB242" s="137" t="s">
        <v>631</v>
      </c>
      <c r="AC242" s="137" t="s">
        <v>631</v>
      </c>
      <c r="AD242" s="137" t="s">
        <v>631</v>
      </c>
      <c r="AE242" s="137" t="s">
        <v>631</v>
      </c>
      <c r="AF242" s="137" t="s">
        <v>631</v>
      </c>
      <c r="AG242" s="137" t="s">
        <v>631</v>
      </c>
      <c r="AH242" s="137" t="s">
        <v>631</v>
      </c>
      <c r="AI242" s="137" t="s">
        <v>631</v>
      </c>
      <c r="AJ242" s="137" t="s">
        <v>631</v>
      </c>
      <c r="AK242" s="137" t="s">
        <v>631</v>
      </c>
      <c r="AL242" s="137" t="s">
        <v>631</v>
      </c>
      <c r="AM242" s="137" t="s">
        <v>631</v>
      </c>
      <c r="AN242" s="137" t="s">
        <v>631</v>
      </c>
      <c r="AO242" s="137" t="s">
        <v>631</v>
      </c>
    </row>
    <row r="243" spans="1:41" ht="18" customHeight="1">
      <c r="A243" s="136" t="s">
        <v>1053</v>
      </c>
      <c r="B243" s="136" t="s">
        <v>517</v>
      </c>
      <c r="C243" s="137">
        <v>33285</v>
      </c>
      <c r="D243" s="137">
        <v>28283</v>
      </c>
      <c r="E243" s="137">
        <v>24908</v>
      </c>
      <c r="F243" s="137">
        <v>21227</v>
      </c>
      <c r="G243" s="137">
        <v>17204</v>
      </c>
      <c r="H243" s="137">
        <v>16111</v>
      </c>
      <c r="I243" s="137">
        <v>14735</v>
      </c>
      <c r="J243" s="137">
        <v>13206</v>
      </c>
      <c r="K243" s="137">
        <v>11369</v>
      </c>
      <c r="L243" s="137">
        <v>10556</v>
      </c>
      <c r="M243" s="137">
        <v>9600</v>
      </c>
      <c r="N243" s="137">
        <v>8811</v>
      </c>
      <c r="O243" s="137">
        <v>8280</v>
      </c>
      <c r="P243" s="137">
        <v>7765</v>
      </c>
      <c r="Q243" s="137">
        <v>7405</v>
      </c>
      <c r="R243" s="137">
        <v>7073</v>
      </c>
      <c r="S243" s="137">
        <v>6383</v>
      </c>
      <c r="T243" s="137">
        <v>5918</v>
      </c>
      <c r="U243" s="137">
        <v>5311</v>
      </c>
      <c r="V243" s="137">
        <v>4942</v>
      </c>
      <c r="W243" s="137">
        <v>4602</v>
      </c>
      <c r="X243" s="137">
        <v>4435</v>
      </c>
      <c r="Y243" s="137">
        <v>4053</v>
      </c>
      <c r="Z243" s="137">
        <v>3707</v>
      </c>
      <c r="AA243" s="137">
        <v>3384</v>
      </c>
      <c r="AB243" s="137">
        <v>3086</v>
      </c>
      <c r="AC243" s="137">
        <v>2790</v>
      </c>
      <c r="AD243" s="137">
        <v>2594</v>
      </c>
      <c r="AE243" s="137">
        <v>2408</v>
      </c>
      <c r="AF243" s="137">
        <v>2268</v>
      </c>
      <c r="AG243" s="137">
        <v>2158</v>
      </c>
      <c r="AH243" s="137">
        <v>2076</v>
      </c>
      <c r="AI243" s="137">
        <v>2058</v>
      </c>
      <c r="AJ243" s="137">
        <v>2030</v>
      </c>
      <c r="AK243" s="137">
        <v>2019</v>
      </c>
      <c r="AL243" s="137">
        <v>2000</v>
      </c>
      <c r="AM243" s="137">
        <v>2023</v>
      </c>
      <c r="AN243" s="137">
        <v>2030</v>
      </c>
      <c r="AO243" s="137">
        <v>2085</v>
      </c>
    </row>
    <row r="244" spans="1:41" ht="18" customHeight="1">
      <c r="A244" s="136" t="s">
        <v>1054</v>
      </c>
      <c r="B244" s="136" t="s">
        <v>1055</v>
      </c>
      <c r="C244" s="137">
        <v>14062</v>
      </c>
      <c r="D244" s="137">
        <v>11854</v>
      </c>
      <c r="E244" s="137">
        <v>10601</v>
      </c>
      <c r="F244" s="137">
        <v>9298</v>
      </c>
      <c r="G244" s="137">
        <v>7651</v>
      </c>
      <c r="H244" s="137">
        <v>7184</v>
      </c>
      <c r="I244" s="137">
        <v>6769</v>
      </c>
      <c r="J244" s="137">
        <v>5913</v>
      </c>
      <c r="K244" s="137">
        <v>5188</v>
      </c>
      <c r="L244" s="137">
        <v>4755</v>
      </c>
      <c r="M244" s="137">
        <v>4244</v>
      </c>
      <c r="N244" s="137">
        <v>3839</v>
      </c>
      <c r="O244" s="137">
        <v>3614</v>
      </c>
      <c r="P244" s="137">
        <v>3409</v>
      </c>
      <c r="Q244" s="137">
        <v>3221</v>
      </c>
      <c r="R244" s="137">
        <v>2954</v>
      </c>
      <c r="S244" s="137">
        <v>2695</v>
      </c>
      <c r="T244" s="137">
        <v>2485</v>
      </c>
      <c r="U244" s="137">
        <v>2260</v>
      </c>
      <c r="V244" s="137">
        <v>2197</v>
      </c>
      <c r="W244" s="137">
        <v>2004</v>
      </c>
      <c r="X244" s="137">
        <v>1937</v>
      </c>
      <c r="Y244" s="137">
        <v>1821</v>
      </c>
      <c r="Z244" s="137">
        <v>1707</v>
      </c>
      <c r="AA244" s="137">
        <v>1569</v>
      </c>
      <c r="AB244" s="137">
        <v>1446</v>
      </c>
      <c r="AC244" s="137">
        <v>1315</v>
      </c>
      <c r="AD244" s="137">
        <v>1238</v>
      </c>
      <c r="AE244" s="137">
        <v>1173</v>
      </c>
      <c r="AF244" s="137">
        <v>1120</v>
      </c>
      <c r="AG244" s="137">
        <v>1092</v>
      </c>
      <c r="AH244" s="137">
        <v>1052</v>
      </c>
      <c r="AI244" s="137">
        <v>1041</v>
      </c>
      <c r="AJ244" s="137">
        <v>1059</v>
      </c>
      <c r="AK244" s="137">
        <v>1068</v>
      </c>
      <c r="AL244" s="137">
        <v>1068</v>
      </c>
      <c r="AM244" s="137">
        <v>1094</v>
      </c>
      <c r="AN244" s="137">
        <v>1099</v>
      </c>
      <c r="AO244" s="137">
        <v>1152</v>
      </c>
    </row>
    <row r="245" spans="1:41" ht="18" customHeight="1">
      <c r="A245" s="136" t="s">
        <v>1056</v>
      </c>
      <c r="B245" s="136" t="s">
        <v>1057</v>
      </c>
      <c r="C245" s="137">
        <v>1413</v>
      </c>
      <c r="D245" s="137">
        <v>1285</v>
      </c>
      <c r="E245" s="137">
        <v>1176</v>
      </c>
      <c r="F245" s="137">
        <v>1029</v>
      </c>
      <c r="G245" s="137">
        <v>835</v>
      </c>
      <c r="H245" s="137">
        <v>764</v>
      </c>
      <c r="I245" s="137">
        <v>700</v>
      </c>
      <c r="J245" s="137">
        <v>657</v>
      </c>
      <c r="K245" s="137">
        <v>575</v>
      </c>
      <c r="L245" s="137">
        <v>526</v>
      </c>
      <c r="M245" s="137">
        <v>504</v>
      </c>
      <c r="N245" s="137">
        <v>479</v>
      </c>
      <c r="O245" s="137">
        <v>468</v>
      </c>
      <c r="P245" s="137">
        <v>443</v>
      </c>
      <c r="Q245" s="137">
        <v>433</v>
      </c>
      <c r="R245" s="137">
        <v>407</v>
      </c>
      <c r="S245" s="137">
        <v>392</v>
      </c>
      <c r="T245" s="137">
        <v>367</v>
      </c>
      <c r="U245" s="137">
        <v>341</v>
      </c>
      <c r="V245" s="137">
        <v>342</v>
      </c>
      <c r="W245" s="137">
        <v>330</v>
      </c>
      <c r="X245" s="137">
        <v>318</v>
      </c>
      <c r="Y245" s="137">
        <v>301</v>
      </c>
      <c r="Z245" s="137">
        <v>289</v>
      </c>
      <c r="AA245" s="137">
        <v>273</v>
      </c>
      <c r="AB245" s="137">
        <v>263</v>
      </c>
      <c r="AC245" s="137">
        <v>252</v>
      </c>
      <c r="AD245" s="137">
        <v>243</v>
      </c>
      <c r="AE245" s="137">
        <v>245</v>
      </c>
      <c r="AF245" s="137">
        <v>234</v>
      </c>
      <c r="AG245" s="137">
        <v>223</v>
      </c>
      <c r="AH245" s="137">
        <v>214</v>
      </c>
      <c r="AI245" s="137">
        <v>210</v>
      </c>
      <c r="AJ245" s="137">
        <v>212</v>
      </c>
      <c r="AK245" s="137">
        <v>210</v>
      </c>
      <c r="AL245" s="137">
        <v>214</v>
      </c>
      <c r="AM245" s="137">
        <v>200</v>
      </c>
      <c r="AN245" s="137">
        <v>194</v>
      </c>
      <c r="AO245" s="137">
        <v>200</v>
      </c>
    </row>
    <row r="246" spans="1:41" ht="18" customHeight="1">
      <c r="A246" s="122" t="s">
        <v>1058</v>
      </c>
      <c r="B246" s="136" t="s">
        <v>1059</v>
      </c>
      <c r="C246" s="137">
        <v>188</v>
      </c>
      <c r="D246" s="137">
        <v>170</v>
      </c>
      <c r="E246" s="137">
        <v>175</v>
      </c>
      <c r="F246" s="137">
        <v>153</v>
      </c>
      <c r="G246" s="137">
        <v>106</v>
      </c>
      <c r="H246" s="137">
        <v>102</v>
      </c>
      <c r="I246" s="137">
        <v>99</v>
      </c>
      <c r="J246" s="137">
        <v>92</v>
      </c>
      <c r="K246" s="137">
        <v>81</v>
      </c>
      <c r="L246" s="137">
        <v>77</v>
      </c>
      <c r="M246" s="137">
        <v>68</v>
      </c>
      <c r="N246" s="137">
        <v>70</v>
      </c>
      <c r="O246" s="137">
        <v>66</v>
      </c>
      <c r="P246" s="137">
        <v>66</v>
      </c>
      <c r="Q246" s="137">
        <v>61</v>
      </c>
      <c r="R246" s="137">
        <v>46</v>
      </c>
      <c r="S246" s="137">
        <v>43</v>
      </c>
      <c r="T246" s="137">
        <v>62</v>
      </c>
      <c r="U246" s="137">
        <v>60</v>
      </c>
      <c r="V246" s="137">
        <v>59</v>
      </c>
      <c r="W246" s="137">
        <v>56</v>
      </c>
      <c r="X246" s="137">
        <v>41</v>
      </c>
      <c r="Y246" s="137">
        <v>40</v>
      </c>
      <c r="Z246" s="137">
        <v>29</v>
      </c>
      <c r="AA246" s="137">
        <v>28</v>
      </c>
      <c r="AB246" s="137">
        <v>27</v>
      </c>
      <c r="AC246" s="137">
        <v>26</v>
      </c>
      <c r="AD246" s="137">
        <v>23</v>
      </c>
      <c r="AE246" s="137">
        <v>19</v>
      </c>
      <c r="AF246" s="137">
        <v>15</v>
      </c>
      <c r="AG246" s="137">
        <v>16</v>
      </c>
      <c r="AH246" s="137">
        <v>17</v>
      </c>
      <c r="AI246" s="137">
        <v>16</v>
      </c>
      <c r="AJ246" s="137">
        <v>17</v>
      </c>
      <c r="AK246" s="137">
        <v>14</v>
      </c>
      <c r="AL246" s="137">
        <v>15</v>
      </c>
      <c r="AM246" s="137">
        <v>15</v>
      </c>
      <c r="AN246" s="137">
        <v>10</v>
      </c>
      <c r="AO246" s="137">
        <v>10</v>
      </c>
    </row>
    <row r="247" spans="1:41" ht="18" customHeight="1">
      <c r="A247" s="122" t="s">
        <v>1060</v>
      </c>
      <c r="B247" s="136" t="s">
        <v>1061</v>
      </c>
      <c r="C247" s="137">
        <v>513</v>
      </c>
      <c r="D247" s="137">
        <v>427</v>
      </c>
      <c r="E247" s="137">
        <v>403</v>
      </c>
      <c r="F247" s="137">
        <v>407</v>
      </c>
      <c r="G247" s="137">
        <v>275</v>
      </c>
      <c r="H247" s="137">
        <v>249</v>
      </c>
      <c r="I247" s="137">
        <v>211</v>
      </c>
      <c r="J247" s="137">
        <v>208</v>
      </c>
      <c r="K247" s="137">
        <v>186</v>
      </c>
      <c r="L247" s="137">
        <v>158</v>
      </c>
      <c r="M247" s="137">
        <v>161</v>
      </c>
      <c r="N247" s="137">
        <v>139</v>
      </c>
      <c r="O247" s="137">
        <v>129</v>
      </c>
      <c r="P247" s="137">
        <v>122</v>
      </c>
      <c r="Q247" s="137">
        <v>118</v>
      </c>
      <c r="R247" s="137">
        <v>101</v>
      </c>
      <c r="S247" s="137">
        <v>90</v>
      </c>
      <c r="T247" s="137">
        <v>83</v>
      </c>
      <c r="U247" s="137">
        <v>77</v>
      </c>
      <c r="V247" s="137">
        <v>109</v>
      </c>
      <c r="W247" s="137">
        <v>63</v>
      </c>
      <c r="X247" s="137">
        <v>57</v>
      </c>
      <c r="Y247" s="137">
        <v>51</v>
      </c>
      <c r="Z247" s="137">
        <v>43</v>
      </c>
      <c r="AA247" s="137">
        <v>40</v>
      </c>
      <c r="AB247" s="137">
        <v>40</v>
      </c>
      <c r="AC247" s="137">
        <v>37</v>
      </c>
      <c r="AD247" s="137">
        <v>38</v>
      </c>
      <c r="AE247" s="137">
        <v>36</v>
      </c>
      <c r="AF247" s="137">
        <v>35</v>
      </c>
      <c r="AG247" s="137">
        <v>34</v>
      </c>
      <c r="AH247" s="137">
        <v>32</v>
      </c>
      <c r="AI247" s="137">
        <v>27</v>
      </c>
      <c r="AJ247" s="137">
        <v>31</v>
      </c>
      <c r="AK247" s="137">
        <v>32</v>
      </c>
      <c r="AL247" s="137">
        <v>29</v>
      </c>
      <c r="AM247" s="137">
        <v>31</v>
      </c>
      <c r="AN247" s="137">
        <v>32</v>
      </c>
      <c r="AO247" s="137">
        <v>32</v>
      </c>
    </row>
    <row r="248" spans="1:41" ht="18" customHeight="1">
      <c r="A248" s="136" t="s">
        <v>1062</v>
      </c>
      <c r="B248" s="136" t="s">
        <v>1063</v>
      </c>
      <c r="C248" s="137">
        <v>1678</v>
      </c>
      <c r="D248" s="137">
        <v>1255</v>
      </c>
      <c r="E248" s="137">
        <v>1180</v>
      </c>
      <c r="F248" s="137">
        <v>1004</v>
      </c>
      <c r="G248" s="137">
        <v>853</v>
      </c>
      <c r="H248" s="137">
        <v>818</v>
      </c>
      <c r="I248" s="137">
        <v>655</v>
      </c>
      <c r="J248" s="137">
        <v>491</v>
      </c>
      <c r="K248" s="137">
        <v>409</v>
      </c>
      <c r="L248" s="137">
        <v>343</v>
      </c>
      <c r="M248" s="137">
        <v>248</v>
      </c>
      <c r="N248" s="137">
        <v>255</v>
      </c>
      <c r="O248" s="137">
        <v>239</v>
      </c>
      <c r="P248" s="137">
        <v>228</v>
      </c>
      <c r="Q248" s="137">
        <v>206</v>
      </c>
      <c r="R248" s="137">
        <v>193</v>
      </c>
      <c r="S248" s="137">
        <v>187</v>
      </c>
      <c r="T248" s="137">
        <v>172</v>
      </c>
      <c r="U248" s="137">
        <v>110</v>
      </c>
      <c r="V248" s="137">
        <v>106</v>
      </c>
      <c r="W248" s="137">
        <v>99</v>
      </c>
      <c r="X248" s="137">
        <v>85</v>
      </c>
      <c r="Y248" s="137">
        <v>74</v>
      </c>
      <c r="Z248" s="137">
        <v>72</v>
      </c>
      <c r="AA248" s="137">
        <v>70</v>
      </c>
      <c r="AB248" s="137">
        <v>64</v>
      </c>
      <c r="AC248" s="137">
        <v>53</v>
      </c>
      <c r="AD248" s="137">
        <v>46</v>
      </c>
      <c r="AE248" s="137">
        <v>44</v>
      </c>
      <c r="AF248" s="137">
        <v>48</v>
      </c>
      <c r="AG248" s="137">
        <v>45</v>
      </c>
      <c r="AH248" s="137">
        <v>45</v>
      </c>
      <c r="AI248" s="137">
        <v>47</v>
      </c>
      <c r="AJ248" s="137">
        <v>49</v>
      </c>
      <c r="AK248" s="137">
        <v>55</v>
      </c>
      <c r="AL248" s="137">
        <v>49</v>
      </c>
      <c r="AM248" s="137">
        <v>53</v>
      </c>
      <c r="AN248" s="137">
        <v>52</v>
      </c>
      <c r="AO248" s="137">
        <v>54</v>
      </c>
    </row>
    <row r="249" spans="1:41" ht="18" customHeight="1">
      <c r="A249" s="122" t="s">
        <v>1064</v>
      </c>
      <c r="B249" s="136" t="s">
        <v>1065</v>
      </c>
      <c r="C249" s="137">
        <v>821</v>
      </c>
      <c r="D249" s="137">
        <v>720</v>
      </c>
      <c r="E249" s="137">
        <v>652</v>
      </c>
      <c r="F249" s="137">
        <v>578</v>
      </c>
      <c r="G249" s="137">
        <v>467</v>
      </c>
      <c r="H249" s="137">
        <v>449</v>
      </c>
      <c r="I249" s="137">
        <v>403</v>
      </c>
      <c r="J249" s="137">
        <v>368</v>
      </c>
      <c r="K249" s="137">
        <v>308</v>
      </c>
      <c r="L249" s="137">
        <v>281</v>
      </c>
      <c r="M249" s="137">
        <v>255</v>
      </c>
      <c r="N249" s="137">
        <v>234</v>
      </c>
      <c r="O249" s="137">
        <v>217</v>
      </c>
      <c r="P249" s="137">
        <v>206</v>
      </c>
      <c r="Q249" s="137">
        <v>192</v>
      </c>
      <c r="R249" s="137">
        <v>189</v>
      </c>
      <c r="S249" s="137">
        <v>174</v>
      </c>
      <c r="T249" s="137">
        <v>168</v>
      </c>
      <c r="U249" s="137">
        <v>150</v>
      </c>
      <c r="V249" s="137">
        <v>147</v>
      </c>
      <c r="W249" s="137">
        <v>140</v>
      </c>
      <c r="X249" s="137">
        <v>134</v>
      </c>
      <c r="Y249" s="137">
        <v>117</v>
      </c>
      <c r="Z249" s="137">
        <v>110</v>
      </c>
      <c r="AA249" s="137">
        <v>100</v>
      </c>
      <c r="AB249" s="137">
        <v>86</v>
      </c>
      <c r="AC249" s="137">
        <v>80</v>
      </c>
      <c r="AD249" s="137">
        <v>73</v>
      </c>
      <c r="AE249" s="137">
        <v>69</v>
      </c>
      <c r="AF249" s="137">
        <v>67</v>
      </c>
      <c r="AG249" s="137">
        <v>68</v>
      </c>
      <c r="AH249" s="137">
        <v>70</v>
      </c>
      <c r="AI249" s="137">
        <v>65</v>
      </c>
      <c r="AJ249" s="137">
        <v>64</v>
      </c>
      <c r="AK249" s="137">
        <v>68</v>
      </c>
      <c r="AL249" s="137">
        <v>65</v>
      </c>
      <c r="AM249" s="137">
        <v>64</v>
      </c>
      <c r="AN249" s="137">
        <v>59</v>
      </c>
      <c r="AO249" s="137">
        <v>71</v>
      </c>
    </row>
    <row r="250" spans="1:41" ht="18" customHeight="1">
      <c r="A250" s="122" t="s">
        <v>1066</v>
      </c>
      <c r="B250" s="136" t="s">
        <v>1067</v>
      </c>
      <c r="C250" s="137">
        <v>804</v>
      </c>
      <c r="D250" s="137">
        <v>691</v>
      </c>
      <c r="E250" s="137">
        <v>602</v>
      </c>
      <c r="F250" s="137">
        <v>547</v>
      </c>
      <c r="G250" s="137">
        <v>433</v>
      </c>
      <c r="H250" s="137">
        <v>401</v>
      </c>
      <c r="I250" s="137">
        <v>489</v>
      </c>
      <c r="J250" s="137">
        <v>459</v>
      </c>
      <c r="K250" s="137">
        <v>431</v>
      </c>
      <c r="L250" s="137">
        <v>417</v>
      </c>
      <c r="M250" s="137">
        <v>387</v>
      </c>
      <c r="N250" s="137">
        <v>233</v>
      </c>
      <c r="O250" s="137">
        <v>220</v>
      </c>
      <c r="P250" s="137">
        <v>206</v>
      </c>
      <c r="Q250" s="137">
        <v>195</v>
      </c>
      <c r="R250" s="137">
        <v>192</v>
      </c>
      <c r="S250" s="137">
        <v>181</v>
      </c>
      <c r="T250" s="137">
        <v>183</v>
      </c>
      <c r="U250" s="137">
        <v>160</v>
      </c>
      <c r="V250" s="137">
        <v>159</v>
      </c>
      <c r="W250" s="137">
        <v>178</v>
      </c>
      <c r="X250" s="137">
        <v>227</v>
      </c>
      <c r="Y250" s="137">
        <v>221</v>
      </c>
      <c r="Z250" s="137">
        <v>219</v>
      </c>
      <c r="AA250" s="137">
        <v>153</v>
      </c>
      <c r="AB250" s="137">
        <v>113</v>
      </c>
      <c r="AC250" s="137">
        <v>78</v>
      </c>
      <c r="AD250" s="137">
        <v>75</v>
      </c>
      <c r="AE250" s="137">
        <v>72</v>
      </c>
      <c r="AF250" s="137">
        <v>71</v>
      </c>
      <c r="AG250" s="137">
        <v>69</v>
      </c>
      <c r="AH250" s="137">
        <v>65</v>
      </c>
      <c r="AI250" s="137">
        <v>69</v>
      </c>
      <c r="AJ250" s="137">
        <v>71</v>
      </c>
      <c r="AK250" s="137">
        <v>74</v>
      </c>
      <c r="AL250" s="137">
        <v>79</v>
      </c>
      <c r="AM250" s="137">
        <v>78</v>
      </c>
      <c r="AN250" s="137">
        <v>84</v>
      </c>
      <c r="AO250" s="137">
        <v>83</v>
      </c>
    </row>
    <row r="251" spans="1:41" ht="18" customHeight="1">
      <c r="A251" s="122" t="s">
        <v>1068</v>
      </c>
      <c r="B251" s="136" t="s">
        <v>1069</v>
      </c>
      <c r="C251" s="137">
        <v>1224</v>
      </c>
      <c r="D251" s="137">
        <v>1068</v>
      </c>
      <c r="E251" s="137">
        <v>996</v>
      </c>
      <c r="F251" s="137">
        <v>884</v>
      </c>
      <c r="G251" s="137">
        <v>758</v>
      </c>
      <c r="H251" s="137">
        <v>712</v>
      </c>
      <c r="I251" s="137">
        <v>678</v>
      </c>
      <c r="J251" s="137">
        <v>607</v>
      </c>
      <c r="K251" s="137">
        <v>540</v>
      </c>
      <c r="L251" s="137">
        <v>494</v>
      </c>
      <c r="M251" s="137">
        <v>458</v>
      </c>
      <c r="N251" s="137">
        <v>419</v>
      </c>
      <c r="O251" s="137">
        <v>380</v>
      </c>
      <c r="P251" s="137">
        <v>357</v>
      </c>
      <c r="Q251" s="137">
        <v>346</v>
      </c>
      <c r="R251" s="137">
        <v>327</v>
      </c>
      <c r="S251" s="137">
        <v>279</v>
      </c>
      <c r="T251" s="137">
        <v>250</v>
      </c>
      <c r="U251" s="137">
        <v>215</v>
      </c>
      <c r="V251" s="137">
        <v>210</v>
      </c>
      <c r="W251" s="137">
        <v>192</v>
      </c>
      <c r="X251" s="137">
        <v>181</v>
      </c>
      <c r="Y251" s="137">
        <v>166</v>
      </c>
      <c r="Z251" s="137">
        <v>142</v>
      </c>
      <c r="AA251" s="137">
        <v>142</v>
      </c>
      <c r="AB251" s="137">
        <v>137</v>
      </c>
      <c r="AC251" s="137">
        <v>121</v>
      </c>
      <c r="AD251" s="137">
        <v>105</v>
      </c>
      <c r="AE251" s="137">
        <v>91</v>
      </c>
      <c r="AF251" s="137">
        <v>78</v>
      </c>
      <c r="AG251" s="137">
        <v>74</v>
      </c>
      <c r="AH251" s="137">
        <v>71</v>
      </c>
      <c r="AI251" s="137">
        <v>75</v>
      </c>
      <c r="AJ251" s="137">
        <v>80</v>
      </c>
      <c r="AK251" s="137">
        <v>82</v>
      </c>
      <c r="AL251" s="137">
        <v>84</v>
      </c>
      <c r="AM251" s="137">
        <v>87</v>
      </c>
      <c r="AN251" s="137">
        <v>87</v>
      </c>
      <c r="AO251" s="137">
        <v>95</v>
      </c>
    </row>
    <row r="252" spans="1:41" ht="18" customHeight="1">
      <c r="A252" s="122" t="s">
        <v>1070</v>
      </c>
      <c r="B252" s="136" t="s">
        <v>1071</v>
      </c>
      <c r="C252" s="137">
        <v>714</v>
      </c>
      <c r="D252" s="137">
        <v>614</v>
      </c>
      <c r="E252" s="137">
        <v>570</v>
      </c>
      <c r="F252" s="137">
        <v>503</v>
      </c>
      <c r="G252" s="137">
        <v>400</v>
      </c>
      <c r="H252" s="137">
        <v>381</v>
      </c>
      <c r="I252" s="137">
        <v>363</v>
      </c>
      <c r="J252" s="137">
        <v>333</v>
      </c>
      <c r="K252" s="137">
        <v>300</v>
      </c>
      <c r="L252" s="137">
        <v>262</v>
      </c>
      <c r="M252" s="137">
        <v>238</v>
      </c>
      <c r="N252" s="137">
        <v>211</v>
      </c>
      <c r="O252" s="137">
        <v>206</v>
      </c>
      <c r="P252" s="137">
        <v>195</v>
      </c>
      <c r="Q252" s="137">
        <v>183</v>
      </c>
      <c r="R252" s="137">
        <v>170</v>
      </c>
      <c r="S252" s="137">
        <v>157</v>
      </c>
      <c r="T252" s="137">
        <v>143</v>
      </c>
      <c r="U252" s="137">
        <v>133</v>
      </c>
      <c r="V252" s="137">
        <v>139</v>
      </c>
      <c r="W252" s="137">
        <v>137</v>
      </c>
      <c r="X252" s="137">
        <v>130</v>
      </c>
      <c r="Y252" s="137">
        <v>122</v>
      </c>
      <c r="Z252" s="137">
        <v>118</v>
      </c>
      <c r="AA252" s="137">
        <v>112</v>
      </c>
      <c r="AB252" s="137">
        <v>104</v>
      </c>
      <c r="AC252" s="137">
        <v>104</v>
      </c>
      <c r="AD252" s="137">
        <v>102</v>
      </c>
      <c r="AE252" s="137">
        <v>100</v>
      </c>
      <c r="AF252" s="137">
        <v>99</v>
      </c>
      <c r="AG252" s="137">
        <v>100</v>
      </c>
      <c r="AH252" s="137">
        <v>100</v>
      </c>
      <c r="AI252" s="137">
        <v>103</v>
      </c>
      <c r="AJ252" s="137">
        <v>105</v>
      </c>
      <c r="AK252" s="137">
        <v>108</v>
      </c>
      <c r="AL252" s="137">
        <v>107</v>
      </c>
      <c r="AM252" s="137">
        <v>108</v>
      </c>
      <c r="AN252" s="137">
        <v>109</v>
      </c>
      <c r="AO252" s="137">
        <v>114</v>
      </c>
    </row>
    <row r="253" spans="1:41" ht="18" customHeight="1">
      <c r="A253" s="122" t="s">
        <v>1072</v>
      </c>
      <c r="B253" s="136" t="s">
        <v>1073</v>
      </c>
      <c r="C253" s="137">
        <v>508</v>
      </c>
      <c r="D253" s="137">
        <v>437</v>
      </c>
      <c r="E253" s="137">
        <v>384</v>
      </c>
      <c r="F253" s="137">
        <v>328</v>
      </c>
      <c r="G253" s="137">
        <v>256</v>
      </c>
      <c r="H253" s="137">
        <v>226</v>
      </c>
      <c r="I253" s="137">
        <v>206</v>
      </c>
      <c r="J253" s="137">
        <v>189</v>
      </c>
      <c r="K253" s="137">
        <v>149</v>
      </c>
      <c r="L253" s="137">
        <v>135</v>
      </c>
      <c r="M253" s="137">
        <v>122</v>
      </c>
      <c r="N253" s="137">
        <v>117</v>
      </c>
      <c r="O253" s="137">
        <v>106</v>
      </c>
      <c r="P253" s="137">
        <v>97</v>
      </c>
      <c r="Q253" s="137">
        <v>91</v>
      </c>
      <c r="R253" s="137">
        <v>88</v>
      </c>
      <c r="S253" s="137">
        <v>74</v>
      </c>
      <c r="T253" s="137">
        <v>72</v>
      </c>
      <c r="U253" s="137">
        <v>62</v>
      </c>
      <c r="V253" s="137">
        <v>55</v>
      </c>
      <c r="W253" s="137">
        <v>47</v>
      </c>
      <c r="X253" s="137">
        <v>38</v>
      </c>
      <c r="Y253" s="137">
        <v>33</v>
      </c>
      <c r="Z253" s="137">
        <v>29</v>
      </c>
      <c r="AA253" s="137">
        <v>29</v>
      </c>
      <c r="AB253" s="137">
        <v>24</v>
      </c>
      <c r="AC253" s="137">
        <v>21</v>
      </c>
      <c r="AD253" s="137">
        <v>17</v>
      </c>
      <c r="AE253" s="137">
        <v>17</v>
      </c>
      <c r="AF253" s="137">
        <v>18</v>
      </c>
      <c r="AG253" s="137">
        <v>18</v>
      </c>
      <c r="AH253" s="137">
        <v>16</v>
      </c>
      <c r="AI253" s="137">
        <v>15</v>
      </c>
      <c r="AJ253" s="137">
        <v>16</v>
      </c>
      <c r="AK253" s="137">
        <v>15</v>
      </c>
      <c r="AL253" s="137">
        <v>16</v>
      </c>
      <c r="AM253" s="137">
        <v>14</v>
      </c>
      <c r="AN253" s="137">
        <v>13</v>
      </c>
      <c r="AO253" s="137">
        <v>15</v>
      </c>
    </row>
    <row r="254" spans="1:41" ht="18" customHeight="1">
      <c r="A254" s="122" t="s">
        <v>1074</v>
      </c>
      <c r="B254" s="136" t="s">
        <v>1075</v>
      </c>
      <c r="C254" s="137">
        <v>412</v>
      </c>
      <c r="D254" s="137">
        <v>355</v>
      </c>
      <c r="E254" s="137">
        <v>293</v>
      </c>
      <c r="F254" s="137">
        <v>240</v>
      </c>
      <c r="G254" s="137">
        <v>173</v>
      </c>
      <c r="H254" s="137">
        <v>157</v>
      </c>
      <c r="I254" s="137">
        <v>137</v>
      </c>
      <c r="J254" s="137">
        <v>123</v>
      </c>
      <c r="K254" s="137">
        <v>97</v>
      </c>
      <c r="L254" s="137">
        <v>86</v>
      </c>
      <c r="M254" s="137">
        <v>80</v>
      </c>
      <c r="N254" s="137">
        <v>76</v>
      </c>
      <c r="O254" s="137">
        <v>70</v>
      </c>
      <c r="P254" s="137">
        <v>67</v>
      </c>
      <c r="Q254" s="137">
        <v>67</v>
      </c>
      <c r="R254" s="137">
        <v>60</v>
      </c>
      <c r="S254" s="137">
        <v>65</v>
      </c>
      <c r="T254" s="137">
        <v>53</v>
      </c>
      <c r="U254" s="137">
        <v>44</v>
      </c>
      <c r="V254" s="137">
        <v>43</v>
      </c>
      <c r="W254" s="137">
        <v>39</v>
      </c>
      <c r="X254" s="137">
        <v>35</v>
      </c>
      <c r="Y254" s="137">
        <v>31</v>
      </c>
      <c r="Z254" s="137">
        <v>27</v>
      </c>
      <c r="AA254" s="137">
        <v>21</v>
      </c>
      <c r="AB254" s="137">
        <v>10</v>
      </c>
      <c r="AC254" s="137">
        <v>13</v>
      </c>
      <c r="AD254" s="137">
        <v>13</v>
      </c>
      <c r="AE254" s="137">
        <v>11</v>
      </c>
      <c r="AF254" s="137">
        <v>11</v>
      </c>
      <c r="AG254" s="137">
        <v>11</v>
      </c>
      <c r="AH254" s="137">
        <v>11</v>
      </c>
      <c r="AI254" s="137">
        <v>9</v>
      </c>
      <c r="AJ254" s="137">
        <v>10</v>
      </c>
      <c r="AK254" s="137">
        <v>9</v>
      </c>
      <c r="AL254" s="137">
        <v>10</v>
      </c>
      <c r="AM254" s="137">
        <v>9</v>
      </c>
      <c r="AN254" s="137">
        <v>11</v>
      </c>
      <c r="AO254" s="137">
        <v>10</v>
      </c>
    </row>
    <row r="255" spans="1:41" ht="18" customHeight="1">
      <c r="A255" s="122" t="s">
        <v>1076</v>
      </c>
      <c r="B255" s="136" t="s">
        <v>1077</v>
      </c>
      <c r="C255" s="137">
        <v>1089</v>
      </c>
      <c r="D255" s="137">
        <v>925</v>
      </c>
      <c r="E255" s="137">
        <v>809</v>
      </c>
      <c r="F255" s="137">
        <v>706</v>
      </c>
      <c r="G255" s="137">
        <v>613</v>
      </c>
      <c r="H255" s="137">
        <v>571</v>
      </c>
      <c r="I255" s="137">
        <v>528</v>
      </c>
      <c r="J255" s="137">
        <v>496</v>
      </c>
      <c r="K255" s="137">
        <v>433</v>
      </c>
      <c r="L255" s="137">
        <v>376</v>
      </c>
      <c r="M255" s="137">
        <v>325</v>
      </c>
      <c r="N255" s="137">
        <v>299</v>
      </c>
      <c r="O255" s="137">
        <v>273</v>
      </c>
      <c r="P255" s="137">
        <v>233</v>
      </c>
      <c r="Q255" s="137">
        <v>231</v>
      </c>
      <c r="R255" s="137">
        <v>219</v>
      </c>
      <c r="S255" s="137">
        <v>209</v>
      </c>
      <c r="T255" s="137">
        <v>204</v>
      </c>
      <c r="U255" s="137">
        <v>199</v>
      </c>
      <c r="V255" s="137">
        <v>179</v>
      </c>
      <c r="W255" s="137">
        <v>161</v>
      </c>
      <c r="X255" s="137">
        <v>155</v>
      </c>
      <c r="Y255" s="137">
        <v>155</v>
      </c>
      <c r="Z255" s="137">
        <v>150</v>
      </c>
      <c r="AA255" s="137">
        <v>140</v>
      </c>
      <c r="AB255" s="137">
        <v>133</v>
      </c>
      <c r="AC255" s="137">
        <v>120</v>
      </c>
      <c r="AD255" s="137">
        <v>123</v>
      </c>
      <c r="AE255" s="137">
        <v>119</v>
      </c>
      <c r="AF255" s="137">
        <v>119</v>
      </c>
      <c r="AG255" s="137">
        <v>117</v>
      </c>
      <c r="AH255" s="137">
        <v>114</v>
      </c>
      <c r="AI255" s="137">
        <v>110</v>
      </c>
      <c r="AJ255" s="137">
        <v>108</v>
      </c>
      <c r="AK255" s="137">
        <v>107</v>
      </c>
      <c r="AL255" s="137">
        <v>103</v>
      </c>
      <c r="AM255" s="137">
        <v>109</v>
      </c>
      <c r="AN255" s="137">
        <v>112</v>
      </c>
      <c r="AO255" s="137">
        <v>116</v>
      </c>
    </row>
    <row r="256" spans="1:41" ht="18" customHeight="1">
      <c r="A256" s="122" t="s">
        <v>1078</v>
      </c>
      <c r="B256" s="136" t="s">
        <v>1079</v>
      </c>
      <c r="C256" s="137">
        <v>768</v>
      </c>
      <c r="D256" s="137">
        <v>627</v>
      </c>
      <c r="E256" s="137">
        <v>495</v>
      </c>
      <c r="F256" s="137">
        <v>407</v>
      </c>
      <c r="G256" s="137">
        <v>300</v>
      </c>
      <c r="H256" s="137">
        <v>280</v>
      </c>
      <c r="I256" s="137">
        <v>210</v>
      </c>
      <c r="J256" s="137">
        <v>200</v>
      </c>
      <c r="K256" s="137">
        <v>169</v>
      </c>
      <c r="L256" s="137">
        <v>171</v>
      </c>
      <c r="M256" s="137">
        <v>154</v>
      </c>
      <c r="N256" s="137">
        <v>147</v>
      </c>
      <c r="O256" s="137">
        <v>131</v>
      </c>
      <c r="P256" s="137">
        <v>140</v>
      </c>
      <c r="Q256" s="137">
        <v>115</v>
      </c>
      <c r="R256" s="137">
        <v>104</v>
      </c>
      <c r="S256" s="137">
        <v>91</v>
      </c>
      <c r="T256" s="137">
        <v>77</v>
      </c>
      <c r="U256" s="137">
        <v>78</v>
      </c>
      <c r="V256" s="137">
        <v>77</v>
      </c>
      <c r="W256" s="137">
        <v>71</v>
      </c>
      <c r="X256" s="137">
        <v>72</v>
      </c>
      <c r="Y256" s="137">
        <v>68</v>
      </c>
      <c r="Z256" s="137">
        <v>61</v>
      </c>
      <c r="AA256" s="137">
        <v>58</v>
      </c>
      <c r="AB256" s="137">
        <v>55</v>
      </c>
      <c r="AC256" s="137">
        <v>53</v>
      </c>
      <c r="AD256" s="137">
        <v>48</v>
      </c>
      <c r="AE256" s="137">
        <v>39</v>
      </c>
      <c r="AF256" s="137">
        <v>35</v>
      </c>
      <c r="AG256" s="137">
        <v>36</v>
      </c>
      <c r="AH256" s="137">
        <v>26</v>
      </c>
      <c r="AI256" s="137">
        <v>21</v>
      </c>
      <c r="AJ256" s="137">
        <v>23</v>
      </c>
      <c r="AK256" s="137">
        <v>24</v>
      </c>
      <c r="AL256" s="137">
        <v>26</v>
      </c>
      <c r="AM256" s="137">
        <v>43</v>
      </c>
      <c r="AN256" s="137">
        <v>44</v>
      </c>
      <c r="AO256" s="137">
        <v>47</v>
      </c>
    </row>
    <row r="257" spans="1:41" ht="18" customHeight="1">
      <c r="A257" s="136" t="s">
        <v>1080</v>
      </c>
      <c r="B257" s="136" t="s">
        <v>1081</v>
      </c>
      <c r="C257" s="137">
        <v>1577</v>
      </c>
      <c r="D257" s="137">
        <v>1170</v>
      </c>
      <c r="E257" s="137">
        <v>916</v>
      </c>
      <c r="F257" s="137">
        <v>795</v>
      </c>
      <c r="G257" s="137">
        <v>660</v>
      </c>
      <c r="H257" s="137">
        <v>623</v>
      </c>
      <c r="I257" s="137">
        <v>566</v>
      </c>
      <c r="J257" s="137">
        <v>512</v>
      </c>
      <c r="K257" s="137">
        <v>431</v>
      </c>
      <c r="L257" s="137">
        <v>360</v>
      </c>
      <c r="M257" s="137">
        <v>322</v>
      </c>
      <c r="N257" s="137">
        <v>285</v>
      </c>
      <c r="O257" s="137">
        <v>262</v>
      </c>
      <c r="P257" s="137">
        <v>237</v>
      </c>
      <c r="Q257" s="137">
        <v>216</v>
      </c>
      <c r="R257" s="137">
        <v>188</v>
      </c>
      <c r="S257" s="137">
        <v>166</v>
      </c>
      <c r="T257" s="137">
        <v>154</v>
      </c>
      <c r="U257" s="137">
        <v>133</v>
      </c>
      <c r="V257" s="137">
        <v>131</v>
      </c>
      <c r="W257" s="137">
        <v>116</v>
      </c>
      <c r="X257" s="137">
        <v>112</v>
      </c>
      <c r="Y257" s="137">
        <v>113</v>
      </c>
      <c r="Z257" s="137">
        <v>103</v>
      </c>
      <c r="AA257" s="137">
        <v>93</v>
      </c>
      <c r="AB257" s="137">
        <v>85</v>
      </c>
      <c r="AC257" s="137">
        <v>79</v>
      </c>
      <c r="AD257" s="137">
        <v>72</v>
      </c>
      <c r="AE257" s="137">
        <v>68</v>
      </c>
      <c r="AF257" s="137">
        <v>64</v>
      </c>
      <c r="AG257" s="137">
        <v>59</v>
      </c>
      <c r="AH257" s="137">
        <v>63</v>
      </c>
      <c r="AI257" s="137">
        <v>65</v>
      </c>
      <c r="AJ257" s="137">
        <v>66</v>
      </c>
      <c r="AK257" s="137">
        <v>65</v>
      </c>
      <c r="AL257" s="137">
        <v>70</v>
      </c>
      <c r="AM257" s="137">
        <v>74</v>
      </c>
      <c r="AN257" s="137">
        <v>76</v>
      </c>
      <c r="AO257" s="137">
        <v>82</v>
      </c>
    </row>
    <row r="258" spans="1:41" ht="18" customHeight="1">
      <c r="A258" s="136" t="s">
        <v>1082</v>
      </c>
      <c r="B258" s="136" t="s">
        <v>1083</v>
      </c>
      <c r="C258" s="137">
        <v>2353</v>
      </c>
      <c r="D258" s="137">
        <v>2110</v>
      </c>
      <c r="E258" s="137">
        <v>1950</v>
      </c>
      <c r="F258" s="137">
        <v>1717</v>
      </c>
      <c r="G258" s="137">
        <v>1522</v>
      </c>
      <c r="H258" s="137">
        <v>1451</v>
      </c>
      <c r="I258" s="137">
        <v>1524</v>
      </c>
      <c r="J258" s="137">
        <v>1178</v>
      </c>
      <c r="K258" s="137">
        <v>1079</v>
      </c>
      <c r="L258" s="137">
        <v>1069</v>
      </c>
      <c r="M258" s="137">
        <v>922</v>
      </c>
      <c r="N258" s="137">
        <v>875</v>
      </c>
      <c r="O258" s="137">
        <v>847</v>
      </c>
      <c r="P258" s="137">
        <v>812</v>
      </c>
      <c r="Q258" s="137">
        <v>767</v>
      </c>
      <c r="R258" s="137">
        <v>670</v>
      </c>
      <c r="S258" s="137">
        <v>587</v>
      </c>
      <c r="T258" s="137">
        <v>497</v>
      </c>
      <c r="U258" s="137">
        <v>498</v>
      </c>
      <c r="V258" s="137">
        <v>441</v>
      </c>
      <c r="W258" s="137">
        <v>375</v>
      </c>
      <c r="X258" s="137">
        <v>352</v>
      </c>
      <c r="Y258" s="137">
        <v>329</v>
      </c>
      <c r="Z258" s="137">
        <v>315</v>
      </c>
      <c r="AA258" s="137">
        <v>310</v>
      </c>
      <c r="AB258" s="137">
        <v>305</v>
      </c>
      <c r="AC258" s="137">
        <v>278</v>
      </c>
      <c r="AD258" s="137">
        <v>260</v>
      </c>
      <c r="AE258" s="137">
        <v>243</v>
      </c>
      <c r="AF258" s="137">
        <v>226</v>
      </c>
      <c r="AG258" s="137">
        <v>222</v>
      </c>
      <c r="AH258" s="137">
        <v>208</v>
      </c>
      <c r="AI258" s="137">
        <v>209</v>
      </c>
      <c r="AJ258" s="137">
        <v>207</v>
      </c>
      <c r="AK258" s="137">
        <v>205</v>
      </c>
      <c r="AL258" s="137">
        <v>201</v>
      </c>
      <c r="AM258" s="137">
        <v>209</v>
      </c>
      <c r="AN258" s="137">
        <v>216</v>
      </c>
      <c r="AO258" s="137">
        <v>223</v>
      </c>
    </row>
    <row r="259" spans="1:41" ht="18" customHeight="1">
      <c r="A259" s="136" t="s">
        <v>1084</v>
      </c>
      <c r="B259" s="136" t="s">
        <v>1085</v>
      </c>
      <c r="C259" s="137">
        <v>19160</v>
      </c>
      <c r="D259" s="137">
        <v>16367</v>
      </c>
      <c r="E259" s="137">
        <v>14245</v>
      </c>
      <c r="F259" s="137">
        <v>11873</v>
      </c>
      <c r="G259" s="137">
        <v>9495</v>
      </c>
      <c r="H259" s="137">
        <v>8871</v>
      </c>
      <c r="I259" s="137">
        <v>7912</v>
      </c>
      <c r="J259" s="137">
        <v>7241</v>
      </c>
      <c r="K259" s="137">
        <v>6127</v>
      </c>
      <c r="L259" s="137">
        <v>5747</v>
      </c>
      <c r="M259" s="137">
        <v>5301</v>
      </c>
      <c r="N259" s="137">
        <v>4919</v>
      </c>
      <c r="O259" s="137">
        <v>4614</v>
      </c>
      <c r="P259" s="137">
        <v>4303</v>
      </c>
      <c r="Q259" s="137">
        <v>4130</v>
      </c>
      <c r="R259" s="137">
        <v>4067</v>
      </c>
      <c r="S259" s="137">
        <v>3637</v>
      </c>
      <c r="T259" s="137">
        <v>3384</v>
      </c>
      <c r="U259" s="137">
        <v>3002</v>
      </c>
      <c r="V259" s="137">
        <v>2698</v>
      </c>
      <c r="W259" s="137">
        <v>2553</v>
      </c>
      <c r="X259" s="137">
        <v>2445</v>
      </c>
      <c r="Y259" s="137">
        <v>2185</v>
      </c>
      <c r="Z259" s="137">
        <v>1954</v>
      </c>
      <c r="AA259" s="137">
        <v>1768</v>
      </c>
      <c r="AB259" s="137">
        <v>1593</v>
      </c>
      <c r="AC259" s="137">
        <v>1431</v>
      </c>
      <c r="AD259" s="137">
        <v>1314</v>
      </c>
      <c r="AE259" s="137">
        <v>1197</v>
      </c>
      <c r="AF259" s="137">
        <v>1110</v>
      </c>
      <c r="AG259" s="137">
        <v>1027</v>
      </c>
      <c r="AH259" s="137">
        <v>985</v>
      </c>
      <c r="AI259" s="137">
        <v>977</v>
      </c>
      <c r="AJ259" s="137">
        <v>932</v>
      </c>
      <c r="AK259" s="137">
        <v>912</v>
      </c>
      <c r="AL259" s="137">
        <v>894</v>
      </c>
      <c r="AM259" s="137">
        <v>892</v>
      </c>
      <c r="AN259" s="137">
        <v>892</v>
      </c>
      <c r="AO259" s="137">
        <v>894</v>
      </c>
    </row>
    <row r="260" spans="1:41" ht="18" customHeight="1">
      <c r="A260" s="122" t="s">
        <v>1086</v>
      </c>
      <c r="B260" s="136" t="s">
        <v>1087</v>
      </c>
      <c r="C260" s="137">
        <v>274</v>
      </c>
      <c r="D260" s="137">
        <v>227</v>
      </c>
      <c r="E260" s="137">
        <v>206</v>
      </c>
      <c r="F260" s="137">
        <v>169</v>
      </c>
      <c r="G260" s="137">
        <v>137</v>
      </c>
      <c r="H260" s="137">
        <v>122</v>
      </c>
      <c r="I260" s="137">
        <v>84</v>
      </c>
      <c r="J260" s="137">
        <v>69</v>
      </c>
      <c r="K260" s="137">
        <v>67</v>
      </c>
      <c r="L260" s="137">
        <v>63</v>
      </c>
      <c r="M260" s="137">
        <v>58</v>
      </c>
      <c r="N260" s="137">
        <v>60</v>
      </c>
      <c r="O260" s="137">
        <v>59</v>
      </c>
      <c r="P260" s="137">
        <v>54</v>
      </c>
      <c r="Q260" s="137">
        <v>47</v>
      </c>
      <c r="R260" s="137">
        <v>47</v>
      </c>
      <c r="S260" s="137">
        <v>48</v>
      </c>
      <c r="T260" s="137">
        <v>49</v>
      </c>
      <c r="U260" s="137">
        <v>48</v>
      </c>
      <c r="V260" s="137">
        <v>49</v>
      </c>
      <c r="W260" s="137">
        <v>32</v>
      </c>
      <c r="X260" s="137">
        <v>28</v>
      </c>
      <c r="Y260" s="137">
        <v>23</v>
      </c>
      <c r="Z260" s="137">
        <v>23</v>
      </c>
      <c r="AA260" s="137">
        <v>24</v>
      </c>
      <c r="AB260" s="137">
        <v>18</v>
      </c>
      <c r="AC260" s="137">
        <v>16</v>
      </c>
      <c r="AD260" s="137">
        <v>15</v>
      </c>
      <c r="AE260" s="137">
        <v>11</v>
      </c>
      <c r="AF260" s="137">
        <v>13</v>
      </c>
      <c r="AG260" s="137">
        <v>13</v>
      </c>
      <c r="AH260" s="137">
        <v>15</v>
      </c>
      <c r="AI260" s="137">
        <v>16</v>
      </c>
      <c r="AJ260" s="137">
        <v>16</v>
      </c>
      <c r="AK260" s="137">
        <v>17</v>
      </c>
      <c r="AL260" s="137">
        <v>15</v>
      </c>
      <c r="AM260" s="137">
        <v>15</v>
      </c>
      <c r="AN260" s="137">
        <v>16</v>
      </c>
      <c r="AO260" s="137">
        <v>16</v>
      </c>
    </row>
    <row r="261" spans="1:41" ht="18" customHeight="1">
      <c r="A261" s="122" t="s">
        <v>1088</v>
      </c>
      <c r="B261" s="136" t="s">
        <v>1089</v>
      </c>
      <c r="C261" s="137">
        <v>2350</v>
      </c>
      <c r="D261" s="137">
        <v>2085</v>
      </c>
      <c r="E261" s="137">
        <v>1864</v>
      </c>
      <c r="F261" s="137">
        <v>1619</v>
      </c>
      <c r="G261" s="137">
        <v>1359</v>
      </c>
      <c r="H261" s="137">
        <v>1291</v>
      </c>
      <c r="I261" s="137">
        <v>1198</v>
      </c>
      <c r="J261" s="137">
        <v>1139</v>
      </c>
      <c r="K261" s="137">
        <v>960</v>
      </c>
      <c r="L261" s="137">
        <v>892</v>
      </c>
      <c r="M261" s="137">
        <v>798</v>
      </c>
      <c r="N261" s="137">
        <v>742</v>
      </c>
      <c r="O261" s="137">
        <v>701</v>
      </c>
      <c r="P261" s="137">
        <v>668</v>
      </c>
      <c r="Q261" s="137">
        <v>638</v>
      </c>
      <c r="R261" s="137">
        <v>615</v>
      </c>
      <c r="S261" s="137">
        <v>583</v>
      </c>
      <c r="T261" s="137">
        <v>562</v>
      </c>
      <c r="U261" s="137">
        <v>481</v>
      </c>
      <c r="V261" s="137">
        <v>429</v>
      </c>
      <c r="W261" s="137">
        <v>398</v>
      </c>
      <c r="X261" s="137">
        <v>358</v>
      </c>
      <c r="Y261" s="137">
        <v>337</v>
      </c>
      <c r="Z261" s="137">
        <v>277</v>
      </c>
      <c r="AA261" s="137">
        <v>253</v>
      </c>
      <c r="AB261" s="137">
        <v>228</v>
      </c>
      <c r="AC261" s="137">
        <v>206</v>
      </c>
      <c r="AD261" s="137">
        <v>185</v>
      </c>
      <c r="AE261" s="137">
        <v>171</v>
      </c>
      <c r="AF261" s="137">
        <v>154</v>
      </c>
      <c r="AG261" s="137">
        <v>146</v>
      </c>
      <c r="AH261" s="137">
        <v>134</v>
      </c>
      <c r="AI261" s="137">
        <v>128</v>
      </c>
      <c r="AJ261" s="137">
        <v>121</v>
      </c>
      <c r="AK261" s="137">
        <v>125</v>
      </c>
      <c r="AL261" s="137">
        <v>125</v>
      </c>
      <c r="AM261" s="137">
        <v>123</v>
      </c>
      <c r="AN261" s="137">
        <v>128</v>
      </c>
      <c r="AO261" s="137">
        <v>131</v>
      </c>
    </row>
    <row r="262" spans="1:41" ht="18" customHeight="1">
      <c r="A262" s="122" t="s">
        <v>1090</v>
      </c>
      <c r="B262" s="136" t="s">
        <v>1091</v>
      </c>
      <c r="C262" s="137">
        <v>482</v>
      </c>
      <c r="D262" s="137">
        <v>413</v>
      </c>
      <c r="E262" s="137">
        <v>361</v>
      </c>
      <c r="F262" s="137">
        <v>320</v>
      </c>
      <c r="G262" s="137">
        <v>266</v>
      </c>
      <c r="H262" s="137">
        <v>254</v>
      </c>
      <c r="I262" s="137">
        <v>219</v>
      </c>
      <c r="J262" s="137">
        <v>195</v>
      </c>
      <c r="K262" s="137">
        <v>169</v>
      </c>
      <c r="L262" s="137">
        <v>168</v>
      </c>
      <c r="M262" s="137">
        <v>146</v>
      </c>
      <c r="N262" s="137">
        <v>133</v>
      </c>
      <c r="O262" s="137">
        <v>125</v>
      </c>
      <c r="P262" s="137">
        <v>109</v>
      </c>
      <c r="Q262" s="137">
        <v>100</v>
      </c>
      <c r="R262" s="137">
        <v>93</v>
      </c>
      <c r="S262" s="137">
        <v>86</v>
      </c>
      <c r="T262" s="137">
        <v>79</v>
      </c>
      <c r="U262" s="137">
        <v>65</v>
      </c>
      <c r="V262" s="137">
        <v>64</v>
      </c>
      <c r="W262" s="137">
        <v>55</v>
      </c>
      <c r="X262" s="137">
        <v>46</v>
      </c>
      <c r="Y262" s="137">
        <v>42</v>
      </c>
      <c r="Z262" s="137">
        <v>38</v>
      </c>
      <c r="AA262" s="137">
        <v>36</v>
      </c>
      <c r="AB262" s="137">
        <v>36</v>
      </c>
      <c r="AC262" s="137">
        <v>28</v>
      </c>
      <c r="AD262" s="137">
        <v>31</v>
      </c>
      <c r="AE262" s="137">
        <v>27</v>
      </c>
      <c r="AF262" s="137">
        <v>32</v>
      </c>
      <c r="AG262" s="137">
        <v>20</v>
      </c>
      <c r="AH262" s="137">
        <v>19</v>
      </c>
      <c r="AI262" s="137">
        <v>17</v>
      </c>
      <c r="AJ262" s="137">
        <v>19</v>
      </c>
      <c r="AK262" s="137">
        <v>17</v>
      </c>
      <c r="AL262" s="137">
        <v>17</v>
      </c>
      <c r="AM262" s="137">
        <v>15</v>
      </c>
      <c r="AN262" s="137">
        <v>14</v>
      </c>
      <c r="AO262" s="137">
        <v>15</v>
      </c>
    </row>
    <row r="263" spans="1:41" ht="18" customHeight="1">
      <c r="A263" s="122" t="s">
        <v>1092</v>
      </c>
      <c r="B263" s="136" t="s">
        <v>1093</v>
      </c>
      <c r="C263" s="137">
        <v>998</v>
      </c>
      <c r="D263" s="137">
        <v>813</v>
      </c>
      <c r="E263" s="137">
        <v>727</v>
      </c>
      <c r="F263" s="137">
        <v>662</v>
      </c>
      <c r="G263" s="137">
        <v>548</v>
      </c>
      <c r="H263" s="137">
        <v>520</v>
      </c>
      <c r="I263" s="137">
        <v>500</v>
      </c>
      <c r="J263" s="137">
        <v>454</v>
      </c>
      <c r="K263" s="137">
        <v>378</v>
      </c>
      <c r="L263" s="137">
        <v>331</v>
      </c>
      <c r="M263" s="137">
        <v>311</v>
      </c>
      <c r="N263" s="137">
        <v>292</v>
      </c>
      <c r="O263" s="137">
        <v>261</v>
      </c>
      <c r="P263" s="137">
        <v>230</v>
      </c>
      <c r="Q263" s="137">
        <v>225</v>
      </c>
      <c r="R263" s="137">
        <v>211</v>
      </c>
      <c r="S263" s="137">
        <v>198</v>
      </c>
      <c r="T263" s="137">
        <v>183</v>
      </c>
      <c r="U263" s="137">
        <v>250</v>
      </c>
      <c r="V263" s="137">
        <v>147</v>
      </c>
      <c r="W263" s="137">
        <v>149</v>
      </c>
      <c r="X263" s="137">
        <v>131</v>
      </c>
      <c r="Y263" s="137">
        <v>119</v>
      </c>
      <c r="Z263" s="137">
        <v>106</v>
      </c>
      <c r="AA263" s="137">
        <v>105</v>
      </c>
      <c r="AB263" s="137">
        <v>94</v>
      </c>
      <c r="AC263" s="137">
        <v>85</v>
      </c>
      <c r="AD263" s="137">
        <v>81</v>
      </c>
      <c r="AE263" s="137">
        <v>70</v>
      </c>
      <c r="AF263" s="137">
        <v>66</v>
      </c>
      <c r="AG263" s="137">
        <v>66</v>
      </c>
      <c r="AH263" s="137">
        <v>61</v>
      </c>
      <c r="AI263" s="137">
        <v>62</v>
      </c>
      <c r="AJ263" s="137">
        <v>70</v>
      </c>
      <c r="AK263" s="137">
        <v>61</v>
      </c>
      <c r="AL263" s="137">
        <v>63</v>
      </c>
      <c r="AM263" s="137">
        <v>66</v>
      </c>
      <c r="AN263" s="137">
        <v>66</v>
      </c>
      <c r="AO263" s="137">
        <v>69</v>
      </c>
    </row>
    <row r="264" spans="1:41" ht="18" customHeight="1">
      <c r="A264" s="122" t="s">
        <v>1094</v>
      </c>
      <c r="B264" s="136" t="s">
        <v>1095</v>
      </c>
      <c r="C264" s="137">
        <v>1039</v>
      </c>
      <c r="D264" s="137">
        <v>882</v>
      </c>
      <c r="E264" s="137">
        <v>804</v>
      </c>
      <c r="F264" s="137">
        <v>689</v>
      </c>
      <c r="G264" s="137">
        <v>583</v>
      </c>
      <c r="H264" s="137">
        <v>548</v>
      </c>
      <c r="I264" s="137">
        <v>498</v>
      </c>
      <c r="J264" s="137">
        <v>426</v>
      </c>
      <c r="K264" s="137">
        <v>372</v>
      </c>
      <c r="L264" s="137">
        <v>341</v>
      </c>
      <c r="M264" s="137">
        <v>311</v>
      </c>
      <c r="N264" s="137">
        <v>292</v>
      </c>
      <c r="O264" s="137">
        <v>268</v>
      </c>
      <c r="P264" s="137">
        <v>246</v>
      </c>
      <c r="Q264" s="137">
        <v>224</v>
      </c>
      <c r="R264" s="137">
        <v>210</v>
      </c>
      <c r="S264" s="137">
        <v>197</v>
      </c>
      <c r="T264" s="137">
        <v>178</v>
      </c>
      <c r="U264" s="137">
        <v>166</v>
      </c>
      <c r="V264" s="137">
        <v>168</v>
      </c>
      <c r="W264" s="137">
        <v>143</v>
      </c>
      <c r="X264" s="137">
        <v>138</v>
      </c>
      <c r="Y264" s="137">
        <v>122</v>
      </c>
      <c r="Z264" s="137">
        <v>101</v>
      </c>
      <c r="AA264" s="137">
        <v>102</v>
      </c>
      <c r="AB264" s="137">
        <v>85</v>
      </c>
      <c r="AC264" s="137">
        <v>83</v>
      </c>
      <c r="AD264" s="137">
        <v>69</v>
      </c>
      <c r="AE264" s="137">
        <v>60</v>
      </c>
      <c r="AF264" s="137">
        <v>51</v>
      </c>
      <c r="AG264" s="137">
        <v>41</v>
      </c>
      <c r="AH264" s="137">
        <v>40</v>
      </c>
      <c r="AI264" s="137">
        <v>36</v>
      </c>
      <c r="AJ264" s="137">
        <v>28</v>
      </c>
      <c r="AK264" s="137">
        <v>27</v>
      </c>
      <c r="AL264" s="137">
        <v>27</v>
      </c>
      <c r="AM264" s="137">
        <v>30</v>
      </c>
      <c r="AN264" s="137">
        <v>25</v>
      </c>
      <c r="AO264" s="137">
        <v>26</v>
      </c>
    </row>
    <row r="265" spans="1:41" ht="18" customHeight="1">
      <c r="A265" s="122" t="s">
        <v>1096</v>
      </c>
      <c r="B265" s="136" t="s">
        <v>1097</v>
      </c>
      <c r="C265" s="137">
        <v>860</v>
      </c>
      <c r="D265" s="137">
        <v>724</v>
      </c>
      <c r="E265" s="137">
        <v>652</v>
      </c>
      <c r="F265" s="137">
        <v>563</v>
      </c>
      <c r="G265" s="137">
        <v>452</v>
      </c>
      <c r="H265" s="137">
        <v>408</v>
      </c>
      <c r="I265" s="137">
        <v>349</v>
      </c>
      <c r="J265" s="137">
        <v>321</v>
      </c>
      <c r="K265" s="137">
        <v>275</v>
      </c>
      <c r="L265" s="137">
        <v>263</v>
      </c>
      <c r="M265" s="137">
        <v>237</v>
      </c>
      <c r="N265" s="137">
        <v>212</v>
      </c>
      <c r="O265" s="137">
        <v>201</v>
      </c>
      <c r="P265" s="137">
        <v>183</v>
      </c>
      <c r="Q265" s="137">
        <v>167</v>
      </c>
      <c r="R265" s="137">
        <v>154</v>
      </c>
      <c r="S265" s="137">
        <v>134</v>
      </c>
      <c r="T265" s="137">
        <v>120</v>
      </c>
      <c r="U265" s="137">
        <v>102</v>
      </c>
      <c r="V265" s="137">
        <v>95</v>
      </c>
      <c r="W265" s="137">
        <v>88</v>
      </c>
      <c r="X265" s="137">
        <v>92</v>
      </c>
      <c r="Y265" s="137">
        <v>85</v>
      </c>
      <c r="Z265" s="137">
        <v>69</v>
      </c>
      <c r="AA265" s="137">
        <v>63</v>
      </c>
      <c r="AB265" s="137">
        <v>63</v>
      </c>
      <c r="AC265" s="137">
        <v>52</v>
      </c>
      <c r="AD265" s="137">
        <v>47</v>
      </c>
      <c r="AE265" s="137">
        <v>41</v>
      </c>
      <c r="AF265" s="137">
        <v>38</v>
      </c>
      <c r="AG265" s="137">
        <v>34</v>
      </c>
      <c r="AH265" s="137">
        <v>33</v>
      </c>
      <c r="AI265" s="137">
        <v>31</v>
      </c>
      <c r="AJ265" s="137">
        <v>28</v>
      </c>
      <c r="AK265" s="137">
        <v>25</v>
      </c>
      <c r="AL265" s="137">
        <v>28</v>
      </c>
      <c r="AM265" s="137">
        <v>25</v>
      </c>
      <c r="AN265" s="137">
        <v>28</v>
      </c>
      <c r="AO265" s="137">
        <v>26</v>
      </c>
    </row>
    <row r="266" spans="1:41" ht="18" customHeight="1">
      <c r="A266" s="122" t="s">
        <v>1098</v>
      </c>
      <c r="B266" s="136" t="s">
        <v>1099</v>
      </c>
      <c r="C266" s="137">
        <v>1618</v>
      </c>
      <c r="D266" s="137">
        <v>1274</v>
      </c>
      <c r="E266" s="137">
        <v>1016</v>
      </c>
      <c r="F266" s="137">
        <v>777</v>
      </c>
      <c r="G266" s="137">
        <v>664</v>
      </c>
      <c r="H266" s="137">
        <v>640</v>
      </c>
      <c r="I266" s="137">
        <v>572</v>
      </c>
      <c r="J266" s="137">
        <v>522</v>
      </c>
      <c r="K266" s="137">
        <v>472</v>
      </c>
      <c r="L266" s="137">
        <v>448</v>
      </c>
      <c r="M266" s="137">
        <v>407</v>
      </c>
      <c r="N266" s="137">
        <v>380</v>
      </c>
      <c r="O266" s="137">
        <v>349</v>
      </c>
      <c r="P266" s="137">
        <v>334</v>
      </c>
      <c r="Q266" s="137">
        <v>298</v>
      </c>
      <c r="R266" s="137">
        <v>280</v>
      </c>
      <c r="S266" s="137">
        <v>209</v>
      </c>
      <c r="T266" s="137">
        <v>194</v>
      </c>
      <c r="U266" s="137">
        <v>170</v>
      </c>
      <c r="V266" s="137">
        <v>165</v>
      </c>
      <c r="W266" s="137">
        <v>152</v>
      </c>
      <c r="X266" s="137">
        <v>153</v>
      </c>
      <c r="Y266" s="137">
        <v>148</v>
      </c>
      <c r="Z266" s="137">
        <v>136</v>
      </c>
      <c r="AA266" s="137">
        <v>126</v>
      </c>
      <c r="AB266" s="137">
        <v>111</v>
      </c>
      <c r="AC266" s="137">
        <v>104</v>
      </c>
      <c r="AD266" s="137">
        <v>102</v>
      </c>
      <c r="AE266" s="137">
        <v>83</v>
      </c>
      <c r="AF266" s="137">
        <v>69</v>
      </c>
      <c r="AG266" s="137">
        <v>60</v>
      </c>
      <c r="AH266" s="137">
        <v>56</v>
      </c>
      <c r="AI266" s="137">
        <v>53</v>
      </c>
      <c r="AJ266" s="137">
        <v>52</v>
      </c>
      <c r="AK266" s="137">
        <v>55</v>
      </c>
      <c r="AL266" s="137">
        <v>48</v>
      </c>
      <c r="AM266" s="137">
        <v>47</v>
      </c>
      <c r="AN266" s="137">
        <v>43</v>
      </c>
      <c r="AO266" s="137">
        <v>47</v>
      </c>
    </row>
    <row r="267" spans="1:41" ht="18" customHeight="1">
      <c r="A267" s="122" t="s">
        <v>1100</v>
      </c>
      <c r="B267" s="136" t="s">
        <v>1101</v>
      </c>
      <c r="C267" s="137">
        <v>715</v>
      </c>
      <c r="D267" s="137">
        <v>624</v>
      </c>
      <c r="E267" s="137">
        <v>563</v>
      </c>
      <c r="F267" s="137">
        <v>476</v>
      </c>
      <c r="G267" s="137">
        <v>367</v>
      </c>
      <c r="H267" s="137">
        <v>347</v>
      </c>
      <c r="I267" s="137">
        <v>306</v>
      </c>
      <c r="J267" s="137">
        <v>283</v>
      </c>
      <c r="K267" s="137">
        <v>250</v>
      </c>
      <c r="L267" s="137">
        <v>235</v>
      </c>
      <c r="M267" s="137">
        <v>218</v>
      </c>
      <c r="N267" s="137">
        <v>202</v>
      </c>
      <c r="O267" s="137">
        <v>179</v>
      </c>
      <c r="P267" s="137">
        <v>173</v>
      </c>
      <c r="Q267" s="137">
        <v>160</v>
      </c>
      <c r="R267" s="137">
        <v>146</v>
      </c>
      <c r="S267" s="137">
        <v>136</v>
      </c>
      <c r="T267" s="137">
        <v>129</v>
      </c>
      <c r="U267" s="137">
        <v>114</v>
      </c>
      <c r="V267" s="137">
        <v>115</v>
      </c>
      <c r="W267" s="137">
        <v>103</v>
      </c>
      <c r="X267" s="137">
        <v>100</v>
      </c>
      <c r="Y267" s="137">
        <v>92</v>
      </c>
      <c r="Z267" s="137">
        <v>79</v>
      </c>
      <c r="AA267" s="137">
        <v>79</v>
      </c>
      <c r="AB267" s="137">
        <v>68</v>
      </c>
      <c r="AC267" s="137">
        <v>56</v>
      </c>
      <c r="AD267" s="137">
        <v>48</v>
      </c>
      <c r="AE267" s="137">
        <v>42</v>
      </c>
      <c r="AF267" s="137">
        <v>35</v>
      </c>
      <c r="AG267" s="137">
        <v>39</v>
      </c>
      <c r="AH267" s="137">
        <v>36</v>
      </c>
      <c r="AI267" s="137">
        <v>34</v>
      </c>
      <c r="AJ267" s="137">
        <v>34</v>
      </c>
      <c r="AK267" s="137">
        <v>31</v>
      </c>
      <c r="AL267" s="137">
        <v>29</v>
      </c>
      <c r="AM267" s="137">
        <v>28</v>
      </c>
      <c r="AN267" s="137">
        <v>31</v>
      </c>
      <c r="AO267" s="137">
        <v>33</v>
      </c>
    </row>
    <row r="268" spans="1:41" ht="18" customHeight="1">
      <c r="A268" s="122" t="s">
        <v>1102</v>
      </c>
      <c r="B268" s="136" t="s">
        <v>1103</v>
      </c>
      <c r="C268" s="137">
        <v>607</v>
      </c>
      <c r="D268" s="137">
        <v>515</v>
      </c>
      <c r="E268" s="137">
        <v>465</v>
      </c>
      <c r="F268" s="137">
        <v>407</v>
      </c>
      <c r="G268" s="137">
        <v>342</v>
      </c>
      <c r="H268" s="137">
        <v>316</v>
      </c>
      <c r="I268" s="137">
        <v>275</v>
      </c>
      <c r="J268" s="137">
        <v>239</v>
      </c>
      <c r="K268" s="137">
        <v>208</v>
      </c>
      <c r="L268" s="137">
        <v>191</v>
      </c>
      <c r="M268" s="137">
        <v>180</v>
      </c>
      <c r="N268" s="137">
        <v>164</v>
      </c>
      <c r="O268" s="137">
        <v>152</v>
      </c>
      <c r="P268" s="137">
        <v>138</v>
      </c>
      <c r="Q268" s="137">
        <v>124</v>
      </c>
      <c r="R268" s="137">
        <v>110</v>
      </c>
      <c r="S268" s="137">
        <v>90</v>
      </c>
      <c r="T268" s="137">
        <v>81</v>
      </c>
      <c r="U268" s="137">
        <v>78</v>
      </c>
      <c r="V268" s="137">
        <v>76</v>
      </c>
      <c r="W268" s="137">
        <v>66</v>
      </c>
      <c r="X268" s="137">
        <v>64</v>
      </c>
      <c r="Y268" s="137">
        <v>61</v>
      </c>
      <c r="Z268" s="137">
        <v>58</v>
      </c>
      <c r="AA268" s="137">
        <v>44</v>
      </c>
      <c r="AB268" s="137">
        <v>39</v>
      </c>
      <c r="AC268" s="137">
        <v>36</v>
      </c>
      <c r="AD268" s="137">
        <v>33</v>
      </c>
      <c r="AE268" s="137">
        <v>30</v>
      </c>
      <c r="AF268" s="137">
        <v>26</v>
      </c>
      <c r="AG268" s="137">
        <v>24</v>
      </c>
      <c r="AH268" s="137">
        <v>21</v>
      </c>
      <c r="AI268" s="137">
        <v>25</v>
      </c>
      <c r="AJ268" s="137">
        <v>23</v>
      </c>
      <c r="AK268" s="137">
        <v>22</v>
      </c>
      <c r="AL268" s="137">
        <v>19</v>
      </c>
      <c r="AM268" s="137">
        <v>15</v>
      </c>
      <c r="AN268" s="137">
        <v>15</v>
      </c>
      <c r="AO268" s="137">
        <v>18</v>
      </c>
    </row>
    <row r="269" spans="1:41" ht="18" customHeight="1">
      <c r="A269" s="122" t="s">
        <v>1104</v>
      </c>
      <c r="B269" s="136" t="s">
        <v>1105</v>
      </c>
      <c r="C269" s="137">
        <v>818</v>
      </c>
      <c r="D269" s="137">
        <v>701</v>
      </c>
      <c r="E269" s="137">
        <v>620</v>
      </c>
      <c r="F269" s="137">
        <v>550</v>
      </c>
      <c r="G269" s="137">
        <v>467</v>
      </c>
      <c r="H269" s="137">
        <v>446</v>
      </c>
      <c r="I269" s="137">
        <v>383</v>
      </c>
      <c r="J269" s="137">
        <v>352</v>
      </c>
      <c r="K269" s="137">
        <v>290</v>
      </c>
      <c r="L269" s="137">
        <v>270</v>
      </c>
      <c r="M269" s="137">
        <v>237</v>
      </c>
      <c r="N269" s="137">
        <v>215</v>
      </c>
      <c r="O269" s="137">
        <v>199</v>
      </c>
      <c r="P269" s="137">
        <v>188</v>
      </c>
      <c r="Q269" s="137">
        <v>183</v>
      </c>
      <c r="R269" s="137">
        <v>167</v>
      </c>
      <c r="S269" s="137">
        <v>158</v>
      </c>
      <c r="T269" s="137">
        <v>131</v>
      </c>
      <c r="U269" s="137">
        <v>110</v>
      </c>
      <c r="V269" s="137">
        <v>97</v>
      </c>
      <c r="W269" s="137">
        <v>87</v>
      </c>
      <c r="X269" s="137">
        <v>78</v>
      </c>
      <c r="Y269" s="137">
        <v>64</v>
      </c>
      <c r="Z269" s="137">
        <v>58</v>
      </c>
      <c r="AA269" s="137">
        <v>52</v>
      </c>
      <c r="AB269" s="137">
        <v>42</v>
      </c>
      <c r="AC269" s="137">
        <v>37</v>
      </c>
      <c r="AD269" s="137">
        <v>32</v>
      </c>
      <c r="AE269" s="137">
        <v>29</v>
      </c>
      <c r="AF269" s="137">
        <v>28</v>
      </c>
      <c r="AG269" s="137">
        <v>28</v>
      </c>
      <c r="AH269" s="137">
        <v>26</v>
      </c>
      <c r="AI269" s="137">
        <v>24</v>
      </c>
      <c r="AJ269" s="137">
        <v>20</v>
      </c>
      <c r="AK269" s="137">
        <v>21</v>
      </c>
      <c r="AL269" s="137">
        <v>20</v>
      </c>
      <c r="AM269" s="137">
        <v>19</v>
      </c>
      <c r="AN269" s="137">
        <v>14</v>
      </c>
      <c r="AO269" s="137">
        <v>11</v>
      </c>
    </row>
    <row r="270" spans="1:41" ht="18" customHeight="1">
      <c r="A270" s="122" t="s">
        <v>1106</v>
      </c>
      <c r="B270" s="136" t="s">
        <v>1107</v>
      </c>
      <c r="C270" s="137">
        <v>673</v>
      </c>
      <c r="D270" s="137">
        <v>631</v>
      </c>
      <c r="E270" s="137">
        <v>524</v>
      </c>
      <c r="F270" s="137">
        <v>420</v>
      </c>
      <c r="G270" s="137">
        <v>285</v>
      </c>
      <c r="H270" s="137">
        <v>281</v>
      </c>
      <c r="I270" s="137">
        <v>230</v>
      </c>
      <c r="J270" s="137">
        <v>214</v>
      </c>
      <c r="K270" s="137">
        <v>179</v>
      </c>
      <c r="L270" s="137">
        <v>173</v>
      </c>
      <c r="M270" s="137">
        <v>180</v>
      </c>
      <c r="N270" s="137">
        <v>177</v>
      </c>
      <c r="O270" s="137">
        <v>183</v>
      </c>
      <c r="P270" s="137">
        <v>192</v>
      </c>
      <c r="Q270" s="137">
        <v>169</v>
      </c>
      <c r="R270" s="137">
        <v>165</v>
      </c>
      <c r="S270" s="137">
        <v>165</v>
      </c>
      <c r="T270" s="137">
        <v>166</v>
      </c>
      <c r="U270" s="137">
        <v>145</v>
      </c>
      <c r="V270" s="137">
        <v>134</v>
      </c>
      <c r="W270" s="137">
        <v>129</v>
      </c>
      <c r="X270" s="137">
        <v>133</v>
      </c>
      <c r="Y270" s="137">
        <v>105</v>
      </c>
      <c r="Z270" s="137">
        <v>88</v>
      </c>
      <c r="AA270" s="137">
        <v>91</v>
      </c>
      <c r="AB270" s="137">
        <v>90</v>
      </c>
      <c r="AC270" s="137">
        <v>85</v>
      </c>
      <c r="AD270" s="137">
        <v>67</v>
      </c>
      <c r="AE270" s="137">
        <v>64</v>
      </c>
      <c r="AF270" s="137">
        <v>50</v>
      </c>
      <c r="AG270" s="137">
        <v>36</v>
      </c>
      <c r="AH270" s="137">
        <v>30</v>
      </c>
      <c r="AI270" s="137">
        <v>29</v>
      </c>
      <c r="AJ270" s="137">
        <v>18</v>
      </c>
      <c r="AK270" s="137">
        <v>17</v>
      </c>
      <c r="AL270" s="137">
        <v>14</v>
      </c>
      <c r="AM270" s="137">
        <v>13</v>
      </c>
      <c r="AN270" s="137">
        <v>12</v>
      </c>
      <c r="AO270" s="137">
        <v>14</v>
      </c>
    </row>
    <row r="271" spans="1:41" ht="18" customHeight="1">
      <c r="A271" s="122" t="s">
        <v>1108</v>
      </c>
      <c r="B271" s="136" t="s">
        <v>1109</v>
      </c>
      <c r="C271" s="137">
        <v>3468</v>
      </c>
      <c r="D271" s="137">
        <v>2911</v>
      </c>
      <c r="E271" s="137">
        <v>2425</v>
      </c>
      <c r="F271" s="137">
        <v>1686</v>
      </c>
      <c r="G271" s="137">
        <v>1092</v>
      </c>
      <c r="H271" s="137">
        <v>958</v>
      </c>
      <c r="I271" s="137">
        <v>891</v>
      </c>
      <c r="J271" s="137">
        <v>829</v>
      </c>
      <c r="K271" s="137">
        <v>639</v>
      </c>
      <c r="L271" s="137">
        <v>659</v>
      </c>
      <c r="M271" s="137">
        <v>633</v>
      </c>
      <c r="N271" s="137">
        <v>568</v>
      </c>
      <c r="O271" s="137">
        <v>572</v>
      </c>
      <c r="P271" s="137">
        <v>508</v>
      </c>
      <c r="Q271" s="137">
        <v>599</v>
      </c>
      <c r="R271" s="137">
        <v>800</v>
      </c>
      <c r="S271" s="137">
        <v>644</v>
      </c>
      <c r="T271" s="137">
        <v>574</v>
      </c>
      <c r="U271" s="137">
        <v>412</v>
      </c>
      <c r="V271" s="137">
        <v>351</v>
      </c>
      <c r="W271" s="137">
        <v>411</v>
      </c>
      <c r="X271" s="137">
        <v>415</v>
      </c>
      <c r="Y271" s="137">
        <v>327</v>
      </c>
      <c r="Z271" s="137">
        <v>278</v>
      </c>
      <c r="AA271" s="137">
        <v>174</v>
      </c>
      <c r="AB271" s="137">
        <v>160</v>
      </c>
      <c r="AC271" s="137">
        <v>113</v>
      </c>
      <c r="AD271" s="137">
        <v>109</v>
      </c>
      <c r="AE271" s="137">
        <v>108</v>
      </c>
      <c r="AF271" s="137">
        <v>108</v>
      </c>
      <c r="AG271" s="137">
        <v>95</v>
      </c>
      <c r="AH271" s="137">
        <v>95</v>
      </c>
      <c r="AI271" s="137">
        <v>93</v>
      </c>
      <c r="AJ271" s="137">
        <v>85</v>
      </c>
      <c r="AK271" s="137">
        <v>88</v>
      </c>
      <c r="AL271" s="137">
        <v>86</v>
      </c>
      <c r="AM271" s="137">
        <v>82</v>
      </c>
      <c r="AN271" s="137">
        <v>83</v>
      </c>
      <c r="AO271" s="137">
        <v>82</v>
      </c>
    </row>
    <row r="272" spans="1:41" ht="18" customHeight="1">
      <c r="A272" s="122" t="s">
        <v>1110</v>
      </c>
      <c r="B272" s="136" t="s">
        <v>1111</v>
      </c>
      <c r="C272" s="137">
        <v>945</v>
      </c>
      <c r="D272" s="137">
        <v>811</v>
      </c>
      <c r="E272" s="137">
        <v>757</v>
      </c>
      <c r="F272" s="137">
        <v>701</v>
      </c>
      <c r="G272" s="137">
        <v>597</v>
      </c>
      <c r="H272" s="137">
        <v>578</v>
      </c>
      <c r="I272" s="137">
        <v>533</v>
      </c>
      <c r="J272" s="137">
        <v>507</v>
      </c>
      <c r="K272" s="137">
        <v>464</v>
      </c>
      <c r="L272" s="137">
        <v>456</v>
      </c>
      <c r="M272" s="137">
        <v>437</v>
      </c>
      <c r="N272" s="137">
        <v>425</v>
      </c>
      <c r="O272" s="137">
        <v>409</v>
      </c>
      <c r="P272" s="137">
        <v>402</v>
      </c>
      <c r="Q272" s="137">
        <v>390</v>
      </c>
      <c r="R272" s="137">
        <v>358</v>
      </c>
      <c r="S272" s="137">
        <v>340</v>
      </c>
      <c r="T272" s="137">
        <v>347</v>
      </c>
      <c r="U272" s="137">
        <v>327</v>
      </c>
      <c r="V272" s="137">
        <v>327</v>
      </c>
      <c r="W272" s="137">
        <v>327</v>
      </c>
      <c r="X272" s="137">
        <v>318</v>
      </c>
      <c r="Y272" s="137">
        <v>305</v>
      </c>
      <c r="Z272" s="137">
        <v>310</v>
      </c>
      <c r="AA272" s="137">
        <v>316</v>
      </c>
      <c r="AB272" s="137">
        <v>304</v>
      </c>
      <c r="AC272" s="137">
        <v>300</v>
      </c>
      <c r="AD272" s="137">
        <v>290</v>
      </c>
      <c r="AE272" s="137">
        <v>290</v>
      </c>
      <c r="AF272" s="137">
        <v>288</v>
      </c>
      <c r="AG272" s="137">
        <v>283</v>
      </c>
      <c r="AH272" s="137">
        <v>285</v>
      </c>
      <c r="AI272" s="137">
        <v>288</v>
      </c>
      <c r="AJ272" s="137">
        <v>286</v>
      </c>
      <c r="AK272" s="137">
        <v>280</v>
      </c>
      <c r="AL272" s="137">
        <v>280</v>
      </c>
      <c r="AM272" s="137">
        <v>288</v>
      </c>
      <c r="AN272" s="137">
        <v>297</v>
      </c>
      <c r="AO272" s="137">
        <v>287</v>
      </c>
    </row>
    <row r="273" spans="1:41" ht="18" customHeight="1">
      <c r="A273" s="122" t="s">
        <v>1112</v>
      </c>
      <c r="B273" s="136" t="s">
        <v>1113</v>
      </c>
      <c r="C273" s="137">
        <v>584</v>
      </c>
      <c r="D273" s="137">
        <v>506</v>
      </c>
      <c r="E273" s="137">
        <v>471</v>
      </c>
      <c r="F273" s="137">
        <v>411</v>
      </c>
      <c r="G273" s="137">
        <v>357</v>
      </c>
      <c r="H273" s="137">
        <v>341</v>
      </c>
      <c r="I273" s="137">
        <v>320</v>
      </c>
      <c r="J273" s="137">
        <v>281</v>
      </c>
      <c r="K273" s="137">
        <v>217</v>
      </c>
      <c r="L273" s="137">
        <v>192</v>
      </c>
      <c r="M273" s="137">
        <v>176</v>
      </c>
      <c r="N273" s="137">
        <v>161</v>
      </c>
      <c r="O273" s="137">
        <v>143</v>
      </c>
      <c r="P273" s="137">
        <v>132</v>
      </c>
      <c r="Q273" s="137">
        <v>115</v>
      </c>
      <c r="R273" s="137">
        <v>104</v>
      </c>
      <c r="S273" s="137">
        <v>93</v>
      </c>
      <c r="T273" s="137">
        <v>86</v>
      </c>
      <c r="U273" s="137">
        <v>79</v>
      </c>
      <c r="V273" s="137">
        <v>71</v>
      </c>
      <c r="W273" s="137">
        <v>59</v>
      </c>
      <c r="X273" s="137">
        <v>52</v>
      </c>
      <c r="Y273" s="137">
        <v>47</v>
      </c>
      <c r="Z273" s="137">
        <v>41</v>
      </c>
      <c r="AA273" s="137">
        <v>36</v>
      </c>
      <c r="AB273" s="137">
        <v>31</v>
      </c>
      <c r="AC273" s="137">
        <v>26</v>
      </c>
      <c r="AD273" s="137">
        <v>23</v>
      </c>
      <c r="AE273" s="137">
        <v>23</v>
      </c>
      <c r="AF273" s="137">
        <v>20</v>
      </c>
      <c r="AG273" s="137">
        <v>19</v>
      </c>
      <c r="AH273" s="137">
        <v>17</v>
      </c>
      <c r="AI273" s="137">
        <v>19</v>
      </c>
      <c r="AJ273" s="137">
        <v>17</v>
      </c>
      <c r="AK273" s="137">
        <v>17</v>
      </c>
      <c r="AL273" s="137">
        <v>20</v>
      </c>
      <c r="AM273" s="137">
        <v>21</v>
      </c>
      <c r="AN273" s="137">
        <v>22</v>
      </c>
      <c r="AO273" s="137">
        <v>17</v>
      </c>
    </row>
    <row r="274" spans="1:41" ht="18" customHeight="1">
      <c r="A274" s="136" t="s">
        <v>1114</v>
      </c>
      <c r="B274" s="136" t="s">
        <v>1115</v>
      </c>
      <c r="C274" s="137">
        <v>967</v>
      </c>
      <c r="D274" s="137">
        <v>824</v>
      </c>
      <c r="E274" s="137">
        <v>733</v>
      </c>
      <c r="F274" s="137">
        <v>636</v>
      </c>
      <c r="G274" s="137">
        <v>531</v>
      </c>
      <c r="H274" s="137">
        <v>482</v>
      </c>
      <c r="I274" s="137">
        <v>397</v>
      </c>
      <c r="J274" s="137">
        <v>365</v>
      </c>
      <c r="K274" s="137">
        <v>292</v>
      </c>
      <c r="L274" s="137">
        <v>263</v>
      </c>
      <c r="M274" s="137">
        <v>246</v>
      </c>
      <c r="N274" s="137">
        <v>227</v>
      </c>
      <c r="O274" s="137">
        <v>220</v>
      </c>
      <c r="P274" s="137">
        <v>211</v>
      </c>
      <c r="Q274" s="137">
        <v>192</v>
      </c>
      <c r="R274" s="137">
        <v>163</v>
      </c>
      <c r="S274" s="137">
        <v>152</v>
      </c>
      <c r="T274" s="137">
        <v>143</v>
      </c>
      <c r="U274" s="137">
        <v>128</v>
      </c>
      <c r="V274" s="137">
        <v>95</v>
      </c>
      <c r="W274" s="137">
        <v>65</v>
      </c>
      <c r="X274" s="137">
        <v>60</v>
      </c>
      <c r="Y274" s="137">
        <v>53</v>
      </c>
      <c r="Z274" s="137">
        <v>52</v>
      </c>
      <c r="AA274" s="137">
        <v>43</v>
      </c>
      <c r="AB274" s="137">
        <v>41</v>
      </c>
      <c r="AC274" s="137">
        <v>37</v>
      </c>
      <c r="AD274" s="137">
        <v>30</v>
      </c>
      <c r="AE274" s="137">
        <v>30</v>
      </c>
      <c r="AF274" s="137">
        <v>28</v>
      </c>
      <c r="AG274" s="137">
        <v>22</v>
      </c>
      <c r="AH274" s="137">
        <v>21</v>
      </c>
      <c r="AI274" s="137">
        <v>23</v>
      </c>
      <c r="AJ274" s="137">
        <v>22</v>
      </c>
      <c r="AK274" s="137">
        <v>22</v>
      </c>
      <c r="AL274" s="137">
        <v>20</v>
      </c>
      <c r="AM274" s="137">
        <v>21</v>
      </c>
      <c r="AN274" s="137">
        <v>21</v>
      </c>
      <c r="AO274" s="137">
        <v>22</v>
      </c>
    </row>
    <row r="275" spans="1:41" ht="18" customHeight="1">
      <c r="A275" s="122" t="s">
        <v>1116</v>
      </c>
      <c r="B275" s="136" t="s">
        <v>1117</v>
      </c>
      <c r="C275" s="137">
        <v>662</v>
      </c>
      <c r="D275" s="137">
        <v>551</v>
      </c>
      <c r="E275" s="137">
        <v>501</v>
      </c>
      <c r="F275" s="137">
        <v>427</v>
      </c>
      <c r="G275" s="137">
        <v>343</v>
      </c>
      <c r="H275" s="137">
        <v>314</v>
      </c>
      <c r="I275" s="137">
        <v>274</v>
      </c>
      <c r="J275" s="137">
        <v>251</v>
      </c>
      <c r="K275" s="137">
        <v>225</v>
      </c>
      <c r="L275" s="137">
        <v>210</v>
      </c>
      <c r="M275" s="137">
        <v>197</v>
      </c>
      <c r="N275" s="137">
        <v>186</v>
      </c>
      <c r="O275" s="137">
        <v>172</v>
      </c>
      <c r="P275" s="137">
        <v>163</v>
      </c>
      <c r="Q275" s="137">
        <v>155</v>
      </c>
      <c r="R275" s="137">
        <v>136</v>
      </c>
      <c r="S275" s="137">
        <v>129</v>
      </c>
      <c r="T275" s="137">
        <v>125</v>
      </c>
      <c r="U275" s="137">
        <v>99</v>
      </c>
      <c r="V275" s="137">
        <v>94</v>
      </c>
      <c r="W275" s="137">
        <v>87</v>
      </c>
      <c r="X275" s="137">
        <v>91</v>
      </c>
      <c r="Y275" s="137">
        <v>88</v>
      </c>
      <c r="Z275" s="137">
        <v>76</v>
      </c>
      <c r="AA275" s="137">
        <v>74</v>
      </c>
      <c r="AB275" s="137">
        <v>45</v>
      </c>
      <c r="AC275" s="137">
        <v>36</v>
      </c>
      <c r="AD275" s="137">
        <v>28</v>
      </c>
      <c r="AE275" s="137">
        <v>17</v>
      </c>
      <c r="AF275" s="137">
        <v>14</v>
      </c>
      <c r="AG275" s="137">
        <v>11</v>
      </c>
      <c r="AH275" s="137">
        <v>10</v>
      </c>
      <c r="AI275" s="137">
        <v>10</v>
      </c>
      <c r="AJ275" s="137">
        <v>9</v>
      </c>
      <c r="AK275" s="137">
        <v>7</v>
      </c>
      <c r="AL275" s="137">
        <v>7</v>
      </c>
      <c r="AM275" s="137">
        <v>6</v>
      </c>
      <c r="AN275" s="137" t="s">
        <v>631</v>
      </c>
      <c r="AO275" s="137">
        <v>5</v>
      </c>
    </row>
    <row r="276" spans="1:41" ht="18" customHeight="1">
      <c r="A276" s="122" t="s">
        <v>1118</v>
      </c>
      <c r="B276" s="136" t="s">
        <v>1119</v>
      </c>
      <c r="C276" s="137">
        <v>1261</v>
      </c>
      <c r="D276" s="137">
        <v>1165</v>
      </c>
      <c r="E276" s="137">
        <v>926</v>
      </c>
      <c r="F276" s="137">
        <v>802</v>
      </c>
      <c r="G276" s="137">
        <v>665</v>
      </c>
      <c r="H276" s="137">
        <v>623</v>
      </c>
      <c r="I276" s="137">
        <v>537</v>
      </c>
      <c r="J276" s="137">
        <v>491</v>
      </c>
      <c r="K276" s="137">
        <v>409</v>
      </c>
      <c r="L276" s="137">
        <v>358</v>
      </c>
      <c r="M276" s="137">
        <v>313</v>
      </c>
      <c r="N276" s="137">
        <v>280</v>
      </c>
      <c r="O276" s="137">
        <v>230</v>
      </c>
      <c r="P276" s="137">
        <v>197</v>
      </c>
      <c r="Q276" s="137">
        <v>186</v>
      </c>
      <c r="R276" s="137">
        <v>168</v>
      </c>
      <c r="S276" s="137">
        <v>148</v>
      </c>
      <c r="T276" s="137">
        <v>121</v>
      </c>
      <c r="U276" s="137">
        <v>101</v>
      </c>
      <c r="V276" s="137">
        <v>95</v>
      </c>
      <c r="W276" s="137">
        <v>92</v>
      </c>
      <c r="X276" s="137">
        <v>90</v>
      </c>
      <c r="Y276" s="137">
        <v>75</v>
      </c>
      <c r="Z276" s="137">
        <v>76</v>
      </c>
      <c r="AA276" s="137">
        <v>64</v>
      </c>
      <c r="AB276" s="137">
        <v>61</v>
      </c>
      <c r="AC276" s="137">
        <v>58</v>
      </c>
      <c r="AD276" s="137">
        <v>56</v>
      </c>
      <c r="AE276" s="137">
        <v>49</v>
      </c>
      <c r="AF276" s="137">
        <v>42</v>
      </c>
      <c r="AG276" s="137">
        <v>44</v>
      </c>
      <c r="AH276" s="137">
        <v>40</v>
      </c>
      <c r="AI276" s="137">
        <v>44</v>
      </c>
      <c r="AJ276" s="137">
        <v>42</v>
      </c>
      <c r="AK276" s="137">
        <v>39</v>
      </c>
      <c r="AL276" s="137">
        <v>38</v>
      </c>
      <c r="AM276" s="137">
        <v>40</v>
      </c>
      <c r="AN276" s="137">
        <v>36</v>
      </c>
      <c r="AO276" s="137">
        <v>39</v>
      </c>
    </row>
    <row r="277" spans="1:41" ht="18" customHeight="1">
      <c r="A277" s="122" t="s">
        <v>1120</v>
      </c>
      <c r="B277" s="136" t="s">
        <v>1121</v>
      </c>
      <c r="C277" s="137">
        <v>460</v>
      </c>
      <c r="D277" s="137">
        <v>395</v>
      </c>
      <c r="E277" s="137">
        <v>364</v>
      </c>
      <c r="F277" s="137">
        <v>321</v>
      </c>
      <c r="G277" s="137">
        <v>250</v>
      </c>
      <c r="H277" s="137">
        <v>238</v>
      </c>
      <c r="I277" s="137">
        <v>207</v>
      </c>
      <c r="J277" s="137">
        <v>184</v>
      </c>
      <c r="K277" s="137">
        <v>165</v>
      </c>
      <c r="L277" s="137">
        <v>143</v>
      </c>
      <c r="M277" s="137">
        <v>129</v>
      </c>
      <c r="N277" s="137">
        <v>122</v>
      </c>
      <c r="O277" s="137">
        <v>115</v>
      </c>
      <c r="P277" s="137">
        <v>106</v>
      </c>
      <c r="Q277" s="137">
        <v>95</v>
      </c>
      <c r="R277" s="137">
        <v>85</v>
      </c>
      <c r="S277" s="137">
        <v>76</v>
      </c>
      <c r="T277" s="137">
        <v>62</v>
      </c>
      <c r="U277" s="137">
        <v>59</v>
      </c>
      <c r="V277" s="137">
        <v>60</v>
      </c>
      <c r="W277" s="137">
        <v>48</v>
      </c>
      <c r="X277" s="137">
        <v>40</v>
      </c>
      <c r="Y277" s="137">
        <v>37</v>
      </c>
      <c r="Z277" s="137">
        <v>35</v>
      </c>
      <c r="AA277" s="137">
        <v>36</v>
      </c>
      <c r="AB277" s="137">
        <v>35</v>
      </c>
      <c r="AC277" s="137">
        <v>31</v>
      </c>
      <c r="AD277" s="137">
        <v>29</v>
      </c>
      <c r="AE277" s="137">
        <v>17</v>
      </c>
      <c r="AF277" s="137">
        <v>15</v>
      </c>
      <c r="AG277" s="137">
        <v>15</v>
      </c>
      <c r="AH277" s="137">
        <v>15</v>
      </c>
      <c r="AI277" s="137">
        <v>16</v>
      </c>
      <c r="AJ277" s="137">
        <v>12</v>
      </c>
      <c r="AK277" s="137">
        <v>12</v>
      </c>
      <c r="AL277" s="137">
        <v>10</v>
      </c>
      <c r="AM277" s="137">
        <v>11</v>
      </c>
      <c r="AN277" s="137">
        <v>9</v>
      </c>
      <c r="AO277" s="137">
        <v>9</v>
      </c>
    </row>
    <row r="278" spans="1:41" ht="18" customHeight="1">
      <c r="A278" s="122" t="s">
        <v>1122</v>
      </c>
      <c r="B278" s="136" t="s">
        <v>1123</v>
      </c>
      <c r="C278" s="137">
        <v>379</v>
      </c>
      <c r="D278" s="137">
        <v>315</v>
      </c>
      <c r="E278" s="137">
        <v>266</v>
      </c>
      <c r="F278" s="137">
        <v>237</v>
      </c>
      <c r="G278" s="137">
        <v>190</v>
      </c>
      <c r="H278" s="137">
        <v>164</v>
      </c>
      <c r="I278" s="137">
        <v>139</v>
      </c>
      <c r="J278" s="137">
        <v>119</v>
      </c>
      <c r="K278" s="137">
        <v>96</v>
      </c>
      <c r="L278" s="137">
        <v>91</v>
      </c>
      <c r="M278" s="137">
        <v>87</v>
      </c>
      <c r="N278" s="137">
        <v>81</v>
      </c>
      <c r="O278" s="137">
        <v>76</v>
      </c>
      <c r="P278" s="137">
        <v>69</v>
      </c>
      <c r="Q278" s="137">
        <v>63</v>
      </c>
      <c r="R278" s="137">
        <v>55</v>
      </c>
      <c r="S278" s="137">
        <v>51</v>
      </c>
      <c r="T278" s="137">
        <v>54</v>
      </c>
      <c r="U278" s="137">
        <v>68</v>
      </c>
      <c r="V278" s="137">
        <v>66</v>
      </c>
      <c r="W278" s="137">
        <v>62</v>
      </c>
      <c r="X278" s="137">
        <v>58</v>
      </c>
      <c r="Y278" s="137">
        <v>55</v>
      </c>
      <c r="Z278" s="137">
        <v>53</v>
      </c>
      <c r="AA278" s="137">
        <v>50</v>
      </c>
      <c r="AB278" s="137">
        <v>42</v>
      </c>
      <c r="AC278" s="137">
        <v>42</v>
      </c>
      <c r="AD278" s="137">
        <v>39</v>
      </c>
      <c r="AE278" s="137">
        <v>35</v>
      </c>
      <c r="AF278" s="137">
        <v>33</v>
      </c>
      <c r="AG278" s="137">
        <v>31</v>
      </c>
      <c r="AH278" s="137">
        <v>31</v>
      </c>
      <c r="AI278" s="137">
        <v>29</v>
      </c>
      <c r="AJ278" s="137">
        <v>30</v>
      </c>
      <c r="AK278" s="137">
        <v>29</v>
      </c>
      <c r="AL278" s="137">
        <v>28</v>
      </c>
      <c r="AM278" s="137">
        <v>27</v>
      </c>
      <c r="AN278" s="137">
        <v>29</v>
      </c>
      <c r="AO278" s="137">
        <v>27</v>
      </c>
    </row>
    <row r="279" spans="1:41" ht="18" customHeight="1">
      <c r="A279" s="122"/>
      <c r="B279" s="136" t="s">
        <v>650</v>
      </c>
      <c r="C279" s="137">
        <v>63</v>
      </c>
      <c r="D279" s="137">
        <v>62</v>
      </c>
      <c r="E279" s="137">
        <v>62</v>
      </c>
      <c r="F279" s="137">
        <v>56</v>
      </c>
      <c r="G279" s="137">
        <v>58</v>
      </c>
      <c r="H279" s="137">
        <v>56</v>
      </c>
      <c r="I279" s="137">
        <v>54</v>
      </c>
      <c r="J279" s="137">
        <v>52</v>
      </c>
      <c r="K279" s="137">
        <v>54</v>
      </c>
      <c r="L279" s="137">
        <v>54</v>
      </c>
      <c r="M279" s="137">
        <v>55</v>
      </c>
      <c r="N279" s="137">
        <v>53</v>
      </c>
      <c r="O279" s="137">
        <v>52</v>
      </c>
      <c r="P279" s="137">
        <v>53</v>
      </c>
      <c r="Q279" s="137">
        <v>54</v>
      </c>
      <c r="R279" s="137">
        <v>52</v>
      </c>
      <c r="S279" s="137">
        <v>51</v>
      </c>
      <c r="T279" s="137">
        <v>49</v>
      </c>
      <c r="U279" s="137">
        <v>49</v>
      </c>
      <c r="V279" s="137">
        <v>47</v>
      </c>
      <c r="W279" s="137">
        <v>45</v>
      </c>
      <c r="X279" s="137">
        <v>53</v>
      </c>
      <c r="Y279" s="137">
        <v>47</v>
      </c>
      <c r="Z279" s="137">
        <v>46</v>
      </c>
      <c r="AA279" s="137">
        <v>47</v>
      </c>
      <c r="AB279" s="137">
        <v>47</v>
      </c>
      <c r="AC279" s="137">
        <v>44</v>
      </c>
      <c r="AD279" s="137">
        <v>42</v>
      </c>
      <c r="AE279" s="137">
        <v>38</v>
      </c>
      <c r="AF279" s="137">
        <v>38</v>
      </c>
      <c r="AG279" s="137">
        <v>39</v>
      </c>
      <c r="AH279" s="137">
        <v>39</v>
      </c>
      <c r="AI279" s="137">
        <v>40</v>
      </c>
      <c r="AJ279" s="137">
        <v>39</v>
      </c>
      <c r="AK279" s="137">
        <v>39</v>
      </c>
      <c r="AL279" s="137">
        <v>38</v>
      </c>
      <c r="AM279" s="137">
        <v>37</v>
      </c>
      <c r="AN279" s="137">
        <v>39</v>
      </c>
      <c r="AO279" s="137">
        <v>39</v>
      </c>
    </row>
    <row r="280" spans="1:41" ht="18" customHeight="1">
      <c r="A280" s="122" t="s">
        <v>1124</v>
      </c>
      <c r="B280" s="136" t="s">
        <v>1125</v>
      </c>
      <c r="C280" s="137">
        <v>65245</v>
      </c>
      <c r="D280" s="137">
        <v>56756</v>
      </c>
      <c r="E280" s="137">
        <v>51205</v>
      </c>
      <c r="F280" s="137">
        <v>38057</v>
      </c>
      <c r="G280" s="137">
        <v>29528</v>
      </c>
      <c r="H280" s="137">
        <v>26830</v>
      </c>
      <c r="I280" s="137">
        <v>22453</v>
      </c>
      <c r="J280" s="137">
        <v>18934</v>
      </c>
      <c r="K280" s="137">
        <v>15767</v>
      </c>
      <c r="L280" s="137">
        <v>14271</v>
      </c>
      <c r="M280" s="137">
        <v>13242</v>
      </c>
      <c r="N280" s="137">
        <v>12252</v>
      </c>
      <c r="O280" s="137">
        <v>11202</v>
      </c>
      <c r="P280" s="137">
        <v>10370</v>
      </c>
      <c r="Q280" s="137">
        <v>9466</v>
      </c>
      <c r="R280" s="137">
        <v>8841</v>
      </c>
      <c r="S280" s="137">
        <v>8059</v>
      </c>
      <c r="T280" s="137">
        <v>7514</v>
      </c>
      <c r="U280" s="137">
        <v>6772</v>
      </c>
      <c r="V280" s="137">
        <v>6403</v>
      </c>
      <c r="W280" s="137">
        <v>5891</v>
      </c>
      <c r="X280" s="137">
        <v>5565</v>
      </c>
      <c r="Y280" s="137">
        <v>4975</v>
      </c>
      <c r="Z280" s="137">
        <v>4399</v>
      </c>
      <c r="AA280" s="137">
        <v>4022</v>
      </c>
      <c r="AB280" s="137">
        <v>3776</v>
      </c>
      <c r="AC280" s="137">
        <v>3398</v>
      </c>
      <c r="AD280" s="137">
        <v>3075</v>
      </c>
      <c r="AE280" s="137">
        <v>2676</v>
      </c>
      <c r="AF280" s="137">
        <v>2530</v>
      </c>
      <c r="AG280" s="137">
        <v>2340</v>
      </c>
      <c r="AH280" s="137">
        <v>2222</v>
      </c>
      <c r="AI280" s="137">
        <v>2318</v>
      </c>
      <c r="AJ280" s="137">
        <v>2327</v>
      </c>
      <c r="AK280" s="137">
        <v>2344</v>
      </c>
      <c r="AL280" s="137">
        <v>2462</v>
      </c>
      <c r="AM280" s="137">
        <v>2522</v>
      </c>
      <c r="AN280" s="137">
        <v>2550</v>
      </c>
      <c r="AO280" s="137">
        <v>2571</v>
      </c>
    </row>
    <row r="281" spans="1:41" ht="18" customHeight="1">
      <c r="A281" s="122" t="s">
        <v>1126</v>
      </c>
      <c r="B281" s="136" t="s">
        <v>1127</v>
      </c>
      <c r="C281" s="137">
        <v>419</v>
      </c>
      <c r="D281" s="137">
        <v>360</v>
      </c>
      <c r="E281" s="137">
        <v>330</v>
      </c>
      <c r="F281" s="137">
        <v>284</v>
      </c>
      <c r="G281" s="137">
        <v>219</v>
      </c>
      <c r="H281" s="137">
        <v>204</v>
      </c>
      <c r="I281" s="137">
        <v>185</v>
      </c>
      <c r="J281" s="137">
        <v>163</v>
      </c>
      <c r="K281" s="137">
        <v>142</v>
      </c>
      <c r="L281" s="137">
        <v>138</v>
      </c>
      <c r="M281" s="137">
        <v>132</v>
      </c>
      <c r="N281" s="137">
        <v>124</v>
      </c>
      <c r="O281" s="137">
        <v>105</v>
      </c>
      <c r="P281" s="137">
        <v>96</v>
      </c>
      <c r="Q281" s="137">
        <v>89</v>
      </c>
      <c r="R281" s="137">
        <v>83</v>
      </c>
      <c r="S281" s="137">
        <v>70</v>
      </c>
      <c r="T281" s="137">
        <v>64</v>
      </c>
      <c r="U281" s="137">
        <v>61</v>
      </c>
      <c r="V281" s="137">
        <v>60</v>
      </c>
      <c r="W281" s="137">
        <v>55</v>
      </c>
      <c r="X281" s="137">
        <v>55</v>
      </c>
      <c r="Y281" s="137">
        <v>51</v>
      </c>
      <c r="Z281" s="137">
        <v>48</v>
      </c>
      <c r="AA281" s="137">
        <v>45</v>
      </c>
      <c r="AB281" s="137">
        <v>50</v>
      </c>
      <c r="AC281" s="137">
        <v>50</v>
      </c>
      <c r="AD281" s="137">
        <v>46</v>
      </c>
      <c r="AE281" s="137">
        <v>47</v>
      </c>
      <c r="AF281" s="137">
        <v>37</v>
      </c>
      <c r="AG281" s="137">
        <v>34</v>
      </c>
      <c r="AH281" s="137">
        <v>31</v>
      </c>
      <c r="AI281" s="137">
        <v>31</v>
      </c>
      <c r="AJ281" s="137">
        <v>31</v>
      </c>
      <c r="AK281" s="137">
        <v>31</v>
      </c>
      <c r="AL281" s="137">
        <v>30</v>
      </c>
      <c r="AM281" s="137">
        <v>30</v>
      </c>
      <c r="AN281" s="137">
        <v>31</v>
      </c>
      <c r="AO281" s="137">
        <v>34</v>
      </c>
    </row>
    <row r="282" spans="1:41" ht="18" customHeight="1">
      <c r="A282" s="122" t="s">
        <v>1128</v>
      </c>
      <c r="B282" s="136" t="s">
        <v>1129</v>
      </c>
      <c r="C282" s="137">
        <v>676</v>
      </c>
      <c r="D282" s="137">
        <v>590</v>
      </c>
      <c r="E282" s="137">
        <v>529</v>
      </c>
      <c r="F282" s="137">
        <v>457</v>
      </c>
      <c r="G282" s="137">
        <v>379</v>
      </c>
      <c r="H282" s="137">
        <v>357</v>
      </c>
      <c r="I282" s="137">
        <v>317</v>
      </c>
      <c r="J282" s="137">
        <v>281</v>
      </c>
      <c r="K282" s="137">
        <v>228</v>
      </c>
      <c r="L282" s="137">
        <v>213</v>
      </c>
      <c r="M282" s="137">
        <v>190</v>
      </c>
      <c r="N282" s="137">
        <v>188</v>
      </c>
      <c r="O282" s="137">
        <v>164</v>
      </c>
      <c r="P282" s="137">
        <v>149</v>
      </c>
      <c r="Q282" s="137">
        <v>144</v>
      </c>
      <c r="R282" s="137">
        <v>138</v>
      </c>
      <c r="S282" s="137">
        <v>130</v>
      </c>
      <c r="T282" s="137">
        <v>117</v>
      </c>
      <c r="U282" s="137">
        <v>110</v>
      </c>
      <c r="V282" s="137">
        <v>101</v>
      </c>
      <c r="W282" s="137">
        <v>91</v>
      </c>
      <c r="X282" s="137">
        <v>86</v>
      </c>
      <c r="Y282" s="137">
        <v>77</v>
      </c>
      <c r="Z282" s="137">
        <v>67</v>
      </c>
      <c r="AA282" s="137">
        <v>61</v>
      </c>
      <c r="AB282" s="137">
        <v>58</v>
      </c>
      <c r="AC282" s="137">
        <v>43</v>
      </c>
      <c r="AD282" s="137">
        <v>45</v>
      </c>
      <c r="AE282" s="137">
        <v>33</v>
      </c>
      <c r="AF282" s="137">
        <v>33</v>
      </c>
      <c r="AG282" s="137">
        <v>31</v>
      </c>
      <c r="AH282" s="137">
        <v>28</v>
      </c>
      <c r="AI282" s="137">
        <v>24</v>
      </c>
      <c r="AJ282" s="137">
        <v>26</v>
      </c>
      <c r="AK282" s="137">
        <v>23</v>
      </c>
      <c r="AL282" s="137">
        <v>23</v>
      </c>
      <c r="AM282" s="137">
        <v>16</v>
      </c>
      <c r="AN282" s="137">
        <v>17</v>
      </c>
      <c r="AO282" s="137">
        <v>18</v>
      </c>
    </row>
    <row r="283" spans="1:41" ht="18" customHeight="1">
      <c r="A283" s="122" t="s">
        <v>1130</v>
      </c>
      <c r="B283" s="136" t="s">
        <v>1131</v>
      </c>
      <c r="C283" s="137">
        <v>398</v>
      </c>
      <c r="D283" s="137">
        <v>332</v>
      </c>
      <c r="E283" s="137">
        <v>297</v>
      </c>
      <c r="F283" s="137">
        <v>264</v>
      </c>
      <c r="G283" s="137">
        <v>226</v>
      </c>
      <c r="H283" s="137">
        <v>208</v>
      </c>
      <c r="I283" s="137">
        <v>180</v>
      </c>
      <c r="J283" s="137">
        <v>168</v>
      </c>
      <c r="K283" s="137">
        <v>152</v>
      </c>
      <c r="L283" s="137">
        <v>148</v>
      </c>
      <c r="M283" s="137">
        <v>132</v>
      </c>
      <c r="N283" s="137">
        <v>123</v>
      </c>
      <c r="O283" s="137">
        <v>111</v>
      </c>
      <c r="P283" s="137">
        <v>102</v>
      </c>
      <c r="Q283" s="137">
        <v>97</v>
      </c>
      <c r="R283" s="137">
        <v>92</v>
      </c>
      <c r="S283" s="137">
        <v>84</v>
      </c>
      <c r="T283" s="137">
        <v>76</v>
      </c>
      <c r="U283" s="137">
        <v>70</v>
      </c>
      <c r="V283" s="137">
        <v>67</v>
      </c>
      <c r="W283" s="137">
        <v>58</v>
      </c>
      <c r="X283" s="137">
        <v>55</v>
      </c>
      <c r="Y283" s="137">
        <v>49</v>
      </c>
      <c r="Z283" s="137">
        <v>43</v>
      </c>
      <c r="AA283" s="137">
        <v>39</v>
      </c>
      <c r="AB283" s="137">
        <v>38</v>
      </c>
      <c r="AC283" s="137">
        <v>30</v>
      </c>
      <c r="AD283" s="137">
        <v>28</v>
      </c>
      <c r="AE283" s="137">
        <v>26</v>
      </c>
      <c r="AF283" s="137">
        <v>28</v>
      </c>
      <c r="AG283" s="137">
        <v>27</v>
      </c>
      <c r="AH283" s="137">
        <v>23</v>
      </c>
      <c r="AI283" s="137">
        <v>20</v>
      </c>
      <c r="AJ283" s="137">
        <v>17</v>
      </c>
      <c r="AK283" s="137">
        <v>18</v>
      </c>
      <c r="AL283" s="137">
        <v>18</v>
      </c>
      <c r="AM283" s="137">
        <v>16</v>
      </c>
      <c r="AN283" s="137">
        <v>10</v>
      </c>
      <c r="AO283" s="137">
        <v>11</v>
      </c>
    </row>
    <row r="284" spans="1:41" ht="18" customHeight="1">
      <c r="A284" s="122" t="s">
        <v>1132</v>
      </c>
      <c r="B284" s="136" t="s">
        <v>1133</v>
      </c>
      <c r="C284" s="137">
        <v>698</v>
      </c>
      <c r="D284" s="137">
        <v>645</v>
      </c>
      <c r="E284" s="137">
        <v>603</v>
      </c>
      <c r="F284" s="137">
        <v>500</v>
      </c>
      <c r="G284" s="137">
        <v>408</v>
      </c>
      <c r="H284" s="137">
        <v>378</v>
      </c>
      <c r="I284" s="137">
        <v>329</v>
      </c>
      <c r="J284" s="137">
        <v>309</v>
      </c>
      <c r="K284" s="137">
        <v>274</v>
      </c>
      <c r="L284" s="137">
        <v>243</v>
      </c>
      <c r="M284" s="137">
        <v>236</v>
      </c>
      <c r="N284" s="137">
        <v>203</v>
      </c>
      <c r="O284" s="137">
        <v>197</v>
      </c>
      <c r="P284" s="137">
        <v>184</v>
      </c>
      <c r="Q284" s="137">
        <v>155</v>
      </c>
      <c r="R284" s="137">
        <v>152</v>
      </c>
      <c r="S284" s="137">
        <v>140</v>
      </c>
      <c r="T284" s="137">
        <v>132</v>
      </c>
      <c r="U284" s="137">
        <v>105</v>
      </c>
      <c r="V284" s="137">
        <v>98</v>
      </c>
      <c r="W284" s="137">
        <v>96</v>
      </c>
      <c r="X284" s="137">
        <v>89</v>
      </c>
      <c r="Y284" s="137">
        <v>79</v>
      </c>
      <c r="Z284" s="137">
        <v>72</v>
      </c>
      <c r="AA284" s="137">
        <v>66</v>
      </c>
      <c r="AB284" s="137">
        <v>65</v>
      </c>
      <c r="AC284" s="137">
        <v>56</v>
      </c>
      <c r="AD284" s="137">
        <v>60</v>
      </c>
      <c r="AE284" s="137">
        <v>21</v>
      </c>
      <c r="AF284" s="137">
        <v>15</v>
      </c>
      <c r="AG284" s="137">
        <v>14</v>
      </c>
      <c r="AH284" s="137">
        <v>14</v>
      </c>
      <c r="AI284" s="137">
        <v>13</v>
      </c>
      <c r="AJ284" s="137">
        <v>16</v>
      </c>
      <c r="AK284" s="137">
        <v>14</v>
      </c>
      <c r="AL284" s="137">
        <v>14</v>
      </c>
      <c r="AM284" s="137">
        <v>12</v>
      </c>
      <c r="AN284" s="137">
        <v>11</v>
      </c>
      <c r="AO284" s="137">
        <v>11</v>
      </c>
    </row>
    <row r="285" spans="1:41" ht="18" customHeight="1">
      <c r="A285" s="122" t="s">
        <v>1134</v>
      </c>
      <c r="B285" s="136" t="s">
        <v>1135</v>
      </c>
      <c r="C285" s="137">
        <v>13759</v>
      </c>
      <c r="D285" s="137">
        <v>11735</v>
      </c>
      <c r="E285" s="137">
        <v>10455</v>
      </c>
      <c r="F285" s="137">
        <v>7104</v>
      </c>
      <c r="G285" s="137">
        <v>4524</v>
      </c>
      <c r="H285" s="137">
        <v>3377</v>
      </c>
      <c r="I285" s="137">
        <v>2194</v>
      </c>
      <c r="J285" s="137">
        <v>1763</v>
      </c>
      <c r="K285" s="137">
        <v>1434</v>
      </c>
      <c r="L285" s="137">
        <v>1259</v>
      </c>
      <c r="M285" s="137">
        <v>1127</v>
      </c>
      <c r="N285" s="137">
        <v>972</v>
      </c>
      <c r="O285" s="137">
        <v>732</v>
      </c>
      <c r="P285" s="137">
        <v>697</v>
      </c>
      <c r="Q285" s="137">
        <v>661</v>
      </c>
      <c r="R285" s="137">
        <v>605</v>
      </c>
      <c r="S285" s="137">
        <v>502</v>
      </c>
      <c r="T285" s="137">
        <v>475</v>
      </c>
      <c r="U285" s="137">
        <v>434</v>
      </c>
      <c r="V285" s="137">
        <v>420</v>
      </c>
      <c r="W285" s="137">
        <v>370</v>
      </c>
      <c r="X285" s="137">
        <v>326</v>
      </c>
      <c r="Y285" s="137">
        <v>286</v>
      </c>
      <c r="Z285" s="137">
        <v>258</v>
      </c>
      <c r="AA285" s="137">
        <v>241</v>
      </c>
      <c r="AB285" s="137">
        <v>228</v>
      </c>
      <c r="AC285" s="137">
        <v>201</v>
      </c>
      <c r="AD285" s="137">
        <v>211</v>
      </c>
      <c r="AE285" s="137">
        <v>181</v>
      </c>
      <c r="AF285" s="137">
        <v>193</v>
      </c>
      <c r="AG285" s="137">
        <v>179</v>
      </c>
      <c r="AH285" s="137">
        <v>160</v>
      </c>
      <c r="AI285" s="137">
        <v>171</v>
      </c>
      <c r="AJ285" s="137">
        <v>174</v>
      </c>
      <c r="AK285" s="137">
        <v>170</v>
      </c>
      <c r="AL285" s="137">
        <v>160</v>
      </c>
      <c r="AM285" s="137">
        <v>138</v>
      </c>
      <c r="AN285" s="137">
        <v>140</v>
      </c>
      <c r="AO285" s="137">
        <v>132</v>
      </c>
    </row>
    <row r="286" spans="1:41" ht="18" customHeight="1">
      <c r="A286" s="122" t="s">
        <v>1136</v>
      </c>
      <c r="B286" s="136" t="s">
        <v>1137</v>
      </c>
      <c r="C286" s="137">
        <v>3111</v>
      </c>
      <c r="D286" s="137">
        <v>2511</v>
      </c>
      <c r="E286" s="137">
        <v>1956</v>
      </c>
      <c r="F286" s="137">
        <v>1344</v>
      </c>
      <c r="G286" s="137">
        <v>784</v>
      </c>
      <c r="H286" s="137">
        <v>631</v>
      </c>
      <c r="I286" s="137">
        <v>486</v>
      </c>
      <c r="J286" s="137">
        <v>372</v>
      </c>
      <c r="K286" s="137">
        <v>253</v>
      </c>
      <c r="L286" s="137">
        <v>157</v>
      </c>
      <c r="M286" s="137">
        <v>128</v>
      </c>
      <c r="N286" s="137">
        <v>119</v>
      </c>
      <c r="O286" s="137">
        <v>102</v>
      </c>
      <c r="P286" s="137">
        <v>93</v>
      </c>
      <c r="Q286" s="137">
        <v>85</v>
      </c>
      <c r="R286" s="137">
        <v>68</v>
      </c>
      <c r="S286" s="137">
        <v>70</v>
      </c>
      <c r="T286" s="137">
        <v>65</v>
      </c>
      <c r="U286" s="137">
        <v>61</v>
      </c>
      <c r="V286" s="137">
        <v>59</v>
      </c>
      <c r="W286" s="137">
        <v>50</v>
      </c>
      <c r="X286" s="137">
        <v>49</v>
      </c>
      <c r="Y286" s="137">
        <v>46</v>
      </c>
      <c r="Z286" s="137">
        <v>40</v>
      </c>
      <c r="AA286" s="137">
        <v>44</v>
      </c>
      <c r="AB286" s="137">
        <v>37</v>
      </c>
      <c r="AC286" s="137">
        <v>38</v>
      </c>
      <c r="AD286" s="137">
        <v>31</v>
      </c>
      <c r="AE286" s="137">
        <v>35</v>
      </c>
      <c r="AF286" s="137">
        <v>28</v>
      </c>
      <c r="AG286" s="137">
        <v>28</v>
      </c>
      <c r="AH286" s="137">
        <v>29</v>
      </c>
      <c r="AI286" s="137">
        <v>25</v>
      </c>
      <c r="AJ286" s="137">
        <v>24</v>
      </c>
      <c r="AK286" s="137">
        <v>28</v>
      </c>
      <c r="AL286" s="137">
        <v>28</v>
      </c>
      <c r="AM286" s="137">
        <v>28</v>
      </c>
      <c r="AN286" s="137">
        <v>31</v>
      </c>
      <c r="AO286" s="137">
        <v>27</v>
      </c>
    </row>
    <row r="287" spans="1:41" ht="18" customHeight="1">
      <c r="A287" s="122" t="s">
        <v>1138</v>
      </c>
      <c r="B287" s="136" t="s">
        <v>1139</v>
      </c>
      <c r="C287" s="137">
        <v>364</v>
      </c>
      <c r="D287" s="137">
        <v>308</v>
      </c>
      <c r="E287" s="137">
        <v>302</v>
      </c>
      <c r="F287" s="137">
        <v>253</v>
      </c>
      <c r="G287" s="137">
        <v>210</v>
      </c>
      <c r="H287" s="137">
        <v>209</v>
      </c>
      <c r="I287" s="137">
        <v>193</v>
      </c>
      <c r="J287" s="137">
        <v>172</v>
      </c>
      <c r="K287" s="137">
        <v>149</v>
      </c>
      <c r="L287" s="137">
        <v>132</v>
      </c>
      <c r="M287" s="137">
        <v>113</v>
      </c>
      <c r="N287" s="137">
        <v>106</v>
      </c>
      <c r="O287" s="137">
        <v>98</v>
      </c>
      <c r="P287" s="137">
        <v>88</v>
      </c>
      <c r="Q287" s="137">
        <v>80</v>
      </c>
      <c r="R287" s="137">
        <v>74</v>
      </c>
      <c r="S287" s="137">
        <v>66</v>
      </c>
      <c r="T287" s="137">
        <v>62</v>
      </c>
      <c r="U287" s="137">
        <v>57</v>
      </c>
      <c r="V287" s="137">
        <v>52</v>
      </c>
      <c r="W287" s="137">
        <v>46</v>
      </c>
      <c r="X287" s="137">
        <v>47</v>
      </c>
      <c r="Y287" s="137">
        <v>37</v>
      </c>
      <c r="Z287" s="137">
        <v>32</v>
      </c>
      <c r="AA287" s="137">
        <v>32</v>
      </c>
      <c r="AB287" s="137">
        <v>29</v>
      </c>
      <c r="AC287" s="137">
        <v>23</v>
      </c>
      <c r="AD287" s="137">
        <v>20</v>
      </c>
      <c r="AE287" s="137">
        <v>17</v>
      </c>
      <c r="AF287" s="137">
        <v>17</v>
      </c>
      <c r="AG287" s="137">
        <v>14</v>
      </c>
      <c r="AH287" s="137">
        <v>13</v>
      </c>
      <c r="AI287" s="137">
        <v>11</v>
      </c>
      <c r="AJ287" s="137">
        <v>11</v>
      </c>
      <c r="AK287" s="137">
        <v>8</v>
      </c>
      <c r="AL287" s="137">
        <v>7</v>
      </c>
      <c r="AM287" s="137">
        <v>7</v>
      </c>
      <c r="AN287" s="137">
        <v>7</v>
      </c>
      <c r="AO287" s="137">
        <v>8</v>
      </c>
    </row>
    <row r="288" spans="1:41" ht="18" customHeight="1">
      <c r="A288" s="122" t="s">
        <v>1140</v>
      </c>
      <c r="B288" s="136" t="s">
        <v>1141</v>
      </c>
      <c r="C288" s="137">
        <v>11081</v>
      </c>
      <c r="D288" s="137">
        <v>9198</v>
      </c>
      <c r="E288" s="137">
        <v>7714</v>
      </c>
      <c r="F288" s="137">
        <v>5779</v>
      </c>
      <c r="G288" s="137">
        <v>4290</v>
      </c>
      <c r="H288" s="137">
        <v>3672</v>
      </c>
      <c r="I288" s="137">
        <v>2766</v>
      </c>
      <c r="J288" s="137">
        <v>1468</v>
      </c>
      <c r="K288" s="137">
        <v>1023</v>
      </c>
      <c r="L288" s="137">
        <v>953</v>
      </c>
      <c r="M288" s="137">
        <v>933</v>
      </c>
      <c r="N288" s="137">
        <v>910</v>
      </c>
      <c r="O288" s="137">
        <v>864</v>
      </c>
      <c r="P288" s="137">
        <v>783</v>
      </c>
      <c r="Q288" s="137">
        <v>787</v>
      </c>
      <c r="R288" s="137">
        <v>792</v>
      </c>
      <c r="S288" s="137">
        <v>796</v>
      </c>
      <c r="T288" s="137">
        <v>794</v>
      </c>
      <c r="U288" s="137">
        <v>759</v>
      </c>
      <c r="V288" s="137">
        <v>717</v>
      </c>
      <c r="W288" s="137">
        <v>689</v>
      </c>
      <c r="X288" s="137">
        <v>732</v>
      </c>
      <c r="Y288" s="137">
        <v>607</v>
      </c>
      <c r="Z288" s="137">
        <v>473</v>
      </c>
      <c r="AA288" s="137">
        <v>350</v>
      </c>
      <c r="AB288" s="137">
        <v>277</v>
      </c>
      <c r="AC288" s="137">
        <v>232</v>
      </c>
      <c r="AD288" s="137">
        <v>196</v>
      </c>
      <c r="AE288" s="137">
        <v>159</v>
      </c>
      <c r="AF288" s="137">
        <v>145</v>
      </c>
      <c r="AG288" s="137">
        <v>130</v>
      </c>
      <c r="AH288" s="137">
        <v>127</v>
      </c>
      <c r="AI288" s="137">
        <v>125</v>
      </c>
      <c r="AJ288" s="137">
        <v>121</v>
      </c>
      <c r="AK288" s="137">
        <v>136</v>
      </c>
      <c r="AL288" s="137">
        <v>118</v>
      </c>
      <c r="AM288" s="137">
        <v>109</v>
      </c>
      <c r="AN288" s="137">
        <v>99</v>
      </c>
      <c r="AO288" s="137">
        <v>92</v>
      </c>
    </row>
    <row r="289" spans="1:41" ht="18" customHeight="1">
      <c r="A289" s="122" t="s">
        <v>1142</v>
      </c>
      <c r="B289" s="136" t="s">
        <v>1143</v>
      </c>
      <c r="C289" s="137">
        <v>438</v>
      </c>
      <c r="D289" s="137">
        <v>392</v>
      </c>
      <c r="E289" s="137">
        <v>363</v>
      </c>
      <c r="F289" s="137">
        <v>323</v>
      </c>
      <c r="G289" s="137">
        <v>291</v>
      </c>
      <c r="H289" s="137">
        <v>278</v>
      </c>
      <c r="I289" s="137">
        <v>236</v>
      </c>
      <c r="J289" s="137">
        <v>207</v>
      </c>
      <c r="K289" s="137">
        <v>180</v>
      </c>
      <c r="L289" s="137">
        <v>175</v>
      </c>
      <c r="M289" s="137">
        <v>151</v>
      </c>
      <c r="N289" s="137">
        <v>128</v>
      </c>
      <c r="O289" s="137">
        <v>128</v>
      </c>
      <c r="P289" s="137">
        <v>136</v>
      </c>
      <c r="Q289" s="137">
        <v>101</v>
      </c>
      <c r="R289" s="137">
        <v>92</v>
      </c>
      <c r="S289" s="137">
        <v>69</v>
      </c>
      <c r="T289" s="137">
        <v>69</v>
      </c>
      <c r="U289" s="137">
        <v>62</v>
      </c>
      <c r="V289" s="137">
        <v>59</v>
      </c>
      <c r="W289" s="137">
        <v>58</v>
      </c>
      <c r="X289" s="137">
        <v>55</v>
      </c>
      <c r="Y289" s="137">
        <v>51</v>
      </c>
      <c r="Z289" s="137">
        <v>45</v>
      </c>
      <c r="AA289" s="137">
        <v>47</v>
      </c>
      <c r="AB289" s="137">
        <v>71</v>
      </c>
      <c r="AC289" s="137">
        <v>98</v>
      </c>
      <c r="AD289" s="137">
        <v>50</v>
      </c>
      <c r="AE289" s="137">
        <v>43</v>
      </c>
      <c r="AF289" s="137">
        <v>43</v>
      </c>
      <c r="AG289" s="137">
        <v>34</v>
      </c>
      <c r="AH289" s="137">
        <v>32</v>
      </c>
      <c r="AI289" s="137">
        <v>25</v>
      </c>
      <c r="AJ289" s="137">
        <v>22</v>
      </c>
      <c r="AK289" s="137">
        <v>26</v>
      </c>
      <c r="AL289" s="137">
        <v>23</v>
      </c>
      <c r="AM289" s="137">
        <v>22</v>
      </c>
      <c r="AN289" s="137">
        <v>27</v>
      </c>
      <c r="AO289" s="137">
        <v>32</v>
      </c>
    </row>
    <row r="290" spans="1:41" ht="18" customHeight="1">
      <c r="A290" s="122" t="s">
        <v>1144</v>
      </c>
      <c r="B290" s="136" t="s">
        <v>1145</v>
      </c>
      <c r="C290" s="137">
        <v>792</v>
      </c>
      <c r="D290" s="137">
        <v>686</v>
      </c>
      <c r="E290" s="137">
        <v>639</v>
      </c>
      <c r="F290" s="137">
        <v>574</v>
      </c>
      <c r="G290" s="137">
        <v>502</v>
      </c>
      <c r="H290" s="137">
        <v>468</v>
      </c>
      <c r="I290" s="137">
        <v>398</v>
      </c>
      <c r="J290" s="137">
        <v>363</v>
      </c>
      <c r="K290" s="137">
        <v>309</v>
      </c>
      <c r="L290" s="137">
        <v>278</v>
      </c>
      <c r="M290" s="137">
        <v>244</v>
      </c>
      <c r="N290" s="137">
        <v>242</v>
      </c>
      <c r="O290" s="137">
        <v>228</v>
      </c>
      <c r="P290" s="137">
        <v>205</v>
      </c>
      <c r="Q290" s="137">
        <v>193</v>
      </c>
      <c r="R290" s="137">
        <v>180</v>
      </c>
      <c r="S290" s="137">
        <v>165</v>
      </c>
      <c r="T290" s="137">
        <v>158</v>
      </c>
      <c r="U290" s="137">
        <v>157</v>
      </c>
      <c r="V290" s="137">
        <v>148</v>
      </c>
      <c r="W290" s="137">
        <v>145</v>
      </c>
      <c r="X290" s="137">
        <v>128</v>
      </c>
      <c r="Y290" s="137">
        <v>105</v>
      </c>
      <c r="Z290" s="137">
        <v>88</v>
      </c>
      <c r="AA290" s="137">
        <v>82</v>
      </c>
      <c r="AB290" s="137">
        <v>73</v>
      </c>
      <c r="AC290" s="137">
        <v>70</v>
      </c>
      <c r="AD290" s="137">
        <v>64</v>
      </c>
      <c r="AE290" s="137">
        <v>61</v>
      </c>
      <c r="AF290" s="137">
        <v>55</v>
      </c>
      <c r="AG290" s="137">
        <v>40</v>
      </c>
      <c r="AH290" s="137">
        <v>38</v>
      </c>
      <c r="AI290" s="137">
        <v>40</v>
      </c>
      <c r="AJ290" s="137">
        <v>34</v>
      </c>
      <c r="AK290" s="137">
        <v>30</v>
      </c>
      <c r="AL290" s="137">
        <v>30</v>
      </c>
      <c r="AM290" s="137">
        <v>30</v>
      </c>
      <c r="AN290" s="137">
        <v>30</v>
      </c>
      <c r="AO290" s="137">
        <v>31</v>
      </c>
    </row>
    <row r="291" spans="1:41" ht="18" customHeight="1">
      <c r="A291" s="122" t="s">
        <v>1146</v>
      </c>
      <c r="B291" s="136" t="s">
        <v>1147</v>
      </c>
      <c r="C291" s="137">
        <v>4421</v>
      </c>
      <c r="D291" s="137">
        <v>4216</v>
      </c>
      <c r="E291" s="137">
        <v>3694</v>
      </c>
      <c r="F291" s="137">
        <v>526</v>
      </c>
      <c r="G291" s="137">
        <v>454</v>
      </c>
      <c r="H291" s="137">
        <v>445</v>
      </c>
      <c r="I291" s="137">
        <v>403</v>
      </c>
      <c r="J291" s="137">
        <v>371</v>
      </c>
      <c r="K291" s="137">
        <v>310</v>
      </c>
      <c r="L291" s="137">
        <v>280</v>
      </c>
      <c r="M291" s="137">
        <v>279</v>
      </c>
      <c r="N291" s="137">
        <v>265</v>
      </c>
      <c r="O291" s="137">
        <v>250</v>
      </c>
      <c r="P291" s="137">
        <v>235</v>
      </c>
      <c r="Q291" s="137">
        <v>225</v>
      </c>
      <c r="R291" s="137">
        <v>208</v>
      </c>
      <c r="S291" s="137">
        <v>191</v>
      </c>
      <c r="T291" s="137">
        <v>175</v>
      </c>
      <c r="U291" s="137">
        <v>146</v>
      </c>
      <c r="V291" s="137">
        <v>133</v>
      </c>
      <c r="W291" s="137">
        <v>116</v>
      </c>
      <c r="X291" s="137">
        <v>124</v>
      </c>
      <c r="Y291" s="137">
        <v>122</v>
      </c>
      <c r="Z291" s="137">
        <v>137</v>
      </c>
      <c r="AA291" s="137">
        <v>144</v>
      </c>
      <c r="AB291" s="137">
        <v>132</v>
      </c>
      <c r="AC291" s="137">
        <v>113</v>
      </c>
      <c r="AD291" s="137">
        <v>104</v>
      </c>
      <c r="AE291" s="137">
        <v>68</v>
      </c>
      <c r="AF291" s="137">
        <v>57</v>
      </c>
      <c r="AG291" s="137">
        <v>42</v>
      </c>
      <c r="AH291" s="137">
        <v>42</v>
      </c>
      <c r="AI291" s="137">
        <v>42</v>
      </c>
      <c r="AJ291" s="137">
        <v>46</v>
      </c>
      <c r="AK291" s="137">
        <v>46</v>
      </c>
      <c r="AL291" s="137">
        <v>51</v>
      </c>
      <c r="AM291" s="137">
        <v>55</v>
      </c>
      <c r="AN291" s="137">
        <v>46</v>
      </c>
      <c r="AO291" s="137">
        <v>45</v>
      </c>
    </row>
    <row r="292" spans="1:41" ht="18" customHeight="1">
      <c r="A292" s="122" t="s">
        <v>1148</v>
      </c>
      <c r="B292" s="136" t="s">
        <v>1149</v>
      </c>
      <c r="C292" s="137">
        <v>856</v>
      </c>
      <c r="D292" s="137">
        <v>752</v>
      </c>
      <c r="E292" s="137">
        <v>685</v>
      </c>
      <c r="F292" s="137">
        <v>608</v>
      </c>
      <c r="G292" s="137">
        <v>534</v>
      </c>
      <c r="H292" s="137">
        <v>508</v>
      </c>
      <c r="I292" s="137">
        <v>441</v>
      </c>
      <c r="J292" s="137">
        <v>381</v>
      </c>
      <c r="K292" s="137">
        <v>309</v>
      </c>
      <c r="L292" s="137">
        <v>270</v>
      </c>
      <c r="M292" s="137">
        <v>247</v>
      </c>
      <c r="N292" s="137">
        <v>223</v>
      </c>
      <c r="O292" s="137">
        <v>212</v>
      </c>
      <c r="P292" s="137">
        <v>189</v>
      </c>
      <c r="Q292" s="137">
        <v>174</v>
      </c>
      <c r="R292" s="137">
        <v>158</v>
      </c>
      <c r="S292" s="137">
        <v>140</v>
      </c>
      <c r="T292" s="137">
        <v>118</v>
      </c>
      <c r="U292" s="137">
        <v>105</v>
      </c>
      <c r="V292" s="137">
        <v>96</v>
      </c>
      <c r="W292" s="137">
        <v>87</v>
      </c>
      <c r="X292" s="137">
        <v>85</v>
      </c>
      <c r="Y292" s="137">
        <v>85</v>
      </c>
      <c r="Z292" s="137">
        <v>83</v>
      </c>
      <c r="AA292" s="137">
        <v>87</v>
      </c>
      <c r="AB292" s="137">
        <v>83</v>
      </c>
      <c r="AC292" s="137">
        <v>74</v>
      </c>
      <c r="AD292" s="137">
        <v>71</v>
      </c>
      <c r="AE292" s="137">
        <v>63</v>
      </c>
      <c r="AF292" s="137">
        <v>60</v>
      </c>
      <c r="AG292" s="137">
        <v>55</v>
      </c>
      <c r="AH292" s="137">
        <v>49</v>
      </c>
      <c r="AI292" s="137">
        <v>26</v>
      </c>
      <c r="AJ292" s="137">
        <v>26</v>
      </c>
      <c r="AK292" s="137">
        <v>25</v>
      </c>
      <c r="AL292" s="137">
        <v>24</v>
      </c>
      <c r="AM292" s="137">
        <v>24</v>
      </c>
      <c r="AN292" s="137">
        <v>22</v>
      </c>
      <c r="AO292" s="137">
        <v>20</v>
      </c>
    </row>
    <row r="293" spans="1:41" ht="18" customHeight="1">
      <c r="A293" s="122" t="s">
        <v>1150</v>
      </c>
      <c r="B293" s="136" t="s">
        <v>1151</v>
      </c>
      <c r="C293" s="137">
        <v>3308</v>
      </c>
      <c r="D293" s="137">
        <v>2946</v>
      </c>
      <c r="E293" s="137">
        <v>2727</v>
      </c>
      <c r="F293" s="137">
        <v>2466</v>
      </c>
      <c r="G293" s="137">
        <v>2219</v>
      </c>
      <c r="H293" s="137">
        <v>2167</v>
      </c>
      <c r="I293" s="137">
        <v>1960</v>
      </c>
      <c r="J293" s="137">
        <v>1793</v>
      </c>
      <c r="K293" s="137">
        <v>1535</v>
      </c>
      <c r="L293" s="137">
        <v>1373</v>
      </c>
      <c r="M293" s="137">
        <v>1271</v>
      </c>
      <c r="N293" s="137">
        <v>1147</v>
      </c>
      <c r="O293" s="137">
        <v>1120</v>
      </c>
      <c r="P293" s="137">
        <v>1009</v>
      </c>
      <c r="Q293" s="137">
        <v>909</v>
      </c>
      <c r="R293" s="137">
        <v>770</v>
      </c>
      <c r="S293" s="137">
        <v>666</v>
      </c>
      <c r="T293" s="137">
        <v>602</v>
      </c>
      <c r="U293" s="137">
        <v>527</v>
      </c>
      <c r="V293" s="137">
        <v>448</v>
      </c>
      <c r="W293" s="137">
        <v>391</v>
      </c>
      <c r="X293" s="137">
        <v>327</v>
      </c>
      <c r="Y293" s="137">
        <v>292</v>
      </c>
      <c r="Z293" s="137">
        <v>233</v>
      </c>
      <c r="AA293" s="137">
        <v>192</v>
      </c>
      <c r="AB293" s="137">
        <v>168</v>
      </c>
      <c r="AC293" s="137">
        <v>143</v>
      </c>
      <c r="AD293" s="137">
        <v>128</v>
      </c>
      <c r="AE293" s="137">
        <v>105</v>
      </c>
      <c r="AF293" s="137">
        <v>93</v>
      </c>
      <c r="AG293" s="137">
        <v>71</v>
      </c>
      <c r="AH293" s="137">
        <v>63</v>
      </c>
      <c r="AI293" s="137">
        <v>54</v>
      </c>
      <c r="AJ293" s="137">
        <v>48</v>
      </c>
      <c r="AK293" s="137">
        <v>42</v>
      </c>
      <c r="AL293" s="137">
        <v>41</v>
      </c>
      <c r="AM293" s="137">
        <v>41</v>
      </c>
      <c r="AN293" s="137">
        <v>36</v>
      </c>
      <c r="AO293" s="137">
        <v>37</v>
      </c>
    </row>
    <row r="294" spans="1:41" ht="18" customHeight="1">
      <c r="A294" s="136" t="s">
        <v>1152</v>
      </c>
      <c r="B294" s="136" t="s">
        <v>1153</v>
      </c>
      <c r="C294" s="137">
        <v>898</v>
      </c>
      <c r="D294" s="137">
        <v>754</v>
      </c>
      <c r="E294" s="137">
        <v>679</v>
      </c>
      <c r="F294" s="137">
        <v>600</v>
      </c>
      <c r="G294" s="137">
        <v>506</v>
      </c>
      <c r="H294" s="137">
        <v>486</v>
      </c>
      <c r="I294" s="137">
        <v>420</v>
      </c>
      <c r="J294" s="137">
        <v>390</v>
      </c>
      <c r="K294" s="137">
        <v>350</v>
      </c>
      <c r="L294" s="137">
        <v>327</v>
      </c>
      <c r="M294" s="137">
        <v>308</v>
      </c>
      <c r="N294" s="137">
        <v>288</v>
      </c>
      <c r="O294" s="137">
        <v>260</v>
      </c>
      <c r="P294" s="137">
        <v>244</v>
      </c>
      <c r="Q294" s="137">
        <v>228</v>
      </c>
      <c r="R294" s="137">
        <v>196</v>
      </c>
      <c r="S294" s="137">
        <v>174</v>
      </c>
      <c r="T294" s="137">
        <v>165</v>
      </c>
      <c r="U294" s="137">
        <v>137</v>
      </c>
      <c r="V294" s="137">
        <v>121</v>
      </c>
      <c r="W294" s="137">
        <v>111</v>
      </c>
      <c r="X294" s="137">
        <v>95</v>
      </c>
      <c r="Y294" s="137">
        <v>82</v>
      </c>
      <c r="Z294" s="137">
        <v>66</v>
      </c>
      <c r="AA294" s="137">
        <v>52</v>
      </c>
      <c r="AB294" s="137">
        <v>39</v>
      </c>
      <c r="AC294" s="137">
        <v>32</v>
      </c>
      <c r="AD294" s="137">
        <v>23</v>
      </c>
      <c r="AE294" s="137">
        <v>19</v>
      </c>
      <c r="AF294" s="137">
        <v>16</v>
      </c>
      <c r="AG294" s="137">
        <v>16</v>
      </c>
      <c r="AH294" s="137">
        <v>12</v>
      </c>
      <c r="AI294" s="137">
        <v>9</v>
      </c>
      <c r="AJ294" s="137">
        <v>8</v>
      </c>
      <c r="AK294" s="137">
        <v>6</v>
      </c>
      <c r="AL294" s="137">
        <v>8</v>
      </c>
      <c r="AM294" s="137">
        <v>7</v>
      </c>
      <c r="AN294" s="137" t="s">
        <v>631</v>
      </c>
      <c r="AO294" s="137" t="s">
        <v>631</v>
      </c>
    </row>
    <row r="295" spans="1:41" ht="18" customHeight="1">
      <c r="A295" s="136" t="s">
        <v>1154</v>
      </c>
      <c r="B295" s="136" t="s">
        <v>1155</v>
      </c>
      <c r="C295" s="137">
        <v>647</v>
      </c>
      <c r="D295" s="137">
        <v>546</v>
      </c>
      <c r="E295" s="137">
        <v>503</v>
      </c>
      <c r="F295" s="137">
        <v>441</v>
      </c>
      <c r="G295" s="137">
        <v>399</v>
      </c>
      <c r="H295" s="137">
        <v>372</v>
      </c>
      <c r="I295" s="137">
        <v>334</v>
      </c>
      <c r="J295" s="137">
        <v>299</v>
      </c>
      <c r="K295" s="137">
        <v>257</v>
      </c>
      <c r="L295" s="137">
        <v>234</v>
      </c>
      <c r="M295" s="137">
        <v>213</v>
      </c>
      <c r="N295" s="137">
        <v>188</v>
      </c>
      <c r="O295" s="137">
        <v>168</v>
      </c>
      <c r="P295" s="137">
        <v>154</v>
      </c>
      <c r="Q295" s="137">
        <v>140</v>
      </c>
      <c r="R295" s="137">
        <v>135</v>
      </c>
      <c r="S295" s="137">
        <v>115</v>
      </c>
      <c r="T295" s="137">
        <v>107</v>
      </c>
      <c r="U295" s="137">
        <v>89</v>
      </c>
      <c r="V295" s="137">
        <v>82</v>
      </c>
      <c r="W295" s="137">
        <v>73</v>
      </c>
      <c r="X295" s="137">
        <v>62</v>
      </c>
      <c r="Y295" s="137">
        <v>53</v>
      </c>
      <c r="Z295" s="137">
        <v>42</v>
      </c>
      <c r="AA295" s="137">
        <v>38</v>
      </c>
      <c r="AB295" s="137">
        <v>35</v>
      </c>
      <c r="AC295" s="137">
        <v>28</v>
      </c>
      <c r="AD295" s="137">
        <v>25</v>
      </c>
      <c r="AE295" s="137">
        <v>20</v>
      </c>
      <c r="AF295" s="137">
        <v>20</v>
      </c>
      <c r="AG295" s="137">
        <v>20</v>
      </c>
      <c r="AH295" s="137">
        <v>19</v>
      </c>
      <c r="AI295" s="137">
        <v>18</v>
      </c>
      <c r="AJ295" s="137">
        <v>16</v>
      </c>
      <c r="AK295" s="137">
        <v>13</v>
      </c>
      <c r="AL295" s="137">
        <v>15</v>
      </c>
      <c r="AM295" s="137">
        <v>16</v>
      </c>
      <c r="AN295" s="137">
        <v>15</v>
      </c>
      <c r="AO295" s="137">
        <v>15</v>
      </c>
    </row>
    <row r="296" spans="1:41" ht="18" customHeight="1">
      <c r="A296" s="122" t="s">
        <v>1156</v>
      </c>
      <c r="B296" s="136" t="s">
        <v>1157</v>
      </c>
      <c r="C296" s="137">
        <v>508</v>
      </c>
      <c r="D296" s="137">
        <v>451</v>
      </c>
      <c r="E296" s="137">
        <v>404</v>
      </c>
      <c r="F296" s="137">
        <v>361</v>
      </c>
      <c r="G296" s="137">
        <v>316</v>
      </c>
      <c r="H296" s="137">
        <v>313</v>
      </c>
      <c r="I296" s="137">
        <v>283</v>
      </c>
      <c r="J296" s="137">
        <v>259</v>
      </c>
      <c r="K296" s="137">
        <v>206</v>
      </c>
      <c r="L296" s="137">
        <v>183</v>
      </c>
      <c r="M296" s="137">
        <v>174</v>
      </c>
      <c r="N296" s="137">
        <v>162</v>
      </c>
      <c r="O296" s="137">
        <v>138</v>
      </c>
      <c r="P296" s="137">
        <v>128</v>
      </c>
      <c r="Q296" s="137">
        <v>116</v>
      </c>
      <c r="R296" s="137">
        <v>105</v>
      </c>
      <c r="S296" s="137">
        <v>90</v>
      </c>
      <c r="T296" s="137">
        <v>85</v>
      </c>
      <c r="U296" s="137">
        <v>76</v>
      </c>
      <c r="V296" s="137">
        <v>70</v>
      </c>
      <c r="W296" s="137">
        <v>65</v>
      </c>
      <c r="X296" s="137">
        <v>60</v>
      </c>
      <c r="Y296" s="137">
        <v>57</v>
      </c>
      <c r="Z296" s="137">
        <v>44</v>
      </c>
      <c r="AA296" s="137">
        <v>32</v>
      </c>
      <c r="AB296" s="137">
        <v>27</v>
      </c>
      <c r="AC296" s="137">
        <v>23</v>
      </c>
      <c r="AD296" s="137">
        <v>23</v>
      </c>
      <c r="AE296" s="137">
        <v>17</v>
      </c>
      <c r="AF296" s="137">
        <v>16</v>
      </c>
      <c r="AG296" s="137">
        <v>14</v>
      </c>
      <c r="AH296" s="137">
        <v>13</v>
      </c>
      <c r="AI296" s="137">
        <v>12</v>
      </c>
      <c r="AJ296" s="137">
        <v>10</v>
      </c>
      <c r="AK296" s="137">
        <v>10</v>
      </c>
      <c r="AL296" s="137">
        <v>10</v>
      </c>
      <c r="AM296" s="137">
        <v>11</v>
      </c>
      <c r="AN296" s="137">
        <v>11</v>
      </c>
      <c r="AO296" s="137">
        <v>13</v>
      </c>
    </row>
    <row r="297" spans="1:41" ht="18" customHeight="1">
      <c r="A297" s="122" t="s">
        <v>1158</v>
      </c>
      <c r="B297" s="136" t="s">
        <v>1159</v>
      </c>
      <c r="C297" s="137">
        <v>1255</v>
      </c>
      <c r="D297" s="137">
        <v>1195</v>
      </c>
      <c r="E297" s="137">
        <v>1141</v>
      </c>
      <c r="F297" s="137">
        <v>1064</v>
      </c>
      <c r="G297" s="137">
        <v>998</v>
      </c>
      <c r="H297" s="137">
        <v>996</v>
      </c>
      <c r="I297" s="137">
        <v>923</v>
      </c>
      <c r="J297" s="137">
        <v>845</v>
      </c>
      <c r="K297" s="137">
        <v>721</v>
      </c>
      <c r="L297" s="137">
        <v>628</v>
      </c>
      <c r="M297" s="137">
        <v>575</v>
      </c>
      <c r="N297" s="137">
        <v>508</v>
      </c>
      <c r="O297" s="137">
        <v>553</v>
      </c>
      <c r="P297" s="137">
        <v>482</v>
      </c>
      <c r="Q297" s="137">
        <v>423</v>
      </c>
      <c r="R297" s="137">
        <v>332</v>
      </c>
      <c r="S297" s="137">
        <v>285</v>
      </c>
      <c r="T297" s="137">
        <v>243</v>
      </c>
      <c r="U297" s="137">
        <v>223</v>
      </c>
      <c r="V297" s="137">
        <v>173</v>
      </c>
      <c r="W297" s="137">
        <v>140</v>
      </c>
      <c r="X297" s="137">
        <v>108</v>
      </c>
      <c r="Y297" s="137">
        <v>98</v>
      </c>
      <c r="Z297" s="137">
        <v>79</v>
      </c>
      <c r="AA297" s="137">
        <v>68</v>
      </c>
      <c r="AB297" s="137">
        <v>65</v>
      </c>
      <c r="AC297" s="137">
        <v>58</v>
      </c>
      <c r="AD297" s="137">
        <v>55</v>
      </c>
      <c r="AE297" s="137">
        <v>47</v>
      </c>
      <c r="AF297" s="137">
        <v>39</v>
      </c>
      <c r="AG297" s="137">
        <v>19</v>
      </c>
      <c r="AH297" s="137">
        <v>17</v>
      </c>
      <c r="AI297" s="137">
        <v>13</v>
      </c>
      <c r="AJ297" s="137">
        <v>12</v>
      </c>
      <c r="AK297" s="137">
        <v>11</v>
      </c>
      <c r="AL297" s="137">
        <v>6</v>
      </c>
      <c r="AM297" s="137">
        <v>5</v>
      </c>
      <c r="AN297" s="137" t="s">
        <v>631</v>
      </c>
      <c r="AO297" s="137" t="s">
        <v>631</v>
      </c>
    </row>
    <row r="298" spans="1:41" ht="18" customHeight="1">
      <c r="A298" s="122"/>
      <c r="B298" s="136" t="s">
        <v>727</v>
      </c>
      <c r="C298" s="137">
        <v>0</v>
      </c>
      <c r="D298" s="137">
        <v>0</v>
      </c>
      <c r="E298" s="137">
        <v>0</v>
      </c>
      <c r="F298" s="137">
        <v>0</v>
      </c>
      <c r="G298" s="137">
        <v>0</v>
      </c>
      <c r="H298" s="137">
        <v>0</v>
      </c>
      <c r="I298" s="137">
        <v>0</v>
      </c>
      <c r="J298" s="137">
        <v>0</v>
      </c>
      <c r="K298" s="137" t="s">
        <v>631</v>
      </c>
      <c r="L298" s="137" t="s">
        <v>631</v>
      </c>
      <c r="M298" s="137" t="s">
        <v>631</v>
      </c>
      <c r="N298" s="137" t="s">
        <v>631</v>
      </c>
      <c r="O298" s="137" t="s">
        <v>631</v>
      </c>
      <c r="P298" s="137" t="s">
        <v>631</v>
      </c>
      <c r="Q298" s="137" t="s">
        <v>631</v>
      </c>
      <c r="R298" s="137" t="s">
        <v>631</v>
      </c>
      <c r="S298" s="137" t="s">
        <v>631</v>
      </c>
      <c r="T298" s="137" t="s">
        <v>631</v>
      </c>
      <c r="U298" s="137" t="s">
        <v>631</v>
      </c>
      <c r="V298" s="137" t="s">
        <v>631</v>
      </c>
      <c r="W298" s="137" t="s">
        <v>631</v>
      </c>
      <c r="X298" s="137" t="s">
        <v>631</v>
      </c>
      <c r="Y298" s="137" t="s">
        <v>631</v>
      </c>
      <c r="Z298" s="137" t="s">
        <v>631</v>
      </c>
      <c r="AA298" s="137" t="s">
        <v>631</v>
      </c>
      <c r="AB298" s="137" t="s">
        <v>631</v>
      </c>
      <c r="AC298" s="137" t="s">
        <v>631</v>
      </c>
      <c r="AD298" s="137" t="s">
        <v>631</v>
      </c>
      <c r="AE298" s="137" t="s">
        <v>631</v>
      </c>
      <c r="AF298" s="137" t="s">
        <v>631</v>
      </c>
      <c r="AG298" s="137" t="s">
        <v>631</v>
      </c>
      <c r="AH298" s="137" t="s">
        <v>631</v>
      </c>
      <c r="AI298" s="137" t="s">
        <v>631</v>
      </c>
      <c r="AJ298" s="137" t="s">
        <v>631</v>
      </c>
      <c r="AK298" s="137" t="s">
        <v>631</v>
      </c>
      <c r="AL298" s="137" t="s">
        <v>631</v>
      </c>
      <c r="AM298" s="137" t="s">
        <v>631</v>
      </c>
      <c r="AN298" s="137" t="s">
        <v>631</v>
      </c>
      <c r="AO298" s="137" t="s">
        <v>631</v>
      </c>
    </row>
    <row r="299" spans="1:41" ht="18" customHeight="1">
      <c r="A299" s="122" t="s">
        <v>1160</v>
      </c>
      <c r="B299" s="136" t="s">
        <v>1161</v>
      </c>
      <c r="C299" s="137">
        <v>1693</v>
      </c>
      <c r="D299" s="137">
        <v>1477</v>
      </c>
      <c r="E299" s="137">
        <v>1350</v>
      </c>
      <c r="F299" s="137">
        <v>1211</v>
      </c>
      <c r="G299" s="137">
        <v>1037</v>
      </c>
      <c r="H299" s="137">
        <v>995</v>
      </c>
      <c r="I299" s="137">
        <v>886</v>
      </c>
      <c r="J299" s="137">
        <v>815</v>
      </c>
      <c r="K299" s="137">
        <v>714</v>
      </c>
      <c r="L299" s="137">
        <v>607</v>
      </c>
      <c r="M299" s="137">
        <v>557</v>
      </c>
      <c r="N299" s="137">
        <v>508</v>
      </c>
      <c r="O299" s="137">
        <v>478</v>
      </c>
      <c r="P299" s="137">
        <v>470</v>
      </c>
      <c r="Q299" s="137">
        <v>450</v>
      </c>
      <c r="R299" s="137">
        <v>443</v>
      </c>
      <c r="S299" s="137">
        <v>412</v>
      </c>
      <c r="T299" s="137">
        <v>374</v>
      </c>
      <c r="U299" s="137">
        <v>332</v>
      </c>
      <c r="V299" s="137">
        <v>321</v>
      </c>
      <c r="W299" s="137">
        <v>284</v>
      </c>
      <c r="X299" s="137">
        <v>272</v>
      </c>
      <c r="Y299" s="137">
        <v>245</v>
      </c>
      <c r="Z299" s="137">
        <v>207</v>
      </c>
      <c r="AA299" s="137">
        <v>188</v>
      </c>
      <c r="AB299" s="137">
        <v>168</v>
      </c>
      <c r="AC299" s="137">
        <v>149</v>
      </c>
      <c r="AD299" s="137">
        <v>130</v>
      </c>
      <c r="AE299" s="137">
        <v>111</v>
      </c>
      <c r="AF299" s="137">
        <v>92</v>
      </c>
      <c r="AG299" s="137">
        <v>84</v>
      </c>
      <c r="AH299" s="137">
        <v>76</v>
      </c>
      <c r="AI299" s="137">
        <v>70</v>
      </c>
      <c r="AJ299" s="137">
        <v>69</v>
      </c>
      <c r="AK299" s="137">
        <v>65</v>
      </c>
      <c r="AL299" s="137">
        <v>63</v>
      </c>
      <c r="AM299" s="137">
        <v>63</v>
      </c>
      <c r="AN299" s="137">
        <v>68</v>
      </c>
      <c r="AO299" s="137">
        <v>68</v>
      </c>
    </row>
    <row r="300" spans="1:41" ht="18" customHeight="1">
      <c r="A300" s="122" t="s">
        <v>1162</v>
      </c>
      <c r="B300" s="136" t="s">
        <v>1163</v>
      </c>
      <c r="C300" s="137">
        <v>191</v>
      </c>
      <c r="D300" s="137">
        <v>152</v>
      </c>
      <c r="E300" s="137">
        <v>133</v>
      </c>
      <c r="F300" s="137">
        <v>106</v>
      </c>
      <c r="G300" s="137">
        <v>89</v>
      </c>
      <c r="H300" s="137">
        <v>85</v>
      </c>
      <c r="I300" s="137">
        <v>75</v>
      </c>
      <c r="J300" s="137">
        <v>65</v>
      </c>
      <c r="K300" s="137">
        <v>54</v>
      </c>
      <c r="L300" s="137">
        <v>55</v>
      </c>
      <c r="M300" s="137">
        <v>48</v>
      </c>
      <c r="N300" s="137">
        <v>44</v>
      </c>
      <c r="O300" s="137">
        <v>47</v>
      </c>
      <c r="P300" s="137">
        <v>45</v>
      </c>
      <c r="Q300" s="137">
        <v>41</v>
      </c>
      <c r="R300" s="137">
        <v>39</v>
      </c>
      <c r="S300" s="137">
        <v>39</v>
      </c>
      <c r="T300" s="137">
        <v>31</v>
      </c>
      <c r="U300" s="137">
        <v>32</v>
      </c>
      <c r="V300" s="137">
        <v>33</v>
      </c>
      <c r="W300" s="137">
        <v>34</v>
      </c>
      <c r="X300" s="137">
        <v>36</v>
      </c>
      <c r="Y300" s="137">
        <v>31</v>
      </c>
      <c r="Z300" s="137">
        <v>21</v>
      </c>
      <c r="AA300" s="137">
        <v>23</v>
      </c>
      <c r="AB300" s="137">
        <v>17</v>
      </c>
      <c r="AC300" s="137">
        <v>15</v>
      </c>
      <c r="AD300" s="137">
        <v>12</v>
      </c>
      <c r="AE300" s="137">
        <v>10</v>
      </c>
      <c r="AF300" s="137">
        <v>7</v>
      </c>
      <c r="AG300" s="137">
        <v>8</v>
      </c>
      <c r="AH300" s="137">
        <v>9</v>
      </c>
      <c r="AI300" s="137">
        <v>10</v>
      </c>
      <c r="AJ300" s="137">
        <v>8</v>
      </c>
      <c r="AK300" s="137">
        <v>8</v>
      </c>
      <c r="AL300" s="137">
        <v>8</v>
      </c>
      <c r="AM300" s="137">
        <v>7</v>
      </c>
      <c r="AN300" s="137">
        <v>9</v>
      </c>
      <c r="AO300" s="137">
        <v>9</v>
      </c>
    </row>
    <row r="301" spans="1:41" ht="18" customHeight="1">
      <c r="A301" s="122" t="s">
        <v>1164</v>
      </c>
      <c r="B301" s="136" t="s">
        <v>1165</v>
      </c>
      <c r="C301" s="137">
        <v>135</v>
      </c>
      <c r="D301" s="137">
        <v>121</v>
      </c>
      <c r="E301" s="137">
        <v>106</v>
      </c>
      <c r="F301" s="137">
        <v>84</v>
      </c>
      <c r="G301" s="137">
        <v>76</v>
      </c>
      <c r="H301" s="137">
        <v>74</v>
      </c>
      <c r="I301" s="137">
        <v>68</v>
      </c>
      <c r="J301" s="137">
        <v>67</v>
      </c>
      <c r="K301" s="137">
        <v>63</v>
      </c>
      <c r="L301" s="137">
        <v>56</v>
      </c>
      <c r="M301" s="137">
        <v>57</v>
      </c>
      <c r="N301" s="137">
        <v>48</v>
      </c>
      <c r="O301" s="137">
        <v>52</v>
      </c>
      <c r="P301" s="137">
        <v>57</v>
      </c>
      <c r="Q301" s="137">
        <v>58</v>
      </c>
      <c r="R301" s="137">
        <v>59</v>
      </c>
      <c r="S301" s="137">
        <v>56</v>
      </c>
      <c r="T301" s="137">
        <v>54</v>
      </c>
      <c r="U301" s="137">
        <v>50</v>
      </c>
      <c r="V301" s="137">
        <v>51</v>
      </c>
      <c r="W301" s="137">
        <v>42</v>
      </c>
      <c r="X301" s="137">
        <v>42</v>
      </c>
      <c r="Y301" s="137">
        <v>38</v>
      </c>
      <c r="Z301" s="137">
        <v>34</v>
      </c>
      <c r="AA301" s="137">
        <v>30</v>
      </c>
      <c r="AB301" s="137">
        <v>29</v>
      </c>
      <c r="AC301" s="137">
        <v>29</v>
      </c>
      <c r="AD301" s="137">
        <v>26</v>
      </c>
      <c r="AE301" s="137">
        <v>20</v>
      </c>
      <c r="AF301" s="137">
        <v>16</v>
      </c>
      <c r="AG301" s="137">
        <v>11</v>
      </c>
      <c r="AH301" s="137">
        <v>11</v>
      </c>
      <c r="AI301" s="137">
        <v>9</v>
      </c>
      <c r="AJ301" s="137">
        <v>8</v>
      </c>
      <c r="AK301" s="137">
        <v>8</v>
      </c>
      <c r="AL301" s="137">
        <v>10</v>
      </c>
      <c r="AM301" s="137">
        <v>11</v>
      </c>
      <c r="AN301" s="137">
        <v>10</v>
      </c>
      <c r="AO301" s="137">
        <v>10</v>
      </c>
    </row>
    <row r="302" spans="1:41" ht="18" customHeight="1">
      <c r="A302" s="122" t="s">
        <v>1166</v>
      </c>
      <c r="B302" s="136" t="s">
        <v>1167</v>
      </c>
      <c r="C302" s="137">
        <v>369</v>
      </c>
      <c r="D302" s="137">
        <v>314</v>
      </c>
      <c r="E302" s="137">
        <v>288</v>
      </c>
      <c r="F302" s="137">
        <v>261</v>
      </c>
      <c r="G302" s="137">
        <v>225</v>
      </c>
      <c r="H302" s="137">
        <v>217</v>
      </c>
      <c r="I302" s="137">
        <v>186</v>
      </c>
      <c r="J302" s="137">
        <v>169</v>
      </c>
      <c r="K302" s="137">
        <v>142</v>
      </c>
      <c r="L302" s="137">
        <v>128</v>
      </c>
      <c r="M302" s="137">
        <v>119</v>
      </c>
      <c r="N302" s="137">
        <v>107</v>
      </c>
      <c r="O302" s="137">
        <v>97</v>
      </c>
      <c r="P302" s="137">
        <v>97</v>
      </c>
      <c r="Q302" s="137">
        <v>96</v>
      </c>
      <c r="R302" s="137">
        <v>92</v>
      </c>
      <c r="S302" s="137">
        <v>81</v>
      </c>
      <c r="T302" s="137">
        <v>72</v>
      </c>
      <c r="U302" s="137">
        <v>63</v>
      </c>
      <c r="V302" s="137">
        <v>65</v>
      </c>
      <c r="W302" s="137">
        <v>60</v>
      </c>
      <c r="X302" s="137">
        <v>56</v>
      </c>
      <c r="Y302" s="137">
        <v>54</v>
      </c>
      <c r="Z302" s="137">
        <v>45</v>
      </c>
      <c r="AA302" s="137">
        <v>40</v>
      </c>
      <c r="AB302" s="137">
        <v>38</v>
      </c>
      <c r="AC302" s="137">
        <v>37</v>
      </c>
      <c r="AD302" s="137">
        <v>35</v>
      </c>
      <c r="AE302" s="137">
        <v>34</v>
      </c>
      <c r="AF302" s="137">
        <v>28</v>
      </c>
      <c r="AG302" s="137">
        <v>27</v>
      </c>
      <c r="AH302" s="137">
        <v>24</v>
      </c>
      <c r="AI302" s="137">
        <v>22</v>
      </c>
      <c r="AJ302" s="137">
        <v>22</v>
      </c>
      <c r="AK302" s="137">
        <v>21</v>
      </c>
      <c r="AL302" s="137">
        <v>19</v>
      </c>
      <c r="AM302" s="137">
        <v>18</v>
      </c>
      <c r="AN302" s="137">
        <v>18</v>
      </c>
      <c r="AO302" s="137">
        <v>19</v>
      </c>
    </row>
    <row r="303" spans="1:41" ht="18" customHeight="1">
      <c r="A303" s="122" t="s">
        <v>1168</v>
      </c>
      <c r="B303" s="136" t="s">
        <v>1169</v>
      </c>
      <c r="C303" s="137">
        <v>347</v>
      </c>
      <c r="D303" s="137">
        <v>320</v>
      </c>
      <c r="E303" s="137">
        <v>300</v>
      </c>
      <c r="F303" s="137">
        <v>274</v>
      </c>
      <c r="G303" s="137">
        <v>242</v>
      </c>
      <c r="H303" s="137">
        <v>235</v>
      </c>
      <c r="I303" s="137">
        <v>214</v>
      </c>
      <c r="J303" s="137">
        <v>196</v>
      </c>
      <c r="K303" s="137">
        <v>178</v>
      </c>
      <c r="L303" s="137">
        <v>116</v>
      </c>
      <c r="M303" s="137">
        <v>97</v>
      </c>
      <c r="N303" s="137">
        <v>94</v>
      </c>
      <c r="O303" s="137">
        <v>82</v>
      </c>
      <c r="P303" s="137">
        <v>82</v>
      </c>
      <c r="Q303" s="137">
        <v>80</v>
      </c>
      <c r="R303" s="137">
        <v>77</v>
      </c>
      <c r="S303" s="137">
        <v>71</v>
      </c>
      <c r="T303" s="137">
        <v>69</v>
      </c>
      <c r="U303" s="137">
        <v>56</v>
      </c>
      <c r="V303" s="137">
        <v>56</v>
      </c>
      <c r="W303" s="137">
        <v>42</v>
      </c>
      <c r="X303" s="137">
        <v>41</v>
      </c>
      <c r="Y303" s="137">
        <v>33</v>
      </c>
      <c r="Z303" s="137">
        <v>31</v>
      </c>
      <c r="AA303" s="137">
        <v>28</v>
      </c>
      <c r="AB303" s="137">
        <v>21</v>
      </c>
      <c r="AC303" s="137">
        <v>18</v>
      </c>
      <c r="AD303" s="137">
        <v>14</v>
      </c>
      <c r="AE303" s="137">
        <v>11</v>
      </c>
      <c r="AF303" s="137">
        <v>6</v>
      </c>
      <c r="AG303" s="137">
        <v>6</v>
      </c>
      <c r="AH303" s="137">
        <v>5</v>
      </c>
      <c r="AI303" s="137">
        <v>5</v>
      </c>
      <c r="AJ303" s="137">
        <v>5</v>
      </c>
      <c r="AK303" s="137">
        <v>6</v>
      </c>
      <c r="AL303" s="137">
        <v>6</v>
      </c>
      <c r="AM303" s="137">
        <v>6</v>
      </c>
      <c r="AN303" s="137">
        <v>9</v>
      </c>
      <c r="AO303" s="137">
        <v>8</v>
      </c>
    </row>
    <row r="304" spans="1:41" ht="18" customHeight="1">
      <c r="A304" s="122" t="s">
        <v>1170</v>
      </c>
      <c r="B304" s="136" t="s">
        <v>1171</v>
      </c>
      <c r="C304" s="137">
        <v>651</v>
      </c>
      <c r="D304" s="137">
        <v>570</v>
      </c>
      <c r="E304" s="137">
        <v>523</v>
      </c>
      <c r="F304" s="137">
        <v>486</v>
      </c>
      <c r="G304" s="137">
        <v>405</v>
      </c>
      <c r="H304" s="137">
        <v>384</v>
      </c>
      <c r="I304" s="137">
        <v>343</v>
      </c>
      <c r="J304" s="137">
        <v>318</v>
      </c>
      <c r="K304" s="137">
        <v>277</v>
      </c>
      <c r="L304" s="137">
        <v>252</v>
      </c>
      <c r="M304" s="137">
        <v>236</v>
      </c>
      <c r="N304" s="137">
        <v>215</v>
      </c>
      <c r="O304" s="137">
        <v>200</v>
      </c>
      <c r="P304" s="137">
        <v>189</v>
      </c>
      <c r="Q304" s="137">
        <v>175</v>
      </c>
      <c r="R304" s="137">
        <v>176</v>
      </c>
      <c r="S304" s="137">
        <v>165</v>
      </c>
      <c r="T304" s="137">
        <v>148</v>
      </c>
      <c r="U304" s="137">
        <v>131</v>
      </c>
      <c r="V304" s="137">
        <v>116</v>
      </c>
      <c r="W304" s="137">
        <v>106</v>
      </c>
      <c r="X304" s="137">
        <v>97</v>
      </c>
      <c r="Y304" s="137">
        <v>89</v>
      </c>
      <c r="Z304" s="137">
        <v>76</v>
      </c>
      <c r="AA304" s="137">
        <v>67</v>
      </c>
      <c r="AB304" s="137">
        <v>63</v>
      </c>
      <c r="AC304" s="137">
        <v>50</v>
      </c>
      <c r="AD304" s="137">
        <v>43</v>
      </c>
      <c r="AE304" s="137">
        <v>36</v>
      </c>
      <c r="AF304" s="137">
        <v>35</v>
      </c>
      <c r="AG304" s="137">
        <v>32</v>
      </c>
      <c r="AH304" s="137">
        <v>27</v>
      </c>
      <c r="AI304" s="137">
        <v>24</v>
      </c>
      <c r="AJ304" s="137">
        <v>26</v>
      </c>
      <c r="AK304" s="137">
        <v>22</v>
      </c>
      <c r="AL304" s="137">
        <v>20</v>
      </c>
      <c r="AM304" s="137">
        <v>21</v>
      </c>
      <c r="AN304" s="137">
        <v>22</v>
      </c>
      <c r="AO304" s="137">
        <v>22</v>
      </c>
    </row>
    <row r="305" spans="1:41" ht="18" customHeight="1">
      <c r="A305" s="122" t="s">
        <v>1172</v>
      </c>
      <c r="B305" s="136" t="s">
        <v>1173</v>
      </c>
      <c r="C305" s="137">
        <v>5839</v>
      </c>
      <c r="D305" s="137">
        <v>5069</v>
      </c>
      <c r="E305" s="137">
        <v>4873</v>
      </c>
      <c r="F305" s="137">
        <v>4183</v>
      </c>
      <c r="G305" s="137">
        <v>3594</v>
      </c>
      <c r="H305" s="137">
        <v>3503</v>
      </c>
      <c r="I305" s="137">
        <v>3109</v>
      </c>
      <c r="J305" s="137">
        <v>2743</v>
      </c>
      <c r="K305" s="137">
        <v>2330</v>
      </c>
      <c r="L305" s="137">
        <v>2187</v>
      </c>
      <c r="M305" s="137">
        <v>2090</v>
      </c>
      <c r="N305" s="137">
        <v>1981</v>
      </c>
      <c r="O305" s="137">
        <v>1861</v>
      </c>
      <c r="P305" s="137">
        <v>1768</v>
      </c>
      <c r="Q305" s="137">
        <v>1508</v>
      </c>
      <c r="R305" s="137">
        <v>1452</v>
      </c>
      <c r="S305" s="137">
        <v>1321</v>
      </c>
      <c r="T305" s="137">
        <v>1252</v>
      </c>
      <c r="U305" s="137">
        <v>1127</v>
      </c>
      <c r="V305" s="137">
        <v>1129</v>
      </c>
      <c r="W305" s="137">
        <v>1079</v>
      </c>
      <c r="X305" s="137">
        <v>1023</v>
      </c>
      <c r="Y305" s="137">
        <v>979</v>
      </c>
      <c r="Z305" s="137">
        <v>958</v>
      </c>
      <c r="AA305" s="137">
        <v>969</v>
      </c>
      <c r="AB305" s="137">
        <v>952</v>
      </c>
      <c r="AC305" s="137">
        <v>908</v>
      </c>
      <c r="AD305" s="137">
        <v>859</v>
      </c>
      <c r="AE305" s="137">
        <v>836</v>
      </c>
      <c r="AF305" s="137">
        <v>829</v>
      </c>
      <c r="AG305" s="137">
        <v>812</v>
      </c>
      <c r="AH305" s="137">
        <v>812</v>
      </c>
      <c r="AI305" s="137">
        <v>999</v>
      </c>
      <c r="AJ305" s="137">
        <v>1057</v>
      </c>
      <c r="AK305" s="137">
        <v>1095</v>
      </c>
      <c r="AL305" s="137">
        <v>1155</v>
      </c>
      <c r="AM305" s="137">
        <v>1254</v>
      </c>
      <c r="AN305" s="137">
        <v>1329</v>
      </c>
      <c r="AO305" s="137">
        <v>1416</v>
      </c>
    </row>
    <row r="306" spans="1:41" ht="18" customHeight="1">
      <c r="A306" s="122" t="s">
        <v>1174</v>
      </c>
      <c r="B306" s="136" t="s">
        <v>1175</v>
      </c>
      <c r="C306" s="137">
        <v>657</v>
      </c>
      <c r="D306" s="137">
        <v>571</v>
      </c>
      <c r="E306" s="137">
        <v>540</v>
      </c>
      <c r="F306" s="137">
        <v>458</v>
      </c>
      <c r="G306" s="137">
        <v>398</v>
      </c>
      <c r="H306" s="137">
        <v>378</v>
      </c>
      <c r="I306" s="137">
        <v>328</v>
      </c>
      <c r="J306" s="137">
        <v>294</v>
      </c>
      <c r="K306" s="137">
        <v>233</v>
      </c>
      <c r="L306" s="137">
        <v>218</v>
      </c>
      <c r="M306" s="137">
        <v>205</v>
      </c>
      <c r="N306" s="137">
        <v>186</v>
      </c>
      <c r="O306" s="137">
        <v>173</v>
      </c>
      <c r="P306" s="137">
        <v>159</v>
      </c>
      <c r="Q306" s="137">
        <v>140</v>
      </c>
      <c r="R306" s="137">
        <v>126</v>
      </c>
      <c r="S306" s="137">
        <v>116</v>
      </c>
      <c r="T306" s="137">
        <v>108</v>
      </c>
      <c r="U306" s="137">
        <v>102</v>
      </c>
      <c r="V306" s="137">
        <v>94</v>
      </c>
      <c r="W306" s="137">
        <v>84</v>
      </c>
      <c r="X306" s="137">
        <v>76</v>
      </c>
      <c r="Y306" s="137">
        <v>70</v>
      </c>
      <c r="Z306" s="137">
        <v>66</v>
      </c>
      <c r="AA306" s="137">
        <v>70</v>
      </c>
      <c r="AB306" s="137">
        <v>67</v>
      </c>
      <c r="AC306" s="137">
        <v>59</v>
      </c>
      <c r="AD306" s="137">
        <v>48</v>
      </c>
      <c r="AE306" s="137">
        <v>45</v>
      </c>
      <c r="AF306" s="137">
        <v>36</v>
      </c>
      <c r="AG306" s="137">
        <v>22</v>
      </c>
      <c r="AH306" s="137">
        <v>22</v>
      </c>
      <c r="AI306" s="137">
        <v>19</v>
      </c>
      <c r="AJ306" s="137">
        <v>13</v>
      </c>
      <c r="AK306" s="137">
        <v>17</v>
      </c>
      <c r="AL306" s="137">
        <v>14</v>
      </c>
      <c r="AM306" s="137">
        <v>14</v>
      </c>
      <c r="AN306" s="137">
        <v>14</v>
      </c>
      <c r="AO306" s="137">
        <v>14</v>
      </c>
    </row>
    <row r="307" spans="1:41" ht="18" customHeight="1">
      <c r="A307" s="122" t="s">
        <v>1176</v>
      </c>
      <c r="B307" s="136" t="s">
        <v>1177</v>
      </c>
      <c r="C307" s="137">
        <v>639</v>
      </c>
      <c r="D307" s="137">
        <v>570</v>
      </c>
      <c r="E307" s="137">
        <v>530</v>
      </c>
      <c r="F307" s="137">
        <v>459</v>
      </c>
      <c r="G307" s="137">
        <v>385</v>
      </c>
      <c r="H307" s="137">
        <v>356</v>
      </c>
      <c r="I307" s="137">
        <v>321</v>
      </c>
      <c r="J307" s="137">
        <v>284</v>
      </c>
      <c r="K307" s="137">
        <v>241</v>
      </c>
      <c r="L307" s="137">
        <v>220</v>
      </c>
      <c r="M307" s="137">
        <v>203</v>
      </c>
      <c r="N307" s="137">
        <v>192</v>
      </c>
      <c r="O307" s="137">
        <v>176</v>
      </c>
      <c r="P307" s="137">
        <v>164</v>
      </c>
      <c r="Q307" s="137">
        <v>151</v>
      </c>
      <c r="R307" s="137">
        <v>141</v>
      </c>
      <c r="S307" s="137">
        <v>130</v>
      </c>
      <c r="T307" s="137">
        <v>118</v>
      </c>
      <c r="U307" s="137">
        <v>105</v>
      </c>
      <c r="V307" s="137">
        <v>99</v>
      </c>
      <c r="W307" s="137">
        <v>91</v>
      </c>
      <c r="X307" s="137">
        <v>83</v>
      </c>
      <c r="Y307" s="137">
        <v>70</v>
      </c>
      <c r="Z307" s="137">
        <v>65</v>
      </c>
      <c r="AA307" s="137">
        <v>59</v>
      </c>
      <c r="AB307" s="137">
        <v>56</v>
      </c>
      <c r="AC307" s="137">
        <v>44</v>
      </c>
      <c r="AD307" s="137">
        <v>40</v>
      </c>
      <c r="AE307" s="137">
        <v>26</v>
      </c>
      <c r="AF307" s="137">
        <v>23</v>
      </c>
      <c r="AG307" s="137">
        <v>24</v>
      </c>
      <c r="AH307" s="137">
        <v>21</v>
      </c>
      <c r="AI307" s="137">
        <v>16</v>
      </c>
      <c r="AJ307" s="137">
        <v>14</v>
      </c>
      <c r="AK307" s="137">
        <v>11</v>
      </c>
      <c r="AL307" s="137">
        <v>10</v>
      </c>
      <c r="AM307" s="137">
        <v>11</v>
      </c>
      <c r="AN307" s="137">
        <v>12</v>
      </c>
      <c r="AO307" s="137">
        <v>11</v>
      </c>
    </row>
    <row r="308" spans="1:41" ht="18" customHeight="1">
      <c r="A308" s="122" t="s">
        <v>1178</v>
      </c>
      <c r="B308" s="136" t="s">
        <v>1179</v>
      </c>
      <c r="C308" s="137">
        <v>435</v>
      </c>
      <c r="D308" s="137">
        <v>358</v>
      </c>
      <c r="E308" s="137">
        <v>351</v>
      </c>
      <c r="F308" s="137">
        <v>297</v>
      </c>
      <c r="G308" s="137">
        <v>242</v>
      </c>
      <c r="H308" s="137">
        <v>242</v>
      </c>
      <c r="I308" s="137">
        <v>208</v>
      </c>
      <c r="J308" s="137">
        <v>184</v>
      </c>
      <c r="K308" s="137">
        <v>163</v>
      </c>
      <c r="L308" s="137">
        <v>153</v>
      </c>
      <c r="M308" s="137">
        <v>166</v>
      </c>
      <c r="N308" s="137">
        <v>156</v>
      </c>
      <c r="O308" s="137">
        <v>137</v>
      </c>
      <c r="P308" s="137">
        <v>164</v>
      </c>
      <c r="Q308" s="137">
        <v>120</v>
      </c>
      <c r="R308" s="137">
        <v>119</v>
      </c>
      <c r="S308" s="137">
        <v>91</v>
      </c>
      <c r="T308" s="137">
        <v>78</v>
      </c>
      <c r="U308" s="137">
        <v>66</v>
      </c>
      <c r="V308" s="137">
        <v>70</v>
      </c>
      <c r="W308" s="137">
        <v>57</v>
      </c>
      <c r="X308" s="137">
        <v>59</v>
      </c>
      <c r="Y308" s="137">
        <v>55</v>
      </c>
      <c r="Z308" s="137">
        <v>50</v>
      </c>
      <c r="AA308" s="137">
        <v>45</v>
      </c>
      <c r="AB308" s="137">
        <v>41</v>
      </c>
      <c r="AC308" s="137">
        <v>31</v>
      </c>
      <c r="AD308" s="137">
        <v>23</v>
      </c>
      <c r="AE308" s="137">
        <v>21</v>
      </c>
      <c r="AF308" s="137">
        <v>17</v>
      </c>
      <c r="AG308" s="137">
        <v>10</v>
      </c>
      <c r="AH308" s="137">
        <v>8</v>
      </c>
      <c r="AI308" s="137">
        <v>9</v>
      </c>
      <c r="AJ308" s="137">
        <v>10</v>
      </c>
      <c r="AK308" s="137">
        <v>8</v>
      </c>
      <c r="AL308" s="137">
        <v>9</v>
      </c>
      <c r="AM308" s="137">
        <v>8</v>
      </c>
      <c r="AN308" s="137">
        <v>7</v>
      </c>
      <c r="AO308" s="137">
        <v>8</v>
      </c>
    </row>
    <row r="309" spans="1:41" ht="18" customHeight="1">
      <c r="A309" s="122" t="s">
        <v>1180</v>
      </c>
      <c r="B309" s="136" t="s">
        <v>1181</v>
      </c>
      <c r="C309" s="137">
        <v>412</v>
      </c>
      <c r="D309" s="137">
        <v>351</v>
      </c>
      <c r="E309" s="137">
        <v>296</v>
      </c>
      <c r="F309" s="137">
        <v>258</v>
      </c>
      <c r="G309" s="137">
        <v>218</v>
      </c>
      <c r="H309" s="137">
        <v>210</v>
      </c>
      <c r="I309" s="137">
        <v>199</v>
      </c>
      <c r="J309" s="137">
        <v>178</v>
      </c>
      <c r="K309" s="137">
        <v>165</v>
      </c>
      <c r="L309" s="137">
        <v>150</v>
      </c>
      <c r="M309" s="137">
        <v>113</v>
      </c>
      <c r="N309" s="137">
        <v>109</v>
      </c>
      <c r="O309" s="137">
        <v>100</v>
      </c>
      <c r="P309" s="137">
        <v>89</v>
      </c>
      <c r="Q309" s="137">
        <v>88</v>
      </c>
      <c r="R309" s="137">
        <v>86</v>
      </c>
      <c r="S309" s="137">
        <v>76</v>
      </c>
      <c r="T309" s="137">
        <v>74</v>
      </c>
      <c r="U309" s="137">
        <v>69</v>
      </c>
      <c r="V309" s="137">
        <v>59</v>
      </c>
      <c r="W309" s="137">
        <v>53</v>
      </c>
      <c r="X309" s="137">
        <v>47</v>
      </c>
      <c r="Y309" s="137">
        <v>43</v>
      </c>
      <c r="Z309" s="137">
        <v>42</v>
      </c>
      <c r="AA309" s="137">
        <v>41</v>
      </c>
      <c r="AB309" s="137">
        <v>40</v>
      </c>
      <c r="AC309" s="137">
        <v>34</v>
      </c>
      <c r="AD309" s="137">
        <v>29</v>
      </c>
      <c r="AE309" s="137">
        <v>27</v>
      </c>
      <c r="AF309" s="137">
        <v>23</v>
      </c>
      <c r="AG309" s="137">
        <v>15</v>
      </c>
      <c r="AH309" s="137">
        <v>17</v>
      </c>
      <c r="AI309" s="137">
        <v>14</v>
      </c>
      <c r="AJ309" s="137">
        <v>13</v>
      </c>
      <c r="AK309" s="137">
        <v>11</v>
      </c>
      <c r="AL309" s="137">
        <v>12</v>
      </c>
      <c r="AM309" s="137">
        <v>11</v>
      </c>
      <c r="AN309" s="137">
        <v>11</v>
      </c>
      <c r="AO309" s="137">
        <v>10</v>
      </c>
    </row>
    <row r="310" spans="1:41" ht="18" customHeight="1">
      <c r="A310" s="122" t="s">
        <v>1182</v>
      </c>
      <c r="B310" s="136" t="s">
        <v>1183</v>
      </c>
      <c r="C310" s="137">
        <v>108</v>
      </c>
      <c r="D310" s="137">
        <v>89</v>
      </c>
      <c r="E310" s="137">
        <v>77</v>
      </c>
      <c r="F310" s="137">
        <v>61</v>
      </c>
      <c r="G310" s="137">
        <v>54</v>
      </c>
      <c r="H310" s="137">
        <v>54</v>
      </c>
      <c r="I310" s="137">
        <v>49</v>
      </c>
      <c r="J310" s="137">
        <v>47</v>
      </c>
      <c r="K310" s="137">
        <v>42</v>
      </c>
      <c r="L310" s="137">
        <v>38</v>
      </c>
      <c r="M310" s="137">
        <v>34</v>
      </c>
      <c r="N310" s="137">
        <v>34</v>
      </c>
      <c r="O310" s="137">
        <v>29</v>
      </c>
      <c r="P310" s="137">
        <v>27</v>
      </c>
      <c r="Q310" s="137">
        <v>26</v>
      </c>
      <c r="R310" s="137">
        <v>23</v>
      </c>
      <c r="S310" s="137">
        <v>20</v>
      </c>
      <c r="T310" s="137">
        <v>18</v>
      </c>
      <c r="U310" s="137">
        <v>14</v>
      </c>
      <c r="V310" s="137">
        <v>12</v>
      </c>
      <c r="W310" s="137">
        <v>12</v>
      </c>
      <c r="X310" s="137">
        <v>12</v>
      </c>
      <c r="Y310" s="137">
        <v>12</v>
      </c>
      <c r="Z310" s="137">
        <v>12</v>
      </c>
      <c r="AA310" s="137">
        <v>10</v>
      </c>
      <c r="AB310" s="137">
        <v>9</v>
      </c>
      <c r="AC310" s="137">
        <v>8</v>
      </c>
      <c r="AD310" s="137">
        <v>10</v>
      </c>
      <c r="AE310" s="137">
        <v>7</v>
      </c>
      <c r="AF310" s="137">
        <v>5</v>
      </c>
      <c r="AG310" s="137" t="s">
        <v>631</v>
      </c>
      <c r="AH310" s="137" t="s">
        <v>631</v>
      </c>
      <c r="AI310" s="137" t="s">
        <v>631</v>
      </c>
      <c r="AJ310" s="137" t="s">
        <v>631</v>
      </c>
      <c r="AK310" s="137" t="s">
        <v>631</v>
      </c>
      <c r="AL310" s="137" t="s">
        <v>631</v>
      </c>
      <c r="AM310" s="137" t="s">
        <v>631</v>
      </c>
      <c r="AN310" s="137">
        <v>5</v>
      </c>
      <c r="AO310" s="137">
        <v>5</v>
      </c>
    </row>
    <row r="311" spans="1:41" ht="18" customHeight="1">
      <c r="A311" s="122" t="s">
        <v>1184</v>
      </c>
      <c r="B311" s="136" t="s">
        <v>1185</v>
      </c>
      <c r="C311" s="137">
        <v>446</v>
      </c>
      <c r="D311" s="137">
        <v>374</v>
      </c>
      <c r="E311" s="137">
        <v>338</v>
      </c>
      <c r="F311" s="137">
        <v>310</v>
      </c>
      <c r="G311" s="137">
        <v>273</v>
      </c>
      <c r="H311" s="137">
        <v>258</v>
      </c>
      <c r="I311" s="137">
        <v>234</v>
      </c>
      <c r="J311" s="137">
        <v>214</v>
      </c>
      <c r="K311" s="137">
        <v>181</v>
      </c>
      <c r="L311" s="137">
        <v>169</v>
      </c>
      <c r="M311" s="137">
        <v>160</v>
      </c>
      <c r="N311" s="137">
        <v>148</v>
      </c>
      <c r="O311" s="137">
        <v>141</v>
      </c>
      <c r="P311" s="137">
        <v>131</v>
      </c>
      <c r="Q311" s="137">
        <v>124</v>
      </c>
      <c r="R311" s="137">
        <v>119</v>
      </c>
      <c r="S311" s="137">
        <v>110</v>
      </c>
      <c r="T311" s="137">
        <v>101</v>
      </c>
      <c r="U311" s="137">
        <v>88</v>
      </c>
      <c r="V311" s="137">
        <v>103</v>
      </c>
      <c r="W311" s="137">
        <v>94</v>
      </c>
      <c r="X311" s="137">
        <v>84</v>
      </c>
      <c r="Y311" s="137">
        <v>85</v>
      </c>
      <c r="Z311" s="137">
        <v>77</v>
      </c>
      <c r="AA311" s="137">
        <v>75</v>
      </c>
      <c r="AB311" s="137">
        <v>74</v>
      </c>
      <c r="AC311" s="137">
        <v>71</v>
      </c>
      <c r="AD311" s="137">
        <v>67</v>
      </c>
      <c r="AE311" s="137">
        <v>66</v>
      </c>
      <c r="AF311" s="137">
        <v>68</v>
      </c>
      <c r="AG311" s="137">
        <v>65</v>
      </c>
      <c r="AH311" s="137">
        <v>63</v>
      </c>
      <c r="AI311" s="137">
        <v>59</v>
      </c>
      <c r="AJ311" s="137">
        <v>59</v>
      </c>
      <c r="AK311" s="137">
        <v>59</v>
      </c>
      <c r="AL311" s="137">
        <v>60</v>
      </c>
      <c r="AM311" s="137">
        <v>64</v>
      </c>
      <c r="AN311" s="137">
        <v>63</v>
      </c>
      <c r="AO311" s="137">
        <v>57</v>
      </c>
    </row>
    <row r="312" spans="1:41" ht="18" customHeight="1">
      <c r="A312" s="122" t="s">
        <v>1186</v>
      </c>
      <c r="B312" s="136" t="s">
        <v>1187</v>
      </c>
      <c r="C312" s="137">
        <v>332</v>
      </c>
      <c r="D312" s="137">
        <v>278</v>
      </c>
      <c r="E312" s="137">
        <v>246</v>
      </c>
      <c r="F312" s="137">
        <v>222</v>
      </c>
      <c r="G312" s="137">
        <v>190</v>
      </c>
      <c r="H312" s="137">
        <v>177</v>
      </c>
      <c r="I312" s="137">
        <v>145</v>
      </c>
      <c r="J312" s="137">
        <v>132</v>
      </c>
      <c r="K312" s="137">
        <v>116</v>
      </c>
      <c r="L312" s="137">
        <v>118</v>
      </c>
      <c r="M312" s="137">
        <v>109</v>
      </c>
      <c r="N312" s="137">
        <v>100</v>
      </c>
      <c r="O312" s="137">
        <v>100</v>
      </c>
      <c r="P312" s="137">
        <v>94</v>
      </c>
      <c r="Q312" s="137">
        <v>84</v>
      </c>
      <c r="R312" s="137">
        <v>82</v>
      </c>
      <c r="S312" s="137">
        <v>72</v>
      </c>
      <c r="T312" s="137">
        <v>61</v>
      </c>
      <c r="U312" s="137">
        <v>55</v>
      </c>
      <c r="V312" s="137">
        <v>67</v>
      </c>
      <c r="W312" s="137">
        <v>68</v>
      </c>
      <c r="X312" s="137">
        <v>69</v>
      </c>
      <c r="Y312" s="137">
        <v>62</v>
      </c>
      <c r="Z312" s="137">
        <v>61</v>
      </c>
      <c r="AA312" s="137">
        <v>56</v>
      </c>
      <c r="AB312" s="137">
        <v>53</v>
      </c>
      <c r="AC312" s="137">
        <v>47</v>
      </c>
      <c r="AD312" s="137">
        <v>42</v>
      </c>
      <c r="AE312" s="137">
        <v>30</v>
      </c>
      <c r="AF312" s="137">
        <v>29</v>
      </c>
      <c r="AG312" s="137">
        <v>22</v>
      </c>
      <c r="AH312" s="137">
        <v>21</v>
      </c>
      <c r="AI312" s="137">
        <v>14</v>
      </c>
      <c r="AJ312" s="137">
        <v>10</v>
      </c>
      <c r="AK312" s="137">
        <v>9</v>
      </c>
      <c r="AL312" s="137">
        <v>10</v>
      </c>
      <c r="AM312" s="137">
        <v>12</v>
      </c>
      <c r="AN312" s="137">
        <v>14</v>
      </c>
      <c r="AO312" s="137">
        <v>15</v>
      </c>
    </row>
    <row r="313" spans="1:41" ht="18" customHeight="1">
      <c r="A313" s="122" t="s">
        <v>1188</v>
      </c>
      <c r="B313" s="136" t="s">
        <v>1189</v>
      </c>
      <c r="C313" s="137">
        <v>694</v>
      </c>
      <c r="D313" s="137">
        <v>610</v>
      </c>
      <c r="E313" s="137">
        <v>552</v>
      </c>
      <c r="F313" s="137">
        <v>488</v>
      </c>
      <c r="G313" s="137">
        <v>406</v>
      </c>
      <c r="H313" s="137">
        <v>384</v>
      </c>
      <c r="I313" s="137">
        <v>320</v>
      </c>
      <c r="J313" s="137">
        <v>281</v>
      </c>
      <c r="K313" s="137">
        <v>225</v>
      </c>
      <c r="L313" s="137">
        <v>217</v>
      </c>
      <c r="M313" s="137">
        <v>202</v>
      </c>
      <c r="N313" s="137">
        <v>186</v>
      </c>
      <c r="O313" s="137">
        <v>174</v>
      </c>
      <c r="P313" s="137">
        <v>169</v>
      </c>
      <c r="Q313" s="137">
        <v>147</v>
      </c>
      <c r="R313" s="137">
        <v>134</v>
      </c>
      <c r="S313" s="137">
        <v>125</v>
      </c>
      <c r="T313" s="137">
        <v>127</v>
      </c>
      <c r="U313" s="137">
        <v>111</v>
      </c>
      <c r="V313" s="137">
        <v>107</v>
      </c>
      <c r="W313" s="137">
        <v>103</v>
      </c>
      <c r="X313" s="137">
        <v>81</v>
      </c>
      <c r="Y313" s="137">
        <v>73</v>
      </c>
      <c r="Z313" s="137">
        <v>66</v>
      </c>
      <c r="AA313" s="137">
        <v>63</v>
      </c>
      <c r="AB313" s="137">
        <v>62</v>
      </c>
      <c r="AC313" s="137">
        <v>61</v>
      </c>
      <c r="AD313" s="137">
        <v>57</v>
      </c>
      <c r="AE313" s="137">
        <v>51</v>
      </c>
      <c r="AF313" s="137">
        <v>44</v>
      </c>
      <c r="AG313" s="137">
        <v>35</v>
      </c>
      <c r="AH313" s="137">
        <v>30</v>
      </c>
      <c r="AI313" s="137">
        <v>28</v>
      </c>
      <c r="AJ313" s="137">
        <v>29</v>
      </c>
      <c r="AK313" s="137">
        <v>25</v>
      </c>
      <c r="AL313" s="137">
        <v>22</v>
      </c>
      <c r="AM313" s="137">
        <v>21</v>
      </c>
      <c r="AN313" s="137">
        <v>20</v>
      </c>
      <c r="AO313" s="137">
        <v>22</v>
      </c>
    </row>
    <row r="314" spans="1:41" ht="18" customHeight="1">
      <c r="A314" s="136" t="s">
        <v>1190</v>
      </c>
      <c r="B314" s="136" t="s">
        <v>1191</v>
      </c>
      <c r="C314" s="137">
        <v>767</v>
      </c>
      <c r="D314" s="137">
        <v>696</v>
      </c>
      <c r="E314" s="137">
        <v>877</v>
      </c>
      <c r="F314" s="137">
        <v>705</v>
      </c>
      <c r="G314" s="137">
        <v>572</v>
      </c>
      <c r="H314" s="137">
        <v>589</v>
      </c>
      <c r="I314" s="137">
        <v>560</v>
      </c>
      <c r="J314" s="137">
        <v>459</v>
      </c>
      <c r="K314" s="137">
        <v>418</v>
      </c>
      <c r="L314" s="137">
        <v>415</v>
      </c>
      <c r="M314" s="137">
        <v>449</v>
      </c>
      <c r="N314" s="137">
        <v>452</v>
      </c>
      <c r="O314" s="137">
        <v>450</v>
      </c>
      <c r="P314" s="137">
        <v>422</v>
      </c>
      <c r="Q314" s="137">
        <v>320</v>
      </c>
      <c r="R314" s="137">
        <v>336</v>
      </c>
      <c r="S314" s="137">
        <v>336</v>
      </c>
      <c r="T314" s="137">
        <v>336</v>
      </c>
      <c r="U314" s="137">
        <v>321</v>
      </c>
      <c r="V314" s="137">
        <v>342</v>
      </c>
      <c r="W314" s="137">
        <v>363</v>
      </c>
      <c r="X314" s="137">
        <v>360</v>
      </c>
      <c r="Y314" s="137">
        <v>383</v>
      </c>
      <c r="Z314" s="137">
        <v>406</v>
      </c>
      <c r="AA314" s="137">
        <v>448</v>
      </c>
      <c r="AB314" s="137">
        <v>458</v>
      </c>
      <c r="AC314" s="137">
        <v>468</v>
      </c>
      <c r="AD314" s="137">
        <v>470</v>
      </c>
      <c r="AE314" s="137">
        <v>500</v>
      </c>
      <c r="AF314" s="137">
        <v>538</v>
      </c>
      <c r="AG314" s="137">
        <v>578</v>
      </c>
      <c r="AH314" s="137">
        <v>594</v>
      </c>
      <c r="AI314" s="137">
        <v>801</v>
      </c>
      <c r="AJ314" s="137">
        <v>878</v>
      </c>
      <c r="AK314" s="137">
        <v>923</v>
      </c>
      <c r="AL314" s="137">
        <v>988</v>
      </c>
      <c r="AM314" s="137">
        <v>1083</v>
      </c>
      <c r="AN314" s="137">
        <v>1158</v>
      </c>
      <c r="AO314" s="137">
        <v>1248</v>
      </c>
    </row>
    <row r="315" spans="1:41" ht="18" customHeight="1">
      <c r="A315" s="122" t="s">
        <v>1192</v>
      </c>
      <c r="B315" s="136" t="s">
        <v>1193</v>
      </c>
      <c r="C315" s="137">
        <v>559</v>
      </c>
      <c r="D315" s="137">
        <v>488</v>
      </c>
      <c r="E315" s="137">
        <v>435</v>
      </c>
      <c r="F315" s="137">
        <v>364</v>
      </c>
      <c r="G315" s="137">
        <v>390</v>
      </c>
      <c r="H315" s="137">
        <v>398</v>
      </c>
      <c r="I315" s="137">
        <v>362</v>
      </c>
      <c r="J315" s="137">
        <v>329</v>
      </c>
      <c r="K315" s="137">
        <v>278</v>
      </c>
      <c r="L315" s="137">
        <v>249</v>
      </c>
      <c r="M315" s="137">
        <v>230</v>
      </c>
      <c r="N315" s="137">
        <v>212</v>
      </c>
      <c r="O315" s="137">
        <v>201</v>
      </c>
      <c r="P315" s="137">
        <v>181</v>
      </c>
      <c r="Q315" s="137">
        <v>168</v>
      </c>
      <c r="R315" s="137">
        <v>151</v>
      </c>
      <c r="S315" s="137">
        <v>126</v>
      </c>
      <c r="T315" s="137">
        <v>124</v>
      </c>
      <c r="U315" s="137">
        <v>97</v>
      </c>
      <c r="V315" s="137">
        <v>87</v>
      </c>
      <c r="W315" s="137">
        <v>69</v>
      </c>
      <c r="X315" s="137">
        <v>70</v>
      </c>
      <c r="Y315" s="137">
        <v>59</v>
      </c>
      <c r="Z315" s="137">
        <v>56</v>
      </c>
      <c r="AA315" s="137">
        <v>51</v>
      </c>
      <c r="AB315" s="137">
        <v>47</v>
      </c>
      <c r="AC315" s="137">
        <v>43</v>
      </c>
      <c r="AD315" s="137">
        <v>37</v>
      </c>
      <c r="AE315" s="137">
        <v>34</v>
      </c>
      <c r="AF315" s="137">
        <v>24</v>
      </c>
      <c r="AG315" s="137">
        <v>20</v>
      </c>
      <c r="AH315" s="137">
        <v>18</v>
      </c>
      <c r="AI315" s="137">
        <v>19</v>
      </c>
      <c r="AJ315" s="137">
        <v>16</v>
      </c>
      <c r="AK315" s="137">
        <v>17</v>
      </c>
      <c r="AL315" s="137">
        <v>17</v>
      </c>
      <c r="AM315" s="137">
        <v>15</v>
      </c>
      <c r="AN315" s="137">
        <v>14</v>
      </c>
      <c r="AO315" s="137">
        <v>14</v>
      </c>
    </row>
    <row r="316" spans="1:41" ht="18" customHeight="1">
      <c r="A316" s="122" t="s">
        <v>1194</v>
      </c>
      <c r="B316" s="136" t="s">
        <v>1195</v>
      </c>
      <c r="C316" s="137">
        <v>784</v>
      </c>
      <c r="D316" s="137">
        <v>680</v>
      </c>
      <c r="E316" s="137">
        <v>627</v>
      </c>
      <c r="F316" s="137">
        <v>559</v>
      </c>
      <c r="G316" s="137">
        <v>464</v>
      </c>
      <c r="H316" s="137">
        <v>455</v>
      </c>
      <c r="I316" s="137">
        <v>381</v>
      </c>
      <c r="J316" s="137">
        <v>339</v>
      </c>
      <c r="K316" s="137">
        <v>266</v>
      </c>
      <c r="L316" s="137">
        <v>238</v>
      </c>
      <c r="M316" s="137">
        <v>217</v>
      </c>
      <c r="N316" s="137">
        <v>204</v>
      </c>
      <c r="O316" s="137">
        <v>178</v>
      </c>
      <c r="P316" s="137">
        <v>164</v>
      </c>
      <c r="Q316" s="137">
        <v>137</v>
      </c>
      <c r="R316" s="137">
        <v>132</v>
      </c>
      <c r="S316" s="137">
        <v>117</v>
      </c>
      <c r="T316" s="137">
        <v>105</v>
      </c>
      <c r="U316" s="137">
        <v>96</v>
      </c>
      <c r="V316" s="137">
        <v>86</v>
      </c>
      <c r="W316" s="137">
        <v>82</v>
      </c>
      <c r="X316" s="137">
        <v>79</v>
      </c>
      <c r="Y316" s="137">
        <v>64</v>
      </c>
      <c r="Z316" s="137">
        <v>54</v>
      </c>
      <c r="AA316" s="137">
        <v>48</v>
      </c>
      <c r="AB316" s="137">
        <v>42</v>
      </c>
      <c r="AC316" s="137">
        <v>39</v>
      </c>
      <c r="AD316" s="137">
        <v>33</v>
      </c>
      <c r="AE316" s="137">
        <v>26</v>
      </c>
      <c r="AF316" s="137">
        <v>19</v>
      </c>
      <c r="AG316" s="137">
        <v>14</v>
      </c>
      <c r="AH316" s="137">
        <v>12</v>
      </c>
      <c r="AI316" s="137">
        <v>13</v>
      </c>
      <c r="AJ316" s="137">
        <v>8</v>
      </c>
      <c r="AK316" s="137">
        <v>8</v>
      </c>
      <c r="AL316" s="137">
        <v>7</v>
      </c>
      <c r="AM316" s="137">
        <v>8</v>
      </c>
      <c r="AN316" s="137">
        <v>8</v>
      </c>
      <c r="AO316" s="137">
        <v>9</v>
      </c>
    </row>
    <row r="317" spans="1:41" ht="18" customHeight="1">
      <c r="A317" s="122"/>
      <c r="B317" s="136" t="s">
        <v>727</v>
      </c>
      <c r="C317" s="137">
        <v>6</v>
      </c>
      <c r="D317" s="137" t="s">
        <v>631</v>
      </c>
      <c r="E317" s="137" t="s">
        <v>631</v>
      </c>
      <c r="F317" s="137" t="s">
        <v>631</v>
      </c>
      <c r="G317" s="137" t="s">
        <v>631</v>
      </c>
      <c r="H317" s="137" t="s">
        <v>631</v>
      </c>
      <c r="I317" s="137" t="s">
        <v>631</v>
      </c>
      <c r="J317" s="137" t="s">
        <v>631</v>
      </c>
      <c r="K317" s="137" t="s">
        <v>631</v>
      </c>
      <c r="L317" s="137" t="s">
        <v>631</v>
      </c>
      <c r="M317" s="137" t="s">
        <v>631</v>
      </c>
      <c r="N317" s="137" t="s">
        <v>631</v>
      </c>
      <c r="O317" s="137" t="s">
        <v>631</v>
      </c>
      <c r="P317" s="137" t="s">
        <v>631</v>
      </c>
      <c r="Q317" s="137" t="s">
        <v>631</v>
      </c>
      <c r="R317" s="137" t="s">
        <v>631</v>
      </c>
      <c r="S317" s="137" t="s">
        <v>631</v>
      </c>
      <c r="T317" s="137" t="s">
        <v>631</v>
      </c>
      <c r="U317" s="137" t="s">
        <v>631</v>
      </c>
      <c r="V317" s="137" t="s">
        <v>631</v>
      </c>
      <c r="W317" s="137" t="s">
        <v>631</v>
      </c>
      <c r="X317" s="137" t="s">
        <v>631</v>
      </c>
      <c r="Y317" s="137" t="s">
        <v>631</v>
      </c>
      <c r="Z317" s="137" t="s">
        <v>631</v>
      </c>
      <c r="AA317" s="137" t="s">
        <v>631</v>
      </c>
      <c r="AB317" s="137" t="s">
        <v>631</v>
      </c>
      <c r="AC317" s="137" t="s">
        <v>631</v>
      </c>
      <c r="AD317" s="137" t="s">
        <v>631</v>
      </c>
      <c r="AE317" s="137" t="s">
        <v>631</v>
      </c>
      <c r="AF317" s="137" t="s">
        <v>631</v>
      </c>
      <c r="AG317" s="137" t="s">
        <v>631</v>
      </c>
      <c r="AH317" s="137" t="s">
        <v>631</v>
      </c>
      <c r="AI317" s="137" t="s">
        <v>631</v>
      </c>
      <c r="AJ317" s="137" t="s">
        <v>631</v>
      </c>
      <c r="AK317" s="137" t="s">
        <v>631</v>
      </c>
      <c r="AL317" s="137" t="s">
        <v>631</v>
      </c>
      <c r="AM317" s="137" t="s">
        <v>631</v>
      </c>
      <c r="AN317" s="137" t="s">
        <v>631</v>
      </c>
      <c r="AO317" s="137" t="s">
        <v>631</v>
      </c>
    </row>
    <row r="318" spans="1:41" ht="18" customHeight="1">
      <c r="A318" s="122" t="s">
        <v>1196</v>
      </c>
      <c r="B318" s="136" t="s">
        <v>1197</v>
      </c>
      <c r="C318" s="137">
        <v>4348</v>
      </c>
      <c r="D318" s="137">
        <v>3720</v>
      </c>
      <c r="E318" s="137">
        <v>3365</v>
      </c>
      <c r="F318" s="137">
        <v>2941</v>
      </c>
      <c r="G318" s="137">
        <v>2452</v>
      </c>
      <c r="H318" s="137">
        <v>2333</v>
      </c>
      <c r="I318" s="137">
        <v>2056</v>
      </c>
      <c r="J318" s="137">
        <v>1892</v>
      </c>
      <c r="K318" s="137">
        <v>1650</v>
      </c>
      <c r="L318" s="137">
        <v>1529</v>
      </c>
      <c r="M318" s="137">
        <v>1438</v>
      </c>
      <c r="N318" s="137">
        <v>1362</v>
      </c>
      <c r="O318" s="137">
        <v>1247</v>
      </c>
      <c r="P318" s="137">
        <v>1188</v>
      </c>
      <c r="Q318" s="137">
        <v>1101</v>
      </c>
      <c r="R318" s="137">
        <v>1032</v>
      </c>
      <c r="S318" s="137">
        <v>963</v>
      </c>
      <c r="T318" s="137">
        <v>884</v>
      </c>
      <c r="U318" s="137">
        <v>775</v>
      </c>
      <c r="V318" s="137">
        <v>728</v>
      </c>
      <c r="W318" s="137">
        <v>659</v>
      </c>
      <c r="X318" s="137">
        <v>625</v>
      </c>
      <c r="Y318" s="137">
        <v>548</v>
      </c>
      <c r="Z318" s="137">
        <v>475</v>
      </c>
      <c r="AA318" s="137">
        <v>424</v>
      </c>
      <c r="AB318" s="137">
        <v>385</v>
      </c>
      <c r="AC318" s="137">
        <v>312</v>
      </c>
      <c r="AD318" s="137">
        <v>270</v>
      </c>
      <c r="AE318" s="137">
        <v>225</v>
      </c>
      <c r="AF318" s="137">
        <v>213</v>
      </c>
      <c r="AG318" s="137">
        <v>192</v>
      </c>
      <c r="AH318" s="137">
        <v>179</v>
      </c>
      <c r="AI318" s="137">
        <v>167</v>
      </c>
      <c r="AJ318" s="137">
        <v>148</v>
      </c>
      <c r="AK318" s="137">
        <v>141</v>
      </c>
      <c r="AL318" s="137">
        <v>139</v>
      </c>
      <c r="AM318" s="137">
        <v>136</v>
      </c>
      <c r="AN318" s="137">
        <v>139</v>
      </c>
      <c r="AO318" s="137">
        <v>132</v>
      </c>
    </row>
    <row r="319" spans="1:41" ht="18" customHeight="1">
      <c r="A319" s="122" t="s">
        <v>1198</v>
      </c>
      <c r="B319" s="136" t="s">
        <v>1199</v>
      </c>
      <c r="C319" s="137">
        <v>402</v>
      </c>
      <c r="D319" s="137">
        <v>340</v>
      </c>
      <c r="E319" s="137">
        <v>305</v>
      </c>
      <c r="F319" s="137">
        <v>254</v>
      </c>
      <c r="G319" s="137">
        <v>198</v>
      </c>
      <c r="H319" s="137">
        <v>192</v>
      </c>
      <c r="I319" s="137">
        <v>164</v>
      </c>
      <c r="J319" s="137">
        <v>155</v>
      </c>
      <c r="K319" s="137">
        <v>147</v>
      </c>
      <c r="L319" s="137">
        <v>133</v>
      </c>
      <c r="M319" s="137">
        <v>119</v>
      </c>
      <c r="N319" s="137">
        <v>117</v>
      </c>
      <c r="O319" s="137">
        <v>113</v>
      </c>
      <c r="P319" s="137">
        <v>108</v>
      </c>
      <c r="Q319" s="137">
        <v>96</v>
      </c>
      <c r="R319" s="137">
        <v>91</v>
      </c>
      <c r="S319" s="137">
        <v>84</v>
      </c>
      <c r="T319" s="137">
        <v>72</v>
      </c>
      <c r="U319" s="137">
        <v>64</v>
      </c>
      <c r="V319" s="137">
        <v>59</v>
      </c>
      <c r="W319" s="137">
        <v>54</v>
      </c>
      <c r="X319" s="137">
        <v>53</v>
      </c>
      <c r="Y319" s="137">
        <v>47</v>
      </c>
      <c r="Z319" s="137">
        <v>42</v>
      </c>
      <c r="AA319" s="137">
        <v>35</v>
      </c>
      <c r="AB319" s="137">
        <v>31</v>
      </c>
      <c r="AC319" s="137">
        <v>26</v>
      </c>
      <c r="AD319" s="137">
        <v>25</v>
      </c>
      <c r="AE319" s="137">
        <v>18</v>
      </c>
      <c r="AF319" s="137">
        <v>16</v>
      </c>
      <c r="AG319" s="137">
        <v>13</v>
      </c>
      <c r="AH319" s="137">
        <v>10</v>
      </c>
      <c r="AI319" s="137">
        <v>9</v>
      </c>
      <c r="AJ319" s="137">
        <v>8</v>
      </c>
      <c r="AK319" s="137">
        <v>7</v>
      </c>
      <c r="AL319" s="137">
        <v>9</v>
      </c>
      <c r="AM319" s="137">
        <v>9</v>
      </c>
      <c r="AN319" s="137">
        <v>8</v>
      </c>
      <c r="AO319" s="137">
        <v>7</v>
      </c>
    </row>
    <row r="320" spans="1:41" ht="18" customHeight="1">
      <c r="A320" s="136" t="s">
        <v>1200</v>
      </c>
      <c r="B320" s="136" t="s">
        <v>1201</v>
      </c>
      <c r="C320" s="137">
        <v>469</v>
      </c>
      <c r="D320" s="137">
        <v>395</v>
      </c>
      <c r="E320" s="137">
        <v>354</v>
      </c>
      <c r="F320" s="137">
        <v>320</v>
      </c>
      <c r="G320" s="137">
        <v>257</v>
      </c>
      <c r="H320" s="137">
        <v>250</v>
      </c>
      <c r="I320" s="137">
        <v>219</v>
      </c>
      <c r="J320" s="137">
        <v>208</v>
      </c>
      <c r="K320" s="137">
        <v>190</v>
      </c>
      <c r="L320" s="137">
        <v>181</v>
      </c>
      <c r="M320" s="137">
        <v>168</v>
      </c>
      <c r="N320" s="137">
        <v>156</v>
      </c>
      <c r="O320" s="137">
        <v>133</v>
      </c>
      <c r="P320" s="137">
        <v>121</v>
      </c>
      <c r="Q320" s="137">
        <v>109</v>
      </c>
      <c r="R320" s="137">
        <v>97</v>
      </c>
      <c r="S320" s="137">
        <v>89</v>
      </c>
      <c r="T320" s="137">
        <v>84</v>
      </c>
      <c r="U320" s="137">
        <v>85</v>
      </c>
      <c r="V320" s="137">
        <v>84</v>
      </c>
      <c r="W320" s="137">
        <v>76</v>
      </c>
      <c r="X320" s="137">
        <v>74</v>
      </c>
      <c r="Y320" s="137">
        <v>59</v>
      </c>
      <c r="Z320" s="137">
        <v>54</v>
      </c>
      <c r="AA320" s="137">
        <v>52</v>
      </c>
      <c r="AB320" s="137">
        <v>51</v>
      </c>
      <c r="AC320" s="137">
        <v>43</v>
      </c>
      <c r="AD320" s="137">
        <v>33</v>
      </c>
      <c r="AE320" s="137">
        <v>26</v>
      </c>
      <c r="AF320" s="137">
        <v>27</v>
      </c>
      <c r="AG320" s="137">
        <v>26</v>
      </c>
      <c r="AH320" s="137">
        <v>29</v>
      </c>
      <c r="AI320" s="137">
        <v>26</v>
      </c>
      <c r="AJ320" s="137">
        <v>27</v>
      </c>
      <c r="AK320" s="137">
        <v>23</v>
      </c>
      <c r="AL320" s="137">
        <v>23</v>
      </c>
      <c r="AM320" s="137">
        <v>21</v>
      </c>
      <c r="AN320" s="137">
        <v>21</v>
      </c>
      <c r="AO320" s="137">
        <v>20</v>
      </c>
    </row>
    <row r="321" spans="1:41" ht="18" customHeight="1">
      <c r="A321" s="122" t="s">
        <v>1202</v>
      </c>
      <c r="B321" s="136" t="s">
        <v>1203</v>
      </c>
      <c r="C321" s="137">
        <v>277</v>
      </c>
      <c r="D321" s="137">
        <v>233</v>
      </c>
      <c r="E321" s="137">
        <v>211</v>
      </c>
      <c r="F321" s="137">
        <v>183</v>
      </c>
      <c r="G321" s="137">
        <v>156</v>
      </c>
      <c r="H321" s="137">
        <v>142</v>
      </c>
      <c r="I321" s="137">
        <v>130</v>
      </c>
      <c r="J321" s="137">
        <v>118</v>
      </c>
      <c r="K321" s="137">
        <v>104</v>
      </c>
      <c r="L321" s="137">
        <v>99</v>
      </c>
      <c r="M321" s="137">
        <v>96</v>
      </c>
      <c r="N321" s="137">
        <v>86</v>
      </c>
      <c r="O321" s="137">
        <v>77</v>
      </c>
      <c r="P321" s="137">
        <v>74</v>
      </c>
      <c r="Q321" s="137">
        <v>64</v>
      </c>
      <c r="R321" s="137">
        <v>63</v>
      </c>
      <c r="S321" s="137">
        <v>62</v>
      </c>
      <c r="T321" s="137">
        <v>62</v>
      </c>
      <c r="U321" s="137">
        <v>57</v>
      </c>
      <c r="V321" s="137">
        <v>49</v>
      </c>
      <c r="W321" s="137">
        <v>43</v>
      </c>
      <c r="X321" s="137">
        <v>41</v>
      </c>
      <c r="Y321" s="137">
        <v>32</v>
      </c>
      <c r="Z321" s="137">
        <v>30</v>
      </c>
      <c r="AA321" s="137">
        <v>26</v>
      </c>
      <c r="AB321" s="137">
        <v>30</v>
      </c>
      <c r="AC321" s="137">
        <v>20</v>
      </c>
      <c r="AD321" s="137">
        <v>20</v>
      </c>
      <c r="AE321" s="137">
        <v>18</v>
      </c>
      <c r="AF321" s="137">
        <v>16</v>
      </c>
      <c r="AG321" s="137">
        <v>13</v>
      </c>
      <c r="AH321" s="137">
        <v>12</v>
      </c>
      <c r="AI321" s="137">
        <v>10</v>
      </c>
      <c r="AJ321" s="137">
        <v>10</v>
      </c>
      <c r="AK321" s="137">
        <v>8</v>
      </c>
      <c r="AL321" s="137">
        <v>8</v>
      </c>
      <c r="AM321" s="137" t="s">
        <v>631</v>
      </c>
      <c r="AN321" s="137" t="s">
        <v>631</v>
      </c>
      <c r="AO321" s="137">
        <v>6</v>
      </c>
    </row>
    <row r="322" spans="1:41" ht="18" customHeight="1">
      <c r="A322" s="122" t="s">
        <v>1204</v>
      </c>
      <c r="B322" s="136" t="s">
        <v>1205</v>
      </c>
      <c r="C322" s="137">
        <v>240</v>
      </c>
      <c r="D322" s="137">
        <v>215</v>
      </c>
      <c r="E322" s="137">
        <v>197</v>
      </c>
      <c r="F322" s="137">
        <v>177</v>
      </c>
      <c r="G322" s="137">
        <v>153</v>
      </c>
      <c r="H322" s="137">
        <v>147</v>
      </c>
      <c r="I322" s="137">
        <v>126</v>
      </c>
      <c r="J322" s="137">
        <v>119</v>
      </c>
      <c r="K322" s="137">
        <v>105</v>
      </c>
      <c r="L322" s="137">
        <v>94</v>
      </c>
      <c r="M322" s="137">
        <v>87</v>
      </c>
      <c r="N322" s="137">
        <v>82</v>
      </c>
      <c r="O322" s="137">
        <v>67</v>
      </c>
      <c r="P322" s="137">
        <v>62</v>
      </c>
      <c r="Q322" s="137">
        <v>67</v>
      </c>
      <c r="R322" s="137">
        <v>61</v>
      </c>
      <c r="S322" s="137">
        <v>60</v>
      </c>
      <c r="T322" s="137">
        <v>54</v>
      </c>
      <c r="U322" s="137">
        <v>48</v>
      </c>
      <c r="V322" s="137">
        <v>43</v>
      </c>
      <c r="W322" s="137">
        <v>41</v>
      </c>
      <c r="X322" s="137">
        <v>41</v>
      </c>
      <c r="Y322" s="137">
        <v>37</v>
      </c>
      <c r="Z322" s="137">
        <v>27</v>
      </c>
      <c r="AA322" s="137">
        <v>24</v>
      </c>
      <c r="AB322" s="137">
        <v>24</v>
      </c>
      <c r="AC322" s="137">
        <v>20</v>
      </c>
      <c r="AD322" s="137">
        <v>18</v>
      </c>
      <c r="AE322" s="137">
        <v>15</v>
      </c>
      <c r="AF322" s="137">
        <v>15</v>
      </c>
      <c r="AG322" s="137">
        <v>14</v>
      </c>
      <c r="AH322" s="137">
        <v>14</v>
      </c>
      <c r="AI322" s="137">
        <v>13</v>
      </c>
      <c r="AJ322" s="137">
        <v>12</v>
      </c>
      <c r="AK322" s="137">
        <v>10</v>
      </c>
      <c r="AL322" s="137">
        <v>9</v>
      </c>
      <c r="AM322" s="137">
        <v>9</v>
      </c>
      <c r="AN322" s="137">
        <v>13</v>
      </c>
      <c r="AO322" s="137">
        <v>14</v>
      </c>
    </row>
    <row r="323" spans="1:41" ht="18" customHeight="1">
      <c r="A323" s="122" t="s">
        <v>1206</v>
      </c>
      <c r="B323" s="136" t="s">
        <v>1207</v>
      </c>
      <c r="C323" s="137">
        <v>227</v>
      </c>
      <c r="D323" s="137">
        <v>189</v>
      </c>
      <c r="E323" s="137">
        <v>166</v>
      </c>
      <c r="F323" s="137">
        <v>144</v>
      </c>
      <c r="G323" s="137">
        <v>129</v>
      </c>
      <c r="H323" s="137">
        <v>125</v>
      </c>
      <c r="I323" s="137">
        <v>109</v>
      </c>
      <c r="J323" s="137">
        <v>99</v>
      </c>
      <c r="K323" s="137">
        <v>85</v>
      </c>
      <c r="L323" s="137">
        <v>75</v>
      </c>
      <c r="M323" s="137">
        <v>75</v>
      </c>
      <c r="N323" s="137">
        <v>73</v>
      </c>
      <c r="O323" s="137">
        <v>70</v>
      </c>
      <c r="P323" s="137">
        <v>68</v>
      </c>
      <c r="Q323" s="137">
        <v>62</v>
      </c>
      <c r="R323" s="137">
        <v>59</v>
      </c>
      <c r="S323" s="137">
        <v>57</v>
      </c>
      <c r="T323" s="137">
        <v>55</v>
      </c>
      <c r="U323" s="137">
        <v>48</v>
      </c>
      <c r="V323" s="137">
        <v>47</v>
      </c>
      <c r="W323" s="137">
        <v>47</v>
      </c>
      <c r="X323" s="137">
        <v>46</v>
      </c>
      <c r="Y323" s="137">
        <v>43</v>
      </c>
      <c r="Z323" s="137">
        <v>39</v>
      </c>
      <c r="AA323" s="137">
        <v>37</v>
      </c>
      <c r="AB323" s="137">
        <v>35</v>
      </c>
      <c r="AC323" s="137">
        <v>32</v>
      </c>
      <c r="AD323" s="137">
        <v>29</v>
      </c>
      <c r="AE323" s="137">
        <v>25</v>
      </c>
      <c r="AF323" s="137">
        <v>25</v>
      </c>
      <c r="AG323" s="137">
        <v>23</v>
      </c>
      <c r="AH323" s="137">
        <v>20</v>
      </c>
      <c r="AI323" s="137">
        <v>19</v>
      </c>
      <c r="AJ323" s="137">
        <v>17</v>
      </c>
      <c r="AK323" s="137">
        <v>14</v>
      </c>
      <c r="AL323" s="137">
        <v>16</v>
      </c>
      <c r="AM323" s="137">
        <v>17</v>
      </c>
      <c r="AN323" s="137">
        <v>18</v>
      </c>
      <c r="AO323" s="137">
        <v>17</v>
      </c>
    </row>
    <row r="324" spans="1:41" ht="18" customHeight="1">
      <c r="A324" s="122" t="s">
        <v>1208</v>
      </c>
      <c r="B324" s="136" t="s">
        <v>1209</v>
      </c>
      <c r="C324" s="137">
        <v>189</v>
      </c>
      <c r="D324" s="137">
        <v>144</v>
      </c>
      <c r="E324" s="137">
        <v>133</v>
      </c>
      <c r="F324" s="137">
        <v>119</v>
      </c>
      <c r="G324" s="137">
        <v>93</v>
      </c>
      <c r="H324" s="137">
        <v>86</v>
      </c>
      <c r="I324" s="137">
        <v>76</v>
      </c>
      <c r="J324" s="137">
        <v>71</v>
      </c>
      <c r="K324" s="137">
        <v>64</v>
      </c>
      <c r="L324" s="137">
        <v>59</v>
      </c>
      <c r="M324" s="137">
        <v>57</v>
      </c>
      <c r="N324" s="137">
        <v>54</v>
      </c>
      <c r="O324" s="137">
        <v>50</v>
      </c>
      <c r="P324" s="137">
        <v>52</v>
      </c>
      <c r="Q324" s="137">
        <v>53</v>
      </c>
      <c r="R324" s="137">
        <v>47</v>
      </c>
      <c r="S324" s="137">
        <v>43</v>
      </c>
      <c r="T324" s="137">
        <v>37</v>
      </c>
      <c r="U324" s="137">
        <v>29</v>
      </c>
      <c r="V324" s="137">
        <v>22</v>
      </c>
      <c r="W324" s="137">
        <v>20</v>
      </c>
      <c r="X324" s="137">
        <v>17</v>
      </c>
      <c r="Y324" s="137">
        <v>15</v>
      </c>
      <c r="Z324" s="137">
        <v>12</v>
      </c>
      <c r="AA324" s="137">
        <v>9</v>
      </c>
      <c r="AB324" s="137">
        <v>8</v>
      </c>
      <c r="AC324" s="137">
        <v>8</v>
      </c>
      <c r="AD324" s="137">
        <v>7</v>
      </c>
      <c r="AE324" s="137">
        <v>6</v>
      </c>
      <c r="AF324" s="137">
        <v>5</v>
      </c>
      <c r="AG324" s="137">
        <v>5</v>
      </c>
      <c r="AH324" s="137" t="s">
        <v>631</v>
      </c>
      <c r="AI324" s="137">
        <v>5</v>
      </c>
      <c r="AJ324" s="137">
        <v>5</v>
      </c>
      <c r="AK324" s="137">
        <v>5</v>
      </c>
      <c r="AL324" s="137">
        <v>5</v>
      </c>
      <c r="AM324" s="137">
        <v>5</v>
      </c>
      <c r="AN324" s="137" t="s">
        <v>631</v>
      </c>
      <c r="AO324" s="137">
        <v>5</v>
      </c>
    </row>
    <row r="325" spans="1:41" ht="18" customHeight="1">
      <c r="A325" s="122" t="s">
        <v>1210</v>
      </c>
      <c r="B325" s="136" t="s">
        <v>1211</v>
      </c>
      <c r="C325" s="137">
        <v>496</v>
      </c>
      <c r="D325" s="137">
        <v>433</v>
      </c>
      <c r="E325" s="137">
        <v>411</v>
      </c>
      <c r="F325" s="137">
        <v>346</v>
      </c>
      <c r="G325" s="137">
        <v>258</v>
      </c>
      <c r="H325" s="137">
        <v>239</v>
      </c>
      <c r="I325" s="137">
        <v>210</v>
      </c>
      <c r="J325" s="137">
        <v>201</v>
      </c>
      <c r="K325" s="137">
        <v>167</v>
      </c>
      <c r="L325" s="137">
        <v>161</v>
      </c>
      <c r="M325" s="137">
        <v>147</v>
      </c>
      <c r="N325" s="137">
        <v>134</v>
      </c>
      <c r="O325" s="137">
        <v>118</v>
      </c>
      <c r="P325" s="137">
        <v>116</v>
      </c>
      <c r="Q325" s="137">
        <v>104</v>
      </c>
      <c r="R325" s="137">
        <v>104</v>
      </c>
      <c r="S325" s="137">
        <v>90</v>
      </c>
      <c r="T325" s="137">
        <v>81</v>
      </c>
      <c r="U325" s="137">
        <v>74</v>
      </c>
      <c r="V325" s="137">
        <v>71</v>
      </c>
      <c r="W325" s="137">
        <v>63</v>
      </c>
      <c r="X325" s="137">
        <v>62</v>
      </c>
      <c r="Y325" s="137">
        <v>53</v>
      </c>
      <c r="Z325" s="137">
        <v>46</v>
      </c>
      <c r="AA325" s="137">
        <v>40</v>
      </c>
      <c r="AB325" s="137">
        <v>33</v>
      </c>
      <c r="AC325" s="137">
        <v>22</v>
      </c>
      <c r="AD325" s="137">
        <v>16</v>
      </c>
      <c r="AE325" s="137">
        <v>17</v>
      </c>
      <c r="AF325" s="137">
        <v>17</v>
      </c>
      <c r="AG325" s="137">
        <v>14</v>
      </c>
      <c r="AH325" s="137">
        <v>12</v>
      </c>
      <c r="AI325" s="137">
        <v>12</v>
      </c>
      <c r="AJ325" s="137">
        <v>11</v>
      </c>
      <c r="AK325" s="137">
        <v>11</v>
      </c>
      <c r="AL325" s="137">
        <v>10</v>
      </c>
      <c r="AM325" s="137">
        <v>11</v>
      </c>
      <c r="AN325" s="137">
        <v>7</v>
      </c>
      <c r="AO325" s="137">
        <v>7</v>
      </c>
    </row>
    <row r="326" spans="1:41" ht="18" customHeight="1">
      <c r="A326" s="122" t="s">
        <v>1212</v>
      </c>
      <c r="B326" s="136" t="s">
        <v>1213</v>
      </c>
      <c r="C326" s="137">
        <v>570</v>
      </c>
      <c r="D326" s="137">
        <v>491</v>
      </c>
      <c r="E326" s="137">
        <v>453</v>
      </c>
      <c r="F326" s="137">
        <v>402</v>
      </c>
      <c r="G326" s="137">
        <v>345</v>
      </c>
      <c r="H326" s="137">
        <v>327</v>
      </c>
      <c r="I326" s="137">
        <v>287</v>
      </c>
      <c r="J326" s="137">
        <v>256</v>
      </c>
      <c r="K326" s="137">
        <v>208</v>
      </c>
      <c r="L326" s="137">
        <v>188</v>
      </c>
      <c r="M326" s="137">
        <v>178</v>
      </c>
      <c r="N326" s="137">
        <v>166</v>
      </c>
      <c r="O326" s="137">
        <v>158</v>
      </c>
      <c r="P326" s="137">
        <v>148</v>
      </c>
      <c r="Q326" s="137">
        <v>131</v>
      </c>
      <c r="R326" s="137">
        <v>121</v>
      </c>
      <c r="S326" s="137">
        <v>114</v>
      </c>
      <c r="T326" s="137">
        <v>107</v>
      </c>
      <c r="U326" s="137">
        <v>92</v>
      </c>
      <c r="V326" s="137">
        <v>89</v>
      </c>
      <c r="W326" s="137">
        <v>78</v>
      </c>
      <c r="X326" s="137">
        <v>71</v>
      </c>
      <c r="Y326" s="137">
        <v>65</v>
      </c>
      <c r="Z326" s="137">
        <v>52</v>
      </c>
      <c r="AA326" s="137">
        <v>50</v>
      </c>
      <c r="AB326" s="137">
        <v>42</v>
      </c>
      <c r="AC326" s="137">
        <v>38</v>
      </c>
      <c r="AD326" s="137">
        <v>33</v>
      </c>
      <c r="AE326" s="137">
        <v>32</v>
      </c>
      <c r="AF326" s="137">
        <v>27</v>
      </c>
      <c r="AG326" s="137">
        <v>24</v>
      </c>
      <c r="AH326" s="137">
        <v>21</v>
      </c>
      <c r="AI326" s="137">
        <v>23</v>
      </c>
      <c r="AJ326" s="137">
        <v>18</v>
      </c>
      <c r="AK326" s="137">
        <v>17</v>
      </c>
      <c r="AL326" s="137">
        <v>15</v>
      </c>
      <c r="AM326" s="137">
        <v>17</v>
      </c>
      <c r="AN326" s="137">
        <v>19</v>
      </c>
      <c r="AO326" s="137">
        <v>18</v>
      </c>
    </row>
    <row r="327" spans="1:41" ht="18" customHeight="1">
      <c r="A327" s="122" t="s">
        <v>1214</v>
      </c>
      <c r="B327" s="136" t="s">
        <v>1215</v>
      </c>
      <c r="C327" s="137">
        <v>250</v>
      </c>
      <c r="D327" s="137">
        <v>224</v>
      </c>
      <c r="E327" s="137">
        <v>196</v>
      </c>
      <c r="F327" s="137">
        <v>172</v>
      </c>
      <c r="G327" s="137">
        <v>146</v>
      </c>
      <c r="H327" s="137">
        <v>146</v>
      </c>
      <c r="I327" s="137">
        <v>128</v>
      </c>
      <c r="J327" s="137">
        <v>114</v>
      </c>
      <c r="K327" s="137">
        <v>96</v>
      </c>
      <c r="L327" s="137">
        <v>87</v>
      </c>
      <c r="M327" s="137">
        <v>80</v>
      </c>
      <c r="N327" s="137">
        <v>72</v>
      </c>
      <c r="O327" s="137">
        <v>65</v>
      </c>
      <c r="P327" s="137">
        <v>64</v>
      </c>
      <c r="Q327" s="137">
        <v>61</v>
      </c>
      <c r="R327" s="137">
        <v>53</v>
      </c>
      <c r="S327" s="137">
        <v>44</v>
      </c>
      <c r="T327" s="137">
        <v>44</v>
      </c>
      <c r="U327" s="137">
        <v>42</v>
      </c>
      <c r="V327" s="137">
        <v>38</v>
      </c>
      <c r="W327" s="137">
        <v>33</v>
      </c>
      <c r="X327" s="137">
        <v>31</v>
      </c>
      <c r="Y327" s="137">
        <v>27</v>
      </c>
      <c r="Z327" s="137">
        <v>26</v>
      </c>
      <c r="AA327" s="137">
        <v>23</v>
      </c>
      <c r="AB327" s="137">
        <v>20</v>
      </c>
      <c r="AC327" s="137">
        <v>16</v>
      </c>
      <c r="AD327" s="137">
        <v>14</v>
      </c>
      <c r="AE327" s="137">
        <v>12</v>
      </c>
      <c r="AF327" s="137">
        <v>15</v>
      </c>
      <c r="AG327" s="137">
        <v>12</v>
      </c>
      <c r="AH327" s="137">
        <v>10</v>
      </c>
      <c r="AI327" s="137">
        <v>9</v>
      </c>
      <c r="AJ327" s="137">
        <v>8</v>
      </c>
      <c r="AK327" s="137">
        <v>10</v>
      </c>
      <c r="AL327" s="137">
        <v>10</v>
      </c>
      <c r="AM327" s="137">
        <v>13</v>
      </c>
      <c r="AN327" s="137">
        <v>15</v>
      </c>
      <c r="AO327" s="137">
        <v>10</v>
      </c>
    </row>
    <row r="328" spans="1:41" ht="18" customHeight="1">
      <c r="A328" s="122" t="s">
        <v>1216</v>
      </c>
      <c r="B328" s="136" t="s">
        <v>1217</v>
      </c>
      <c r="C328" s="137">
        <v>292</v>
      </c>
      <c r="D328" s="137">
        <v>249</v>
      </c>
      <c r="E328" s="137">
        <v>216</v>
      </c>
      <c r="F328" s="137">
        <v>184</v>
      </c>
      <c r="G328" s="137">
        <v>160</v>
      </c>
      <c r="H328" s="137">
        <v>146</v>
      </c>
      <c r="I328" s="137">
        <v>131</v>
      </c>
      <c r="J328" s="137">
        <v>122</v>
      </c>
      <c r="K328" s="137">
        <v>117</v>
      </c>
      <c r="L328" s="137">
        <v>110</v>
      </c>
      <c r="M328" s="137">
        <v>107</v>
      </c>
      <c r="N328" s="137">
        <v>103</v>
      </c>
      <c r="O328" s="137">
        <v>101</v>
      </c>
      <c r="P328" s="137">
        <v>96</v>
      </c>
      <c r="Q328" s="137">
        <v>87</v>
      </c>
      <c r="R328" s="137">
        <v>85</v>
      </c>
      <c r="S328" s="137">
        <v>88</v>
      </c>
      <c r="T328" s="137">
        <v>81</v>
      </c>
      <c r="U328" s="137">
        <v>73</v>
      </c>
      <c r="V328" s="137">
        <v>69</v>
      </c>
      <c r="W328" s="137">
        <v>62</v>
      </c>
      <c r="X328" s="137">
        <v>59</v>
      </c>
      <c r="Y328" s="137">
        <v>55</v>
      </c>
      <c r="Z328" s="137">
        <v>48</v>
      </c>
      <c r="AA328" s="137">
        <v>43</v>
      </c>
      <c r="AB328" s="137">
        <v>32</v>
      </c>
      <c r="AC328" s="137">
        <v>26</v>
      </c>
      <c r="AD328" s="137">
        <v>24</v>
      </c>
      <c r="AE328" s="137">
        <v>18</v>
      </c>
      <c r="AF328" s="137">
        <v>15</v>
      </c>
      <c r="AG328" s="137">
        <v>14</v>
      </c>
      <c r="AH328" s="137">
        <v>13</v>
      </c>
      <c r="AI328" s="137">
        <v>11</v>
      </c>
      <c r="AJ328" s="137">
        <v>5</v>
      </c>
      <c r="AK328" s="137">
        <v>7</v>
      </c>
      <c r="AL328" s="137">
        <v>7</v>
      </c>
      <c r="AM328" s="137">
        <v>6</v>
      </c>
      <c r="AN328" s="137">
        <v>7</v>
      </c>
      <c r="AO328" s="137">
        <v>6</v>
      </c>
    </row>
    <row r="329" spans="1:41" ht="18" customHeight="1">
      <c r="A329" s="122" t="s">
        <v>1218</v>
      </c>
      <c r="B329" s="136" t="s">
        <v>1219</v>
      </c>
      <c r="C329" s="137">
        <v>493</v>
      </c>
      <c r="D329" s="137">
        <v>419</v>
      </c>
      <c r="E329" s="137">
        <v>370</v>
      </c>
      <c r="F329" s="137">
        <v>333</v>
      </c>
      <c r="G329" s="137">
        <v>284</v>
      </c>
      <c r="H329" s="137">
        <v>277</v>
      </c>
      <c r="I329" s="137">
        <v>253</v>
      </c>
      <c r="J329" s="137">
        <v>235</v>
      </c>
      <c r="K329" s="137">
        <v>197</v>
      </c>
      <c r="L329" s="137">
        <v>188</v>
      </c>
      <c r="M329" s="137">
        <v>182</v>
      </c>
      <c r="N329" s="137">
        <v>182</v>
      </c>
      <c r="O329" s="137">
        <v>162</v>
      </c>
      <c r="P329" s="137">
        <v>150</v>
      </c>
      <c r="Q329" s="137">
        <v>146</v>
      </c>
      <c r="R329" s="137">
        <v>132</v>
      </c>
      <c r="S329" s="137">
        <v>121</v>
      </c>
      <c r="T329" s="137">
        <v>103</v>
      </c>
      <c r="U329" s="137">
        <v>79</v>
      </c>
      <c r="V329" s="137">
        <v>77</v>
      </c>
      <c r="W329" s="137">
        <v>70</v>
      </c>
      <c r="X329" s="137">
        <v>62</v>
      </c>
      <c r="Y329" s="137">
        <v>55</v>
      </c>
      <c r="Z329" s="137">
        <v>49</v>
      </c>
      <c r="AA329" s="137">
        <v>39</v>
      </c>
      <c r="AB329" s="137">
        <v>38</v>
      </c>
      <c r="AC329" s="137">
        <v>25</v>
      </c>
      <c r="AD329" s="137">
        <v>20</v>
      </c>
      <c r="AE329" s="137">
        <v>13</v>
      </c>
      <c r="AF329" s="137">
        <v>12</v>
      </c>
      <c r="AG329" s="137">
        <v>11</v>
      </c>
      <c r="AH329" s="137">
        <v>11</v>
      </c>
      <c r="AI329" s="137">
        <v>10</v>
      </c>
      <c r="AJ329" s="137">
        <v>10</v>
      </c>
      <c r="AK329" s="137">
        <v>12</v>
      </c>
      <c r="AL329" s="137">
        <v>11</v>
      </c>
      <c r="AM329" s="137">
        <v>11</v>
      </c>
      <c r="AN329" s="137">
        <v>12</v>
      </c>
      <c r="AO329" s="137">
        <v>10</v>
      </c>
    </row>
    <row r="330" spans="1:41" ht="18" customHeight="1">
      <c r="A330" s="122" t="s">
        <v>1220</v>
      </c>
      <c r="B330" s="136" t="s">
        <v>1221</v>
      </c>
      <c r="C330" s="137">
        <v>443</v>
      </c>
      <c r="D330" s="137">
        <v>388</v>
      </c>
      <c r="E330" s="137">
        <v>353</v>
      </c>
      <c r="F330" s="137">
        <v>307</v>
      </c>
      <c r="G330" s="137">
        <v>273</v>
      </c>
      <c r="H330" s="137">
        <v>256</v>
      </c>
      <c r="I330" s="137">
        <v>223</v>
      </c>
      <c r="J330" s="137">
        <v>194</v>
      </c>
      <c r="K330" s="137">
        <v>170</v>
      </c>
      <c r="L330" s="137">
        <v>154</v>
      </c>
      <c r="M330" s="137">
        <v>142</v>
      </c>
      <c r="N330" s="137">
        <v>137</v>
      </c>
      <c r="O330" s="137">
        <v>133</v>
      </c>
      <c r="P330" s="137">
        <v>129</v>
      </c>
      <c r="Q330" s="137">
        <v>121</v>
      </c>
      <c r="R330" s="137">
        <v>119</v>
      </c>
      <c r="S330" s="137">
        <v>111</v>
      </c>
      <c r="T330" s="137">
        <v>104</v>
      </c>
      <c r="U330" s="137">
        <v>84</v>
      </c>
      <c r="V330" s="137">
        <v>80</v>
      </c>
      <c r="W330" s="137">
        <v>72</v>
      </c>
      <c r="X330" s="137">
        <v>68</v>
      </c>
      <c r="Y330" s="137">
        <v>60</v>
      </c>
      <c r="Z330" s="137">
        <v>50</v>
      </c>
      <c r="AA330" s="137">
        <v>46</v>
      </c>
      <c r="AB330" s="137">
        <v>41</v>
      </c>
      <c r="AC330" s="137">
        <v>36</v>
      </c>
      <c r="AD330" s="137">
        <v>31</v>
      </c>
      <c r="AE330" s="137">
        <v>25</v>
      </c>
      <c r="AF330" s="137">
        <v>23</v>
      </c>
      <c r="AG330" s="137">
        <v>23</v>
      </c>
      <c r="AH330" s="137">
        <v>23</v>
      </c>
      <c r="AI330" s="137">
        <v>20</v>
      </c>
      <c r="AJ330" s="137">
        <v>17</v>
      </c>
      <c r="AK330" s="137">
        <v>17</v>
      </c>
      <c r="AL330" s="137">
        <v>16</v>
      </c>
      <c r="AM330" s="137">
        <v>13</v>
      </c>
      <c r="AN330" s="137">
        <v>11</v>
      </c>
      <c r="AO330" s="137">
        <v>12</v>
      </c>
    </row>
    <row r="331" spans="1:41" ht="18" customHeight="1">
      <c r="A331" s="122" t="s">
        <v>1222</v>
      </c>
      <c r="B331" s="136" t="s">
        <v>1223</v>
      </c>
      <c r="C331" s="137">
        <v>4082</v>
      </c>
      <c r="D331" s="137">
        <v>3597</v>
      </c>
      <c r="E331" s="137">
        <v>3810</v>
      </c>
      <c r="F331" s="137">
        <v>2633</v>
      </c>
      <c r="G331" s="137">
        <v>2200</v>
      </c>
      <c r="H331" s="137">
        <v>2125</v>
      </c>
      <c r="I331" s="137">
        <v>1892</v>
      </c>
      <c r="J331" s="137">
        <v>1651</v>
      </c>
      <c r="K331" s="137">
        <v>1375</v>
      </c>
      <c r="L331" s="137">
        <v>1217</v>
      </c>
      <c r="M331" s="137">
        <v>1120</v>
      </c>
      <c r="N331" s="137">
        <v>1032</v>
      </c>
      <c r="O331" s="137">
        <v>899</v>
      </c>
      <c r="P331" s="137">
        <v>739</v>
      </c>
      <c r="Q331" s="137">
        <v>642</v>
      </c>
      <c r="R331" s="137">
        <v>598</v>
      </c>
      <c r="S331" s="137">
        <v>542</v>
      </c>
      <c r="T331" s="137">
        <v>495</v>
      </c>
      <c r="U331" s="137">
        <v>460</v>
      </c>
      <c r="V331" s="137">
        <v>423</v>
      </c>
      <c r="W331" s="137">
        <v>398</v>
      </c>
      <c r="X331" s="137">
        <v>352</v>
      </c>
      <c r="Y331" s="137">
        <v>321</v>
      </c>
      <c r="Z331" s="137">
        <v>288</v>
      </c>
      <c r="AA331" s="137">
        <v>263</v>
      </c>
      <c r="AB331" s="137">
        <v>270</v>
      </c>
      <c r="AC331" s="137">
        <v>250</v>
      </c>
      <c r="AD331" s="137">
        <v>229</v>
      </c>
      <c r="AE331" s="137">
        <v>172</v>
      </c>
      <c r="AF331" s="137">
        <v>156</v>
      </c>
      <c r="AG331" s="137">
        <v>138</v>
      </c>
      <c r="AH331" s="137">
        <v>114</v>
      </c>
      <c r="AI331" s="137">
        <v>118</v>
      </c>
      <c r="AJ331" s="137">
        <v>106</v>
      </c>
      <c r="AK331" s="137">
        <v>104</v>
      </c>
      <c r="AL331" s="137">
        <v>216</v>
      </c>
      <c r="AM331" s="137">
        <v>216</v>
      </c>
      <c r="AN331" s="137">
        <v>189</v>
      </c>
      <c r="AO331" s="137">
        <v>148</v>
      </c>
    </row>
    <row r="332" spans="1:41" ht="18" customHeight="1">
      <c r="A332" s="122" t="s">
        <v>1224</v>
      </c>
      <c r="B332" s="136" t="s">
        <v>1225</v>
      </c>
      <c r="C332" s="137">
        <v>1522</v>
      </c>
      <c r="D332" s="137">
        <v>1336</v>
      </c>
      <c r="E332" s="137">
        <v>1723</v>
      </c>
      <c r="F332" s="137">
        <v>818</v>
      </c>
      <c r="G332" s="137">
        <v>654</v>
      </c>
      <c r="H332" s="137">
        <v>655</v>
      </c>
      <c r="I332" s="137">
        <v>587</v>
      </c>
      <c r="J332" s="137">
        <v>514</v>
      </c>
      <c r="K332" s="137">
        <v>418</v>
      </c>
      <c r="L332" s="137">
        <v>372</v>
      </c>
      <c r="M332" s="137">
        <v>342</v>
      </c>
      <c r="N332" s="137">
        <v>308</v>
      </c>
      <c r="O332" s="137">
        <v>251</v>
      </c>
      <c r="P332" s="137">
        <v>167</v>
      </c>
      <c r="Q332" s="137">
        <v>125</v>
      </c>
      <c r="R332" s="137">
        <v>121</v>
      </c>
      <c r="S332" s="137">
        <v>113</v>
      </c>
      <c r="T332" s="137">
        <v>106</v>
      </c>
      <c r="U332" s="137">
        <v>101</v>
      </c>
      <c r="V332" s="137">
        <v>88</v>
      </c>
      <c r="W332" s="137">
        <v>101</v>
      </c>
      <c r="X332" s="137">
        <v>96</v>
      </c>
      <c r="Y332" s="137">
        <v>90</v>
      </c>
      <c r="Z332" s="137">
        <v>87</v>
      </c>
      <c r="AA332" s="137">
        <v>77</v>
      </c>
      <c r="AB332" s="137">
        <v>91</v>
      </c>
      <c r="AC332" s="137">
        <v>92</v>
      </c>
      <c r="AD332" s="137">
        <v>96</v>
      </c>
      <c r="AE332" s="137">
        <v>56</v>
      </c>
      <c r="AF332" s="137">
        <v>59</v>
      </c>
      <c r="AG332" s="137">
        <v>45</v>
      </c>
      <c r="AH332" s="137">
        <v>33</v>
      </c>
      <c r="AI332" s="137">
        <v>28</v>
      </c>
      <c r="AJ332" s="137">
        <v>26</v>
      </c>
      <c r="AK332" s="137">
        <v>27</v>
      </c>
      <c r="AL332" s="137">
        <v>138</v>
      </c>
      <c r="AM332" s="137">
        <v>138</v>
      </c>
      <c r="AN332" s="137">
        <v>108</v>
      </c>
      <c r="AO332" s="137">
        <v>67</v>
      </c>
    </row>
    <row r="333" spans="1:41" ht="18" customHeight="1">
      <c r="A333" s="136" t="s">
        <v>1226</v>
      </c>
      <c r="B333" s="136" t="s">
        <v>1227</v>
      </c>
      <c r="C333" s="137">
        <v>564</v>
      </c>
      <c r="D333" s="137">
        <v>509</v>
      </c>
      <c r="E333" s="137">
        <v>472</v>
      </c>
      <c r="F333" s="137">
        <v>424</v>
      </c>
      <c r="G333" s="137">
        <v>340</v>
      </c>
      <c r="H333" s="137">
        <v>328</v>
      </c>
      <c r="I333" s="137">
        <v>279</v>
      </c>
      <c r="J333" s="137">
        <v>231</v>
      </c>
      <c r="K333" s="137">
        <v>205</v>
      </c>
      <c r="L333" s="137">
        <v>188</v>
      </c>
      <c r="M333" s="137">
        <v>164</v>
      </c>
      <c r="N333" s="137">
        <v>151</v>
      </c>
      <c r="O333" s="137">
        <v>134</v>
      </c>
      <c r="P333" s="137">
        <v>116</v>
      </c>
      <c r="Q333" s="137">
        <v>101</v>
      </c>
      <c r="R333" s="137">
        <v>95</v>
      </c>
      <c r="S333" s="137">
        <v>85</v>
      </c>
      <c r="T333" s="137">
        <v>83</v>
      </c>
      <c r="U333" s="137">
        <v>80</v>
      </c>
      <c r="V333" s="137">
        <v>71</v>
      </c>
      <c r="W333" s="137">
        <v>61</v>
      </c>
      <c r="X333" s="137">
        <v>54</v>
      </c>
      <c r="Y333" s="137">
        <v>53</v>
      </c>
      <c r="Z333" s="137">
        <v>49</v>
      </c>
      <c r="AA333" s="137">
        <v>42</v>
      </c>
      <c r="AB333" s="137">
        <v>44</v>
      </c>
      <c r="AC333" s="137">
        <v>43</v>
      </c>
      <c r="AD333" s="137">
        <v>40</v>
      </c>
      <c r="AE333" s="137">
        <v>39</v>
      </c>
      <c r="AF333" s="137">
        <v>34</v>
      </c>
      <c r="AG333" s="137">
        <v>33</v>
      </c>
      <c r="AH333" s="137">
        <v>31</v>
      </c>
      <c r="AI333" s="137">
        <v>31</v>
      </c>
      <c r="AJ333" s="137">
        <v>28</v>
      </c>
      <c r="AK333" s="137">
        <v>26</v>
      </c>
      <c r="AL333" s="137">
        <v>26</v>
      </c>
      <c r="AM333" s="137">
        <v>23</v>
      </c>
      <c r="AN333" s="137">
        <v>22</v>
      </c>
      <c r="AO333" s="137">
        <v>21</v>
      </c>
    </row>
    <row r="334" spans="1:41" ht="18" customHeight="1">
      <c r="A334" s="122" t="s">
        <v>1228</v>
      </c>
      <c r="B334" s="136" t="s">
        <v>1229</v>
      </c>
      <c r="C334" s="137">
        <v>845</v>
      </c>
      <c r="D334" s="137">
        <v>739</v>
      </c>
      <c r="E334" s="137">
        <v>671</v>
      </c>
      <c r="F334" s="137">
        <v>580</v>
      </c>
      <c r="G334" s="137">
        <v>517</v>
      </c>
      <c r="H334" s="137">
        <v>494</v>
      </c>
      <c r="I334" s="137">
        <v>465</v>
      </c>
      <c r="J334" s="137">
        <v>415</v>
      </c>
      <c r="K334" s="137">
        <v>333</v>
      </c>
      <c r="L334" s="137">
        <v>280</v>
      </c>
      <c r="M334" s="137">
        <v>260</v>
      </c>
      <c r="N334" s="137">
        <v>246</v>
      </c>
      <c r="O334" s="137">
        <v>224</v>
      </c>
      <c r="P334" s="137">
        <v>192</v>
      </c>
      <c r="Q334" s="137">
        <v>175</v>
      </c>
      <c r="R334" s="137">
        <v>160</v>
      </c>
      <c r="S334" s="137">
        <v>145</v>
      </c>
      <c r="T334" s="137">
        <v>129</v>
      </c>
      <c r="U334" s="137">
        <v>118</v>
      </c>
      <c r="V334" s="137">
        <v>112</v>
      </c>
      <c r="W334" s="137">
        <v>99</v>
      </c>
      <c r="X334" s="137">
        <v>90</v>
      </c>
      <c r="Y334" s="137">
        <v>79</v>
      </c>
      <c r="Z334" s="137">
        <v>68</v>
      </c>
      <c r="AA334" s="137">
        <v>60</v>
      </c>
      <c r="AB334" s="137">
        <v>53</v>
      </c>
      <c r="AC334" s="137">
        <v>43</v>
      </c>
      <c r="AD334" s="137">
        <v>36</v>
      </c>
      <c r="AE334" s="137">
        <v>27</v>
      </c>
      <c r="AF334" s="137">
        <v>20</v>
      </c>
      <c r="AG334" s="137">
        <v>18</v>
      </c>
      <c r="AH334" s="137">
        <v>17</v>
      </c>
      <c r="AI334" s="137">
        <v>18</v>
      </c>
      <c r="AJ334" s="137">
        <v>15</v>
      </c>
      <c r="AK334" s="137">
        <v>14</v>
      </c>
      <c r="AL334" s="137">
        <v>13</v>
      </c>
      <c r="AM334" s="137">
        <v>13</v>
      </c>
      <c r="AN334" s="137">
        <v>13</v>
      </c>
      <c r="AO334" s="137">
        <v>13</v>
      </c>
    </row>
    <row r="335" spans="1:41" ht="18" customHeight="1">
      <c r="A335" s="122" t="s">
        <v>1230</v>
      </c>
      <c r="B335" s="136" t="s">
        <v>1231</v>
      </c>
      <c r="C335" s="137">
        <v>692</v>
      </c>
      <c r="D335" s="137">
        <v>616</v>
      </c>
      <c r="E335" s="137">
        <v>576</v>
      </c>
      <c r="F335" s="137">
        <v>492</v>
      </c>
      <c r="G335" s="137">
        <v>418</v>
      </c>
      <c r="H335" s="137">
        <v>388</v>
      </c>
      <c r="I335" s="137">
        <v>338</v>
      </c>
      <c r="J335" s="137">
        <v>298</v>
      </c>
      <c r="K335" s="137">
        <v>260</v>
      </c>
      <c r="L335" s="137">
        <v>233</v>
      </c>
      <c r="M335" s="137">
        <v>220</v>
      </c>
      <c r="N335" s="137">
        <v>202</v>
      </c>
      <c r="O335" s="137">
        <v>188</v>
      </c>
      <c r="P335" s="137">
        <v>168</v>
      </c>
      <c r="Q335" s="137">
        <v>155</v>
      </c>
      <c r="R335" s="137">
        <v>142</v>
      </c>
      <c r="S335" s="137">
        <v>122</v>
      </c>
      <c r="T335" s="137">
        <v>107</v>
      </c>
      <c r="U335" s="137">
        <v>101</v>
      </c>
      <c r="V335" s="137">
        <v>91</v>
      </c>
      <c r="W335" s="137">
        <v>82</v>
      </c>
      <c r="X335" s="137">
        <v>71</v>
      </c>
      <c r="Y335" s="137">
        <v>61</v>
      </c>
      <c r="Z335" s="137">
        <v>54</v>
      </c>
      <c r="AA335" s="137">
        <v>54</v>
      </c>
      <c r="AB335" s="137">
        <v>52</v>
      </c>
      <c r="AC335" s="137">
        <v>42</v>
      </c>
      <c r="AD335" s="137">
        <v>30</v>
      </c>
      <c r="AE335" s="137">
        <v>28</v>
      </c>
      <c r="AF335" s="137">
        <v>22</v>
      </c>
      <c r="AG335" s="137">
        <v>22</v>
      </c>
      <c r="AH335" s="137">
        <v>17</v>
      </c>
      <c r="AI335" s="137">
        <v>21</v>
      </c>
      <c r="AJ335" s="137">
        <v>20</v>
      </c>
      <c r="AK335" s="137">
        <v>22</v>
      </c>
      <c r="AL335" s="137">
        <v>24</v>
      </c>
      <c r="AM335" s="137">
        <v>25</v>
      </c>
      <c r="AN335" s="137">
        <v>27</v>
      </c>
      <c r="AO335" s="137">
        <v>26</v>
      </c>
    </row>
    <row r="336" spans="1:41" ht="18" customHeight="1">
      <c r="A336" s="122" t="s">
        <v>1232</v>
      </c>
      <c r="B336" s="136" t="s">
        <v>1233</v>
      </c>
      <c r="C336" s="137">
        <v>459</v>
      </c>
      <c r="D336" s="137">
        <v>397</v>
      </c>
      <c r="E336" s="137">
        <v>368</v>
      </c>
      <c r="F336" s="137">
        <v>319</v>
      </c>
      <c r="G336" s="137">
        <v>271</v>
      </c>
      <c r="H336" s="137">
        <v>260</v>
      </c>
      <c r="I336" s="137">
        <v>223</v>
      </c>
      <c r="J336" s="137">
        <v>193</v>
      </c>
      <c r="K336" s="137">
        <v>159</v>
      </c>
      <c r="L336" s="137">
        <v>144</v>
      </c>
      <c r="M336" s="137">
        <v>134</v>
      </c>
      <c r="N336" s="137">
        <v>125</v>
      </c>
      <c r="O336" s="137">
        <v>102</v>
      </c>
      <c r="P336" s="137">
        <v>96</v>
      </c>
      <c r="Q336" s="137">
        <v>86</v>
      </c>
      <c r="R336" s="137">
        <v>80</v>
      </c>
      <c r="S336" s="137">
        <v>77</v>
      </c>
      <c r="T336" s="137">
        <v>70</v>
      </c>
      <c r="U336" s="137">
        <v>60</v>
      </c>
      <c r="V336" s="137">
        <v>61</v>
      </c>
      <c r="W336" s="137">
        <v>55</v>
      </c>
      <c r="X336" s="137">
        <v>41</v>
      </c>
      <c r="Y336" s="137">
        <v>38</v>
      </c>
      <c r="Z336" s="137">
        <v>30</v>
      </c>
      <c r="AA336" s="137">
        <v>30</v>
      </c>
      <c r="AB336" s="137">
        <v>30</v>
      </c>
      <c r="AC336" s="137">
        <v>30</v>
      </c>
      <c r="AD336" s="137">
        <v>27</v>
      </c>
      <c r="AE336" s="137">
        <v>22</v>
      </c>
      <c r="AF336" s="137">
        <v>21</v>
      </c>
      <c r="AG336" s="137">
        <v>20</v>
      </c>
      <c r="AH336" s="137">
        <v>16</v>
      </c>
      <c r="AI336" s="137">
        <v>20</v>
      </c>
      <c r="AJ336" s="137">
        <v>17</v>
      </c>
      <c r="AK336" s="137">
        <v>15</v>
      </c>
      <c r="AL336" s="137">
        <v>15</v>
      </c>
      <c r="AM336" s="137">
        <v>17</v>
      </c>
      <c r="AN336" s="137">
        <v>19</v>
      </c>
      <c r="AO336" s="137">
        <v>21</v>
      </c>
    </row>
    <row r="337" spans="1:41" ht="18" customHeight="1">
      <c r="A337" s="122" t="s">
        <v>1234</v>
      </c>
      <c r="B337" s="136" t="s">
        <v>1235</v>
      </c>
      <c r="C337" s="137">
        <v>6050</v>
      </c>
      <c r="D337" s="137">
        <v>5728</v>
      </c>
      <c r="E337" s="137">
        <v>5269</v>
      </c>
      <c r="F337" s="137">
        <v>4680</v>
      </c>
      <c r="G337" s="137">
        <v>3587</v>
      </c>
      <c r="H337" s="137">
        <v>3436</v>
      </c>
      <c r="I337" s="137">
        <v>3031</v>
      </c>
      <c r="J337" s="137">
        <v>2749</v>
      </c>
      <c r="K337" s="137">
        <v>2316</v>
      </c>
      <c r="L337" s="137">
        <v>2110</v>
      </c>
      <c r="M337" s="137">
        <v>1931</v>
      </c>
      <c r="N337" s="137">
        <v>1767</v>
      </c>
      <c r="O337" s="137">
        <v>1614</v>
      </c>
      <c r="P337" s="137">
        <v>1506</v>
      </c>
      <c r="Q337" s="137">
        <v>1383</v>
      </c>
      <c r="R337" s="137">
        <v>1259</v>
      </c>
      <c r="S337" s="137">
        <v>1146</v>
      </c>
      <c r="T337" s="137">
        <v>1061</v>
      </c>
      <c r="U337" s="137">
        <v>946</v>
      </c>
      <c r="V337" s="137">
        <v>904</v>
      </c>
      <c r="W337" s="137">
        <v>814</v>
      </c>
      <c r="X337" s="137">
        <v>760</v>
      </c>
      <c r="Y337" s="137">
        <v>673</v>
      </c>
      <c r="Z337" s="137">
        <v>578</v>
      </c>
      <c r="AA337" s="137">
        <v>495</v>
      </c>
      <c r="AB337" s="137">
        <v>473</v>
      </c>
      <c r="AC337" s="137">
        <v>428</v>
      </c>
      <c r="AD337" s="137">
        <v>370</v>
      </c>
      <c r="AE337" s="137">
        <v>328</v>
      </c>
      <c r="AF337" s="137">
        <v>293</v>
      </c>
      <c r="AG337" s="137">
        <v>284</v>
      </c>
      <c r="AH337" s="137">
        <v>271</v>
      </c>
      <c r="AI337" s="137">
        <v>250</v>
      </c>
      <c r="AJ337" s="137">
        <v>254</v>
      </c>
      <c r="AK337" s="137">
        <v>252</v>
      </c>
      <c r="AL337" s="137">
        <v>236</v>
      </c>
      <c r="AM337" s="137">
        <v>241</v>
      </c>
      <c r="AN337" s="137">
        <v>235</v>
      </c>
      <c r="AO337" s="137">
        <v>231</v>
      </c>
    </row>
    <row r="338" spans="1:41" ht="18" customHeight="1">
      <c r="A338" s="122" t="s">
        <v>1236</v>
      </c>
      <c r="B338" s="136" t="s">
        <v>1237</v>
      </c>
      <c r="C338" s="137">
        <v>1019</v>
      </c>
      <c r="D338" s="137">
        <v>911</v>
      </c>
      <c r="E338" s="137">
        <v>851</v>
      </c>
      <c r="F338" s="137">
        <v>756</v>
      </c>
      <c r="G338" s="137">
        <v>649</v>
      </c>
      <c r="H338" s="137">
        <v>617</v>
      </c>
      <c r="I338" s="137">
        <v>549</v>
      </c>
      <c r="J338" s="137">
        <v>486</v>
      </c>
      <c r="K338" s="137">
        <v>418</v>
      </c>
      <c r="L338" s="137">
        <v>388</v>
      </c>
      <c r="M338" s="137">
        <v>333</v>
      </c>
      <c r="N338" s="137">
        <v>314</v>
      </c>
      <c r="O338" s="137">
        <v>278</v>
      </c>
      <c r="P338" s="137">
        <v>264</v>
      </c>
      <c r="Q338" s="137">
        <v>244</v>
      </c>
      <c r="R338" s="137">
        <v>225</v>
      </c>
      <c r="S338" s="137">
        <v>198</v>
      </c>
      <c r="T338" s="137">
        <v>185</v>
      </c>
      <c r="U338" s="137">
        <v>174</v>
      </c>
      <c r="V338" s="137">
        <v>192</v>
      </c>
      <c r="W338" s="137">
        <v>177</v>
      </c>
      <c r="X338" s="137">
        <v>172</v>
      </c>
      <c r="Y338" s="137">
        <v>154</v>
      </c>
      <c r="Z338" s="137">
        <v>123</v>
      </c>
      <c r="AA338" s="137">
        <v>111</v>
      </c>
      <c r="AB338" s="137">
        <v>105</v>
      </c>
      <c r="AC338" s="137">
        <v>92</v>
      </c>
      <c r="AD338" s="137">
        <v>68</v>
      </c>
      <c r="AE338" s="137">
        <v>63</v>
      </c>
      <c r="AF338" s="137">
        <v>41</v>
      </c>
      <c r="AG338" s="137">
        <v>42</v>
      </c>
      <c r="AH338" s="137">
        <v>46</v>
      </c>
      <c r="AI338" s="137">
        <v>43</v>
      </c>
      <c r="AJ338" s="137">
        <v>43</v>
      </c>
      <c r="AK338" s="137">
        <v>47</v>
      </c>
      <c r="AL338" s="137">
        <v>37</v>
      </c>
      <c r="AM338" s="137">
        <v>35</v>
      </c>
      <c r="AN338" s="137">
        <v>22</v>
      </c>
      <c r="AO338" s="137">
        <v>23</v>
      </c>
    </row>
    <row r="339" spans="1:41" ht="18" customHeight="1">
      <c r="A339" s="122" t="s">
        <v>1238</v>
      </c>
      <c r="B339" s="136" t="s">
        <v>1239</v>
      </c>
      <c r="C339" s="137">
        <v>285</v>
      </c>
      <c r="D339" s="137">
        <v>262</v>
      </c>
      <c r="E339" s="137">
        <v>252</v>
      </c>
      <c r="F339" s="137">
        <v>215</v>
      </c>
      <c r="G339" s="137">
        <v>190</v>
      </c>
      <c r="H339" s="137">
        <v>185</v>
      </c>
      <c r="I339" s="137">
        <v>154</v>
      </c>
      <c r="J339" s="137">
        <v>130</v>
      </c>
      <c r="K339" s="137">
        <v>113</v>
      </c>
      <c r="L339" s="137">
        <v>97</v>
      </c>
      <c r="M339" s="137">
        <v>86</v>
      </c>
      <c r="N339" s="137">
        <v>78</v>
      </c>
      <c r="O339" s="137">
        <v>73</v>
      </c>
      <c r="P339" s="137">
        <v>65</v>
      </c>
      <c r="Q339" s="137">
        <v>65</v>
      </c>
      <c r="R339" s="137">
        <v>62</v>
      </c>
      <c r="S339" s="137">
        <v>56</v>
      </c>
      <c r="T339" s="137">
        <v>60</v>
      </c>
      <c r="U339" s="137">
        <v>50</v>
      </c>
      <c r="V339" s="137">
        <v>44</v>
      </c>
      <c r="W339" s="137">
        <v>41</v>
      </c>
      <c r="X339" s="137">
        <v>38</v>
      </c>
      <c r="Y339" s="137">
        <v>33</v>
      </c>
      <c r="Z339" s="137">
        <v>33</v>
      </c>
      <c r="AA339" s="137">
        <v>29</v>
      </c>
      <c r="AB339" s="137">
        <v>28</v>
      </c>
      <c r="AC339" s="137">
        <v>26</v>
      </c>
      <c r="AD339" s="137">
        <v>22</v>
      </c>
      <c r="AE339" s="137">
        <v>17</v>
      </c>
      <c r="AF339" s="137">
        <v>14</v>
      </c>
      <c r="AG339" s="137">
        <v>15</v>
      </c>
      <c r="AH339" s="137">
        <v>12</v>
      </c>
      <c r="AI339" s="137">
        <v>9</v>
      </c>
      <c r="AJ339" s="137">
        <v>9</v>
      </c>
      <c r="AK339" s="137">
        <v>8</v>
      </c>
      <c r="AL339" s="137">
        <v>8</v>
      </c>
      <c r="AM339" s="137">
        <v>9</v>
      </c>
      <c r="AN339" s="137">
        <v>9</v>
      </c>
      <c r="AO339" s="137">
        <v>9</v>
      </c>
    </row>
    <row r="340" spans="1:41" ht="18" customHeight="1">
      <c r="A340" s="122" t="s">
        <v>1240</v>
      </c>
      <c r="B340" s="136" t="s">
        <v>1241</v>
      </c>
      <c r="C340" s="137">
        <v>712</v>
      </c>
      <c r="D340" s="137">
        <v>639</v>
      </c>
      <c r="E340" s="137">
        <v>600</v>
      </c>
      <c r="F340" s="137">
        <v>519</v>
      </c>
      <c r="G340" s="137">
        <v>422</v>
      </c>
      <c r="H340" s="137">
        <v>411</v>
      </c>
      <c r="I340" s="137">
        <v>371</v>
      </c>
      <c r="J340" s="137">
        <v>340</v>
      </c>
      <c r="K340" s="137">
        <v>282</v>
      </c>
      <c r="L340" s="137">
        <v>250</v>
      </c>
      <c r="M340" s="137">
        <v>223</v>
      </c>
      <c r="N340" s="137">
        <v>199</v>
      </c>
      <c r="O340" s="137">
        <v>183</v>
      </c>
      <c r="P340" s="137">
        <v>171</v>
      </c>
      <c r="Q340" s="137">
        <v>152</v>
      </c>
      <c r="R340" s="137">
        <v>139</v>
      </c>
      <c r="S340" s="137">
        <v>122</v>
      </c>
      <c r="T340" s="137">
        <v>114</v>
      </c>
      <c r="U340" s="137">
        <v>103</v>
      </c>
      <c r="V340" s="137">
        <v>90</v>
      </c>
      <c r="W340" s="137">
        <v>75</v>
      </c>
      <c r="X340" s="137">
        <v>70</v>
      </c>
      <c r="Y340" s="137">
        <v>59</v>
      </c>
      <c r="Z340" s="137">
        <v>54</v>
      </c>
      <c r="AA340" s="137">
        <v>46</v>
      </c>
      <c r="AB340" s="137">
        <v>47</v>
      </c>
      <c r="AC340" s="137">
        <v>40</v>
      </c>
      <c r="AD340" s="137">
        <v>35</v>
      </c>
      <c r="AE340" s="137">
        <v>29</v>
      </c>
      <c r="AF340" s="137">
        <v>20</v>
      </c>
      <c r="AG340" s="137">
        <v>16</v>
      </c>
      <c r="AH340" s="137">
        <v>14</v>
      </c>
      <c r="AI340" s="137">
        <v>12</v>
      </c>
      <c r="AJ340" s="137">
        <v>11</v>
      </c>
      <c r="AK340" s="137">
        <v>7</v>
      </c>
      <c r="AL340" s="137">
        <v>6</v>
      </c>
      <c r="AM340" s="137">
        <v>6</v>
      </c>
      <c r="AN340" s="137">
        <v>7</v>
      </c>
      <c r="AO340" s="137">
        <v>6</v>
      </c>
    </row>
    <row r="341" spans="1:41" ht="18" customHeight="1">
      <c r="A341" s="122" t="s">
        <v>1242</v>
      </c>
      <c r="B341" s="136" t="s">
        <v>1243</v>
      </c>
      <c r="C341" s="137">
        <v>720</v>
      </c>
      <c r="D341" s="137">
        <v>1039</v>
      </c>
      <c r="E341" s="137">
        <v>936</v>
      </c>
      <c r="F341" s="137">
        <v>887</v>
      </c>
      <c r="G341" s="137">
        <v>327</v>
      </c>
      <c r="H341" s="137">
        <v>307</v>
      </c>
      <c r="I341" s="137">
        <v>263</v>
      </c>
      <c r="J341" s="137">
        <v>234</v>
      </c>
      <c r="K341" s="137">
        <v>191</v>
      </c>
      <c r="L341" s="137">
        <v>179</v>
      </c>
      <c r="M341" s="137">
        <v>170</v>
      </c>
      <c r="N341" s="137">
        <v>151</v>
      </c>
      <c r="O341" s="137">
        <v>143</v>
      </c>
      <c r="P341" s="137">
        <v>132</v>
      </c>
      <c r="Q341" s="137">
        <v>118</v>
      </c>
      <c r="R341" s="137">
        <v>101</v>
      </c>
      <c r="S341" s="137">
        <v>91</v>
      </c>
      <c r="T341" s="137">
        <v>79</v>
      </c>
      <c r="U341" s="137">
        <v>74</v>
      </c>
      <c r="V341" s="137">
        <v>71</v>
      </c>
      <c r="W341" s="137">
        <v>64</v>
      </c>
      <c r="X341" s="137">
        <v>55</v>
      </c>
      <c r="Y341" s="137">
        <v>47</v>
      </c>
      <c r="Z341" s="137">
        <v>41</v>
      </c>
      <c r="AA341" s="137">
        <v>36</v>
      </c>
      <c r="AB341" s="137">
        <v>35</v>
      </c>
      <c r="AC341" s="137">
        <v>31</v>
      </c>
      <c r="AD341" s="137">
        <v>29</v>
      </c>
      <c r="AE341" s="137">
        <v>23</v>
      </c>
      <c r="AF341" s="137">
        <v>19</v>
      </c>
      <c r="AG341" s="137">
        <v>18</v>
      </c>
      <c r="AH341" s="137">
        <v>19</v>
      </c>
      <c r="AI341" s="137">
        <v>16</v>
      </c>
      <c r="AJ341" s="137">
        <v>15</v>
      </c>
      <c r="AK341" s="137">
        <v>14</v>
      </c>
      <c r="AL341" s="137">
        <v>14</v>
      </c>
      <c r="AM341" s="137">
        <v>16</v>
      </c>
      <c r="AN341" s="137">
        <v>17</v>
      </c>
      <c r="AO341" s="137">
        <v>16</v>
      </c>
    </row>
    <row r="342" spans="1:41" ht="18" customHeight="1">
      <c r="A342" s="122" t="s">
        <v>1244</v>
      </c>
      <c r="B342" s="136" t="s">
        <v>1245</v>
      </c>
      <c r="C342" s="137">
        <v>664</v>
      </c>
      <c r="D342" s="137">
        <v>537</v>
      </c>
      <c r="E342" s="137">
        <v>457</v>
      </c>
      <c r="F342" s="137">
        <v>397</v>
      </c>
      <c r="G342" s="137">
        <v>346</v>
      </c>
      <c r="H342" s="137">
        <v>329</v>
      </c>
      <c r="I342" s="137">
        <v>281</v>
      </c>
      <c r="J342" s="137">
        <v>263</v>
      </c>
      <c r="K342" s="137">
        <v>230</v>
      </c>
      <c r="L342" s="137">
        <v>201</v>
      </c>
      <c r="M342" s="137">
        <v>193</v>
      </c>
      <c r="N342" s="137">
        <v>175</v>
      </c>
      <c r="O342" s="137">
        <v>167</v>
      </c>
      <c r="P342" s="137">
        <v>156</v>
      </c>
      <c r="Q342" s="137">
        <v>147</v>
      </c>
      <c r="R342" s="137">
        <v>140</v>
      </c>
      <c r="S342" s="137">
        <v>139</v>
      </c>
      <c r="T342" s="137">
        <v>120</v>
      </c>
      <c r="U342" s="137">
        <v>103</v>
      </c>
      <c r="V342" s="137">
        <v>97</v>
      </c>
      <c r="W342" s="137">
        <v>91</v>
      </c>
      <c r="X342" s="137">
        <v>83</v>
      </c>
      <c r="Y342" s="137">
        <v>79</v>
      </c>
      <c r="Z342" s="137">
        <v>69</v>
      </c>
      <c r="AA342" s="137">
        <v>59</v>
      </c>
      <c r="AB342" s="137">
        <v>55</v>
      </c>
      <c r="AC342" s="137">
        <v>49</v>
      </c>
      <c r="AD342" s="137">
        <v>45</v>
      </c>
      <c r="AE342" s="137">
        <v>38</v>
      </c>
      <c r="AF342" s="137">
        <v>37</v>
      </c>
      <c r="AG342" s="137">
        <v>39</v>
      </c>
      <c r="AH342" s="137">
        <v>34</v>
      </c>
      <c r="AI342" s="137">
        <v>32</v>
      </c>
      <c r="AJ342" s="137">
        <v>33</v>
      </c>
      <c r="AK342" s="137">
        <v>34</v>
      </c>
      <c r="AL342" s="137">
        <v>35</v>
      </c>
      <c r="AM342" s="137">
        <v>35</v>
      </c>
      <c r="AN342" s="137">
        <v>36</v>
      </c>
      <c r="AO342" s="137">
        <v>36</v>
      </c>
    </row>
    <row r="343" spans="1:41" ht="18" customHeight="1">
      <c r="A343" s="122" t="s">
        <v>1246</v>
      </c>
      <c r="B343" s="136" t="s">
        <v>1247</v>
      </c>
      <c r="C343" s="137">
        <v>354</v>
      </c>
      <c r="D343" s="137">
        <v>305</v>
      </c>
      <c r="E343" s="137">
        <v>278</v>
      </c>
      <c r="F343" s="137">
        <v>252</v>
      </c>
      <c r="G343" s="137">
        <v>219</v>
      </c>
      <c r="H343" s="137">
        <v>219</v>
      </c>
      <c r="I343" s="137">
        <v>199</v>
      </c>
      <c r="J343" s="137">
        <v>187</v>
      </c>
      <c r="K343" s="137">
        <v>157</v>
      </c>
      <c r="L343" s="137">
        <v>150</v>
      </c>
      <c r="M343" s="137">
        <v>141</v>
      </c>
      <c r="N343" s="137">
        <v>133</v>
      </c>
      <c r="O343" s="137">
        <v>126</v>
      </c>
      <c r="P343" s="137">
        <v>119</v>
      </c>
      <c r="Q343" s="137">
        <v>111</v>
      </c>
      <c r="R343" s="137">
        <v>96</v>
      </c>
      <c r="S343" s="137">
        <v>89</v>
      </c>
      <c r="T343" s="137">
        <v>81</v>
      </c>
      <c r="U343" s="137">
        <v>72</v>
      </c>
      <c r="V343" s="137">
        <v>68</v>
      </c>
      <c r="W343" s="137">
        <v>52</v>
      </c>
      <c r="X343" s="137">
        <v>48</v>
      </c>
      <c r="Y343" s="137">
        <v>49</v>
      </c>
      <c r="Z343" s="137">
        <v>38</v>
      </c>
      <c r="AA343" s="137">
        <v>36</v>
      </c>
      <c r="AB343" s="137">
        <v>33</v>
      </c>
      <c r="AC343" s="137">
        <v>32</v>
      </c>
      <c r="AD343" s="137">
        <v>32</v>
      </c>
      <c r="AE343" s="137">
        <v>29</v>
      </c>
      <c r="AF343" s="137">
        <v>29</v>
      </c>
      <c r="AG343" s="137">
        <v>24</v>
      </c>
      <c r="AH343" s="137">
        <v>23</v>
      </c>
      <c r="AI343" s="137">
        <v>22</v>
      </c>
      <c r="AJ343" s="137">
        <v>22</v>
      </c>
      <c r="AK343" s="137">
        <v>20</v>
      </c>
      <c r="AL343" s="137">
        <v>22</v>
      </c>
      <c r="AM343" s="137">
        <v>26</v>
      </c>
      <c r="AN343" s="137">
        <v>26</v>
      </c>
      <c r="AO343" s="137">
        <v>25</v>
      </c>
    </row>
    <row r="344" spans="1:41" ht="18" customHeight="1">
      <c r="A344" s="122" t="s">
        <v>1248</v>
      </c>
      <c r="B344" s="136" t="s">
        <v>1249</v>
      </c>
      <c r="C344" s="137">
        <v>312</v>
      </c>
      <c r="D344" s="137">
        <v>276</v>
      </c>
      <c r="E344" s="137">
        <v>253</v>
      </c>
      <c r="F344" s="137">
        <v>221</v>
      </c>
      <c r="G344" s="137">
        <v>189</v>
      </c>
      <c r="H344" s="137">
        <v>183</v>
      </c>
      <c r="I344" s="137">
        <v>156</v>
      </c>
      <c r="J344" s="137">
        <v>141</v>
      </c>
      <c r="K344" s="137">
        <v>120</v>
      </c>
      <c r="L344" s="137">
        <v>104</v>
      </c>
      <c r="M344" s="137">
        <v>94</v>
      </c>
      <c r="N344" s="137">
        <v>83</v>
      </c>
      <c r="O344" s="137">
        <v>77</v>
      </c>
      <c r="P344" s="137">
        <v>79</v>
      </c>
      <c r="Q344" s="137">
        <v>71</v>
      </c>
      <c r="R344" s="137">
        <v>66</v>
      </c>
      <c r="S344" s="137">
        <v>64</v>
      </c>
      <c r="T344" s="137">
        <v>59</v>
      </c>
      <c r="U344" s="137">
        <v>44</v>
      </c>
      <c r="V344" s="137">
        <v>43</v>
      </c>
      <c r="W344" s="137">
        <v>32</v>
      </c>
      <c r="X344" s="137">
        <v>30</v>
      </c>
      <c r="Y344" s="137">
        <v>22</v>
      </c>
      <c r="Z344" s="137">
        <v>15</v>
      </c>
      <c r="AA344" s="137">
        <v>10</v>
      </c>
      <c r="AB344" s="137">
        <v>9</v>
      </c>
      <c r="AC344" s="137">
        <v>8</v>
      </c>
      <c r="AD344" s="137">
        <v>8</v>
      </c>
      <c r="AE344" s="137">
        <v>7</v>
      </c>
      <c r="AF344" s="137">
        <v>10</v>
      </c>
      <c r="AG344" s="137">
        <v>8</v>
      </c>
      <c r="AH344" s="137">
        <v>10</v>
      </c>
      <c r="AI344" s="137">
        <v>8</v>
      </c>
      <c r="AJ344" s="137">
        <v>6</v>
      </c>
      <c r="AK344" s="137">
        <v>6</v>
      </c>
      <c r="AL344" s="137">
        <v>7</v>
      </c>
      <c r="AM344" s="137">
        <v>7</v>
      </c>
      <c r="AN344" s="137">
        <v>5</v>
      </c>
      <c r="AO344" s="137" t="s">
        <v>631</v>
      </c>
    </row>
    <row r="345" spans="1:41" ht="18" customHeight="1">
      <c r="A345" s="122" t="s">
        <v>1250</v>
      </c>
      <c r="B345" s="136" t="s">
        <v>1251</v>
      </c>
      <c r="C345" s="137">
        <v>434</v>
      </c>
      <c r="D345" s="137">
        <v>393</v>
      </c>
      <c r="E345" s="137">
        <v>374</v>
      </c>
      <c r="F345" s="137">
        <v>301</v>
      </c>
      <c r="G345" s="137">
        <v>257</v>
      </c>
      <c r="H345" s="137">
        <v>241</v>
      </c>
      <c r="I345" s="137">
        <v>214</v>
      </c>
      <c r="J345" s="137">
        <v>192</v>
      </c>
      <c r="K345" s="137">
        <v>162</v>
      </c>
      <c r="L345" s="137">
        <v>151</v>
      </c>
      <c r="M345" s="137">
        <v>145</v>
      </c>
      <c r="N345" s="137">
        <v>128</v>
      </c>
      <c r="O345" s="137">
        <v>118</v>
      </c>
      <c r="P345" s="137">
        <v>111</v>
      </c>
      <c r="Q345" s="137">
        <v>100</v>
      </c>
      <c r="R345" s="137">
        <v>91</v>
      </c>
      <c r="S345" s="137">
        <v>83</v>
      </c>
      <c r="T345" s="137">
        <v>79</v>
      </c>
      <c r="U345" s="137">
        <v>72</v>
      </c>
      <c r="V345" s="137">
        <v>61</v>
      </c>
      <c r="W345" s="137">
        <v>55</v>
      </c>
      <c r="X345" s="137">
        <v>52</v>
      </c>
      <c r="Y345" s="137">
        <v>40</v>
      </c>
      <c r="Z345" s="137">
        <v>35</v>
      </c>
      <c r="AA345" s="137">
        <v>26</v>
      </c>
      <c r="AB345" s="137">
        <v>26</v>
      </c>
      <c r="AC345" s="137">
        <v>23</v>
      </c>
      <c r="AD345" s="137">
        <v>20</v>
      </c>
      <c r="AE345" s="137">
        <v>19</v>
      </c>
      <c r="AF345" s="137">
        <v>20</v>
      </c>
      <c r="AG345" s="137">
        <v>22</v>
      </c>
      <c r="AH345" s="137">
        <v>17</v>
      </c>
      <c r="AI345" s="137">
        <v>17</v>
      </c>
      <c r="AJ345" s="137">
        <v>20</v>
      </c>
      <c r="AK345" s="137">
        <v>21</v>
      </c>
      <c r="AL345" s="137">
        <v>14</v>
      </c>
      <c r="AM345" s="137">
        <v>16</v>
      </c>
      <c r="AN345" s="137">
        <v>14</v>
      </c>
      <c r="AO345" s="137">
        <v>16</v>
      </c>
    </row>
    <row r="346" spans="1:41" ht="18" customHeight="1">
      <c r="A346" s="122" t="s">
        <v>1252</v>
      </c>
      <c r="B346" s="136" t="s">
        <v>1253</v>
      </c>
      <c r="C346" s="137">
        <v>387</v>
      </c>
      <c r="D346" s="137">
        <v>339</v>
      </c>
      <c r="E346" s="137">
        <v>317</v>
      </c>
      <c r="F346" s="137">
        <v>272</v>
      </c>
      <c r="G346" s="137">
        <v>230</v>
      </c>
      <c r="H346" s="137">
        <v>224</v>
      </c>
      <c r="I346" s="137">
        <v>197</v>
      </c>
      <c r="J346" s="137">
        <v>177</v>
      </c>
      <c r="K346" s="137">
        <v>142</v>
      </c>
      <c r="L346" s="137">
        <v>125</v>
      </c>
      <c r="M346" s="137">
        <v>115</v>
      </c>
      <c r="N346" s="137">
        <v>108</v>
      </c>
      <c r="O346" s="137">
        <v>98</v>
      </c>
      <c r="P346" s="137">
        <v>88</v>
      </c>
      <c r="Q346" s="137">
        <v>80</v>
      </c>
      <c r="R346" s="137">
        <v>76</v>
      </c>
      <c r="S346" s="137">
        <v>70</v>
      </c>
      <c r="T346" s="137">
        <v>64</v>
      </c>
      <c r="U346" s="137">
        <v>52</v>
      </c>
      <c r="V346" s="137">
        <v>46</v>
      </c>
      <c r="W346" s="137">
        <v>37</v>
      </c>
      <c r="X346" s="137">
        <v>33</v>
      </c>
      <c r="Y346" s="137">
        <v>27</v>
      </c>
      <c r="Z346" s="137">
        <v>21</v>
      </c>
      <c r="AA346" s="137">
        <v>15</v>
      </c>
      <c r="AB346" s="137">
        <v>9</v>
      </c>
      <c r="AC346" s="137">
        <v>9</v>
      </c>
      <c r="AD346" s="137">
        <v>7</v>
      </c>
      <c r="AE346" s="137" t="s">
        <v>631</v>
      </c>
      <c r="AF346" s="137" t="s">
        <v>631</v>
      </c>
      <c r="AG346" s="137" t="s">
        <v>631</v>
      </c>
      <c r="AH346" s="137">
        <v>5</v>
      </c>
      <c r="AI346" s="137" t="s">
        <v>631</v>
      </c>
      <c r="AJ346" s="137">
        <v>6</v>
      </c>
      <c r="AK346" s="137">
        <v>6</v>
      </c>
      <c r="AL346" s="137">
        <v>6</v>
      </c>
      <c r="AM346" s="137">
        <v>5</v>
      </c>
      <c r="AN346" s="137">
        <v>5</v>
      </c>
      <c r="AO346" s="137" t="s">
        <v>631</v>
      </c>
    </row>
    <row r="347" spans="1:41" ht="18" customHeight="1">
      <c r="A347" s="136" t="s">
        <v>1254</v>
      </c>
      <c r="B347" s="136" t="s">
        <v>1255</v>
      </c>
      <c r="C347" s="137">
        <v>760</v>
      </c>
      <c r="D347" s="137">
        <v>672</v>
      </c>
      <c r="E347" s="137">
        <v>617</v>
      </c>
      <c r="F347" s="137">
        <v>557</v>
      </c>
      <c r="G347" s="137">
        <v>488</v>
      </c>
      <c r="H347" s="137">
        <v>457</v>
      </c>
      <c r="I347" s="137">
        <v>414</v>
      </c>
      <c r="J347" s="137">
        <v>391</v>
      </c>
      <c r="K347" s="137">
        <v>336</v>
      </c>
      <c r="L347" s="137">
        <v>310</v>
      </c>
      <c r="M347" s="137">
        <v>285</v>
      </c>
      <c r="N347" s="137">
        <v>260</v>
      </c>
      <c r="O347" s="137">
        <v>234</v>
      </c>
      <c r="P347" s="137">
        <v>216</v>
      </c>
      <c r="Q347" s="137">
        <v>201</v>
      </c>
      <c r="R347" s="137">
        <v>175</v>
      </c>
      <c r="S347" s="137">
        <v>159</v>
      </c>
      <c r="T347" s="137">
        <v>157</v>
      </c>
      <c r="U347" s="137">
        <v>147</v>
      </c>
      <c r="V347" s="137">
        <v>139</v>
      </c>
      <c r="W347" s="137">
        <v>131</v>
      </c>
      <c r="X347" s="137">
        <v>123</v>
      </c>
      <c r="Y347" s="137">
        <v>114</v>
      </c>
      <c r="Z347" s="137">
        <v>109</v>
      </c>
      <c r="AA347" s="137">
        <v>101</v>
      </c>
      <c r="AB347" s="137">
        <v>101</v>
      </c>
      <c r="AC347" s="137">
        <v>97</v>
      </c>
      <c r="AD347" s="137">
        <v>88</v>
      </c>
      <c r="AE347" s="137">
        <v>85</v>
      </c>
      <c r="AF347" s="137">
        <v>84</v>
      </c>
      <c r="AG347" s="137">
        <v>83</v>
      </c>
      <c r="AH347" s="137">
        <v>80</v>
      </c>
      <c r="AI347" s="137">
        <v>80</v>
      </c>
      <c r="AJ347" s="137">
        <v>80</v>
      </c>
      <c r="AK347" s="137">
        <v>78</v>
      </c>
      <c r="AL347" s="137">
        <v>78</v>
      </c>
      <c r="AM347" s="137">
        <v>74</v>
      </c>
      <c r="AN347" s="137">
        <v>82</v>
      </c>
      <c r="AO347" s="137">
        <v>82</v>
      </c>
    </row>
    <row r="348" spans="1:41" ht="18" customHeight="1">
      <c r="A348" s="122" t="s">
        <v>1256</v>
      </c>
      <c r="B348" s="136" t="s">
        <v>1257</v>
      </c>
      <c r="C348" s="137">
        <v>402</v>
      </c>
      <c r="D348" s="137">
        <v>354</v>
      </c>
      <c r="E348" s="137">
        <v>333</v>
      </c>
      <c r="F348" s="137">
        <v>302</v>
      </c>
      <c r="G348" s="137">
        <v>269</v>
      </c>
      <c r="H348" s="137">
        <v>262</v>
      </c>
      <c r="I348" s="137">
        <v>232</v>
      </c>
      <c r="J348" s="137">
        <v>207</v>
      </c>
      <c r="K348" s="137">
        <v>164</v>
      </c>
      <c r="L348" s="137">
        <v>153</v>
      </c>
      <c r="M348" s="137">
        <v>144</v>
      </c>
      <c r="N348" s="137">
        <v>137</v>
      </c>
      <c r="O348" s="137">
        <v>116</v>
      </c>
      <c r="P348" s="137">
        <v>104</v>
      </c>
      <c r="Q348" s="137">
        <v>92</v>
      </c>
      <c r="R348" s="137">
        <v>86</v>
      </c>
      <c r="S348" s="137">
        <v>74</v>
      </c>
      <c r="T348" s="137">
        <v>62</v>
      </c>
      <c r="U348" s="137">
        <v>54</v>
      </c>
      <c r="V348" s="137">
        <v>52</v>
      </c>
      <c r="W348" s="137">
        <v>58</v>
      </c>
      <c r="X348" s="137">
        <v>55</v>
      </c>
      <c r="Y348" s="137">
        <v>48</v>
      </c>
      <c r="Z348" s="137">
        <v>39</v>
      </c>
      <c r="AA348" s="137">
        <v>25</v>
      </c>
      <c r="AB348" s="137">
        <v>24</v>
      </c>
      <c r="AC348" s="137">
        <v>20</v>
      </c>
      <c r="AD348" s="137">
        <v>15</v>
      </c>
      <c r="AE348" s="137">
        <v>13</v>
      </c>
      <c r="AF348" s="137">
        <v>15</v>
      </c>
      <c r="AG348" s="137">
        <v>12</v>
      </c>
      <c r="AH348" s="137">
        <v>10</v>
      </c>
      <c r="AI348" s="137">
        <v>6</v>
      </c>
      <c r="AJ348" s="137">
        <v>7</v>
      </c>
      <c r="AK348" s="137">
        <v>9</v>
      </c>
      <c r="AL348" s="137">
        <v>8</v>
      </c>
      <c r="AM348" s="137">
        <v>11</v>
      </c>
      <c r="AN348" s="137">
        <v>11</v>
      </c>
      <c r="AO348" s="137">
        <v>10</v>
      </c>
    </row>
    <row r="349" spans="1:41" ht="18" customHeight="1">
      <c r="A349" s="122"/>
      <c r="B349" s="136" t="s">
        <v>727</v>
      </c>
      <c r="C349" s="137" t="s">
        <v>631</v>
      </c>
      <c r="D349" s="137" t="s">
        <v>631</v>
      </c>
      <c r="E349" s="137" t="s">
        <v>631</v>
      </c>
      <c r="F349" s="137" t="s">
        <v>631</v>
      </c>
      <c r="G349" s="137" t="s">
        <v>631</v>
      </c>
      <c r="H349" s="137" t="s">
        <v>631</v>
      </c>
      <c r="I349" s="137" t="s">
        <v>631</v>
      </c>
      <c r="J349" s="137" t="s">
        <v>631</v>
      </c>
      <c r="K349" s="137" t="s">
        <v>631</v>
      </c>
      <c r="L349" s="137" t="s">
        <v>631</v>
      </c>
      <c r="M349" s="137" t="s">
        <v>631</v>
      </c>
      <c r="N349" s="137" t="s">
        <v>631</v>
      </c>
      <c r="O349" s="137" t="s">
        <v>631</v>
      </c>
      <c r="P349" s="137" t="s">
        <v>631</v>
      </c>
      <c r="Q349" s="137" t="s">
        <v>631</v>
      </c>
      <c r="R349" s="137" t="s">
        <v>631</v>
      </c>
      <c r="S349" s="137" t="s">
        <v>631</v>
      </c>
      <c r="T349" s="137" t="s">
        <v>631</v>
      </c>
      <c r="U349" s="137" t="s">
        <v>631</v>
      </c>
      <c r="V349" s="137" t="s">
        <v>631</v>
      </c>
      <c r="W349" s="137" t="s">
        <v>631</v>
      </c>
      <c r="X349" s="137" t="s">
        <v>631</v>
      </c>
      <c r="Y349" s="137" t="s">
        <v>631</v>
      </c>
      <c r="Z349" s="137" t="s">
        <v>631</v>
      </c>
      <c r="AA349" s="137" t="s">
        <v>631</v>
      </c>
      <c r="AB349" s="137" t="s">
        <v>631</v>
      </c>
      <c r="AC349" s="137" t="s">
        <v>631</v>
      </c>
      <c r="AD349" s="137" t="s">
        <v>631</v>
      </c>
      <c r="AE349" s="137" t="s">
        <v>631</v>
      </c>
      <c r="AF349" s="137" t="s">
        <v>631</v>
      </c>
      <c r="AG349" s="137" t="s">
        <v>631</v>
      </c>
      <c r="AH349" s="137" t="s">
        <v>631</v>
      </c>
      <c r="AI349" s="137" t="s">
        <v>631</v>
      </c>
      <c r="AJ349" s="137" t="s">
        <v>631</v>
      </c>
      <c r="AK349" s="137" t="s">
        <v>631</v>
      </c>
      <c r="AL349" s="137" t="s">
        <v>631</v>
      </c>
      <c r="AM349" s="137" t="s">
        <v>631</v>
      </c>
      <c r="AN349" s="137" t="s">
        <v>631</v>
      </c>
      <c r="AO349" s="137" t="s">
        <v>631</v>
      </c>
    </row>
    <row r="350" spans="1:41" ht="18" customHeight="1">
      <c r="A350" s="122" t="s">
        <v>1258</v>
      </c>
      <c r="B350" s="136" t="s">
        <v>1259</v>
      </c>
      <c r="C350" s="137">
        <v>2901</v>
      </c>
      <c r="D350" s="137">
        <v>2485</v>
      </c>
      <c r="E350" s="137">
        <v>2237</v>
      </c>
      <c r="F350" s="137">
        <v>1919</v>
      </c>
      <c r="G350" s="137">
        <v>1610</v>
      </c>
      <c r="H350" s="137">
        <v>1529</v>
      </c>
      <c r="I350" s="137">
        <v>1384</v>
      </c>
      <c r="J350" s="137">
        <v>1266</v>
      </c>
      <c r="K350" s="137">
        <v>1077</v>
      </c>
      <c r="L350" s="137">
        <v>995</v>
      </c>
      <c r="M350" s="137">
        <v>916</v>
      </c>
      <c r="N350" s="137">
        <v>845</v>
      </c>
      <c r="O350" s="137">
        <v>785</v>
      </c>
      <c r="P350" s="137">
        <v>727</v>
      </c>
      <c r="Q350" s="137">
        <v>676</v>
      </c>
      <c r="R350" s="137">
        <v>639</v>
      </c>
      <c r="S350" s="137">
        <v>579</v>
      </c>
      <c r="T350" s="137">
        <v>534</v>
      </c>
      <c r="U350" s="137">
        <v>471</v>
      </c>
      <c r="V350" s="137">
        <v>433</v>
      </c>
      <c r="W350" s="137">
        <v>398</v>
      </c>
      <c r="X350" s="137">
        <v>368</v>
      </c>
      <c r="Y350" s="137">
        <v>315</v>
      </c>
      <c r="Z350" s="137">
        <v>267</v>
      </c>
      <c r="AA350" s="137">
        <v>246</v>
      </c>
      <c r="AB350" s="137">
        <v>212</v>
      </c>
      <c r="AC350" s="137">
        <v>173</v>
      </c>
      <c r="AD350" s="137">
        <v>156</v>
      </c>
      <c r="AE350" s="137">
        <v>138</v>
      </c>
      <c r="AF350" s="137">
        <v>137</v>
      </c>
      <c r="AG350" s="137">
        <v>125</v>
      </c>
      <c r="AH350" s="137">
        <v>115</v>
      </c>
      <c r="AI350" s="137">
        <v>101</v>
      </c>
      <c r="AJ350" s="137">
        <v>91</v>
      </c>
      <c r="AK350" s="137">
        <v>84</v>
      </c>
      <c r="AL350" s="137">
        <v>80</v>
      </c>
      <c r="AM350" s="137">
        <v>78</v>
      </c>
      <c r="AN350" s="137">
        <v>76</v>
      </c>
      <c r="AO350" s="137">
        <v>71</v>
      </c>
    </row>
    <row r="351" spans="1:41" ht="18" customHeight="1">
      <c r="A351" s="122" t="s">
        <v>1260</v>
      </c>
      <c r="B351" s="136" t="s">
        <v>1261</v>
      </c>
      <c r="C351" s="137">
        <v>182</v>
      </c>
      <c r="D351" s="137">
        <v>158</v>
      </c>
      <c r="E351" s="137">
        <v>146</v>
      </c>
      <c r="F351" s="137">
        <v>125</v>
      </c>
      <c r="G351" s="137">
        <v>93</v>
      </c>
      <c r="H351" s="137">
        <v>86</v>
      </c>
      <c r="I351" s="137">
        <v>86</v>
      </c>
      <c r="J351" s="137">
        <v>90</v>
      </c>
      <c r="K351" s="137">
        <v>80</v>
      </c>
      <c r="L351" s="137">
        <v>73</v>
      </c>
      <c r="M351" s="137">
        <v>57</v>
      </c>
      <c r="N351" s="137">
        <v>55</v>
      </c>
      <c r="O351" s="137">
        <v>52</v>
      </c>
      <c r="P351" s="137">
        <v>46</v>
      </c>
      <c r="Q351" s="137">
        <v>43</v>
      </c>
      <c r="R351" s="137">
        <v>41</v>
      </c>
      <c r="S351" s="137">
        <v>37</v>
      </c>
      <c r="T351" s="137">
        <v>30</v>
      </c>
      <c r="U351" s="137">
        <v>27</v>
      </c>
      <c r="V351" s="137">
        <v>24</v>
      </c>
      <c r="W351" s="137">
        <v>25</v>
      </c>
      <c r="X351" s="137">
        <v>24</v>
      </c>
      <c r="Y351" s="137">
        <v>19</v>
      </c>
      <c r="Z351" s="137">
        <v>16</v>
      </c>
      <c r="AA351" s="137">
        <v>13</v>
      </c>
      <c r="AB351" s="137">
        <v>6</v>
      </c>
      <c r="AC351" s="137" t="s">
        <v>631</v>
      </c>
      <c r="AD351" s="137" t="s">
        <v>631</v>
      </c>
      <c r="AE351" s="137" t="s">
        <v>631</v>
      </c>
      <c r="AF351" s="137" t="s">
        <v>631</v>
      </c>
      <c r="AG351" s="137" t="s">
        <v>631</v>
      </c>
      <c r="AH351" s="137" t="s">
        <v>631</v>
      </c>
      <c r="AI351" s="137" t="s">
        <v>631</v>
      </c>
      <c r="AJ351" s="137" t="s">
        <v>631</v>
      </c>
      <c r="AK351" s="137" t="s">
        <v>631</v>
      </c>
      <c r="AL351" s="137" t="s">
        <v>631</v>
      </c>
      <c r="AM351" s="137" t="s">
        <v>631</v>
      </c>
      <c r="AN351" s="137" t="s">
        <v>631</v>
      </c>
      <c r="AO351" s="137" t="s">
        <v>631</v>
      </c>
    </row>
    <row r="352" spans="1:41" ht="18" customHeight="1">
      <c r="A352" s="122" t="s">
        <v>1262</v>
      </c>
      <c r="B352" s="136" t="s">
        <v>1263</v>
      </c>
      <c r="C352" s="137">
        <v>341</v>
      </c>
      <c r="D352" s="137">
        <v>278</v>
      </c>
      <c r="E352" s="137">
        <v>258</v>
      </c>
      <c r="F352" s="137">
        <v>214</v>
      </c>
      <c r="G352" s="137">
        <v>174</v>
      </c>
      <c r="H352" s="137">
        <v>167</v>
      </c>
      <c r="I352" s="137">
        <v>148</v>
      </c>
      <c r="J352" s="137">
        <v>131</v>
      </c>
      <c r="K352" s="137">
        <v>114</v>
      </c>
      <c r="L352" s="137">
        <v>102</v>
      </c>
      <c r="M352" s="137">
        <v>99</v>
      </c>
      <c r="N352" s="137">
        <v>98</v>
      </c>
      <c r="O352" s="137">
        <v>88</v>
      </c>
      <c r="P352" s="137">
        <v>85</v>
      </c>
      <c r="Q352" s="137">
        <v>77</v>
      </c>
      <c r="R352" s="137">
        <v>82</v>
      </c>
      <c r="S352" s="137">
        <v>77</v>
      </c>
      <c r="T352" s="137">
        <v>73</v>
      </c>
      <c r="U352" s="137">
        <v>61</v>
      </c>
      <c r="V352" s="137">
        <v>54</v>
      </c>
      <c r="W352" s="137">
        <v>49</v>
      </c>
      <c r="X352" s="137">
        <v>51</v>
      </c>
      <c r="Y352" s="137">
        <v>46</v>
      </c>
      <c r="Z352" s="137">
        <v>38</v>
      </c>
      <c r="AA352" s="137">
        <v>35</v>
      </c>
      <c r="AB352" s="137">
        <v>27</v>
      </c>
      <c r="AC352" s="137">
        <v>27</v>
      </c>
      <c r="AD352" s="137">
        <v>22</v>
      </c>
      <c r="AE352" s="137">
        <v>18</v>
      </c>
      <c r="AF352" s="137">
        <v>14</v>
      </c>
      <c r="AG352" s="137">
        <v>10</v>
      </c>
      <c r="AH352" s="137">
        <v>10</v>
      </c>
      <c r="AI352" s="137">
        <v>8</v>
      </c>
      <c r="AJ352" s="137">
        <v>5</v>
      </c>
      <c r="AK352" s="137" t="s">
        <v>631</v>
      </c>
      <c r="AL352" s="137" t="s">
        <v>631</v>
      </c>
      <c r="AM352" s="137" t="s">
        <v>631</v>
      </c>
      <c r="AN352" s="137">
        <v>6</v>
      </c>
      <c r="AO352" s="137">
        <v>6</v>
      </c>
    </row>
    <row r="353" spans="1:41" ht="18" customHeight="1">
      <c r="A353" s="122" t="s">
        <v>1264</v>
      </c>
      <c r="B353" s="136" t="s">
        <v>1265</v>
      </c>
      <c r="C353" s="137">
        <v>570</v>
      </c>
      <c r="D353" s="137">
        <v>499</v>
      </c>
      <c r="E353" s="137">
        <v>433</v>
      </c>
      <c r="F353" s="137">
        <v>368</v>
      </c>
      <c r="G353" s="137">
        <v>303</v>
      </c>
      <c r="H353" s="137">
        <v>286</v>
      </c>
      <c r="I353" s="137">
        <v>258</v>
      </c>
      <c r="J353" s="137">
        <v>225</v>
      </c>
      <c r="K353" s="137">
        <v>193</v>
      </c>
      <c r="L353" s="137">
        <v>177</v>
      </c>
      <c r="M353" s="137">
        <v>164</v>
      </c>
      <c r="N353" s="137">
        <v>139</v>
      </c>
      <c r="O353" s="137">
        <v>130</v>
      </c>
      <c r="P353" s="137">
        <v>119</v>
      </c>
      <c r="Q353" s="137">
        <v>113</v>
      </c>
      <c r="R353" s="137">
        <v>107</v>
      </c>
      <c r="S353" s="137">
        <v>87</v>
      </c>
      <c r="T353" s="137">
        <v>81</v>
      </c>
      <c r="U353" s="137">
        <v>66</v>
      </c>
      <c r="V353" s="137">
        <v>67</v>
      </c>
      <c r="W353" s="137">
        <v>59</v>
      </c>
      <c r="X353" s="137">
        <v>54</v>
      </c>
      <c r="Y353" s="137">
        <v>44</v>
      </c>
      <c r="Z353" s="137">
        <v>39</v>
      </c>
      <c r="AA353" s="137">
        <v>35</v>
      </c>
      <c r="AB353" s="137">
        <v>30</v>
      </c>
      <c r="AC353" s="137">
        <v>23</v>
      </c>
      <c r="AD353" s="137">
        <v>25</v>
      </c>
      <c r="AE353" s="137">
        <v>22</v>
      </c>
      <c r="AF353" s="137">
        <v>27</v>
      </c>
      <c r="AG353" s="137">
        <v>27</v>
      </c>
      <c r="AH353" s="137">
        <v>20</v>
      </c>
      <c r="AI353" s="137">
        <v>20</v>
      </c>
      <c r="AJ353" s="137">
        <v>19</v>
      </c>
      <c r="AK353" s="137">
        <v>16</v>
      </c>
      <c r="AL353" s="137">
        <v>14</v>
      </c>
      <c r="AM353" s="137">
        <v>13</v>
      </c>
      <c r="AN353" s="137">
        <v>12</v>
      </c>
      <c r="AO353" s="137">
        <v>8</v>
      </c>
    </row>
    <row r="354" spans="1:41" ht="18" customHeight="1">
      <c r="A354" s="136" t="s">
        <v>1266</v>
      </c>
      <c r="B354" s="136" t="s">
        <v>1267</v>
      </c>
      <c r="C354" s="137">
        <v>264</v>
      </c>
      <c r="D354" s="137">
        <v>219</v>
      </c>
      <c r="E354" s="137">
        <v>200</v>
      </c>
      <c r="F354" s="137">
        <v>175</v>
      </c>
      <c r="G354" s="137">
        <v>154</v>
      </c>
      <c r="H354" s="137">
        <v>148</v>
      </c>
      <c r="I354" s="137">
        <v>129</v>
      </c>
      <c r="J354" s="137">
        <v>107</v>
      </c>
      <c r="K354" s="137">
        <v>88</v>
      </c>
      <c r="L354" s="137">
        <v>86</v>
      </c>
      <c r="M354" s="137">
        <v>81</v>
      </c>
      <c r="N354" s="137">
        <v>80</v>
      </c>
      <c r="O354" s="137">
        <v>79</v>
      </c>
      <c r="P354" s="137">
        <v>79</v>
      </c>
      <c r="Q354" s="137">
        <v>75</v>
      </c>
      <c r="R354" s="137">
        <v>69</v>
      </c>
      <c r="S354" s="137">
        <v>70</v>
      </c>
      <c r="T354" s="137">
        <v>69</v>
      </c>
      <c r="U354" s="137">
        <v>69</v>
      </c>
      <c r="V354" s="137">
        <v>70</v>
      </c>
      <c r="W354" s="137">
        <v>70</v>
      </c>
      <c r="X354" s="137">
        <v>55</v>
      </c>
      <c r="Y354" s="137">
        <v>47</v>
      </c>
      <c r="Z354" s="137">
        <v>42</v>
      </c>
      <c r="AA354" s="137">
        <v>48</v>
      </c>
      <c r="AB354" s="137">
        <v>43</v>
      </c>
      <c r="AC354" s="137">
        <v>37</v>
      </c>
      <c r="AD354" s="137">
        <v>33</v>
      </c>
      <c r="AE354" s="137">
        <v>29</v>
      </c>
      <c r="AF354" s="137">
        <v>29</v>
      </c>
      <c r="AG354" s="137">
        <v>25</v>
      </c>
      <c r="AH354" s="137">
        <v>25</v>
      </c>
      <c r="AI354" s="137">
        <v>20</v>
      </c>
      <c r="AJ354" s="137">
        <v>20</v>
      </c>
      <c r="AK354" s="137">
        <v>17</v>
      </c>
      <c r="AL354" s="137">
        <v>17</v>
      </c>
      <c r="AM354" s="137">
        <v>16</v>
      </c>
      <c r="AN354" s="137">
        <v>16</v>
      </c>
      <c r="AO354" s="137">
        <v>16</v>
      </c>
    </row>
    <row r="355" spans="1:41" ht="18" customHeight="1">
      <c r="A355" s="122" t="s">
        <v>1268</v>
      </c>
      <c r="B355" s="136" t="s">
        <v>1269</v>
      </c>
      <c r="C355" s="137">
        <v>675</v>
      </c>
      <c r="D355" s="137">
        <v>584</v>
      </c>
      <c r="E355" s="137">
        <v>532</v>
      </c>
      <c r="F355" s="137">
        <v>469</v>
      </c>
      <c r="G355" s="137">
        <v>399</v>
      </c>
      <c r="H355" s="137">
        <v>368</v>
      </c>
      <c r="I355" s="137">
        <v>323</v>
      </c>
      <c r="J355" s="137">
        <v>298</v>
      </c>
      <c r="K355" s="137">
        <v>247</v>
      </c>
      <c r="L355" s="137">
        <v>229</v>
      </c>
      <c r="M355" s="137">
        <v>206</v>
      </c>
      <c r="N355" s="137">
        <v>196</v>
      </c>
      <c r="O355" s="137">
        <v>173</v>
      </c>
      <c r="P355" s="137">
        <v>156</v>
      </c>
      <c r="Q355" s="137">
        <v>137</v>
      </c>
      <c r="R355" s="137">
        <v>128</v>
      </c>
      <c r="S355" s="137">
        <v>116</v>
      </c>
      <c r="T355" s="137">
        <v>101</v>
      </c>
      <c r="U355" s="137">
        <v>81</v>
      </c>
      <c r="V355" s="137">
        <v>68</v>
      </c>
      <c r="W355" s="137">
        <v>58</v>
      </c>
      <c r="X355" s="137">
        <v>56</v>
      </c>
      <c r="Y355" s="137">
        <v>49</v>
      </c>
      <c r="Z355" s="137">
        <v>41</v>
      </c>
      <c r="AA355" s="137">
        <v>38</v>
      </c>
      <c r="AB355" s="137">
        <v>35</v>
      </c>
      <c r="AC355" s="137">
        <v>26</v>
      </c>
      <c r="AD355" s="137">
        <v>23</v>
      </c>
      <c r="AE355" s="137">
        <v>19</v>
      </c>
      <c r="AF355" s="137">
        <v>17</v>
      </c>
      <c r="AG355" s="137">
        <v>18</v>
      </c>
      <c r="AH355" s="137">
        <v>19</v>
      </c>
      <c r="AI355" s="137">
        <v>13</v>
      </c>
      <c r="AJ355" s="137">
        <v>14</v>
      </c>
      <c r="AK355" s="137">
        <v>14</v>
      </c>
      <c r="AL355" s="137">
        <v>14</v>
      </c>
      <c r="AM355" s="137">
        <v>15</v>
      </c>
      <c r="AN355" s="137">
        <v>13</v>
      </c>
      <c r="AO355" s="137">
        <v>12</v>
      </c>
    </row>
    <row r="356" spans="1:41" ht="18" customHeight="1">
      <c r="A356" s="122" t="s">
        <v>1270</v>
      </c>
      <c r="B356" s="136" t="s">
        <v>1271</v>
      </c>
      <c r="C356" s="137">
        <v>616</v>
      </c>
      <c r="D356" s="137">
        <v>542</v>
      </c>
      <c r="E356" s="137">
        <v>486</v>
      </c>
      <c r="F356" s="137">
        <v>416</v>
      </c>
      <c r="G356" s="137">
        <v>357</v>
      </c>
      <c r="H356" s="137">
        <v>343</v>
      </c>
      <c r="I356" s="137">
        <v>322</v>
      </c>
      <c r="J356" s="137">
        <v>296</v>
      </c>
      <c r="K356" s="137">
        <v>250</v>
      </c>
      <c r="L356" s="137">
        <v>229</v>
      </c>
      <c r="M356" s="137">
        <v>210</v>
      </c>
      <c r="N356" s="137">
        <v>191</v>
      </c>
      <c r="O356" s="137">
        <v>178</v>
      </c>
      <c r="P356" s="137">
        <v>164</v>
      </c>
      <c r="Q356" s="137">
        <v>157</v>
      </c>
      <c r="R356" s="137">
        <v>144</v>
      </c>
      <c r="S356" s="137">
        <v>133</v>
      </c>
      <c r="T356" s="137">
        <v>123</v>
      </c>
      <c r="U356" s="137">
        <v>118</v>
      </c>
      <c r="V356" s="137">
        <v>107</v>
      </c>
      <c r="W356" s="137">
        <v>95</v>
      </c>
      <c r="X356" s="137">
        <v>91</v>
      </c>
      <c r="Y356" s="137">
        <v>82</v>
      </c>
      <c r="Z356" s="137">
        <v>65</v>
      </c>
      <c r="AA356" s="137">
        <v>53</v>
      </c>
      <c r="AB356" s="137">
        <v>48</v>
      </c>
      <c r="AC356" s="137">
        <v>41</v>
      </c>
      <c r="AD356" s="137">
        <v>39</v>
      </c>
      <c r="AE356" s="137">
        <v>38</v>
      </c>
      <c r="AF356" s="137">
        <v>39</v>
      </c>
      <c r="AG356" s="137">
        <v>32</v>
      </c>
      <c r="AH356" s="137">
        <v>31</v>
      </c>
      <c r="AI356" s="137">
        <v>30</v>
      </c>
      <c r="AJ356" s="137">
        <v>25</v>
      </c>
      <c r="AK356" s="137">
        <v>26</v>
      </c>
      <c r="AL356" s="137">
        <v>24</v>
      </c>
      <c r="AM356" s="137">
        <v>23</v>
      </c>
      <c r="AN356" s="137">
        <v>21</v>
      </c>
      <c r="AO356" s="137">
        <v>20</v>
      </c>
    </row>
    <row r="357" spans="1:41" ht="18" customHeight="1">
      <c r="A357" s="122" t="s">
        <v>1272</v>
      </c>
      <c r="B357" s="136" t="s">
        <v>1273</v>
      </c>
      <c r="C357" s="137">
        <v>252</v>
      </c>
      <c r="D357" s="137">
        <v>204</v>
      </c>
      <c r="E357" s="137">
        <v>181</v>
      </c>
      <c r="F357" s="137">
        <v>151</v>
      </c>
      <c r="G357" s="137">
        <v>129</v>
      </c>
      <c r="H357" s="137">
        <v>130</v>
      </c>
      <c r="I357" s="137">
        <v>117</v>
      </c>
      <c r="J357" s="137">
        <v>118</v>
      </c>
      <c r="K357" s="137">
        <v>104</v>
      </c>
      <c r="L357" s="137">
        <v>98</v>
      </c>
      <c r="M357" s="137">
        <v>98</v>
      </c>
      <c r="N357" s="137">
        <v>85</v>
      </c>
      <c r="O357" s="137">
        <v>84</v>
      </c>
      <c r="P357" s="137">
        <v>77</v>
      </c>
      <c r="Q357" s="137">
        <v>73</v>
      </c>
      <c r="R357" s="137">
        <v>67</v>
      </c>
      <c r="S357" s="137">
        <v>58</v>
      </c>
      <c r="T357" s="137">
        <v>56</v>
      </c>
      <c r="U357" s="137">
        <v>48</v>
      </c>
      <c r="V357" s="137">
        <v>42</v>
      </c>
      <c r="W357" s="137">
        <v>40</v>
      </c>
      <c r="X357" s="137">
        <v>36</v>
      </c>
      <c r="Y357" s="137">
        <v>27</v>
      </c>
      <c r="Z357" s="137">
        <v>25</v>
      </c>
      <c r="AA357" s="137">
        <v>23</v>
      </c>
      <c r="AB357" s="137">
        <v>22</v>
      </c>
      <c r="AC357" s="137">
        <v>14</v>
      </c>
      <c r="AD357" s="137">
        <v>12</v>
      </c>
      <c r="AE357" s="137">
        <v>10</v>
      </c>
      <c r="AF357" s="137">
        <v>9</v>
      </c>
      <c r="AG357" s="137">
        <v>10</v>
      </c>
      <c r="AH357" s="137">
        <v>7</v>
      </c>
      <c r="AI357" s="137">
        <v>6</v>
      </c>
      <c r="AJ357" s="137">
        <v>6</v>
      </c>
      <c r="AK357" s="137">
        <v>5</v>
      </c>
      <c r="AL357" s="137">
        <v>5</v>
      </c>
      <c r="AM357" s="137">
        <v>5</v>
      </c>
      <c r="AN357" s="137">
        <v>5</v>
      </c>
      <c r="AO357" s="137">
        <v>7</v>
      </c>
    </row>
    <row r="358" spans="1:41" ht="18" customHeight="1">
      <c r="A358" s="122"/>
      <c r="B358" s="136" t="s">
        <v>727</v>
      </c>
      <c r="C358" s="137" t="s">
        <v>631</v>
      </c>
      <c r="D358" s="137" t="s">
        <v>631</v>
      </c>
      <c r="E358" s="137" t="s">
        <v>631</v>
      </c>
      <c r="F358" s="137" t="s">
        <v>631</v>
      </c>
      <c r="G358" s="137" t="s">
        <v>631</v>
      </c>
      <c r="H358" s="137" t="s">
        <v>631</v>
      </c>
      <c r="I358" s="137" t="s">
        <v>631</v>
      </c>
      <c r="J358" s="137" t="s">
        <v>631</v>
      </c>
      <c r="K358" s="137" t="s">
        <v>631</v>
      </c>
      <c r="L358" s="137" t="s">
        <v>631</v>
      </c>
      <c r="M358" s="137" t="s">
        <v>631</v>
      </c>
      <c r="N358" s="137" t="s">
        <v>631</v>
      </c>
      <c r="O358" s="137" t="s">
        <v>631</v>
      </c>
      <c r="P358" s="137" t="s">
        <v>631</v>
      </c>
      <c r="Q358" s="137" t="s">
        <v>631</v>
      </c>
      <c r="R358" s="137" t="s">
        <v>631</v>
      </c>
      <c r="S358" s="137" t="s">
        <v>631</v>
      </c>
      <c r="T358" s="137" t="s">
        <v>631</v>
      </c>
      <c r="U358" s="137" t="s">
        <v>631</v>
      </c>
      <c r="V358" s="137" t="s">
        <v>631</v>
      </c>
      <c r="W358" s="137" t="s">
        <v>631</v>
      </c>
      <c r="X358" s="137" t="s">
        <v>631</v>
      </c>
      <c r="Y358" s="137" t="s">
        <v>631</v>
      </c>
      <c r="Z358" s="137" t="s">
        <v>631</v>
      </c>
      <c r="AA358" s="137" t="s">
        <v>631</v>
      </c>
      <c r="AB358" s="137" t="s">
        <v>631</v>
      </c>
      <c r="AC358" s="137" t="s">
        <v>631</v>
      </c>
      <c r="AD358" s="137" t="s">
        <v>631</v>
      </c>
      <c r="AE358" s="137" t="s">
        <v>631</v>
      </c>
      <c r="AF358" s="137" t="s">
        <v>631</v>
      </c>
      <c r="AG358" s="137" t="s">
        <v>631</v>
      </c>
      <c r="AH358" s="137" t="s">
        <v>631</v>
      </c>
      <c r="AI358" s="137" t="s">
        <v>631</v>
      </c>
      <c r="AJ358" s="137" t="s">
        <v>631</v>
      </c>
      <c r="AK358" s="137" t="s">
        <v>631</v>
      </c>
      <c r="AL358" s="137" t="s">
        <v>631</v>
      </c>
      <c r="AM358" s="137" t="s">
        <v>631</v>
      </c>
      <c r="AN358" s="137" t="s">
        <v>631</v>
      </c>
      <c r="AO358" s="137" t="s">
        <v>631</v>
      </c>
    </row>
    <row r="359" spans="1:41" ht="18" customHeight="1">
      <c r="A359" s="122"/>
      <c r="B359" s="136" t="s">
        <v>650</v>
      </c>
      <c r="C359" s="137">
        <v>11</v>
      </c>
      <c r="D359" s="137">
        <v>9</v>
      </c>
      <c r="E359" s="137">
        <v>7</v>
      </c>
      <c r="F359" s="137">
        <v>8</v>
      </c>
      <c r="G359" s="137">
        <v>8</v>
      </c>
      <c r="H359" s="137">
        <v>7</v>
      </c>
      <c r="I359" s="137">
        <v>7</v>
      </c>
      <c r="J359" s="137">
        <v>7</v>
      </c>
      <c r="K359" s="137">
        <v>7</v>
      </c>
      <c r="L359" s="137">
        <v>7</v>
      </c>
      <c r="M359" s="137">
        <v>7</v>
      </c>
      <c r="N359" s="137">
        <v>7</v>
      </c>
      <c r="O359" s="137">
        <v>7</v>
      </c>
      <c r="P359" s="137">
        <v>6</v>
      </c>
      <c r="Q359" s="137">
        <v>6</v>
      </c>
      <c r="R359" s="137">
        <v>6</v>
      </c>
      <c r="S359" s="137">
        <v>7</v>
      </c>
      <c r="T359" s="137">
        <v>7</v>
      </c>
      <c r="U359" s="137">
        <v>7</v>
      </c>
      <c r="V359" s="137">
        <v>7</v>
      </c>
      <c r="W359" s="137">
        <v>7</v>
      </c>
      <c r="X359" s="137">
        <v>7</v>
      </c>
      <c r="Y359" s="137">
        <v>7</v>
      </c>
      <c r="Z359" s="137">
        <v>7</v>
      </c>
      <c r="AA359" s="137">
        <v>7</v>
      </c>
      <c r="AB359" s="137">
        <v>7</v>
      </c>
      <c r="AC359" s="137">
        <v>7</v>
      </c>
      <c r="AD359" s="137">
        <v>7</v>
      </c>
      <c r="AE359" s="137">
        <v>7</v>
      </c>
      <c r="AF359" s="137">
        <v>6</v>
      </c>
      <c r="AG359" s="137">
        <v>6</v>
      </c>
      <c r="AH359" s="137">
        <v>6</v>
      </c>
      <c r="AI359" s="137">
        <v>6</v>
      </c>
      <c r="AJ359" s="137">
        <v>6</v>
      </c>
      <c r="AK359" s="137">
        <v>6</v>
      </c>
      <c r="AL359" s="137">
        <v>6</v>
      </c>
      <c r="AM359" s="137">
        <v>6</v>
      </c>
      <c r="AN359" s="137">
        <v>7</v>
      </c>
      <c r="AO359" s="137">
        <v>7</v>
      </c>
    </row>
    <row r="360" spans="1:41" ht="18" customHeight="1">
      <c r="A360" s="122" t="s">
        <v>1274</v>
      </c>
      <c r="B360" s="136" t="s">
        <v>1275</v>
      </c>
      <c r="C360" s="137">
        <v>43367</v>
      </c>
      <c r="D360" s="137">
        <v>34920</v>
      </c>
      <c r="E360" s="137">
        <v>27964</v>
      </c>
      <c r="F360" s="137">
        <v>22678</v>
      </c>
      <c r="G360" s="137">
        <v>16690</v>
      </c>
      <c r="H360" s="137">
        <v>14905</v>
      </c>
      <c r="I360" s="137">
        <v>11554</v>
      </c>
      <c r="J360" s="137">
        <v>9821</v>
      </c>
      <c r="K360" s="137">
        <v>8555</v>
      </c>
      <c r="L360" s="137">
        <v>7828</v>
      </c>
      <c r="M360" s="137">
        <v>7345</v>
      </c>
      <c r="N360" s="137">
        <v>6801</v>
      </c>
      <c r="O360" s="137">
        <v>5327</v>
      </c>
      <c r="P360" s="137">
        <v>5001</v>
      </c>
      <c r="Q360" s="137">
        <v>4550</v>
      </c>
      <c r="R360" s="137">
        <v>4327</v>
      </c>
      <c r="S360" s="137">
        <v>3987</v>
      </c>
      <c r="T360" s="137">
        <v>3760</v>
      </c>
      <c r="U360" s="137">
        <v>3439</v>
      </c>
      <c r="V360" s="137">
        <v>3275</v>
      </c>
      <c r="W360" s="137">
        <v>3039</v>
      </c>
      <c r="X360" s="137">
        <v>2949</v>
      </c>
      <c r="Y360" s="137">
        <v>2750</v>
      </c>
      <c r="Z360" s="137">
        <v>2566</v>
      </c>
      <c r="AA360" s="137">
        <v>2355</v>
      </c>
      <c r="AB360" s="137">
        <v>2222</v>
      </c>
      <c r="AC360" s="137">
        <v>2104</v>
      </c>
      <c r="AD360" s="137">
        <v>1996</v>
      </c>
      <c r="AE360" s="137">
        <v>1827</v>
      </c>
      <c r="AF360" s="137">
        <v>1695</v>
      </c>
      <c r="AG360" s="137">
        <v>1518</v>
      </c>
      <c r="AH360" s="137">
        <v>1424</v>
      </c>
      <c r="AI360" s="137">
        <v>1325</v>
      </c>
      <c r="AJ360" s="137">
        <v>1190</v>
      </c>
      <c r="AK360" s="137">
        <v>1043</v>
      </c>
      <c r="AL360" s="137">
        <v>958</v>
      </c>
      <c r="AM360" s="137">
        <v>901</v>
      </c>
      <c r="AN360" s="137">
        <v>872</v>
      </c>
      <c r="AO360" s="137">
        <v>847</v>
      </c>
    </row>
    <row r="361" spans="1:41" ht="18" customHeight="1">
      <c r="A361" s="122" t="s">
        <v>1276</v>
      </c>
      <c r="B361" s="136" t="s">
        <v>1277</v>
      </c>
      <c r="C361" s="137">
        <v>874</v>
      </c>
      <c r="D361" s="137">
        <v>755</v>
      </c>
      <c r="E361" s="137">
        <v>679</v>
      </c>
      <c r="F361" s="137">
        <v>609</v>
      </c>
      <c r="G361" s="137">
        <v>520</v>
      </c>
      <c r="H361" s="137">
        <v>486</v>
      </c>
      <c r="I361" s="137">
        <v>431</v>
      </c>
      <c r="J361" s="137">
        <v>382</v>
      </c>
      <c r="K361" s="137">
        <v>310</v>
      </c>
      <c r="L361" s="137">
        <v>275</v>
      </c>
      <c r="M361" s="137">
        <v>242</v>
      </c>
      <c r="N361" s="137">
        <v>228</v>
      </c>
      <c r="O361" s="137">
        <v>201</v>
      </c>
      <c r="P361" s="137">
        <v>181</v>
      </c>
      <c r="Q361" s="137">
        <v>172</v>
      </c>
      <c r="R361" s="137">
        <v>143</v>
      </c>
      <c r="S361" s="137">
        <v>119</v>
      </c>
      <c r="T361" s="137">
        <v>108</v>
      </c>
      <c r="U361" s="137">
        <v>100</v>
      </c>
      <c r="V361" s="137">
        <v>90</v>
      </c>
      <c r="W361" s="137">
        <v>79</v>
      </c>
      <c r="X361" s="137">
        <v>66</v>
      </c>
      <c r="Y361" s="137">
        <v>61</v>
      </c>
      <c r="Z361" s="137">
        <v>53</v>
      </c>
      <c r="AA361" s="137">
        <v>52</v>
      </c>
      <c r="AB361" s="137">
        <v>45</v>
      </c>
      <c r="AC361" s="137">
        <v>41</v>
      </c>
      <c r="AD361" s="137">
        <v>32</v>
      </c>
      <c r="AE361" s="137">
        <v>27</v>
      </c>
      <c r="AF361" s="137">
        <v>22</v>
      </c>
      <c r="AG361" s="137">
        <v>18</v>
      </c>
      <c r="AH361" s="137">
        <v>18</v>
      </c>
      <c r="AI361" s="137">
        <v>14</v>
      </c>
      <c r="AJ361" s="137">
        <v>14</v>
      </c>
      <c r="AK361" s="137">
        <v>14</v>
      </c>
      <c r="AL361" s="137">
        <v>12</v>
      </c>
      <c r="AM361" s="137">
        <v>14</v>
      </c>
      <c r="AN361" s="137">
        <v>14</v>
      </c>
      <c r="AO361" s="137">
        <v>17</v>
      </c>
    </row>
    <row r="362" spans="1:41" ht="18" customHeight="1">
      <c r="A362" s="122" t="s">
        <v>1278</v>
      </c>
      <c r="B362" s="136" t="s">
        <v>1279</v>
      </c>
      <c r="C362" s="137">
        <v>1091</v>
      </c>
      <c r="D362" s="137">
        <v>952</v>
      </c>
      <c r="E362" s="137">
        <v>858</v>
      </c>
      <c r="F362" s="137">
        <v>757</v>
      </c>
      <c r="G362" s="137">
        <v>645</v>
      </c>
      <c r="H362" s="137">
        <v>627</v>
      </c>
      <c r="I362" s="137">
        <v>560</v>
      </c>
      <c r="J362" s="137">
        <v>520</v>
      </c>
      <c r="K362" s="137">
        <v>437</v>
      </c>
      <c r="L362" s="137">
        <v>416</v>
      </c>
      <c r="M362" s="137">
        <v>406</v>
      </c>
      <c r="N362" s="137">
        <v>382</v>
      </c>
      <c r="O362" s="137">
        <v>358</v>
      </c>
      <c r="P362" s="137">
        <v>335</v>
      </c>
      <c r="Q362" s="137">
        <v>312</v>
      </c>
      <c r="R362" s="137">
        <v>318</v>
      </c>
      <c r="S362" s="137">
        <v>291</v>
      </c>
      <c r="T362" s="137">
        <v>274</v>
      </c>
      <c r="U362" s="137">
        <v>241</v>
      </c>
      <c r="V362" s="137">
        <v>222</v>
      </c>
      <c r="W362" s="137">
        <v>191</v>
      </c>
      <c r="X362" s="137">
        <v>178</v>
      </c>
      <c r="Y362" s="137">
        <v>157</v>
      </c>
      <c r="Z362" s="137">
        <v>140</v>
      </c>
      <c r="AA362" s="137">
        <v>126</v>
      </c>
      <c r="AB362" s="137">
        <v>115</v>
      </c>
      <c r="AC362" s="137">
        <v>101</v>
      </c>
      <c r="AD362" s="137">
        <v>94</v>
      </c>
      <c r="AE362" s="137">
        <v>77</v>
      </c>
      <c r="AF362" s="137">
        <v>64</v>
      </c>
      <c r="AG362" s="137">
        <v>47</v>
      </c>
      <c r="AH362" s="137">
        <v>47</v>
      </c>
      <c r="AI362" s="137">
        <v>49</v>
      </c>
      <c r="AJ362" s="137">
        <v>48</v>
      </c>
      <c r="AK362" s="137">
        <v>45</v>
      </c>
      <c r="AL362" s="137">
        <v>48</v>
      </c>
      <c r="AM362" s="137">
        <v>49</v>
      </c>
      <c r="AN362" s="137">
        <v>43</v>
      </c>
      <c r="AO362" s="137">
        <v>44</v>
      </c>
    </row>
    <row r="363" spans="1:41" ht="18" customHeight="1">
      <c r="A363" s="122" t="s">
        <v>1280</v>
      </c>
      <c r="B363" s="136" t="s">
        <v>1281</v>
      </c>
      <c r="C363" s="137">
        <v>1360</v>
      </c>
      <c r="D363" s="137">
        <v>1192</v>
      </c>
      <c r="E363" s="137">
        <v>1117</v>
      </c>
      <c r="F363" s="137">
        <v>933</v>
      </c>
      <c r="G363" s="137">
        <v>785</v>
      </c>
      <c r="H363" s="137">
        <v>723</v>
      </c>
      <c r="I363" s="137">
        <v>629</v>
      </c>
      <c r="J363" s="137">
        <v>544</v>
      </c>
      <c r="K363" s="137">
        <v>458</v>
      </c>
      <c r="L363" s="137">
        <v>410</v>
      </c>
      <c r="M363" s="137">
        <v>382</v>
      </c>
      <c r="N363" s="137">
        <v>360</v>
      </c>
      <c r="O363" s="137">
        <v>347</v>
      </c>
      <c r="P363" s="137">
        <v>319</v>
      </c>
      <c r="Q363" s="137">
        <v>270</v>
      </c>
      <c r="R363" s="137">
        <v>268</v>
      </c>
      <c r="S363" s="137">
        <v>273</v>
      </c>
      <c r="T363" s="137">
        <v>252</v>
      </c>
      <c r="U363" s="137">
        <v>219</v>
      </c>
      <c r="V363" s="137">
        <v>208</v>
      </c>
      <c r="W363" s="137">
        <v>196</v>
      </c>
      <c r="X363" s="137">
        <v>196</v>
      </c>
      <c r="Y363" s="137">
        <v>178</v>
      </c>
      <c r="Z363" s="137">
        <v>174</v>
      </c>
      <c r="AA363" s="137">
        <v>159</v>
      </c>
      <c r="AB363" s="137">
        <v>155</v>
      </c>
      <c r="AC363" s="137">
        <v>128</v>
      </c>
      <c r="AD363" s="137">
        <v>114</v>
      </c>
      <c r="AE363" s="137">
        <v>92</v>
      </c>
      <c r="AF363" s="137">
        <v>79</v>
      </c>
      <c r="AG363" s="137">
        <v>50</v>
      </c>
      <c r="AH363" s="137">
        <v>44</v>
      </c>
      <c r="AI363" s="137">
        <v>38</v>
      </c>
      <c r="AJ363" s="137">
        <v>35</v>
      </c>
      <c r="AK363" s="137">
        <v>39</v>
      </c>
      <c r="AL363" s="137">
        <v>37</v>
      </c>
      <c r="AM363" s="137">
        <v>35</v>
      </c>
      <c r="AN363" s="137">
        <v>31</v>
      </c>
      <c r="AO363" s="137">
        <v>31</v>
      </c>
    </row>
    <row r="364" spans="1:41" ht="18" customHeight="1">
      <c r="A364" s="122" t="s">
        <v>1282</v>
      </c>
      <c r="B364" s="136" t="s">
        <v>1283</v>
      </c>
      <c r="C364" s="137">
        <v>1651</v>
      </c>
      <c r="D364" s="137">
        <v>1387</v>
      </c>
      <c r="E364" s="137">
        <v>1264</v>
      </c>
      <c r="F364" s="137">
        <v>1105</v>
      </c>
      <c r="G364" s="137">
        <v>925</v>
      </c>
      <c r="H364" s="137">
        <v>894</v>
      </c>
      <c r="I364" s="137">
        <v>808</v>
      </c>
      <c r="J364" s="137">
        <v>752</v>
      </c>
      <c r="K364" s="137">
        <v>671</v>
      </c>
      <c r="L364" s="137">
        <v>623</v>
      </c>
      <c r="M364" s="137">
        <v>572</v>
      </c>
      <c r="N364" s="137">
        <v>544</v>
      </c>
      <c r="O364" s="137">
        <v>500</v>
      </c>
      <c r="P364" s="137">
        <v>486</v>
      </c>
      <c r="Q364" s="137">
        <v>451</v>
      </c>
      <c r="R364" s="137">
        <v>432</v>
      </c>
      <c r="S364" s="137">
        <v>407</v>
      </c>
      <c r="T364" s="137">
        <v>401</v>
      </c>
      <c r="U364" s="137">
        <v>358</v>
      </c>
      <c r="V364" s="137">
        <v>345</v>
      </c>
      <c r="W364" s="137">
        <v>322</v>
      </c>
      <c r="X364" s="137">
        <v>314</v>
      </c>
      <c r="Y364" s="137">
        <v>297</v>
      </c>
      <c r="Z364" s="137">
        <v>273</v>
      </c>
      <c r="AA364" s="137">
        <v>261</v>
      </c>
      <c r="AB364" s="137">
        <v>241</v>
      </c>
      <c r="AC364" s="137">
        <v>222</v>
      </c>
      <c r="AD364" s="137">
        <v>214</v>
      </c>
      <c r="AE364" s="137">
        <v>204</v>
      </c>
      <c r="AF364" s="137">
        <v>195</v>
      </c>
      <c r="AG364" s="137">
        <v>185</v>
      </c>
      <c r="AH364" s="137">
        <v>167</v>
      </c>
      <c r="AI364" s="137">
        <v>147</v>
      </c>
      <c r="AJ364" s="137">
        <v>119</v>
      </c>
      <c r="AK364" s="137">
        <v>97</v>
      </c>
      <c r="AL364" s="137">
        <v>87</v>
      </c>
      <c r="AM364" s="137">
        <v>74</v>
      </c>
      <c r="AN364" s="137">
        <v>71</v>
      </c>
      <c r="AO364" s="137">
        <v>65</v>
      </c>
    </row>
    <row r="365" spans="1:41" ht="18" customHeight="1">
      <c r="A365" s="122" t="s">
        <v>1284</v>
      </c>
      <c r="B365" s="136" t="s">
        <v>1285</v>
      </c>
      <c r="C365" s="137">
        <v>1384</v>
      </c>
      <c r="D365" s="137">
        <v>1207</v>
      </c>
      <c r="E365" s="137">
        <v>1104</v>
      </c>
      <c r="F365" s="137">
        <v>985</v>
      </c>
      <c r="G365" s="137">
        <v>825</v>
      </c>
      <c r="H365" s="137">
        <v>783</v>
      </c>
      <c r="I365" s="137">
        <v>692</v>
      </c>
      <c r="J365" s="137">
        <v>615</v>
      </c>
      <c r="K365" s="137">
        <v>526</v>
      </c>
      <c r="L365" s="137">
        <v>480</v>
      </c>
      <c r="M365" s="137">
        <v>444</v>
      </c>
      <c r="N365" s="137">
        <v>411</v>
      </c>
      <c r="O365" s="137">
        <v>395</v>
      </c>
      <c r="P365" s="137">
        <v>380</v>
      </c>
      <c r="Q365" s="137">
        <v>352</v>
      </c>
      <c r="R365" s="137">
        <v>335</v>
      </c>
      <c r="S365" s="137">
        <v>312</v>
      </c>
      <c r="T365" s="137">
        <v>283</v>
      </c>
      <c r="U365" s="137">
        <v>251</v>
      </c>
      <c r="V365" s="137">
        <v>234</v>
      </c>
      <c r="W365" s="137">
        <v>210</v>
      </c>
      <c r="X365" s="137">
        <v>190</v>
      </c>
      <c r="Y365" s="137">
        <v>176</v>
      </c>
      <c r="Z365" s="137">
        <v>157</v>
      </c>
      <c r="AA365" s="137">
        <v>147</v>
      </c>
      <c r="AB365" s="137">
        <v>135</v>
      </c>
      <c r="AC365" s="137">
        <v>126</v>
      </c>
      <c r="AD365" s="137">
        <v>125</v>
      </c>
      <c r="AE365" s="137">
        <v>115</v>
      </c>
      <c r="AF365" s="137">
        <v>104</v>
      </c>
      <c r="AG365" s="137">
        <v>102</v>
      </c>
      <c r="AH365" s="137">
        <v>99</v>
      </c>
      <c r="AI365" s="137">
        <v>105</v>
      </c>
      <c r="AJ365" s="137">
        <v>93</v>
      </c>
      <c r="AK365" s="137">
        <v>84</v>
      </c>
      <c r="AL365" s="137">
        <v>70</v>
      </c>
      <c r="AM365" s="137">
        <v>65</v>
      </c>
      <c r="AN365" s="137">
        <v>60</v>
      </c>
      <c r="AO365" s="137">
        <v>53</v>
      </c>
    </row>
    <row r="366" spans="1:41" ht="18" customHeight="1">
      <c r="A366" s="122" t="s">
        <v>1286</v>
      </c>
      <c r="B366" s="136" t="s">
        <v>1287</v>
      </c>
      <c r="C366" s="137">
        <v>72</v>
      </c>
      <c r="D366" s="137">
        <v>42</v>
      </c>
      <c r="E366" s="137">
        <v>37</v>
      </c>
      <c r="F366" s="137">
        <v>36</v>
      </c>
      <c r="G366" s="137">
        <v>35</v>
      </c>
      <c r="H366" s="137">
        <v>37</v>
      </c>
      <c r="I366" s="137">
        <v>57</v>
      </c>
      <c r="J366" s="137">
        <v>57</v>
      </c>
      <c r="K366" s="137">
        <v>58</v>
      </c>
      <c r="L366" s="137">
        <v>58</v>
      </c>
      <c r="M366" s="137">
        <v>57</v>
      </c>
      <c r="N366" s="137">
        <v>56</v>
      </c>
      <c r="O366" s="137">
        <v>56</v>
      </c>
      <c r="P366" s="137">
        <v>54</v>
      </c>
      <c r="Q366" s="137">
        <v>53</v>
      </c>
      <c r="R366" s="137">
        <v>53</v>
      </c>
      <c r="S366" s="137">
        <v>51</v>
      </c>
      <c r="T366" s="137">
        <v>51</v>
      </c>
      <c r="U366" s="137">
        <v>51</v>
      </c>
      <c r="V366" s="137">
        <v>51</v>
      </c>
      <c r="W366" s="137">
        <v>50</v>
      </c>
      <c r="X366" s="137">
        <v>50</v>
      </c>
      <c r="Y366" s="137">
        <v>53</v>
      </c>
      <c r="Z366" s="137">
        <v>53</v>
      </c>
      <c r="AA366" s="137">
        <v>51</v>
      </c>
      <c r="AB366" s="137">
        <v>50</v>
      </c>
      <c r="AC366" s="137">
        <v>48</v>
      </c>
      <c r="AD366" s="137">
        <v>47</v>
      </c>
      <c r="AE366" s="137">
        <v>50</v>
      </c>
      <c r="AF366" s="137">
        <v>48</v>
      </c>
      <c r="AG366" s="137">
        <v>48</v>
      </c>
      <c r="AH366" s="137">
        <v>48</v>
      </c>
      <c r="AI366" s="137">
        <v>48</v>
      </c>
      <c r="AJ366" s="137">
        <v>46</v>
      </c>
      <c r="AK366" s="137">
        <v>46</v>
      </c>
      <c r="AL366" s="137">
        <v>45</v>
      </c>
      <c r="AM366" s="137">
        <v>43</v>
      </c>
      <c r="AN366" s="137">
        <v>39</v>
      </c>
      <c r="AO366" s="137">
        <v>37</v>
      </c>
    </row>
    <row r="367" spans="1:41" ht="18" customHeight="1">
      <c r="A367" s="136" t="s">
        <v>1288</v>
      </c>
      <c r="B367" s="136" t="s">
        <v>1289</v>
      </c>
      <c r="C367" s="137">
        <v>910</v>
      </c>
      <c r="D367" s="137">
        <v>769</v>
      </c>
      <c r="E367" s="137">
        <v>679</v>
      </c>
      <c r="F367" s="137">
        <v>599</v>
      </c>
      <c r="G367" s="137">
        <v>517</v>
      </c>
      <c r="H367" s="137">
        <v>482</v>
      </c>
      <c r="I367" s="137">
        <v>421</v>
      </c>
      <c r="J367" s="137">
        <v>392</v>
      </c>
      <c r="K367" s="137">
        <v>328</v>
      </c>
      <c r="L367" s="137">
        <v>315</v>
      </c>
      <c r="M367" s="137">
        <v>305</v>
      </c>
      <c r="N367" s="137">
        <v>282</v>
      </c>
      <c r="O367" s="137">
        <v>265</v>
      </c>
      <c r="P367" s="137">
        <v>250</v>
      </c>
      <c r="Q367" s="137">
        <v>227</v>
      </c>
      <c r="R367" s="137">
        <v>208</v>
      </c>
      <c r="S367" s="137">
        <v>195</v>
      </c>
      <c r="T367" s="137">
        <v>173</v>
      </c>
      <c r="U367" s="137">
        <v>171</v>
      </c>
      <c r="V367" s="137">
        <v>157</v>
      </c>
      <c r="W367" s="137">
        <v>135</v>
      </c>
      <c r="X367" s="137">
        <v>120</v>
      </c>
      <c r="Y367" s="137">
        <v>99</v>
      </c>
      <c r="Z367" s="137">
        <v>95</v>
      </c>
      <c r="AA367" s="137">
        <v>88</v>
      </c>
      <c r="AB367" s="137">
        <v>76</v>
      </c>
      <c r="AC367" s="137">
        <v>71</v>
      </c>
      <c r="AD367" s="137">
        <v>68</v>
      </c>
      <c r="AE367" s="137">
        <v>64</v>
      </c>
      <c r="AF367" s="137">
        <v>63</v>
      </c>
      <c r="AG367" s="137">
        <v>53</v>
      </c>
      <c r="AH367" s="137">
        <v>47</v>
      </c>
      <c r="AI367" s="137">
        <v>43</v>
      </c>
      <c r="AJ367" s="137">
        <v>40</v>
      </c>
      <c r="AK367" s="137">
        <v>37</v>
      </c>
      <c r="AL367" s="137">
        <v>36</v>
      </c>
      <c r="AM367" s="137">
        <v>35</v>
      </c>
      <c r="AN367" s="137">
        <v>29</v>
      </c>
      <c r="AO367" s="137">
        <v>28</v>
      </c>
    </row>
    <row r="368" spans="1:41" ht="18" customHeight="1">
      <c r="A368" s="122" t="s">
        <v>1290</v>
      </c>
      <c r="B368" s="136" t="s">
        <v>1291</v>
      </c>
      <c r="C368" s="137">
        <v>363</v>
      </c>
      <c r="D368" s="137">
        <v>307</v>
      </c>
      <c r="E368" s="137">
        <v>260</v>
      </c>
      <c r="F368" s="137">
        <v>208</v>
      </c>
      <c r="G368" s="137">
        <v>168</v>
      </c>
      <c r="H368" s="137">
        <v>159</v>
      </c>
      <c r="I368" s="137">
        <v>139</v>
      </c>
      <c r="J368" s="137">
        <v>126</v>
      </c>
      <c r="K368" s="137">
        <v>115</v>
      </c>
      <c r="L368" s="137">
        <v>103</v>
      </c>
      <c r="M368" s="137">
        <v>93</v>
      </c>
      <c r="N368" s="137">
        <v>90</v>
      </c>
      <c r="O368" s="137">
        <v>89</v>
      </c>
      <c r="P368" s="137">
        <v>77</v>
      </c>
      <c r="Q368" s="137">
        <v>64</v>
      </c>
      <c r="R368" s="137">
        <v>58</v>
      </c>
      <c r="S368" s="137">
        <v>57</v>
      </c>
      <c r="T368" s="137">
        <v>53</v>
      </c>
      <c r="U368" s="137">
        <v>49</v>
      </c>
      <c r="V368" s="137">
        <v>45</v>
      </c>
      <c r="W368" s="137">
        <v>40</v>
      </c>
      <c r="X368" s="137">
        <v>44</v>
      </c>
      <c r="Y368" s="137">
        <v>42</v>
      </c>
      <c r="Z368" s="137">
        <v>38</v>
      </c>
      <c r="AA368" s="137">
        <v>35</v>
      </c>
      <c r="AB368" s="137">
        <v>32</v>
      </c>
      <c r="AC368" s="137">
        <v>31</v>
      </c>
      <c r="AD368" s="137">
        <v>32</v>
      </c>
      <c r="AE368" s="137">
        <v>27</v>
      </c>
      <c r="AF368" s="137">
        <v>24</v>
      </c>
      <c r="AG368" s="137">
        <v>24</v>
      </c>
      <c r="AH368" s="137">
        <v>22</v>
      </c>
      <c r="AI368" s="137">
        <v>17</v>
      </c>
      <c r="AJ368" s="137">
        <v>15</v>
      </c>
      <c r="AK368" s="137">
        <v>16</v>
      </c>
      <c r="AL368" s="137">
        <v>14</v>
      </c>
      <c r="AM368" s="137">
        <v>10</v>
      </c>
      <c r="AN368" s="137">
        <v>9</v>
      </c>
      <c r="AO368" s="137">
        <v>7</v>
      </c>
    </row>
    <row r="369" spans="1:41" ht="18" customHeight="1">
      <c r="A369" s="122" t="s">
        <v>1292</v>
      </c>
      <c r="B369" s="136" t="s">
        <v>1293</v>
      </c>
      <c r="C369" s="137">
        <v>9259</v>
      </c>
      <c r="D369" s="137">
        <v>7102</v>
      </c>
      <c r="E369" s="137">
        <v>3893</v>
      </c>
      <c r="F369" s="137">
        <v>1941</v>
      </c>
      <c r="G369" s="137">
        <v>1144</v>
      </c>
      <c r="H369" s="137">
        <v>1007</v>
      </c>
      <c r="I369" s="137">
        <v>799</v>
      </c>
      <c r="J369" s="137">
        <v>673</v>
      </c>
      <c r="K369" s="137">
        <v>549</v>
      </c>
      <c r="L369" s="137">
        <v>467</v>
      </c>
      <c r="M369" s="137">
        <v>440</v>
      </c>
      <c r="N369" s="137">
        <v>408</v>
      </c>
      <c r="O369" s="137">
        <v>383</v>
      </c>
      <c r="P369" s="137">
        <v>348</v>
      </c>
      <c r="Q369" s="137">
        <v>322</v>
      </c>
      <c r="R369" s="137">
        <v>282</v>
      </c>
      <c r="S369" s="137">
        <v>210</v>
      </c>
      <c r="T369" s="137">
        <v>182</v>
      </c>
      <c r="U369" s="137">
        <v>150</v>
      </c>
      <c r="V369" s="137">
        <v>136</v>
      </c>
      <c r="W369" s="137">
        <v>123</v>
      </c>
      <c r="X369" s="137">
        <v>117</v>
      </c>
      <c r="Y369" s="137">
        <v>98</v>
      </c>
      <c r="Z369" s="137">
        <v>88</v>
      </c>
      <c r="AA369" s="137">
        <v>71</v>
      </c>
      <c r="AB369" s="137">
        <v>65</v>
      </c>
      <c r="AC369" s="137">
        <v>60</v>
      </c>
      <c r="AD369" s="137">
        <v>48</v>
      </c>
      <c r="AE369" s="137">
        <v>48</v>
      </c>
      <c r="AF369" s="137">
        <v>45</v>
      </c>
      <c r="AG369" s="137">
        <v>47</v>
      </c>
      <c r="AH369" s="137">
        <v>46</v>
      </c>
      <c r="AI369" s="137">
        <v>38</v>
      </c>
      <c r="AJ369" s="137">
        <v>37</v>
      </c>
      <c r="AK369" s="137">
        <v>36</v>
      </c>
      <c r="AL369" s="137">
        <v>34</v>
      </c>
      <c r="AM369" s="137">
        <v>36</v>
      </c>
      <c r="AN369" s="137">
        <v>33</v>
      </c>
      <c r="AO369" s="137">
        <v>33</v>
      </c>
    </row>
    <row r="370" spans="1:41" ht="18" customHeight="1">
      <c r="A370" s="122" t="s">
        <v>1294</v>
      </c>
      <c r="B370" s="136" t="s">
        <v>1295</v>
      </c>
      <c r="C370" s="137">
        <v>12530</v>
      </c>
      <c r="D370" s="137">
        <v>9977</v>
      </c>
      <c r="E370" s="137">
        <v>8240</v>
      </c>
      <c r="F370" s="137">
        <v>4917</v>
      </c>
      <c r="G370" s="137">
        <v>3232</v>
      </c>
      <c r="H370" s="137">
        <v>2262</v>
      </c>
      <c r="I370" s="137">
        <v>1240</v>
      </c>
      <c r="J370" s="137">
        <v>697</v>
      </c>
      <c r="K370" s="137">
        <v>561</v>
      </c>
      <c r="L370" s="137">
        <v>510</v>
      </c>
      <c r="M370" s="137">
        <v>376</v>
      </c>
      <c r="N370" s="137">
        <v>346</v>
      </c>
      <c r="O370" s="137">
        <v>326</v>
      </c>
      <c r="P370" s="137">
        <v>306</v>
      </c>
      <c r="Q370" s="137">
        <v>255</v>
      </c>
      <c r="R370" s="137">
        <v>257</v>
      </c>
      <c r="S370" s="137">
        <v>248</v>
      </c>
      <c r="T370" s="137">
        <v>270</v>
      </c>
      <c r="U370" s="137">
        <v>311</v>
      </c>
      <c r="V370" s="137">
        <v>330</v>
      </c>
      <c r="W370" s="137">
        <v>366</v>
      </c>
      <c r="X370" s="137">
        <v>428</v>
      </c>
      <c r="Y370" s="137">
        <v>478</v>
      </c>
      <c r="Z370" s="137">
        <v>490</v>
      </c>
      <c r="AA370" s="137">
        <v>517</v>
      </c>
      <c r="AB370" s="137">
        <v>546</v>
      </c>
      <c r="AC370" s="137">
        <v>571</v>
      </c>
      <c r="AD370" s="137">
        <v>590</v>
      </c>
      <c r="AE370" s="137">
        <v>595</v>
      </c>
      <c r="AF370" s="137">
        <v>567</v>
      </c>
      <c r="AG370" s="137">
        <v>490</v>
      </c>
      <c r="AH370" s="137">
        <v>453</v>
      </c>
      <c r="AI370" s="137">
        <v>398</v>
      </c>
      <c r="AJ370" s="137">
        <v>321</v>
      </c>
      <c r="AK370" s="137">
        <v>212</v>
      </c>
      <c r="AL370" s="137">
        <v>159</v>
      </c>
      <c r="AM370" s="137">
        <v>105</v>
      </c>
      <c r="AN370" s="137">
        <v>94</v>
      </c>
      <c r="AO370" s="137">
        <v>84</v>
      </c>
    </row>
    <row r="371" spans="1:41" ht="18" customHeight="1">
      <c r="A371" s="122" t="s">
        <v>1296</v>
      </c>
      <c r="B371" s="136" t="s">
        <v>1297</v>
      </c>
      <c r="C371" s="137">
        <v>285</v>
      </c>
      <c r="D371" s="137">
        <v>233</v>
      </c>
      <c r="E371" s="137">
        <v>218</v>
      </c>
      <c r="F371" s="137">
        <v>194</v>
      </c>
      <c r="G371" s="137">
        <v>160</v>
      </c>
      <c r="H371" s="137">
        <v>147</v>
      </c>
      <c r="I371" s="137">
        <v>127</v>
      </c>
      <c r="J371" s="137">
        <v>116</v>
      </c>
      <c r="K371" s="137">
        <v>102</v>
      </c>
      <c r="L371" s="137">
        <v>93</v>
      </c>
      <c r="M371" s="137">
        <v>84</v>
      </c>
      <c r="N371" s="137">
        <v>72</v>
      </c>
      <c r="O371" s="137">
        <v>63</v>
      </c>
      <c r="P371" s="137">
        <v>57</v>
      </c>
      <c r="Q371" s="137">
        <v>57</v>
      </c>
      <c r="R371" s="137">
        <v>54</v>
      </c>
      <c r="S371" s="137">
        <v>46</v>
      </c>
      <c r="T371" s="137">
        <v>47</v>
      </c>
      <c r="U371" s="137">
        <v>46</v>
      </c>
      <c r="V371" s="137">
        <v>46</v>
      </c>
      <c r="W371" s="137">
        <v>42</v>
      </c>
      <c r="X371" s="137">
        <v>38</v>
      </c>
      <c r="Y371" s="137">
        <v>35</v>
      </c>
      <c r="Z371" s="137">
        <v>30</v>
      </c>
      <c r="AA371" s="137">
        <v>25</v>
      </c>
      <c r="AB371" s="137">
        <v>21</v>
      </c>
      <c r="AC371" s="137">
        <v>16</v>
      </c>
      <c r="AD371" s="137">
        <v>15</v>
      </c>
      <c r="AE371" s="137">
        <v>14</v>
      </c>
      <c r="AF371" s="137">
        <v>15</v>
      </c>
      <c r="AG371" s="137">
        <v>12</v>
      </c>
      <c r="AH371" s="137">
        <v>12</v>
      </c>
      <c r="AI371" s="137">
        <v>12</v>
      </c>
      <c r="AJ371" s="137">
        <v>12</v>
      </c>
      <c r="AK371" s="137">
        <v>11</v>
      </c>
      <c r="AL371" s="137">
        <v>11</v>
      </c>
      <c r="AM371" s="137">
        <v>12</v>
      </c>
      <c r="AN371" s="137">
        <v>11</v>
      </c>
      <c r="AO371" s="137">
        <v>11</v>
      </c>
    </row>
    <row r="372" spans="1:41" ht="18" customHeight="1">
      <c r="A372" s="122" t="s">
        <v>1298</v>
      </c>
      <c r="B372" s="136" t="s">
        <v>1299</v>
      </c>
      <c r="C372" s="137">
        <v>6707</v>
      </c>
      <c r="D372" s="137">
        <v>4667</v>
      </c>
      <c r="E372" s="137">
        <v>1607</v>
      </c>
      <c r="F372" s="137">
        <v>1379</v>
      </c>
      <c r="G372" s="137">
        <v>1190</v>
      </c>
      <c r="H372" s="137">
        <v>1119</v>
      </c>
      <c r="I372" s="137">
        <v>997</v>
      </c>
      <c r="J372" s="137">
        <v>909</v>
      </c>
      <c r="K372" s="137">
        <v>754</v>
      </c>
      <c r="L372" s="137">
        <v>706</v>
      </c>
      <c r="M372" s="137">
        <v>694</v>
      </c>
      <c r="N372" s="137">
        <v>670</v>
      </c>
      <c r="O372" s="137">
        <v>624</v>
      </c>
      <c r="P372" s="137">
        <v>601</v>
      </c>
      <c r="Q372" s="137">
        <v>544</v>
      </c>
      <c r="R372" s="137">
        <v>560</v>
      </c>
      <c r="S372" s="137">
        <v>522</v>
      </c>
      <c r="T372" s="137">
        <v>500</v>
      </c>
      <c r="U372" s="137">
        <v>449</v>
      </c>
      <c r="V372" s="137">
        <v>431</v>
      </c>
      <c r="W372" s="137">
        <v>404</v>
      </c>
      <c r="X372" s="137">
        <v>385</v>
      </c>
      <c r="Y372" s="137">
        <v>349</v>
      </c>
      <c r="Z372" s="137">
        <v>314</v>
      </c>
      <c r="AA372" s="137">
        <v>225</v>
      </c>
      <c r="AB372" s="137">
        <v>201</v>
      </c>
      <c r="AC372" s="137">
        <v>186</v>
      </c>
      <c r="AD372" s="137">
        <v>163</v>
      </c>
      <c r="AE372" s="137">
        <v>114</v>
      </c>
      <c r="AF372" s="137">
        <v>109</v>
      </c>
      <c r="AG372" s="137">
        <v>105</v>
      </c>
      <c r="AH372" s="137">
        <v>94</v>
      </c>
      <c r="AI372" s="137">
        <v>99</v>
      </c>
      <c r="AJ372" s="137">
        <v>102</v>
      </c>
      <c r="AK372" s="137">
        <v>99</v>
      </c>
      <c r="AL372" s="137">
        <v>98</v>
      </c>
      <c r="AM372" s="137">
        <v>99</v>
      </c>
      <c r="AN372" s="137">
        <v>98</v>
      </c>
      <c r="AO372" s="137">
        <v>98</v>
      </c>
    </row>
    <row r="373" spans="1:41" ht="18" customHeight="1">
      <c r="A373" s="122" t="s">
        <v>1300</v>
      </c>
      <c r="B373" s="136" t="s">
        <v>1301</v>
      </c>
      <c r="C373" s="137">
        <v>2710</v>
      </c>
      <c r="D373" s="137">
        <v>2308</v>
      </c>
      <c r="E373" s="137">
        <v>2116</v>
      </c>
      <c r="F373" s="137">
        <v>1702</v>
      </c>
      <c r="G373" s="137">
        <v>1427</v>
      </c>
      <c r="H373" s="137">
        <v>1360</v>
      </c>
      <c r="I373" s="137">
        <v>1151</v>
      </c>
      <c r="J373" s="137">
        <v>1005</v>
      </c>
      <c r="K373" s="137">
        <v>847</v>
      </c>
      <c r="L373" s="137">
        <v>779</v>
      </c>
      <c r="M373" s="137">
        <v>744</v>
      </c>
      <c r="N373" s="137">
        <v>694</v>
      </c>
      <c r="O373" s="137">
        <v>640</v>
      </c>
      <c r="P373" s="137">
        <v>584</v>
      </c>
      <c r="Q373" s="137">
        <v>540</v>
      </c>
      <c r="R373" s="137">
        <v>505</v>
      </c>
      <c r="S373" s="137">
        <v>450</v>
      </c>
      <c r="T373" s="137">
        <v>416</v>
      </c>
      <c r="U373" s="137">
        <v>372</v>
      </c>
      <c r="V373" s="137">
        <v>363</v>
      </c>
      <c r="W373" s="137">
        <v>345</v>
      </c>
      <c r="X373" s="137">
        <v>313</v>
      </c>
      <c r="Y373" s="137">
        <v>272</v>
      </c>
      <c r="Z373" s="137">
        <v>259</v>
      </c>
      <c r="AA373" s="137">
        <v>238</v>
      </c>
      <c r="AB373" s="137">
        <v>204</v>
      </c>
      <c r="AC373" s="137">
        <v>187</v>
      </c>
      <c r="AD373" s="137">
        <v>173</v>
      </c>
      <c r="AE373" s="137">
        <v>151</v>
      </c>
      <c r="AF373" s="137">
        <v>130</v>
      </c>
      <c r="AG373" s="137">
        <v>118</v>
      </c>
      <c r="AH373" s="137">
        <v>113</v>
      </c>
      <c r="AI373" s="137">
        <v>107</v>
      </c>
      <c r="AJ373" s="137">
        <v>102</v>
      </c>
      <c r="AK373" s="137">
        <v>99</v>
      </c>
      <c r="AL373" s="137">
        <v>98</v>
      </c>
      <c r="AM373" s="137">
        <v>110</v>
      </c>
      <c r="AN373" s="137">
        <v>115</v>
      </c>
      <c r="AO373" s="137">
        <v>113</v>
      </c>
    </row>
    <row r="374" spans="1:41" ht="18" customHeight="1">
      <c r="A374" s="122" t="s">
        <v>1302</v>
      </c>
      <c r="B374" s="136" t="s">
        <v>1303</v>
      </c>
      <c r="C374" s="137">
        <v>505</v>
      </c>
      <c r="D374" s="137">
        <v>426</v>
      </c>
      <c r="E374" s="137">
        <v>385</v>
      </c>
      <c r="F374" s="137">
        <v>332</v>
      </c>
      <c r="G374" s="137">
        <v>279</v>
      </c>
      <c r="H374" s="137">
        <v>263</v>
      </c>
      <c r="I374" s="137">
        <v>225</v>
      </c>
      <c r="J374" s="137">
        <v>198</v>
      </c>
      <c r="K374" s="137">
        <v>168</v>
      </c>
      <c r="L374" s="137">
        <v>148</v>
      </c>
      <c r="M374" s="137">
        <v>143</v>
      </c>
      <c r="N374" s="137">
        <v>127</v>
      </c>
      <c r="O374" s="137">
        <v>118</v>
      </c>
      <c r="P374" s="137">
        <v>107</v>
      </c>
      <c r="Q374" s="137">
        <v>106</v>
      </c>
      <c r="R374" s="137">
        <v>100</v>
      </c>
      <c r="S374" s="137">
        <v>86</v>
      </c>
      <c r="T374" s="137">
        <v>81</v>
      </c>
      <c r="U374" s="137">
        <v>75</v>
      </c>
      <c r="V374" s="137">
        <v>74</v>
      </c>
      <c r="W374" s="137">
        <v>71</v>
      </c>
      <c r="X374" s="137">
        <v>60</v>
      </c>
      <c r="Y374" s="137">
        <v>51</v>
      </c>
      <c r="Z374" s="137">
        <v>49</v>
      </c>
      <c r="AA374" s="137">
        <v>41</v>
      </c>
      <c r="AB374" s="137">
        <v>33</v>
      </c>
      <c r="AC374" s="137">
        <v>30</v>
      </c>
      <c r="AD374" s="137">
        <v>27</v>
      </c>
      <c r="AE374" s="137">
        <v>25</v>
      </c>
      <c r="AF374" s="137">
        <v>21</v>
      </c>
      <c r="AG374" s="137">
        <v>17</v>
      </c>
      <c r="AH374" s="137">
        <v>15</v>
      </c>
      <c r="AI374" s="137">
        <v>13</v>
      </c>
      <c r="AJ374" s="137">
        <v>12</v>
      </c>
      <c r="AK374" s="137">
        <v>11</v>
      </c>
      <c r="AL374" s="137">
        <v>10</v>
      </c>
      <c r="AM374" s="137">
        <v>10</v>
      </c>
      <c r="AN374" s="137">
        <v>11</v>
      </c>
      <c r="AO374" s="137">
        <v>12</v>
      </c>
    </row>
    <row r="375" spans="1:41" ht="18" customHeight="1">
      <c r="A375" s="122" t="s">
        <v>1304</v>
      </c>
      <c r="B375" s="136" t="s">
        <v>1305</v>
      </c>
      <c r="C375" s="137">
        <v>504</v>
      </c>
      <c r="D375" s="137">
        <v>423</v>
      </c>
      <c r="E375" s="137">
        <v>436</v>
      </c>
      <c r="F375" s="137">
        <v>274</v>
      </c>
      <c r="G375" s="137">
        <v>205</v>
      </c>
      <c r="H375" s="137">
        <v>215</v>
      </c>
      <c r="I375" s="137">
        <v>170</v>
      </c>
      <c r="J375" s="137">
        <v>134</v>
      </c>
      <c r="K375" s="137">
        <v>123</v>
      </c>
      <c r="L375" s="137">
        <v>115</v>
      </c>
      <c r="M375" s="137">
        <v>104</v>
      </c>
      <c r="N375" s="137">
        <v>101</v>
      </c>
      <c r="O375" s="137">
        <v>94</v>
      </c>
      <c r="P375" s="137">
        <v>87</v>
      </c>
      <c r="Q375" s="137">
        <v>76</v>
      </c>
      <c r="R375" s="137">
        <v>75</v>
      </c>
      <c r="S375" s="137">
        <v>69</v>
      </c>
      <c r="T375" s="137">
        <v>64</v>
      </c>
      <c r="U375" s="137">
        <v>59</v>
      </c>
      <c r="V375" s="137">
        <v>63</v>
      </c>
      <c r="W375" s="137">
        <v>62</v>
      </c>
      <c r="X375" s="137">
        <v>56</v>
      </c>
      <c r="Y375" s="137">
        <v>50</v>
      </c>
      <c r="Z375" s="137">
        <v>47</v>
      </c>
      <c r="AA375" s="137">
        <v>43</v>
      </c>
      <c r="AB375" s="137">
        <v>39</v>
      </c>
      <c r="AC375" s="137">
        <v>35</v>
      </c>
      <c r="AD375" s="137">
        <v>33</v>
      </c>
      <c r="AE375" s="137">
        <v>25</v>
      </c>
      <c r="AF375" s="137">
        <v>18</v>
      </c>
      <c r="AG375" s="137">
        <v>15</v>
      </c>
      <c r="AH375" s="137">
        <v>14</v>
      </c>
      <c r="AI375" s="137">
        <v>17</v>
      </c>
      <c r="AJ375" s="137">
        <v>15</v>
      </c>
      <c r="AK375" s="137">
        <v>17</v>
      </c>
      <c r="AL375" s="137">
        <v>16</v>
      </c>
      <c r="AM375" s="137">
        <v>17</v>
      </c>
      <c r="AN375" s="137">
        <v>15</v>
      </c>
      <c r="AO375" s="137">
        <v>17</v>
      </c>
    </row>
    <row r="376" spans="1:41" ht="18" customHeight="1">
      <c r="A376" s="136" t="s">
        <v>1306</v>
      </c>
      <c r="B376" s="136" t="s">
        <v>1307</v>
      </c>
      <c r="C376" s="123">
        <v>221</v>
      </c>
      <c r="D376" s="123">
        <v>182</v>
      </c>
      <c r="E376" s="123">
        <v>150</v>
      </c>
      <c r="F376" s="123">
        <v>139</v>
      </c>
      <c r="G376" s="123">
        <v>129</v>
      </c>
      <c r="H376" s="123">
        <v>127</v>
      </c>
      <c r="I376" s="123">
        <v>116</v>
      </c>
      <c r="J376" s="123">
        <v>102</v>
      </c>
      <c r="K376" s="123">
        <v>87</v>
      </c>
      <c r="L376" s="123">
        <v>86</v>
      </c>
      <c r="M376" s="123">
        <v>73</v>
      </c>
      <c r="N376" s="123">
        <v>70</v>
      </c>
      <c r="O376" s="123">
        <v>64</v>
      </c>
      <c r="P376" s="123">
        <v>52</v>
      </c>
      <c r="Q376" s="123">
        <v>49</v>
      </c>
      <c r="R376" s="123">
        <v>44</v>
      </c>
      <c r="S376" s="123">
        <v>38</v>
      </c>
      <c r="T376" s="123">
        <v>40</v>
      </c>
      <c r="U376" s="123">
        <v>33</v>
      </c>
      <c r="V376" s="123">
        <v>29</v>
      </c>
      <c r="W376" s="123">
        <v>26</v>
      </c>
      <c r="X376" s="123">
        <v>24</v>
      </c>
      <c r="Y376" s="137">
        <v>21</v>
      </c>
      <c r="Z376" s="137">
        <v>18</v>
      </c>
      <c r="AA376" s="137">
        <v>16</v>
      </c>
      <c r="AB376" s="137">
        <v>13</v>
      </c>
      <c r="AC376" s="137">
        <v>10</v>
      </c>
      <c r="AD376" s="137">
        <v>7</v>
      </c>
      <c r="AE376" s="137">
        <v>6</v>
      </c>
      <c r="AF376" s="137">
        <v>5</v>
      </c>
      <c r="AG376" s="137">
        <v>6</v>
      </c>
      <c r="AH376" s="137">
        <v>7</v>
      </c>
      <c r="AI376" s="137" t="s">
        <v>631</v>
      </c>
      <c r="AJ376" s="137" t="s">
        <v>631</v>
      </c>
      <c r="AK376" s="137">
        <v>5</v>
      </c>
      <c r="AL376" s="137">
        <v>6</v>
      </c>
      <c r="AM376" s="137">
        <v>7</v>
      </c>
      <c r="AN376" s="137">
        <v>8</v>
      </c>
      <c r="AO376" s="137">
        <v>8</v>
      </c>
    </row>
    <row r="377" spans="1:41" ht="18" customHeight="1">
      <c r="A377" s="136" t="s">
        <v>1308</v>
      </c>
      <c r="B377" s="136" t="s">
        <v>1309</v>
      </c>
      <c r="C377" s="137">
        <v>251</v>
      </c>
      <c r="D377" s="137">
        <v>212</v>
      </c>
      <c r="E377" s="137">
        <v>193</v>
      </c>
      <c r="F377" s="137">
        <v>159</v>
      </c>
      <c r="G377" s="137">
        <v>142</v>
      </c>
      <c r="H377" s="137">
        <v>135</v>
      </c>
      <c r="I377" s="137">
        <v>108</v>
      </c>
      <c r="J377" s="137">
        <v>102</v>
      </c>
      <c r="K377" s="137">
        <v>79</v>
      </c>
      <c r="L377" s="137">
        <v>68</v>
      </c>
      <c r="M377" s="137">
        <v>67</v>
      </c>
      <c r="N377" s="137">
        <v>68</v>
      </c>
      <c r="O377" s="137">
        <v>68</v>
      </c>
      <c r="P377" s="137">
        <v>60</v>
      </c>
      <c r="Q377" s="137">
        <v>53</v>
      </c>
      <c r="R377" s="137">
        <v>52</v>
      </c>
      <c r="S377" s="137">
        <v>51</v>
      </c>
      <c r="T377" s="137">
        <v>41</v>
      </c>
      <c r="U377" s="137">
        <v>40</v>
      </c>
      <c r="V377" s="137">
        <v>38</v>
      </c>
      <c r="W377" s="137">
        <v>29</v>
      </c>
      <c r="X377" s="137">
        <v>27</v>
      </c>
      <c r="Y377" s="137">
        <v>22</v>
      </c>
      <c r="Z377" s="137">
        <v>24</v>
      </c>
      <c r="AA377" s="137">
        <v>24</v>
      </c>
      <c r="AB377" s="137">
        <v>23</v>
      </c>
      <c r="AC377" s="137">
        <v>23</v>
      </c>
      <c r="AD377" s="137">
        <v>22</v>
      </c>
      <c r="AE377" s="137">
        <v>19</v>
      </c>
      <c r="AF377" s="137">
        <v>21</v>
      </c>
      <c r="AG377" s="137">
        <v>20</v>
      </c>
      <c r="AH377" s="137">
        <v>20</v>
      </c>
      <c r="AI377" s="137">
        <v>18</v>
      </c>
      <c r="AJ377" s="137">
        <v>18</v>
      </c>
      <c r="AK377" s="137">
        <v>15</v>
      </c>
      <c r="AL377" s="137">
        <v>12</v>
      </c>
      <c r="AM377" s="137">
        <v>10</v>
      </c>
      <c r="AN377" s="137">
        <v>11</v>
      </c>
      <c r="AO377" s="137">
        <v>7</v>
      </c>
    </row>
    <row r="378" spans="1:41" ht="18" customHeight="1">
      <c r="A378" s="122" t="s">
        <v>1310</v>
      </c>
      <c r="B378" s="136" t="s">
        <v>1311</v>
      </c>
      <c r="C378" s="137">
        <v>417</v>
      </c>
      <c r="D378" s="137">
        <v>350</v>
      </c>
      <c r="E378" s="137">
        <v>314</v>
      </c>
      <c r="F378" s="137">
        <v>270</v>
      </c>
      <c r="G378" s="137">
        <v>228</v>
      </c>
      <c r="H378" s="137">
        <v>209</v>
      </c>
      <c r="I378" s="137">
        <v>184</v>
      </c>
      <c r="J378" s="137">
        <v>163</v>
      </c>
      <c r="K378" s="137">
        <v>132</v>
      </c>
      <c r="L378" s="137">
        <v>113</v>
      </c>
      <c r="M378" s="137">
        <v>107</v>
      </c>
      <c r="N378" s="137">
        <v>93</v>
      </c>
      <c r="O378" s="137">
        <v>87</v>
      </c>
      <c r="P378" s="137">
        <v>85</v>
      </c>
      <c r="Q378" s="137">
        <v>84</v>
      </c>
      <c r="R378" s="137">
        <v>74</v>
      </c>
      <c r="S378" s="137">
        <v>67</v>
      </c>
      <c r="T378" s="137">
        <v>66</v>
      </c>
      <c r="U378" s="137">
        <v>59</v>
      </c>
      <c r="V378" s="137">
        <v>57</v>
      </c>
      <c r="W378" s="137">
        <v>55</v>
      </c>
      <c r="X378" s="137">
        <v>50</v>
      </c>
      <c r="Y378" s="137">
        <v>42</v>
      </c>
      <c r="Z378" s="137">
        <v>38</v>
      </c>
      <c r="AA378" s="137">
        <v>35</v>
      </c>
      <c r="AB378" s="137">
        <v>30</v>
      </c>
      <c r="AC378" s="137">
        <v>25</v>
      </c>
      <c r="AD378" s="137">
        <v>22</v>
      </c>
      <c r="AE378" s="137">
        <v>25</v>
      </c>
      <c r="AF378" s="137">
        <v>22</v>
      </c>
      <c r="AG378" s="137">
        <v>22</v>
      </c>
      <c r="AH378" s="137">
        <v>23</v>
      </c>
      <c r="AI378" s="137">
        <v>23</v>
      </c>
      <c r="AJ378" s="137">
        <v>21</v>
      </c>
      <c r="AK378" s="137">
        <v>21</v>
      </c>
      <c r="AL378" s="137">
        <v>20</v>
      </c>
      <c r="AM378" s="137">
        <v>24</v>
      </c>
      <c r="AN378" s="137">
        <v>25</v>
      </c>
      <c r="AO378" s="137">
        <v>24</v>
      </c>
    </row>
    <row r="379" spans="1:41" ht="18" customHeight="1">
      <c r="A379" s="122" t="s">
        <v>1312</v>
      </c>
      <c r="B379" s="136" t="s">
        <v>1313</v>
      </c>
      <c r="C379" s="137">
        <v>484</v>
      </c>
      <c r="D379" s="137">
        <v>442</v>
      </c>
      <c r="E379" s="137">
        <v>402</v>
      </c>
      <c r="F379" s="137">
        <v>327</v>
      </c>
      <c r="G379" s="137">
        <v>276</v>
      </c>
      <c r="H379" s="137">
        <v>261</v>
      </c>
      <c r="I379" s="137">
        <v>220</v>
      </c>
      <c r="J379" s="137">
        <v>189</v>
      </c>
      <c r="K379" s="137">
        <v>161</v>
      </c>
      <c r="L379" s="137">
        <v>153</v>
      </c>
      <c r="M379" s="137">
        <v>159</v>
      </c>
      <c r="N379" s="137">
        <v>147</v>
      </c>
      <c r="O379" s="137">
        <v>137</v>
      </c>
      <c r="P379" s="137">
        <v>126</v>
      </c>
      <c r="Q379" s="137">
        <v>107</v>
      </c>
      <c r="R379" s="137">
        <v>100</v>
      </c>
      <c r="S379" s="137">
        <v>86</v>
      </c>
      <c r="T379" s="137">
        <v>77</v>
      </c>
      <c r="U379" s="137">
        <v>66</v>
      </c>
      <c r="V379" s="137">
        <v>63</v>
      </c>
      <c r="W379" s="137">
        <v>61</v>
      </c>
      <c r="X379" s="137">
        <v>56</v>
      </c>
      <c r="Y379" s="137">
        <v>52</v>
      </c>
      <c r="Z379" s="137">
        <v>49</v>
      </c>
      <c r="AA379" s="137">
        <v>45</v>
      </c>
      <c r="AB379" s="137">
        <v>35</v>
      </c>
      <c r="AC379" s="137">
        <v>38</v>
      </c>
      <c r="AD379" s="137">
        <v>38</v>
      </c>
      <c r="AE379" s="137">
        <v>31</v>
      </c>
      <c r="AF379" s="137">
        <v>24</v>
      </c>
      <c r="AG379" s="137">
        <v>21</v>
      </c>
      <c r="AH379" s="137">
        <v>20</v>
      </c>
      <c r="AI379" s="137">
        <v>20</v>
      </c>
      <c r="AJ379" s="137">
        <v>21</v>
      </c>
      <c r="AK379" s="137">
        <v>21</v>
      </c>
      <c r="AL379" s="137">
        <v>23</v>
      </c>
      <c r="AM379" s="137">
        <v>29</v>
      </c>
      <c r="AN379" s="137">
        <v>31</v>
      </c>
      <c r="AO379" s="137">
        <v>31</v>
      </c>
    </row>
    <row r="380" spans="1:41" ht="18" customHeight="1">
      <c r="A380" s="122" t="s">
        <v>1314</v>
      </c>
      <c r="B380" s="136" t="s">
        <v>1315</v>
      </c>
      <c r="C380" s="137">
        <v>167</v>
      </c>
      <c r="D380" s="137">
        <v>133</v>
      </c>
      <c r="E380" s="137">
        <v>114</v>
      </c>
      <c r="F380" s="137">
        <v>98</v>
      </c>
      <c r="G380" s="137">
        <v>84</v>
      </c>
      <c r="H380" s="137">
        <v>77</v>
      </c>
      <c r="I380" s="137">
        <v>70</v>
      </c>
      <c r="J380" s="137">
        <v>64</v>
      </c>
      <c r="K380" s="137">
        <v>53</v>
      </c>
      <c r="L380" s="137">
        <v>54</v>
      </c>
      <c r="M380" s="137">
        <v>53</v>
      </c>
      <c r="N380" s="137">
        <v>52</v>
      </c>
      <c r="O380" s="137">
        <v>41</v>
      </c>
      <c r="P380" s="137">
        <v>39</v>
      </c>
      <c r="Q380" s="137">
        <v>38</v>
      </c>
      <c r="R380" s="137">
        <v>33</v>
      </c>
      <c r="S380" s="137">
        <v>27</v>
      </c>
      <c r="T380" s="137">
        <v>23</v>
      </c>
      <c r="U380" s="137">
        <v>20</v>
      </c>
      <c r="V380" s="137">
        <v>20</v>
      </c>
      <c r="W380" s="137">
        <v>23</v>
      </c>
      <c r="X380" s="137">
        <v>24</v>
      </c>
      <c r="Y380" s="137">
        <v>22</v>
      </c>
      <c r="Z380" s="137">
        <v>23</v>
      </c>
      <c r="AA380" s="137">
        <v>24</v>
      </c>
      <c r="AB380" s="137">
        <v>21</v>
      </c>
      <c r="AC380" s="137">
        <v>19</v>
      </c>
      <c r="AD380" s="137">
        <v>15</v>
      </c>
      <c r="AE380" s="137">
        <v>11</v>
      </c>
      <c r="AF380" s="137">
        <v>11</v>
      </c>
      <c r="AG380" s="137">
        <v>10</v>
      </c>
      <c r="AH380" s="137">
        <v>9</v>
      </c>
      <c r="AI380" s="137">
        <v>7</v>
      </c>
      <c r="AJ380" s="137">
        <v>6</v>
      </c>
      <c r="AK380" s="137" t="s">
        <v>631</v>
      </c>
      <c r="AL380" s="137">
        <v>5</v>
      </c>
      <c r="AM380" s="137">
        <v>7</v>
      </c>
      <c r="AN380" s="137">
        <v>7</v>
      </c>
      <c r="AO380" s="137">
        <v>8</v>
      </c>
    </row>
    <row r="381" spans="1:41" ht="18" customHeight="1">
      <c r="A381" s="122" t="s">
        <v>1316</v>
      </c>
      <c r="B381" s="136" t="s">
        <v>1317</v>
      </c>
      <c r="C381" s="137">
        <v>161</v>
      </c>
      <c r="D381" s="137">
        <v>140</v>
      </c>
      <c r="E381" s="137">
        <v>122</v>
      </c>
      <c r="F381" s="137">
        <v>102</v>
      </c>
      <c r="G381" s="137">
        <v>83</v>
      </c>
      <c r="H381" s="137">
        <v>72</v>
      </c>
      <c r="I381" s="137">
        <v>58</v>
      </c>
      <c r="J381" s="137">
        <v>53</v>
      </c>
      <c r="K381" s="137">
        <v>44</v>
      </c>
      <c r="L381" s="137">
        <v>42</v>
      </c>
      <c r="M381" s="137">
        <v>38</v>
      </c>
      <c r="N381" s="137">
        <v>36</v>
      </c>
      <c r="O381" s="137">
        <v>31</v>
      </c>
      <c r="P381" s="137">
        <v>28</v>
      </c>
      <c r="Q381" s="137">
        <v>27</v>
      </c>
      <c r="R381" s="137">
        <v>27</v>
      </c>
      <c r="S381" s="137">
        <v>26</v>
      </c>
      <c r="T381" s="137">
        <v>24</v>
      </c>
      <c r="U381" s="137">
        <v>20</v>
      </c>
      <c r="V381" s="137">
        <v>19</v>
      </c>
      <c r="W381" s="137">
        <v>18</v>
      </c>
      <c r="X381" s="137">
        <v>16</v>
      </c>
      <c r="Y381" s="137">
        <v>12</v>
      </c>
      <c r="Z381" s="137">
        <v>11</v>
      </c>
      <c r="AA381" s="137">
        <v>10</v>
      </c>
      <c r="AB381" s="137">
        <v>10</v>
      </c>
      <c r="AC381" s="137">
        <v>7</v>
      </c>
      <c r="AD381" s="137">
        <v>9</v>
      </c>
      <c r="AE381" s="137">
        <v>9</v>
      </c>
      <c r="AF381" s="137">
        <v>8</v>
      </c>
      <c r="AG381" s="137">
        <v>7</v>
      </c>
      <c r="AH381" s="137">
        <v>5</v>
      </c>
      <c r="AI381" s="137">
        <v>5</v>
      </c>
      <c r="AJ381" s="137">
        <v>5</v>
      </c>
      <c r="AK381" s="137">
        <v>5</v>
      </c>
      <c r="AL381" s="137">
        <v>6</v>
      </c>
      <c r="AM381" s="137">
        <v>6</v>
      </c>
      <c r="AN381" s="137">
        <v>7</v>
      </c>
      <c r="AO381" s="137">
        <v>6</v>
      </c>
    </row>
    <row r="382" spans="1:41" ht="18" customHeight="1">
      <c r="A382" s="122"/>
      <c r="B382" s="136" t="s">
        <v>727</v>
      </c>
      <c r="C382" s="137">
        <v>0</v>
      </c>
      <c r="D382" s="137">
        <v>0</v>
      </c>
      <c r="E382" s="137">
        <v>0</v>
      </c>
      <c r="F382" s="137" t="s">
        <v>631</v>
      </c>
      <c r="G382" s="137" t="s">
        <v>631</v>
      </c>
      <c r="H382" s="137" t="s">
        <v>631</v>
      </c>
      <c r="I382" s="137">
        <v>0</v>
      </c>
      <c r="J382" s="137">
        <v>0</v>
      </c>
      <c r="K382" s="137">
        <v>0</v>
      </c>
      <c r="L382" s="137">
        <v>0</v>
      </c>
      <c r="M382" s="137">
        <v>0</v>
      </c>
      <c r="N382" s="137">
        <v>0</v>
      </c>
      <c r="O382" s="137">
        <v>0</v>
      </c>
      <c r="P382" s="137">
        <v>0</v>
      </c>
      <c r="Q382" s="137">
        <v>0</v>
      </c>
      <c r="R382" s="137">
        <v>0</v>
      </c>
      <c r="S382" s="137">
        <v>0</v>
      </c>
      <c r="T382" s="137">
        <v>0</v>
      </c>
      <c r="U382" s="137">
        <v>0</v>
      </c>
      <c r="V382" s="137">
        <v>0</v>
      </c>
      <c r="W382" s="137">
        <v>0</v>
      </c>
      <c r="X382" s="137">
        <v>0</v>
      </c>
      <c r="Y382" s="137">
        <v>0</v>
      </c>
      <c r="Z382" s="137">
        <v>0</v>
      </c>
      <c r="AA382" s="137">
        <v>0</v>
      </c>
      <c r="AB382" s="137">
        <v>0</v>
      </c>
      <c r="AC382" s="137">
        <v>0</v>
      </c>
      <c r="AD382" s="137">
        <v>0</v>
      </c>
      <c r="AE382" s="137">
        <v>0</v>
      </c>
      <c r="AF382" s="137">
        <v>0</v>
      </c>
      <c r="AG382" s="137">
        <v>0</v>
      </c>
      <c r="AH382" s="137">
        <v>0</v>
      </c>
      <c r="AI382" s="137">
        <v>0</v>
      </c>
      <c r="AJ382" s="137">
        <v>0</v>
      </c>
      <c r="AK382" s="137">
        <v>0</v>
      </c>
      <c r="AL382" s="137">
        <v>0</v>
      </c>
      <c r="AM382" s="137">
        <v>0</v>
      </c>
      <c r="AN382" s="137">
        <v>0</v>
      </c>
      <c r="AO382" s="137">
        <v>0</v>
      </c>
    </row>
    <row r="383" spans="1:41" ht="18" customHeight="1">
      <c r="A383" s="122" t="s">
        <v>1318</v>
      </c>
      <c r="B383" s="136" t="s">
        <v>1319</v>
      </c>
      <c r="C383" s="137">
        <v>2486</v>
      </c>
      <c r="D383" s="137">
        <v>2572</v>
      </c>
      <c r="E383" s="137">
        <v>4593</v>
      </c>
      <c r="F383" s="137">
        <v>6161</v>
      </c>
      <c r="G383" s="137">
        <v>4136</v>
      </c>
      <c r="H383" s="137">
        <v>3904</v>
      </c>
      <c r="I383" s="137">
        <v>2699</v>
      </c>
      <c r="J383" s="137">
        <v>2303</v>
      </c>
      <c r="K383" s="137">
        <v>2197</v>
      </c>
      <c r="L383" s="137">
        <v>2013</v>
      </c>
      <c r="M383" s="137">
        <v>1976</v>
      </c>
      <c r="N383" s="137">
        <v>1776</v>
      </c>
      <c r="O383" s="137">
        <v>647</v>
      </c>
      <c r="P383" s="137">
        <v>619</v>
      </c>
      <c r="Q383" s="137">
        <v>569</v>
      </c>
      <c r="R383" s="137">
        <v>520</v>
      </c>
      <c r="S383" s="137">
        <v>498</v>
      </c>
      <c r="T383" s="137">
        <v>456</v>
      </c>
      <c r="U383" s="137">
        <v>407</v>
      </c>
      <c r="V383" s="137">
        <v>372</v>
      </c>
      <c r="W383" s="137">
        <v>315</v>
      </c>
      <c r="X383" s="137">
        <v>304</v>
      </c>
      <c r="Y383" s="137">
        <v>273</v>
      </c>
      <c r="Z383" s="137">
        <v>234</v>
      </c>
      <c r="AA383" s="137">
        <v>212</v>
      </c>
      <c r="AB383" s="137">
        <v>197</v>
      </c>
      <c r="AC383" s="137">
        <v>192</v>
      </c>
      <c r="AD383" s="137">
        <v>172</v>
      </c>
      <c r="AE383" s="137">
        <v>160</v>
      </c>
      <c r="AF383" s="137">
        <v>149</v>
      </c>
      <c r="AG383" s="137">
        <v>145</v>
      </c>
      <c r="AH383" s="137">
        <v>137</v>
      </c>
      <c r="AI383" s="137">
        <v>136</v>
      </c>
      <c r="AJ383" s="137">
        <v>137</v>
      </c>
      <c r="AK383" s="137">
        <v>135</v>
      </c>
      <c r="AL383" s="137">
        <v>134</v>
      </c>
      <c r="AM383" s="137">
        <v>135</v>
      </c>
      <c r="AN383" s="137">
        <v>141</v>
      </c>
      <c r="AO383" s="137">
        <v>144</v>
      </c>
    </row>
    <row r="384" spans="1:41" ht="18" customHeight="1">
      <c r="A384" s="122" t="s">
        <v>1320</v>
      </c>
      <c r="B384" s="136" t="s">
        <v>1321</v>
      </c>
      <c r="C384" s="137">
        <v>374</v>
      </c>
      <c r="D384" s="137">
        <v>309</v>
      </c>
      <c r="E384" s="137">
        <v>294</v>
      </c>
      <c r="F384" s="137">
        <v>243</v>
      </c>
      <c r="G384" s="137">
        <v>205</v>
      </c>
      <c r="H384" s="137">
        <v>193</v>
      </c>
      <c r="I384" s="137">
        <v>173</v>
      </c>
      <c r="J384" s="137">
        <v>150</v>
      </c>
      <c r="K384" s="137">
        <v>128</v>
      </c>
      <c r="L384" s="137">
        <v>110</v>
      </c>
      <c r="M384" s="137">
        <v>101</v>
      </c>
      <c r="N384" s="137">
        <v>94</v>
      </c>
      <c r="O384" s="137">
        <v>89</v>
      </c>
      <c r="P384" s="137">
        <v>84</v>
      </c>
      <c r="Q384" s="137">
        <v>74</v>
      </c>
      <c r="R384" s="137">
        <v>65</v>
      </c>
      <c r="S384" s="137">
        <v>61</v>
      </c>
      <c r="T384" s="137">
        <v>52</v>
      </c>
      <c r="U384" s="137">
        <v>45</v>
      </c>
      <c r="V384" s="137">
        <v>43</v>
      </c>
      <c r="W384" s="137">
        <v>37</v>
      </c>
      <c r="X384" s="137">
        <v>34</v>
      </c>
      <c r="Y384" s="137">
        <v>34</v>
      </c>
      <c r="Z384" s="137">
        <v>24</v>
      </c>
      <c r="AA384" s="137">
        <v>24</v>
      </c>
      <c r="AB384" s="137">
        <v>21</v>
      </c>
      <c r="AC384" s="137">
        <v>18</v>
      </c>
      <c r="AD384" s="137">
        <v>15</v>
      </c>
      <c r="AE384" s="137">
        <v>19</v>
      </c>
      <c r="AF384" s="137">
        <v>16</v>
      </c>
      <c r="AG384" s="137">
        <v>16</v>
      </c>
      <c r="AH384" s="137">
        <v>17</v>
      </c>
      <c r="AI384" s="137">
        <v>15</v>
      </c>
      <c r="AJ384" s="137">
        <v>13</v>
      </c>
      <c r="AK384" s="137">
        <v>12</v>
      </c>
      <c r="AL384" s="137">
        <v>13</v>
      </c>
      <c r="AM384" s="137">
        <v>12</v>
      </c>
      <c r="AN384" s="137">
        <v>11</v>
      </c>
      <c r="AO384" s="137">
        <v>11</v>
      </c>
    </row>
    <row r="385" spans="1:41" ht="18" customHeight="1">
      <c r="A385" s="122" t="s">
        <v>1322</v>
      </c>
      <c r="B385" s="136" t="s">
        <v>1323</v>
      </c>
      <c r="C385" s="137">
        <v>445</v>
      </c>
      <c r="D385" s="137">
        <v>366</v>
      </c>
      <c r="E385" s="137">
        <v>323</v>
      </c>
      <c r="F385" s="137">
        <v>283</v>
      </c>
      <c r="G385" s="137">
        <v>239</v>
      </c>
      <c r="H385" s="137">
        <v>222</v>
      </c>
      <c r="I385" s="137">
        <v>195</v>
      </c>
      <c r="J385" s="137">
        <v>173</v>
      </c>
      <c r="K385" s="137">
        <v>141</v>
      </c>
      <c r="L385" s="137">
        <v>124</v>
      </c>
      <c r="M385" s="137">
        <v>115</v>
      </c>
      <c r="N385" s="137">
        <v>106</v>
      </c>
      <c r="O385" s="137">
        <v>97</v>
      </c>
      <c r="P385" s="137">
        <v>91</v>
      </c>
      <c r="Q385" s="137">
        <v>87</v>
      </c>
      <c r="R385" s="137">
        <v>78</v>
      </c>
      <c r="S385" s="137">
        <v>71</v>
      </c>
      <c r="T385" s="137">
        <v>60</v>
      </c>
      <c r="U385" s="137">
        <v>56</v>
      </c>
      <c r="V385" s="137">
        <v>49</v>
      </c>
      <c r="W385" s="137">
        <v>47</v>
      </c>
      <c r="X385" s="137">
        <v>41</v>
      </c>
      <c r="Y385" s="137">
        <v>34</v>
      </c>
      <c r="Z385" s="137">
        <v>30</v>
      </c>
      <c r="AA385" s="137">
        <v>25</v>
      </c>
      <c r="AB385" s="137">
        <v>21</v>
      </c>
      <c r="AC385" s="137">
        <v>22</v>
      </c>
      <c r="AD385" s="137">
        <v>22</v>
      </c>
      <c r="AE385" s="137">
        <v>21</v>
      </c>
      <c r="AF385" s="137">
        <v>24</v>
      </c>
      <c r="AG385" s="137">
        <v>23</v>
      </c>
      <c r="AH385" s="137">
        <v>23</v>
      </c>
      <c r="AI385" s="137">
        <v>25</v>
      </c>
      <c r="AJ385" s="137">
        <v>32</v>
      </c>
      <c r="AK385" s="137">
        <v>33</v>
      </c>
      <c r="AL385" s="137">
        <v>33</v>
      </c>
      <c r="AM385" s="137">
        <v>34</v>
      </c>
      <c r="AN385" s="137">
        <v>41</v>
      </c>
      <c r="AO385" s="137">
        <v>47</v>
      </c>
    </row>
    <row r="386" spans="1:41" ht="18" customHeight="1">
      <c r="A386" s="122" t="s">
        <v>1324</v>
      </c>
      <c r="B386" s="136" t="s">
        <v>1325</v>
      </c>
      <c r="C386" s="137">
        <v>345</v>
      </c>
      <c r="D386" s="137">
        <v>735</v>
      </c>
      <c r="E386" s="137">
        <v>2912</v>
      </c>
      <c r="F386" s="137">
        <v>4640</v>
      </c>
      <c r="G386" s="137">
        <v>2881</v>
      </c>
      <c r="H386" s="137">
        <v>2748</v>
      </c>
      <c r="I386" s="137">
        <v>1664</v>
      </c>
      <c r="J386" s="137">
        <v>1400</v>
      </c>
      <c r="K386" s="137">
        <v>1397</v>
      </c>
      <c r="L386" s="137">
        <v>116</v>
      </c>
      <c r="M386" s="137">
        <v>99</v>
      </c>
      <c r="N386" s="137">
        <v>97</v>
      </c>
      <c r="O386" s="137">
        <v>86</v>
      </c>
      <c r="P386" s="137">
        <v>81</v>
      </c>
      <c r="Q386" s="137">
        <v>73</v>
      </c>
      <c r="R386" s="137">
        <v>63</v>
      </c>
      <c r="S386" s="137">
        <v>58</v>
      </c>
      <c r="T386" s="137">
        <v>49</v>
      </c>
      <c r="U386" s="137">
        <v>41</v>
      </c>
      <c r="V386" s="137">
        <v>35</v>
      </c>
      <c r="W386" s="137">
        <v>33</v>
      </c>
      <c r="X386" s="137">
        <v>31</v>
      </c>
      <c r="Y386" s="137">
        <v>28</v>
      </c>
      <c r="Z386" s="137">
        <v>24</v>
      </c>
      <c r="AA386" s="137">
        <v>21</v>
      </c>
      <c r="AB386" s="137">
        <v>19</v>
      </c>
      <c r="AC386" s="137">
        <v>19</v>
      </c>
      <c r="AD386" s="137">
        <v>14</v>
      </c>
      <c r="AE386" s="137">
        <v>10</v>
      </c>
      <c r="AF386" s="137">
        <v>12</v>
      </c>
      <c r="AG386" s="137">
        <v>10</v>
      </c>
      <c r="AH386" s="137">
        <v>8</v>
      </c>
      <c r="AI386" s="137">
        <v>9</v>
      </c>
      <c r="AJ386" s="137">
        <v>10</v>
      </c>
      <c r="AK386" s="137">
        <v>9</v>
      </c>
      <c r="AL386" s="137">
        <v>9</v>
      </c>
      <c r="AM386" s="137">
        <v>9</v>
      </c>
      <c r="AN386" s="137">
        <v>8</v>
      </c>
      <c r="AO386" s="137">
        <v>8</v>
      </c>
    </row>
    <row r="387" spans="1:41" ht="18" customHeight="1">
      <c r="A387" s="122" t="s">
        <v>1326</v>
      </c>
      <c r="B387" s="136" t="s">
        <v>1327</v>
      </c>
      <c r="C387" s="137">
        <v>328</v>
      </c>
      <c r="D387" s="137">
        <v>295</v>
      </c>
      <c r="E387" s="137">
        <v>274</v>
      </c>
      <c r="F387" s="137">
        <v>287</v>
      </c>
      <c r="G387" s="137">
        <v>229</v>
      </c>
      <c r="H387" s="137">
        <v>204</v>
      </c>
      <c r="I387" s="137">
        <v>177</v>
      </c>
      <c r="J387" s="137">
        <v>158</v>
      </c>
      <c r="K387" s="137">
        <v>186</v>
      </c>
      <c r="L387" s="137">
        <v>1359</v>
      </c>
      <c r="M387" s="137">
        <v>1386</v>
      </c>
      <c r="N387" s="137">
        <v>1227</v>
      </c>
      <c r="O387" s="137">
        <v>147</v>
      </c>
      <c r="P387" s="137">
        <v>152</v>
      </c>
      <c r="Q387" s="137">
        <v>141</v>
      </c>
      <c r="R387" s="137">
        <v>131</v>
      </c>
      <c r="S387" s="137">
        <v>131</v>
      </c>
      <c r="T387" s="137">
        <v>122</v>
      </c>
      <c r="U387" s="137">
        <v>98</v>
      </c>
      <c r="V387" s="137">
        <v>86</v>
      </c>
      <c r="W387" s="137">
        <v>52</v>
      </c>
      <c r="X387" s="137">
        <v>69</v>
      </c>
      <c r="Y387" s="137">
        <v>60</v>
      </c>
      <c r="Z387" s="137">
        <v>49</v>
      </c>
      <c r="AA387" s="137">
        <v>43</v>
      </c>
      <c r="AB387" s="137">
        <v>40</v>
      </c>
      <c r="AC387" s="137">
        <v>41</v>
      </c>
      <c r="AD387" s="137">
        <v>33</v>
      </c>
      <c r="AE387" s="137">
        <v>23</v>
      </c>
      <c r="AF387" s="137">
        <v>15</v>
      </c>
      <c r="AG387" s="137">
        <v>15</v>
      </c>
      <c r="AH387" s="137">
        <v>17</v>
      </c>
      <c r="AI387" s="137">
        <v>15</v>
      </c>
      <c r="AJ387" s="137">
        <v>12</v>
      </c>
      <c r="AK387" s="137">
        <v>10</v>
      </c>
      <c r="AL387" s="137">
        <v>9</v>
      </c>
      <c r="AM387" s="137">
        <v>13</v>
      </c>
      <c r="AN387" s="137">
        <v>12</v>
      </c>
      <c r="AO387" s="137">
        <v>12</v>
      </c>
    </row>
    <row r="388" spans="1:41" ht="18" customHeight="1">
      <c r="A388" s="122" t="s">
        <v>1328</v>
      </c>
      <c r="B388" s="136" t="s">
        <v>1329</v>
      </c>
      <c r="C388" s="137">
        <v>603</v>
      </c>
      <c r="D388" s="137">
        <v>539</v>
      </c>
      <c r="E388" s="137">
        <v>492</v>
      </c>
      <c r="F388" s="137">
        <v>445</v>
      </c>
      <c r="G388" s="137">
        <v>368</v>
      </c>
      <c r="H388" s="137">
        <v>341</v>
      </c>
      <c r="I388" s="137">
        <v>302</v>
      </c>
      <c r="J388" s="137">
        <v>259</v>
      </c>
      <c r="K388" s="137">
        <v>212</v>
      </c>
      <c r="L388" s="137">
        <v>190</v>
      </c>
      <c r="M388" s="137">
        <v>170</v>
      </c>
      <c r="N388" s="137">
        <v>152</v>
      </c>
      <c r="O388" s="137">
        <v>139</v>
      </c>
      <c r="P388" s="137">
        <v>124</v>
      </c>
      <c r="Q388" s="137">
        <v>112</v>
      </c>
      <c r="R388" s="137">
        <v>106</v>
      </c>
      <c r="S388" s="137">
        <v>103</v>
      </c>
      <c r="T388" s="137">
        <v>99</v>
      </c>
      <c r="U388" s="137">
        <v>97</v>
      </c>
      <c r="V388" s="137">
        <v>90</v>
      </c>
      <c r="W388" s="137">
        <v>79</v>
      </c>
      <c r="X388" s="137">
        <v>71</v>
      </c>
      <c r="Y388" s="137">
        <v>65</v>
      </c>
      <c r="Z388" s="137">
        <v>57</v>
      </c>
      <c r="AA388" s="137">
        <v>54</v>
      </c>
      <c r="AB388" s="137">
        <v>48</v>
      </c>
      <c r="AC388" s="137">
        <v>44</v>
      </c>
      <c r="AD388" s="137">
        <v>43</v>
      </c>
      <c r="AE388" s="137">
        <v>41</v>
      </c>
      <c r="AF388" s="137">
        <v>34</v>
      </c>
      <c r="AG388" s="137">
        <v>33</v>
      </c>
      <c r="AH388" s="137">
        <v>29</v>
      </c>
      <c r="AI388" s="137">
        <v>30</v>
      </c>
      <c r="AJ388" s="137">
        <v>28</v>
      </c>
      <c r="AK388" s="137">
        <v>28</v>
      </c>
      <c r="AL388" s="137">
        <v>28</v>
      </c>
      <c r="AM388" s="137">
        <v>28</v>
      </c>
      <c r="AN388" s="137">
        <v>28</v>
      </c>
      <c r="AO388" s="137">
        <v>28</v>
      </c>
    </row>
    <row r="389" spans="1:41" ht="18" customHeight="1">
      <c r="A389" s="122" t="s">
        <v>1330</v>
      </c>
      <c r="B389" s="136" t="s">
        <v>1331</v>
      </c>
      <c r="C389" s="137">
        <v>391</v>
      </c>
      <c r="D389" s="137">
        <v>328</v>
      </c>
      <c r="E389" s="137">
        <v>297</v>
      </c>
      <c r="F389" s="137">
        <v>262</v>
      </c>
      <c r="G389" s="137">
        <v>213</v>
      </c>
      <c r="H389" s="137">
        <v>195</v>
      </c>
      <c r="I389" s="137">
        <v>187</v>
      </c>
      <c r="J389" s="137">
        <v>162</v>
      </c>
      <c r="K389" s="137">
        <v>132</v>
      </c>
      <c r="L389" s="137">
        <v>113</v>
      </c>
      <c r="M389" s="137">
        <v>103</v>
      </c>
      <c r="N389" s="137">
        <v>99</v>
      </c>
      <c r="O389" s="137">
        <v>89</v>
      </c>
      <c r="P389" s="137">
        <v>87</v>
      </c>
      <c r="Q389" s="137">
        <v>82</v>
      </c>
      <c r="R389" s="137">
        <v>77</v>
      </c>
      <c r="S389" s="137">
        <v>74</v>
      </c>
      <c r="T389" s="137">
        <v>74</v>
      </c>
      <c r="U389" s="137">
        <v>70</v>
      </c>
      <c r="V389" s="137">
        <v>69</v>
      </c>
      <c r="W389" s="137">
        <v>67</v>
      </c>
      <c r="X389" s="137">
        <v>58</v>
      </c>
      <c r="Y389" s="137">
        <v>52</v>
      </c>
      <c r="Z389" s="137">
        <v>50</v>
      </c>
      <c r="AA389" s="137">
        <v>45</v>
      </c>
      <c r="AB389" s="137">
        <v>48</v>
      </c>
      <c r="AC389" s="137">
        <v>48</v>
      </c>
      <c r="AD389" s="137">
        <v>45</v>
      </c>
      <c r="AE389" s="137">
        <v>46</v>
      </c>
      <c r="AF389" s="137">
        <v>48</v>
      </c>
      <c r="AG389" s="137">
        <v>48</v>
      </c>
      <c r="AH389" s="137">
        <v>43</v>
      </c>
      <c r="AI389" s="137">
        <v>42</v>
      </c>
      <c r="AJ389" s="137">
        <v>42</v>
      </c>
      <c r="AK389" s="137">
        <v>43</v>
      </c>
      <c r="AL389" s="137">
        <v>42</v>
      </c>
      <c r="AM389" s="137">
        <v>39</v>
      </c>
      <c r="AN389" s="137">
        <v>41</v>
      </c>
      <c r="AO389" s="137">
        <v>38</v>
      </c>
    </row>
    <row r="390" spans="1:41" ht="18" customHeight="1">
      <c r="A390" s="122"/>
      <c r="B390" s="136" t="s">
        <v>727</v>
      </c>
      <c r="C390" s="137">
        <v>0</v>
      </c>
      <c r="D390" s="137">
        <v>0</v>
      </c>
      <c r="E390" s="137" t="s">
        <v>631</v>
      </c>
      <c r="F390" s="137" t="s">
        <v>631</v>
      </c>
      <c r="G390" s="137" t="s">
        <v>631</v>
      </c>
      <c r="H390" s="137" t="s">
        <v>631</v>
      </c>
      <c r="I390" s="137" t="s">
        <v>631</v>
      </c>
      <c r="J390" s="137" t="s">
        <v>631</v>
      </c>
      <c r="K390" s="137" t="s">
        <v>631</v>
      </c>
      <c r="L390" s="137" t="s">
        <v>631</v>
      </c>
      <c r="M390" s="137" t="s">
        <v>631</v>
      </c>
      <c r="N390" s="137" t="s">
        <v>631</v>
      </c>
      <c r="O390" s="137">
        <v>0</v>
      </c>
      <c r="P390" s="137">
        <v>0</v>
      </c>
      <c r="Q390" s="137">
        <v>0</v>
      </c>
      <c r="R390" s="137">
        <v>0</v>
      </c>
      <c r="S390" s="137">
        <v>0</v>
      </c>
      <c r="T390" s="137">
        <v>0</v>
      </c>
      <c r="U390" s="137">
        <v>0</v>
      </c>
      <c r="V390" s="137">
        <v>0</v>
      </c>
      <c r="W390" s="137">
        <v>0</v>
      </c>
      <c r="X390" s="137">
        <v>0</v>
      </c>
      <c r="Y390" s="137">
        <v>0</v>
      </c>
      <c r="Z390" s="137">
        <v>0</v>
      </c>
      <c r="AA390" s="137">
        <v>0</v>
      </c>
      <c r="AB390" s="137">
        <v>0</v>
      </c>
      <c r="AC390" s="137">
        <v>0</v>
      </c>
      <c r="AD390" s="137">
        <v>0</v>
      </c>
      <c r="AE390" s="137">
        <v>0</v>
      </c>
      <c r="AF390" s="137">
        <v>0</v>
      </c>
      <c r="AG390" s="137">
        <v>0</v>
      </c>
      <c r="AH390" s="137">
        <v>0</v>
      </c>
      <c r="AI390" s="137">
        <v>0</v>
      </c>
      <c r="AJ390" s="137">
        <v>0</v>
      </c>
      <c r="AK390" s="137">
        <v>0</v>
      </c>
      <c r="AL390" s="137">
        <v>0</v>
      </c>
      <c r="AM390" s="137">
        <v>0</v>
      </c>
      <c r="AN390" s="137">
        <v>0</v>
      </c>
      <c r="AO390" s="137">
        <v>0</v>
      </c>
    </row>
    <row r="391" spans="1:41" ht="18" customHeight="1">
      <c r="A391" s="122" t="s">
        <v>1332</v>
      </c>
      <c r="B391" s="136" t="s">
        <v>1333</v>
      </c>
      <c r="C391" s="137">
        <v>1679</v>
      </c>
      <c r="D391" s="137">
        <v>1444</v>
      </c>
      <c r="E391" s="137">
        <v>1295</v>
      </c>
      <c r="F391" s="137">
        <v>1147</v>
      </c>
      <c r="G391" s="137">
        <v>976</v>
      </c>
      <c r="H391" s="137">
        <v>910</v>
      </c>
      <c r="I391" s="137">
        <v>800</v>
      </c>
      <c r="J391" s="137">
        <v>727</v>
      </c>
      <c r="K391" s="137">
        <v>638</v>
      </c>
      <c r="L391" s="137">
        <v>575</v>
      </c>
      <c r="M391" s="137">
        <v>524</v>
      </c>
      <c r="N391" s="137">
        <v>476</v>
      </c>
      <c r="O391" s="137">
        <v>427</v>
      </c>
      <c r="P391" s="137">
        <v>398</v>
      </c>
      <c r="Q391" s="137">
        <v>357</v>
      </c>
      <c r="R391" s="137">
        <v>329</v>
      </c>
      <c r="S391" s="137">
        <v>303</v>
      </c>
      <c r="T391" s="137">
        <v>289</v>
      </c>
      <c r="U391" s="137">
        <v>258</v>
      </c>
      <c r="V391" s="137">
        <v>239</v>
      </c>
      <c r="W391" s="137">
        <v>215</v>
      </c>
      <c r="X391" s="137">
        <v>200</v>
      </c>
      <c r="Y391" s="137">
        <v>177</v>
      </c>
      <c r="Z391" s="137">
        <v>163</v>
      </c>
      <c r="AA391" s="137">
        <v>143</v>
      </c>
      <c r="AB391" s="137">
        <v>134</v>
      </c>
      <c r="AC391" s="137">
        <v>119</v>
      </c>
      <c r="AD391" s="137">
        <v>104</v>
      </c>
      <c r="AE391" s="137">
        <v>84</v>
      </c>
      <c r="AF391" s="137">
        <v>76</v>
      </c>
      <c r="AG391" s="137">
        <v>68</v>
      </c>
      <c r="AH391" s="137">
        <v>71</v>
      </c>
      <c r="AI391" s="137">
        <v>68</v>
      </c>
      <c r="AJ391" s="137">
        <v>64</v>
      </c>
      <c r="AK391" s="137">
        <v>68</v>
      </c>
      <c r="AL391" s="137">
        <v>70</v>
      </c>
      <c r="AM391" s="137">
        <v>74</v>
      </c>
      <c r="AN391" s="137">
        <v>79</v>
      </c>
      <c r="AO391" s="137">
        <v>77</v>
      </c>
    </row>
    <row r="392" spans="1:41" ht="18" customHeight="1">
      <c r="A392" s="122" t="s">
        <v>1334</v>
      </c>
      <c r="B392" s="136" t="s">
        <v>1335</v>
      </c>
      <c r="C392" s="137">
        <v>451</v>
      </c>
      <c r="D392" s="137">
        <v>399</v>
      </c>
      <c r="E392" s="137">
        <v>362</v>
      </c>
      <c r="F392" s="137">
        <v>325</v>
      </c>
      <c r="G392" s="137">
        <v>275</v>
      </c>
      <c r="H392" s="137">
        <v>254</v>
      </c>
      <c r="I392" s="137">
        <v>224</v>
      </c>
      <c r="J392" s="137">
        <v>199</v>
      </c>
      <c r="K392" s="137">
        <v>172</v>
      </c>
      <c r="L392" s="137">
        <v>159</v>
      </c>
      <c r="M392" s="137">
        <v>142</v>
      </c>
      <c r="N392" s="137">
        <v>121</v>
      </c>
      <c r="O392" s="137">
        <v>104</v>
      </c>
      <c r="P392" s="137">
        <v>95</v>
      </c>
      <c r="Q392" s="137">
        <v>86</v>
      </c>
      <c r="R392" s="137">
        <v>70</v>
      </c>
      <c r="S392" s="137">
        <v>60</v>
      </c>
      <c r="T392" s="137">
        <v>50</v>
      </c>
      <c r="U392" s="137">
        <v>42</v>
      </c>
      <c r="V392" s="137">
        <v>41</v>
      </c>
      <c r="W392" s="137">
        <v>37</v>
      </c>
      <c r="X392" s="137">
        <v>36</v>
      </c>
      <c r="Y392" s="137">
        <v>32</v>
      </c>
      <c r="Z392" s="137">
        <v>26</v>
      </c>
      <c r="AA392" s="137">
        <v>24</v>
      </c>
      <c r="AB392" s="137">
        <v>22</v>
      </c>
      <c r="AC392" s="137">
        <v>20</v>
      </c>
      <c r="AD392" s="137">
        <v>13</v>
      </c>
      <c r="AE392" s="137">
        <v>9</v>
      </c>
      <c r="AF392" s="137">
        <v>9</v>
      </c>
      <c r="AG392" s="137">
        <v>8</v>
      </c>
      <c r="AH392" s="137">
        <v>8</v>
      </c>
      <c r="AI392" s="137">
        <v>10</v>
      </c>
      <c r="AJ392" s="137">
        <v>10</v>
      </c>
      <c r="AK392" s="137">
        <v>12</v>
      </c>
      <c r="AL392" s="137">
        <v>11</v>
      </c>
      <c r="AM392" s="137">
        <v>8</v>
      </c>
      <c r="AN392" s="137">
        <v>7</v>
      </c>
      <c r="AO392" s="137">
        <v>8</v>
      </c>
    </row>
    <row r="393" spans="1:41" ht="18" customHeight="1">
      <c r="A393" s="122" t="s">
        <v>1336</v>
      </c>
      <c r="B393" s="136" t="s">
        <v>1337</v>
      </c>
      <c r="C393" s="137">
        <v>304</v>
      </c>
      <c r="D393" s="137">
        <v>259</v>
      </c>
      <c r="E393" s="137">
        <v>218</v>
      </c>
      <c r="F393" s="137">
        <v>187</v>
      </c>
      <c r="G393" s="137">
        <v>161</v>
      </c>
      <c r="H393" s="137">
        <v>149</v>
      </c>
      <c r="I393" s="137">
        <v>126</v>
      </c>
      <c r="J393" s="137">
        <v>112</v>
      </c>
      <c r="K393" s="137">
        <v>105</v>
      </c>
      <c r="L393" s="137">
        <v>89</v>
      </c>
      <c r="M393" s="137">
        <v>80</v>
      </c>
      <c r="N393" s="137">
        <v>80</v>
      </c>
      <c r="O393" s="137">
        <v>71</v>
      </c>
      <c r="P393" s="137">
        <v>65</v>
      </c>
      <c r="Q393" s="137">
        <v>58</v>
      </c>
      <c r="R393" s="137">
        <v>49</v>
      </c>
      <c r="S393" s="137">
        <v>43</v>
      </c>
      <c r="T393" s="137">
        <v>44</v>
      </c>
      <c r="U393" s="137">
        <v>38</v>
      </c>
      <c r="V393" s="137">
        <v>34</v>
      </c>
      <c r="W393" s="137">
        <v>30</v>
      </c>
      <c r="X393" s="137">
        <v>27</v>
      </c>
      <c r="Y393" s="137">
        <v>21</v>
      </c>
      <c r="Z393" s="137">
        <v>21</v>
      </c>
      <c r="AA393" s="137">
        <v>19</v>
      </c>
      <c r="AB393" s="137">
        <v>17</v>
      </c>
      <c r="AC393" s="137">
        <v>14</v>
      </c>
      <c r="AD393" s="137">
        <v>13</v>
      </c>
      <c r="AE393" s="137">
        <v>12</v>
      </c>
      <c r="AF393" s="137">
        <v>10</v>
      </c>
      <c r="AG393" s="137">
        <v>8</v>
      </c>
      <c r="AH393" s="137">
        <v>8</v>
      </c>
      <c r="AI393" s="137">
        <v>7</v>
      </c>
      <c r="AJ393" s="137">
        <v>6</v>
      </c>
      <c r="AK393" s="137">
        <v>6</v>
      </c>
      <c r="AL393" s="137">
        <v>6</v>
      </c>
      <c r="AM393" s="137">
        <v>8</v>
      </c>
      <c r="AN393" s="137">
        <v>7</v>
      </c>
      <c r="AO393" s="137">
        <v>7</v>
      </c>
    </row>
    <row r="394" spans="1:41" ht="18" customHeight="1">
      <c r="A394" s="122" t="s">
        <v>1338</v>
      </c>
      <c r="B394" s="136" t="s">
        <v>1339</v>
      </c>
      <c r="C394" s="137">
        <v>414</v>
      </c>
      <c r="D394" s="137">
        <v>347</v>
      </c>
      <c r="E394" s="137">
        <v>318</v>
      </c>
      <c r="F394" s="137">
        <v>276</v>
      </c>
      <c r="G394" s="137">
        <v>230</v>
      </c>
      <c r="H394" s="137">
        <v>212</v>
      </c>
      <c r="I394" s="137">
        <v>187</v>
      </c>
      <c r="J394" s="137">
        <v>169</v>
      </c>
      <c r="K394" s="137">
        <v>146</v>
      </c>
      <c r="L394" s="137">
        <v>134</v>
      </c>
      <c r="M394" s="137">
        <v>126</v>
      </c>
      <c r="N394" s="137">
        <v>117</v>
      </c>
      <c r="O394" s="137">
        <v>111</v>
      </c>
      <c r="P394" s="137">
        <v>102</v>
      </c>
      <c r="Q394" s="137">
        <v>98</v>
      </c>
      <c r="R394" s="137">
        <v>97</v>
      </c>
      <c r="S394" s="137">
        <v>91</v>
      </c>
      <c r="T394" s="137">
        <v>88</v>
      </c>
      <c r="U394" s="137">
        <v>77</v>
      </c>
      <c r="V394" s="137">
        <v>71</v>
      </c>
      <c r="W394" s="137">
        <v>55</v>
      </c>
      <c r="X394" s="137">
        <v>53</v>
      </c>
      <c r="Y394" s="137">
        <v>47</v>
      </c>
      <c r="Z394" s="137">
        <v>46</v>
      </c>
      <c r="AA394" s="137">
        <v>36</v>
      </c>
      <c r="AB394" s="137">
        <v>35</v>
      </c>
      <c r="AC394" s="137">
        <v>29</v>
      </c>
      <c r="AD394" s="137">
        <v>27</v>
      </c>
      <c r="AE394" s="137">
        <v>23</v>
      </c>
      <c r="AF394" s="137">
        <v>22</v>
      </c>
      <c r="AG394" s="137">
        <v>24</v>
      </c>
      <c r="AH394" s="137">
        <v>27</v>
      </c>
      <c r="AI394" s="137">
        <v>22</v>
      </c>
      <c r="AJ394" s="137">
        <v>19</v>
      </c>
      <c r="AK394" s="137">
        <v>20</v>
      </c>
      <c r="AL394" s="137">
        <v>22</v>
      </c>
      <c r="AM394" s="137">
        <v>23</v>
      </c>
      <c r="AN394" s="137">
        <v>24</v>
      </c>
      <c r="AO394" s="137">
        <v>22</v>
      </c>
    </row>
    <row r="395" spans="1:41" ht="18" customHeight="1">
      <c r="A395" s="122" t="s">
        <v>1340</v>
      </c>
      <c r="B395" s="136" t="s">
        <v>1341</v>
      </c>
      <c r="C395" s="137">
        <v>509</v>
      </c>
      <c r="D395" s="137">
        <v>439</v>
      </c>
      <c r="E395" s="137">
        <v>397</v>
      </c>
      <c r="F395" s="137">
        <v>359</v>
      </c>
      <c r="G395" s="137">
        <v>310</v>
      </c>
      <c r="H395" s="137">
        <v>295</v>
      </c>
      <c r="I395" s="137">
        <v>263</v>
      </c>
      <c r="J395" s="137">
        <v>247</v>
      </c>
      <c r="K395" s="137">
        <v>215</v>
      </c>
      <c r="L395" s="137">
        <v>193</v>
      </c>
      <c r="M395" s="137">
        <v>176</v>
      </c>
      <c r="N395" s="137">
        <v>158</v>
      </c>
      <c r="O395" s="137">
        <v>141</v>
      </c>
      <c r="P395" s="137">
        <v>136</v>
      </c>
      <c r="Q395" s="137">
        <v>115</v>
      </c>
      <c r="R395" s="137">
        <v>113</v>
      </c>
      <c r="S395" s="137">
        <v>109</v>
      </c>
      <c r="T395" s="137">
        <v>107</v>
      </c>
      <c r="U395" s="137">
        <v>101</v>
      </c>
      <c r="V395" s="137">
        <v>93</v>
      </c>
      <c r="W395" s="137">
        <v>93</v>
      </c>
      <c r="X395" s="137">
        <v>84</v>
      </c>
      <c r="Y395" s="137">
        <v>77</v>
      </c>
      <c r="Z395" s="137">
        <v>70</v>
      </c>
      <c r="AA395" s="137">
        <v>64</v>
      </c>
      <c r="AB395" s="137">
        <v>60</v>
      </c>
      <c r="AC395" s="137">
        <v>56</v>
      </c>
      <c r="AD395" s="137">
        <v>51</v>
      </c>
      <c r="AE395" s="137">
        <v>40</v>
      </c>
      <c r="AF395" s="137">
        <v>35</v>
      </c>
      <c r="AG395" s="137">
        <v>28</v>
      </c>
      <c r="AH395" s="137">
        <v>28</v>
      </c>
      <c r="AI395" s="137">
        <v>29</v>
      </c>
      <c r="AJ395" s="137">
        <v>29</v>
      </c>
      <c r="AK395" s="137">
        <v>30</v>
      </c>
      <c r="AL395" s="137">
        <v>31</v>
      </c>
      <c r="AM395" s="137">
        <v>35</v>
      </c>
      <c r="AN395" s="137">
        <v>41</v>
      </c>
      <c r="AO395" s="137">
        <v>40</v>
      </c>
    </row>
    <row r="396" spans="1:41" ht="18" customHeight="1">
      <c r="A396" s="122"/>
      <c r="B396" s="136" t="s">
        <v>727</v>
      </c>
      <c r="C396" s="137" t="s">
        <v>631</v>
      </c>
      <c r="D396" s="137">
        <v>0</v>
      </c>
      <c r="E396" s="137">
        <v>0</v>
      </c>
      <c r="F396" s="137">
        <v>0</v>
      </c>
      <c r="G396" s="137">
        <v>0</v>
      </c>
      <c r="H396" s="137">
        <v>0</v>
      </c>
      <c r="I396" s="137">
        <v>0</v>
      </c>
      <c r="J396" s="137">
        <v>0</v>
      </c>
      <c r="K396" s="137">
        <v>0</v>
      </c>
      <c r="L396" s="137">
        <v>0</v>
      </c>
      <c r="M396" s="137">
        <v>0</v>
      </c>
      <c r="N396" s="137">
        <v>0</v>
      </c>
      <c r="O396" s="137">
        <v>0</v>
      </c>
      <c r="P396" s="137">
        <v>0</v>
      </c>
      <c r="Q396" s="137">
        <v>0</v>
      </c>
      <c r="R396" s="137">
        <v>0</v>
      </c>
      <c r="S396" s="137">
        <v>0</v>
      </c>
      <c r="T396" s="137">
        <v>0</v>
      </c>
      <c r="U396" s="137">
        <v>0</v>
      </c>
      <c r="V396" s="137">
        <v>0</v>
      </c>
      <c r="W396" s="137">
        <v>0</v>
      </c>
      <c r="X396" s="137">
        <v>0</v>
      </c>
      <c r="Y396" s="137">
        <v>0</v>
      </c>
      <c r="Z396" s="137">
        <v>0</v>
      </c>
      <c r="AA396" s="137">
        <v>0</v>
      </c>
      <c r="AB396" s="137">
        <v>0</v>
      </c>
      <c r="AC396" s="137">
        <v>0</v>
      </c>
      <c r="AD396" s="137">
        <v>0</v>
      </c>
      <c r="AE396" s="137">
        <v>0</v>
      </c>
      <c r="AF396" s="137">
        <v>0</v>
      </c>
      <c r="AG396" s="137">
        <v>0</v>
      </c>
      <c r="AH396" s="137">
        <v>0</v>
      </c>
      <c r="AI396" s="137">
        <v>0</v>
      </c>
      <c r="AJ396" s="137">
        <v>0</v>
      </c>
      <c r="AK396" s="137">
        <v>0</v>
      </c>
      <c r="AL396" s="137">
        <v>0</v>
      </c>
      <c r="AM396" s="137">
        <v>0</v>
      </c>
      <c r="AN396" s="137">
        <v>0</v>
      </c>
      <c r="AO396" s="137">
        <v>0</v>
      </c>
    </row>
    <row r="397" spans="1:41" ht="18" customHeight="1">
      <c r="A397" s="122"/>
      <c r="B397" s="136" t="s">
        <v>650</v>
      </c>
      <c r="C397" s="137">
        <v>6</v>
      </c>
      <c r="D397" s="137">
        <v>6</v>
      </c>
      <c r="E397" s="137" t="s">
        <v>631</v>
      </c>
      <c r="F397" s="137">
        <v>5</v>
      </c>
      <c r="G397" s="137">
        <v>5</v>
      </c>
      <c r="H397" s="137">
        <v>5</v>
      </c>
      <c r="I397" s="137" t="s">
        <v>631</v>
      </c>
      <c r="J397" s="137" t="s">
        <v>631</v>
      </c>
      <c r="K397" s="137" t="s">
        <v>631</v>
      </c>
      <c r="L397" s="137">
        <v>5</v>
      </c>
      <c r="M397" s="137">
        <v>6</v>
      </c>
      <c r="N397" s="137">
        <v>6</v>
      </c>
      <c r="O397" s="137">
        <v>6</v>
      </c>
      <c r="P397" s="137">
        <v>6</v>
      </c>
      <c r="Q397" s="137">
        <v>5</v>
      </c>
      <c r="R397" s="137">
        <v>5</v>
      </c>
      <c r="S397" s="137">
        <v>5</v>
      </c>
      <c r="T397" s="137">
        <v>5</v>
      </c>
      <c r="U397" s="137">
        <v>6</v>
      </c>
      <c r="V397" s="137">
        <v>6</v>
      </c>
      <c r="W397" s="137">
        <v>6</v>
      </c>
      <c r="X397" s="137">
        <v>6</v>
      </c>
      <c r="Y397" s="137">
        <v>5</v>
      </c>
      <c r="Z397" s="137">
        <v>5</v>
      </c>
      <c r="AA397" s="137">
        <v>5</v>
      </c>
      <c r="AB397" s="137">
        <v>5</v>
      </c>
      <c r="AC397" s="137">
        <v>5</v>
      </c>
      <c r="AD397" s="137">
        <v>5</v>
      </c>
      <c r="AE397" s="137">
        <v>5</v>
      </c>
      <c r="AF397" s="137">
        <v>5</v>
      </c>
      <c r="AG397" s="137">
        <v>6</v>
      </c>
      <c r="AH397" s="137">
        <v>6</v>
      </c>
      <c r="AI397" s="137">
        <v>6</v>
      </c>
      <c r="AJ397" s="137">
        <v>5</v>
      </c>
      <c r="AK397" s="137">
        <v>5</v>
      </c>
      <c r="AL397" s="137">
        <v>5</v>
      </c>
      <c r="AM397" s="137">
        <v>5</v>
      </c>
      <c r="AN397" s="137">
        <v>5</v>
      </c>
      <c r="AO397" s="137">
        <v>5</v>
      </c>
    </row>
    <row r="398" spans="1:41" ht="18" customHeight="1">
      <c r="A398" s="122" t="s">
        <v>1342</v>
      </c>
      <c r="B398" s="136" t="s">
        <v>548</v>
      </c>
      <c r="C398" s="137">
        <v>6368</v>
      </c>
      <c r="D398" s="137">
        <v>5389</v>
      </c>
      <c r="E398" s="137">
        <v>4641</v>
      </c>
      <c r="F398" s="137">
        <v>4009</v>
      </c>
      <c r="G398" s="137">
        <v>3637</v>
      </c>
      <c r="H398" s="137">
        <v>3308</v>
      </c>
      <c r="I398" s="137">
        <v>2696</v>
      </c>
      <c r="J398" s="137">
        <v>2434</v>
      </c>
      <c r="K398" s="137">
        <v>2112</v>
      </c>
      <c r="L398" s="137">
        <v>1936</v>
      </c>
      <c r="M398" s="137">
        <v>1827</v>
      </c>
      <c r="N398" s="137">
        <v>1720</v>
      </c>
      <c r="O398" s="137">
        <v>1649</v>
      </c>
      <c r="P398" s="137">
        <v>1549</v>
      </c>
      <c r="Q398" s="137">
        <v>1404</v>
      </c>
      <c r="R398" s="137">
        <v>1384</v>
      </c>
      <c r="S398" s="137">
        <v>1291</v>
      </c>
      <c r="T398" s="137">
        <v>1246</v>
      </c>
      <c r="U398" s="137">
        <v>1122</v>
      </c>
      <c r="V398" s="137">
        <v>1085</v>
      </c>
      <c r="W398" s="137">
        <v>988</v>
      </c>
      <c r="X398" s="137">
        <v>919</v>
      </c>
      <c r="Y398" s="137">
        <v>823</v>
      </c>
      <c r="Z398" s="137">
        <v>745</v>
      </c>
      <c r="AA398" s="137">
        <v>679</v>
      </c>
      <c r="AB398" s="137">
        <v>615</v>
      </c>
      <c r="AC398" s="137">
        <v>524</v>
      </c>
      <c r="AD398" s="137">
        <v>435</v>
      </c>
      <c r="AE398" s="137">
        <v>365</v>
      </c>
      <c r="AF398" s="137">
        <v>330</v>
      </c>
      <c r="AG398" s="137">
        <v>298</v>
      </c>
      <c r="AH398" s="137">
        <v>285</v>
      </c>
      <c r="AI398" s="137">
        <v>267</v>
      </c>
      <c r="AJ398" s="137">
        <v>247</v>
      </c>
      <c r="AK398" s="137">
        <v>227</v>
      </c>
      <c r="AL398" s="137">
        <v>235</v>
      </c>
      <c r="AM398" s="137">
        <v>228</v>
      </c>
      <c r="AN398" s="137">
        <v>225</v>
      </c>
      <c r="AO398" s="137">
        <v>212</v>
      </c>
    </row>
    <row r="399" spans="1:41" ht="18" customHeight="1">
      <c r="A399" s="122" t="s">
        <v>1343</v>
      </c>
      <c r="B399" s="136" t="s">
        <v>1344</v>
      </c>
      <c r="C399" s="137">
        <v>327</v>
      </c>
      <c r="D399" s="137">
        <v>296</v>
      </c>
      <c r="E399" s="137">
        <v>257</v>
      </c>
      <c r="F399" s="137">
        <v>225</v>
      </c>
      <c r="G399" s="137">
        <v>201</v>
      </c>
      <c r="H399" s="137">
        <v>184</v>
      </c>
      <c r="I399" s="137">
        <v>170</v>
      </c>
      <c r="J399" s="137">
        <v>164</v>
      </c>
      <c r="K399" s="137">
        <v>139</v>
      </c>
      <c r="L399" s="137">
        <v>129</v>
      </c>
      <c r="M399" s="137">
        <v>122</v>
      </c>
      <c r="N399" s="137">
        <v>112</v>
      </c>
      <c r="O399" s="137">
        <v>105</v>
      </c>
      <c r="P399" s="137">
        <v>101</v>
      </c>
      <c r="Q399" s="137">
        <v>99</v>
      </c>
      <c r="R399" s="137">
        <v>95</v>
      </c>
      <c r="S399" s="137">
        <v>85</v>
      </c>
      <c r="T399" s="137">
        <v>80</v>
      </c>
      <c r="U399" s="137">
        <v>73</v>
      </c>
      <c r="V399" s="137">
        <v>76</v>
      </c>
      <c r="W399" s="137">
        <v>62</v>
      </c>
      <c r="X399" s="137">
        <v>56</v>
      </c>
      <c r="Y399" s="137">
        <v>50</v>
      </c>
      <c r="Z399" s="137">
        <v>48</v>
      </c>
      <c r="AA399" s="137">
        <v>40</v>
      </c>
      <c r="AB399" s="137">
        <v>35</v>
      </c>
      <c r="AC399" s="137">
        <v>31</v>
      </c>
      <c r="AD399" s="137">
        <v>29</v>
      </c>
      <c r="AE399" s="137">
        <v>26</v>
      </c>
      <c r="AF399" s="137">
        <v>24</v>
      </c>
      <c r="AG399" s="137">
        <v>24</v>
      </c>
      <c r="AH399" s="137">
        <v>26</v>
      </c>
      <c r="AI399" s="137">
        <v>25</v>
      </c>
      <c r="AJ399" s="137">
        <v>24</v>
      </c>
      <c r="AK399" s="137">
        <v>22</v>
      </c>
      <c r="AL399" s="137">
        <v>23</v>
      </c>
      <c r="AM399" s="137">
        <v>21</v>
      </c>
      <c r="AN399" s="137">
        <v>24</v>
      </c>
      <c r="AO399" s="137">
        <v>23</v>
      </c>
    </row>
    <row r="400" spans="1:41" ht="18" customHeight="1">
      <c r="A400" s="136" t="s">
        <v>1345</v>
      </c>
      <c r="B400" s="136" t="s">
        <v>1346</v>
      </c>
      <c r="C400" s="137">
        <v>124</v>
      </c>
      <c r="D400" s="137">
        <v>113</v>
      </c>
      <c r="E400" s="137">
        <v>99</v>
      </c>
      <c r="F400" s="137">
        <v>89</v>
      </c>
      <c r="G400" s="137">
        <v>75</v>
      </c>
      <c r="H400" s="137">
        <v>73</v>
      </c>
      <c r="I400" s="137">
        <v>75</v>
      </c>
      <c r="J400" s="137">
        <v>65</v>
      </c>
      <c r="K400" s="137">
        <v>59</v>
      </c>
      <c r="L400" s="137">
        <v>59</v>
      </c>
      <c r="M400" s="137">
        <v>52</v>
      </c>
      <c r="N400" s="137">
        <v>48</v>
      </c>
      <c r="O400" s="137">
        <v>49</v>
      </c>
      <c r="P400" s="137">
        <v>42</v>
      </c>
      <c r="Q400" s="137">
        <v>37</v>
      </c>
      <c r="R400" s="137">
        <v>43</v>
      </c>
      <c r="S400" s="137">
        <v>39</v>
      </c>
      <c r="T400" s="137">
        <v>38</v>
      </c>
      <c r="U400" s="137">
        <v>37</v>
      </c>
      <c r="V400" s="137">
        <v>33</v>
      </c>
      <c r="W400" s="137">
        <v>30</v>
      </c>
      <c r="X400" s="137">
        <v>28</v>
      </c>
      <c r="Y400" s="137">
        <v>27</v>
      </c>
      <c r="Z400" s="137">
        <v>23</v>
      </c>
      <c r="AA400" s="137">
        <v>21</v>
      </c>
      <c r="AB400" s="137">
        <v>21</v>
      </c>
      <c r="AC400" s="137">
        <v>17</v>
      </c>
      <c r="AD400" s="137">
        <v>14</v>
      </c>
      <c r="AE400" s="137">
        <v>14</v>
      </c>
      <c r="AF400" s="137">
        <v>8</v>
      </c>
      <c r="AG400" s="137">
        <v>8</v>
      </c>
      <c r="AH400" s="137">
        <v>5</v>
      </c>
      <c r="AI400" s="137" t="s">
        <v>631</v>
      </c>
      <c r="AJ400" s="137" t="s">
        <v>631</v>
      </c>
      <c r="AK400" s="137" t="s">
        <v>631</v>
      </c>
      <c r="AL400" s="137" t="s">
        <v>631</v>
      </c>
      <c r="AM400" s="137" t="s">
        <v>631</v>
      </c>
      <c r="AN400" s="137">
        <v>5</v>
      </c>
      <c r="AO400" s="137" t="s">
        <v>631</v>
      </c>
    </row>
    <row r="401" spans="1:41" ht="18" customHeight="1">
      <c r="A401" s="122" t="s">
        <v>1347</v>
      </c>
      <c r="B401" s="136" t="s">
        <v>1348</v>
      </c>
      <c r="C401" s="137">
        <v>215</v>
      </c>
      <c r="D401" s="137">
        <v>183</v>
      </c>
      <c r="E401" s="137">
        <v>151</v>
      </c>
      <c r="F401" s="137">
        <v>130</v>
      </c>
      <c r="G401" s="137">
        <v>117</v>
      </c>
      <c r="H401" s="137">
        <v>116</v>
      </c>
      <c r="I401" s="137">
        <v>102</v>
      </c>
      <c r="J401" s="137">
        <v>91</v>
      </c>
      <c r="K401" s="137">
        <v>84</v>
      </c>
      <c r="L401" s="137">
        <v>77</v>
      </c>
      <c r="M401" s="137">
        <v>72</v>
      </c>
      <c r="N401" s="137">
        <v>63</v>
      </c>
      <c r="O401" s="137">
        <v>63</v>
      </c>
      <c r="P401" s="137">
        <v>60</v>
      </c>
      <c r="Q401" s="137">
        <v>53</v>
      </c>
      <c r="R401" s="137">
        <v>54</v>
      </c>
      <c r="S401" s="137">
        <v>49</v>
      </c>
      <c r="T401" s="137">
        <v>48</v>
      </c>
      <c r="U401" s="137">
        <v>40</v>
      </c>
      <c r="V401" s="137">
        <v>38</v>
      </c>
      <c r="W401" s="137">
        <v>35</v>
      </c>
      <c r="X401" s="137">
        <v>31</v>
      </c>
      <c r="Y401" s="137">
        <v>27</v>
      </c>
      <c r="Z401" s="137">
        <v>26</v>
      </c>
      <c r="AA401" s="137">
        <v>17</v>
      </c>
      <c r="AB401" s="137">
        <v>13</v>
      </c>
      <c r="AC401" s="137">
        <v>10</v>
      </c>
      <c r="AD401" s="137">
        <v>10</v>
      </c>
      <c r="AE401" s="137">
        <v>8</v>
      </c>
      <c r="AF401" s="137">
        <v>7</v>
      </c>
      <c r="AG401" s="137">
        <v>6</v>
      </c>
      <c r="AH401" s="137">
        <v>6</v>
      </c>
      <c r="AI401" s="137">
        <v>7</v>
      </c>
      <c r="AJ401" s="137">
        <v>7</v>
      </c>
      <c r="AK401" s="137">
        <v>7</v>
      </c>
      <c r="AL401" s="137">
        <v>6</v>
      </c>
      <c r="AM401" s="137">
        <v>7</v>
      </c>
      <c r="AN401" s="137">
        <v>6</v>
      </c>
      <c r="AO401" s="137">
        <v>5</v>
      </c>
    </row>
    <row r="402" spans="1:41" ht="18" customHeight="1">
      <c r="A402" s="122" t="s">
        <v>1349</v>
      </c>
      <c r="B402" s="136" t="s">
        <v>1350</v>
      </c>
      <c r="C402" s="137">
        <v>222</v>
      </c>
      <c r="D402" s="137">
        <v>190</v>
      </c>
      <c r="E402" s="137">
        <v>156</v>
      </c>
      <c r="F402" s="137">
        <v>132</v>
      </c>
      <c r="G402" s="137">
        <v>106</v>
      </c>
      <c r="H402" s="137">
        <v>107</v>
      </c>
      <c r="I402" s="137">
        <v>89</v>
      </c>
      <c r="J402" s="137">
        <v>81</v>
      </c>
      <c r="K402" s="137">
        <v>77</v>
      </c>
      <c r="L402" s="137">
        <v>71</v>
      </c>
      <c r="M402" s="137">
        <v>71</v>
      </c>
      <c r="N402" s="137">
        <v>67</v>
      </c>
      <c r="O402" s="137">
        <v>64</v>
      </c>
      <c r="P402" s="137">
        <v>65</v>
      </c>
      <c r="Q402" s="137">
        <v>63</v>
      </c>
      <c r="R402" s="137">
        <v>66</v>
      </c>
      <c r="S402" s="137">
        <v>60</v>
      </c>
      <c r="T402" s="137">
        <v>60</v>
      </c>
      <c r="U402" s="137">
        <v>54</v>
      </c>
      <c r="V402" s="137">
        <v>56</v>
      </c>
      <c r="W402" s="137">
        <v>51</v>
      </c>
      <c r="X402" s="137">
        <v>49</v>
      </c>
      <c r="Y402" s="137">
        <v>46</v>
      </c>
      <c r="Z402" s="137">
        <v>39</v>
      </c>
      <c r="AA402" s="137">
        <v>35</v>
      </c>
      <c r="AB402" s="137">
        <v>31</v>
      </c>
      <c r="AC402" s="137">
        <v>24</v>
      </c>
      <c r="AD402" s="137">
        <v>15</v>
      </c>
      <c r="AE402" s="137">
        <v>14</v>
      </c>
      <c r="AF402" s="137">
        <v>15</v>
      </c>
      <c r="AG402" s="137">
        <v>12</v>
      </c>
      <c r="AH402" s="137">
        <v>12</v>
      </c>
      <c r="AI402" s="137">
        <v>10</v>
      </c>
      <c r="AJ402" s="137">
        <v>8</v>
      </c>
      <c r="AK402" s="137">
        <v>5</v>
      </c>
      <c r="AL402" s="137">
        <v>8</v>
      </c>
      <c r="AM402" s="137">
        <v>8</v>
      </c>
      <c r="AN402" s="137">
        <v>7</v>
      </c>
      <c r="AO402" s="137">
        <v>8</v>
      </c>
    </row>
    <row r="403" spans="1:41" ht="18" customHeight="1">
      <c r="A403" s="122" t="s">
        <v>1351</v>
      </c>
      <c r="B403" s="136" t="s">
        <v>1352</v>
      </c>
      <c r="C403" s="137">
        <v>190</v>
      </c>
      <c r="D403" s="137">
        <v>153</v>
      </c>
      <c r="E403" s="137">
        <v>130</v>
      </c>
      <c r="F403" s="137">
        <v>111</v>
      </c>
      <c r="G403" s="137">
        <v>95</v>
      </c>
      <c r="H403" s="137">
        <v>90</v>
      </c>
      <c r="I403" s="137">
        <v>86</v>
      </c>
      <c r="J403" s="137">
        <v>78</v>
      </c>
      <c r="K403" s="137">
        <v>66</v>
      </c>
      <c r="L403" s="137">
        <v>60</v>
      </c>
      <c r="M403" s="137">
        <v>55</v>
      </c>
      <c r="N403" s="137">
        <v>46</v>
      </c>
      <c r="O403" s="137">
        <v>46</v>
      </c>
      <c r="P403" s="137">
        <v>41</v>
      </c>
      <c r="Q403" s="137">
        <v>33</v>
      </c>
      <c r="R403" s="137">
        <v>31</v>
      </c>
      <c r="S403" s="137">
        <v>34</v>
      </c>
      <c r="T403" s="137">
        <v>35</v>
      </c>
      <c r="U403" s="137">
        <v>34</v>
      </c>
      <c r="V403" s="137">
        <v>34</v>
      </c>
      <c r="W403" s="137">
        <v>31</v>
      </c>
      <c r="X403" s="137">
        <v>27</v>
      </c>
      <c r="Y403" s="137">
        <v>27</v>
      </c>
      <c r="Z403" s="137">
        <v>24</v>
      </c>
      <c r="AA403" s="137">
        <v>21</v>
      </c>
      <c r="AB403" s="137">
        <v>16</v>
      </c>
      <c r="AC403" s="137">
        <v>15</v>
      </c>
      <c r="AD403" s="137">
        <v>10</v>
      </c>
      <c r="AE403" s="137">
        <v>9</v>
      </c>
      <c r="AF403" s="137">
        <v>11</v>
      </c>
      <c r="AG403" s="137">
        <v>11</v>
      </c>
      <c r="AH403" s="137">
        <v>11</v>
      </c>
      <c r="AI403" s="137">
        <v>10</v>
      </c>
      <c r="AJ403" s="137">
        <v>9</v>
      </c>
      <c r="AK403" s="137">
        <v>10</v>
      </c>
      <c r="AL403" s="137">
        <v>11</v>
      </c>
      <c r="AM403" s="137">
        <v>12</v>
      </c>
      <c r="AN403" s="137">
        <v>12</v>
      </c>
      <c r="AO403" s="137">
        <v>11</v>
      </c>
    </row>
    <row r="404" spans="1:41" ht="18" customHeight="1">
      <c r="A404" s="122" t="s">
        <v>1353</v>
      </c>
      <c r="B404" s="136" t="s">
        <v>1354</v>
      </c>
      <c r="C404" s="137">
        <v>256</v>
      </c>
      <c r="D404" s="137">
        <v>215</v>
      </c>
      <c r="E404" s="137">
        <v>191</v>
      </c>
      <c r="F404" s="137">
        <v>179</v>
      </c>
      <c r="G404" s="137">
        <v>154</v>
      </c>
      <c r="H404" s="137">
        <v>146</v>
      </c>
      <c r="I404" s="137">
        <v>130</v>
      </c>
      <c r="J404" s="137">
        <v>118</v>
      </c>
      <c r="K404" s="137">
        <v>101</v>
      </c>
      <c r="L404" s="137">
        <v>96</v>
      </c>
      <c r="M404" s="137">
        <v>98</v>
      </c>
      <c r="N404" s="137">
        <v>90</v>
      </c>
      <c r="O404" s="137">
        <v>86</v>
      </c>
      <c r="P404" s="137">
        <v>89</v>
      </c>
      <c r="Q404" s="137">
        <v>85</v>
      </c>
      <c r="R404" s="137">
        <v>85</v>
      </c>
      <c r="S404" s="137">
        <v>75</v>
      </c>
      <c r="T404" s="137">
        <v>69</v>
      </c>
      <c r="U404" s="137">
        <v>57</v>
      </c>
      <c r="V404" s="137">
        <v>52</v>
      </c>
      <c r="W404" s="137">
        <v>53</v>
      </c>
      <c r="X404" s="137">
        <v>51</v>
      </c>
      <c r="Y404" s="137">
        <v>49</v>
      </c>
      <c r="Z404" s="137">
        <v>44</v>
      </c>
      <c r="AA404" s="137">
        <v>35</v>
      </c>
      <c r="AB404" s="137">
        <v>35</v>
      </c>
      <c r="AC404" s="137">
        <v>29</v>
      </c>
      <c r="AD404" s="137">
        <v>22</v>
      </c>
      <c r="AE404" s="137">
        <v>18</v>
      </c>
      <c r="AF404" s="137">
        <v>17</v>
      </c>
      <c r="AG404" s="137">
        <v>17</v>
      </c>
      <c r="AH404" s="137">
        <v>15</v>
      </c>
      <c r="AI404" s="137">
        <v>13</v>
      </c>
      <c r="AJ404" s="137">
        <v>12</v>
      </c>
      <c r="AK404" s="137">
        <v>12</v>
      </c>
      <c r="AL404" s="137">
        <v>11</v>
      </c>
      <c r="AM404" s="137">
        <v>9</v>
      </c>
      <c r="AN404" s="137">
        <v>11</v>
      </c>
      <c r="AO404" s="137">
        <v>11</v>
      </c>
    </row>
    <row r="405" spans="1:41" ht="18" customHeight="1">
      <c r="A405" s="122" t="s">
        <v>1355</v>
      </c>
      <c r="B405" s="136" t="s">
        <v>1356</v>
      </c>
      <c r="C405" s="137">
        <v>203</v>
      </c>
      <c r="D405" s="137">
        <v>171</v>
      </c>
      <c r="E405" s="137">
        <v>146</v>
      </c>
      <c r="F405" s="137">
        <v>126</v>
      </c>
      <c r="G405" s="137">
        <v>107</v>
      </c>
      <c r="H405" s="137">
        <v>104</v>
      </c>
      <c r="I405" s="137">
        <v>93</v>
      </c>
      <c r="J405" s="137">
        <v>87</v>
      </c>
      <c r="K405" s="137">
        <v>79</v>
      </c>
      <c r="L405" s="137">
        <v>76</v>
      </c>
      <c r="M405" s="137">
        <v>72</v>
      </c>
      <c r="N405" s="137">
        <v>64</v>
      </c>
      <c r="O405" s="137">
        <v>59</v>
      </c>
      <c r="P405" s="137">
        <v>58</v>
      </c>
      <c r="Q405" s="137">
        <v>55</v>
      </c>
      <c r="R405" s="137">
        <v>47</v>
      </c>
      <c r="S405" s="137">
        <v>38</v>
      </c>
      <c r="T405" s="137">
        <v>36</v>
      </c>
      <c r="U405" s="137">
        <v>31</v>
      </c>
      <c r="V405" s="137">
        <v>31</v>
      </c>
      <c r="W405" s="137">
        <v>30</v>
      </c>
      <c r="X405" s="137">
        <v>26</v>
      </c>
      <c r="Y405" s="137">
        <v>24</v>
      </c>
      <c r="Z405" s="137">
        <v>22</v>
      </c>
      <c r="AA405" s="137">
        <v>17</v>
      </c>
      <c r="AB405" s="137">
        <v>16</v>
      </c>
      <c r="AC405" s="137">
        <v>8</v>
      </c>
      <c r="AD405" s="137">
        <v>8</v>
      </c>
      <c r="AE405" s="137">
        <v>6</v>
      </c>
      <c r="AF405" s="137">
        <v>5</v>
      </c>
      <c r="AG405" s="137">
        <v>5</v>
      </c>
      <c r="AH405" s="137">
        <v>6</v>
      </c>
      <c r="AI405" s="137" t="s">
        <v>631</v>
      </c>
      <c r="AJ405" s="137">
        <v>5</v>
      </c>
      <c r="AK405" s="137" t="s">
        <v>631</v>
      </c>
      <c r="AL405" s="137" t="s">
        <v>631</v>
      </c>
      <c r="AM405" s="137" t="s">
        <v>631</v>
      </c>
      <c r="AN405" s="137">
        <v>5</v>
      </c>
      <c r="AO405" s="137" t="s">
        <v>631</v>
      </c>
    </row>
    <row r="406" spans="1:41" ht="18" customHeight="1">
      <c r="A406" s="122" t="s">
        <v>1357</v>
      </c>
      <c r="B406" s="136" t="s">
        <v>1358</v>
      </c>
      <c r="C406" s="137">
        <v>304</v>
      </c>
      <c r="D406" s="137">
        <v>267</v>
      </c>
      <c r="E406" s="137">
        <v>242</v>
      </c>
      <c r="F406" s="137">
        <v>217</v>
      </c>
      <c r="G406" s="137">
        <v>181</v>
      </c>
      <c r="H406" s="137">
        <v>171</v>
      </c>
      <c r="I406" s="137">
        <v>153</v>
      </c>
      <c r="J406" s="137">
        <v>139</v>
      </c>
      <c r="K406" s="137">
        <v>121</v>
      </c>
      <c r="L406" s="137">
        <v>103</v>
      </c>
      <c r="M406" s="137">
        <v>91</v>
      </c>
      <c r="N406" s="137">
        <v>86</v>
      </c>
      <c r="O406" s="137">
        <v>82</v>
      </c>
      <c r="P406" s="137">
        <v>75</v>
      </c>
      <c r="Q406" s="137">
        <v>69</v>
      </c>
      <c r="R406" s="137">
        <v>65</v>
      </c>
      <c r="S406" s="137">
        <v>60</v>
      </c>
      <c r="T406" s="137">
        <v>55</v>
      </c>
      <c r="U406" s="137">
        <v>51</v>
      </c>
      <c r="V406" s="137">
        <v>50</v>
      </c>
      <c r="W406" s="137">
        <v>43</v>
      </c>
      <c r="X406" s="137">
        <v>42</v>
      </c>
      <c r="Y406" s="137">
        <v>39</v>
      </c>
      <c r="Z406" s="137">
        <v>35</v>
      </c>
      <c r="AA406" s="137">
        <v>34</v>
      </c>
      <c r="AB406" s="137">
        <v>34</v>
      </c>
      <c r="AC406" s="137">
        <v>30</v>
      </c>
      <c r="AD406" s="137">
        <v>31</v>
      </c>
      <c r="AE406" s="137">
        <v>28</v>
      </c>
      <c r="AF406" s="137">
        <v>24</v>
      </c>
      <c r="AG406" s="137">
        <v>23</v>
      </c>
      <c r="AH406" s="137">
        <v>25</v>
      </c>
      <c r="AI406" s="137">
        <v>25</v>
      </c>
      <c r="AJ406" s="137">
        <v>25</v>
      </c>
      <c r="AK406" s="137">
        <v>25</v>
      </c>
      <c r="AL406" s="137">
        <v>26</v>
      </c>
      <c r="AM406" s="137">
        <v>22</v>
      </c>
      <c r="AN406" s="137">
        <v>13</v>
      </c>
      <c r="AO406" s="137">
        <v>14</v>
      </c>
    </row>
    <row r="407" spans="1:41" ht="18" customHeight="1">
      <c r="A407" s="136" t="s">
        <v>1359</v>
      </c>
      <c r="B407" s="136" t="s">
        <v>1360</v>
      </c>
      <c r="C407" s="137">
        <v>155</v>
      </c>
      <c r="D407" s="137">
        <v>133</v>
      </c>
      <c r="E407" s="137">
        <v>112</v>
      </c>
      <c r="F407" s="137">
        <v>93</v>
      </c>
      <c r="G407" s="137">
        <v>73</v>
      </c>
      <c r="H407" s="137">
        <v>70</v>
      </c>
      <c r="I407" s="137">
        <v>56</v>
      </c>
      <c r="J407" s="137">
        <v>50</v>
      </c>
      <c r="K407" s="137">
        <v>40</v>
      </c>
      <c r="L407" s="137">
        <v>37</v>
      </c>
      <c r="M407" s="137">
        <v>31</v>
      </c>
      <c r="N407" s="137">
        <v>28</v>
      </c>
      <c r="O407" s="137">
        <v>22</v>
      </c>
      <c r="P407" s="137">
        <v>24</v>
      </c>
      <c r="Q407" s="137">
        <v>24</v>
      </c>
      <c r="R407" s="137">
        <v>21</v>
      </c>
      <c r="S407" s="137">
        <v>24</v>
      </c>
      <c r="T407" s="137">
        <v>21</v>
      </c>
      <c r="U407" s="137">
        <v>18</v>
      </c>
      <c r="V407" s="137">
        <v>18</v>
      </c>
      <c r="W407" s="137">
        <v>16</v>
      </c>
      <c r="X407" s="137">
        <v>13</v>
      </c>
      <c r="Y407" s="137">
        <v>11</v>
      </c>
      <c r="Z407" s="137">
        <v>11</v>
      </c>
      <c r="AA407" s="137">
        <v>11</v>
      </c>
      <c r="AB407" s="137">
        <v>11</v>
      </c>
      <c r="AC407" s="137">
        <v>10</v>
      </c>
      <c r="AD407" s="137">
        <v>9</v>
      </c>
      <c r="AE407" s="137">
        <v>8</v>
      </c>
      <c r="AF407" s="137">
        <v>7</v>
      </c>
      <c r="AG407" s="137">
        <v>5</v>
      </c>
      <c r="AH407" s="137" t="s">
        <v>631</v>
      </c>
      <c r="AI407" s="137">
        <v>6</v>
      </c>
      <c r="AJ407" s="137">
        <v>6</v>
      </c>
      <c r="AK407" s="137">
        <v>6</v>
      </c>
      <c r="AL407" s="137">
        <v>6</v>
      </c>
      <c r="AM407" s="137">
        <v>7</v>
      </c>
      <c r="AN407" s="137">
        <v>7</v>
      </c>
      <c r="AO407" s="137">
        <v>7</v>
      </c>
    </row>
    <row r="408" spans="1:41" ht="18" customHeight="1">
      <c r="A408" s="122" t="s">
        <v>1361</v>
      </c>
      <c r="B408" s="136" t="s">
        <v>1362</v>
      </c>
      <c r="C408" s="137">
        <v>290</v>
      </c>
      <c r="D408" s="137">
        <v>241</v>
      </c>
      <c r="E408" s="137">
        <v>216</v>
      </c>
      <c r="F408" s="137">
        <v>183</v>
      </c>
      <c r="G408" s="137">
        <v>138</v>
      </c>
      <c r="H408" s="137">
        <v>133</v>
      </c>
      <c r="I408" s="137">
        <v>110</v>
      </c>
      <c r="J408" s="137">
        <v>95</v>
      </c>
      <c r="K408" s="137">
        <v>81</v>
      </c>
      <c r="L408" s="137">
        <v>73</v>
      </c>
      <c r="M408" s="137">
        <v>68</v>
      </c>
      <c r="N408" s="137">
        <v>70</v>
      </c>
      <c r="O408" s="137">
        <v>68</v>
      </c>
      <c r="P408" s="137">
        <v>68</v>
      </c>
      <c r="Q408" s="137">
        <v>62</v>
      </c>
      <c r="R408" s="137">
        <v>55</v>
      </c>
      <c r="S408" s="137">
        <v>55</v>
      </c>
      <c r="T408" s="137">
        <v>52</v>
      </c>
      <c r="U408" s="137">
        <v>48</v>
      </c>
      <c r="V408" s="137">
        <v>46</v>
      </c>
      <c r="W408" s="137">
        <v>41</v>
      </c>
      <c r="X408" s="137">
        <v>40</v>
      </c>
      <c r="Y408" s="137">
        <v>42</v>
      </c>
      <c r="Z408" s="137">
        <v>36</v>
      </c>
      <c r="AA408" s="137">
        <v>36</v>
      </c>
      <c r="AB408" s="137">
        <v>33</v>
      </c>
      <c r="AC408" s="137">
        <v>29</v>
      </c>
      <c r="AD408" s="137">
        <v>27</v>
      </c>
      <c r="AE408" s="137">
        <v>24</v>
      </c>
      <c r="AF408" s="137">
        <v>19</v>
      </c>
      <c r="AG408" s="137">
        <v>15</v>
      </c>
      <c r="AH408" s="137">
        <v>13</v>
      </c>
      <c r="AI408" s="137">
        <v>14</v>
      </c>
      <c r="AJ408" s="137">
        <v>11</v>
      </c>
      <c r="AK408" s="137">
        <v>7</v>
      </c>
      <c r="AL408" s="137">
        <v>9</v>
      </c>
      <c r="AM408" s="137">
        <v>9</v>
      </c>
      <c r="AN408" s="137">
        <v>9</v>
      </c>
      <c r="AO408" s="137">
        <v>9</v>
      </c>
    </row>
    <row r="409" spans="1:41" ht="18" customHeight="1">
      <c r="A409" s="122" t="s">
        <v>1363</v>
      </c>
      <c r="B409" s="136" t="s">
        <v>1364</v>
      </c>
      <c r="C409" s="137">
        <v>347</v>
      </c>
      <c r="D409" s="137">
        <v>291</v>
      </c>
      <c r="E409" s="137">
        <v>259</v>
      </c>
      <c r="F409" s="137">
        <v>218</v>
      </c>
      <c r="G409" s="137">
        <v>178</v>
      </c>
      <c r="H409" s="137">
        <v>169</v>
      </c>
      <c r="I409" s="137">
        <v>149</v>
      </c>
      <c r="J409" s="137">
        <v>129</v>
      </c>
      <c r="K409" s="137">
        <v>109</v>
      </c>
      <c r="L409" s="137">
        <v>105</v>
      </c>
      <c r="M409" s="137">
        <v>106</v>
      </c>
      <c r="N409" s="137">
        <v>103</v>
      </c>
      <c r="O409" s="137">
        <v>94</v>
      </c>
      <c r="P409" s="137">
        <v>91</v>
      </c>
      <c r="Q409" s="137">
        <v>85</v>
      </c>
      <c r="R409" s="137">
        <v>90</v>
      </c>
      <c r="S409" s="137">
        <v>82</v>
      </c>
      <c r="T409" s="137">
        <v>85</v>
      </c>
      <c r="U409" s="137">
        <v>77</v>
      </c>
      <c r="V409" s="137">
        <v>80</v>
      </c>
      <c r="W409" s="137">
        <v>79</v>
      </c>
      <c r="X409" s="137">
        <v>73</v>
      </c>
      <c r="Y409" s="137">
        <v>64</v>
      </c>
      <c r="Z409" s="137">
        <v>54</v>
      </c>
      <c r="AA409" s="137">
        <v>55</v>
      </c>
      <c r="AB409" s="137">
        <v>50</v>
      </c>
      <c r="AC409" s="137">
        <v>43</v>
      </c>
      <c r="AD409" s="137">
        <v>37</v>
      </c>
      <c r="AE409" s="137">
        <v>30</v>
      </c>
      <c r="AF409" s="137">
        <v>25</v>
      </c>
      <c r="AG409" s="137">
        <v>24</v>
      </c>
      <c r="AH409" s="137">
        <v>23</v>
      </c>
      <c r="AI409" s="137">
        <v>20</v>
      </c>
      <c r="AJ409" s="137">
        <v>18</v>
      </c>
      <c r="AK409" s="137">
        <v>16</v>
      </c>
      <c r="AL409" s="137">
        <v>17</v>
      </c>
      <c r="AM409" s="137">
        <v>13</v>
      </c>
      <c r="AN409" s="137">
        <v>12</v>
      </c>
      <c r="AO409" s="137">
        <v>10</v>
      </c>
    </row>
    <row r="410" spans="1:41" ht="18" customHeight="1">
      <c r="A410" s="122" t="s">
        <v>1365</v>
      </c>
      <c r="B410" s="136" t="s">
        <v>1366</v>
      </c>
      <c r="C410" s="137">
        <v>1058</v>
      </c>
      <c r="D410" s="137">
        <v>918</v>
      </c>
      <c r="E410" s="137">
        <v>774</v>
      </c>
      <c r="F410" s="137">
        <v>696</v>
      </c>
      <c r="G410" s="137">
        <v>584</v>
      </c>
      <c r="H410" s="137">
        <v>540</v>
      </c>
      <c r="I410" s="137">
        <v>438</v>
      </c>
      <c r="J410" s="137">
        <v>385</v>
      </c>
      <c r="K410" s="137">
        <v>338</v>
      </c>
      <c r="L410" s="137">
        <v>291</v>
      </c>
      <c r="M410" s="137">
        <v>263</v>
      </c>
      <c r="N410" s="137">
        <v>254</v>
      </c>
      <c r="O410" s="137">
        <v>248</v>
      </c>
      <c r="P410" s="137">
        <v>207</v>
      </c>
      <c r="Q410" s="137">
        <v>150</v>
      </c>
      <c r="R410" s="137">
        <v>145</v>
      </c>
      <c r="S410" s="137">
        <v>135</v>
      </c>
      <c r="T410" s="137">
        <v>139</v>
      </c>
      <c r="U410" s="137">
        <v>131</v>
      </c>
      <c r="V410" s="137">
        <v>125</v>
      </c>
      <c r="W410" s="137">
        <v>118</v>
      </c>
      <c r="X410" s="137">
        <v>94</v>
      </c>
      <c r="Y410" s="137">
        <v>82</v>
      </c>
      <c r="Z410" s="137">
        <v>77</v>
      </c>
      <c r="AA410" s="137">
        <v>76</v>
      </c>
      <c r="AB410" s="137">
        <v>67</v>
      </c>
      <c r="AC410" s="137">
        <v>59</v>
      </c>
      <c r="AD410" s="137">
        <v>44</v>
      </c>
      <c r="AE410" s="137">
        <v>35</v>
      </c>
      <c r="AF410" s="137">
        <v>31</v>
      </c>
      <c r="AG410" s="137">
        <v>26</v>
      </c>
      <c r="AH410" s="137">
        <v>24</v>
      </c>
      <c r="AI410" s="137">
        <v>21</v>
      </c>
      <c r="AJ410" s="137">
        <v>22</v>
      </c>
      <c r="AK410" s="137">
        <v>21</v>
      </c>
      <c r="AL410" s="137">
        <v>23</v>
      </c>
      <c r="AM410" s="137">
        <v>24</v>
      </c>
      <c r="AN410" s="137">
        <v>24</v>
      </c>
      <c r="AO410" s="137">
        <v>21</v>
      </c>
    </row>
    <row r="411" spans="1:41" ht="18" customHeight="1">
      <c r="A411" s="122" t="s">
        <v>1367</v>
      </c>
      <c r="B411" s="136" t="s">
        <v>1368</v>
      </c>
      <c r="C411" s="137">
        <v>156</v>
      </c>
      <c r="D411" s="137">
        <v>126</v>
      </c>
      <c r="E411" s="137">
        <v>105</v>
      </c>
      <c r="F411" s="137">
        <v>89</v>
      </c>
      <c r="G411" s="137">
        <v>74</v>
      </c>
      <c r="H411" s="137">
        <v>67</v>
      </c>
      <c r="I411" s="137">
        <v>53</v>
      </c>
      <c r="J411" s="137">
        <v>52</v>
      </c>
      <c r="K411" s="137">
        <v>47</v>
      </c>
      <c r="L411" s="137">
        <v>42</v>
      </c>
      <c r="M411" s="137">
        <v>43</v>
      </c>
      <c r="N411" s="137">
        <v>43</v>
      </c>
      <c r="O411" s="137">
        <v>42</v>
      </c>
      <c r="P411" s="137">
        <v>43</v>
      </c>
      <c r="Q411" s="137">
        <v>41</v>
      </c>
      <c r="R411" s="137">
        <v>43</v>
      </c>
      <c r="S411" s="137">
        <v>40</v>
      </c>
      <c r="T411" s="137">
        <v>37</v>
      </c>
      <c r="U411" s="137">
        <v>36</v>
      </c>
      <c r="V411" s="137">
        <v>36</v>
      </c>
      <c r="W411" s="137">
        <v>32</v>
      </c>
      <c r="X411" s="137">
        <v>33</v>
      </c>
      <c r="Y411" s="137">
        <v>31</v>
      </c>
      <c r="Z411" s="137">
        <v>26</v>
      </c>
      <c r="AA411" s="137">
        <v>24</v>
      </c>
      <c r="AB411" s="137">
        <v>19</v>
      </c>
      <c r="AC411" s="137">
        <v>16</v>
      </c>
      <c r="AD411" s="137">
        <v>14</v>
      </c>
      <c r="AE411" s="137">
        <v>10</v>
      </c>
      <c r="AF411" s="137">
        <v>9</v>
      </c>
      <c r="AG411" s="137">
        <v>6</v>
      </c>
      <c r="AH411" s="137" t="s">
        <v>631</v>
      </c>
      <c r="AI411" s="137" t="s">
        <v>631</v>
      </c>
      <c r="AJ411" s="137" t="s">
        <v>631</v>
      </c>
      <c r="AK411" s="137" t="s">
        <v>631</v>
      </c>
      <c r="AL411" s="137" t="s">
        <v>631</v>
      </c>
      <c r="AM411" s="137" t="s">
        <v>631</v>
      </c>
      <c r="AN411" s="137" t="s">
        <v>631</v>
      </c>
      <c r="AO411" s="137" t="s">
        <v>631</v>
      </c>
    </row>
    <row r="412" spans="1:41" ht="18" customHeight="1">
      <c r="A412" s="122" t="s">
        <v>1369</v>
      </c>
      <c r="B412" s="136" t="s">
        <v>1370</v>
      </c>
      <c r="C412" s="137">
        <v>462</v>
      </c>
      <c r="D412" s="137">
        <v>391</v>
      </c>
      <c r="E412" s="137">
        <v>331</v>
      </c>
      <c r="F412" s="137">
        <v>261</v>
      </c>
      <c r="G412" s="137">
        <v>177</v>
      </c>
      <c r="H412" s="137">
        <v>160</v>
      </c>
      <c r="I412" s="137">
        <v>126</v>
      </c>
      <c r="J412" s="137">
        <v>108</v>
      </c>
      <c r="K412" s="137">
        <v>82</v>
      </c>
      <c r="L412" s="137">
        <v>75</v>
      </c>
      <c r="M412" s="137">
        <v>69</v>
      </c>
      <c r="N412" s="137">
        <v>70</v>
      </c>
      <c r="O412" s="137">
        <v>67</v>
      </c>
      <c r="P412" s="137">
        <v>63</v>
      </c>
      <c r="Q412" s="137">
        <v>57</v>
      </c>
      <c r="R412" s="137">
        <v>58</v>
      </c>
      <c r="S412" s="137">
        <v>51</v>
      </c>
      <c r="T412" s="137">
        <v>51</v>
      </c>
      <c r="U412" s="137">
        <v>42</v>
      </c>
      <c r="V412" s="137">
        <v>41</v>
      </c>
      <c r="W412" s="137">
        <v>37</v>
      </c>
      <c r="X412" s="137">
        <v>39</v>
      </c>
      <c r="Y412" s="137">
        <v>30</v>
      </c>
      <c r="Z412" s="137">
        <v>25</v>
      </c>
      <c r="AA412" s="137">
        <v>23</v>
      </c>
      <c r="AB412" s="137">
        <v>14</v>
      </c>
      <c r="AC412" s="137">
        <v>12</v>
      </c>
      <c r="AD412" s="137">
        <v>8</v>
      </c>
      <c r="AE412" s="137">
        <v>7</v>
      </c>
      <c r="AF412" s="137">
        <v>6</v>
      </c>
      <c r="AG412" s="137" t="s">
        <v>631</v>
      </c>
      <c r="AH412" s="137" t="s">
        <v>631</v>
      </c>
      <c r="AI412" s="137" t="s">
        <v>631</v>
      </c>
      <c r="AJ412" s="137" t="s">
        <v>631</v>
      </c>
      <c r="AK412" s="137" t="s">
        <v>631</v>
      </c>
      <c r="AL412" s="137" t="s">
        <v>631</v>
      </c>
      <c r="AM412" s="137" t="s">
        <v>631</v>
      </c>
      <c r="AN412" s="137">
        <v>5</v>
      </c>
      <c r="AO412" s="137" t="s">
        <v>631</v>
      </c>
    </row>
    <row r="413" spans="1:41" ht="18" customHeight="1">
      <c r="A413" s="122" t="s">
        <v>1371</v>
      </c>
      <c r="B413" s="136" t="s">
        <v>1372</v>
      </c>
      <c r="C413" s="137">
        <v>747</v>
      </c>
      <c r="D413" s="137">
        <v>627</v>
      </c>
      <c r="E413" s="137">
        <v>517</v>
      </c>
      <c r="F413" s="137">
        <v>444</v>
      </c>
      <c r="G413" s="137">
        <v>356</v>
      </c>
      <c r="H413" s="137">
        <v>331</v>
      </c>
      <c r="I413" s="137">
        <v>287</v>
      </c>
      <c r="J413" s="137">
        <v>255</v>
      </c>
      <c r="K413" s="137">
        <v>234</v>
      </c>
      <c r="L413" s="137">
        <v>220</v>
      </c>
      <c r="M413" s="137">
        <v>212</v>
      </c>
      <c r="N413" s="137">
        <v>198</v>
      </c>
      <c r="O413" s="137">
        <v>191</v>
      </c>
      <c r="P413" s="137">
        <v>178</v>
      </c>
      <c r="Q413" s="137">
        <v>172</v>
      </c>
      <c r="R413" s="137">
        <v>170</v>
      </c>
      <c r="S413" s="137">
        <v>171</v>
      </c>
      <c r="T413" s="137">
        <v>164</v>
      </c>
      <c r="U413" s="137">
        <v>145</v>
      </c>
      <c r="V413" s="137">
        <v>128</v>
      </c>
      <c r="W413" s="137">
        <v>123</v>
      </c>
      <c r="X413" s="137">
        <v>120</v>
      </c>
      <c r="Y413" s="137">
        <v>102</v>
      </c>
      <c r="Z413" s="137">
        <v>89</v>
      </c>
      <c r="AA413" s="137">
        <v>83</v>
      </c>
      <c r="AB413" s="137">
        <v>84</v>
      </c>
      <c r="AC413" s="137">
        <v>77</v>
      </c>
      <c r="AD413" s="137">
        <v>68</v>
      </c>
      <c r="AE413" s="137">
        <v>60</v>
      </c>
      <c r="AF413" s="137">
        <v>57</v>
      </c>
      <c r="AG413" s="137">
        <v>56</v>
      </c>
      <c r="AH413" s="137">
        <v>55</v>
      </c>
      <c r="AI413" s="137">
        <v>54</v>
      </c>
      <c r="AJ413" s="137">
        <v>51</v>
      </c>
      <c r="AK413" s="137">
        <v>49</v>
      </c>
      <c r="AL413" s="137">
        <v>49</v>
      </c>
      <c r="AM413" s="137">
        <v>51</v>
      </c>
      <c r="AN413" s="137">
        <v>50</v>
      </c>
      <c r="AO413" s="137">
        <v>49</v>
      </c>
    </row>
    <row r="414" spans="1:41" ht="18" customHeight="1">
      <c r="A414" s="122" t="s">
        <v>1373</v>
      </c>
      <c r="B414" s="136" t="s">
        <v>1374</v>
      </c>
      <c r="C414" s="137">
        <v>268</v>
      </c>
      <c r="D414" s="137">
        <v>209</v>
      </c>
      <c r="E414" s="137">
        <v>184</v>
      </c>
      <c r="F414" s="137">
        <v>162</v>
      </c>
      <c r="G414" s="137">
        <v>470</v>
      </c>
      <c r="H414" s="137">
        <v>310</v>
      </c>
      <c r="I414" s="137">
        <v>113</v>
      </c>
      <c r="J414" s="137">
        <v>104</v>
      </c>
      <c r="K414" s="137">
        <v>87</v>
      </c>
      <c r="L414" s="137">
        <v>85</v>
      </c>
      <c r="M414" s="137">
        <v>89</v>
      </c>
      <c r="N414" s="137">
        <v>82</v>
      </c>
      <c r="O414" s="137">
        <v>83</v>
      </c>
      <c r="P414" s="137">
        <v>82</v>
      </c>
      <c r="Q414" s="137">
        <v>76</v>
      </c>
      <c r="R414" s="137">
        <v>75</v>
      </c>
      <c r="S414" s="137">
        <v>72</v>
      </c>
      <c r="T414" s="137">
        <v>66</v>
      </c>
      <c r="U414" s="137">
        <v>61</v>
      </c>
      <c r="V414" s="137">
        <v>58</v>
      </c>
      <c r="W414" s="137">
        <v>47</v>
      </c>
      <c r="X414" s="137">
        <v>44</v>
      </c>
      <c r="Y414" s="137">
        <v>39</v>
      </c>
      <c r="Z414" s="137">
        <v>37</v>
      </c>
      <c r="AA414" s="137">
        <v>32</v>
      </c>
      <c r="AB414" s="137">
        <v>25</v>
      </c>
      <c r="AC414" s="137">
        <v>22</v>
      </c>
      <c r="AD414" s="137">
        <v>19</v>
      </c>
      <c r="AE414" s="137">
        <v>14</v>
      </c>
      <c r="AF414" s="137">
        <v>12</v>
      </c>
      <c r="AG414" s="137">
        <v>8</v>
      </c>
      <c r="AH414" s="137">
        <v>11</v>
      </c>
      <c r="AI414" s="137">
        <v>10</v>
      </c>
      <c r="AJ414" s="137">
        <v>7</v>
      </c>
      <c r="AK414" s="137">
        <v>6</v>
      </c>
      <c r="AL414" s="137" t="s">
        <v>631</v>
      </c>
      <c r="AM414" s="137" t="s">
        <v>631</v>
      </c>
      <c r="AN414" s="137" t="s">
        <v>631</v>
      </c>
      <c r="AO414" s="137">
        <v>5</v>
      </c>
    </row>
    <row r="415" spans="1:41" ht="18" customHeight="1">
      <c r="A415" s="136" t="s">
        <v>1375</v>
      </c>
      <c r="B415" s="136" t="s">
        <v>1376</v>
      </c>
      <c r="C415" s="137">
        <v>49</v>
      </c>
      <c r="D415" s="137">
        <v>35</v>
      </c>
      <c r="E415" s="137">
        <v>30</v>
      </c>
      <c r="F415" s="137">
        <v>27</v>
      </c>
      <c r="G415" s="137">
        <v>26</v>
      </c>
      <c r="H415" s="137">
        <v>25</v>
      </c>
      <c r="I415" s="137">
        <v>26</v>
      </c>
      <c r="J415" s="137">
        <v>22</v>
      </c>
      <c r="K415" s="137">
        <v>20</v>
      </c>
      <c r="L415" s="137">
        <v>17</v>
      </c>
      <c r="M415" s="137">
        <v>15</v>
      </c>
      <c r="N415" s="137">
        <v>14</v>
      </c>
      <c r="O415" s="137">
        <v>14</v>
      </c>
      <c r="P415" s="137">
        <v>11</v>
      </c>
      <c r="Q415" s="137">
        <v>8</v>
      </c>
      <c r="R415" s="137">
        <v>7</v>
      </c>
      <c r="S415" s="137">
        <v>5</v>
      </c>
      <c r="T415" s="137" t="s">
        <v>631</v>
      </c>
      <c r="U415" s="137" t="s">
        <v>631</v>
      </c>
      <c r="V415" s="137" t="s">
        <v>631</v>
      </c>
      <c r="W415" s="137" t="s">
        <v>631</v>
      </c>
      <c r="X415" s="137" t="s">
        <v>631</v>
      </c>
      <c r="Y415" s="137" t="s">
        <v>631</v>
      </c>
      <c r="Z415" s="137" t="s">
        <v>631</v>
      </c>
      <c r="AA415" s="137" t="s">
        <v>631</v>
      </c>
      <c r="AB415" s="137" t="s">
        <v>631</v>
      </c>
      <c r="AC415" s="137" t="s">
        <v>631</v>
      </c>
      <c r="AD415" s="137" t="s">
        <v>631</v>
      </c>
      <c r="AE415" s="137" t="s">
        <v>631</v>
      </c>
      <c r="AF415" s="137" t="s">
        <v>631</v>
      </c>
      <c r="AG415" s="137" t="s">
        <v>631</v>
      </c>
      <c r="AH415" s="137" t="s">
        <v>631</v>
      </c>
      <c r="AI415" s="137" t="s">
        <v>631</v>
      </c>
      <c r="AJ415" s="137" t="s">
        <v>631</v>
      </c>
      <c r="AK415" s="137" t="s">
        <v>631</v>
      </c>
      <c r="AL415" s="137" t="s">
        <v>631</v>
      </c>
      <c r="AM415" s="137" t="s">
        <v>631</v>
      </c>
      <c r="AN415" s="137" t="s">
        <v>631</v>
      </c>
      <c r="AO415" s="137">
        <v>0</v>
      </c>
    </row>
    <row r="416" spans="1:41" ht="18" customHeight="1">
      <c r="A416" s="122" t="s">
        <v>1377</v>
      </c>
      <c r="B416" s="136" t="s">
        <v>1378</v>
      </c>
      <c r="C416" s="137">
        <v>196</v>
      </c>
      <c r="D416" s="137">
        <v>157</v>
      </c>
      <c r="E416" s="137">
        <v>137</v>
      </c>
      <c r="F416" s="137">
        <v>120</v>
      </c>
      <c r="G416" s="137">
        <v>102</v>
      </c>
      <c r="H416" s="137">
        <v>103</v>
      </c>
      <c r="I416" s="137">
        <v>89</v>
      </c>
      <c r="J416" s="137">
        <v>82</v>
      </c>
      <c r="K416" s="137">
        <v>78</v>
      </c>
      <c r="L416" s="137">
        <v>70</v>
      </c>
      <c r="M416" s="137">
        <v>59</v>
      </c>
      <c r="N416" s="137">
        <v>51</v>
      </c>
      <c r="O416" s="137">
        <v>47</v>
      </c>
      <c r="P416" s="137">
        <v>44</v>
      </c>
      <c r="Q416" s="137">
        <v>46</v>
      </c>
      <c r="R416" s="137">
        <v>46</v>
      </c>
      <c r="S416" s="137">
        <v>43</v>
      </c>
      <c r="T416" s="137">
        <v>44</v>
      </c>
      <c r="U416" s="137">
        <v>46</v>
      </c>
      <c r="V416" s="137">
        <v>44</v>
      </c>
      <c r="W416" s="137">
        <v>37</v>
      </c>
      <c r="X416" s="137">
        <v>34</v>
      </c>
      <c r="Y416" s="137">
        <v>31</v>
      </c>
      <c r="Z416" s="137">
        <v>30</v>
      </c>
      <c r="AA416" s="137">
        <v>22</v>
      </c>
      <c r="AB416" s="137">
        <v>20</v>
      </c>
      <c r="AC416" s="137">
        <v>18</v>
      </c>
      <c r="AD416" s="137">
        <v>13</v>
      </c>
      <c r="AE416" s="137">
        <v>9</v>
      </c>
      <c r="AF416" s="137">
        <v>9</v>
      </c>
      <c r="AG416" s="137">
        <v>8</v>
      </c>
      <c r="AH416" s="137">
        <v>6</v>
      </c>
      <c r="AI416" s="137" t="s">
        <v>631</v>
      </c>
      <c r="AJ416" s="137" t="s">
        <v>631</v>
      </c>
      <c r="AK416" s="137" t="s">
        <v>631</v>
      </c>
      <c r="AL416" s="137" t="s">
        <v>631</v>
      </c>
      <c r="AM416" s="137" t="s">
        <v>631</v>
      </c>
      <c r="AN416" s="137" t="s">
        <v>631</v>
      </c>
      <c r="AO416" s="137" t="s">
        <v>631</v>
      </c>
    </row>
    <row r="417" spans="1:41" ht="18" customHeight="1">
      <c r="A417" s="122" t="s">
        <v>1379</v>
      </c>
      <c r="B417" s="136" t="s">
        <v>1380</v>
      </c>
      <c r="C417" s="137">
        <v>50</v>
      </c>
      <c r="D417" s="137">
        <v>44</v>
      </c>
      <c r="E417" s="137">
        <v>43</v>
      </c>
      <c r="F417" s="137">
        <v>33</v>
      </c>
      <c r="G417" s="137">
        <v>25</v>
      </c>
      <c r="H417" s="137">
        <v>22</v>
      </c>
      <c r="I417" s="137">
        <v>19</v>
      </c>
      <c r="J417" s="137">
        <v>19</v>
      </c>
      <c r="K417" s="137">
        <v>16</v>
      </c>
      <c r="L417" s="137">
        <v>15</v>
      </c>
      <c r="M417" s="137">
        <v>14</v>
      </c>
      <c r="N417" s="137">
        <v>11</v>
      </c>
      <c r="O417" s="137">
        <v>7</v>
      </c>
      <c r="P417" s="137">
        <v>5</v>
      </c>
      <c r="Q417" s="137" t="s">
        <v>631</v>
      </c>
      <c r="R417" s="137" t="s">
        <v>631</v>
      </c>
      <c r="S417" s="137" t="s">
        <v>631</v>
      </c>
      <c r="T417" s="137" t="s">
        <v>631</v>
      </c>
      <c r="U417" s="137" t="s">
        <v>631</v>
      </c>
      <c r="V417" s="137">
        <v>5</v>
      </c>
      <c r="W417" s="137" t="s">
        <v>631</v>
      </c>
      <c r="X417" s="137" t="s">
        <v>631</v>
      </c>
      <c r="Y417" s="137" t="s">
        <v>631</v>
      </c>
      <c r="Z417" s="137" t="s">
        <v>631</v>
      </c>
      <c r="AA417" s="137" t="s">
        <v>631</v>
      </c>
      <c r="AB417" s="137" t="s">
        <v>631</v>
      </c>
      <c r="AC417" s="137" t="s">
        <v>631</v>
      </c>
      <c r="AD417" s="137" t="s">
        <v>631</v>
      </c>
      <c r="AE417" s="137" t="s">
        <v>631</v>
      </c>
      <c r="AF417" s="137" t="s">
        <v>631</v>
      </c>
      <c r="AG417" s="137" t="s">
        <v>631</v>
      </c>
      <c r="AH417" s="137" t="s">
        <v>631</v>
      </c>
      <c r="AI417" s="137" t="s">
        <v>631</v>
      </c>
      <c r="AJ417" s="137" t="s">
        <v>631</v>
      </c>
      <c r="AK417" s="137">
        <v>0</v>
      </c>
      <c r="AL417" s="137" t="s">
        <v>631</v>
      </c>
      <c r="AM417" s="137" t="s">
        <v>631</v>
      </c>
      <c r="AN417" s="137">
        <v>0</v>
      </c>
      <c r="AO417" s="137">
        <v>0</v>
      </c>
    </row>
    <row r="418" spans="1:41" ht="18" customHeight="1">
      <c r="A418" s="122" t="s">
        <v>1381</v>
      </c>
      <c r="B418" s="136" t="s">
        <v>1382</v>
      </c>
      <c r="C418" s="137">
        <v>114</v>
      </c>
      <c r="D418" s="137">
        <v>95</v>
      </c>
      <c r="E418" s="137">
        <v>81</v>
      </c>
      <c r="F418" s="137">
        <v>74</v>
      </c>
      <c r="G418" s="137">
        <v>62</v>
      </c>
      <c r="H418" s="137">
        <v>65</v>
      </c>
      <c r="I418" s="137">
        <v>52</v>
      </c>
      <c r="J418" s="137">
        <v>54</v>
      </c>
      <c r="K418" s="137">
        <v>42</v>
      </c>
      <c r="L418" s="137">
        <v>39</v>
      </c>
      <c r="M418" s="137">
        <v>38</v>
      </c>
      <c r="N418" s="137">
        <v>37</v>
      </c>
      <c r="O418" s="137">
        <v>35</v>
      </c>
      <c r="P418" s="137">
        <v>33</v>
      </c>
      <c r="Q418" s="137">
        <v>30</v>
      </c>
      <c r="R418" s="137">
        <v>27</v>
      </c>
      <c r="S418" s="137">
        <v>22</v>
      </c>
      <c r="T418" s="137">
        <v>25</v>
      </c>
      <c r="U418" s="137">
        <v>23</v>
      </c>
      <c r="V418" s="137">
        <v>23</v>
      </c>
      <c r="W418" s="137">
        <v>21</v>
      </c>
      <c r="X418" s="137">
        <v>21</v>
      </c>
      <c r="Y418" s="137">
        <v>16</v>
      </c>
      <c r="Z418" s="137">
        <v>15</v>
      </c>
      <c r="AA418" s="137">
        <v>15</v>
      </c>
      <c r="AB418" s="137">
        <v>14</v>
      </c>
      <c r="AC418" s="137">
        <v>11</v>
      </c>
      <c r="AD418" s="137">
        <v>6</v>
      </c>
      <c r="AE418" s="137" t="s">
        <v>631</v>
      </c>
      <c r="AF418" s="137" t="s">
        <v>631</v>
      </c>
      <c r="AG418" s="137" t="s">
        <v>631</v>
      </c>
      <c r="AH418" s="137" t="s">
        <v>631</v>
      </c>
      <c r="AI418" s="137">
        <v>5</v>
      </c>
      <c r="AJ418" s="137" t="s">
        <v>631</v>
      </c>
      <c r="AK418" s="137" t="s">
        <v>631</v>
      </c>
      <c r="AL418" s="137" t="s">
        <v>631</v>
      </c>
      <c r="AM418" s="137" t="s">
        <v>631</v>
      </c>
      <c r="AN418" s="137" t="s">
        <v>631</v>
      </c>
      <c r="AO418" s="137" t="s">
        <v>631</v>
      </c>
    </row>
    <row r="419" spans="1:41" ht="18" customHeight="1">
      <c r="A419" s="122" t="s">
        <v>1383</v>
      </c>
      <c r="B419" s="136" t="s">
        <v>1384</v>
      </c>
      <c r="C419" s="137">
        <v>327</v>
      </c>
      <c r="D419" s="137">
        <v>283</v>
      </c>
      <c r="E419" s="137">
        <v>247</v>
      </c>
      <c r="F419" s="137">
        <v>215</v>
      </c>
      <c r="G419" s="137">
        <v>192</v>
      </c>
      <c r="H419" s="137">
        <v>182</v>
      </c>
      <c r="I419" s="137">
        <v>155</v>
      </c>
      <c r="J419" s="137">
        <v>143</v>
      </c>
      <c r="K419" s="137">
        <v>119</v>
      </c>
      <c r="L419" s="137">
        <v>111</v>
      </c>
      <c r="M419" s="137">
        <v>108</v>
      </c>
      <c r="N419" s="137">
        <v>104</v>
      </c>
      <c r="O419" s="137">
        <v>98</v>
      </c>
      <c r="P419" s="137">
        <v>94</v>
      </c>
      <c r="Q419" s="137">
        <v>83</v>
      </c>
      <c r="R419" s="137">
        <v>81</v>
      </c>
      <c r="S419" s="137">
        <v>77</v>
      </c>
      <c r="T419" s="137">
        <v>63</v>
      </c>
      <c r="U419" s="137">
        <v>44</v>
      </c>
      <c r="V419" s="137">
        <v>41</v>
      </c>
      <c r="W419" s="137">
        <v>35</v>
      </c>
      <c r="X419" s="137">
        <v>34</v>
      </c>
      <c r="Y419" s="137">
        <v>26</v>
      </c>
      <c r="Z419" s="137">
        <v>27</v>
      </c>
      <c r="AA419" s="137">
        <v>27</v>
      </c>
      <c r="AB419" s="137">
        <v>25</v>
      </c>
      <c r="AC419" s="137">
        <v>21</v>
      </c>
      <c r="AD419" s="137">
        <v>14</v>
      </c>
      <c r="AE419" s="137">
        <v>11</v>
      </c>
      <c r="AF419" s="137">
        <v>9</v>
      </c>
      <c r="AG419" s="137">
        <v>8</v>
      </c>
      <c r="AH419" s="137">
        <v>7</v>
      </c>
      <c r="AI419" s="137">
        <v>7</v>
      </c>
      <c r="AJ419" s="137">
        <v>6</v>
      </c>
      <c r="AK419" s="137">
        <v>6</v>
      </c>
      <c r="AL419" s="137">
        <v>5</v>
      </c>
      <c r="AM419" s="137" t="s">
        <v>631</v>
      </c>
      <c r="AN419" s="137" t="s">
        <v>631</v>
      </c>
      <c r="AO419" s="137" t="s">
        <v>631</v>
      </c>
    </row>
    <row r="420" spans="1:41" ht="18" customHeight="1">
      <c r="A420" s="122" t="s">
        <v>1385</v>
      </c>
      <c r="B420" s="136" t="s">
        <v>1386</v>
      </c>
      <c r="C420" s="137">
        <v>299</v>
      </c>
      <c r="D420" s="137">
        <v>245</v>
      </c>
      <c r="E420" s="137">
        <v>227</v>
      </c>
      <c r="F420" s="137">
        <v>178</v>
      </c>
      <c r="G420" s="137">
        <v>137</v>
      </c>
      <c r="H420" s="137">
        <v>134</v>
      </c>
      <c r="I420" s="137">
        <v>120</v>
      </c>
      <c r="J420" s="137">
        <v>108</v>
      </c>
      <c r="K420" s="137">
        <v>87</v>
      </c>
      <c r="L420" s="137">
        <v>79</v>
      </c>
      <c r="M420" s="137">
        <v>73</v>
      </c>
      <c r="N420" s="137">
        <v>73</v>
      </c>
      <c r="O420" s="137">
        <v>74</v>
      </c>
      <c r="P420" s="137">
        <v>67</v>
      </c>
      <c r="Q420" s="137">
        <v>66</v>
      </c>
      <c r="R420" s="137">
        <v>70</v>
      </c>
      <c r="S420" s="137">
        <v>64</v>
      </c>
      <c r="T420" s="137">
        <v>61</v>
      </c>
      <c r="U420" s="137">
        <v>57</v>
      </c>
      <c r="V420" s="137">
        <v>57</v>
      </c>
      <c r="W420" s="137">
        <v>52</v>
      </c>
      <c r="X420" s="137">
        <v>48</v>
      </c>
      <c r="Y420" s="137">
        <v>42</v>
      </c>
      <c r="Z420" s="137">
        <v>40</v>
      </c>
      <c r="AA420" s="137">
        <v>38</v>
      </c>
      <c r="AB420" s="137">
        <v>34</v>
      </c>
      <c r="AC420" s="137">
        <v>25</v>
      </c>
      <c r="AD420" s="137">
        <v>23</v>
      </c>
      <c r="AE420" s="137">
        <v>18</v>
      </c>
      <c r="AF420" s="137">
        <v>18</v>
      </c>
      <c r="AG420" s="137">
        <v>15</v>
      </c>
      <c r="AH420" s="137">
        <v>11</v>
      </c>
      <c r="AI420" s="137">
        <v>7</v>
      </c>
      <c r="AJ420" s="137">
        <v>8</v>
      </c>
      <c r="AK420" s="137">
        <v>8</v>
      </c>
      <c r="AL420" s="137">
        <v>9</v>
      </c>
      <c r="AM420" s="137">
        <v>11</v>
      </c>
      <c r="AN420" s="137">
        <v>11</v>
      </c>
      <c r="AO420" s="137">
        <v>10</v>
      </c>
    </row>
    <row r="421" spans="1:41" ht="18" customHeight="1">
      <c r="A421" s="136"/>
      <c r="B421" s="136" t="s">
        <v>650</v>
      </c>
      <c r="C421" s="137">
        <v>9</v>
      </c>
      <c r="D421" s="137">
        <v>6</v>
      </c>
      <c r="E421" s="137">
        <v>6</v>
      </c>
      <c r="F421" s="137">
        <v>7</v>
      </c>
      <c r="G421" s="137">
        <v>7</v>
      </c>
      <c r="H421" s="137">
        <v>6</v>
      </c>
      <c r="I421" s="137">
        <v>5</v>
      </c>
      <c r="J421" s="137">
        <v>5</v>
      </c>
      <c r="K421" s="137">
        <v>6</v>
      </c>
      <c r="L421" s="137">
        <v>6</v>
      </c>
      <c r="M421" s="137">
        <v>6</v>
      </c>
      <c r="N421" s="137">
        <v>6</v>
      </c>
      <c r="O421" s="137">
        <v>5</v>
      </c>
      <c r="P421" s="137">
        <v>8</v>
      </c>
      <c r="Q421" s="137">
        <v>8</v>
      </c>
      <c r="R421" s="137">
        <v>8</v>
      </c>
      <c r="S421" s="137">
        <v>8</v>
      </c>
      <c r="T421" s="137">
        <v>9</v>
      </c>
      <c r="U421" s="137">
        <v>9</v>
      </c>
      <c r="V421" s="137">
        <v>9</v>
      </c>
      <c r="W421" s="137">
        <v>8</v>
      </c>
      <c r="X421" s="137">
        <v>9</v>
      </c>
      <c r="Y421" s="137">
        <v>10</v>
      </c>
      <c r="Z421" s="137">
        <v>10</v>
      </c>
      <c r="AA421" s="137">
        <v>11</v>
      </c>
      <c r="AB421" s="137">
        <v>11</v>
      </c>
      <c r="AC421" s="137">
        <v>11</v>
      </c>
      <c r="AD421" s="137">
        <v>11</v>
      </c>
      <c r="AE421" s="137">
        <v>10</v>
      </c>
      <c r="AF421" s="137">
        <v>11</v>
      </c>
      <c r="AG421" s="137">
        <v>11</v>
      </c>
      <c r="AH421" s="137">
        <v>11</v>
      </c>
      <c r="AI421" s="137">
        <v>11</v>
      </c>
      <c r="AJ421" s="137">
        <v>11</v>
      </c>
      <c r="AK421" s="137">
        <v>11</v>
      </c>
      <c r="AL421" s="137">
        <v>11</v>
      </c>
      <c r="AM421" s="137">
        <v>9</v>
      </c>
      <c r="AN421" s="137">
        <v>10</v>
      </c>
      <c r="AO421" s="137">
        <v>10</v>
      </c>
    </row>
    <row r="422" spans="1:41" ht="18" customHeight="1">
      <c r="A422" s="136" t="s">
        <v>1387</v>
      </c>
      <c r="B422" s="136" t="s">
        <v>524</v>
      </c>
      <c r="C422" s="137">
        <v>19602</v>
      </c>
      <c r="D422" s="137">
        <v>17268</v>
      </c>
      <c r="E422" s="137">
        <v>14808</v>
      </c>
      <c r="F422" s="137">
        <v>11788</v>
      </c>
      <c r="G422" s="137">
        <v>9131</v>
      </c>
      <c r="H422" s="137">
        <v>8714</v>
      </c>
      <c r="I422" s="137">
        <v>7529</v>
      </c>
      <c r="J422" s="137">
        <v>6666</v>
      </c>
      <c r="K422" s="137">
        <v>5820</v>
      </c>
      <c r="L422" s="137">
        <v>5394</v>
      </c>
      <c r="M422" s="137">
        <v>4877</v>
      </c>
      <c r="N422" s="137">
        <v>4612</v>
      </c>
      <c r="O422" s="137">
        <v>4182</v>
      </c>
      <c r="P422" s="137">
        <v>3943</v>
      </c>
      <c r="Q422" s="137">
        <v>3625</v>
      </c>
      <c r="R422" s="137">
        <v>3416</v>
      </c>
      <c r="S422" s="137">
        <v>3081</v>
      </c>
      <c r="T422" s="137">
        <v>2837</v>
      </c>
      <c r="U422" s="137">
        <v>2554</v>
      </c>
      <c r="V422" s="137">
        <v>2403</v>
      </c>
      <c r="W422" s="137">
        <v>2206</v>
      </c>
      <c r="X422" s="137">
        <v>2050</v>
      </c>
      <c r="Y422" s="137">
        <v>1858</v>
      </c>
      <c r="Z422" s="137">
        <v>1663</v>
      </c>
      <c r="AA422" s="137">
        <v>1571</v>
      </c>
      <c r="AB422" s="137">
        <v>1447</v>
      </c>
      <c r="AC422" s="137">
        <v>1265</v>
      </c>
      <c r="AD422" s="137">
        <v>1105</v>
      </c>
      <c r="AE422" s="137">
        <v>951</v>
      </c>
      <c r="AF422" s="137">
        <v>828</v>
      </c>
      <c r="AG422" s="137">
        <v>721</v>
      </c>
      <c r="AH422" s="137">
        <v>678</v>
      </c>
      <c r="AI422" s="137">
        <v>631</v>
      </c>
      <c r="AJ422" s="137">
        <v>567</v>
      </c>
      <c r="AK422" s="137">
        <v>549</v>
      </c>
      <c r="AL422" s="137">
        <v>515</v>
      </c>
      <c r="AM422" s="137">
        <v>480</v>
      </c>
      <c r="AN422" s="137">
        <v>425</v>
      </c>
      <c r="AO422" s="137">
        <v>385</v>
      </c>
    </row>
    <row r="423" spans="1:41" ht="18" customHeight="1">
      <c r="A423" s="122" t="s">
        <v>1388</v>
      </c>
      <c r="B423" s="136" t="s">
        <v>1389</v>
      </c>
      <c r="C423" s="137">
        <v>560</v>
      </c>
      <c r="D423" s="137">
        <v>474</v>
      </c>
      <c r="E423" s="137">
        <v>436</v>
      </c>
      <c r="F423" s="137">
        <v>364</v>
      </c>
      <c r="G423" s="137">
        <v>303</v>
      </c>
      <c r="H423" s="137">
        <v>311</v>
      </c>
      <c r="I423" s="137">
        <v>269</v>
      </c>
      <c r="J423" s="137">
        <v>245</v>
      </c>
      <c r="K423" s="137">
        <v>219</v>
      </c>
      <c r="L423" s="137">
        <v>210</v>
      </c>
      <c r="M423" s="137">
        <v>195</v>
      </c>
      <c r="N423" s="137">
        <v>177</v>
      </c>
      <c r="O423" s="137">
        <v>168</v>
      </c>
      <c r="P423" s="137">
        <v>165</v>
      </c>
      <c r="Q423" s="137">
        <v>154</v>
      </c>
      <c r="R423" s="137">
        <v>143</v>
      </c>
      <c r="S423" s="137">
        <v>124</v>
      </c>
      <c r="T423" s="137">
        <v>120</v>
      </c>
      <c r="U423" s="137">
        <v>109</v>
      </c>
      <c r="V423" s="137">
        <v>107</v>
      </c>
      <c r="W423" s="137">
        <v>93</v>
      </c>
      <c r="X423" s="137">
        <v>82</v>
      </c>
      <c r="Y423" s="137">
        <v>77</v>
      </c>
      <c r="Z423" s="137">
        <v>67</v>
      </c>
      <c r="AA423" s="137">
        <v>59</v>
      </c>
      <c r="AB423" s="137">
        <v>53</v>
      </c>
      <c r="AC423" s="137">
        <v>46</v>
      </c>
      <c r="AD423" s="137">
        <v>37</v>
      </c>
      <c r="AE423" s="137">
        <v>26</v>
      </c>
      <c r="AF423" s="137">
        <v>22</v>
      </c>
      <c r="AG423" s="137">
        <v>23</v>
      </c>
      <c r="AH423" s="137">
        <v>17</v>
      </c>
      <c r="AI423" s="137">
        <v>13</v>
      </c>
      <c r="AJ423" s="137">
        <v>15</v>
      </c>
      <c r="AK423" s="137">
        <v>14</v>
      </c>
      <c r="AL423" s="137">
        <v>17</v>
      </c>
      <c r="AM423" s="137">
        <v>17</v>
      </c>
      <c r="AN423" s="137">
        <v>17</v>
      </c>
      <c r="AO423" s="137">
        <v>16</v>
      </c>
    </row>
    <row r="424" spans="1:41" ht="18" customHeight="1">
      <c r="A424" s="122" t="s">
        <v>1390</v>
      </c>
      <c r="B424" s="136" t="s">
        <v>1391</v>
      </c>
      <c r="C424" s="137">
        <v>865</v>
      </c>
      <c r="D424" s="137">
        <v>757</v>
      </c>
      <c r="E424" s="137">
        <v>662</v>
      </c>
      <c r="F424" s="137">
        <v>587</v>
      </c>
      <c r="G424" s="137">
        <v>500</v>
      </c>
      <c r="H424" s="137">
        <v>467</v>
      </c>
      <c r="I424" s="137">
        <v>404</v>
      </c>
      <c r="J424" s="137">
        <v>358</v>
      </c>
      <c r="K424" s="137">
        <v>319</v>
      </c>
      <c r="L424" s="137">
        <v>296</v>
      </c>
      <c r="M424" s="137">
        <v>266</v>
      </c>
      <c r="N424" s="137">
        <v>249</v>
      </c>
      <c r="O424" s="137">
        <v>236</v>
      </c>
      <c r="P424" s="137">
        <v>217</v>
      </c>
      <c r="Q424" s="137">
        <v>201</v>
      </c>
      <c r="R424" s="137">
        <v>187</v>
      </c>
      <c r="S424" s="137">
        <v>157</v>
      </c>
      <c r="T424" s="137">
        <v>135</v>
      </c>
      <c r="U424" s="137">
        <v>114</v>
      </c>
      <c r="V424" s="137">
        <v>102</v>
      </c>
      <c r="W424" s="137">
        <v>93</v>
      </c>
      <c r="X424" s="137">
        <v>85</v>
      </c>
      <c r="Y424" s="137">
        <v>82</v>
      </c>
      <c r="Z424" s="137">
        <v>69</v>
      </c>
      <c r="AA424" s="137">
        <v>61</v>
      </c>
      <c r="AB424" s="137">
        <v>53</v>
      </c>
      <c r="AC424" s="137">
        <v>46</v>
      </c>
      <c r="AD424" s="137">
        <v>40</v>
      </c>
      <c r="AE424" s="137">
        <v>34</v>
      </c>
      <c r="AF424" s="137">
        <v>25</v>
      </c>
      <c r="AG424" s="137">
        <v>23</v>
      </c>
      <c r="AH424" s="137">
        <v>21</v>
      </c>
      <c r="AI424" s="137">
        <v>21</v>
      </c>
      <c r="AJ424" s="137">
        <v>20</v>
      </c>
      <c r="AK424" s="137">
        <v>19</v>
      </c>
      <c r="AL424" s="137">
        <v>18</v>
      </c>
      <c r="AM424" s="137">
        <v>18</v>
      </c>
      <c r="AN424" s="137">
        <v>16</v>
      </c>
      <c r="AO424" s="137">
        <v>13</v>
      </c>
    </row>
    <row r="425" spans="1:41" ht="18" customHeight="1">
      <c r="A425" s="122" t="s">
        <v>1392</v>
      </c>
      <c r="B425" s="136" t="s">
        <v>1393</v>
      </c>
      <c r="C425" s="137">
        <v>364</v>
      </c>
      <c r="D425" s="137">
        <v>317</v>
      </c>
      <c r="E425" s="137">
        <v>300</v>
      </c>
      <c r="F425" s="137">
        <v>264</v>
      </c>
      <c r="G425" s="137">
        <v>218</v>
      </c>
      <c r="H425" s="137">
        <v>220</v>
      </c>
      <c r="I425" s="137">
        <v>195</v>
      </c>
      <c r="J425" s="137">
        <v>180</v>
      </c>
      <c r="K425" s="137">
        <v>162</v>
      </c>
      <c r="L425" s="137">
        <v>150</v>
      </c>
      <c r="M425" s="137">
        <v>139</v>
      </c>
      <c r="N425" s="137">
        <v>140</v>
      </c>
      <c r="O425" s="137">
        <v>117</v>
      </c>
      <c r="P425" s="137">
        <v>99</v>
      </c>
      <c r="Q425" s="137">
        <v>86</v>
      </c>
      <c r="R425" s="137">
        <v>86</v>
      </c>
      <c r="S425" s="137">
        <v>73</v>
      </c>
      <c r="T425" s="137">
        <v>61</v>
      </c>
      <c r="U425" s="137">
        <v>60</v>
      </c>
      <c r="V425" s="137">
        <v>54</v>
      </c>
      <c r="W425" s="137">
        <v>51</v>
      </c>
      <c r="X425" s="137">
        <v>50</v>
      </c>
      <c r="Y425" s="137">
        <v>46</v>
      </c>
      <c r="Z425" s="137">
        <v>45</v>
      </c>
      <c r="AA425" s="137">
        <v>42</v>
      </c>
      <c r="AB425" s="137">
        <v>34</v>
      </c>
      <c r="AC425" s="137">
        <v>31</v>
      </c>
      <c r="AD425" s="137">
        <v>24</v>
      </c>
      <c r="AE425" s="137">
        <v>21</v>
      </c>
      <c r="AF425" s="137">
        <v>19</v>
      </c>
      <c r="AG425" s="137">
        <v>18</v>
      </c>
      <c r="AH425" s="137">
        <v>15</v>
      </c>
      <c r="AI425" s="137">
        <v>14</v>
      </c>
      <c r="AJ425" s="137">
        <v>11</v>
      </c>
      <c r="AK425" s="137">
        <v>7</v>
      </c>
      <c r="AL425" s="137">
        <v>6</v>
      </c>
      <c r="AM425" s="137">
        <v>5</v>
      </c>
      <c r="AN425" s="137" t="s">
        <v>631</v>
      </c>
      <c r="AO425" s="137" t="s">
        <v>631</v>
      </c>
    </row>
    <row r="426" spans="1:41" ht="18" customHeight="1">
      <c r="A426" s="122" t="s">
        <v>1394</v>
      </c>
      <c r="B426" s="136" t="s">
        <v>1395</v>
      </c>
      <c r="C426" s="137">
        <v>226</v>
      </c>
      <c r="D426" s="137">
        <v>197</v>
      </c>
      <c r="E426" s="137">
        <v>176</v>
      </c>
      <c r="F426" s="137">
        <v>161</v>
      </c>
      <c r="G426" s="137">
        <v>133</v>
      </c>
      <c r="H426" s="137">
        <v>127</v>
      </c>
      <c r="I426" s="137">
        <v>115</v>
      </c>
      <c r="J426" s="137">
        <v>100</v>
      </c>
      <c r="K426" s="137">
        <v>92</v>
      </c>
      <c r="L426" s="137">
        <v>91</v>
      </c>
      <c r="M426" s="137">
        <v>81</v>
      </c>
      <c r="N426" s="137">
        <v>67</v>
      </c>
      <c r="O426" s="137">
        <v>58</v>
      </c>
      <c r="P426" s="137">
        <v>56</v>
      </c>
      <c r="Q426" s="137">
        <v>51</v>
      </c>
      <c r="R426" s="137">
        <v>41</v>
      </c>
      <c r="S426" s="137">
        <v>39</v>
      </c>
      <c r="T426" s="137">
        <v>41</v>
      </c>
      <c r="U426" s="137">
        <v>36</v>
      </c>
      <c r="V426" s="137">
        <v>36</v>
      </c>
      <c r="W426" s="137">
        <v>33</v>
      </c>
      <c r="X426" s="137">
        <v>33</v>
      </c>
      <c r="Y426" s="137">
        <v>27</v>
      </c>
      <c r="Z426" s="137">
        <v>23</v>
      </c>
      <c r="AA426" s="137">
        <v>19</v>
      </c>
      <c r="AB426" s="137">
        <v>14</v>
      </c>
      <c r="AC426" s="137">
        <v>14</v>
      </c>
      <c r="AD426" s="137">
        <v>15</v>
      </c>
      <c r="AE426" s="137">
        <v>14</v>
      </c>
      <c r="AF426" s="137">
        <v>12</v>
      </c>
      <c r="AG426" s="137">
        <v>11</v>
      </c>
      <c r="AH426" s="137">
        <v>11</v>
      </c>
      <c r="AI426" s="137">
        <v>10</v>
      </c>
      <c r="AJ426" s="137">
        <v>9</v>
      </c>
      <c r="AK426" s="137">
        <v>8</v>
      </c>
      <c r="AL426" s="137">
        <v>8</v>
      </c>
      <c r="AM426" s="137">
        <v>7</v>
      </c>
      <c r="AN426" s="137">
        <v>6</v>
      </c>
      <c r="AO426" s="137">
        <v>6</v>
      </c>
    </row>
    <row r="427" spans="1:41" ht="18" customHeight="1">
      <c r="A427" s="122" t="s">
        <v>1396</v>
      </c>
      <c r="B427" s="136" t="s">
        <v>1397</v>
      </c>
      <c r="C427" s="137">
        <v>1693</v>
      </c>
      <c r="D427" s="137">
        <v>1467</v>
      </c>
      <c r="E427" s="137">
        <v>1281</v>
      </c>
      <c r="F427" s="137">
        <v>1104</v>
      </c>
      <c r="G427" s="137">
        <v>923</v>
      </c>
      <c r="H427" s="137">
        <v>888</v>
      </c>
      <c r="I427" s="137">
        <v>773</v>
      </c>
      <c r="J427" s="137">
        <v>696</v>
      </c>
      <c r="K427" s="137">
        <v>597</v>
      </c>
      <c r="L427" s="137">
        <v>554</v>
      </c>
      <c r="M427" s="137">
        <v>504</v>
      </c>
      <c r="N427" s="137">
        <v>475</v>
      </c>
      <c r="O427" s="137">
        <v>442</v>
      </c>
      <c r="P427" s="137">
        <v>403</v>
      </c>
      <c r="Q427" s="137">
        <v>379</v>
      </c>
      <c r="R427" s="137">
        <v>342</v>
      </c>
      <c r="S427" s="137">
        <v>300</v>
      </c>
      <c r="T427" s="137">
        <v>254</v>
      </c>
      <c r="U427" s="137">
        <v>230</v>
      </c>
      <c r="V427" s="137">
        <v>210</v>
      </c>
      <c r="W427" s="137">
        <v>188</v>
      </c>
      <c r="X427" s="137">
        <v>166</v>
      </c>
      <c r="Y427" s="137">
        <v>144</v>
      </c>
      <c r="Z427" s="137">
        <v>126</v>
      </c>
      <c r="AA427" s="137">
        <v>123</v>
      </c>
      <c r="AB427" s="137">
        <v>113</v>
      </c>
      <c r="AC427" s="137">
        <v>89</v>
      </c>
      <c r="AD427" s="137">
        <v>84</v>
      </c>
      <c r="AE427" s="137">
        <v>73</v>
      </c>
      <c r="AF427" s="137">
        <v>73</v>
      </c>
      <c r="AG427" s="137">
        <v>62</v>
      </c>
      <c r="AH427" s="137">
        <v>63</v>
      </c>
      <c r="AI427" s="137">
        <v>56</v>
      </c>
      <c r="AJ427" s="137">
        <v>52</v>
      </c>
      <c r="AK427" s="137">
        <v>52</v>
      </c>
      <c r="AL427" s="137">
        <v>50</v>
      </c>
      <c r="AM427" s="137">
        <v>41</v>
      </c>
      <c r="AN427" s="137">
        <v>35</v>
      </c>
      <c r="AO427" s="137">
        <v>37</v>
      </c>
    </row>
    <row r="428" spans="1:41" ht="18" customHeight="1">
      <c r="A428" s="122" t="s">
        <v>1398</v>
      </c>
      <c r="B428" s="136" t="s">
        <v>1399</v>
      </c>
      <c r="C428" s="137">
        <v>100</v>
      </c>
      <c r="D428" s="137">
        <v>84</v>
      </c>
      <c r="E428" s="137">
        <v>77</v>
      </c>
      <c r="F428" s="137">
        <v>65</v>
      </c>
      <c r="G428" s="137">
        <v>56</v>
      </c>
      <c r="H428" s="137">
        <v>52</v>
      </c>
      <c r="I428" s="137">
        <v>44</v>
      </c>
      <c r="J428" s="137">
        <v>41</v>
      </c>
      <c r="K428" s="137">
        <v>41</v>
      </c>
      <c r="L428" s="137">
        <v>39</v>
      </c>
      <c r="M428" s="137">
        <v>39</v>
      </c>
      <c r="N428" s="137">
        <v>39</v>
      </c>
      <c r="O428" s="137">
        <v>38</v>
      </c>
      <c r="P428" s="137">
        <v>35</v>
      </c>
      <c r="Q428" s="137">
        <v>34</v>
      </c>
      <c r="R428" s="137">
        <v>35</v>
      </c>
      <c r="S428" s="137">
        <v>32</v>
      </c>
      <c r="T428" s="137">
        <v>28</v>
      </c>
      <c r="U428" s="137">
        <v>30</v>
      </c>
      <c r="V428" s="137">
        <v>23</v>
      </c>
      <c r="W428" s="137">
        <v>22</v>
      </c>
      <c r="X428" s="137">
        <v>16</v>
      </c>
      <c r="Y428" s="137">
        <v>14</v>
      </c>
      <c r="Z428" s="137">
        <v>12</v>
      </c>
      <c r="AA428" s="137">
        <v>11</v>
      </c>
      <c r="AB428" s="137">
        <v>10</v>
      </c>
      <c r="AC428" s="137">
        <v>10</v>
      </c>
      <c r="AD428" s="137">
        <v>8</v>
      </c>
      <c r="AE428" s="137">
        <v>7</v>
      </c>
      <c r="AF428" s="137">
        <v>7</v>
      </c>
      <c r="AG428" s="137">
        <v>6</v>
      </c>
      <c r="AH428" s="137">
        <v>6</v>
      </c>
      <c r="AI428" s="137">
        <v>6</v>
      </c>
      <c r="AJ428" s="137">
        <v>6</v>
      </c>
      <c r="AK428" s="137">
        <v>6</v>
      </c>
      <c r="AL428" s="137">
        <v>6</v>
      </c>
      <c r="AM428" s="137" t="s">
        <v>631</v>
      </c>
      <c r="AN428" s="137" t="s">
        <v>631</v>
      </c>
      <c r="AO428" s="137" t="s">
        <v>631</v>
      </c>
    </row>
    <row r="429" spans="1:41" ht="18" customHeight="1">
      <c r="A429" s="122" t="s">
        <v>1400</v>
      </c>
      <c r="B429" s="136" t="s">
        <v>1401</v>
      </c>
      <c r="C429" s="137">
        <v>288</v>
      </c>
      <c r="D429" s="137">
        <v>229</v>
      </c>
      <c r="E429" s="137">
        <v>207</v>
      </c>
      <c r="F429" s="137">
        <v>173</v>
      </c>
      <c r="G429" s="137">
        <v>147</v>
      </c>
      <c r="H429" s="137">
        <v>138</v>
      </c>
      <c r="I429" s="137">
        <v>108</v>
      </c>
      <c r="J429" s="137">
        <v>97</v>
      </c>
      <c r="K429" s="137">
        <v>92</v>
      </c>
      <c r="L429" s="137">
        <v>79</v>
      </c>
      <c r="M429" s="137">
        <v>69</v>
      </c>
      <c r="N429" s="137">
        <v>57</v>
      </c>
      <c r="O429" s="137">
        <v>53</v>
      </c>
      <c r="P429" s="137">
        <v>53</v>
      </c>
      <c r="Q429" s="137">
        <v>43</v>
      </c>
      <c r="R429" s="137">
        <v>36</v>
      </c>
      <c r="S429" s="137">
        <v>32</v>
      </c>
      <c r="T429" s="137">
        <v>30</v>
      </c>
      <c r="U429" s="137">
        <v>24</v>
      </c>
      <c r="V429" s="137">
        <v>23</v>
      </c>
      <c r="W429" s="137">
        <v>21</v>
      </c>
      <c r="X429" s="137">
        <v>18</v>
      </c>
      <c r="Y429" s="137">
        <v>20</v>
      </c>
      <c r="Z429" s="137">
        <v>18</v>
      </c>
      <c r="AA429" s="137">
        <v>17</v>
      </c>
      <c r="AB429" s="137">
        <v>16</v>
      </c>
      <c r="AC429" s="137">
        <v>14</v>
      </c>
      <c r="AD429" s="137">
        <v>10</v>
      </c>
      <c r="AE429" s="137">
        <v>9</v>
      </c>
      <c r="AF429" s="137">
        <v>8</v>
      </c>
      <c r="AG429" s="137">
        <v>7</v>
      </c>
      <c r="AH429" s="137">
        <v>7</v>
      </c>
      <c r="AI429" s="137">
        <v>6</v>
      </c>
      <c r="AJ429" s="137">
        <v>6</v>
      </c>
      <c r="AK429" s="137">
        <v>7</v>
      </c>
      <c r="AL429" s="137">
        <v>8</v>
      </c>
      <c r="AM429" s="137">
        <v>10</v>
      </c>
      <c r="AN429" s="137">
        <v>8</v>
      </c>
      <c r="AO429" s="137">
        <v>5</v>
      </c>
    </row>
    <row r="430" spans="1:41" ht="18" customHeight="1">
      <c r="A430" s="122" t="s">
        <v>1402</v>
      </c>
      <c r="B430" s="136" t="s">
        <v>1403</v>
      </c>
      <c r="C430" s="137">
        <v>574</v>
      </c>
      <c r="D430" s="137">
        <v>524</v>
      </c>
      <c r="E430" s="137">
        <v>472</v>
      </c>
      <c r="F430" s="137">
        <v>427</v>
      </c>
      <c r="G430" s="137">
        <v>367</v>
      </c>
      <c r="H430" s="137">
        <v>382</v>
      </c>
      <c r="I430" s="137">
        <v>350</v>
      </c>
      <c r="J430" s="137">
        <v>324</v>
      </c>
      <c r="K430" s="137">
        <v>309</v>
      </c>
      <c r="L430" s="137">
        <v>305</v>
      </c>
      <c r="M430" s="137">
        <v>291</v>
      </c>
      <c r="N430" s="137">
        <v>294</v>
      </c>
      <c r="O430" s="137">
        <v>279</v>
      </c>
      <c r="P430" s="137">
        <v>257</v>
      </c>
      <c r="Q430" s="137">
        <v>236</v>
      </c>
      <c r="R430" s="137">
        <v>228</v>
      </c>
      <c r="S430" s="137">
        <v>211</v>
      </c>
      <c r="T430" s="137">
        <v>196</v>
      </c>
      <c r="U430" s="137">
        <v>188</v>
      </c>
      <c r="V430" s="137">
        <v>179</v>
      </c>
      <c r="W430" s="137">
        <v>167</v>
      </c>
      <c r="X430" s="137">
        <v>161</v>
      </c>
      <c r="Y430" s="137">
        <v>151</v>
      </c>
      <c r="Z430" s="137">
        <v>138</v>
      </c>
      <c r="AA430" s="137">
        <v>141</v>
      </c>
      <c r="AB430" s="137">
        <v>136</v>
      </c>
      <c r="AC430" s="137">
        <v>133</v>
      </c>
      <c r="AD430" s="137">
        <v>126</v>
      </c>
      <c r="AE430" s="137">
        <v>116</v>
      </c>
      <c r="AF430" s="137">
        <v>83</v>
      </c>
      <c r="AG430" s="137">
        <v>83</v>
      </c>
      <c r="AH430" s="137">
        <v>83</v>
      </c>
      <c r="AI430" s="137">
        <v>81</v>
      </c>
      <c r="AJ430" s="137">
        <v>75</v>
      </c>
      <c r="AK430" s="137">
        <v>74</v>
      </c>
      <c r="AL430" s="137">
        <v>64</v>
      </c>
      <c r="AM430" s="137">
        <v>54</v>
      </c>
      <c r="AN430" s="137">
        <v>50</v>
      </c>
      <c r="AO430" s="137">
        <v>44</v>
      </c>
    </row>
    <row r="431" spans="1:41" ht="18" customHeight="1">
      <c r="A431" s="122" t="s">
        <v>1404</v>
      </c>
      <c r="B431" s="136" t="s">
        <v>1405</v>
      </c>
      <c r="C431" s="137">
        <v>275</v>
      </c>
      <c r="D431" s="137">
        <v>240</v>
      </c>
      <c r="E431" s="137">
        <v>210</v>
      </c>
      <c r="F431" s="137">
        <v>177</v>
      </c>
      <c r="G431" s="137">
        <v>142</v>
      </c>
      <c r="H431" s="137">
        <v>135</v>
      </c>
      <c r="I431" s="137">
        <v>116</v>
      </c>
      <c r="J431" s="137">
        <v>102</v>
      </c>
      <c r="K431" s="137">
        <v>101</v>
      </c>
      <c r="L431" s="137">
        <v>90</v>
      </c>
      <c r="M431" s="137">
        <v>80</v>
      </c>
      <c r="N431" s="137">
        <v>75</v>
      </c>
      <c r="O431" s="137">
        <v>60</v>
      </c>
      <c r="P431" s="137">
        <v>60</v>
      </c>
      <c r="Q431" s="137">
        <v>54</v>
      </c>
      <c r="R431" s="137">
        <v>50</v>
      </c>
      <c r="S431" s="137">
        <v>48</v>
      </c>
      <c r="T431" s="137">
        <v>42</v>
      </c>
      <c r="U431" s="137">
        <v>33</v>
      </c>
      <c r="V431" s="137">
        <v>31</v>
      </c>
      <c r="W431" s="137">
        <v>32</v>
      </c>
      <c r="X431" s="137">
        <v>28</v>
      </c>
      <c r="Y431" s="137">
        <v>22</v>
      </c>
      <c r="Z431" s="137">
        <v>19</v>
      </c>
      <c r="AA431" s="137">
        <v>17</v>
      </c>
      <c r="AB431" s="137">
        <v>14</v>
      </c>
      <c r="AC431" s="137">
        <v>13</v>
      </c>
      <c r="AD431" s="137">
        <v>15</v>
      </c>
      <c r="AE431" s="137">
        <v>12</v>
      </c>
      <c r="AF431" s="137">
        <v>9</v>
      </c>
      <c r="AG431" s="137">
        <v>10</v>
      </c>
      <c r="AH431" s="137">
        <v>8</v>
      </c>
      <c r="AI431" s="137">
        <v>6</v>
      </c>
      <c r="AJ431" s="137">
        <v>6</v>
      </c>
      <c r="AK431" s="137">
        <v>6</v>
      </c>
      <c r="AL431" s="137">
        <v>6</v>
      </c>
      <c r="AM431" s="137">
        <v>8</v>
      </c>
      <c r="AN431" s="137">
        <v>8</v>
      </c>
      <c r="AO431" s="137">
        <v>7</v>
      </c>
    </row>
    <row r="432" spans="1:41" ht="18" customHeight="1">
      <c r="A432" s="122" t="s">
        <v>1406</v>
      </c>
      <c r="B432" s="136" t="s">
        <v>1407</v>
      </c>
      <c r="C432" s="137">
        <v>353</v>
      </c>
      <c r="D432" s="137">
        <v>304</v>
      </c>
      <c r="E432" s="137">
        <v>287</v>
      </c>
      <c r="F432" s="137">
        <v>251</v>
      </c>
      <c r="G432" s="137">
        <v>212</v>
      </c>
      <c r="H432" s="137">
        <v>195</v>
      </c>
      <c r="I432" s="137">
        <v>173</v>
      </c>
      <c r="J432" s="137">
        <v>147</v>
      </c>
      <c r="K432" s="137">
        <v>118</v>
      </c>
      <c r="L432" s="137">
        <v>106</v>
      </c>
      <c r="M432" s="137">
        <v>93</v>
      </c>
      <c r="N432" s="137">
        <v>86</v>
      </c>
      <c r="O432" s="137">
        <v>82</v>
      </c>
      <c r="P432" s="137">
        <v>75</v>
      </c>
      <c r="Q432" s="137">
        <v>58</v>
      </c>
      <c r="R432" s="137">
        <v>51</v>
      </c>
      <c r="S432" s="137">
        <v>47</v>
      </c>
      <c r="T432" s="137">
        <v>43</v>
      </c>
      <c r="U432" s="137">
        <v>35</v>
      </c>
      <c r="V432" s="137">
        <v>38</v>
      </c>
      <c r="W432" s="137">
        <v>32</v>
      </c>
      <c r="X432" s="137">
        <v>28</v>
      </c>
      <c r="Y432" s="137">
        <v>24</v>
      </c>
      <c r="Z432" s="137">
        <v>26</v>
      </c>
      <c r="AA432" s="137">
        <v>24</v>
      </c>
      <c r="AB432" s="137">
        <v>23</v>
      </c>
      <c r="AC432" s="137">
        <v>20</v>
      </c>
      <c r="AD432" s="137">
        <v>19</v>
      </c>
      <c r="AE432" s="137">
        <v>15</v>
      </c>
      <c r="AF432" s="137">
        <v>13</v>
      </c>
      <c r="AG432" s="137">
        <v>10</v>
      </c>
      <c r="AH432" s="137">
        <v>9</v>
      </c>
      <c r="AI432" s="137">
        <v>8</v>
      </c>
      <c r="AJ432" s="137">
        <v>6</v>
      </c>
      <c r="AK432" s="137">
        <v>6</v>
      </c>
      <c r="AL432" s="137">
        <v>5</v>
      </c>
      <c r="AM432" s="137">
        <v>7</v>
      </c>
      <c r="AN432" s="137" t="s">
        <v>631</v>
      </c>
      <c r="AO432" s="137" t="s">
        <v>631</v>
      </c>
    </row>
    <row r="433" spans="1:41" ht="18" customHeight="1">
      <c r="A433" s="122" t="s">
        <v>1408</v>
      </c>
      <c r="B433" s="136" t="s">
        <v>1409</v>
      </c>
      <c r="C433" s="137">
        <v>428</v>
      </c>
      <c r="D433" s="137">
        <v>391</v>
      </c>
      <c r="E433" s="137">
        <v>361</v>
      </c>
      <c r="F433" s="137">
        <v>307</v>
      </c>
      <c r="G433" s="137">
        <v>249</v>
      </c>
      <c r="H433" s="137">
        <v>232</v>
      </c>
      <c r="I433" s="137">
        <v>213</v>
      </c>
      <c r="J433" s="137">
        <v>178</v>
      </c>
      <c r="K433" s="137">
        <v>152</v>
      </c>
      <c r="L433" s="137">
        <v>134</v>
      </c>
      <c r="M433" s="137">
        <v>116</v>
      </c>
      <c r="N433" s="137">
        <v>106</v>
      </c>
      <c r="O433" s="137">
        <v>98</v>
      </c>
      <c r="P433" s="137">
        <v>94</v>
      </c>
      <c r="Q433" s="137">
        <v>87</v>
      </c>
      <c r="R433" s="137">
        <v>78</v>
      </c>
      <c r="S433" s="137">
        <v>62</v>
      </c>
      <c r="T433" s="137">
        <v>54</v>
      </c>
      <c r="U433" s="137">
        <v>47</v>
      </c>
      <c r="V433" s="137">
        <v>44</v>
      </c>
      <c r="W433" s="137">
        <v>43</v>
      </c>
      <c r="X433" s="137">
        <v>40</v>
      </c>
      <c r="Y433" s="137">
        <v>32</v>
      </c>
      <c r="Z433" s="137">
        <v>33</v>
      </c>
      <c r="AA433" s="137">
        <v>28</v>
      </c>
      <c r="AB433" s="137">
        <v>22</v>
      </c>
      <c r="AC433" s="137">
        <v>18</v>
      </c>
      <c r="AD433" s="137">
        <v>18</v>
      </c>
      <c r="AE433" s="137">
        <v>13</v>
      </c>
      <c r="AF433" s="137">
        <v>12</v>
      </c>
      <c r="AG433" s="137">
        <v>11</v>
      </c>
      <c r="AH433" s="137">
        <v>9</v>
      </c>
      <c r="AI433" s="137">
        <v>9</v>
      </c>
      <c r="AJ433" s="137">
        <v>9</v>
      </c>
      <c r="AK433" s="137">
        <v>9</v>
      </c>
      <c r="AL433" s="137">
        <v>10</v>
      </c>
      <c r="AM433" s="137">
        <v>11</v>
      </c>
      <c r="AN433" s="137">
        <v>9</v>
      </c>
      <c r="AO433" s="137">
        <v>10</v>
      </c>
    </row>
    <row r="434" spans="1:41" ht="18" customHeight="1">
      <c r="A434" s="122" t="s">
        <v>1410</v>
      </c>
      <c r="B434" s="136" t="s">
        <v>1411</v>
      </c>
      <c r="C434" s="137">
        <v>369</v>
      </c>
      <c r="D434" s="137">
        <v>332</v>
      </c>
      <c r="E434" s="137">
        <v>287</v>
      </c>
      <c r="F434" s="137">
        <v>254</v>
      </c>
      <c r="G434" s="137">
        <v>216</v>
      </c>
      <c r="H434" s="137">
        <v>217</v>
      </c>
      <c r="I434" s="137">
        <v>189</v>
      </c>
      <c r="J434" s="137">
        <v>167</v>
      </c>
      <c r="K434" s="137">
        <v>147</v>
      </c>
      <c r="L434" s="137">
        <v>142</v>
      </c>
      <c r="M434" s="137">
        <v>128</v>
      </c>
      <c r="N434" s="137">
        <v>117</v>
      </c>
      <c r="O434" s="137">
        <v>103</v>
      </c>
      <c r="P434" s="137">
        <v>102</v>
      </c>
      <c r="Q434" s="137">
        <v>91</v>
      </c>
      <c r="R434" s="137">
        <v>86</v>
      </c>
      <c r="S434" s="137">
        <v>73</v>
      </c>
      <c r="T434" s="137">
        <v>59</v>
      </c>
      <c r="U434" s="137">
        <v>52</v>
      </c>
      <c r="V434" s="137">
        <v>44</v>
      </c>
      <c r="W434" s="137">
        <v>43</v>
      </c>
      <c r="X434" s="137">
        <v>39</v>
      </c>
      <c r="Y434" s="137">
        <v>32</v>
      </c>
      <c r="Z434" s="137">
        <v>28</v>
      </c>
      <c r="AA434" s="137">
        <v>19</v>
      </c>
      <c r="AB434" s="137">
        <v>17</v>
      </c>
      <c r="AC434" s="137">
        <v>17</v>
      </c>
      <c r="AD434" s="137">
        <v>11</v>
      </c>
      <c r="AE434" s="137">
        <v>10</v>
      </c>
      <c r="AF434" s="137">
        <v>7</v>
      </c>
      <c r="AG434" s="137">
        <v>5</v>
      </c>
      <c r="AH434" s="137" t="s">
        <v>631</v>
      </c>
      <c r="AI434" s="137" t="s">
        <v>631</v>
      </c>
      <c r="AJ434" s="137" t="s">
        <v>631</v>
      </c>
      <c r="AK434" s="137" t="s">
        <v>631</v>
      </c>
      <c r="AL434" s="137" t="s">
        <v>631</v>
      </c>
      <c r="AM434" s="137" t="s">
        <v>631</v>
      </c>
      <c r="AN434" s="137" t="s">
        <v>631</v>
      </c>
      <c r="AO434" s="137" t="s">
        <v>631</v>
      </c>
    </row>
    <row r="435" spans="1:41" ht="18" customHeight="1">
      <c r="A435" s="122" t="s">
        <v>1412</v>
      </c>
      <c r="B435" s="136" t="s">
        <v>1413</v>
      </c>
      <c r="C435" s="137">
        <v>368</v>
      </c>
      <c r="D435" s="137">
        <v>323</v>
      </c>
      <c r="E435" s="137">
        <v>284</v>
      </c>
      <c r="F435" s="137">
        <v>256</v>
      </c>
      <c r="G435" s="137">
        <v>203</v>
      </c>
      <c r="H435" s="137">
        <v>198</v>
      </c>
      <c r="I435" s="137">
        <v>168</v>
      </c>
      <c r="J435" s="137">
        <v>128</v>
      </c>
      <c r="K435" s="137">
        <v>115</v>
      </c>
      <c r="L435" s="137">
        <v>108</v>
      </c>
      <c r="M435" s="137">
        <v>99</v>
      </c>
      <c r="N435" s="137">
        <v>95</v>
      </c>
      <c r="O435" s="137">
        <v>88</v>
      </c>
      <c r="P435" s="137">
        <v>88</v>
      </c>
      <c r="Q435" s="137">
        <v>76</v>
      </c>
      <c r="R435" s="137">
        <v>74</v>
      </c>
      <c r="S435" s="137">
        <v>68</v>
      </c>
      <c r="T435" s="137">
        <v>63</v>
      </c>
      <c r="U435" s="137">
        <v>52</v>
      </c>
      <c r="V435" s="137">
        <v>50</v>
      </c>
      <c r="W435" s="137">
        <v>46</v>
      </c>
      <c r="X435" s="137">
        <v>44</v>
      </c>
      <c r="Y435" s="137">
        <v>40</v>
      </c>
      <c r="Z435" s="137">
        <v>35</v>
      </c>
      <c r="AA435" s="137">
        <v>32</v>
      </c>
      <c r="AB435" s="137">
        <v>30</v>
      </c>
      <c r="AC435" s="137">
        <v>23</v>
      </c>
      <c r="AD435" s="137">
        <v>20</v>
      </c>
      <c r="AE435" s="137">
        <v>19</v>
      </c>
      <c r="AF435" s="137">
        <v>17</v>
      </c>
      <c r="AG435" s="137">
        <v>15</v>
      </c>
      <c r="AH435" s="137">
        <v>13</v>
      </c>
      <c r="AI435" s="137">
        <v>11</v>
      </c>
      <c r="AJ435" s="137">
        <v>10</v>
      </c>
      <c r="AK435" s="137">
        <v>10</v>
      </c>
      <c r="AL435" s="137">
        <v>9</v>
      </c>
      <c r="AM435" s="137">
        <v>9</v>
      </c>
      <c r="AN435" s="137">
        <v>8</v>
      </c>
      <c r="AO435" s="137" t="s">
        <v>631</v>
      </c>
    </row>
    <row r="436" spans="1:41" ht="18" customHeight="1">
      <c r="A436" s="122" t="s">
        <v>1414</v>
      </c>
      <c r="B436" s="136" t="s">
        <v>1415</v>
      </c>
      <c r="C436" s="137">
        <v>993</v>
      </c>
      <c r="D436" s="137">
        <v>874</v>
      </c>
      <c r="E436" s="137">
        <v>795</v>
      </c>
      <c r="F436" s="137">
        <v>705</v>
      </c>
      <c r="G436" s="137">
        <v>615</v>
      </c>
      <c r="H436" s="137">
        <v>598</v>
      </c>
      <c r="I436" s="137">
        <v>531</v>
      </c>
      <c r="J436" s="137">
        <v>471</v>
      </c>
      <c r="K436" s="137">
        <v>405</v>
      </c>
      <c r="L436" s="137">
        <v>385</v>
      </c>
      <c r="M436" s="137">
        <v>360</v>
      </c>
      <c r="N436" s="137">
        <v>359</v>
      </c>
      <c r="O436" s="137">
        <v>323</v>
      </c>
      <c r="P436" s="137">
        <v>309</v>
      </c>
      <c r="Q436" s="137">
        <v>289</v>
      </c>
      <c r="R436" s="137">
        <v>277</v>
      </c>
      <c r="S436" s="137">
        <v>252</v>
      </c>
      <c r="T436" s="137">
        <v>236</v>
      </c>
      <c r="U436" s="137">
        <v>216</v>
      </c>
      <c r="V436" s="137">
        <v>193</v>
      </c>
      <c r="W436" s="137">
        <v>169</v>
      </c>
      <c r="X436" s="137">
        <v>159</v>
      </c>
      <c r="Y436" s="137">
        <v>127</v>
      </c>
      <c r="Z436" s="137">
        <v>112</v>
      </c>
      <c r="AA436" s="137">
        <v>100</v>
      </c>
      <c r="AB436" s="137">
        <v>88</v>
      </c>
      <c r="AC436" s="137">
        <v>81</v>
      </c>
      <c r="AD436" s="137">
        <v>71</v>
      </c>
      <c r="AE436" s="137">
        <v>62</v>
      </c>
      <c r="AF436" s="137">
        <v>56</v>
      </c>
      <c r="AG436" s="137">
        <v>53</v>
      </c>
      <c r="AH436" s="137">
        <v>52</v>
      </c>
      <c r="AI436" s="137">
        <v>53</v>
      </c>
      <c r="AJ436" s="137">
        <v>49</v>
      </c>
      <c r="AK436" s="137">
        <v>48</v>
      </c>
      <c r="AL436" s="137">
        <v>40</v>
      </c>
      <c r="AM436" s="137">
        <v>39</v>
      </c>
      <c r="AN436" s="137">
        <v>32</v>
      </c>
      <c r="AO436" s="137">
        <v>30</v>
      </c>
    </row>
    <row r="437" spans="1:41" ht="18" customHeight="1">
      <c r="A437" s="122" t="s">
        <v>1416</v>
      </c>
      <c r="B437" s="136" t="s">
        <v>1417</v>
      </c>
      <c r="C437" s="137">
        <v>1524</v>
      </c>
      <c r="D437" s="137">
        <v>1397</v>
      </c>
      <c r="E437" s="137">
        <v>1012</v>
      </c>
      <c r="F437" s="137">
        <v>811</v>
      </c>
      <c r="G437" s="137">
        <v>545</v>
      </c>
      <c r="H437" s="137">
        <v>514</v>
      </c>
      <c r="I437" s="137">
        <v>381</v>
      </c>
      <c r="J437" s="137">
        <v>344</v>
      </c>
      <c r="K437" s="137">
        <v>303</v>
      </c>
      <c r="L437" s="137">
        <v>298</v>
      </c>
      <c r="M437" s="137">
        <v>289</v>
      </c>
      <c r="N437" s="137">
        <v>282</v>
      </c>
      <c r="O437" s="137">
        <v>265</v>
      </c>
      <c r="P437" s="137">
        <v>240</v>
      </c>
      <c r="Q437" s="137">
        <v>225</v>
      </c>
      <c r="R437" s="137">
        <v>220</v>
      </c>
      <c r="S437" s="137">
        <v>206</v>
      </c>
      <c r="T437" s="137">
        <v>189</v>
      </c>
      <c r="U437" s="137">
        <v>182</v>
      </c>
      <c r="V437" s="137">
        <v>175</v>
      </c>
      <c r="W437" s="137">
        <v>171</v>
      </c>
      <c r="X437" s="137">
        <v>209</v>
      </c>
      <c r="Y437" s="137">
        <v>224</v>
      </c>
      <c r="Z437" s="137">
        <v>204</v>
      </c>
      <c r="AA437" s="137">
        <v>217</v>
      </c>
      <c r="AB437" s="137">
        <v>218</v>
      </c>
      <c r="AC437" s="137">
        <v>176</v>
      </c>
      <c r="AD437" s="137">
        <v>158</v>
      </c>
      <c r="AE437" s="137">
        <v>152</v>
      </c>
      <c r="AF437" s="137">
        <v>143</v>
      </c>
      <c r="AG437" s="137">
        <v>111</v>
      </c>
      <c r="AH437" s="137">
        <v>115</v>
      </c>
      <c r="AI437" s="137">
        <v>111</v>
      </c>
      <c r="AJ437" s="137">
        <v>97</v>
      </c>
      <c r="AK437" s="137">
        <v>98</v>
      </c>
      <c r="AL437" s="137">
        <v>85</v>
      </c>
      <c r="AM437" s="137">
        <v>75</v>
      </c>
      <c r="AN437" s="137">
        <v>70</v>
      </c>
      <c r="AO437" s="137">
        <v>71</v>
      </c>
    </row>
    <row r="438" spans="1:41" ht="18" customHeight="1">
      <c r="A438" s="122" t="s">
        <v>1418</v>
      </c>
      <c r="B438" s="136" t="s">
        <v>1419</v>
      </c>
      <c r="C438" s="137">
        <v>623</v>
      </c>
      <c r="D438" s="137">
        <v>535</v>
      </c>
      <c r="E438" s="137">
        <v>457</v>
      </c>
      <c r="F438" s="137">
        <v>408</v>
      </c>
      <c r="G438" s="137">
        <v>329</v>
      </c>
      <c r="H438" s="137">
        <v>316</v>
      </c>
      <c r="I438" s="137">
        <v>280</v>
      </c>
      <c r="J438" s="137">
        <v>244</v>
      </c>
      <c r="K438" s="137">
        <v>211</v>
      </c>
      <c r="L438" s="137">
        <v>196</v>
      </c>
      <c r="M438" s="137">
        <v>177</v>
      </c>
      <c r="N438" s="137">
        <v>153</v>
      </c>
      <c r="O438" s="137">
        <v>127</v>
      </c>
      <c r="P438" s="137">
        <v>116</v>
      </c>
      <c r="Q438" s="137">
        <v>103</v>
      </c>
      <c r="R438" s="137">
        <v>95</v>
      </c>
      <c r="S438" s="137">
        <v>88</v>
      </c>
      <c r="T438" s="137">
        <v>81</v>
      </c>
      <c r="U438" s="137">
        <v>78</v>
      </c>
      <c r="V438" s="137">
        <v>74</v>
      </c>
      <c r="W438" s="137">
        <v>63</v>
      </c>
      <c r="X438" s="137">
        <v>59</v>
      </c>
      <c r="Y438" s="137">
        <v>55</v>
      </c>
      <c r="Z438" s="137">
        <v>43</v>
      </c>
      <c r="AA438" s="137">
        <v>39</v>
      </c>
      <c r="AB438" s="137">
        <v>42</v>
      </c>
      <c r="AC438" s="137">
        <v>32</v>
      </c>
      <c r="AD438" s="137">
        <v>34</v>
      </c>
      <c r="AE438" s="137">
        <v>32</v>
      </c>
      <c r="AF438" s="137">
        <v>31</v>
      </c>
      <c r="AG438" s="137">
        <v>26</v>
      </c>
      <c r="AH438" s="137">
        <v>26</v>
      </c>
      <c r="AI438" s="137">
        <v>23</v>
      </c>
      <c r="AJ438" s="137">
        <v>21</v>
      </c>
      <c r="AK438" s="137">
        <v>21</v>
      </c>
      <c r="AL438" s="137">
        <v>21</v>
      </c>
      <c r="AM438" s="137">
        <v>22</v>
      </c>
      <c r="AN438" s="137">
        <v>19</v>
      </c>
      <c r="AO438" s="137">
        <v>17</v>
      </c>
    </row>
    <row r="439" spans="1:41" ht="18" customHeight="1">
      <c r="A439" s="122" t="s">
        <v>1420</v>
      </c>
      <c r="B439" s="136" t="s">
        <v>1421</v>
      </c>
      <c r="C439" s="137">
        <v>145</v>
      </c>
      <c r="D439" s="137">
        <v>128</v>
      </c>
      <c r="E439" s="137">
        <v>113</v>
      </c>
      <c r="F439" s="137">
        <v>100</v>
      </c>
      <c r="G439" s="137">
        <v>94</v>
      </c>
      <c r="H439" s="137">
        <v>89</v>
      </c>
      <c r="I439" s="137">
        <v>70</v>
      </c>
      <c r="J439" s="137">
        <v>69</v>
      </c>
      <c r="K439" s="137">
        <v>60</v>
      </c>
      <c r="L439" s="137">
        <v>58</v>
      </c>
      <c r="M439" s="137">
        <v>40</v>
      </c>
      <c r="N439" s="137">
        <v>35</v>
      </c>
      <c r="O439" s="137">
        <v>35</v>
      </c>
      <c r="P439" s="137">
        <v>33</v>
      </c>
      <c r="Q439" s="137">
        <v>31</v>
      </c>
      <c r="R439" s="137">
        <v>28</v>
      </c>
      <c r="S439" s="137">
        <v>21</v>
      </c>
      <c r="T439" s="137">
        <v>19</v>
      </c>
      <c r="U439" s="137">
        <v>21</v>
      </c>
      <c r="V439" s="137">
        <v>17</v>
      </c>
      <c r="W439" s="137">
        <v>17</v>
      </c>
      <c r="X439" s="137">
        <v>15</v>
      </c>
      <c r="Y439" s="137">
        <v>13</v>
      </c>
      <c r="Z439" s="137">
        <v>14</v>
      </c>
      <c r="AA439" s="137">
        <v>13</v>
      </c>
      <c r="AB439" s="137">
        <v>14</v>
      </c>
      <c r="AC439" s="137">
        <v>12</v>
      </c>
      <c r="AD439" s="137">
        <v>10</v>
      </c>
      <c r="AE439" s="137">
        <v>7</v>
      </c>
      <c r="AF439" s="137">
        <v>7</v>
      </c>
      <c r="AG439" s="137">
        <v>7</v>
      </c>
      <c r="AH439" s="137">
        <v>6</v>
      </c>
      <c r="AI439" s="137">
        <v>6</v>
      </c>
      <c r="AJ439" s="137">
        <v>6</v>
      </c>
      <c r="AK439" s="137">
        <v>5</v>
      </c>
      <c r="AL439" s="137">
        <v>5</v>
      </c>
      <c r="AM439" s="137">
        <v>5</v>
      </c>
      <c r="AN439" s="137">
        <v>5</v>
      </c>
      <c r="AO439" s="137">
        <v>5</v>
      </c>
    </row>
    <row r="440" spans="1:41" ht="18" customHeight="1">
      <c r="A440" s="122" t="s">
        <v>1422</v>
      </c>
      <c r="B440" s="136" t="s">
        <v>1423</v>
      </c>
      <c r="C440" s="137">
        <v>318</v>
      </c>
      <c r="D440" s="137">
        <v>280</v>
      </c>
      <c r="E440" s="137">
        <v>263</v>
      </c>
      <c r="F440" s="137">
        <v>220</v>
      </c>
      <c r="G440" s="137">
        <v>189</v>
      </c>
      <c r="H440" s="137">
        <v>184</v>
      </c>
      <c r="I440" s="137">
        <v>157</v>
      </c>
      <c r="J440" s="137">
        <v>143</v>
      </c>
      <c r="K440" s="137">
        <v>132</v>
      </c>
      <c r="L440" s="137">
        <v>125</v>
      </c>
      <c r="M440" s="137">
        <v>107</v>
      </c>
      <c r="N440" s="137">
        <v>105</v>
      </c>
      <c r="O440" s="137">
        <v>91</v>
      </c>
      <c r="P440" s="137">
        <v>84</v>
      </c>
      <c r="Q440" s="137">
        <v>75</v>
      </c>
      <c r="R440" s="137">
        <v>71</v>
      </c>
      <c r="S440" s="137">
        <v>64</v>
      </c>
      <c r="T440" s="137">
        <v>64</v>
      </c>
      <c r="U440" s="137">
        <v>52</v>
      </c>
      <c r="V440" s="137">
        <v>54</v>
      </c>
      <c r="W440" s="137">
        <v>47</v>
      </c>
      <c r="X440" s="137">
        <v>45</v>
      </c>
      <c r="Y440" s="137">
        <v>50</v>
      </c>
      <c r="Z440" s="137">
        <v>38</v>
      </c>
      <c r="AA440" s="137">
        <v>39</v>
      </c>
      <c r="AB440" s="137">
        <v>32</v>
      </c>
      <c r="AC440" s="137">
        <v>31</v>
      </c>
      <c r="AD440" s="137">
        <v>28</v>
      </c>
      <c r="AE440" s="137">
        <v>20</v>
      </c>
      <c r="AF440" s="137">
        <v>14</v>
      </c>
      <c r="AG440" s="137">
        <v>14</v>
      </c>
      <c r="AH440" s="137">
        <v>12</v>
      </c>
      <c r="AI440" s="137">
        <v>10</v>
      </c>
      <c r="AJ440" s="137">
        <v>8</v>
      </c>
      <c r="AK440" s="137">
        <v>6</v>
      </c>
      <c r="AL440" s="137">
        <v>6</v>
      </c>
      <c r="AM440" s="137">
        <v>5</v>
      </c>
      <c r="AN440" s="137" t="s">
        <v>631</v>
      </c>
      <c r="AO440" s="137" t="s">
        <v>631</v>
      </c>
    </row>
    <row r="441" spans="1:41" ht="18" customHeight="1">
      <c r="A441" s="122" t="s">
        <v>1424</v>
      </c>
      <c r="B441" s="136" t="s">
        <v>1425</v>
      </c>
      <c r="C441" s="137">
        <v>189</v>
      </c>
      <c r="D441" s="137">
        <v>161</v>
      </c>
      <c r="E441" s="137">
        <v>134</v>
      </c>
      <c r="F441" s="137">
        <v>112</v>
      </c>
      <c r="G441" s="137">
        <v>88</v>
      </c>
      <c r="H441" s="137">
        <v>92</v>
      </c>
      <c r="I441" s="137">
        <v>75</v>
      </c>
      <c r="J441" s="137">
        <v>62</v>
      </c>
      <c r="K441" s="137">
        <v>55</v>
      </c>
      <c r="L441" s="137">
        <v>53</v>
      </c>
      <c r="M441" s="137">
        <v>46</v>
      </c>
      <c r="N441" s="137">
        <v>43</v>
      </c>
      <c r="O441" s="137">
        <v>38</v>
      </c>
      <c r="P441" s="137">
        <v>32</v>
      </c>
      <c r="Q441" s="137">
        <v>29</v>
      </c>
      <c r="R441" s="137">
        <v>28</v>
      </c>
      <c r="S441" s="137">
        <v>24</v>
      </c>
      <c r="T441" s="137">
        <v>20</v>
      </c>
      <c r="U441" s="137">
        <v>16</v>
      </c>
      <c r="V441" s="137">
        <v>15</v>
      </c>
      <c r="W441" s="137">
        <v>15</v>
      </c>
      <c r="X441" s="137">
        <v>14</v>
      </c>
      <c r="Y441" s="137">
        <v>14</v>
      </c>
      <c r="Z441" s="137">
        <v>13</v>
      </c>
      <c r="AA441" s="137">
        <v>15</v>
      </c>
      <c r="AB441" s="137">
        <v>17</v>
      </c>
      <c r="AC441" s="137">
        <v>14</v>
      </c>
      <c r="AD441" s="137">
        <v>10</v>
      </c>
      <c r="AE441" s="137">
        <v>11</v>
      </c>
      <c r="AF441" s="137">
        <v>12</v>
      </c>
      <c r="AG441" s="137">
        <v>11</v>
      </c>
      <c r="AH441" s="137">
        <v>8</v>
      </c>
      <c r="AI441" s="137">
        <v>8</v>
      </c>
      <c r="AJ441" s="137">
        <v>6</v>
      </c>
      <c r="AK441" s="137">
        <v>6</v>
      </c>
      <c r="AL441" s="137">
        <v>6</v>
      </c>
      <c r="AM441" s="137">
        <v>7</v>
      </c>
      <c r="AN441" s="137">
        <v>6</v>
      </c>
      <c r="AO441" s="137" t="s">
        <v>631</v>
      </c>
    </row>
    <row r="442" spans="1:41" ht="18" customHeight="1">
      <c r="A442" s="122" t="s">
        <v>1426</v>
      </c>
      <c r="B442" s="136" t="s">
        <v>1427</v>
      </c>
      <c r="C442" s="137">
        <v>47</v>
      </c>
      <c r="D442" s="137">
        <v>42</v>
      </c>
      <c r="E442" s="137">
        <v>39</v>
      </c>
      <c r="F442" s="137">
        <v>35</v>
      </c>
      <c r="G442" s="137">
        <v>34</v>
      </c>
      <c r="H442" s="137">
        <v>32</v>
      </c>
      <c r="I442" s="137">
        <v>28</v>
      </c>
      <c r="J442" s="137">
        <v>24</v>
      </c>
      <c r="K442" s="137">
        <v>21</v>
      </c>
      <c r="L442" s="137">
        <v>15</v>
      </c>
      <c r="M442" s="137">
        <v>14</v>
      </c>
      <c r="N442" s="137">
        <v>13</v>
      </c>
      <c r="O442" s="137">
        <v>11</v>
      </c>
      <c r="P442" s="137">
        <v>11</v>
      </c>
      <c r="Q442" s="137">
        <v>9</v>
      </c>
      <c r="R442" s="137">
        <v>10</v>
      </c>
      <c r="S442" s="137">
        <v>10</v>
      </c>
      <c r="T442" s="137">
        <v>9</v>
      </c>
      <c r="U442" s="137">
        <v>8</v>
      </c>
      <c r="V442" s="137">
        <v>8</v>
      </c>
      <c r="W442" s="137">
        <v>8</v>
      </c>
      <c r="X442" s="137">
        <v>6</v>
      </c>
      <c r="Y442" s="137">
        <v>5</v>
      </c>
      <c r="Z442" s="137">
        <v>5</v>
      </c>
      <c r="AA442" s="137" t="s">
        <v>631</v>
      </c>
      <c r="AB442" s="137" t="s">
        <v>631</v>
      </c>
      <c r="AC442" s="137" t="s">
        <v>631</v>
      </c>
      <c r="AD442" s="137" t="s">
        <v>631</v>
      </c>
      <c r="AE442" s="137" t="s">
        <v>631</v>
      </c>
      <c r="AF442" s="137" t="s">
        <v>631</v>
      </c>
      <c r="AG442" s="137" t="s">
        <v>631</v>
      </c>
      <c r="AH442" s="137" t="s">
        <v>631</v>
      </c>
      <c r="AI442" s="137" t="s">
        <v>631</v>
      </c>
      <c r="AJ442" s="137" t="s">
        <v>631</v>
      </c>
      <c r="AK442" s="137" t="s">
        <v>631</v>
      </c>
      <c r="AL442" s="137" t="s">
        <v>631</v>
      </c>
      <c r="AM442" s="137" t="s">
        <v>631</v>
      </c>
      <c r="AN442" s="137" t="s">
        <v>631</v>
      </c>
      <c r="AO442" s="137" t="s">
        <v>631</v>
      </c>
    </row>
    <row r="443" spans="1:41" ht="18" customHeight="1">
      <c r="A443" s="122" t="s">
        <v>1428</v>
      </c>
      <c r="B443" s="136" t="s">
        <v>1429</v>
      </c>
      <c r="C443" s="137">
        <v>212</v>
      </c>
      <c r="D443" s="137">
        <v>169</v>
      </c>
      <c r="E443" s="137">
        <v>137</v>
      </c>
      <c r="F443" s="137">
        <v>117</v>
      </c>
      <c r="G443" s="137">
        <v>100</v>
      </c>
      <c r="H443" s="137">
        <v>97</v>
      </c>
      <c r="I443" s="137">
        <v>74</v>
      </c>
      <c r="J443" s="137">
        <v>70</v>
      </c>
      <c r="K443" s="137">
        <v>65</v>
      </c>
      <c r="L443" s="137">
        <v>60</v>
      </c>
      <c r="M443" s="137">
        <v>57</v>
      </c>
      <c r="N443" s="137">
        <v>55</v>
      </c>
      <c r="O443" s="137">
        <v>53</v>
      </c>
      <c r="P443" s="137">
        <v>51</v>
      </c>
      <c r="Q443" s="137">
        <v>47</v>
      </c>
      <c r="R443" s="137">
        <v>43</v>
      </c>
      <c r="S443" s="137">
        <v>41</v>
      </c>
      <c r="T443" s="137">
        <v>48</v>
      </c>
      <c r="U443" s="137">
        <v>45</v>
      </c>
      <c r="V443" s="137">
        <v>44</v>
      </c>
      <c r="W443" s="137">
        <v>45</v>
      </c>
      <c r="X443" s="137">
        <v>46</v>
      </c>
      <c r="Y443" s="137">
        <v>41</v>
      </c>
      <c r="Z443" s="137">
        <v>38</v>
      </c>
      <c r="AA443" s="137">
        <v>36</v>
      </c>
      <c r="AB443" s="137">
        <v>30</v>
      </c>
      <c r="AC443" s="137">
        <v>27</v>
      </c>
      <c r="AD443" s="137">
        <v>18</v>
      </c>
      <c r="AE443" s="137">
        <v>11</v>
      </c>
      <c r="AF443" s="137">
        <v>12</v>
      </c>
      <c r="AG443" s="137">
        <v>10</v>
      </c>
      <c r="AH443" s="137">
        <v>7</v>
      </c>
      <c r="AI443" s="137">
        <v>10</v>
      </c>
      <c r="AJ443" s="137">
        <v>6</v>
      </c>
      <c r="AK443" s="137">
        <v>6</v>
      </c>
      <c r="AL443" s="137">
        <v>5</v>
      </c>
      <c r="AM443" s="137">
        <v>5</v>
      </c>
      <c r="AN443" s="137" t="s">
        <v>631</v>
      </c>
      <c r="AO443" s="137" t="s">
        <v>631</v>
      </c>
    </row>
    <row r="444" spans="1:41" ht="18" customHeight="1">
      <c r="A444" s="122" t="s">
        <v>1430</v>
      </c>
      <c r="B444" s="136" t="s">
        <v>1431</v>
      </c>
      <c r="C444" s="137">
        <v>497</v>
      </c>
      <c r="D444" s="137">
        <v>392</v>
      </c>
      <c r="E444" s="137">
        <v>341</v>
      </c>
      <c r="F444" s="137">
        <v>273</v>
      </c>
      <c r="G444" s="137">
        <v>227</v>
      </c>
      <c r="H444" s="137">
        <v>228</v>
      </c>
      <c r="I444" s="137">
        <v>203</v>
      </c>
      <c r="J444" s="137">
        <v>175</v>
      </c>
      <c r="K444" s="137">
        <v>166</v>
      </c>
      <c r="L444" s="137">
        <v>163</v>
      </c>
      <c r="M444" s="137">
        <v>160</v>
      </c>
      <c r="N444" s="137">
        <v>153</v>
      </c>
      <c r="O444" s="137">
        <v>144</v>
      </c>
      <c r="P444" s="137">
        <v>143</v>
      </c>
      <c r="Q444" s="137">
        <v>134</v>
      </c>
      <c r="R444" s="137">
        <v>131</v>
      </c>
      <c r="S444" s="137">
        <v>121</v>
      </c>
      <c r="T444" s="137">
        <v>123</v>
      </c>
      <c r="U444" s="137">
        <v>116</v>
      </c>
      <c r="V444" s="137">
        <v>105</v>
      </c>
      <c r="W444" s="137">
        <v>97</v>
      </c>
      <c r="X444" s="137">
        <v>98</v>
      </c>
      <c r="Y444" s="137">
        <v>87</v>
      </c>
      <c r="Z444" s="137">
        <v>75</v>
      </c>
      <c r="AA444" s="137">
        <v>76</v>
      </c>
      <c r="AB444" s="137">
        <v>67</v>
      </c>
      <c r="AC444" s="137">
        <v>63</v>
      </c>
      <c r="AD444" s="137">
        <v>50</v>
      </c>
      <c r="AE444" s="137">
        <v>39</v>
      </c>
      <c r="AF444" s="137">
        <v>39</v>
      </c>
      <c r="AG444" s="137">
        <v>33</v>
      </c>
      <c r="AH444" s="137">
        <v>31</v>
      </c>
      <c r="AI444" s="137">
        <v>30</v>
      </c>
      <c r="AJ444" s="137">
        <v>25</v>
      </c>
      <c r="AK444" s="137">
        <v>22</v>
      </c>
      <c r="AL444" s="137">
        <v>22</v>
      </c>
      <c r="AM444" s="137">
        <v>24</v>
      </c>
      <c r="AN444" s="137">
        <v>25</v>
      </c>
      <c r="AO444" s="137">
        <v>23</v>
      </c>
    </row>
    <row r="445" spans="1:41" ht="18" customHeight="1">
      <c r="A445" s="122" t="s">
        <v>1432</v>
      </c>
      <c r="B445" s="136" t="s">
        <v>1433</v>
      </c>
      <c r="C445" s="137">
        <v>277</v>
      </c>
      <c r="D445" s="137">
        <v>266</v>
      </c>
      <c r="E445" s="137">
        <v>250</v>
      </c>
      <c r="F445" s="137">
        <v>234</v>
      </c>
      <c r="G445" s="137">
        <v>226</v>
      </c>
      <c r="H445" s="137">
        <v>221</v>
      </c>
      <c r="I445" s="137">
        <v>212</v>
      </c>
      <c r="J445" s="137">
        <v>210</v>
      </c>
      <c r="K445" s="137">
        <v>203</v>
      </c>
      <c r="L445" s="137">
        <v>198</v>
      </c>
      <c r="M445" s="137">
        <v>191</v>
      </c>
      <c r="N445" s="137">
        <v>186</v>
      </c>
      <c r="O445" s="137">
        <v>173</v>
      </c>
      <c r="P445" s="137">
        <v>162</v>
      </c>
      <c r="Q445" s="137">
        <v>153</v>
      </c>
      <c r="R445" s="137">
        <v>140</v>
      </c>
      <c r="S445" s="137">
        <v>122</v>
      </c>
      <c r="T445" s="137">
        <v>105</v>
      </c>
      <c r="U445" s="137">
        <v>96</v>
      </c>
      <c r="V445" s="137">
        <v>89</v>
      </c>
      <c r="W445" s="137">
        <v>81</v>
      </c>
      <c r="X445" s="137">
        <v>76</v>
      </c>
      <c r="Y445" s="137">
        <v>67</v>
      </c>
      <c r="Z445" s="137">
        <v>62</v>
      </c>
      <c r="AA445" s="137">
        <v>58</v>
      </c>
      <c r="AB445" s="137">
        <v>50</v>
      </c>
      <c r="AC445" s="137">
        <v>44</v>
      </c>
      <c r="AD445" s="137">
        <v>36</v>
      </c>
      <c r="AE445" s="137">
        <v>28</v>
      </c>
      <c r="AF445" s="137">
        <v>22</v>
      </c>
      <c r="AG445" s="137">
        <v>9</v>
      </c>
      <c r="AH445" s="137">
        <v>8</v>
      </c>
      <c r="AI445" s="137" t="s">
        <v>631</v>
      </c>
      <c r="AJ445" s="137" t="s">
        <v>631</v>
      </c>
      <c r="AK445" s="137" t="s">
        <v>631</v>
      </c>
      <c r="AL445" s="137" t="s">
        <v>631</v>
      </c>
      <c r="AM445" s="137" t="s">
        <v>631</v>
      </c>
      <c r="AN445" s="137" t="s">
        <v>631</v>
      </c>
      <c r="AO445" s="137" t="s">
        <v>631</v>
      </c>
    </row>
    <row r="446" spans="1:41" ht="18" customHeight="1">
      <c r="A446" s="136" t="s">
        <v>1434</v>
      </c>
      <c r="B446" s="136" t="s">
        <v>1435</v>
      </c>
      <c r="C446" s="137">
        <v>572</v>
      </c>
      <c r="D446" s="137">
        <v>483</v>
      </c>
      <c r="E446" s="137">
        <v>434</v>
      </c>
      <c r="F446" s="137">
        <v>393</v>
      </c>
      <c r="G446" s="137">
        <v>328</v>
      </c>
      <c r="H446" s="137">
        <v>316</v>
      </c>
      <c r="I446" s="137">
        <v>272</v>
      </c>
      <c r="J446" s="137">
        <v>247</v>
      </c>
      <c r="K446" s="137">
        <v>215</v>
      </c>
      <c r="L446" s="137">
        <v>198</v>
      </c>
      <c r="M446" s="137">
        <v>182</v>
      </c>
      <c r="N446" s="137">
        <v>171</v>
      </c>
      <c r="O446" s="137">
        <v>160</v>
      </c>
      <c r="P446" s="137">
        <v>159</v>
      </c>
      <c r="Q446" s="137">
        <v>133</v>
      </c>
      <c r="R446" s="137">
        <v>127</v>
      </c>
      <c r="S446" s="137">
        <v>112</v>
      </c>
      <c r="T446" s="137">
        <v>101</v>
      </c>
      <c r="U446" s="137">
        <v>90</v>
      </c>
      <c r="V446" s="137">
        <v>88</v>
      </c>
      <c r="W446" s="137">
        <v>73</v>
      </c>
      <c r="X446" s="137">
        <v>61</v>
      </c>
      <c r="Y446" s="137">
        <v>52</v>
      </c>
      <c r="Z446" s="137">
        <v>41</v>
      </c>
      <c r="AA446" s="137">
        <v>37</v>
      </c>
      <c r="AB446" s="137">
        <v>34</v>
      </c>
      <c r="AC446" s="137">
        <v>30</v>
      </c>
      <c r="AD446" s="137">
        <v>26</v>
      </c>
      <c r="AE446" s="137">
        <v>25</v>
      </c>
      <c r="AF446" s="137">
        <v>21</v>
      </c>
      <c r="AG446" s="137">
        <v>18</v>
      </c>
      <c r="AH446" s="137">
        <v>18</v>
      </c>
      <c r="AI446" s="137">
        <v>16</v>
      </c>
      <c r="AJ446" s="137">
        <v>14</v>
      </c>
      <c r="AK446" s="137">
        <v>13</v>
      </c>
      <c r="AL446" s="137">
        <v>14</v>
      </c>
      <c r="AM446" s="137">
        <v>14</v>
      </c>
      <c r="AN446" s="137">
        <v>12</v>
      </c>
      <c r="AO446" s="137" t="s">
        <v>631</v>
      </c>
    </row>
    <row r="447" spans="1:41" ht="18" customHeight="1">
      <c r="A447" s="122" t="s">
        <v>1436</v>
      </c>
      <c r="B447" s="136" t="s">
        <v>1437</v>
      </c>
      <c r="C447" s="137">
        <v>4604</v>
      </c>
      <c r="D447" s="137">
        <v>4254</v>
      </c>
      <c r="E447" s="137">
        <v>3516</v>
      </c>
      <c r="F447" s="137">
        <v>2076</v>
      </c>
      <c r="G447" s="137">
        <v>1148</v>
      </c>
      <c r="H447" s="137">
        <v>1014</v>
      </c>
      <c r="I447" s="137">
        <v>869</v>
      </c>
      <c r="J447" s="137">
        <v>729</v>
      </c>
      <c r="K447" s="137">
        <v>567</v>
      </c>
      <c r="L447" s="137">
        <v>437</v>
      </c>
      <c r="M447" s="137">
        <v>328</v>
      </c>
      <c r="N447" s="137">
        <v>300</v>
      </c>
      <c r="O447" s="137">
        <v>253</v>
      </c>
      <c r="P447" s="137">
        <v>236</v>
      </c>
      <c r="Q447" s="137">
        <v>225</v>
      </c>
      <c r="R447" s="137">
        <v>220</v>
      </c>
      <c r="S447" s="137">
        <v>206</v>
      </c>
      <c r="T447" s="137">
        <v>202</v>
      </c>
      <c r="U447" s="137">
        <v>168</v>
      </c>
      <c r="V447" s="137">
        <v>165</v>
      </c>
      <c r="W447" s="137">
        <v>151</v>
      </c>
      <c r="X447" s="137">
        <v>92</v>
      </c>
      <c r="Y447" s="137">
        <v>87</v>
      </c>
      <c r="Z447" s="137">
        <v>76</v>
      </c>
      <c r="AA447" s="137">
        <v>66</v>
      </c>
      <c r="AB447" s="137">
        <v>53</v>
      </c>
      <c r="AC447" s="137">
        <v>48</v>
      </c>
      <c r="AD447" s="137">
        <v>38</v>
      </c>
      <c r="AE447" s="137">
        <v>39</v>
      </c>
      <c r="AF447" s="137">
        <v>35</v>
      </c>
      <c r="AG447" s="137">
        <v>32</v>
      </c>
      <c r="AH447" s="137">
        <v>27</v>
      </c>
      <c r="AI447" s="137">
        <v>26</v>
      </c>
      <c r="AJ447" s="137">
        <v>24</v>
      </c>
      <c r="AK447" s="137">
        <v>23</v>
      </c>
      <c r="AL447" s="137">
        <v>24</v>
      </c>
      <c r="AM447" s="137">
        <v>21</v>
      </c>
      <c r="AN447" s="137">
        <v>20</v>
      </c>
      <c r="AO447" s="137">
        <v>17</v>
      </c>
    </row>
    <row r="448" spans="1:41" ht="18" customHeight="1">
      <c r="A448" s="122" t="s">
        <v>1438</v>
      </c>
      <c r="B448" s="136" t="s">
        <v>1439</v>
      </c>
      <c r="C448" s="137">
        <v>374</v>
      </c>
      <c r="D448" s="137">
        <v>344</v>
      </c>
      <c r="E448" s="137">
        <v>304</v>
      </c>
      <c r="F448" s="137">
        <v>261</v>
      </c>
      <c r="G448" s="137">
        <v>220</v>
      </c>
      <c r="H448" s="137">
        <v>210</v>
      </c>
      <c r="I448" s="137">
        <v>197</v>
      </c>
      <c r="J448" s="137">
        <v>181</v>
      </c>
      <c r="K448" s="137">
        <v>156</v>
      </c>
      <c r="L448" s="137">
        <v>153</v>
      </c>
      <c r="M448" s="137">
        <v>140</v>
      </c>
      <c r="N448" s="137">
        <v>130</v>
      </c>
      <c r="O448" s="137">
        <v>112</v>
      </c>
      <c r="P448" s="137">
        <v>105</v>
      </c>
      <c r="Q448" s="137">
        <v>93</v>
      </c>
      <c r="R448" s="137">
        <v>82</v>
      </c>
      <c r="S448" s="137">
        <v>73</v>
      </c>
      <c r="T448" s="137">
        <v>69</v>
      </c>
      <c r="U448" s="137">
        <v>64</v>
      </c>
      <c r="V448" s="137">
        <v>68</v>
      </c>
      <c r="W448" s="137">
        <v>63</v>
      </c>
      <c r="X448" s="137">
        <v>59</v>
      </c>
      <c r="Y448" s="137">
        <v>51</v>
      </c>
      <c r="Z448" s="137">
        <v>49</v>
      </c>
      <c r="AA448" s="137">
        <v>47</v>
      </c>
      <c r="AB448" s="137">
        <v>47</v>
      </c>
      <c r="AC448" s="137">
        <v>43</v>
      </c>
      <c r="AD448" s="137">
        <v>41</v>
      </c>
      <c r="AE448" s="137">
        <v>33</v>
      </c>
      <c r="AF448" s="137">
        <v>29</v>
      </c>
      <c r="AG448" s="137">
        <v>28</v>
      </c>
      <c r="AH448" s="137">
        <v>25</v>
      </c>
      <c r="AI448" s="137">
        <v>21</v>
      </c>
      <c r="AJ448" s="137">
        <v>19</v>
      </c>
      <c r="AK448" s="137">
        <v>19</v>
      </c>
      <c r="AL448" s="137">
        <v>17</v>
      </c>
      <c r="AM448" s="137">
        <v>15</v>
      </c>
      <c r="AN448" s="137">
        <v>14</v>
      </c>
      <c r="AO448" s="137">
        <v>13</v>
      </c>
    </row>
    <row r="449" spans="1:41" ht="18" customHeight="1">
      <c r="A449" s="122" t="s">
        <v>1440</v>
      </c>
      <c r="B449" s="136" t="s">
        <v>1441</v>
      </c>
      <c r="C449" s="137">
        <v>63</v>
      </c>
      <c r="D449" s="137">
        <v>46</v>
      </c>
      <c r="E449" s="137">
        <v>37</v>
      </c>
      <c r="F449" s="137">
        <v>29</v>
      </c>
      <c r="G449" s="137">
        <v>26</v>
      </c>
      <c r="H449" s="137">
        <v>26</v>
      </c>
      <c r="I449" s="137">
        <v>24</v>
      </c>
      <c r="J449" s="137">
        <v>21</v>
      </c>
      <c r="K449" s="137">
        <v>19</v>
      </c>
      <c r="L449" s="137">
        <v>17</v>
      </c>
      <c r="M449" s="137">
        <v>19</v>
      </c>
      <c r="N449" s="137">
        <v>20</v>
      </c>
      <c r="O449" s="137">
        <v>18</v>
      </c>
      <c r="P449" s="137">
        <v>17</v>
      </c>
      <c r="Q449" s="137">
        <v>16</v>
      </c>
      <c r="R449" s="137">
        <v>17</v>
      </c>
      <c r="S449" s="137">
        <v>16</v>
      </c>
      <c r="T449" s="137">
        <v>15</v>
      </c>
      <c r="U449" s="137">
        <v>12</v>
      </c>
      <c r="V449" s="137">
        <v>11</v>
      </c>
      <c r="W449" s="137">
        <v>9</v>
      </c>
      <c r="X449" s="137">
        <v>10</v>
      </c>
      <c r="Y449" s="137">
        <v>5</v>
      </c>
      <c r="Z449" s="137">
        <v>5</v>
      </c>
      <c r="AA449" s="137">
        <v>5</v>
      </c>
      <c r="AB449" s="137">
        <v>5</v>
      </c>
      <c r="AC449" s="137">
        <v>5</v>
      </c>
      <c r="AD449" s="137" t="s">
        <v>631</v>
      </c>
      <c r="AE449" s="137" t="s">
        <v>631</v>
      </c>
      <c r="AF449" s="137" t="s">
        <v>631</v>
      </c>
      <c r="AG449" s="137" t="s">
        <v>631</v>
      </c>
      <c r="AH449" s="137" t="s">
        <v>631</v>
      </c>
      <c r="AI449" s="137" t="s">
        <v>631</v>
      </c>
      <c r="AJ449" s="137">
        <v>5</v>
      </c>
      <c r="AK449" s="137">
        <v>5</v>
      </c>
      <c r="AL449" s="137" t="s">
        <v>631</v>
      </c>
      <c r="AM449" s="137" t="s">
        <v>631</v>
      </c>
      <c r="AN449" s="137" t="s">
        <v>631</v>
      </c>
      <c r="AO449" s="137" t="s">
        <v>631</v>
      </c>
    </row>
    <row r="450" spans="1:41" ht="18" customHeight="1">
      <c r="A450" s="122" t="s">
        <v>1442</v>
      </c>
      <c r="B450" s="136" t="s">
        <v>1443</v>
      </c>
      <c r="C450" s="137">
        <v>265</v>
      </c>
      <c r="D450" s="137">
        <v>230</v>
      </c>
      <c r="E450" s="137">
        <v>203</v>
      </c>
      <c r="F450" s="137">
        <v>173</v>
      </c>
      <c r="G450" s="137">
        <v>134</v>
      </c>
      <c r="H450" s="137">
        <v>135</v>
      </c>
      <c r="I450" s="137">
        <v>115</v>
      </c>
      <c r="J450" s="137">
        <v>105</v>
      </c>
      <c r="K450" s="137">
        <v>90</v>
      </c>
      <c r="L450" s="137">
        <v>82</v>
      </c>
      <c r="M450" s="137">
        <v>78</v>
      </c>
      <c r="N450" s="137">
        <v>69</v>
      </c>
      <c r="O450" s="137">
        <v>58</v>
      </c>
      <c r="P450" s="137">
        <v>55</v>
      </c>
      <c r="Q450" s="137">
        <v>51</v>
      </c>
      <c r="R450" s="137">
        <v>48</v>
      </c>
      <c r="S450" s="137">
        <v>47</v>
      </c>
      <c r="T450" s="137">
        <v>54</v>
      </c>
      <c r="U450" s="137">
        <v>46</v>
      </c>
      <c r="V450" s="137">
        <v>47</v>
      </c>
      <c r="W450" s="137">
        <v>48</v>
      </c>
      <c r="X450" s="137">
        <v>47</v>
      </c>
      <c r="Y450" s="137">
        <v>39</v>
      </c>
      <c r="Z450" s="137">
        <v>36</v>
      </c>
      <c r="AA450" s="137">
        <v>33</v>
      </c>
      <c r="AB450" s="137">
        <v>33</v>
      </c>
      <c r="AC450" s="137">
        <v>31</v>
      </c>
      <c r="AD450" s="137">
        <v>27</v>
      </c>
      <c r="AE450" s="137">
        <v>23</v>
      </c>
      <c r="AF450" s="137">
        <v>20</v>
      </c>
      <c r="AG450" s="137">
        <v>17</v>
      </c>
      <c r="AH450" s="137">
        <v>14</v>
      </c>
      <c r="AI450" s="137">
        <v>13</v>
      </c>
      <c r="AJ450" s="137">
        <v>11</v>
      </c>
      <c r="AK450" s="137">
        <v>9</v>
      </c>
      <c r="AL450" s="137">
        <v>8</v>
      </c>
      <c r="AM450" s="137">
        <v>5</v>
      </c>
      <c r="AN450" s="137">
        <v>5</v>
      </c>
      <c r="AO450" s="137">
        <v>5</v>
      </c>
    </row>
    <row r="451" spans="1:41" ht="18" customHeight="1">
      <c r="A451" s="122" t="s">
        <v>1444</v>
      </c>
      <c r="B451" s="136" t="s">
        <v>1445</v>
      </c>
      <c r="C451" s="137">
        <v>676</v>
      </c>
      <c r="D451" s="137">
        <v>601</v>
      </c>
      <c r="E451" s="137">
        <v>533</v>
      </c>
      <c r="F451" s="137">
        <v>462</v>
      </c>
      <c r="G451" s="137">
        <v>390</v>
      </c>
      <c r="H451" s="137">
        <v>376</v>
      </c>
      <c r="I451" s="137">
        <v>338</v>
      </c>
      <c r="J451" s="137">
        <v>299</v>
      </c>
      <c r="K451" s="137">
        <v>259</v>
      </c>
      <c r="L451" s="137">
        <v>248</v>
      </c>
      <c r="M451" s="137">
        <v>240</v>
      </c>
      <c r="N451" s="137">
        <v>219</v>
      </c>
      <c r="O451" s="137">
        <v>190</v>
      </c>
      <c r="P451" s="137">
        <v>196</v>
      </c>
      <c r="Q451" s="137">
        <v>196</v>
      </c>
      <c r="R451" s="137">
        <v>188</v>
      </c>
      <c r="S451" s="137">
        <v>183</v>
      </c>
      <c r="T451" s="137">
        <v>168</v>
      </c>
      <c r="U451" s="137">
        <v>149</v>
      </c>
      <c r="V451" s="137">
        <v>144</v>
      </c>
      <c r="W451" s="137">
        <v>134</v>
      </c>
      <c r="X451" s="137">
        <v>129</v>
      </c>
      <c r="Y451" s="137">
        <v>122</v>
      </c>
      <c r="Z451" s="137">
        <v>111</v>
      </c>
      <c r="AA451" s="137">
        <v>96</v>
      </c>
      <c r="AB451" s="137">
        <v>87</v>
      </c>
      <c r="AC451" s="137">
        <v>74</v>
      </c>
      <c r="AD451" s="137">
        <v>61</v>
      </c>
      <c r="AE451" s="137">
        <v>39</v>
      </c>
      <c r="AF451" s="137">
        <v>33</v>
      </c>
      <c r="AG451" s="137">
        <v>28</v>
      </c>
      <c r="AH451" s="137">
        <v>24</v>
      </c>
      <c r="AI451" s="137">
        <v>20</v>
      </c>
      <c r="AJ451" s="137">
        <v>16</v>
      </c>
      <c r="AK451" s="137">
        <v>16</v>
      </c>
      <c r="AL451" s="137">
        <v>12</v>
      </c>
      <c r="AM451" s="137">
        <v>13</v>
      </c>
      <c r="AN451" s="137">
        <v>12</v>
      </c>
      <c r="AO451" s="137">
        <v>11</v>
      </c>
    </row>
    <row r="452" spans="1:41" ht="18" customHeight="1">
      <c r="A452" s="122" t="s">
        <v>1446</v>
      </c>
      <c r="B452" s="136" t="s">
        <v>1447</v>
      </c>
      <c r="C452" s="137">
        <v>1192</v>
      </c>
      <c r="D452" s="137">
        <v>939</v>
      </c>
      <c r="E452" s="137">
        <v>774</v>
      </c>
      <c r="F452" s="137">
        <v>623</v>
      </c>
      <c r="G452" s="137">
        <v>457</v>
      </c>
      <c r="H452" s="137">
        <v>400</v>
      </c>
      <c r="I452" s="137">
        <v>310</v>
      </c>
      <c r="J452" s="137">
        <v>257</v>
      </c>
      <c r="K452" s="137">
        <v>204</v>
      </c>
      <c r="L452" s="137">
        <v>189</v>
      </c>
      <c r="M452" s="137">
        <v>149</v>
      </c>
      <c r="N452" s="137">
        <v>144</v>
      </c>
      <c r="O452" s="137">
        <v>134</v>
      </c>
      <c r="P452" s="137">
        <v>130</v>
      </c>
      <c r="Q452" s="137">
        <v>124</v>
      </c>
      <c r="R452" s="137">
        <v>122</v>
      </c>
      <c r="S452" s="137">
        <v>112</v>
      </c>
      <c r="T452" s="137">
        <v>98</v>
      </c>
      <c r="U452" s="137">
        <v>82</v>
      </c>
      <c r="V452" s="137">
        <v>67</v>
      </c>
      <c r="W452" s="137">
        <v>57</v>
      </c>
      <c r="X452" s="137">
        <v>50</v>
      </c>
      <c r="Y452" s="137">
        <v>35</v>
      </c>
      <c r="Z452" s="137">
        <v>32</v>
      </c>
      <c r="AA452" s="137">
        <v>32</v>
      </c>
      <c r="AB452" s="137">
        <v>33</v>
      </c>
      <c r="AC452" s="137">
        <v>27</v>
      </c>
      <c r="AD452" s="137">
        <v>23</v>
      </c>
      <c r="AE452" s="137">
        <v>24</v>
      </c>
      <c r="AF452" s="137">
        <v>20</v>
      </c>
      <c r="AG452" s="137">
        <v>18</v>
      </c>
      <c r="AH452" s="137">
        <v>16</v>
      </c>
      <c r="AI452" s="137">
        <v>15</v>
      </c>
      <c r="AJ452" s="137">
        <v>13</v>
      </c>
      <c r="AK452" s="137">
        <v>11</v>
      </c>
      <c r="AL452" s="137">
        <v>11</v>
      </c>
      <c r="AM452" s="137">
        <v>10</v>
      </c>
      <c r="AN452" s="137">
        <v>8</v>
      </c>
      <c r="AO452" s="137" t="s">
        <v>631</v>
      </c>
    </row>
    <row r="453" spans="1:41" ht="18" customHeight="1">
      <c r="A453" s="122" t="s">
        <v>1448</v>
      </c>
      <c r="B453" s="136" t="s">
        <v>1449</v>
      </c>
      <c r="C453" s="137">
        <v>130</v>
      </c>
      <c r="D453" s="137">
        <v>115</v>
      </c>
      <c r="E453" s="137">
        <v>95</v>
      </c>
      <c r="F453" s="137">
        <v>81</v>
      </c>
      <c r="G453" s="137">
        <v>71</v>
      </c>
      <c r="H453" s="137">
        <v>73</v>
      </c>
      <c r="I453" s="137">
        <v>64</v>
      </c>
      <c r="J453" s="137">
        <v>58</v>
      </c>
      <c r="K453" s="137">
        <v>53</v>
      </c>
      <c r="L453" s="137">
        <v>51</v>
      </c>
      <c r="M453" s="137">
        <v>46</v>
      </c>
      <c r="N453" s="137">
        <v>43</v>
      </c>
      <c r="O453" s="137">
        <v>40</v>
      </c>
      <c r="P453" s="137">
        <v>36</v>
      </c>
      <c r="Q453" s="137">
        <v>30</v>
      </c>
      <c r="R453" s="137">
        <v>29</v>
      </c>
      <c r="S453" s="137">
        <v>29</v>
      </c>
      <c r="T453" s="137">
        <v>28</v>
      </c>
      <c r="U453" s="137">
        <v>26</v>
      </c>
      <c r="V453" s="137">
        <v>27</v>
      </c>
      <c r="W453" s="137">
        <v>24</v>
      </c>
      <c r="X453" s="137">
        <v>12</v>
      </c>
      <c r="Y453" s="137">
        <v>11</v>
      </c>
      <c r="Z453" s="137">
        <v>12</v>
      </c>
      <c r="AA453" s="137">
        <v>11</v>
      </c>
      <c r="AB453" s="137">
        <v>10</v>
      </c>
      <c r="AC453" s="137">
        <v>9</v>
      </c>
      <c r="AD453" s="137">
        <v>8</v>
      </c>
      <c r="AE453" s="137">
        <v>8</v>
      </c>
      <c r="AF453" s="137">
        <v>5</v>
      </c>
      <c r="AG453" s="137" t="s">
        <v>631</v>
      </c>
      <c r="AH453" s="137" t="s">
        <v>631</v>
      </c>
      <c r="AI453" s="137" t="s">
        <v>631</v>
      </c>
      <c r="AJ453" s="137" t="s">
        <v>631</v>
      </c>
      <c r="AK453" s="137" t="s">
        <v>631</v>
      </c>
      <c r="AL453" s="137">
        <v>5</v>
      </c>
      <c r="AM453" s="137">
        <v>5</v>
      </c>
      <c r="AN453" s="137" t="s">
        <v>631</v>
      </c>
      <c r="AO453" s="137" t="s">
        <v>631</v>
      </c>
    </row>
    <row r="454" spans="1:41" ht="18" customHeight="1">
      <c r="A454" s="122" t="s">
        <v>1450</v>
      </c>
      <c r="B454" s="136" t="s">
        <v>1451</v>
      </c>
      <c r="C454" s="137">
        <v>434</v>
      </c>
      <c r="D454" s="137">
        <v>369</v>
      </c>
      <c r="E454" s="137">
        <v>326</v>
      </c>
      <c r="F454" s="137">
        <v>281</v>
      </c>
      <c r="G454" s="137">
        <v>236</v>
      </c>
      <c r="H454" s="137">
        <v>226</v>
      </c>
      <c r="I454" s="137">
        <v>207</v>
      </c>
      <c r="J454" s="137">
        <v>189</v>
      </c>
      <c r="K454" s="137">
        <v>168</v>
      </c>
      <c r="L454" s="137">
        <v>160</v>
      </c>
      <c r="M454" s="137">
        <v>151</v>
      </c>
      <c r="N454" s="137">
        <v>150</v>
      </c>
      <c r="O454" s="137">
        <v>130</v>
      </c>
      <c r="P454" s="137">
        <v>118</v>
      </c>
      <c r="Q454" s="137">
        <v>107</v>
      </c>
      <c r="R454" s="137">
        <v>99</v>
      </c>
      <c r="S454" s="137">
        <v>83</v>
      </c>
      <c r="T454" s="137">
        <v>77</v>
      </c>
      <c r="U454" s="137">
        <v>71</v>
      </c>
      <c r="V454" s="137">
        <v>65</v>
      </c>
      <c r="W454" s="137">
        <v>64</v>
      </c>
      <c r="X454" s="137">
        <v>60</v>
      </c>
      <c r="Y454" s="137">
        <v>57</v>
      </c>
      <c r="Z454" s="137">
        <v>53</v>
      </c>
      <c r="AA454" s="137">
        <v>49</v>
      </c>
      <c r="AB454" s="137">
        <v>43</v>
      </c>
      <c r="AC454" s="137">
        <v>35</v>
      </c>
      <c r="AD454" s="137">
        <v>26</v>
      </c>
      <c r="AE454" s="137">
        <v>18</v>
      </c>
      <c r="AF454" s="137">
        <v>11</v>
      </c>
      <c r="AG454" s="137">
        <v>8</v>
      </c>
      <c r="AH454" s="137">
        <v>10</v>
      </c>
      <c r="AI454" s="137">
        <v>10</v>
      </c>
      <c r="AJ454" s="137">
        <v>7</v>
      </c>
      <c r="AK454" s="137">
        <v>7</v>
      </c>
      <c r="AL454" s="137">
        <v>7</v>
      </c>
      <c r="AM454" s="137">
        <v>7</v>
      </c>
      <c r="AN454" s="137">
        <v>6</v>
      </c>
      <c r="AO454" s="137">
        <v>6</v>
      </c>
    </row>
    <row r="455" spans="1:41" ht="18" customHeight="1">
      <c r="A455" s="122"/>
      <c r="B455" s="136" t="s">
        <v>650</v>
      </c>
      <c r="C455" s="137" t="s">
        <v>631</v>
      </c>
      <c r="D455" s="137" t="s">
        <v>631</v>
      </c>
      <c r="E455" s="137">
        <v>5</v>
      </c>
      <c r="F455" s="137" t="s">
        <v>631</v>
      </c>
      <c r="G455" s="137">
        <v>5</v>
      </c>
      <c r="H455" s="137">
        <v>5</v>
      </c>
      <c r="I455" s="137">
        <v>5</v>
      </c>
      <c r="J455" s="137">
        <v>5</v>
      </c>
      <c r="K455" s="137" t="s">
        <v>631</v>
      </c>
      <c r="L455" s="137" t="s">
        <v>631</v>
      </c>
      <c r="M455" s="137" t="s">
        <v>631</v>
      </c>
      <c r="N455" s="137">
        <v>5</v>
      </c>
      <c r="O455" s="137">
        <v>5</v>
      </c>
      <c r="P455" s="137">
        <v>6</v>
      </c>
      <c r="Q455" s="137">
        <v>5</v>
      </c>
      <c r="R455" s="137" t="s">
        <v>631</v>
      </c>
      <c r="S455" s="137">
        <v>5</v>
      </c>
      <c r="T455" s="137">
        <v>5</v>
      </c>
      <c r="U455" s="137">
        <v>6</v>
      </c>
      <c r="V455" s="137">
        <v>6</v>
      </c>
      <c r="W455" s="137">
        <v>6</v>
      </c>
      <c r="X455" s="137">
        <v>13</v>
      </c>
      <c r="Y455" s="137">
        <v>5</v>
      </c>
      <c r="Z455" s="137">
        <v>5</v>
      </c>
      <c r="AA455" s="137">
        <v>5</v>
      </c>
      <c r="AB455" s="137">
        <v>5</v>
      </c>
      <c r="AC455" s="137">
        <v>5</v>
      </c>
      <c r="AD455" s="137">
        <v>5</v>
      </c>
      <c r="AE455" s="137" t="s">
        <v>631</v>
      </c>
      <c r="AF455" s="137" t="s">
        <v>631</v>
      </c>
      <c r="AG455" s="137" t="s">
        <v>631</v>
      </c>
      <c r="AH455" s="137" t="s">
        <v>631</v>
      </c>
      <c r="AI455" s="137" t="s">
        <v>631</v>
      </c>
      <c r="AJ455" s="137" t="s">
        <v>631</v>
      </c>
      <c r="AK455" s="137" t="s">
        <v>631</v>
      </c>
      <c r="AL455" s="137">
        <v>8</v>
      </c>
      <c r="AM455" s="137">
        <v>7</v>
      </c>
      <c r="AN455" s="137">
        <v>7</v>
      </c>
      <c r="AO455" s="137">
        <v>7</v>
      </c>
    </row>
    <row r="456" spans="1:41" ht="18" customHeight="1">
      <c r="A456" s="122" t="s">
        <v>1452</v>
      </c>
      <c r="B456" s="136" t="s">
        <v>563</v>
      </c>
      <c r="C456" s="137">
        <v>3560</v>
      </c>
      <c r="D456" s="137">
        <v>2957</v>
      </c>
      <c r="E456" s="137">
        <v>2549</v>
      </c>
      <c r="F456" s="137">
        <v>2116</v>
      </c>
      <c r="G456" s="137">
        <v>1720</v>
      </c>
      <c r="H456" s="137">
        <v>1611</v>
      </c>
      <c r="I456" s="137">
        <v>1390</v>
      </c>
      <c r="J456" s="137">
        <v>1309</v>
      </c>
      <c r="K456" s="137">
        <v>1213</v>
      </c>
      <c r="L456" s="137">
        <v>1148</v>
      </c>
      <c r="M456" s="137">
        <v>1075</v>
      </c>
      <c r="N456" s="137">
        <v>1025</v>
      </c>
      <c r="O456" s="137">
        <v>994</v>
      </c>
      <c r="P456" s="137">
        <v>937</v>
      </c>
      <c r="Q456" s="137">
        <v>871</v>
      </c>
      <c r="R456" s="137">
        <v>798</v>
      </c>
      <c r="S456" s="137">
        <v>764</v>
      </c>
      <c r="T456" s="137">
        <v>747</v>
      </c>
      <c r="U456" s="137">
        <v>686</v>
      </c>
      <c r="V456" s="137">
        <v>673</v>
      </c>
      <c r="W456" s="137">
        <v>633</v>
      </c>
      <c r="X456" s="137">
        <v>619</v>
      </c>
      <c r="Y456" s="137">
        <v>543</v>
      </c>
      <c r="Z456" s="137">
        <v>504</v>
      </c>
      <c r="AA456" s="137">
        <v>460</v>
      </c>
      <c r="AB456" s="137">
        <v>420</v>
      </c>
      <c r="AC456" s="137">
        <v>352</v>
      </c>
      <c r="AD456" s="137">
        <v>308</v>
      </c>
      <c r="AE456" s="137">
        <v>253</v>
      </c>
      <c r="AF456" s="137">
        <v>252</v>
      </c>
      <c r="AG456" s="137">
        <v>217</v>
      </c>
      <c r="AH456" s="137">
        <v>193</v>
      </c>
      <c r="AI456" s="137">
        <v>172</v>
      </c>
      <c r="AJ456" s="137">
        <v>140</v>
      </c>
      <c r="AK456" s="137">
        <v>138</v>
      </c>
      <c r="AL456" s="137">
        <v>123</v>
      </c>
      <c r="AM456" s="137">
        <v>107</v>
      </c>
      <c r="AN456" s="137">
        <v>92</v>
      </c>
      <c r="AO456" s="137">
        <v>87</v>
      </c>
    </row>
    <row r="457" spans="1:41" ht="18" customHeight="1">
      <c r="A457" s="122" t="s">
        <v>1453</v>
      </c>
      <c r="B457" s="136" t="s">
        <v>1454</v>
      </c>
      <c r="C457" s="137">
        <v>356</v>
      </c>
      <c r="D457" s="137">
        <v>288</v>
      </c>
      <c r="E457" s="137">
        <v>239</v>
      </c>
      <c r="F457" s="137">
        <v>210</v>
      </c>
      <c r="G457" s="137">
        <v>183</v>
      </c>
      <c r="H457" s="137">
        <v>180</v>
      </c>
      <c r="I457" s="137">
        <v>152</v>
      </c>
      <c r="J457" s="137">
        <v>142</v>
      </c>
      <c r="K457" s="137">
        <v>131</v>
      </c>
      <c r="L457" s="137">
        <v>141</v>
      </c>
      <c r="M457" s="137">
        <v>132</v>
      </c>
      <c r="N457" s="137">
        <v>125</v>
      </c>
      <c r="O457" s="137">
        <v>125</v>
      </c>
      <c r="P457" s="137">
        <v>114</v>
      </c>
      <c r="Q457" s="137">
        <v>112</v>
      </c>
      <c r="R457" s="137">
        <v>101</v>
      </c>
      <c r="S457" s="137">
        <v>96</v>
      </c>
      <c r="T457" s="137">
        <v>99</v>
      </c>
      <c r="U457" s="137">
        <v>80</v>
      </c>
      <c r="V457" s="137">
        <v>76</v>
      </c>
      <c r="W457" s="137">
        <v>71</v>
      </c>
      <c r="X457" s="137">
        <v>72</v>
      </c>
      <c r="Y457" s="137">
        <v>67</v>
      </c>
      <c r="Z457" s="137">
        <v>61</v>
      </c>
      <c r="AA457" s="137">
        <v>53</v>
      </c>
      <c r="AB457" s="137">
        <v>49</v>
      </c>
      <c r="AC457" s="137">
        <v>40</v>
      </c>
      <c r="AD457" s="137">
        <v>31</v>
      </c>
      <c r="AE457" s="137">
        <v>27</v>
      </c>
      <c r="AF457" s="137">
        <v>24</v>
      </c>
      <c r="AG457" s="137">
        <v>20</v>
      </c>
      <c r="AH457" s="137">
        <v>17</v>
      </c>
      <c r="AI457" s="137">
        <v>15</v>
      </c>
      <c r="AJ457" s="137">
        <v>14</v>
      </c>
      <c r="AK457" s="137">
        <v>12</v>
      </c>
      <c r="AL457" s="137">
        <v>10</v>
      </c>
      <c r="AM457" s="137">
        <v>8</v>
      </c>
      <c r="AN457" s="137">
        <v>12</v>
      </c>
      <c r="AO457" s="137">
        <v>13</v>
      </c>
    </row>
    <row r="458" spans="1:41" ht="18" customHeight="1">
      <c r="A458" s="122" t="s">
        <v>1455</v>
      </c>
      <c r="B458" s="136" t="s">
        <v>1456</v>
      </c>
      <c r="C458" s="137">
        <v>287</v>
      </c>
      <c r="D458" s="137">
        <v>239</v>
      </c>
      <c r="E458" s="137">
        <v>218</v>
      </c>
      <c r="F458" s="137">
        <v>194</v>
      </c>
      <c r="G458" s="137">
        <v>172</v>
      </c>
      <c r="H458" s="137">
        <v>171</v>
      </c>
      <c r="I458" s="137">
        <v>151</v>
      </c>
      <c r="J458" s="137">
        <v>150</v>
      </c>
      <c r="K458" s="137">
        <v>140</v>
      </c>
      <c r="L458" s="137">
        <v>130</v>
      </c>
      <c r="M458" s="137">
        <v>130</v>
      </c>
      <c r="N458" s="137">
        <v>122</v>
      </c>
      <c r="O458" s="137">
        <v>115</v>
      </c>
      <c r="P458" s="137">
        <v>103</v>
      </c>
      <c r="Q458" s="137">
        <v>96</v>
      </c>
      <c r="R458" s="137">
        <v>78</v>
      </c>
      <c r="S458" s="137">
        <v>69</v>
      </c>
      <c r="T458" s="137">
        <v>70</v>
      </c>
      <c r="U458" s="137">
        <v>64</v>
      </c>
      <c r="V458" s="137">
        <v>63</v>
      </c>
      <c r="W458" s="137">
        <v>60</v>
      </c>
      <c r="X458" s="137">
        <v>57</v>
      </c>
      <c r="Y458" s="137">
        <v>48</v>
      </c>
      <c r="Z458" s="137">
        <v>45</v>
      </c>
      <c r="AA458" s="137">
        <v>39</v>
      </c>
      <c r="AB458" s="137">
        <v>33</v>
      </c>
      <c r="AC458" s="137">
        <v>25</v>
      </c>
      <c r="AD458" s="137">
        <v>21</v>
      </c>
      <c r="AE458" s="137">
        <v>19</v>
      </c>
      <c r="AF458" s="137">
        <v>19</v>
      </c>
      <c r="AG458" s="137">
        <v>18</v>
      </c>
      <c r="AH458" s="137">
        <v>17</v>
      </c>
      <c r="AI458" s="137">
        <v>14</v>
      </c>
      <c r="AJ458" s="137">
        <v>13</v>
      </c>
      <c r="AK458" s="137">
        <v>14</v>
      </c>
      <c r="AL458" s="137">
        <v>13</v>
      </c>
      <c r="AM458" s="137">
        <v>11</v>
      </c>
      <c r="AN458" s="137">
        <v>9</v>
      </c>
      <c r="AO458" s="137">
        <v>10</v>
      </c>
    </row>
    <row r="459" spans="1:41" ht="18" customHeight="1">
      <c r="A459" s="122" t="s">
        <v>1457</v>
      </c>
      <c r="B459" s="136" t="s">
        <v>1458</v>
      </c>
      <c r="C459" s="137">
        <v>343</v>
      </c>
      <c r="D459" s="137">
        <v>303</v>
      </c>
      <c r="E459" s="137">
        <v>283</v>
      </c>
      <c r="F459" s="137">
        <v>259</v>
      </c>
      <c r="G459" s="137">
        <v>190</v>
      </c>
      <c r="H459" s="137">
        <v>180</v>
      </c>
      <c r="I459" s="137">
        <v>163</v>
      </c>
      <c r="J459" s="137">
        <v>168</v>
      </c>
      <c r="K459" s="137">
        <v>161</v>
      </c>
      <c r="L459" s="137">
        <v>160</v>
      </c>
      <c r="M459" s="137">
        <v>152</v>
      </c>
      <c r="N459" s="137">
        <v>155</v>
      </c>
      <c r="O459" s="137">
        <v>146</v>
      </c>
      <c r="P459" s="137">
        <v>141</v>
      </c>
      <c r="Q459" s="137">
        <v>131</v>
      </c>
      <c r="R459" s="137">
        <v>127</v>
      </c>
      <c r="S459" s="137">
        <v>118</v>
      </c>
      <c r="T459" s="137">
        <v>109</v>
      </c>
      <c r="U459" s="137">
        <v>111</v>
      </c>
      <c r="V459" s="137">
        <v>108</v>
      </c>
      <c r="W459" s="137">
        <v>97</v>
      </c>
      <c r="X459" s="137">
        <v>95</v>
      </c>
      <c r="Y459" s="137">
        <v>74</v>
      </c>
      <c r="Z459" s="137">
        <v>61</v>
      </c>
      <c r="AA459" s="137">
        <v>48</v>
      </c>
      <c r="AB459" s="137">
        <v>44</v>
      </c>
      <c r="AC459" s="137">
        <v>34</v>
      </c>
      <c r="AD459" s="137">
        <v>28</v>
      </c>
      <c r="AE459" s="137">
        <v>22</v>
      </c>
      <c r="AF459" s="137">
        <v>25</v>
      </c>
      <c r="AG459" s="137">
        <v>20</v>
      </c>
      <c r="AH459" s="137">
        <v>20</v>
      </c>
      <c r="AI459" s="137">
        <v>17</v>
      </c>
      <c r="AJ459" s="137">
        <v>12</v>
      </c>
      <c r="AK459" s="137">
        <v>12</v>
      </c>
      <c r="AL459" s="137">
        <v>7</v>
      </c>
      <c r="AM459" s="137">
        <v>10</v>
      </c>
      <c r="AN459" s="137">
        <v>8</v>
      </c>
      <c r="AO459" s="137">
        <v>8</v>
      </c>
    </row>
    <row r="460" spans="1:41" ht="18" customHeight="1">
      <c r="A460" s="122" t="s">
        <v>1459</v>
      </c>
      <c r="B460" s="136" t="s">
        <v>1460</v>
      </c>
      <c r="C460" s="137">
        <v>1103</v>
      </c>
      <c r="D460" s="137">
        <v>937</v>
      </c>
      <c r="E460" s="137">
        <v>777</v>
      </c>
      <c r="F460" s="137">
        <v>582</v>
      </c>
      <c r="G460" s="137">
        <v>427</v>
      </c>
      <c r="H460" s="137">
        <v>363</v>
      </c>
      <c r="I460" s="137">
        <v>293</v>
      </c>
      <c r="J460" s="137">
        <v>257</v>
      </c>
      <c r="K460" s="137">
        <v>222</v>
      </c>
      <c r="L460" s="137">
        <v>194</v>
      </c>
      <c r="M460" s="137">
        <v>173</v>
      </c>
      <c r="N460" s="137">
        <v>154</v>
      </c>
      <c r="O460" s="137">
        <v>160</v>
      </c>
      <c r="P460" s="137">
        <v>151</v>
      </c>
      <c r="Q460" s="137">
        <v>132</v>
      </c>
      <c r="R460" s="137">
        <v>119</v>
      </c>
      <c r="S460" s="137">
        <v>115</v>
      </c>
      <c r="T460" s="137">
        <v>112</v>
      </c>
      <c r="U460" s="137">
        <v>101</v>
      </c>
      <c r="V460" s="137">
        <v>96</v>
      </c>
      <c r="W460" s="137">
        <v>92</v>
      </c>
      <c r="X460" s="137">
        <v>96</v>
      </c>
      <c r="Y460" s="137">
        <v>81</v>
      </c>
      <c r="Z460" s="137">
        <v>78</v>
      </c>
      <c r="AA460" s="137">
        <v>77</v>
      </c>
      <c r="AB460" s="137">
        <v>79</v>
      </c>
      <c r="AC460" s="137">
        <v>75</v>
      </c>
      <c r="AD460" s="137">
        <v>69</v>
      </c>
      <c r="AE460" s="137">
        <v>58</v>
      </c>
      <c r="AF460" s="137">
        <v>57</v>
      </c>
      <c r="AG460" s="137">
        <v>53</v>
      </c>
      <c r="AH460" s="137">
        <v>47</v>
      </c>
      <c r="AI460" s="137">
        <v>42</v>
      </c>
      <c r="AJ460" s="137">
        <v>35</v>
      </c>
      <c r="AK460" s="137">
        <v>35</v>
      </c>
      <c r="AL460" s="137">
        <v>33</v>
      </c>
      <c r="AM460" s="137">
        <v>30</v>
      </c>
      <c r="AN460" s="137">
        <v>22</v>
      </c>
      <c r="AO460" s="137">
        <v>20</v>
      </c>
    </row>
    <row r="461" spans="1:41" ht="18" customHeight="1">
      <c r="A461" s="122" t="s">
        <v>1461</v>
      </c>
      <c r="B461" s="136" t="s">
        <v>1462</v>
      </c>
      <c r="C461" s="137">
        <v>156</v>
      </c>
      <c r="D461" s="137">
        <v>127</v>
      </c>
      <c r="E461" s="137">
        <v>106</v>
      </c>
      <c r="F461" s="137">
        <v>96</v>
      </c>
      <c r="G461" s="137">
        <v>86</v>
      </c>
      <c r="H461" s="137">
        <v>87</v>
      </c>
      <c r="I461" s="137">
        <v>80</v>
      </c>
      <c r="J461" s="137">
        <v>74</v>
      </c>
      <c r="K461" s="137">
        <v>71</v>
      </c>
      <c r="L461" s="137">
        <v>65</v>
      </c>
      <c r="M461" s="137">
        <v>59</v>
      </c>
      <c r="N461" s="137">
        <v>56</v>
      </c>
      <c r="O461" s="137">
        <v>54</v>
      </c>
      <c r="P461" s="137">
        <v>50</v>
      </c>
      <c r="Q461" s="137">
        <v>45</v>
      </c>
      <c r="R461" s="137">
        <v>40</v>
      </c>
      <c r="S461" s="137">
        <v>42</v>
      </c>
      <c r="T461" s="137">
        <v>42</v>
      </c>
      <c r="U461" s="137">
        <v>34</v>
      </c>
      <c r="V461" s="137">
        <v>34</v>
      </c>
      <c r="W461" s="137">
        <v>35</v>
      </c>
      <c r="X461" s="137">
        <v>35</v>
      </c>
      <c r="Y461" s="137">
        <v>32</v>
      </c>
      <c r="Z461" s="137">
        <v>30</v>
      </c>
      <c r="AA461" s="137">
        <v>28</v>
      </c>
      <c r="AB461" s="137">
        <v>31</v>
      </c>
      <c r="AC461" s="137">
        <v>29</v>
      </c>
      <c r="AD461" s="137">
        <v>24</v>
      </c>
      <c r="AE461" s="137">
        <v>18</v>
      </c>
      <c r="AF461" s="137">
        <v>14</v>
      </c>
      <c r="AG461" s="137">
        <v>12</v>
      </c>
      <c r="AH461" s="137">
        <v>10</v>
      </c>
      <c r="AI461" s="137">
        <v>9</v>
      </c>
      <c r="AJ461" s="137">
        <v>8</v>
      </c>
      <c r="AK461" s="137">
        <v>8</v>
      </c>
      <c r="AL461" s="137">
        <v>7</v>
      </c>
      <c r="AM461" s="137">
        <v>5</v>
      </c>
      <c r="AN461" s="137">
        <v>5</v>
      </c>
      <c r="AO461" s="137">
        <v>5</v>
      </c>
    </row>
    <row r="462" spans="1:41" ht="18" customHeight="1">
      <c r="A462" s="122" t="s">
        <v>1463</v>
      </c>
      <c r="B462" s="136" t="s">
        <v>1464</v>
      </c>
      <c r="C462" s="137">
        <v>138</v>
      </c>
      <c r="D462" s="137">
        <v>116</v>
      </c>
      <c r="E462" s="137">
        <v>103</v>
      </c>
      <c r="F462" s="137">
        <v>87</v>
      </c>
      <c r="G462" s="137">
        <v>74</v>
      </c>
      <c r="H462" s="137">
        <v>77</v>
      </c>
      <c r="I462" s="137">
        <v>68</v>
      </c>
      <c r="J462" s="137">
        <v>63</v>
      </c>
      <c r="K462" s="137">
        <v>52</v>
      </c>
      <c r="L462" s="137">
        <v>50</v>
      </c>
      <c r="M462" s="137">
        <v>44</v>
      </c>
      <c r="N462" s="137">
        <v>40</v>
      </c>
      <c r="O462" s="137">
        <v>36</v>
      </c>
      <c r="P462" s="137">
        <v>36</v>
      </c>
      <c r="Q462" s="137">
        <v>33</v>
      </c>
      <c r="R462" s="137">
        <v>35</v>
      </c>
      <c r="S462" s="137">
        <v>36</v>
      </c>
      <c r="T462" s="137">
        <v>37</v>
      </c>
      <c r="U462" s="137">
        <v>37</v>
      </c>
      <c r="V462" s="137">
        <v>37</v>
      </c>
      <c r="W462" s="137">
        <v>34</v>
      </c>
      <c r="X462" s="137">
        <v>37</v>
      </c>
      <c r="Y462" s="137">
        <v>38</v>
      </c>
      <c r="Z462" s="137">
        <v>34</v>
      </c>
      <c r="AA462" s="137">
        <v>34</v>
      </c>
      <c r="AB462" s="137">
        <v>30</v>
      </c>
      <c r="AC462" s="137">
        <v>27</v>
      </c>
      <c r="AD462" s="137">
        <v>25</v>
      </c>
      <c r="AE462" s="137">
        <v>19</v>
      </c>
      <c r="AF462" s="137">
        <v>18</v>
      </c>
      <c r="AG462" s="137">
        <v>15</v>
      </c>
      <c r="AH462" s="137">
        <v>11</v>
      </c>
      <c r="AI462" s="137">
        <v>10</v>
      </c>
      <c r="AJ462" s="137">
        <v>7</v>
      </c>
      <c r="AK462" s="137">
        <v>8</v>
      </c>
      <c r="AL462" s="137">
        <v>8</v>
      </c>
      <c r="AM462" s="137">
        <v>6</v>
      </c>
      <c r="AN462" s="137">
        <v>5</v>
      </c>
      <c r="AO462" s="137" t="s">
        <v>631</v>
      </c>
    </row>
    <row r="463" spans="1:41" ht="18" customHeight="1">
      <c r="A463" s="122" t="s">
        <v>1465</v>
      </c>
      <c r="B463" s="136" t="s">
        <v>1466</v>
      </c>
      <c r="C463" s="137">
        <v>108</v>
      </c>
      <c r="D463" s="137">
        <v>84</v>
      </c>
      <c r="E463" s="137">
        <v>74</v>
      </c>
      <c r="F463" s="137">
        <v>63</v>
      </c>
      <c r="G463" s="137">
        <v>58</v>
      </c>
      <c r="H463" s="137">
        <v>54</v>
      </c>
      <c r="I463" s="137">
        <v>49</v>
      </c>
      <c r="J463" s="137">
        <v>45</v>
      </c>
      <c r="K463" s="137">
        <v>43</v>
      </c>
      <c r="L463" s="137">
        <v>43</v>
      </c>
      <c r="M463" s="137">
        <v>39</v>
      </c>
      <c r="N463" s="137">
        <v>38</v>
      </c>
      <c r="O463" s="137">
        <v>39</v>
      </c>
      <c r="P463" s="137">
        <v>39</v>
      </c>
      <c r="Q463" s="137">
        <v>42</v>
      </c>
      <c r="R463" s="137">
        <v>43</v>
      </c>
      <c r="S463" s="137">
        <v>42</v>
      </c>
      <c r="T463" s="137">
        <v>43</v>
      </c>
      <c r="U463" s="137">
        <v>42</v>
      </c>
      <c r="V463" s="137">
        <v>41</v>
      </c>
      <c r="W463" s="137">
        <v>43</v>
      </c>
      <c r="X463" s="137">
        <v>43</v>
      </c>
      <c r="Y463" s="137">
        <v>33</v>
      </c>
      <c r="Z463" s="137">
        <v>31</v>
      </c>
      <c r="AA463" s="137">
        <v>29</v>
      </c>
      <c r="AB463" s="137">
        <v>28</v>
      </c>
      <c r="AC463" s="137">
        <v>22</v>
      </c>
      <c r="AD463" s="137">
        <v>20</v>
      </c>
      <c r="AE463" s="137">
        <v>18</v>
      </c>
      <c r="AF463" s="137">
        <v>16</v>
      </c>
      <c r="AG463" s="137">
        <v>14</v>
      </c>
      <c r="AH463" s="137">
        <v>14</v>
      </c>
      <c r="AI463" s="137">
        <v>13</v>
      </c>
      <c r="AJ463" s="137">
        <v>13</v>
      </c>
      <c r="AK463" s="137">
        <v>13</v>
      </c>
      <c r="AL463" s="137">
        <v>11</v>
      </c>
      <c r="AM463" s="137">
        <v>8</v>
      </c>
      <c r="AN463" s="137">
        <v>5</v>
      </c>
      <c r="AO463" s="137" t="s">
        <v>631</v>
      </c>
    </row>
    <row r="464" spans="1:41" ht="18" customHeight="1">
      <c r="A464" s="122" t="s">
        <v>1467</v>
      </c>
      <c r="B464" s="136" t="s">
        <v>1468</v>
      </c>
      <c r="C464" s="137">
        <v>345</v>
      </c>
      <c r="D464" s="137">
        <v>264</v>
      </c>
      <c r="E464" s="137">
        <v>224</v>
      </c>
      <c r="F464" s="137">
        <v>191</v>
      </c>
      <c r="G464" s="137">
        <v>165</v>
      </c>
      <c r="H464" s="137">
        <v>155</v>
      </c>
      <c r="I464" s="137">
        <v>138</v>
      </c>
      <c r="J464" s="137">
        <v>129</v>
      </c>
      <c r="K464" s="137">
        <v>122</v>
      </c>
      <c r="L464" s="137">
        <v>110</v>
      </c>
      <c r="M464" s="137">
        <v>106</v>
      </c>
      <c r="N464" s="137">
        <v>101</v>
      </c>
      <c r="O464" s="137">
        <v>93</v>
      </c>
      <c r="P464" s="137">
        <v>90</v>
      </c>
      <c r="Q464" s="137">
        <v>85</v>
      </c>
      <c r="R464" s="137">
        <v>76</v>
      </c>
      <c r="S464" s="137">
        <v>69</v>
      </c>
      <c r="T464" s="137">
        <v>68</v>
      </c>
      <c r="U464" s="137">
        <v>54</v>
      </c>
      <c r="V464" s="137">
        <v>52</v>
      </c>
      <c r="W464" s="137">
        <v>45</v>
      </c>
      <c r="X464" s="137">
        <v>42</v>
      </c>
      <c r="Y464" s="137">
        <v>40</v>
      </c>
      <c r="Z464" s="137">
        <v>39</v>
      </c>
      <c r="AA464" s="137">
        <v>38</v>
      </c>
      <c r="AB464" s="137">
        <v>34</v>
      </c>
      <c r="AC464" s="137">
        <v>29</v>
      </c>
      <c r="AD464" s="137">
        <v>25</v>
      </c>
      <c r="AE464" s="137">
        <v>17</v>
      </c>
      <c r="AF464" s="137">
        <v>20</v>
      </c>
      <c r="AG464" s="137">
        <v>16</v>
      </c>
      <c r="AH464" s="137">
        <v>15</v>
      </c>
      <c r="AI464" s="137">
        <v>15</v>
      </c>
      <c r="AJ464" s="137">
        <v>12</v>
      </c>
      <c r="AK464" s="137">
        <v>11</v>
      </c>
      <c r="AL464" s="137">
        <v>10</v>
      </c>
      <c r="AM464" s="137">
        <v>9</v>
      </c>
      <c r="AN464" s="137">
        <v>9</v>
      </c>
      <c r="AO464" s="137">
        <v>9</v>
      </c>
    </row>
    <row r="465" spans="1:41" ht="18" customHeight="1">
      <c r="A465" s="122" t="s">
        <v>1469</v>
      </c>
      <c r="B465" s="136" t="s">
        <v>1470</v>
      </c>
      <c r="C465" s="137">
        <v>173</v>
      </c>
      <c r="D465" s="137">
        <v>151</v>
      </c>
      <c r="E465" s="137">
        <v>144</v>
      </c>
      <c r="F465" s="137">
        <v>132</v>
      </c>
      <c r="G465" s="137">
        <v>115</v>
      </c>
      <c r="H465" s="137">
        <v>111</v>
      </c>
      <c r="I465" s="137">
        <v>101</v>
      </c>
      <c r="J465" s="137">
        <v>96</v>
      </c>
      <c r="K465" s="137">
        <v>98</v>
      </c>
      <c r="L465" s="137">
        <v>100</v>
      </c>
      <c r="M465" s="137">
        <v>95</v>
      </c>
      <c r="N465" s="137">
        <v>95</v>
      </c>
      <c r="O465" s="137">
        <v>87</v>
      </c>
      <c r="P465" s="137">
        <v>83</v>
      </c>
      <c r="Q465" s="137">
        <v>77</v>
      </c>
      <c r="R465" s="137">
        <v>71</v>
      </c>
      <c r="S465" s="137">
        <v>68</v>
      </c>
      <c r="T465" s="137">
        <v>62</v>
      </c>
      <c r="U465" s="137">
        <v>61</v>
      </c>
      <c r="V465" s="137">
        <v>66</v>
      </c>
      <c r="W465" s="137">
        <v>58</v>
      </c>
      <c r="X465" s="137">
        <v>54</v>
      </c>
      <c r="Y465" s="137">
        <v>52</v>
      </c>
      <c r="Z465" s="137">
        <v>48</v>
      </c>
      <c r="AA465" s="137">
        <v>46</v>
      </c>
      <c r="AB465" s="137">
        <v>35</v>
      </c>
      <c r="AC465" s="137">
        <v>23</v>
      </c>
      <c r="AD465" s="137">
        <v>23</v>
      </c>
      <c r="AE465" s="137">
        <v>20</v>
      </c>
      <c r="AF465" s="137">
        <v>23</v>
      </c>
      <c r="AG465" s="137">
        <v>18</v>
      </c>
      <c r="AH465" s="137">
        <v>14</v>
      </c>
      <c r="AI465" s="137">
        <v>13</v>
      </c>
      <c r="AJ465" s="137">
        <v>10</v>
      </c>
      <c r="AK465" s="137">
        <v>9</v>
      </c>
      <c r="AL465" s="137">
        <v>10</v>
      </c>
      <c r="AM465" s="137">
        <v>7</v>
      </c>
      <c r="AN465" s="137" t="s">
        <v>631</v>
      </c>
      <c r="AO465" s="137" t="s">
        <v>631</v>
      </c>
    </row>
    <row r="466" spans="1:41" ht="18" customHeight="1">
      <c r="A466" s="122" t="s">
        <v>1471</v>
      </c>
      <c r="B466" s="136" t="s">
        <v>1472</v>
      </c>
      <c r="C466" s="137">
        <v>149</v>
      </c>
      <c r="D466" s="137">
        <v>129</v>
      </c>
      <c r="E466" s="137">
        <v>115</v>
      </c>
      <c r="F466" s="137">
        <v>104</v>
      </c>
      <c r="G466" s="137">
        <v>99</v>
      </c>
      <c r="H466" s="137">
        <v>96</v>
      </c>
      <c r="I466" s="137">
        <v>80</v>
      </c>
      <c r="J466" s="137">
        <v>77</v>
      </c>
      <c r="K466" s="137">
        <v>74</v>
      </c>
      <c r="L466" s="137">
        <v>67</v>
      </c>
      <c r="M466" s="137">
        <v>56</v>
      </c>
      <c r="N466" s="137">
        <v>53</v>
      </c>
      <c r="O466" s="137">
        <v>48</v>
      </c>
      <c r="P466" s="137">
        <v>48</v>
      </c>
      <c r="Q466" s="137">
        <v>39</v>
      </c>
      <c r="R466" s="137">
        <v>40</v>
      </c>
      <c r="S466" s="137">
        <v>39</v>
      </c>
      <c r="T466" s="137">
        <v>39</v>
      </c>
      <c r="U466" s="137">
        <v>37</v>
      </c>
      <c r="V466" s="137">
        <v>36</v>
      </c>
      <c r="W466" s="137">
        <v>32</v>
      </c>
      <c r="X466" s="137">
        <v>27</v>
      </c>
      <c r="Y466" s="137">
        <v>22</v>
      </c>
      <c r="Z466" s="137">
        <v>22</v>
      </c>
      <c r="AA466" s="137">
        <v>20</v>
      </c>
      <c r="AB466" s="137">
        <v>17</v>
      </c>
      <c r="AC466" s="137">
        <v>12</v>
      </c>
      <c r="AD466" s="137">
        <v>12</v>
      </c>
      <c r="AE466" s="137">
        <v>9</v>
      </c>
      <c r="AF466" s="137">
        <v>10</v>
      </c>
      <c r="AG466" s="137">
        <v>9</v>
      </c>
      <c r="AH466" s="137">
        <v>8</v>
      </c>
      <c r="AI466" s="137">
        <v>8</v>
      </c>
      <c r="AJ466" s="137">
        <v>8</v>
      </c>
      <c r="AK466" s="137">
        <v>8</v>
      </c>
      <c r="AL466" s="137">
        <v>7</v>
      </c>
      <c r="AM466" s="137">
        <v>7</v>
      </c>
      <c r="AN466" s="137">
        <v>7</v>
      </c>
      <c r="AO466" s="137">
        <v>7</v>
      </c>
    </row>
    <row r="467" spans="1:41" ht="18" customHeight="1">
      <c r="A467" s="122" t="s">
        <v>1473</v>
      </c>
      <c r="B467" s="136" t="s">
        <v>1474</v>
      </c>
      <c r="C467" s="137">
        <v>201</v>
      </c>
      <c r="D467" s="137">
        <v>175</v>
      </c>
      <c r="E467" s="137">
        <v>153</v>
      </c>
      <c r="F467" s="137">
        <v>133</v>
      </c>
      <c r="G467" s="137">
        <v>118</v>
      </c>
      <c r="H467" s="137">
        <v>116</v>
      </c>
      <c r="I467" s="137">
        <v>102</v>
      </c>
      <c r="J467" s="137">
        <v>101</v>
      </c>
      <c r="K467" s="137">
        <v>95</v>
      </c>
      <c r="L467" s="137">
        <v>85</v>
      </c>
      <c r="M467" s="137">
        <v>86</v>
      </c>
      <c r="N467" s="137">
        <v>82</v>
      </c>
      <c r="O467" s="137">
        <v>80</v>
      </c>
      <c r="P467" s="137">
        <v>74</v>
      </c>
      <c r="Q467" s="137">
        <v>72</v>
      </c>
      <c r="R467" s="137">
        <v>64</v>
      </c>
      <c r="S467" s="137">
        <v>65</v>
      </c>
      <c r="T467" s="137">
        <v>59</v>
      </c>
      <c r="U467" s="137">
        <v>53</v>
      </c>
      <c r="V467" s="137">
        <v>53</v>
      </c>
      <c r="W467" s="137">
        <v>51</v>
      </c>
      <c r="X467" s="137">
        <v>46</v>
      </c>
      <c r="Y467" s="137">
        <v>42</v>
      </c>
      <c r="Z467" s="137">
        <v>41</v>
      </c>
      <c r="AA467" s="137">
        <v>37</v>
      </c>
      <c r="AB467" s="137">
        <v>35</v>
      </c>
      <c r="AC467" s="137">
        <v>32</v>
      </c>
      <c r="AD467" s="137">
        <v>27</v>
      </c>
      <c r="AE467" s="137">
        <v>23</v>
      </c>
      <c r="AF467" s="137">
        <v>23</v>
      </c>
      <c r="AG467" s="137">
        <v>19</v>
      </c>
      <c r="AH467" s="137">
        <v>17</v>
      </c>
      <c r="AI467" s="137">
        <v>13</v>
      </c>
      <c r="AJ467" s="137">
        <v>7</v>
      </c>
      <c r="AK467" s="137">
        <v>7</v>
      </c>
      <c r="AL467" s="137">
        <v>7</v>
      </c>
      <c r="AM467" s="137">
        <v>6</v>
      </c>
      <c r="AN467" s="137">
        <v>6</v>
      </c>
      <c r="AO467" s="137">
        <v>5</v>
      </c>
    </row>
    <row r="468" spans="1:41" ht="18" customHeight="1">
      <c r="A468" s="122"/>
      <c r="B468" s="136" t="s">
        <v>650</v>
      </c>
      <c r="C468" s="137">
        <v>201</v>
      </c>
      <c r="D468" s="137">
        <v>144</v>
      </c>
      <c r="E468" s="137">
        <v>113</v>
      </c>
      <c r="F468" s="137">
        <v>65</v>
      </c>
      <c r="G468" s="137">
        <v>33</v>
      </c>
      <c r="H468" s="137">
        <v>21</v>
      </c>
      <c r="I468" s="137">
        <v>13</v>
      </c>
      <c r="J468" s="137">
        <v>7</v>
      </c>
      <c r="K468" s="137" t="s">
        <v>631</v>
      </c>
      <c r="L468" s="137" t="s">
        <v>631</v>
      </c>
      <c r="M468" s="137" t="s">
        <v>631</v>
      </c>
      <c r="N468" s="137" t="s">
        <v>631</v>
      </c>
      <c r="O468" s="137">
        <v>11</v>
      </c>
      <c r="P468" s="137">
        <v>8</v>
      </c>
      <c r="Q468" s="137">
        <v>7</v>
      </c>
      <c r="R468" s="137" t="s">
        <v>631</v>
      </c>
      <c r="S468" s="137">
        <v>5</v>
      </c>
      <c r="T468" s="137">
        <v>7</v>
      </c>
      <c r="U468" s="137">
        <v>12</v>
      </c>
      <c r="V468" s="137">
        <v>11</v>
      </c>
      <c r="W468" s="137">
        <v>15</v>
      </c>
      <c r="X468" s="137">
        <v>15</v>
      </c>
      <c r="Y468" s="137">
        <v>14</v>
      </c>
      <c r="Z468" s="137">
        <v>14</v>
      </c>
      <c r="AA468" s="137">
        <v>11</v>
      </c>
      <c r="AB468" s="137">
        <v>5</v>
      </c>
      <c r="AC468" s="137" t="s">
        <v>631</v>
      </c>
      <c r="AD468" s="137" t="s">
        <v>631</v>
      </c>
      <c r="AE468" s="137" t="s">
        <v>631</v>
      </c>
      <c r="AF468" s="137" t="s">
        <v>631</v>
      </c>
      <c r="AG468" s="137" t="s">
        <v>631</v>
      </c>
      <c r="AH468" s="137" t="s">
        <v>631</v>
      </c>
      <c r="AI468" s="137" t="s">
        <v>631</v>
      </c>
      <c r="AJ468" s="137" t="s">
        <v>631</v>
      </c>
      <c r="AK468" s="137" t="s">
        <v>631</v>
      </c>
      <c r="AL468" s="137">
        <v>0</v>
      </c>
      <c r="AM468" s="137">
        <v>0</v>
      </c>
      <c r="AN468" s="137">
        <v>0</v>
      </c>
      <c r="AO468" s="137">
        <v>0</v>
      </c>
    </row>
    <row r="469" spans="1:41" ht="18" customHeight="1">
      <c r="A469" s="122"/>
      <c r="B469" s="136" t="s">
        <v>1475</v>
      </c>
      <c r="C469" s="137">
        <v>2992</v>
      </c>
      <c r="D469" s="137">
        <v>2400</v>
      </c>
      <c r="E469" s="137">
        <v>2100</v>
      </c>
      <c r="F469" s="137">
        <v>1926</v>
      </c>
      <c r="G469" s="137">
        <v>1846</v>
      </c>
      <c r="H469" s="137">
        <v>773</v>
      </c>
      <c r="I469" s="137">
        <v>1387</v>
      </c>
      <c r="J469" s="137">
        <v>1366</v>
      </c>
      <c r="K469" s="137">
        <v>1318</v>
      </c>
      <c r="L469" s="137">
        <v>1366</v>
      </c>
      <c r="M469" s="137">
        <v>1124</v>
      </c>
      <c r="N469" s="137">
        <v>999</v>
      </c>
      <c r="O469" s="137">
        <v>1006</v>
      </c>
      <c r="P469" s="137">
        <v>1090</v>
      </c>
      <c r="Q469" s="137">
        <v>969</v>
      </c>
      <c r="R469" s="137">
        <v>962</v>
      </c>
      <c r="S469" s="137">
        <v>985</v>
      </c>
      <c r="T469" s="137">
        <v>984</v>
      </c>
      <c r="U469" s="137">
        <v>884</v>
      </c>
      <c r="V469" s="137">
        <v>671</v>
      </c>
      <c r="W469" s="137">
        <v>470</v>
      </c>
      <c r="X469" s="137">
        <v>496</v>
      </c>
      <c r="Y469" s="137">
        <v>441</v>
      </c>
      <c r="Z469" s="137">
        <v>384</v>
      </c>
      <c r="AA469" s="137">
        <v>375</v>
      </c>
      <c r="AB469" s="137">
        <v>416</v>
      </c>
      <c r="AC469" s="137">
        <v>382</v>
      </c>
      <c r="AD469" s="137">
        <v>485</v>
      </c>
      <c r="AE469" s="137">
        <v>556</v>
      </c>
      <c r="AF469" s="137">
        <v>476</v>
      </c>
      <c r="AG469" s="137">
        <v>441</v>
      </c>
      <c r="AH469" s="137">
        <v>442</v>
      </c>
      <c r="AI469" s="137">
        <v>549</v>
      </c>
      <c r="AJ469" s="137">
        <v>484</v>
      </c>
      <c r="AK469" s="137">
        <v>530</v>
      </c>
      <c r="AL469" s="137">
        <v>341</v>
      </c>
      <c r="AM469" s="137">
        <v>447</v>
      </c>
      <c r="AN469" s="137">
        <v>367</v>
      </c>
      <c r="AO469" s="137">
        <v>244</v>
      </c>
    </row>
    <row r="470" spans="1:41" ht="18" customHeight="1">
      <c r="A470" s="138"/>
      <c r="B470" s="139" t="s">
        <v>1476</v>
      </c>
      <c r="C470" s="140">
        <v>26</v>
      </c>
      <c r="D470" s="140">
        <v>27</v>
      </c>
      <c r="E470" s="140">
        <v>25</v>
      </c>
      <c r="F470" s="140">
        <v>29</v>
      </c>
      <c r="G470" s="140">
        <v>15</v>
      </c>
      <c r="H470" s="140">
        <v>15</v>
      </c>
      <c r="I470" s="140">
        <v>11</v>
      </c>
      <c r="J470" s="140">
        <v>11</v>
      </c>
      <c r="K470" s="140">
        <v>9</v>
      </c>
      <c r="L470" s="140">
        <v>9</v>
      </c>
      <c r="M470" s="140">
        <v>10</v>
      </c>
      <c r="N470" s="140">
        <v>10</v>
      </c>
      <c r="O470" s="140">
        <v>13</v>
      </c>
      <c r="P470" s="140">
        <v>12</v>
      </c>
      <c r="Q470" s="140">
        <v>13</v>
      </c>
      <c r="R470" s="140">
        <v>14</v>
      </c>
      <c r="S470" s="140">
        <v>14</v>
      </c>
      <c r="T470" s="140">
        <v>14</v>
      </c>
      <c r="U470" s="140">
        <v>14</v>
      </c>
      <c r="V470" s="140">
        <v>16</v>
      </c>
      <c r="W470" s="140">
        <v>17</v>
      </c>
      <c r="X470" s="140">
        <v>18</v>
      </c>
      <c r="Y470" s="140">
        <v>17</v>
      </c>
      <c r="Z470" s="140">
        <v>15</v>
      </c>
      <c r="AA470" s="140">
        <v>15</v>
      </c>
      <c r="AB470" s="140">
        <v>15</v>
      </c>
      <c r="AC470" s="140">
        <v>15</v>
      </c>
      <c r="AD470" s="140">
        <v>15</v>
      </c>
      <c r="AE470" s="140">
        <v>15</v>
      </c>
      <c r="AF470" s="140">
        <v>15</v>
      </c>
      <c r="AG470" s="140">
        <v>13</v>
      </c>
      <c r="AH470" s="140">
        <v>13</v>
      </c>
      <c r="AI470" s="140">
        <v>13</v>
      </c>
      <c r="AJ470" s="140">
        <v>15</v>
      </c>
      <c r="AK470" s="140">
        <v>15</v>
      </c>
      <c r="AL470" s="140">
        <v>15</v>
      </c>
      <c r="AM470" s="140">
        <v>15</v>
      </c>
      <c r="AN470" s="140">
        <v>15</v>
      </c>
      <c r="AO470" s="140">
        <v>15</v>
      </c>
    </row>
    <row r="471" spans="1:41" ht="15.75" customHeight="1">
      <c r="A471" s="156"/>
      <c r="B471" s="122"/>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5"/>
      <c r="AO471" s="15"/>
    </row>
    <row r="472" spans="1:41" ht="15.75" customHeight="1">
      <c r="A472" s="144" t="s">
        <v>1477</v>
      </c>
      <c r="B472" s="142"/>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37"/>
      <c r="Y472" s="137"/>
      <c r="Z472" s="137"/>
      <c r="AA472" s="137"/>
      <c r="AB472" s="137"/>
      <c r="AC472" s="137"/>
      <c r="AD472" s="137"/>
      <c r="AE472" s="137"/>
      <c r="AF472" s="137"/>
      <c r="AG472" s="137"/>
      <c r="AH472" s="137"/>
      <c r="AI472" s="137"/>
      <c r="AJ472" s="137"/>
      <c r="AK472" s="137"/>
      <c r="AL472" s="137"/>
      <c r="AM472" s="137"/>
      <c r="AN472" s="15"/>
      <c r="AO472" s="15"/>
    </row>
    <row r="473" spans="1:41" ht="33.75" customHeight="1">
      <c r="A473" s="146" t="s">
        <v>1478</v>
      </c>
      <c r="B473" s="146"/>
      <c r="C473" s="146"/>
      <c r="D473" s="146"/>
      <c r="E473" s="146"/>
      <c r="F473" s="146"/>
      <c r="G473" s="146"/>
      <c r="H473" s="146"/>
      <c r="I473" s="146"/>
      <c r="J473" s="146"/>
      <c r="K473" s="146"/>
      <c r="L473" s="146"/>
      <c r="M473" s="146"/>
      <c r="N473" s="146"/>
      <c r="O473" s="146"/>
      <c r="P473" s="146"/>
      <c r="Q473" s="146"/>
      <c r="R473" s="145"/>
      <c r="S473" s="145"/>
      <c r="T473" s="145"/>
      <c r="U473" s="145"/>
      <c r="V473" s="145"/>
      <c r="W473" s="145"/>
      <c r="X473" s="137"/>
      <c r="Y473" s="137"/>
      <c r="Z473" s="137"/>
      <c r="AA473" s="137"/>
      <c r="AB473" s="137"/>
      <c r="AC473" s="137"/>
      <c r="AD473" s="137"/>
      <c r="AE473" s="137"/>
      <c r="AF473" s="137"/>
      <c r="AG473" s="137"/>
      <c r="AH473" s="137"/>
      <c r="AI473" s="137"/>
      <c r="AJ473" s="137"/>
      <c r="AK473" s="137"/>
      <c r="AL473" s="137"/>
      <c r="AM473" s="137"/>
      <c r="AN473" s="15"/>
      <c r="AO473" s="15"/>
    </row>
    <row r="474" spans="1:41" ht="46.5" customHeight="1">
      <c r="A474" s="146" t="s">
        <v>1479</v>
      </c>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7"/>
      <c r="Y474" s="147"/>
      <c r="Z474" s="147"/>
      <c r="AA474" s="147"/>
      <c r="AB474" s="148"/>
      <c r="AC474" s="147"/>
      <c r="AD474" s="147"/>
      <c r="AE474" s="147"/>
      <c r="AF474" s="147"/>
      <c r="AG474" s="147"/>
      <c r="AH474" s="147"/>
      <c r="AI474" s="147"/>
      <c r="AJ474" s="147"/>
      <c r="AK474" s="147"/>
      <c r="AL474" s="123"/>
      <c r="AM474" s="123"/>
      <c r="AN474" s="122"/>
      <c r="AO474" s="122"/>
    </row>
    <row r="475" spans="1:41" ht="18" customHeight="1">
      <c r="A475" s="146" t="s">
        <v>1480</v>
      </c>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7"/>
      <c r="Y475" s="147"/>
      <c r="Z475" s="147"/>
      <c r="AA475" s="147"/>
      <c r="AB475" s="148"/>
      <c r="AC475" s="147"/>
      <c r="AD475" s="147"/>
      <c r="AE475" s="147"/>
      <c r="AF475" s="147"/>
      <c r="AG475" s="147"/>
      <c r="AH475" s="147"/>
      <c r="AI475" s="147"/>
      <c r="AJ475" s="147"/>
      <c r="AK475" s="147"/>
      <c r="AL475" s="123"/>
      <c r="AM475" s="123"/>
      <c r="AN475" s="122"/>
      <c r="AO475" s="122"/>
    </row>
    <row r="476" spans="1:41" ht="14.25" customHeight="1">
      <c r="A476" s="142" t="s">
        <v>1481</v>
      </c>
      <c r="B476" s="149"/>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47"/>
      <c r="Y476" s="147"/>
      <c r="Z476" s="147"/>
      <c r="AA476" s="147"/>
      <c r="AB476" s="147"/>
      <c r="AC476" s="147"/>
      <c r="AD476" s="147"/>
      <c r="AE476" s="147"/>
      <c r="AF476" s="147"/>
      <c r="AG476" s="147"/>
      <c r="AH476" s="147"/>
      <c r="AI476" s="123"/>
      <c r="AJ476" s="123"/>
      <c r="AK476" s="123"/>
      <c r="AL476" s="123"/>
      <c r="AM476" s="123"/>
      <c r="AN476" s="122"/>
      <c r="AO476" s="122"/>
    </row>
    <row r="477" spans="1:41" ht="14.25" customHeight="1">
      <c r="A477" s="15"/>
      <c r="B477" s="15"/>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51"/>
      <c r="AO477" s="151"/>
    </row>
    <row r="478" spans="1:41" ht="14.25" customHeight="1">
      <c r="A478" s="122" t="s">
        <v>1482</v>
      </c>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51"/>
      <c r="AO478" s="151"/>
    </row>
    <row r="479" spans="1:41" ht="14.25" customHeight="1">
      <c r="A479" s="152" t="s">
        <v>1492</v>
      </c>
      <c r="B479" s="122"/>
      <c r="C479" s="123"/>
      <c r="D479" s="123"/>
      <c r="E479" s="123"/>
      <c r="F479" s="123"/>
      <c r="G479" s="123"/>
      <c r="H479" s="123"/>
      <c r="I479" s="123"/>
      <c r="J479" s="123"/>
      <c r="K479" s="123"/>
      <c r="L479" s="123"/>
      <c r="M479" s="123"/>
      <c r="N479" s="123"/>
      <c r="O479" s="15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51"/>
      <c r="AO479" s="151"/>
    </row>
    <row r="480" spans="1:41" ht="14.25" customHeight="1">
      <c r="A480" s="152" t="s">
        <v>1493</v>
      </c>
      <c r="B480" s="154"/>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51"/>
      <c r="AO480" s="151"/>
    </row>
    <row r="481" spans="1:41" ht="13.5" customHeight="1">
      <c r="A481" s="122"/>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2"/>
      <c r="AO481" s="122"/>
    </row>
    <row r="482" spans="1:41" ht="13.5" customHeight="1">
      <c r="A482" s="122" t="s">
        <v>1485</v>
      </c>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5"/>
      <c r="AO482" s="15"/>
    </row>
    <row r="483" spans="1:41" ht="13.5" customHeight="1">
      <c r="A483" s="136" t="s">
        <v>1486</v>
      </c>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5"/>
      <c r="AO483" s="15"/>
    </row>
    <row r="484" spans="1:41" ht="13.5" customHeight="1">
      <c r="A484" s="136" t="s">
        <v>1487</v>
      </c>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5"/>
      <c r="AO484" s="15"/>
    </row>
    <row r="485" spans="1:41" ht="13.5" customHeight="1">
      <c r="A485" s="122"/>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2"/>
      <c r="AO485" s="122"/>
    </row>
    <row r="486" spans="1:41" ht="13.5" customHeight="1">
      <c r="A486" s="122"/>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2"/>
      <c r="AO486" s="122"/>
    </row>
    <row r="487" spans="1:41" ht="13.5" customHeight="1">
      <c r="A487" s="122"/>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2"/>
      <c r="AO487" s="122"/>
    </row>
    <row r="488" spans="1:41" ht="13.5" customHeight="1">
      <c r="A488" s="122"/>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2"/>
      <c r="AO488" s="122"/>
    </row>
    <row r="489" spans="1:41" ht="13.5" customHeight="1">
      <c r="A489" s="122"/>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2"/>
      <c r="AO489" s="122"/>
    </row>
    <row r="490" spans="1:41" ht="13.5" customHeight="1">
      <c r="A490" s="122"/>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2"/>
      <c r="AO490" s="122"/>
    </row>
    <row r="491" spans="1:41" ht="13.5" customHeight="1">
      <c r="A491" s="122"/>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2"/>
      <c r="AO491" s="122"/>
    </row>
    <row r="492" spans="1:41" ht="13.5" customHeight="1">
      <c r="A492" s="122"/>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2"/>
      <c r="AO492" s="122"/>
    </row>
    <row r="493" spans="1:41" ht="13.5" customHeight="1">
      <c r="A493" s="122"/>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2"/>
      <c r="AO493" s="122"/>
    </row>
    <row r="494" spans="1:41" ht="13.5" customHeight="1">
      <c r="A494" s="122"/>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2"/>
      <c r="AO494" s="122"/>
    </row>
    <row r="495" spans="1:41" ht="13.5" customHeight="1">
      <c r="A495" s="122"/>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2"/>
      <c r="AO495" s="122"/>
    </row>
    <row r="496" spans="1:41" ht="13.5" customHeight="1">
      <c r="A496" s="122"/>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2"/>
      <c r="AO496" s="122"/>
    </row>
    <row r="497" spans="1:41" ht="13.5" customHeight="1">
      <c r="A497" s="122"/>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2"/>
      <c r="AO497" s="122"/>
    </row>
    <row r="498" spans="1:41" ht="13.5" customHeight="1">
      <c r="A498" s="122"/>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2"/>
      <c r="AO498" s="122"/>
    </row>
    <row r="499" spans="1:41" ht="13.5" customHeight="1">
      <c r="A499" s="122"/>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2"/>
      <c r="AO499" s="122"/>
    </row>
    <row r="500" spans="1:41" ht="13.5" customHeight="1">
      <c r="A500" s="122"/>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2"/>
      <c r="AO500" s="122"/>
    </row>
    <row r="501" spans="1:41" ht="13.5" customHeight="1">
      <c r="A501" s="122"/>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2"/>
      <c r="AO501" s="122"/>
    </row>
    <row r="502" spans="1:41" ht="13.5" customHeight="1">
      <c r="A502" s="122"/>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2"/>
      <c r="AO502" s="122"/>
    </row>
    <row r="503" spans="1:41" ht="13.5" customHeight="1">
      <c r="A503" s="122"/>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2"/>
      <c r="AO503" s="122"/>
    </row>
    <row r="504" spans="1:41" ht="13.5" customHeight="1">
      <c r="A504" s="122"/>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2"/>
      <c r="AO504" s="122"/>
    </row>
    <row r="505" spans="1:41" ht="13.5" customHeight="1">
      <c r="A505" s="122"/>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2"/>
      <c r="AO505" s="122"/>
    </row>
    <row r="506" spans="1:41" ht="13.5" customHeight="1">
      <c r="A506" s="122"/>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2"/>
      <c r="AO506" s="122"/>
    </row>
    <row r="507" spans="1:41" ht="13.5" customHeight="1">
      <c r="A507" s="122"/>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2"/>
      <c r="AO507" s="122"/>
    </row>
    <row r="508" spans="1:41" ht="13.5" customHeight="1">
      <c r="A508" s="122"/>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2"/>
      <c r="AO508" s="122"/>
    </row>
    <row r="509" spans="1:41" ht="13.5" customHeight="1">
      <c r="A509" s="122"/>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2"/>
      <c r="AO509" s="122"/>
    </row>
    <row r="510" spans="1:41" ht="13.5" customHeight="1">
      <c r="A510" s="122"/>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2"/>
      <c r="AO510" s="122"/>
    </row>
    <row r="511" spans="1:41" ht="13.5" customHeight="1">
      <c r="A511" s="122"/>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2"/>
      <c r="AO511" s="122"/>
    </row>
    <row r="512" spans="1:41" ht="13.5" customHeight="1">
      <c r="A512" s="122"/>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2"/>
      <c r="AO512" s="122"/>
    </row>
    <row r="513" spans="1:41" ht="13.5" customHeight="1">
      <c r="A513" s="122"/>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2"/>
      <c r="AO513" s="122"/>
    </row>
    <row r="514" spans="1:41" ht="13.5" customHeight="1">
      <c r="A514" s="122"/>
      <c r="B514" s="122"/>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2"/>
      <c r="AO514" s="122"/>
    </row>
    <row r="515" spans="1:41" ht="13.5" customHeight="1">
      <c r="A515" s="122"/>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2"/>
      <c r="AO515" s="122"/>
    </row>
    <row r="516" spans="1:41" ht="13.5" customHeight="1">
      <c r="A516" s="122"/>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2"/>
      <c r="AO516" s="122"/>
    </row>
    <row r="517" spans="1:41" ht="13.5" customHeight="1">
      <c r="A517" s="122"/>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2"/>
      <c r="AO517" s="122"/>
    </row>
    <row r="518" spans="1:41" ht="13.5" customHeight="1">
      <c r="A518" s="122"/>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2"/>
      <c r="AO518" s="122"/>
    </row>
    <row r="519" spans="1:41" ht="13.5" customHeight="1">
      <c r="A519" s="122"/>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2"/>
      <c r="AO519" s="122"/>
    </row>
    <row r="520" spans="1:41" ht="13.5" customHeight="1">
      <c r="A520" s="122"/>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2"/>
      <c r="AO520" s="122"/>
    </row>
    <row r="521" spans="1:41" ht="13.5" customHeight="1">
      <c r="A521" s="122"/>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2"/>
      <c r="AO521" s="122"/>
    </row>
    <row r="522" spans="1:41" ht="13.5" customHeight="1">
      <c r="A522" s="122"/>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2"/>
      <c r="AO522" s="122"/>
    </row>
    <row r="523" spans="1:41" ht="13.5" customHeight="1">
      <c r="A523" s="122"/>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2"/>
      <c r="AO523" s="122"/>
    </row>
    <row r="524" spans="1:41" ht="13.5" customHeight="1">
      <c r="A524" s="122"/>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2"/>
      <c r="AO524" s="122"/>
    </row>
    <row r="525" spans="1:41" ht="13.5" customHeight="1">
      <c r="A525" s="122"/>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2"/>
      <c r="AO525" s="122"/>
    </row>
    <row r="526" spans="1:41" ht="13.5" customHeight="1">
      <c r="A526" s="122"/>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2"/>
      <c r="AO526" s="122"/>
    </row>
    <row r="527" spans="1:41" ht="13.5" customHeight="1">
      <c r="A527" s="122"/>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2"/>
      <c r="AO527" s="122"/>
    </row>
    <row r="528" spans="1:41" ht="13.5" customHeight="1">
      <c r="A528" s="122"/>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2"/>
      <c r="AO528" s="122"/>
    </row>
    <row r="529" spans="1:41" ht="13.5" customHeight="1">
      <c r="A529" s="122"/>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2"/>
      <c r="AO529" s="122"/>
    </row>
    <row r="530" spans="1:41" ht="13.5" customHeight="1">
      <c r="A530" s="122"/>
      <c r="B530" s="122"/>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2"/>
      <c r="AO530" s="122"/>
    </row>
    <row r="531" spans="1:41" ht="13.5" customHeight="1">
      <c r="A531" s="122"/>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2"/>
      <c r="AO531" s="122"/>
    </row>
    <row r="532" spans="1:41" ht="13.5" customHeight="1">
      <c r="A532" s="122"/>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2"/>
      <c r="AO532" s="122"/>
    </row>
    <row r="533" spans="1:41" ht="13.5" customHeight="1">
      <c r="A533" s="122"/>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2"/>
      <c r="AO533" s="122"/>
    </row>
    <row r="534" spans="1:41" ht="13.5" customHeight="1">
      <c r="A534" s="122"/>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2"/>
      <c r="AO534" s="122"/>
    </row>
    <row r="535" spans="1:41" ht="13.5" customHeight="1">
      <c r="A535" s="122"/>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2"/>
      <c r="AO535" s="122"/>
    </row>
    <row r="536" spans="1:41" ht="13.5" customHeight="1">
      <c r="A536" s="122"/>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2"/>
      <c r="AO536" s="122"/>
    </row>
    <row r="537" spans="1:41" ht="13.5" customHeight="1">
      <c r="A537" s="122"/>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2"/>
      <c r="AO537" s="122"/>
    </row>
    <row r="538" spans="1:41" ht="13.5" customHeight="1">
      <c r="A538" s="122"/>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2"/>
      <c r="AO538" s="122"/>
    </row>
    <row r="539" spans="1:41" ht="13.5" customHeight="1">
      <c r="A539" s="122"/>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2"/>
      <c r="AO539" s="122"/>
    </row>
    <row r="540" spans="1:41" ht="13.5" customHeight="1">
      <c r="A540" s="122"/>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2"/>
      <c r="AO540" s="122"/>
    </row>
    <row r="541" spans="1:41" ht="13.5" customHeight="1">
      <c r="A541" s="122"/>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2"/>
      <c r="AO541" s="122"/>
    </row>
    <row r="542" spans="1:41" ht="13.5" customHeight="1">
      <c r="A542" s="122"/>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2"/>
      <c r="AO542" s="122"/>
    </row>
    <row r="543" spans="1:41" ht="13.5" customHeight="1">
      <c r="A543" s="122"/>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2"/>
      <c r="AO543" s="122"/>
    </row>
    <row r="544" spans="1:41" ht="13.5" customHeight="1">
      <c r="A544" s="122"/>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2"/>
      <c r="AO544" s="122"/>
    </row>
    <row r="545" spans="1:41" ht="13.5" customHeight="1">
      <c r="A545" s="122"/>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2"/>
      <c r="AO545" s="122"/>
    </row>
    <row r="546" spans="1:41" ht="13.5" customHeight="1">
      <c r="A546" s="122"/>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2"/>
      <c r="AO546" s="122"/>
    </row>
    <row r="547" spans="1:41" ht="13.5" customHeight="1">
      <c r="A547" s="122"/>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2"/>
      <c r="AO547" s="122"/>
    </row>
    <row r="548" spans="1:41" ht="13.5" customHeight="1">
      <c r="A548" s="122"/>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2"/>
      <c r="AO548" s="122"/>
    </row>
    <row r="549" spans="1:41" ht="13.5" customHeight="1">
      <c r="A549" s="122"/>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2"/>
      <c r="AO549" s="122"/>
    </row>
    <row r="550" spans="1:41" ht="13.5" customHeight="1">
      <c r="A550" s="122"/>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2"/>
      <c r="AO550" s="122"/>
    </row>
    <row r="551" spans="1:41" ht="13.5" customHeight="1">
      <c r="A551" s="122"/>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2"/>
      <c r="AO551" s="122"/>
    </row>
    <row r="552" spans="1:41" ht="13.5" customHeight="1">
      <c r="A552" s="122"/>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2"/>
      <c r="AO552" s="122"/>
    </row>
    <row r="553" spans="1:41" ht="13.5" customHeight="1">
      <c r="A553" s="122"/>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2"/>
      <c r="AO553" s="122"/>
    </row>
    <row r="554" spans="1:41" ht="13.5" customHeight="1">
      <c r="A554" s="122"/>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2"/>
      <c r="AO554" s="122"/>
    </row>
    <row r="555" spans="1:41" ht="13.5" customHeight="1">
      <c r="A555" s="122"/>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2"/>
      <c r="AO555" s="122"/>
    </row>
    <row r="556" spans="1:41" ht="13.5" customHeight="1">
      <c r="A556" s="122"/>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2"/>
      <c r="AO556" s="122"/>
    </row>
    <row r="557" spans="1:41" ht="13.5" customHeight="1">
      <c r="A557" s="122"/>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2"/>
      <c r="AO557" s="122"/>
    </row>
    <row r="558" spans="1:41" ht="13.5" customHeight="1">
      <c r="A558" s="122"/>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2"/>
      <c r="AO558" s="122"/>
    </row>
    <row r="559" spans="1:41" ht="13.5" customHeight="1">
      <c r="A559" s="122"/>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2"/>
      <c r="AO559" s="122"/>
    </row>
    <row r="560" spans="1:41" ht="13.5" customHeight="1">
      <c r="A560" s="122"/>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2"/>
      <c r="AO560" s="122"/>
    </row>
    <row r="561" spans="1:41" ht="13.5" customHeight="1">
      <c r="A561" s="122"/>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2"/>
      <c r="AO561" s="122"/>
    </row>
    <row r="562" spans="1:41" ht="13.5" customHeight="1">
      <c r="A562" s="122"/>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2"/>
      <c r="AO562" s="122"/>
    </row>
    <row r="563" spans="1:41" ht="13.5" customHeight="1">
      <c r="A563" s="122"/>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2"/>
      <c r="AO563" s="122"/>
    </row>
    <row r="564" spans="1:41" ht="13.5" customHeight="1">
      <c r="A564" s="122"/>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2"/>
      <c r="AO564" s="122"/>
    </row>
    <row r="565" spans="1:41" ht="13.5" customHeight="1">
      <c r="A565" s="122"/>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2"/>
      <c r="AO565" s="122"/>
    </row>
    <row r="566" spans="1:41" ht="13.5" customHeight="1">
      <c r="A566" s="122"/>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2"/>
      <c r="AO566" s="122"/>
    </row>
    <row r="567" spans="1:41" ht="13.5" customHeight="1">
      <c r="A567" s="122"/>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2"/>
      <c r="AO567" s="122"/>
    </row>
    <row r="568" spans="1:41" ht="13.5" customHeight="1">
      <c r="A568" s="122"/>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2"/>
      <c r="AO568" s="122"/>
    </row>
    <row r="569" spans="1:41" ht="13.5" customHeight="1">
      <c r="A569" s="122"/>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2"/>
      <c r="AO569" s="122"/>
    </row>
    <row r="570" spans="1:41" ht="13.5" customHeight="1">
      <c r="A570" s="122"/>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2"/>
      <c r="AO570" s="122"/>
    </row>
    <row r="571" spans="1:41" ht="13.5" customHeight="1">
      <c r="A571" s="122"/>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2"/>
      <c r="AO571" s="122"/>
    </row>
    <row r="572" spans="1:41" ht="13.5" customHeight="1">
      <c r="A572" s="122"/>
      <c r="B572" s="122"/>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2"/>
      <c r="AO572" s="122"/>
    </row>
    <row r="573" spans="1:41" ht="13.5" customHeight="1">
      <c r="A573" s="122"/>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2"/>
      <c r="AO573" s="122"/>
    </row>
    <row r="574" spans="1:41" ht="13.5" customHeight="1">
      <c r="A574" s="122"/>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2"/>
      <c r="AO574" s="122"/>
    </row>
    <row r="575" spans="1:41" ht="13.5" customHeight="1">
      <c r="A575" s="122"/>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2"/>
      <c r="AO575" s="122"/>
    </row>
    <row r="576" spans="1:41" ht="13.5" customHeight="1">
      <c r="A576" s="122"/>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2"/>
      <c r="AO576" s="122"/>
    </row>
    <row r="577" spans="1:41" ht="13.5" customHeight="1">
      <c r="A577" s="122"/>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2"/>
      <c r="AO577" s="122"/>
    </row>
    <row r="578" spans="1:41" ht="13.5" customHeight="1">
      <c r="A578" s="122"/>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2"/>
      <c r="AO578" s="122"/>
    </row>
    <row r="579" spans="1:41" ht="13.5" customHeight="1">
      <c r="A579" s="122"/>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2"/>
      <c r="AO579" s="122"/>
    </row>
    <row r="580" spans="1:41" ht="13.5" customHeight="1">
      <c r="A580" s="122"/>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2"/>
      <c r="AO580" s="122"/>
    </row>
    <row r="581" spans="1:41" ht="13.5" customHeight="1">
      <c r="A581" s="122"/>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2"/>
      <c r="AO581" s="122"/>
    </row>
    <row r="582" spans="1:41" ht="13.5" customHeight="1">
      <c r="A582" s="122"/>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2"/>
      <c r="AO582" s="122"/>
    </row>
    <row r="583" spans="1:41" ht="13.5" customHeight="1">
      <c r="A583" s="122"/>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2"/>
      <c r="AO583" s="122"/>
    </row>
    <row r="584" spans="1:41" ht="13.5" customHeight="1">
      <c r="A584" s="122"/>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2"/>
      <c r="AO584" s="122"/>
    </row>
    <row r="585" spans="1:41" ht="13.5" customHeight="1">
      <c r="A585" s="122"/>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2"/>
      <c r="AO585" s="122"/>
    </row>
    <row r="586" spans="1:41" ht="13.5" customHeight="1">
      <c r="A586" s="122"/>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2"/>
      <c r="AO586" s="122"/>
    </row>
    <row r="587" spans="1:41" ht="13.5" customHeight="1">
      <c r="A587" s="122"/>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2"/>
      <c r="AO587" s="122"/>
    </row>
    <row r="588" spans="1:41" ht="13.5" customHeight="1">
      <c r="A588" s="122"/>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2"/>
      <c r="AO588" s="122"/>
    </row>
    <row r="589" spans="1:41" ht="13.5" customHeight="1">
      <c r="A589" s="122"/>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2"/>
      <c r="AO589" s="122"/>
    </row>
    <row r="590" spans="1:41" ht="13.5" customHeight="1">
      <c r="A590" s="122"/>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2"/>
      <c r="AO590" s="122"/>
    </row>
    <row r="591" spans="1:41" ht="13.5" customHeight="1">
      <c r="A591" s="122"/>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2"/>
      <c r="AO591" s="122"/>
    </row>
    <row r="592" spans="1:41" ht="13.5" customHeight="1">
      <c r="A592" s="122"/>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2"/>
      <c r="AO592" s="122"/>
    </row>
    <row r="593" spans="1:41" ht="13.5" customHeight="1">
      <c r="A593" s="122"/>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2"/>
      <c r="AO593" s="122"/>
    </row>
    <row r="594" spans="1:41" ht="13.5" customHeight="1">
      <c r="A594" s="122"/>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2"/>
      <c r="AO594" s="122"/>
    </row>
    <row r="595" spans="1:41" ht="13.5" customHeight="1">
      <c r="A595" s="122"/>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2"/>
      <c r="AO595" s="122"/>
    </row>
    <row r="596" spans="1:41" ht="13.5" customHeight="1">
      <c r="A596" s="122"/>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2"/>
      <c r="AO596" s="122"/>
    </row>
    <row r="597" spans="1:41" ht="13.5" customHeight="1">
      <c r="A597" s="122"/>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2"/>
      <c r="AO597" s="122"/>
    </row>
    <row r="598" spans="1:41" ht="13.5" customHeight="1">
      <c r="A598" s="122"/>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2"/>
      <c r="AO598" s="122"/>
    </row>
    <row r="599" spans="1:41" ht="13.5" customHeight="1">
      <c r="A599" s="122"/>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2"/>
      <c r="AO599" s="122"/>
    </row>
    <row r="600" spans="1:41" ht="13.5" customHeight="1">
      <c r="A600" s="122"/>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2"/>
      <c r="AO600" s="122"/>
    </row>
    <row r="601" spans="1:41" ht="13.5" customHeight="1">
      <c r="A601" s="122"/>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2"/>
      <c r="AO601" s="122"/>
    </row>
    <row r="602" spans="1:41" ht="13.5" customHeight="1">
      <c r="A602" s="122"/>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2"/>
      <c r="AO602" s="122"/>
    </row>
    <row r="603" spans="1:41" ht="13.5" customHeight="1">
      <c r="A603" s="122"/>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2"/>
      <c r="AO603" s="122"/>
    </row>
    <row r="604" spans="1:41" ht="13.5" customHeight="1">
      <c r="A604" s="122"/>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2"/>
      <c r="AO604" s="122"/>
    </row>
    <row r="605" spans="1:41" ht="13.5" customHeight="1">
      <c r="A605" s="122"/>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2"/>
      <c r="AO605" s="122"/>
    </row>
    <row r="606" spans="1:41" ht="13.5" customHeight="1">
      <c r="A606" s="122"/>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2"/>
      <c r="AO606" s="122"/>
    </row>
    <row r="607" spans="1:41" ht="13.5" customHeight="1">
      <c r="A607" s="122"/>
      <c r="B607" s="122"/>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2"/>
      <c r="AO607" s="122"/>
    </row>
    <row r="608" spans="1:41" ht="13.5" customHeight="1">
      <c r="A608" s="122"/>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2"/>
      <c r="AO608" s="122"/>
    </row>
    <row r="609" spans="1:41" ht="13.5" customHeight="1">
      <c r="A609" s="122"/>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2"/>
      <c r="AO609" s="122"/>
    </row>
    <row r="610" spans="1:41" ht="13.5" customHeight="1">
      <c r="A610" s="122"/>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2"/>
      <c r="AO610" s="122"/>
    </row>
    <row r="611" spans="1:41" ht="13.5" customHeight="1">
      <c r="A611" s="122"/>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2"/>
      <c r="AO611" s="122"/>
    </row>
    <row r="612" spans="1:41" ht="13.5" customHeight="1">
      <c r="A612" s="122"/>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2"/>
      <c r="AO612" s="122"/>
    </row>
    <row r="613" spans="1:41" ht="13.5" customHeight="1">
      <c r="A613" s="122"/>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2"/>
      <c r="AO613" s="122"/>
    </row>
    <row r="614" spans="1:41" ht="13.5" customHeight="1">
      <c r="A614" s="122"/>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2"/>
      <c r="AO614" s="122"/>
    </row>
    <row r="615" spans="1:41" ht="13.5" customHeight="1">
      <c r="A615" s="122"/>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2"/>
      <c r="AO615" s="122"/>
    </row>
    <row r="616" spans="1:41" ht="13.5" customHeight="1">
      <c r="A616" s="122"/>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2"/>
      <c r="AO616" s="122"/>
    </row>
    <row r="617" spans="1:41" ht="13.5" customHeight="1">
      <c r="A617" s="122"/>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2"/>
      <c r="AO617" s="122"/>
    </row>
    <row r="618" spans="1:41" ht="13.5" customHeight="1">
      <c r="A618" s="122"/>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2"/>
      <c r="AO618" s="122"/>
    </row>
    <row r="619" spans="1:41" ht="13.5" customHeight="1">
      <c r="A619" s="122"/>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2"/>
      <c r="AO619" s="122"/>
    </row>
    <row r="620" spans="1:41" ht="13.5" customHeight="1">
      <c r="A620" s="122"/>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2"/>
      <c r="AO620" s="122"/>
    </row>
    <row r="621" spans="1:41" ht="13.5" customHeight="1">
      <c r="A621" s="122"/>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2"/>
      <c r="AO621" s="122"/>
    </row>
    <row r="622" spans="1:41" ht="13.5" customHeight="1">
      <c r="A622" s="122"/>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2"/>
      <c r="AO622" s="122"/>
    </row>
    <row r="623" spans="1:41" ht="13.5" customHeight="1">
      <c r="A623" s="122"/>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2"/>
      <c r="AO623" s="122"/>
    </row>
    <row r="624" spans="1:41" ht="13.5" customHeight="1">
      <c r="A624" s="122"/>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2"/>
      <c r="AO624" s="122"/>
    </row>
    <row r="625" spans="1:41" ht="13.5" customHeight="1">
      <c r="A625" s="122"/>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2"/>
      <c r="AO625" s="122"/>
    </row>
    <row r="626" spans="1:41" ht="13.5" customHeight="1">
      <c r="A626" s="122"/>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2"/>
      <c r="AO626" s="122"/>
    </row>
    <row r="627" spans="1:41" ht="13.5" customHeight="1">
      <c r="A627" s="122"/>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2"/>
      <c r="AO627" s="122"/>
    </row>
    <row r="628" spans="1:41" ht="13.5" customHeight="1">
      <c r="A628" s="122"/>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2"/>
      <c r="AO628" s="122"/>
    </row>
    <row r="629" spans="1:41" ht="13.5" customHeight="1">
      <c r="A629" s="122"/>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2"/>
      <c r="AO629" s="122"/>
    </row>
    <row r="630" spans="1:41" ht="13.5" customHeight="1">
      <c r="A630" s="122"/>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2"/>
      <c r="AO630" s="122"/>
    </row>
    <row r="631" spans="1:41" ht="13.5" customHeight="1">
      <c r="A631" s="122"/>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2"/>
      <c r="AO631" s="122"/>
    </row>
    <row r="632" spans="1:41" ht="13.5" customHeight="1">
      <c r="A632" s="122"/>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2"/>
      <c r="AO632" s="122"/>
    </row>
    <row r="633" spans="1:41" ht="13.5" customHeight="1">
      <c r="A633" s="122"/>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2"/>
      <c r="AO633" s="122"/>
    </row>
    <row r="634" spans="1:41" ht="13.5" customHeight="1">
      <c r="A634" s="122"/>
      <c r="B634" s="122"/>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2"/>
      <c r="AO634" s="122"/>
    </row>
    <row r="635" spans="1:41" ht="13.5" customHeight="1">
      <c r="A635" s="122"/>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2"/>
      <c r="AO635" s="122"/>
    </row>
    <row r="636" spans="1:41" ht="13.5" customHeight="1">
      <c r="A636" s="122"/>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2"/>
      <c r="AO636" s="122"/>
    </row>
    <row r="637" spans="1:41" ht="13.5" customHeight="1">
      <c r="A637" s="122"/>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2"/>
      <c r="AO637" s="122"/>
    </row>
    <row r="638" spans="1:41" ht="13.5" customHeight="1">
      <c r="A638" s="122"/>
      <c r="B638" s="122"/>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2"/>
      <c r="AO638" s="122"/>
    </row>
    <row r="639" spans="1:41" ht="13.5" customHeight="1">
      <c r="A639" s="122"/>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2"/>
      <c r="AO639" s="122"/>
    </row>
    <row r="640" spans="1:41" ht="13.5" customHeight="1">
      <c r="A640" s="122"/>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2"/>
      <c r="AO640" s="122"/>
    </row>
    <row r="641" spans="1:41" ht="13.5" customHeight="1">
      <c r="A641" s="122"/>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2"/>
      <c r="AO641" s="122"/>
    </row>
    <row r="642" spans="1:41" ht="13.5" customHeight="1">
      <c r="A642" s="122"/>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2"/>
      <c r="AO642" s="122"/>
    </row>
    <row r="643" spans="1:41" ht="13.5" customHeight="1">
      <c r="A643" s="122"/>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2"/>
      <c r="AO643" s="122"/>
    </row>
    <row r="644" spans="1:41" ht="13.5" customHeight="1">
      <c r="A644" s="122"/>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2"/>
      <c r="AO644" s="122"/>
    </row>
    <row r="645" spans="1:41" ht="13.5" customHeight="1">
      <c r="A645" s="122"/>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2"/>
      <c r="AO645" s="122"/>
    </row>
    <row r="646" spans="1:41" ht="13.5" customHeight="1">
      <c r="A646" s="122"/>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2"/>
      <c r="AO646" s="122"/>
    </row>
    <row r="647" spans="1:41" ht="13.5" customHeight="1">
      <c r="A647" s="122"/>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2"/>
      <c r="AO647" s="122"/>
    </row>
    <row r="648" spans="1:41" ht="13.5" customHeight="1">
      <c r="A648" s="122"/>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2"/>
      <c r="AO648" s="122"/>
    </row>
    <row r="649" spans="1:41" ht="13.5" customHeight="1">
      <c r="A649" s="122"/>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2"/>
      <c r="AO649" s="122"/>
    </row>
    <row r="650" spans="1:41" ht="13.5" customHeight="1">
      <c r="A650" s="122"/>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2"/>
      <c r="AO650" s="122"/>
    </row>
    <row r="651" spans="1:41" ht="13.5" customHeight="1">
      <c r="A651" s="122"/>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2"/>
      <c r="AO651" s="122"/>
    </row>
    <row r="652" spans="1:41" ht="13.5" customHeight="1">
      <c r="A652" s="122"/>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2"/>
      <c r="AO652" s="122"/>
    </row>
    <row r="653" spans="1:41" ht="13.5" customHeight="1">
      <c r="A653" s="122"/>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2"/>
      <c r="AO653" s="122"/>
    </row>
    <row r="654" spans="1:41" ht="13.5" customHeight="1">
      <c r="A654" s="122"/>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2"/>
      <c r="AO654" s="122"/>
    </row>
    <row r="655" spans="1:41" ht="13.5" customHeight="1">
      <c r="A655" s="122"/>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2"/>
      <c r="AO655" s="122"/>
    </row>
    <row r="656" spans="1:41" ht="13.5" customHeight="1">
      <c r="A656" s="122"/>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2"/>
      <c r="AO656" s="122"/>
    </row>
    <row r="657" spans="1:41" ht="13.5" customHeight="1">
      <c r="A657" s="122"/>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2"/>
      <c r="AO657" s="122"/>
    </row>
    <row r="658" spans="1:41" ht="13.5" customHeight="1">
      <c r="A658" s="122"/>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2"/>
      <c r="AO658" s="122"/>
    </row>
    <row r="659" spans="1:41" ht="13.5" customHeight="1">
      <c r="A659" s="122"/>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2"/>
      <c r="AO659" s="122"/>
    </row>
    <row r="660" spans="1:41" ht="13.5" customHeight="1">
      <c r="A660" s="122"/>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2"/>
      <c r="AO660" s="122"/>
    </row>
    <row r="661" spans="1:41" ht="13.5" customHeight="1">
      <c r="A661" s="122"/>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2"/>
      <c r="AO661" s="122"/>
    </row>
    <row r="662" spans="1:41" ht="13.5" customHeight="1">
      <c r="A662" s="122"/>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2"/>
      <c r="AO662" s="122"/>
    </row>
    <row r="663" spans="1:41" ht="13.5" customHeight="1">
      <c r="A663" s="122"/>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2"/>
      <c r="AO663" s="122"/>
    </row>
    <row r="664" spans="1:41" ht="13.5" customHeight="1">
      <c r="A664" s="122"/>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2"/>
      <c r="AO664" s="122"/>
    </row>
    <row r="665" spans="1:41" ht="13.5" customHeight="1">
      <c r="A665" s="122"/>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2"/>
      <c r="AO665" s="122"/>
    </row>
    <row r="666" spans="1:41" ht="13.5" customHeight="1">
      <c r="A666" s="122"/>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2"/>
      <c r="AO666" s="122"/>
    </row>
    <row r="667" spans="1:41" ht="13.5" customHeight="1">
      <c r="A667" s="122"/>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2"/>
      <c r="AO667" s="122"/>
    </row>
    <row r="668" spans="1:41" ht="13.5" customHeight="1">
      <c r="A668" s="122"/>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2"/>
      <c r="AO668" s="122"/>
    </row>
    <row r="669" spans="1:41" ht="13.5" customHeight="1">
      <c r="A669" s="122"/>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2"/>
      <c r="AO669" s="122"/>
    </row>
    <row r="670" spans="1:41" ht="13.5" customHeight="1">
      <c r="A670" s="122"/>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2"/>
      <c r="AO670" s="122"/>
    </row>
    <row r="671" spans="1:41" ht="13.5" customHeight="1">
      <c r="A671" s="122"/>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2"/>
      <c r="AO671" s="122"/>
    </row>
    <row r="672" spans="1:41" ht="13.5" customHeight="1">
      <c r="A672" s="122"/>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2"/>
      <c r="AO672" s="122"/>
    </row>
    <row r="673" spans="1:41" ht="13.5" customHeight="1">
      <c r="A673" s="122"/>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2"/>
      <c r="AO673" s="122"/>
    </row>
    <row r="674" spans="1:41" ht="13.5" customHeight="1">
      <c r="A674" s="122"/>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2"/>
      <c r="AO674" s="122"/>
    </row>
    <row r="675" spans="1:41" ht="13.5" customHeight="1">
      <c r="A675" s="122"/>
      <c r="B675" s="122"/>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2"/>
      <c r="AO675" s="122"/>
    </row>
    <row r="676" spans="1:41" ht="13.5" customHeight="1">
      <c r="A676" s="122"/>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2"/>
      <c r="AO676" s="122"/>
    </row>
    <row r="677" spans="1:41" ht="13.5" customHeight="1">
      <c r="A677" s="122"/>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2"/>
      <c r="AO677" s="122"/>
    </row>
    <row r="678" spans="1:41" ht="13.5" customHeight="1">
      <c r="A678" s="122"/>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2"/>
      <c r="AO678" s="122"/>
    </row>
    <row r="679" spans="1:41" ht="13.5" customHeight="1">
      <c r="A679" s="122"/>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2"/>
      <c r="AO679" s="122"/>
    </row>
    <row r="680" spans="1:41" ht="13.5" customHeight="1">
      <c r="A680" s="122"/>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2"/>
      <c r="AO680" s="122"/>
    </row>
    <row r="681" spans="1:41" ht="13.5" customHeight="1">
      <c r="A681" s="122"/>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2"/>
      <c r="AO681" s="122"/>
    </row>
    <row r="682" spans="1:41" ht="13.5" customHeight="1">
      <c r="A682" s="122"/>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2"/>
      <c r="AO682" s="122"/>
    </row>
    <row r="683" spans="1:41" ht="13.5" customHeight="1">
      <c r="A683" s="122"/>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2"/>
      <c r="AO683" s="122"/>
    </row>
    <row r="684" spans="1:41" ht="13.5" customHeight="1">
      <c r="A684" s="122"/>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2"/>
      <c r="AO684" s="122"/>
    </row>
    <row r="685" spans="1:41" ht="13.5" customHeight="1">
      <c r="A685" s="122"/>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2"/>
      <c r="AO685" s="122"/>
    </row>
    <row r="686" spans="1:41" ht="13.5" customHeight="1">
      <c r="A686" s="122"/>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2"/>
      <c r="AO686" s="122"/>
    </row>
    <row r="687" spans="1:41" ht="13.5" customHeight="1">
      <c r="A687" s="122"/>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2"/>
      <c r="AO687" s="122"/>
    </row>
    <row r="688" spans="1:41" ht="13.5" customHeight="1">
      <c r="A688" s="122"/>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2"/>
      <c r="AO688" s="122"/>
    </row>
    <row r="689" spans="1:41" ht="13.5" customHeight="1">
      <c r="A689" s="122"/>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2"/>
      <c r="AO689" s="122"/>
    </row>
    <row r="690" spans="1:41" ht="13.5" customHeight="1">
      <c r="A690" s="122"/>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2"/>
      <c r="AO690" s="122"/>
    </row>
    <row r="691" spans="1:41" ht="13.5" customHeight="1">
      <c r="A691" s="122"/>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2"/>
      <c r="AO691" s="122"/>
    </row>
    <row r="692" spans="1:41" ht="13.5" customHeight="1">
      <c r="A692" s="122"/>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2"/>
      <c r="AO692" s="122"/>
    </row>
    <row r="693" spans="1:41" ht="13.5" customHeight="1">
      <c r="A693" s="122"/>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2"/>
      <c r="AO693" s="122"/>
    </row>
    <row r="694" spans="1:41" ht="13.5" customHeight="1">
      <c r="A694" s="122"/>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2"/>
      <c r="AO694" s="122"/>
    </row>
    <row r="695" spans="1:41" ht="13.5" customHeight="1">
      <c r="A695" s="122"/>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2"/>
      <c r="AO695" s="122"/>
    </row>
    <row r="696" spans="1:41" ht="13.5" customHeight="1">
      <c r="A696" s="122"/>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2"/>
      <c r="AO696" s="122"/>
    </row>
    <row r="697" spans="1:41" ht="13.5" customHeight="1">
      <c r="A697" s="122"/>
      <c r="B697" s="122"/>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2"/>
      <c r="AO697" s="122"/>
    </row>
    <row r="698" spans="1:41" ht="13.5" customHeight="1">
      <c r="A698" s="122"/>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2"/>
      <c r="AO698" s="122"/>
    </row>
    <row r="699" spans="1:41" ht="13.5" customHeight="1">
      <c r="A699" s="122"/>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2"/>
      <c r="AO699" s="122"/>
    </row>
    <row r="700" spans="1:41" ht="13.5" customHeight="1">
      <c r="A700" s="122"/>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2"/>
      <c r="AO700" s="122"/>
    </row>
    <row r="701" spans="1:41" ht="13.5" customHeight="1">
      <c r="A701" s="122"/>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2"/>
      <c r="AO701" s="122"/>
    </row>
    <row r="702" spans="1:41" ht="13.5" customHeight="1">
      <c r="A702" s="122"/>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2"/>
      <c r="AO702" s="122"/>
    </row>
    <row r="703" spans="1:41" ht="13.5" customHeight="1">
      <c r="A703" s="122"/>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2"/>
      <c r="AO703" s="122"/>
    </row>
    <row r="704" spans="1:41" ht="13.5" customHeight="1">
      <c r="A704" s="122"/>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2"/>
      <c r="AO704" s="122"/>
    </row>
    <row r="705" spans="1:41" ht="13.5" customHeight="1">
      <c r="A705" s="122"/>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2"/>
      <c r="AO705" s="122"/>
    </row>
    <row r="706" spans="1:41" ht="13.5" customHeight="1">
      <c r="A706" s="122"/>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2"/>
      <c r="AO706" s="122"/>
    </row>
    <row r="707" spans="1:41" ht="13.5" customHeight="1">
      <c r="A707" s="122"/>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2"/>
      <c r="AO707" s="122"/>
    </row>
    <row r="708" spans="1:41" ht="13.5" customHeight="1">
      <c r="A708" s="122"/>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2"/>
      <c r="AO708" s="122"/>
    </row>
    <row r="709" spans="1:41" ht="13.5" customHeight="1">
      <c r="A709" s="122"/>
      <c r="B709" s="122"/>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2"/>
      <c r="AO709" s="122"/>
    </row>
    <row r="710" spans="1:41" ht="13.5" customHeight="1">
      <c r="A710" s="122"/>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2"/>
      <c r="AO710" s="122"/>
    </row>
    <row r="711" spans="1:41" ht="13.5" customHeight="1">
      <c r="A711" s="122"/>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2"/>
      <c r="AO711" s="122"/>
    </row>
    <row r="712" spans="1:41" ht="13.5" customHeight="1">
      <c r="A712" s="122"/>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2"/>
      <c r="AO712" s="122"/>
    </row>
    <row r="713" spans="1:41" ht="13.5" customHeight="1">
      <c r="A713" s="122"/>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2"/>
      <c r="AO713" s="122"/>
    </row>
    <row r="714" spans="1:41" ht="13.5" customHeight="1">
      <c r="A714" s="122"/>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2"/>
      <c r="AO714" s="122"/>
    </row>
    <row r="715" spans="1:41" ht="13.5" customHeight="1">
      <c r="A715" s="122"/>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2"/>
      <c r="AO715" s="122"/>
    </row>
    <row r="716" spans="1:41" ht="13.5" customHeight="1">
      <c r="A716" s="122"/>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2"/>
      <c r="AO716" s="122"/>
    </row>
    <row r="717" spans="1:41" ht="13.5" customHeight="1">
      <c r="A717" s="122"/>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2"/>
      <c r="AO717" s="122"/>
    </row>
    <row r="718" spans="1:41" ht="13.5" customHeight="1">
      <c r="A718" s="122"/>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2"/>
      <c r="AO718" s="122"/>
    </row>
    <row r="719" spans="1:41" ht="13.5" customHeight="1">
      <c r="A719" s="122"/>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2"/>
      <c r="AO719" s="122"/>
    </row>
    <row r="720" spans="1:41" ht="13.5" customHeight="1">
      <c r="A720" s="122"/>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2"/>
      <c r="AO720" s="122"/>
    </row>
    <row r="721" spans="1:41" ht="13.5" customHeight="1">
      <c r="A721" s="122"/>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2"/>
      <c r="AO721" s="122"/>
    </row>
    <row r="722" spans="1:41" ht="13.5" customHeight="1">
      <c r="A722" s="122"/>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2"/>
      <c r="AO722" s="122"/>
    </row>
    <row r="723" spans="1:41" ht="13.5" customHeight="1">
      <c r="A723" s="122"/>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2"/>
      <c r="AO723" s="122"/>
    </row>
    <row r="724" spans="1:41" ht="13.5" customHeight="1">
      <c r="A724" s="122"/>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2"/>
      <c r="AO724" s="122"/>
    </row>
    <row r="725" spans="1:41" ht="13.5" customHeight="1">
      <c r="A725" s="122"/>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2"/>
      <c r="AO725" s="122"/>
    </row>
    <row r="726" spans="1:41" ht="13.5" customHeight="1">
      <c r="A726" s="122"/>
      <c r="B726" s="122"/>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2"/>
      <c r="AO726" s="122"/>
    </row>
    <row r="727" spans="1:41" ht="13.5" customHeight="1">
      <c r="A727" s="122"/>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2"/>
      <c r="AO727" s="122"/>
    </row>
    <row r="728" spans="1:41" ht="13.5" customHeight="1">
      <c r="A728" s="122"/>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2"/>
      <c r="AO728" s="122"/>
    </row>
    <row r="729" spans="1:41" ht="13.5" customHeight="1">
      <c r="A729" s="122"/>
      <c r="B729" s="122"/>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2"/>
      <c r="AO729" s="122"/>
    </row>
    <row r="730" spans="1:41" ht="13.5" customHeight="1">
      <c r="A730" s="122"/>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2"/>
      <c r="AO730" s="122"/>
    </row>
    <row r="731" spans="1:41" ht="13.5" customHeight="1">
      <c r="A731" s="122"/>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2"/>
      <c r="AO731" s="122"/>
    </row>
    <row r="732" spans="1:41" ht="13.5" customHeight="1">
      <c r="A732" s="122"/>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2"/>
      <c r="AO732" s="122"/>
    </row>
    <row r="733" spans="1:41" ht="13.5" customHeight="1">
      <c r="A733" s="122"/>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2"/>
      <c r="AO733" s="122"/>
    </row>
    <row r="734" spans="1:41" ht="13.5" customHeight="1">
      <c r="A734" s="122"/>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2"/>
      <c r="AO734" s="122"/>
    </row>
    <row r="735" spans="1:41" ht="13.5" customHeight="1">
      <c r="A735" s="122"/>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2"/>
      <c r="AO735" s="122"/>
    </row>
    <row r="736" spans="1:41" ht="13.5" customHeight="1">
      <c r="A736" s="122"/>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2"/>
      <c r="AO736" s="122"/>
    </row>
    <row r="737" spans="1:41" ht="13.5" customHeight="1">
      <c r="A737" s="122"/>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2"/>
      <c r="AO737" s="122"/>
    </row>
    <row r="738" spans="1:41" ht="13.5" customHeight="1">
      <c r="A738" s="122"/>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2"/>
      <c r="AO738" s="122"/>
    </row>
    <row r="739" spans="1:41" ht="13.5" customHeight="1">
      <c r="A739" s="122"/>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2"/>
      <c r="AO739" s="122"/>
    </row>
    <row r="740" spans="1:41" ht="13.5" customHeight="1">
      <c r="A740" s="122"/>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2"/>
      <c r="AO740" s="122"/>
    </row>
    <row r="741" spans="1:41" ht="13.5" customHeight="1">
      <c r="A741" s="122"/>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2"/>
      <c r="AO741" s="122"/>
    </row>
    <row r="742" spans="1:41" ht="13.5" customHeight="1">
      <c r="A742" s="122"/>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2"/>
      <c r="AO742" s="122"/>
    </row>
    <row r="743" spans="1:41" ht="13.5" customHeight="1">
      <c r="A743" s="122"/>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2"/>
      <c r="AO743" s="122"/>
    </row>
    <row r="744" spans="1:41" ht="13.5" customHeight="1">
      <c r="A744" s="122"/>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2"/>
      <c r="AO744" s="122"/>
    </row>
    <row r="745" spans="1:41" ht="13.5" customHeight="1">
      <c r="A745" s="122"/>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2"/>
      <c r="AO745" s="122"/>
    </row>
    <row r="746" spans="1:41" ht="13.5" customHeight="1">
      <c r="A746" s="122"/>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2"/>
      <c r="AO746" s="122"/>
    </row>
    <row r="747" spans="1:41" ht="13.5" customHeight="1">
      <c r="A747" s="122"/>
      <c r="B747" s="122"/>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2"/>
      <c r="AO747" s="122"/>
    </row>
    <row r="748" spans="1:41" ht="13.5" customHeight="1">
      <c r="A748" s="122"/>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2"/>
      <c r="AO748" s="122"/>
    </row>
    <row r="749" spans="1:41" ht="13.5" customHeight="1">
      <c r="A749" s="122"/>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2"/>
      <c r="AO749" s="122"/>
    </row>
    <row r="750" spans="1:41" ht="13.5" customHeight="1">
      <c r="A750" s="122"/>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2"/>
      <c r="AO750" s="122"/>
    </row>
    <row r="751" spans="1:41" ht="13.5" customHeight="1">
      <c r="A751" s="122"/>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2"/>
      <c r="AO751" s="122"/>
    </row>
    <row r="752" spans="1:41" ht="13.5" customHeight="1">
      <c r="A752" s="122"/>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2"/>
      <c r="AO752" s="122"/>
    </row>
    <row r="753" spans="1:41" ht="13.5" customHeight="1">
      <c r="A753" s="122"/>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2"/>
      <c r="AO753" s="122"/>
    </row>
    <row r="754" spans="1:41" ht="13.5" customHeight="1">
      <c r="A754" s="122"/>
      <c r="B754" s="122"/>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2"/>
      <c r="AO754" s="122"/>
    </row>
    <row r="755" spans="1:41" ht="13.5" customHeight="1">
      <c r="A755" s="122"/>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2"/>
      <c r="AO755" s="122"/>
    </row>
    <row r="756" spans="1:41" ht="13.5" customHeight="1">
      <c r="A756" s="122"/>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2"/>
      <c r="AO756" s="122"/>
    </row>
    <row r="757" spans="1:41" ht="13.5" customHeight="1">
      <c r="A757" s="122"/>
      <c r="B757" s="122"/>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2"/>
      <c r="AO757" s="122"/>
    </row>
    <row r="758" spans="1:41" ht="13.5" customHeight="1">
      <c r="A758" s="122"/>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2"/>
      <c r="AO758" s="122"/>
    </row>
    <row r="759" spans="1:41" ht="13.5" customHeight="1">
      <c r="A759" s="122"/>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2"/>
      <c r="AO759" s="122"/>
    </row>
    <row r="760" spans="1:41" ht="13.5" customHeight="1">
      <c r="A760" s="122"/>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2"/>
      <c r="AO760" s="122"/>
    </row>
    <row r="761" spans="1:41" ht="13.5" customHeight="1">
      <c r="A761" s="122"/>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2"/>
      <c r="AO761" s="122"/>
    </row>
    <row r="762" spans="1:41" ht="13.5" customHeight="1">
      <c r="A762" s="122"/>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2"/>
      <c r="AO762" s="122"/>
    </row>
    <row r="763" spans="1:41" ht="13.5" customHeight="1">
      <c r="A763" s="122"/>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2"/>
      <c r="AO763" s="122"/>
    </row>
    <row r="764" spans="1:41" ht="13.5" customHeight="1">
      <c r="A764" s="122"/>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2"/>
      <c r="AO764" s="122"/>
    </row>
    <row r="765" spans="1:41" ht="13.5" customHeight="1">
      <c r="A765" s="122"/>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2"/>
      <c r="AO765" s="122"/>
    </row>
    <row r="766" spans="1:41" ht="13.5" customHeight="1">
      <c r="A766" s="122"/>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2"/>
      <c r="AO766" s="122"/>
    </row>
    <row r="767" spans="1:41" ht="13.5" customHeight="1">
      <c r="A767" s="122"/>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2"/>
      <c r="AO767" s="122"/>
    </row>
    <row r="768" spans="1:41" ht="13.5" customHeight="1">
      <c r="A768" s="122"/>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2"/>
      <c r="AO768" s="122"/>
    </row>
    <row r="769" spans="1:41" ht="13.5" customHeight="1">
      <c r="A769" s="122"/>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2"/>
      <c r="AO769" s="122"/>
    </row>
    <row r="770" spans="1:41" ht="13.5" customHeight="1">
      <c r="A770" s="122"/>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2"/>
      <c r="AO770" s="122"/>
    </row>
    <row r="771" spans="1:41" ht="13.5" customHeight="1">
      <c r="A771" s="122"/>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2"/>
      <c r="AO771" s="122"/>
    </row>
    <row r="772" spans="1:41" ht="13.5" customHeight="1">
      <c r="A772" s="122"/>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2"/>
      <c r="AO772" s="122"/>
    </row>
    <row r="773" spans="1:41" ht="13.5" customHeight="1">
      <c r="A773" s="122"/>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2"/>
      <c r="AO773" s="122"/>
    </row>
    <row r="774" spans="1:41" ht="13.5" customHeight="1">
      <c r="A774" s="122"/>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2"/>
      <c r="AO774" s="122"/>
    </row>
    <row r="775" spans="1:41" ht="13.5" customHeight="1">
      <c r="A775" s="122"/>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2"/>
      <c r="AO775" s="122"/>
    </row>
    <row r="776" spans="1:41" ht="13.5" customHeight="1">
      <c r="A776" s="122"/>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2"/>
      <c r="AO776" s="122"/>
    </row>
    <row r="777" spans="1:41" ht="13.5" customHeight="1">
      <c r="A777" s="122"/>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2"/>
      <c r="AO777" s="122"/>
    </row>
    <row r="778" spans="1:41" ht="13.5" customHeight="1">
      <c r="A778" s="122"/>
      <c r="B778" s="122"/>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2"/>
      <c r="AO778" s="122"/>
    </row>
    <row r="779" spans="1:41" ht="13.5" customHeight="1">
      <c r="A779" s="122"/>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2"/>
      <c r="AO779" s="122"/>
    </row>
    <row r="780" spans="1:41" ht="13.5" customHeight="1">
      <c r="A780" s="122"/>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2"/>
      <c r="AO780" s="122"/>
    </row>
    <row r="781" spans="1:41" ht="13.5" customHeight="1">
      <c r="A781" s="122"/>
      <c r="B781" s="122"/>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2"/>
      <c r="AO781" s="122"/>
    </row>
    <row r="782" spans="1:41" ht="13.5" customHeight="1">
      <c r="A782" s="122"/>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2"/>
      <c r="AO782" s="122"/>
    </row>
    <row r="783" spans="1:41" ht="13.5" customHeight="1">
      <c r="A783" s="122"/>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2"/>
      <c r="AO783" s="122"/>
    </row>
    <row r="784" spans="1:41" ht="13.5" customHeight="1">
      <c r="A784" s="122"/>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2"/>
      <c r="AO784" s="122"/>
    </row>
    <row r="785" spans="1:41" ht="13.5" customHeight="1">
      <c r="A785" s="122"/>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2"/>
      <c r="AO785" s="122"/>
    </row>
    <row r="786" spans="1:41" ht="13.5" customHeight="1">
      <c r="A786" s="122"/>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2"/>
      <c r="AO786" s="122"/>
    </row>
    <row r="787" spans="1:41" ht="13.5" customHeight="1">
      <c r="A787" s="122"/>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2"/>
      <c r="AO787" s="122"/>
    </row>
    <row r="788" spans="1:41" ht="13.5" customHeight="1">
      <c r="A788" s="122"/>
      <c r="B788" s="122"/>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2"/>
      <c r="AO788" s="122"/>
    </row>
    <row r="789" spans="1:41" ht="13.5" customHeight="1">
      <c r="A789" s="122"/>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2"/>
      <c r="AO789" s="122"/>
    </row>
    <row r="790" spans="1:41" ht="13.5" customHeight="1">
      <c r="A790" s="122"/>
      <c r="B790" s="122"/>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2"/>
      <c r="AO790" s="122"/>
    </row>
    <row r="791" spans="1:41" ht="13.5" customHeight="1">
      <c r="A791" s="122"/>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2"/>
      <c r="AO791" s="122"/>
    </row>
    <row r="792" spans="1:41" ht="13.5" customHeight="1">
      <c r="A792" s="122"/>
      <c r="B792" s="122"/>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2"/>
      <c r="AO792" s="122"/>
    </row>
    <row r="793" spans="1:41" ht="13.5" customHeight="1">
      <c r="A793" s="122"/>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2"/>
      <c r="AO793" s="122"/>
    </row>
    <row r="794" spans="1:41" ht="13.5" customHeight="1">
      <c r="A794" s="122"/>
      <c r="B794" s="122"/>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2"/>
      <c r="AO794" s="122"/>
    </row>
    <row r="795" spans="1:41" ht="13.5" customHeight="1">
      <c r="A795" s="122"/>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2"/>
      <c r="AO795" s="122"/>
    </row>
    <row r="796" spans="1:41" ht="13.5" customHeight="1">
      <c r="A796" s="122"/>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2"/>
      <c r="AO796" s="122"/>
    </row>
    <row r="797" spans="1:41" ht="13.5" customHeight="1">
      <c r="A797" s="122"/>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2"/>
      <c r="AO797" s="122"/>
    </row>
    <row r="798" spans="1:41" ht="13.5" customHeight="1">
      <c r="A798" s="122"/>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2"/>
      <c r="AO798" s="122"/>
    </row>
    <row r="799" spans="1:41" ht="13.5" customHeight="1">
      <c r="A799" s="122"/>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2"/>
      <c r="AO799" s="122"/>
    </row>
    <row r="800" spans="1:41" ht="13.5" customHeight="1">
      <c r="A800" s="122"/>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2"/>
      <c r="AO800" s="122"/>
    </row>
    <row r="801" spans="1:41" ht="13.5" customHeight="1">
      <c r="A801" s="122"/>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2"/>
      <c r="AO801" s="122"/>
    </row>
    <row r="802" spans="1:41" ht="13.5" customHeight="1">
      <c r="A802" s="122"/>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2"/>
      <c r="AO802" s="122"/>
    </row>
    <row r="803" spans="1:41" ht="13.5" customHeight="1">
      <c r="A803" s="122"/>
      <c r="B803" s="122"/>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2"/>
      <c r="AO803" s="122"/>
    </row>
    <row r="804" spans="1:41" ht="13.5" customHeight="1">
      <c r="A804" s="122"/>
      <c r="B804" s="122"/>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2"/>
      <c r="AO804" s="122"/>
    </row>
    <row r="805" spans="1:41" ht="13.5" customHeight="1">
      <c r="A805" s="122"/>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2"/>
      <c r="AO805" s="122"/>
    </row>
    <row r="806" spans="1:41" ht="13.5" customHeight="1">
      <c r="A806" s="122"/>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2"/>
      <c r="AO806" s="122"/>
    </row>
    <row r="807" spans="1:41" ht="13.5" customHeight="1">
      <c r="A807" s="122"/>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2"/>
      <c r="AO807" s="122"/>
    </row>
    <row r="808" spans="1:41" ht="13.5" customHeight="1">
      <c r="A808" s="122"/>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2"/>
      <c r="AO808" s="122"/>
    </row>
    <row r="809" spans="1:41" ht="13.5" customHeight="1">
      <c r="A809" s="122"/>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2"/>
      <c r="AO809" s="122"/>
    </row>
    <row r="810" spans="1:41" ht="13.5" customHeight="1">
      <c r="A810" s="122"/>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2"/>
      <c r="AO810" s="122"/>
    </row>
    <row r="811" spans="1:41" ht="13.5" customHeight="1">
      <c r="A811" s="122"/>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2"/>
      <c r="AO811" s="122"/>
    </row>
    <row r="812" spans="1:41" ht="13.5" customHeight="1">
      <c r="A812" s="122"/>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2"/>
      <c r="AO812" s="122"/>
    </row>
    <row r="813" spans="1:41" ht="13.5" customHeight="1">
      <c r="A813" s="122"/>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2"/>
      <c r="AO813" s="122"/>
    </row>
    <row r="814" spans="1:41" ht="13.5" customHeight="1">
      <c r="A814" s="122"/>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2"/>
      <c r="AO814" s="122"/>
    </row>
    <row r="815" spans="1:41" ht="13.5" customHeight="1">
      <c r="A815" s="122"/>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2"/>
      <c r="AO815" s="122"/>
    </row>
    <row r="816" spans="1:41" ht="13.5" customHeight="1">
      <c r="A816" s="122"/>
      <c r="B816" s="122"/>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2"/>
      <c r="AO816" s="122"/>
    </row>
    <row r="817" spans="1:41" ht="13.5" customHeight="1">
      <c r="A817" s="122"/>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2"/>
      <c r="AO817" s="122"/>
    </row>
    <row r="818" spans="1:41" ht="13.5" customHeight="1">
      <c r="A818" s="122"/>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2"/>
      <c r="AO818" s="122"/>
    </row>
    <row r="819" spans="1:41" ht="13.5" customHeight="1">
      <c r="A819" s="122"/>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2"/>
      <c r="AO819" s="122"/>
    </row>
    <row r="820" spans="1:41" ht="13.5" customHeight="1">
      <c r="A820" s="122"/>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2"/>
      <c r="AO820" s="122"/>
    </row>
    <row r="821" spans="1:41" ht="13.5" customHeight="1">
      <c r="A821" s="122"/>
      <c r="B821" s="122"/>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2"/>
      <c r="AO821" s="122"/>
    </row>
    <row r="822" spans="1:41" ht="13.5" customHeight="1">
      <c r="A822" s="122"/>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2"/>
      <c r="AO822" s="122"/>
    </row>
    <row r="823" spans="1:41" ht="13.5" customHeight="1">
      <c r="A823" s="122"/>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2"/>
      <c r="AO823" s="122"/>
    </row>
    <row r="824" spans="1:41" ht="13.5" customHeight="1">
      <c r="A824" s="122"/>
      <c r="B824" s="122"/>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2"/>
      <c r="AO824" s="122"/>
    </row>
    <row r="825" spans="1:41" ht="13.5" customHeight="1">
      <c r="A825" s="122"/>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2"/>
      <c r="AO825" s="122"/>
    </row>
    <row r="826" spans="1:41" ht="13.5" customHeight="1">
      <c r="A826" s="122"/>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2"/>
      <c r="AO826" s="122"/>
    </row>
    <row r="827" spans="1:41" ht="13.5" customHeight="1">
      <c r="A827" s="122"/>
      <c r="B827" s="122"/>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2"/>
      <c r="AO827" s="122"/>
    </row>
    <row r="828" spans="1:41" ht="13.5" customHeight="1">
      <c r="A828" s="122"/>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2"/>
      <c r="AO828" s="122"/>
    </row>
    <row r="829" spans="1:41" ht="13.5" customHeight="1">
      <c r="A829" s="122"/>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2"/>
      <c r="AO829" s="122"/>
    </row>
    <row r="830" spans="1:41" ht="13.5" customHeight="1">
      <c r="A830" s="122"/>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2"/>
      <c r="AO830" s="122"/>
    </row>
    <row r="831" spans="1:41" ht="13.5" customHeight="1">
      <c r="A831" s="122"/>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2"/>
      <c r="AO831" s="122"/>
    </row>
    <row r="832" spans="1:41" ht="13.5" customHeight="1">
      <c r="A832" s="122"/>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2"/>
      <c r="AO832" s="122"/>
    </row>
    <row r="833" spans="1:41" ht="13.5" customHeight="1">
      <c r="A833" s="122"/>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2"/>
      <c r="AO833" s="122"/>
    </row>
    <row r="834" spans="1:41" ht="13.5" customHeight="1">
      <c r="A834" s="122"/>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2"/>
      <c r="AO834" s="122"/>
    </row>
    <row r="835" spans="1:41" ht="13.5" customHeight="1">
      <c r="A835" s="122"/>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2"/>
      <c r="AO835" s="122"/>
    </row>
    <row r="836" spans="1:41" ht="13.5" customHeight="1">
      <c r="A836" s="122"/>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2"/>
      <c r="AO836" s="122"/>
    </row>
    <row r="837" spans="1:41" ht="13.5" customHeight="1">
      <c r="A837" s="122"/>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2"/>
      <c r="AO837" s="122"/>
    </row>
    <row r="838" spans="1:41" ht="13.5" customHeight="1">
      <c r="A838" s="122"/>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2"/>
      <c r="AO838" s="122"/>
    </row>
    <row r="839" spans="1:41" ht="13.5" customHeight="1">
      <c r="A839" s="122"/>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2"/>
      <c r="AO839" s="122"/>
    </row>
    <row r="840" spans="1:41" ht="13.5" customHeight="1">
      <c r="A840" s="122"/>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2"/>
      <c r="AO840" s="122"/>
    </row>
    <row r="841" spans="1:41" ht="13.5" customHeight="1">
      <c r="A841" s="122"/>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2"/>
      <c r="AO841" s="122"/>
    </row>
    <row r="842" spans="1:41" ht="13.5" customHeight="1">
      <c r="A842" s="122"/>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2"/>
      <c r="AO842" s="122"/>
    </row>
    <row r="843" spans="1:41" ht="13.5" customHeight="1">
      <c r="A843" s="122"/>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2"/>
      <c r="AO843" s="122"/>
    </row>
    <row r="844" spans="1:41" ht="13.5" customHeight="1">
      <c r="A844" s="122"/>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2"/>
      <c r="AO844" s="122"/>
    </row>
    <row r="845" spans="1:41" ht="13.5" customHeight="1">
      <c r="A845" s="122"/>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2"/>
      <c r="AO845" s="122"/>
    </row>
    <row r="846" spans="1:41" ht="13.5" customHeight="1">
      <c r="A846" s="122"/>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2"/>
      <c r="AO846" s="122"/>
    </row>
    <row r="847" spans="1:41" ht="13.5" customHeight="1">
      <c r="A847" s="122"/>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2"/>
      <c r="AO847" s="122"/>
    </row>
    <row r="848" spans="1:41" ht="13.5" customHeight="1">
      <c r="A848" s="122"/>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2"/>
      <c r="AO848" s="122"/>
    </row>
    <row r="849" spans="1:41" ht="13.5" customHeight="1">
      <c r="A849" s="122"/>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2"/>
      <c r="AO849" s="122"/>
    </row>
    <row r="850" spans="1:41" ht="13.5" customHeight="1">
      <c r="A850" s="122"/>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2"/>
      <c r="AO850" s="122"/>
    </row>
    <row r="851" spans="1:41" ht="13.5" customHeight="1">
      <c r="A851" s="122"/>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2"/>
      <c r="AO851" s="122"/>
    </row>
    <row r="852" spans="1:41" ht="13.5" customHeight="1">
      <c r="A852" s="122"/>
      <c r="B852" s="122"/>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2"/>
      <c r="AO852" s="122"/>
    </row>
    <row r="853" spans="1:41" ht="13.5" customHeight="1">
      <c r="A853" s="122"/>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2"/>
      <c r="AO853" s="122"/>
    </row>
    <row r="854" spans="1:41" ht="13.5" customHeight="1">
      <c r="A854" s="122"/>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2"/>
      <c r="AO854" s="122"/>
    </row>
    <row r="855" spans="1:41" ht="13.5" customHeight="1">
      <c r="A855" s="122"/>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2"/>
      <c r="AO855" s="122"/>
    </row>
    <row r="856" spans="1:41" ht="13.5" customHeight="1">
      <c r="A856" s="122"/>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2"/>
      <c r="AO856" s="122"/>
    </row>
    <row r="857" spans="1:41" ht="13.5" customHeight="1">
      <c r="A857" s="122"/>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2"/>
      <c r="AO857" s="122"/>
    </row>
    <row r="858" spans="1:41" ht="13.5" customHeight="1">
      <c r="A858" s="122"/>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2"/>
      <c r="AO858" s="122"/>
    </row>
    <row r="859" spans="1:41" ht="13.5" customHeight="1">
      <c r="A859" s="122"/>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2"/>
      <c r="AO859" s="122"/>
    </row>
    <row r="860" spans="1:41" ht="13.5" customHeight="1">
      <c r="A860" s="122"/>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2"/>
      <c r="AO860" s="122"/>
    </row>
    <row r="861" spans="1:41" ht="13.5" customHeight="1">
      <c r="A861" s="122"/>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2"/>
      <c r="AO861" s="122"/>
    </row>
    <row r="862" spans="1:41" ht="13.5" customHeight="1">
      <c r="A862" s="122"/>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2"/>
      <c r="AO862" s="122"/>
    </row>
    <row r="863" spans="1:41" ht="13.5" customHeight="1">
      <c r="A863" s="122"/>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2"/>
      <c r="AO863" s="122"/>
    </row>
    <row r="864" spans="1:41" ht="13.5" customHeight="1">
      <c r="A864" s="122"/>
      <c r="B864" s="122"/>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2"/>
      <c r="AO864" s="122"/>
    </row>
    <row r="865" spans="1:41" ht="13.5" customHeight="1">
      <c r="A865" s="122"/>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2"/>
      <c r="AO865" s="122"/>
    </row>
    <row r="866" spans="1:41" ht="13.5" customHeight="1">
      <c r="A866" s="122"/>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2"/>
      <c r="AO866" s="122"/>
    </row>
    <row r="867" spans="1:41" ht="13.5" customHeight="1">
      <c r="A867" s="122"/>
      <c r="B867" s="122"/>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2"/>
      <c r="AO867" s="122"/>
    </row>
    <row r="868" spans="1:41" ht="13.5" customHeight="1">
      <c r="A868" s="122"/>
      <c r="B868" s="122"/>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2"/>
      <c r="AO868" s="122"/>
    </row>
    <row r="869" spans="1:41" ht="13.5" customHeight="1">
      <c r="A869" s="122"/>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2"/>
      <c r="AO869" s="122"/>
    </row>
    <row r="870" spans="1:41" ht="13.5" customHeight="1">
      <c r="A870" s="122"/>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2"/>
      <c r="AO870" s="122"/>
    </row>
    <row r="871" spans="1:41" ht="13.5" customHeight="1">
      <c r="A871" s="122"/>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2"/>
      <c r="AO871" s="122"/>
    </row>
    <row r="872" spans="1:41" ht="13.5" customHeight="1">
      <c r="A872" s="122"/>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2"/>
      <c r="AO872" s="122"/>
    </row>
    <row r="873" spans="1:41" ht="13.5" customHeight="1">
      <c r="A873" s="122"/>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2"/>
      <c r="AO873" s="122"/>
    </row>
    <row r="874" spans="1:41" ht="13.5" customHeight="1">
      <c r="A874" s="122"/>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2"/>
      <c r="AO874" s="122"/>
    </row>
    <row r="875" spans="1:41" ht="13.5" customHeight="1">
      <c r="A875" s="122"/>
      <c r="B875" s="122"/>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2"/>
      <c r="AO875" s="122"/>
    </row>
    <row r="876" spans="1:41" ht="13.5" customHeight="1">
      <c r="A876" s="122"/>
      <c r="B876" s="122"/>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2"/>
      <c r="AO876" s="122"/>
    </row>
    <row r="877" spans="1:41" ht="13.5" customHeight="1">
      <c r="A877" s="122"/>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2"/>
      <c r="AO877" s="122"/>
    </row>
    <row r="878" spans="1:41" ht="13.5" customHeight="1">
      <c r="A878" s="122"/>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2"/>
      <c r="AO878" s="122"/>
    </row>
    <row r="879" spans="1:41" ht="13.5" customHeight="1">
      <c r="A879" s="122"/>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2"/>
      <c r="AO879" s="122"/>
    </row>
    <row r="880" spans="1:41" ht="13.5" customHeight="1">
      <c r="A880" s="122"/>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2"/>
      <c r="AO880" s="122"/>
    </row>
    <row r="881" spans="1:41" ht="13.5" customHeight="1">
      <c r="A881" s="122"/>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2"/>
      <c r="AO881" s="122"/>
    </row>
    <row r="882" spans="1:41" ht="13.5" customHeight="1">
      <c r="A882" s="122"/>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2"/>
      <c r="AO882" s="122"/>
    </row>
    <row r="883" spans="1:41" ht="13.5" customHeight="1">
      <c r="A883" s="122"/>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2"/>
      <c r="AO883" s="122"/>
    </row>
    <row r="884" spans="1:41" ht="13.5" customHeight="1">
      <c r="A884" s="122"/>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2"/>
      <c r="AO884" s="122"/>
    </row>
    <row r="885" spans="1:41" ht="13.5" customHeight="1">
      <c r="A885" s="122"/>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2"/>
      <c r="AO885" s="122"/>
    </row>
    <row r="886" spans="1:41" ht="13.5" customHeight="1">
      <c r="A886" s="122"/>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2"/>
      <c r="AO886" s="122"/>
    </row>
    <row r="887" spans="1:41" ht="13.5" customHeight="1">
      <c r="A887" s="122"/>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2"/>
      <c r="AO887" s="122"/>
    </row>
    <row r="888" spans="1:41" ht="13.5" customHeight="1">
      <c r="A888" s="122"/>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2"/>
      <c r="AO888" s="122"/>
    </row>
    <row r="889" spans="1:41" ht="13.5" customHeight="1">
      <c r="A889" s="122"/>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2"/>
      <c r="AO889" s="122"/>
    </row>
    <row r="890" spans="1:41" ht="13.5" customHeight="1">
      <c r="A890" s="122"/>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2"/>
      <c r="AO890" s="122"/>
    </row>
    <row r="891" spans="1:41" ht="13.5" customHeight="1">
      <c r="A891" s="122"/>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2"/>
      <c r="AO891" s="122"/>
    </row>
    <row r="892" spans="1:41" ht="13.5" customHeight="1">
      <c r="A892" s="122"/>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2"/>
      <c r="AO892" s="122"/>
    </row>
    <row r="893" spans="1:41" ht="13.5" customHeight="1">
      <c r="A893" s="122"/>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2"/>
      <c r="AO893" s="122"/>
    </row>
    <row r="894" spans="1:41" ht="13.5" customHeight="1">
      <c r="A894" s="122"/>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2"/>
      <c r="AO894" s="122"/>
    </row>
    <row r="895" spans="1:41" ht="13.5" customHeight="1">
      <c r="A895" s="122"/>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2"/>
      <c r="AO895" s="122"/>
    </row>
    <row r="896" spans="1:41" ht="13.5" customHeight="1">
      <c r="A896" s="122"/>
      <c r="B896" s="122"/>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2"/>
      <c r="AO896" s="122"/>
    </row>
    <row r="897" spans="1:41" ht="13.5" customHeight="1">
      <c r="A897" s="122"/>
      <c r="B897" s="122"/>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2"/>
      <c r="AO897" s="122"/>
    </row>
    <row r="898" spans="1:41" ht="13.5" customHeight="1">
      <c r="A898" s="122"/>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2"/>
      <c r="AO898" s="122"/>
    </row>
    <row r="899" spans="1:41" ht="13.5" customHeight="1">
      <c r="A899" s="122"/>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2"/>
      <c r="AO899" s="122"/>
    </row>
    <row r="900" spans="1:41" ht="13.5" customHeight="1">
      <c r="A900" s="122"/>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2"/>
      <c r="AO900" s="122"/>
    </row>
    <row r="901" spans="1:41" ht="13.5" customHeight="1">
      <c r="A901" s="122"/>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2"/>
      <c r="AO901" s="122"/>
    </row>
    <row r="902" spans="1:41" ht="13.5" customHeight="1">
      <c r="A902" s="122"/>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2"/>
      <c r="AO902" s="122"/>
    </row>
    <row r="903" spans="1:41" ht="13.5" customHeight="1">
      <c r="A903" s="122"/>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2"/>
      <c r="AO903" s="122"/>
    </row>
    <row r="904" spans="1:41" ht="13.5" customHeight="1">
      <c r="A904" s="122"/>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2"/>
      <c r="AO904" s="122"/>
    </row>
    <row r="905" spans="1:41" ht="13.5" customHeight="1">
      <c r="A905" s="122"/>
      <c r="B905" s="122"/>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2"/>
      <c r="AO905" s="122"/>
    </row>
    <row r="906" spans="1:41" ht="13.5" customHeight="1">
      <c r="A906" s="122"/>
      <c r="B906" s="122"/>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2"/>
      <c r="AO906" s="122"/>
    </row>
    <row r="907" spans="1:41" ht="13.5" customHeight="1">
      <c r="A907" s="122"/>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2"/>
      <c r="AO907" s="122"/>
    </row>
    <row r="908" spans="1:41" ht="13.5" customHeight="1">
      <c r="A908" s="122"/>
      <c r="B908" s="122"/>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2"/>
      <c r="AO908" s="122"/>
    </row>
    <row r="909" spans="1:41" ht="13.5" customHeight="1">
      <c r="A909" s="122"/>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2"/>
      <c r="AO909" s="122"/>
    </row>
    <row r="910" spans="1:41" ht="13.5" customHeight="1">
      <c r="A910" s="122"/>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2"/>
      <c r="AO910" s="122"/>
    </row>
    <row r="911" spans="1:41" ht="13.5" customHeight="1">
      <c r="A911" s="122"/>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2"/>
      <c r="AO911" s="122"/>
    </row>
    <row r="912" spans="1:41" ht="13.5" customHeight="1">
      <c r="A912" s="122"/>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2"/>
      <c r="AO912" s="122"/>
    </row>
    <row r="913" spans="1:41" ht="13.5" customHeight="1">
      <c r="A913" s="122"/>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2"/>
      <c r="AO913" s="122"/>
    </row>
    <row r="914" spans="1:41" ht="13.5" customHeight="1">
      <c r="A914" s="122"/>
      <c r="B914" s="122"/>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2"/>
      <c r="AO914" s="122"/>
    </row>
    <row r="915" spans="1:41" ht="13.5" customHeight="1">
      <c r="A915" s="122"/>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2"/>
      <c r="AO915" s="122"/>
    </row>
    <row r="916" spans="1:41" ht="13.5" customHeight="1">
      <c r="A916" s="122"/>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2"/>
      <c r="AO916" s="122"/>
    </row>
    <row r="917" spans="1:41" ht="13.5" customHeight="1">
      <c r="A917" s="122"/>
      <c r="B917" s="122"/>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2"/>
      <c r="AO917" s="122"/>
    </row>
    <row r="918" spans="1:41" ht="13.5" customHeight="1">
      <c r="A918" s="122"/>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2"/>
      <c r="AO918" s="122"/>
    </row>
    <row r="919" spans="1:41" ht="13.5" customHeight="1">
      <c r="A919" s="122"/>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2"/>
      <c r="AO919" s="122"/>
    </row>
    <row r="920" spans="1:41" ht="13.5" customHeight="1">
      <c r="A920" s="122"/>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2"/>
      <c r="AO920" s="122"/>
    </row>
    <row r="921" spans="1:41" ht="13.5" customHeight="1">
      <c r="A921" s="122"/>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2"/>
      <c r="AO921" s="122"/>
    </row>
    <row r="922" spans="1:41" ht="13.5" customHeight="1">
      <c r="A922" s="122"/>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2"/>
      <c r="AO922" s="122"/>
    </row>
    <row r="923" spans="1:41" ht="13.5" customHeight="1">
      <c r="A923" s="122"/>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2"/>
      <c r="AO923" s="122"/>
    </row>
    <row r="924" spans="1:41" ht="13.5" customHeight="1">
      <c r="A924" s="122"/>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2"/>
      <c r="AO924" s="122"/>
    </row>
    <row r="925" spans="1:41" ht="13.5" customHeight="1">
      <c r="A925" s="122"/>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2"/>
      <c r="AO925" s="122"/>
    </row>
    <row r="926" spans="1:41" ht="13.5" customHeight="1">
      <c r="A926" s="122"/>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2"/>
      <c r="AO926" s="122"/>
    </row>
    <row r="927" spans="1:41" ht="13.5" customHeight="1">
      <c r="A927" s="122"/>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2"/>
      <c r="AO927" s="122"/>
    </row>
    <row r="928" spans="1:41" ht="13.5" customHeight="1">
      <c r="A928" s="122"/>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2"/>
      <c r="AO928" s="122"/>
    </row>
    <row r="929" spans="1:41" ht="13.5" customHeight="1">
      <c r="A929" s="122"/>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2"/>
      <c r="AO929" s="122"/>
    </row>
    <row r="930" spans="1:41" ht="13.5" customHeight="1">
      <c r="A930" s="122"/>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2"/>
      <c r="AO930" s="122"/>
    </row>
    <row r="931" spans="1:41" ht="13.5" customHeight="1">
      <c r="A931" s="122"/>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2"/>
      <c r="AO931" s="122"/>
    </row>
    <row r="932" spans="1:41" ht="13.5" customHeight="1">
      <c r="A932" s="122"/>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2"/>
      <c r="AO932" s="122"/>
    </row>
    <row r="933" spans="1:41" ht="13.5" customHeight="1">
      <c r="A933" s="122"/>
      <c r="B933" s="122"/>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2"/>
      <c r="AO933" s="122"/>
    </row>
    <row r="934" spans="1:41" ht="13.5" customHeight="1">
      <c r="A934" s="122"/>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2"/>
      <c r="AO934" s="122"/>
    </row>
    <row r="935" spans="1:41" ht="13.5" customHeight="1">
      <c r="A935" s="122"/>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2"/>
      <c r="AO935" s="122"/>
    </row>
    <row r="936" spans="1:41" ht="13.5" customHeight="1">
      <c r="A936" s="122"/>
      <c r="B936" s="122"/>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2"/>
      <c r="AO936" s="122"/>
    </row>
    <row r="937" spans="1:41" ht="13.5" customHeight="1">
      <c r="A937" s="122"/>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2"/>
      <c r="AO937" s="122"/>
    </row>
    <row r="938" spans="1:41" ht="13.5" customHeight="1">
      <c r="A938" s="122"/>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2"/>
      <c r="AO938" s="122"/>
    </row>
    <row r="939" spans="1:41" ht="13.5" customHeight="1">
      <c r="A939" s="122"/>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2"/>
      <c r="AO939" s="122"/>
    </row>
    <row r="940" spans="1:41" ht="13.5" customHeight="1">
      <c r="A940" s="122"/>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2"/>
      <c r="AO940" s="122"/>
    </row>
    <row r="941" spans="1:41" ht="13.5" customHeight="1">
      <c r="A941" s="122"/>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2"/>
      <c r="AO941" s="122"/>
    </row>
    <row r="942" spans="1:41" ht="13.5" customHeight="1">
      <c r="A942" s="122"/>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2"/>
      <c r="AO942" s="122"/>
    </row>
    <row r="943" spans="1:41" ht="13.5" customHeight="1">
      <c r="A943" s="122"/>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2"/>
      <c r="AO943" s="122"/>
    </row>
    <row r="944" spans="1:41" ht="13.5" customHeight="1">
      <c r="A944" s="122"/>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2"/>
      <c r="AO944" s="122"/>
    </row>
    <row r="945" spans="1:41" ht="13.5" customHeight="1">
      <c r="A945" s="122"/>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2"/>
      <c r="AO945" s="122"/>
    </row>
    <row r="946" spans="1:41" ht="13.5" customHeight="1">
      <c r="A946" s="122"/>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2"/>
      <c r="AO946" s="122"/>
    </row>
    <row r="947" spans="1:41" ht="13.5" customHeight="1">
      <c r="A947" s="122"/>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2"/>
      <c r="AO947" s="122"/>
    </row>
    <row r="948" spans="1:41" ht="13.5" customHeight="1">
      <c r="A948" s="122"/>
      <c r="B948" s="122"/>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2"/>
      <c r="AO948" s="122"/>
    </row>
    <row r="949" spans="1:41" ht="13.5" customHeight="1">
      <c r="A949" s="122"/>
      <c r="B949" s="122"/>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2"/>
      <c r="AO949" s="122"/>
    </row>
    <row r="950" spans="1:41" ht="13.5" customHeight="1">
      <c r="A950" s="122"/>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2"/>
      <c r="AO950" s="122"/>
    </row>
    <row r="951" spans="1:41" ht="13.5" customHeight="1">
      <c r="A951" s="122"/>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2"/>
      <c r="AO951" s="122"/>
    </row>
    <row r="952" spans="1:41" ht="13.5" customHeight="1">
      <c r="A952" s="122"/>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2"/>
      <c r="AO952" s="122"/>
    </row>
    <row r="953" spans="1:41" ht="13.5" customHeight="1">
      <c r="A953" s="122"/>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2"/>
      <c r="AO953" s="122"/>
    </row>
    <row r="954" spans="1:41" ht="13.5" customHeight="1">
      <c r="A954" s="122"/>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2"/>
      <c r="AO954" s="122"/>
    </row>
    <row r="955" spans="1:41" ht="13.5" customHeight="1">
      <c r="A955" s="122"/>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2"/>
      <c r="AO955" s="122"/>
    </row>
    <row r="956" spans="1:41" ht="13.5" customHeight="1">
      <c r="A956" s="122"/>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2"/>
      <c r="AO956" s="122"/>
    </row>
    <row r="957" spans="1:41" ht="13.5" customHeight="1">
      <c r="A957" s="122"/>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2"/>
      <c r="AO957" s="122"/>
    </row>
    <row r="958" spans="1:41" ht="13.5" customHeight="1">
      <c r="A958" s="122"/>
      <c r="B958" s="122"/>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2"/>
      <c r="AO958" s="122"/>
    </row>
    <row r="959" spans="1:41" ht="13.5" customHeight="1">
      <c r="A959" s="122"/>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2"/>
      <c r="AO959" s="122"/>
    </row>
    <row r="960" spans="1:41" ht="13.5" customHeight="1">
      <c r="A960" s="122"/>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2"/>
      <c r="AO960" s="122"/>
    </row>
    <row r="961" spans="1:41" ht="13.5" customHeight="1">
      <c r="A961" s="122"/>
      <c r="B961" s="122"/>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2"/>
      <c r="AO961" s="122"/>
    </row>
    <row r="962" spans="1:41" ht="13.5" customHeight="1">
      <c r="A962" s="122"/>
      <c r="B962" s="122"/>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2"/>
      <c r="AO962" s="122"/>
    </row>
    <row r="963" spans="1:41" ht="13.5" customHeight="1">
      <c r="A963" s="122"/>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2"/>
      <c r="AO963" s="122"/>
    </row>
    <row r="964" spans="1:41" ht="13.5" customHeight="1">
      <c r="A964" s="122"/>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2"/>
      <c r="AO964" s="122"/>
    </row>
    <row r="965" spans="1:41" ht="13.5" customHeight="1">
      <c r="A965" s="122"/>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2"/>
      <c r="AO965" s="122"/>
    </row>
    <row r="966" spans="1:41" ht="13.5" customHeight="1">
      <c r="A966" s="122"/>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2"/>
      <c r="AO966" s="122"/>
    </row>
    <row r="967" spans="1:41" ht="13.5" customHeight="1">
      <c r="A967" s="122"/>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2"/>
      <c r="AO967" s="122"/>
    </row>
    <row r="968" spans="1:41" ht="13.5" customHeight="1">
      <c r="A968" s="122"/>
      <c r="B968" s="122"/>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2"/>
      <c r="AO968" s="122"/>
    </row>
    <row r="969" spans="1:41" ht="13.5" customHeight="1">
      <c r="A969" s="122"/>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2"/>
      <c r="AO969" s="122"/>
    </row>
    <row r="970" spans="1:41" ht="13.5" customHeight="1">
      <c r="A970" s="122"/>
      <c r="B970" s="122"/>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2"/>
      <c r="AO970" s="122"/>
    </row>
    <row r="971" spans="1:41" ht="13.5" customHeight="1">
      <c r="A971" s="122"/>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2"/>
      <c r="AO971" s="122"/>
    </row>
    <row r="972" spans="1:41" ht="13.5" customHeight="1">
      <c r="A972" s="122"/>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2"/>
      <c r="AO972" s="122"/>
    </row>
    <row r="973" spans="1:41" ht="13.5" customHeight="1">
      <c r="A973" s="122"/>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2"/>
      <c r="AO973" s="122"/>
    </row>
    <row r="974" spans="1:41" ht="13.5" customHeight="1">
      <c r="A974" s="122"/>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2"/>
      <c r="AO974" s="122"/>
    </row>
    <row r="975" spans="1:41" ht="13.5" customHeight="1">
      <c r="A975" s="122"/>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2"/>
      <c r="AO975" s="122"/>
    </row>
    <row r="976" spans="1:41" ht="13.5" customHeight="1">
      <c r="A976" s="122"/>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2"/>
      <c r="AO976" s="122"/>
    </row>
    <row r="977" spans="1:41" ht="13.5" customHeight="1">
      <c r="A977" s="122"/>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2"/>
      <c r="AO977" s="122"/>
    </row>
    <row r="978" spans="1:41" ht="13.5" customHeight="1">
      <c r="A978" s="122"/>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2"/>
      <c r="AO978" s="122"/>
    </row>
    <row r="979" spans="1:41" ht="13.5" customHeight="1">
      <c r="A979" s="122"/>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2"/>
      <c r="AO979" s="122"/>
    </row>
    <row r="980" spans="1:41" ht="13.5" customHeight="1">
      <c r="A980" s="122"/>
      <c r="B980" s="122"/>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2"/>
      <c r="AO980" s="122"/>
    </row>
    <row r="981" spans="1:41" ht="13.5" customHeight="1">
      <c r="A981" s="122"/>
      <c r="B981" s="122"/>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2"/>
      <c r="AO981" s="122"/>
    </row>
    <row r="982" spans="1:41" ht="13.5" customHeight="1">
      <c r="A982" s="122"/>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2"/>
      <c r="AO982" s="122"/>
    </row>
    <row r="983" spans="1:41" ht="13.5" customHeight="1">
      <c r="A983" s="122"/>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2"/>
      <c r="AO983" s="122"/>
    </row>
    <row r="984" spans="1:41" ht="13.5" customHeight="1">
      <c r="A984" s="122"/>
      <c r="B984" s="122"/>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2"/>
      <c r="AO984" s="122"/>
    </row>
    <row r="985" spans="1:41" ht="13.5" customHeight="1">
      <c r="A985" s="122"/>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2"/>
      <c r="AO985" s="122"/>
    </row>
    <row r="986" spans="1:41" ht="13.5" customHeight="1">
      <c r="A986" s="122"/>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2"/>
      <c r="AO986" s="122"/>
    </row>
    <row r="987" spans="1:41" ht="13.5" customHeight="1">
      <c r="A987" s="122"/>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2"/>
      <c r="AO987" s="122"/>
    </row>
    <row r="988" spans="1:41" ht="13.5" customHeight="1">
      <c r="A988" s="122"/>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2"/>
      <c r="AO988" s="122"/>
    </row>
    <row r="989" spans="1:41" ht="13.5" customHeight="1">
      <c r="A989" s="122"/>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2"/>
      <c r="AO989" s="122"/>
    </row>
    <row r="990" spans="1:41" ht="13.5" customHeight="1">
      <c r="A990" s="122"/>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2"/>
      <c r="AO990" s="122"/>
    </row>
    <row r="991" spans="1:41" ht="13.5" customHeight="1">
      <c r="A991" s="122"/>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2"/>
      <c r="AO991" s="122"/>
    </row>
    <row r="992" spans="1:41" ht="13.5" customHeight="1">
      <c r="A992" s="122"/>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2"/>
      <c r="AO992" s="122"/>
    </row>
    <row r="993" spans="1:41" ht="13.5" customHeight="1">
      <c r="A993" s="122"/>
      <c r="B993" s="122"/>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2"/>
      <c r="AO993" s="122"/>
    </row>
    <row r="994" spans="1:41" ht="13.5" customHeight="1">
      <c r="A994" s="122"/>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2"/>
      <c r="AO994" s="122"/>
    </row>
    <row r="995" spans="1:41" ht="13.5" customHeight="1">
      <c r="A995" s="122"/>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2"/>
      <c r="AO995" s="122"/>
    </row>
    <row r="996" spans="1:41" ht="13.5" customHeight="1">
      <c r="A996" s="122"/>
      <c r="B996" s="122"/>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2"/>
      <c r="AO996" s="122"/>
    </row>
    <row r="997" spans="1:41" ht="13.5" customHeight="1">
      <c r="A997" s="122"/>
      <c r="B997" s="122"/>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2"/>
      <c r="AO997" s="122"/>
    </row>
    <row r="998" spans="1:41" ht="13.5" customHeight="1">
      <c r="A998" s="122"/>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2"/>
      <c r="AO998" s="122"/>
    </row>
    <row r="999" spans="1:41" ht="13.5" customHeight="1">
      <c r="A999" s="122"/>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2"/>
      <c r="AO999" s="122"/>
    </row>
    <row r="1000" spans="1:41" ht="13.5" customHeight="1">
      <c r="A1000" s="122"/>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2"/>
      <c r="AO1000" s="122"/>
    </row>
  </sheetData>
  <autoFilter ref="A7:AO470" xr:uid="{00000000-0009-0000-0000-000005000000}"/>
  <hyperlinks>
    <hyperlink ref="A2" r:id="rId1" xr:uid="{00000000-0004-0000-0500-000000000000}"/>
    <hyperlink ref="A479" r:id="rId2" xr:uid="{00000000-0004-0000-0500-000001000000}"/>
    <hyperlink ref="A480" r:id="rId3" xr:uid="{00000000-0004-0000-0500-000002000000}"/>
  </hyperlinks>
  <pageMargins left="0.74803149606299213" right="0.74803149606299213" top="0.59055118110236204" bottom="0.59055118110236204" header="0" footer="0"/>
  <pageSetup scale="3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000"/>
  <sheetViews>
    <sheetView workbookViewId="0"/>
  </sheetViews>
  <sheetFormatPr defaultColWidth="14.42578125" defaultRowHeight="15" customHeight="1"/>
  <cols>
    <col min="1" max="1" width="24.5703125" customWidth="1"/>
    <col min="2" max="2" width="44.7109375" customWidth="1"/>
    <col min="3" max="39" width="10.42578125" customWidth="1"/>
    <col min="40" max="41" width="10.5703125" customWidth="1"/>
  </cols>
  <sheetData>
    <row r="1" spans="1:41" ht="13.5" customHeight="1">
      <c r="A1" s="121" t="s">
        <v>574</v>
      </c>
      <c r="B1" s="122"/>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2"/>
      <c r="AO1" s="122"/>
    </row>
    <row r="2" spans="1:41" ht="15" customHeight="1">
      <c r="A2" s="283" t="s">
        <v>1494</v>
      </c>
      <c r="B2" s="284"/>
      <c r="C2" s="284"/>
      <c r="D2" s="284"/>
      <c r="E2" s="284"/>
      <c r="F2" s="284"/>
      <c r="G2" s="284"/>
      <c r="H2" s="284"/>
      <c r="I2" s="285"/>
      <c r="J2" s="124"/>
      <c r="K2" s="124"/>
      <c r="L2" s="124"/>
      <c r="M2" s="124"/>
      <c r="N2" s="124"/>
      <c r="O2" s="124"/>
      <c r="P2" s="124"/>
      <c r="Q2" s="124"/>
      <c r="R2" s="123"/>
      <c r="S2" s="123"/>
      <c r="T2" s="123"/>
      <c r="U2" s="123"/>
      <c r="V2" s="123"/>
      <c r="W2" s="123"/>
      <c r="X2" s="123"/>
      <c r="Y2" s="123"/>
      <c r="Z2" s="123"/>
      <c r="AA2" s="123"/>
      <c r="AB2" s="123"/>
      <c r="AC2" s="123"/>
      <c r="AD2" s="123"/>
      <c r="AE2" s="123"/>
      <c r="AF2" s="123"/>
      <c r="AG2" s="123"/>
      <c r="AH2" s="123"/>
      <c r="AI2" s="123"/>
      <c r="AJ2" s="123"/>
      <c r="AK2" s="123"/>
      <c r="AL2" s="123"/>
      <c r="AM2" s="123"/>
      <c r="AN2" s="122"/>
      <c r="AO2" s="122"/>
    </row>
    <row r="3" spans="1:41" ht="13.5" customHeight="1">
      <c r="A3" s="122"/>
      <c r="B3" s="122"/>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2"/>
      <c r="AO3" s="122"/>
    </row>
    <row r="4" spans="1:41" ht="13.5" customHeight="1">
      <c r="A4" s="5" t="s">
        <v>1495</v>
      </c>
      <c r="B4" s="122"/>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2"/>
      <c r="AO4" s="122"/>
    </row>
    <row r="5" spans="1:41" ht="13.5" customHeight="1">
      <c r="A5" s="126" t="s">
        <v>1496</v>
      </c>
      <c r="B5" s="122"/>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2"/>
      <c r="AO5" s="122"/>
    </row>
    <row r="6" spans="1:41" ht="13.5" customHeight="1">
      <c r="A6" s="127"/>
      <c r="B6" s="127"/>
      <c r="C6" s="128"/>
      <c r="D6" s="128"/>
      <c r="E6" s="128"/>
      <c r="F6" s="128"/>
      <c r="G6" s="128"/>
      <c r="H6" s="128"/>
      <c r="I6" s="128"/>
      <c r="J6" s="128"/>
      <c r="K6" s="128"/>
      <c r="L6" s="128"/>
      <c r="M6" s="128"/>
      <c r="N6" s="128"/>
      <c r="O6" s="128"/>
      <c r="P6" s="128"/>
      <c r="Q6" s="128"/>
      <c r="R6" s="128"/>
      <c r="S6" s="129"/>
      <c r="T6" s="129"/>
      <c r="U6" s="129"/>
      <c r="V6" s="129"/>
      <c r="W6" s="128"/>
      <c r="X6" s="128"/>
      <c r="Y6" s="128"/>
      <c r="Z6" s="128"/>
      <c r="AA6" s="128"/>
      <c r="AB6" s="128"/>
      <c r="AC6" s="128"/>
      <c r="AD6" s="128"/>
      <c r="AE6" s="128"/>
      <c r="AF6" s="128"/>
      <c r="AG6" s="128"/>
      <c r="AH6" s="128"/>
      <c r="AI6" s="128"/>
      <c r="AJ6" s="128"/>
      <c r="AK6" s="128"/>
      <c r="AL6" s="128"/>
      <c r="AM6" s="128"/>
      <c r="AN6" s="127"/>
      <c r="AO6" s="127"/>
    </row>
    <row r="7" spans="1:41" ht="21.75" customHeight="1">
      <c r="A7" s="127" t="s">
        <v>578</v>
      </c>
      <c r="B7" s="130" t="s">
        <v>1497</v>
      </c>
      <c r="C7" s="131" t="s">
        <v>494</v>
      </c>
      <c r="D7" s="131" t="s">
        <v>580</v>
      </c>
      <c r="E7" s="131" t="s">
        <v>581</v>
      </c>
      <c r="F7" s="131" t="s">
        <v>582</v>
      </c>
      <c r="G7" s="131" t="s">
        <v>495</v>
      </c>
      <c r="H7" s="131" t="s">
        <v>583</v>
      </c>
      <c r="I7" s="131" t="s">
        <v>584</v>
      </c>
      <c r="J7" s="131" t="s">
        <v>585</v>
      </c>
      <c r="K7" s="131" t="s">
        <v>496</v>
      </c>
      <c r="L7" s="131" t="s">
        <v>586</v>
      </c>
      <c r="M7" s="131" t="s">
        <v>587</v>
      </c>
      <c r="N7" s="131" t="s">
        <v>588</v>
      </c>
      <c r="O7" s="131" t="s">
        <v>589</v>
      </c>
      <c r="P7" s="131" t="s">
        <v>590</v>
      </c>
      <c r="Q7" s="131" t="s">
        <v>591</v>
      </c>
      <c r="R7" s="131" t="s">
        <v>592</v>
      </c>
      <c r="S7" s="131" t="s">
        <v>593</v>
      </c>
      <c r="T7" s="131" t="s">
        <v>594</v>
      </c>
      <c r="U7" s="131" t="s">
        <v>595</v>
      </c>
      <c r="V7" s="131" t="s">
        <v>596</v>
      </c>
      <c r="W7" s="131" t="s">
        <v>597</v>
      </c>
      <c r="X7" s="131" t="s">
        <v>598</v>
      </c>
      <c r="Y7" s="131" t="s">
        <v>599</v>
      </c>
      <c r="Z7" s="131" t="s">
        <v>600</v>
      </c>
      <c r="AA7" s="131" t="s">
        <v>601</v>
      </c>
      <c r="AB7" s="131" t="s">
        <v>602</v>
      </c>
      <c r="AC7" s="131" t="s">
        <v>603</v>
      </c>
      <c r="AD7" s="131" t="s">
        <v>604</v>
      </c>
      <c r="AE7" s="131" t="s">
        <v>605</v>
      </c>
      <c r="AF7" s="131" t="s">
        <v>606</v>
      </c>
      <c r="AG7" s="131" t="s">
        <v>607</v>
      </c>
      <c r="AH7" s="131" t="s">
        <v>608</v>
      </c>
      <c r="AI7" s="131" t="s">
        <v>609</v>
      </c>
      <c r="AJ7" s="131" t="s">
        <v>610</v>
      </c>
      <c r="AK7" s="132" t="s">
        <v>611</v>
      </c>
      <c r="AL7" s="131" t="s">
        <v>612</v>
      </c>
      <c r="AM7" s="132" t="s">
        <v>613</v>
      </c>
      <c r="AN7" s="131" t="s">
        <v>614</v>
      </c>
      <c r="AO7" s="132" t="s">
        <v>615</v>
      </c>
    </row>
    <row r="8" spans="1:41" ht="18" customHeight="1">
      <c r="A8" s="133" t="s">
        <v>616</v>
      </c>
      <c r="B8" s="134" t="s">
        <v>617</v>
      </c>
      <c r="C8" s="135">
        <v>246814</v>
      </c>
      <c r="D8" s="135">
        <v>216741</v>
      </c>
      <c r="E8" s="135">
        <v>194214</v>
      </c>
      <c r="F8" s="135">
        <v>178268</v>
      </c>
      <c r="G8" s="135">
        <v>159130</v>
      </c>
      <c r="H8" s="135">
        <v>154225</v>
      </c>
      <c r="I8" s="135">
        <v>142788</v>
      </c>
      <c r="J8" s="135">
        <v>132851</v>
      </c>
      <c r="K8" s="135">
        <v>126230</v>
      </c>
      <c r="L8" s="135">
        <v>120748</v>
      </c>
      <c r="M8" s="135">
        <v>112967</v>
      </c>
      <c r="N8" s="135">
        <v>103694</v>
      </c>
      <c r="O8" s="135">
        <v>93942</v>
      </c>
      <c r="P8" s="135">
        <v>84726</v>
      </c>
      <c r="Q8" s="135">
        <v>76068</v>
      </c>
      <c r="R8" s="135">
        <v>68455</v>
      </c>
      <c r="S8" s="135">
        <v>60190</v>
      </c>
      <c r="T8" s="135">
        <v>53985</v>
      </c>
      <c r="U8" s="135">
        <v>47151</v>
      </c>
      <c r="V8" s="135">
        <v>42053</v>
      </c>
      <c r="W8" s="135">
        <v>35935</v>
      </c>
      <c r="X8" s="135">
        <v>30127</v>
      </c>
      <c r="Y8" s="135">
        <v>22932</v>
      </c>
      <c r="Z8" s="135">
        <v>19641</v>
      </c>
      <c r="AA8" s="135">
        <v>16065</v>
      </c>
      <c r="AB8" s="135">
        <v>12666</v>
      </c>
      <c r="AC8" s="135">
        <v>7437</v>
      </c>
      <c r="AD8" s="135">
        <v>4513</v>
      </c>
      <c r="AE8" s="135">
        <v>2056</v>
      </c>
      <c r="AF8" s="135">
        <v>1363</v>
      </c>
      <c r="AG8" s="135">
        <v>1160</v>
      </c>
      <c r="AH8" s="135">
        <v>1004</v>
      </c>
      <c r="AI8" s="135">
        <v>825</v>
      </c>
      <c r="AJ8" s="135">
        <v>683</v>
      </c>
      <c r="AK8" s="135">
        <v>483</v>
      </c>
      <c r="AL8" s="135">
        <v>368</v>
      </c>
      <c r="AM8" s="135">
        <v>54</v>
      </c>
      <c r="AN8" s="135">
        <v>24</v>
      </c>
      <c r="AO8" s="135">
        <v>24</v>
      </c>
    </row>
    <row r="9" spans="1:41" ht="18" customHeight="1">
      <c r="A9" s="136" t="s">
        <v>618</v>
      </c>
      <c r="B9" s="122" t="s">
        <v>619</v>
      </c>
      <c r="C9" s="137">
        <v>243908</v>
      </c>
      <c r="D9" s="137">
        <v>214235</v>
      </c>
      <c r="E9" s="137">
        <v>192072</v>
      </c>
      <c r="F9" s="137">
        <v>176335</v>
      </c>
      <c r="G9" s="137">
        <v>157340</v>
      </c>
      <c r="H9" s="137">
        <v>152478</v>
      </c>
      <c r="I9" s="137">
        <v>141208</v>
      </c>
      <c r="J9" s="137">
        <v>131346</v>
      </c>
      <c r="K9" s="137">
        <v>124800</v>
      </c>
      <c r="L9" s="137">
        <v>119354</v>
      </c>
      <c r="M9" s="137">
        <v>111663</v>
      </c>
      <c r="N9" s="137">
        <v>102443</v>
      </c>
      <c r="O9" s="137">
        <v>92791</v>
      </c>
      <c r="P9" s="137">
        <v>83716</v>
      </c>
      <c r="Q9" s="137">
        <v>75160</v>
      </c>
      <c r="R9" s="137">
        <v>67626</v>
      </c>
      <c r="S9" s="137">
        <v>59456</v>
      </c>
      <c r="T9" s="137">
        <v>53327</v>
      </c>
      <c r="U9" s="137">
        <v>46586</v>
      </c>
      <c r="V9" s="137">
        <v>41581</v>
      </c>
      <c r="W9" s="137">
        <v>35554</v>
      </c>
      <c r="X9" s="137">
        <v>29817</v>
      </c>
      <c r="Y9" s="137">
        <v>22697</v>
      </c>
      <c r="Z9" s="137">
        <v>19455</v>
      </c>
      <c r="AA9" s="137">
        <v>15915</v>
      </c>
      <c r="AB9" s="137">
        <v>12564</v>
      </c>
      <c r="AC9" s="137">
        <v>7373</v>
      </c>
      <c r="AD9" s="137">
        <v>4465</v>
      </c>
      <c r="AE9" s="137">
        <v>2032</v>
      </c>
      <c r="AF9" s="137">
        <v>1349</v>
      </c>
      <c r="AG9" s="137">
        <v>1144</v>
      </c>
      <c r="AH9" s="137">
        <v>990</v>
      </c>
      <c r="AI9" s="137">
        <v>811</v>
      </c>
      <c r="AJ9" s="137">
        <v>670</v>
      </c>
      <c r="AK9" s="137">
        <v>475</v>
      </c>
      <c r="AL9" s="137">
        <v>360</v>
      </c>
      <c r="AM9" s="137">
        <v>54</v>
      </c>
      <c r="AN9" s="137">
        <v>24</v>
      </c>
      <c r="AO9" s="137">
        <v>24</v>
      </c>
    </row>
    <row r="10" spans="1:41" ht="18" customHeight="1">
      <c r="A10" s="136" t="s">
        <v>620</v>
      </c>
      <c r="B10" s="122" t="s">
        <v>516</v>
      </c>
      <c r="C10" s="137">
        <v>221417</v>
      </c>
      <c r="D10" s="137">
        <v>194351</v>
      </c>
      <c r="E10" s="137">
        <v>174330</v>
      </c>
      <c r="F10" s="137">
        <v>160487</v>
      </c>
      <c r="G10" s="137">
        <v>143412</v>
      </c>
      <c r="H10" s="137">
        <v>140304</v>
      </c>
      <c r="I10" s="137">
        <v>128194</v>
      </c>
      <c r="J10" s="137">
        <v>119305</v>
      </c>
      <c r="K10" s="137">
        <v>113675</v>
      </c>
      <c r="L10" s="137">
        <v>109062</v>
      </c>
      <c r="M10" s="137">
        <v>102306</v>
      </c>
      <c r="N10" s="137">
        <v>93556</v>
      </c>
      <c r="O10" s="137">
        <v>85066</v>
      </c>
      <c r="P10" s="137">
        <v>76629</v>
      </c>
      <c r="Q10" s="137">
        <v>69324</v>
      </c>
      <c r="R10" s="137">
        <v>62076</v>
      </c>
      <c r="S10" s="137">
        <v>55083</v>
      </c>
      <c r="T10" s="137">
        <v>49486</v>
      </c>
      <c r="U10" s="137">
        <v>43340</v>
      </c>
      <c r="V10" s="137">
        <v>38530</v>
      </c>
      <c r="W10" s="137">
        <v>33058</v>
      </c>
      <c r="X10" s="137">
        <v>27598</v>
      </c>
      <c r="Y10" s="137">
        <v>20948</v>
      </c>
      <c r="Z10" s="137">
        <v>17634</v>
      </c>
      <c r="AA10" s="137">
        <v>14627</v>
      </c>
      <c r="AB10" s="137">
        <v>11629</v>
      </c>
      <c r="AC10" s="137">
        <v>6867</v>
      </c>
      <c r="AD10" s="137">
        <v>4099</v>
      </c>
      <c r="AE10" s="137">
        <v>1861</v>
      </c>
      <c r="AF10" s="137">
        <v>1269</v>
      </c>
      <c r="AG10" s="137">
        <v>1069</v>
      </c>
      <c r="AH10" s="137">
        <v>931</v>
      </c>
      <c r="AI10" s="137">
        <v>764</v>
      </c>
      <c r="AJ10" s="137">
        <v>628</v>
      </c>
      <c r="AK10" s="137">
        <v>450</v>
      </c>
      <c r="AL10" s="137">
        <v>341</v>
      </c>
      <c r="AM10" s="137">
        <v>54</v>
      </c>
      <c r="AN10" s="137">
        <v>24</v>
      </c>
      <c r="AO10" s="137">
        <v>24</v>
      </c>
    </row>
    <row r="11" spans="1:41" ht="18" customHeight="1">
      <c r="A11" s="136" t="s">
        <v>621</v>
      </c>
      <c r="B11" s="122" t="s">
        <v>622</v>
      </c>
      <c r="C11" s="137">
        <v>3187</v>
      </c>
      <c r="D11" s="137">
        <v>2704</v>
      </c>
      <c r="E11" s="137">
        <v>2342</v>
      </c>
      <c r="F11" s="137">
        <v>2172</v>
      </c>
      <c r="G11" s="137">
        <v>1880</v>
      </c>
      <c r="H11" s="137">
        <v>1840</v>
      </c>
      <c r="I11" s="137">
        <v>1708</v>
      </c>
      <c r="J11" s="137">
        <v>1631</v>
      </c>
      <c r="K11" s="137">
        <v>1537</v>
      </c>
      <c r="L11" s="137">
        <v>1433</v>
      </c>
      <c r="M11" s="137">
        <v>1375</v>
      </c>
      <c r="N11" s="137">
        <v>1262</v>
      </c>
      <c r="O11" s="137">
        <v>1169</v>
      </c>
      <c r="P11" s="137">
        <v>1064</v>
      </c>
      <c r="Q11" s="137">
        <v>971</v>
      </c>
      <c r="R11" s="137">
        <v>891</v>
      </c>
      <c r="S11" s="137">
        <v>832</v>
      </c>
      <c r="T11" s="137">
        <v>754</v>
      </c>
      <c r="U11" s="137">
        <v>683</v>
      </c>
      <c r="V11" s="137">
        <v>626</v>
      </c>
      <c r="W11" s="137">
        <v>559</v>
      </c>
      <c r="X11" s="137">
        <v>500</v>
      </c>
      <c r="Y11" s="137">
        <v>382</v>
      </c>
      <c r="Z11" s="137">
        <v>337</v>
      </c>
      <c r="AA11" s="137">
        <v>269</v>
      </c>
      <c r="AB11" s="137">
        <v>209</v>
      </c>
      <c r="AC11" s="137">
        <v>132</v>
      </c>
      <c r="AD11" s="137">
        <v>101</v>
      </c>
      <c r="AE11" s="137">
        <v>52</v>
      </c>
      <c r="AF11" s="137">
        <v>33</v>
      </c>
      <c r="AG11" s="137">
        <v>26</v>
      </c>
      <c r="AH11" s="137">
        <v>22</v>
      </c>
      <c r="AI11" s="137">
        <v>18</v>
      </c>
      <c r="AJ11" s="137">
        <v>14</v>
      </c>
      <c r="AK11" s="137">
        <v>9</v>
      </c>
      <c r="AL11" s="137">
        <v>9</v>
      </c>
      <c r="AM11" s="137">
        <v>0</v>
      </c>
      <c r="AN11" s="137">
        <v>0</v>
      </c>
      <c r="AO11" s="137">
        <v>0</v>
      </c>
    </row>
    <row r="12" spans="1:41" ht="18" customHeight="1">
      <c r="A12" s="136" t="s">
        <v>623</v>
      </c>
      <c r="B12" s="136" t="s">
        <v>624</v>
      </c>
      <c r="C12" s="137">
        <v>637</v>
      </c>
      <c r="D12" s="137">
        <v>535</v>
      </c>
      <c r="E12" s="137">
        <v>479</v>
      </c>
      <c r="F12" s="137">
        <v>459</v>
      </c>
      <c r="G12" s="137">
        <v>398</v>
      </c>
      <c r="H12" s="137">
        <v>388</v>
      </c>
      <c r="I12" s="137">
        <v>353</v>
      </c>
      <c r="J12" s="137">
        <v>337</v>
      </c>
      <c r="K12" s="137">
        <v>322</v>
      </c>
      <c r="L12" s="137">
        <v>283</v>
      </c>
      <c r="M12" s="137">
        <v>276</v>
      </c>
      <c r="N12" s="137">
        <v>249</v>
      </c>
      <c r="O12" s="137">
        <v>238</v>
      </c>
      <c r="P12" s="137">
        <v>214</v>
      </c>
      <c r="Q12" s="137">
        <v>208</v>
      </c>
      <c r="R12" s="137">
        <v>194</v>
      </c>
      <c r="S12" s="137">
        <v>186</v>
      </c>
      <c r="T12" s="137">
        <v>175</v>
      </c>
      <c r="U12" s="137">
        <v>157</v>
      </c>
      <c r="V12" s="137">
        <v>140</v>
      </c>
      <c r="W12" s="137">
        <v>134</v>
      </c>
      <c r="X12" s="137">
        <v>119</v>
      </c>
      <c r="Y12" s="137">
        <v>94</v>
      </c>
      <c r="Z12" s="137">
        <v>82</v>
      </c>
      <c r="AA12" s="137">
        <v>62</v>
      </c>
      <c r="AB12" s="137">
        <v>50</v>
      </c>
      <c r="AC12" s="137">
        <v>31</v>
      </c>
      <c r="AD12" s="137">
        <v>24</v>
      </c>
      <c r="AE12" s="137">
        <v>12</v>
      </c>
      <c r="AF12" s="137">
        <v>8</v>
      </c>
      <c r="AG12" s="137">
        <v>8</v>
      </c>
      <c r="AH12" s="137">
        <v>7</v>
      </c>
      <c r="AI12" s="137">
        <v>5</v>
      </c>
      <c r="AJ12" s="137">
        <v>5</v>
      </c>
      <c r="AK12" s="137" t="s">
        <v>631</v>
      </c>
      <c r="AL12" s="137" t="s">
        <v>631</v>
      </c>
      <c r="AM12" s="137">
        <v>0</v>
      </c>
      <c r="AN12" s="137">
        <v>0</v>
      </c>
      <c r="AO12" s="137">
        <v>0</v>
      </c>
    </row>
    <row r="13" spans="1:41" ht="18" customHeight="1">
      <c r="A13" s="136" t="s">
        <v>625</v>
      </c>
      <c r="B13" s="136" t="s">
        <v>626</v>
      </c>
      <c r="C13" s="137">
        <v>163</v>
      </c>
      <c r="D13" s="137">
        <v>134</v>
      </c>
      <c r="E13" s="137">
        <v>115</v>
      </c>
      <c r="F13" s="137">
        <v>106</v>
      </c>
      <c r="G13" s="137">
        <v>89</v>
      </c>
      <c r="H13" s="137">
        <v>92</v>
      </c>
      <c r="I13" s="137">
        <v>84</v>
      </c>
      <c r="J13" s="137">
        <v>85</v>
      </c>
      <c r="K13" s="137">
        <v>82</v>
      </c>
      <c r="L13" s="137">
        <v>81</v>
      </c>
      <c r="M13" s="137">
        <v>74</v>
      </c>
      <c r="N13" s="137">
        <v>75</v>
      </c>
      <c r="O13" s="137">
        <v>69</v>
      </c>
      <c r="P13" s="137">
        <v>63</v>
      </c>
      <c r="Q13" s="137">
        <v>64</v>
      </c>
      <c r="R13" s="137">
        <v>53</v>
      </c>
      <c r="S13" s="137">
        <v>52</v>
      </c>
      <c r="T13" s="137">
        <v>48</v>
      </c>
      <c r="U13" s="137">
        <v>42</v>
      </c>
      <c r="V13" s="137">
        <v>38</v>
      </c>
      <c r="W13" s="137">
        <v>33</v>
      </c>
      <c r="X13" s="137">
        <v>28</v>
      </c>
      <c r="Y13" s="137">
        <v>25</v>
      </c>
      <c r="Z13" s="137">
        <v>19</v>
      </c>
      <c r="AA13" s="137">
        <v>18</v>
      </c>
      <c r="AB13" s="137">
        <v>11</v>
      </c>
      <c r="AC13" s="137">
        <v>8</v>
      </c>
      <c r="AD13" s="137">
        <v>7</v>
      </c>
      <c r="AE13" s="137">
        <v>5</v>
      </c>
      <c r="AF13" s="137" t="s">
        <v>631</v>
      </c>
      <c r="AG13" s="137" t="s">
        <v>631</v>
      </c>
      <c r="AH13" s="137" t="s">
        <v>631</v>
      </c>
      <c r="AI13" s="137" t="s">
        <v>631</v>
      </c>
      <c r="AJ13" s="137" t="s">
        <v>631</v>
      </c>
      <c r="AK13" s="137">
        <v>0</v>
      </c>
      <c r="AL13" s="137">
        <v>0</v>
      </c>
      <c r="AM13" s="137">
        <v>0</v>
      </c>
      <c r="AN13" s="137">
        <v>0</v>
      </c>
      <c r="AO13" s="137">
        <v>0</v>
      </c>
    </row>
    <row r="14" spans="1:41" ht="18" customHeight="1">
      <c r="A14" s="136" t="s">
        <v>627</v>
      </c>
      <c r="B14" s="136" t="s">
        <v>628</v>
      </c>
      <c r="C14" s="137">
        <v>72</v>
      </c>
      <c r="D14" s="137">
        <v>57</v>
      </c>
      <c r="E14" s="137">
        <v>53</v>
      </c>
      <c r="F14" s="137">
        <v>54</v>
      </c>
      <c r="G14" s="137">
        <v>49</v>
      </c>
      <c r="H14" s="137">
        <v>48</v>
      </c>
      <c r="I14" s="137">
        <v>48</v>
      </c>
      <c r="J14" s="137">
        <v>44</v>
      </c>
      <c r="K14" s="137">
        <v>42</v>
      </c>
      <c r="L14" s="137">
        <v>39</v>
      </c>
      <c r="M14" s="137">
        <v>37</v>
      </c>
      <c r="N14" s="137">
        <v>37</v>
      </c>
      <c r="O14" s="137">
        <v>35</v>
      </c>
      <c r="P14" s="137">
        <v>30</v>
      </c>
      <c r="Q14" s="137">
        <v>26</v>
      </c>
      <c r="R14" s="137">
        <v>22</v>
      </c>
      <c r="S14" s="137">
        <v>22</v>
      </c>
      <c r="T14" s="137">
        <v>19</v>
      </c>
      <c r="U14" s="137">
        <v>14</v>
      </c>
      <c r="V14" s="137">
        <v>13</v>
      </c>
      <c r="W14" s="137">
        <v>9</v>
      </c>
      <c r="X14" s="137">
        <v>7</v>
      </c>
      <c r="Y14" s="137" t="s">
        <v>631</v>
      </c>
      <c r="Z14" s="137">
        <v>5</v>
      </c>
      <c r="AA14" s="137" t="s">
        <v>631</v>
      </c>
      <c r="AB14" s="137" t="s">
        <v>631</v>
      </c>
      <c r="AC14" s="137" t="s">
        <v>631</v>
      </c>
      <c r="AD14" s="137" t="s">
        <v>631</v>
      </c>
      <c r="AE14" s="137">
        <v>0</v>
      </c>
      <c r="AF14" s="137">
        <v>0</v>
      </c>
      <c r="AG14" s="137">
        <v>0</v>
      </c>
      <c r="AH14" s="137">
        <v>0</v>
      </c>
      <c r="AI14" s="137">
        <v>0</v>
      </c>
      <c r="AJ14" s="137">
        <v>0</v>
      </c>
      <c r="AK14" s="137">
        <v>0</v>
      </c>
      <c r="AL14" s="137">
        <v>0</v>
      </c>
      <c r="AM14" s="137">
        <v>0</v>
      </c>
      <c r="AN14" s="137">
        <v>0</v>
      </c>
      <c r="AO14" s="137">
        <v>0</v>
      </c>
    </row>
    <row r="15" spans="1:41" ht="18" customHeight="1">
      <c r="A15" s="136" t="s">
        <v>629</v>
      </c>
      <c r="B15" s="136" t="s">
        <v>630</v>
      </c>
      <c r="C15" s="137">
        <v>78</v>
      </c>
      <c r="D15" s="137">
        <v>72</v>
      </c>
      <c r="E15" s="137">
        <v>65</v>
      </c>
      <c r="F15" s="137">
        <v>61</v>
      </c>
      <c r="G15" s="137">
        <v>47</v>
      </c>
      <c r="H15" s="137">
        <v>44</v>
      </c>
      <c r="I15" s="137">
        <v>43</v>
      </c>
      <c r="J15" s="137">
        <v>41</v>
      </c>
      <c r="K15" s="137">
        <v>39</v>
      </c>
      <c r="L15" s="137">
        <v>34</v>
      </c>
      <c r="M15" s="137">
        <v>31</v>
      </c>
      <c r="N15" s="137">
        <v>29</v>
      </c>
      <c r="O15" s="137">
        <v>30</v>
      </c>
      <c r="P15" s="137">
        <v>26</v>
      </c>
      <c r="Q15" s="137">
        <v>23</v>
      </c>
      <c r="R15" s="137">
        <v>22</v>
      </c>
      <c r="S15" s="137">
        <v>23</v>
      </c>
      <c r="T15" s="137">
        <v>22</v>
      </c>
      <c r="U15" s="137">
        <v>22</v>
      </c>
      <c r="V15" s="137">
        <v>22</v>
      </c>
      <c r="W15" s="137">
        <v>20</v>
      </c>
      <c r="X15" s="137">
        <v>19</v>
      </c>
      <c r="Y15" s="137">
        <v>16</v>
      </c>
      <c r="Z15" s="137">
        <v>14</v>
      </c>
      <c r="AA15" s="137">
        <v>11</v>
      </c>
      <c r="AB15" s="137">
        <v>10</v>
      </c>
      <c r="AC15" s="137">
        <v>5</v>
      </c>
      <c r="AD15" s="137">
        <v>6</v>
      </c>
      <c r="AE15" s="137" t="s">
        <v>631</v>
      </c>
      <c r="AF15" s="137">
        <v>0</v>
      </c>
      <c r="AG15" s="137">
        <v>0</v>
      </c>
      <c r="AH15" s="137">
        <v>0</v>
      </c>
      <c r="AI15" s="137">
        <v>0</v>
      </c>
      <c r="AJ15" s="137">
        <v>0</v>
      </c>
      <c r="AK15" s="137">
        <v>0</v>
      </c>
      <c r="AL15" s="137">
        <v>0</v>
      </c>
      <c r="AM15" s="137">
        <v>0</v>
      </c>
      <c r="AN15" s="137">
        <v>0</v>
      </c>
      <c r="AO15" s="137">
        <v>0</v>
      </c>
    </row>
    <row r="16" spans="1:41" ht="18" customHeight="1">
      <c r="A16" s="136" t="s">
        <v>632</v>
      </c>
      <c r="B16" s="136" t="s">
        <v>633</v>
      </c>
      <c r="C16" s="137">
        <v>595</v>
      </c>
      <c r="D16" s="137">
        <v>499</v>
      </c>
      <c r="E16" s="137">
        <v>447</v>
      </c>
      <c r="F16" s="137">
        <v>413</v>
      </c>
      <c r="G16" s="137">
        <v>354</v>
      </c>
      <c r="H16" s="137">
        <v>347</v>
      </c>
      <c r="I16" s="137">
        <v>327</v>
      </c>
      <c r="J16" s="137">
        <v>315</v>
      </c>
      <c r="K16" s="137">
        <v>281</v>
      </c>
      <c r="L16" s="137">
        <v>266</v>
      </c>
      <c r="M16" s="137">
        <v>245</v>
      </c>
      <c r="N16" s="137">
        <v>236</v>
      </c>
      <c r="O16" s="137">
        <v>215</v>
      </c>
      <c r="P16" s="137">
        <v>196</v>
      </c>
      <c r="Q16" s="137">
        <v>172</v>
      </c>
      <c r="R16" s="137">
        <v>150</v>
      </c>
      <c r="S16" s="137">
        <v>140</v>
      </c>
      <c r="T16" s="137">
        <v>128</v>
      </c>
      <c r="U16" s="137">
        <v>113</v>
      </c>
      <c r="V16" s="137">
        <v>102</v>
      </c>
      <c r="W16" s="137">
        <v>85</v>
      </c>
      <c r="X16" s="137">
        <v>76</v>
      </c>
      <c r="Y16" s="137">
        <v>59</v>
      </c>
      <c r="Z16" s="137">
        <v>49</v>
      </c>
      <c r="AA16" s="137">
        <v>44</v>
      </c>
      <c r="AB16" s="137">
        <v>32</v>
      </c>
      <c r="AC16" s="137">
        <v>26</v>
      </c>
      <c r="AD16" s="137">
        <v>24</v>
      </c>
      <c r="AE16" s="137">
        <v>10</v>
      </c>
      <c r="AF16" s="137">
        <v>5</v>
      </c>
      <c r="AG16" s="137" t="s">
        <v>631</v>
      </c>
      <c r="AH16" s="137" t="s">
        <v>631</v>
      </c>
      <c r="AI16" s="137" t="s">
        <v>631</v>
      </c>
      <c r="AJ16" s="137">
        <v>0</v>
      </c>
      <c r="AK16" s="137">
        <v>0</v>
      </c>
      <c r="AL16" s="137">
        <v>0</v>
      </c>
      <c r="AM16" s="137">
        <v>0</v>
      </c>
      <c r="AN16" s="137">
        <v>0</v>
      </c>
      <c r="AO16" s="137">
        <v>0</v>
      </c>
    </row>
    <row r="17" spans="1:41" ht="18" customHeight="1">
      <c r="A17" s="136" t="s">
        <v>634</v>
      </c>
      <c r="B17" s="136" t="s">
        <v>635</v>
      </c>
      <c r="C17" s="137">
        <v>92</v>
      </c>
      <c r="D17" s="137">
        <v>79</v>
      </c>
      <c r="E17" s="137">
        <v>68</v>
      </c>
      <c r="F17" s="137">
        <v>64</v>
      </c>
      <c r="G17" s="137">
        <v>56</v>
      </c>
      <c r="H17" s="137">
        <v>52</v>
      </c>
      <c r="I17" s="137">
        <v>48</v>
      </c>
      <c r="J17" s="137">
        <v>49</v>
      </c>
      <c r="K17" s="137">
        <v>47</v>
      </c>
      <c r="L17" s="137">
        <v>40</v>
      </c>
      <c r="M17" s="137">
        <v>40</v>
      </c>
      <c r="N17" s="137">
        <v>40</v>
      </c>
      <c r="O17" s="137">
        <v>31</v>
      </c>
      <c r="P17" s="137">
        <v>29</v>
      </c>
      <c r="Q17" s="137">
        <v>26</v>
      </c>
      <c r="R17" s="137">
        <v>25</v>
      </c>
      <c r="S17" s="137">
        <v>21</v>
      </c>
      <c r="T17" s="137">
        <v>16</v>
      </c>
      <c r="U17" s="137">
        <v>11</v>
      </c>
      <c r="V17" s="137">
        <v>10</v>
      </c>
      <c r="W17" s="137">
        <v>9</v>
      </c>
      <c r="X17" s="137">
        <v>9</v>
      </c>
      <c r="Y17" s="137">
        <v>9</v>
      </c>
      <c r="Z17" s="137">
        <v>7</v>
      </c>
      <c r="AA17" s="137">
        <v>6</v>
      </c>
      <c r="AB17" s="137">
        <v>5</v>
      </c>
      <c r="AC17" s="137" t="s">
        <v>631</v>
      </c>
      <c r="AD17" s="137" t="s">
        <v>631</v>
      </c>
      <c r="AE17" s="137" t="s">
        <v>631</v>
      </c>
      <c r="AF17" s="137" t="s">
        <v>631</v>
      </c>
      <c r="AG17" s="137" t="s">
        <v>631</v>
      </c>
      <c r="AH17" s="137" t="s">
        <v>631</v>
      </c>
      <c r="AI17" s="137" t="s">
        <v>631</v>
      </c>
      <c r="AJ17" s="137" t="s">
        <v>631</v>
      </c>
      <c r="AK17" s="137" t="s">
        <v>631</v>
      </c>
      <c r="AL17" s="137" t="s">
        <v>631</v>
      </c>
      <c r="AM17" s="137">
        <v>0</v>
      </c>
      <c r="AN17" s="137">
        <v>0</v>
      </c>
      <c r="AO17" s="137">
        <v>0</v>
      </c>
    </row>
    <row r="18" spans="1:41" ht="18" customHeight="1">
      <c r="A18" s="136" t="s">
        <v>636</v>
      </c>
      <c r="B18" s="136" t="s">
        <v>637</v>
      </c>
      <c r="C18" s="137">
        <v>249</v>
      </c>
      <c r="D18" s="137">
        <v>208</v>
      </c>
      <c r="E18" s="137">
        <v>169</v>
      </c>
      <c r="F18" s="137">
        <v>142</v>
      </c>
      <c r="G18" s="137">
        <v>126</v>
      </c>
      <c r="H18" s="137">
        <v>128</v>
      </c>
      <c r="I18" s="137">
        <v>116</v>
      </c>
      <c r="J18" s="137">
        <v>106</v>
      </c>
      <c r="K18" s="137">
        <v>101</v>
      </c>
      <c r="L18" s="137">
        <v>96</v>
      </c>
      <c r="M18" s="137">
        <v>118</v>
      </c>
      <c r="N18" s="137">
        <v>86</v>
      </c>
      <c r="O18" s="137">
        <v>79</v>
      </c>
      <c r="P18" s="137">
        <v>76</v>
      </c>
      <c r="Q18" s="137">
        <v>68</v>
      </c>
      <c r="R18" s="137">
        <v>66</v>
      </c>
      <c r="S18" s="137">
        <v>55</v>
      </c>
      <c r="T18" s="137">
        <v>50</v>
      </c>
      <c r="U18" s="137">
        <v>48</v>
      </c>
      <c r="V18" s="137">
        <v>47</v>
      </c>
      <c r="W18" s="137">
        <v>43</v>
      </c>
      <c r="X18" s="137">
        <v>38</v>
      </c>
      <c r="Y18" s="137">
        <v>25</v>
      </c>
      <c r="Z18" s="137">
        <v>23</v>
      </c>
      <c r="AA18" s="137">
        <v>15</v>
      </c>
      <c r="AB18" s="137">
        <v>9</v>
      </c>
      <c r="AC18" s="137">
        <v>5</v>
      </c>
      <c r="AD18" s="137" t="s">
        <v>631</v>
      </c>
      <c r="AE18" s="137" t="s">
        <v>631</v>
      </c>
      <c r="AF18" s="137" t="s">
        <v>631</v>
      </c>
      <c r="AG18" s="137" t="s">
        <v>631</v>
      </c>
      <c r="AH18" s="137" t="s">
        <v>631</v>
      </c>
      <c r="AI18" s="137" t="s">
        <v>631</v>
      </c>
      <c r="AJ18" s="137" t="s">
        <v>631</v>
      </c>
      <c r="AK18" s="137" t="s">
        <v>631</v>
      </c>
      <c r="AL18" s="137" t="s">
        <v>631</v>
      </c>
      <c r="AM18" s="137">
        <v>0</v>
      </c>
      <c r="AN18" s="137">
        <v>0</v>
      </c>
      <c r="AO18" s="137">
        <v>0</v>
      </c>
    </row>
    <row r="19" spans="1:41" ht="18" customHeight="1">
      <c r="A19" s="136" t="s">
        <v>638</v>
      </c>
      <c r="B19" s="136" t="s">
        <v>639</v>
      </c>
      <c r="C19" s="137">
        <v>1301</v>
      </c>
      <c r="D19" s="137">
        <v>1120</v>
      </c>
      <c r="E19" s="137">
        <v>946</v>
      </c>
      <c r="F19" s="137">
        <v>873</v>
      </c>
      <c r="G19" s="137">
        <v>761</v>
      </c>
      <c r="H19" s="137">
        <v>741</v>
      </c>
      <c r="I19" s="137">
        <v>689</v>
      </c>
      <c r="J19" s="137">
        <v>654</v>
      </c>
      <c r="K19" s="137">
        <v>623</v>
      </c>
      <c r="L19" s="137">
        <v>594</v>
      </c>
      <c r="M19" s="137">
        <v>554</v>
      </c>
      <c r="N19" s="137">
        <v>510</v>
      </c>
      <c r="O19" s="137">
        <v>472</v>
      </c>
      <c r="P19" s="137">
        <v>430</v>
      </c>
      <c r="Q19" s="137">
        <v>384</v>
      </c>
      <c r="R19" s="137">
        <v>359</v>
      </c>
      <c r="S19" s="137">
        <v>333</v>
      </c>
      <c r="T19" s="137">
        <v>296</v>
      </c>
      <c r="U19" s="137">
        <v>276</v>
      </c>
      <c r="V19" s="137">
        <v>254</v>
      </c>
      <c r="W19" s="137">
        <v>226</v>
      </c>
      <c r="X19" s="137">
        <v>204</v>
      </c>
      <c r="Y19" s="137">
        <v>150</v>
      </c>
      <c r="Z19" s="137">
        <v>138</v>
      </c>
      <c r="AA19" s="137">
        <v>110</v>
      </c>
      <c r="AB19" s="137">
        <v>90</v>
      </c>
      <c r="AC19" s="137">
        <v>51</v>
      </c>
      <c r="AD19" s="137">
        <v>32</v>
      </c>
      <c r="AE19" s="137">
        <v>20</v>
      </c>
      <c r="AF19" s="137">
        <v>15</v>
      </c>
      <c r="AG19" s="137">
        <v>10</v>
      </c>
      <c r="AH19" s="137">
        <v>9</v>
      </c>
      <c r="AI19" s="137">
        <v>7</v>
      </c>
      <c r="AJ19" s="137">
        <v>5</v>
      </c>
      <c r="AK19" s="137" t="s">
        <v>631</v>
      </c>
      <c r="AL19" s="137" t="s">
        <v>631</v>
      </c>
      <c r="AM19" s="137">
        <v>0</v>
      </c>
      <c r="AN19" s="137">
        <v>0</v>
      </c>
      <c r="AO19" s="137">
        <v>0</v>
      </c>
    </row>
    <row r="20" spans="1:41" ht="18" customHeight="1">
      <c r="A20" s="136" t="s">
        <v>640</v>
      </c>
      <c r="B20" s="136" t="s">
        <v>641</v>
      </c>
      <c r="C20" s="137">
        <v>209</v>
      </c>
      <c r="D20" s="137">
        <v>187</v>
      </c>
      <c r="E20" s="137">
        <v>168</v>
      </c>
      <c r="F20" s="137">
        <v>152</v>
      </c>
      <c r="G20" s="137">
        <v>133</v>
      </c>
      <c r="H20" s="137">
        <v>126</v>
      </c>
      <c r="I20" s="137">
        <v>114</v>
      </c>
      <c r="J20" s="137">
        <v>110</v>
      </c>
      <c r="K20" s="137">
        <v>104</v>
      </c>
      <c r="L20" s="137">
        <v>95</v>
      </c>
      <c r="M20" s="137">
        <v>87</v>
      </c>
      <c r="N20" s="137">
        <v>70</v>
      </c>
      <c r="O20" s="137">
        <v>70</v>
      </c>
      <c r="P20" s="137">
        <v>64</v>
      </c>
      <c r="Q20" s="137">
        <v>49</v>
      </c>
      <c r="R20" s="137">
        <v>47</v>
      </c>
      <c r="S20" s="137">
        <v>40</v>
      </c>
      <c r="T20" s="137">
        <v>37</v>
      </c>
      <c r="U20" s="137">
        <v>29</v>
      </c>
      <c r="V20" s="137">
        <v>26</v>
      </c>
      <c r="W20" s="137">
        <v>24</v>
      </c>
      <c r="X20" s="137">
        <v>20</v>
      </c>
      <c r="Y20" s="137">
        <v>14</v>
      </c>
      <c r="Z20" s="137">
        <v>15</v>
      </c>
      <c r="AA20" s="137">
        <v>10</v>
      </c>
      <c r="AB20" s="137">
        <v>9</v>
      </c>
      <c r="AC20" s="137">
        <v>9</v>
      </c>
      <c r="AD20" s="137">
        <v>8</v>
      </c>
      <c r="AE20" s="137">
        <v>7</v>
      </c>
      <c r="AF20" s="137" t="s">
        <v>631</v>
      </c>
      <c r="AG20" s="137" t="s">
        <v>631</v>
      </c>
      <c r="AH20" s="137" t="s">
        <v>631</v>
      </c>
      <c r="AI20" s="137" t="s">
        <v>631</v>
      </c>
      <c r="AJ20" s="137">
        <v>0</v>
      </c>
      <c r="AK20" s="137">
        <v>0</v>
      </c>
      <c r="AL20" s="137">
        <v>0</v>
      </c>
      <c r="AM20" s="137">
        <v>0</v>
      </c>
      <c r="AN20" s="137">
        <v>0</v>
      </c>
      <c r="AO20" s="137">
        <v>0</v>
      </c>
    </row>
    <row r="21" spans="1:41" ht="18" customHeight="1">
      <c r="A21" s="136" t="s">
        <v>642</v>
      </c>
      <c r="B21" s="136" t="s">
        <v>643</v>
      </c>
      <c r="C21" s="137">
        <v>354</v>
      </c>
      <c r="D21" s="137">
        <v>307</v>
      </c>
      <c r="E21" s="137">
        <v>259</v>
      </c>
      <c r="F21" s="137">
        <v>238</v>
      </c>
      <c r="G21" s="137">
        <v>199</v>
      </c>
      <c r="H21" s="137">
        <v>188</v>
      </c>
      <c r="I21" s="137">
        <v>173</v>
      </c>
      <c r="J21" s="137">
        <v>170</v>
      </c>
      <c r="K21" s="137">
        <v>165</v>
      </c>
      <c r="L21" s="137">
        <v>154</v>
      </c>
      <c r="M21" s="137">
        <v>139</v>
      </c>
      <c r="N21" s="137">
        <v>126</v>
      </c>
      <c r="O21" s="137">
        <v>109</v>
      </c>
      <c r="P21" s="137">
        <v>95</v>
      </c>
      <c r="Q21" s="137">
        <v>88</v>
      </c>
      <c r="R21" s="137">
        <v>75</v>
      </c>
      <c r="S21" s="137">
        <v>72</v>
      </c>
      <c r="T21" s="137">
        <v>64</v>
      </c>
      <c r="U21" s="137">
        <v>65</v>
      </c>
      <c r="V21" s="137">
        <v>61</v>
      </c>
      <c r="W21" s="137">
        <v>55</v>
      </c>
      <c r="X21" s="137">
        <v>54</v>
      </c>
      <c r="Y21" s="137">
        <v>38</v>
      </c>
      <c r="Z21" s="137">
        <v>32</v>
      </c>
      <c r="AA21" s="137">
        <v>25</v>
      </c>
      <c r="AB21" s="137">
        <v>21</v>
      </c>
      <c r="AC21" s="137">
        <v>13</v>
      </c>
      <c r="AD21" s="137">
        <v>8</v>
      </c>
      <c r="AE21" s="137">
        <v>5</v>
      </c>
      <c r="AF21" s="137" t="s">
        <v>631</v>
      </c>
      <c r="AG21" s="137" t="s">
        <v>631</v>
      </c>
      <c r="AH21" s="137" t="s">
        <v>631</v>
      </c>
      <c r="AI21" s="137" t="s">
        <v>631</v>
      </c>
      <c r="AJ21" s="137" t="s">
        <v>631</v>
      </c>
      <c r="AK21" s="137" t="s">
        <v>631</v>
      </c>
      <c r="AL21" s="137" t="s">
        <v>631</v>
      </c>
      <c r="AM21" s="137">
        <v>0</v>
      </c>
      <c r="AN21" s="137">
        <v>0</v>
      </c>
      <c r="AO21" s="137">
        <v>0</v>
      </c>
    </row>
    <row r="22" spans="1:41" ht="18" customHeight="1">
      <c r="A22" s="136" t="s">
        <v>644</v>
      </c>
      <c r="B22" s="136" t="s">
        <v>645</v>
      </c>
      <c r="C22" s="137">
        <v>285</v>
      </c>
      <c r="D22" s="137">
        <v>236</v>
      </c>
      <c r="E22" s="137">
        <v>183</v>
      </c>
      <c r="F22" s="137">
        <v>165</v>
      </c>
      <c r="G22" s="137">
        <v>139</v>
      </c>
      <c r="H22" s="137">
        <v>143</v>
      </c>
      <c r="I22" s="137">
        <v>131</v>
      </c>
      <c r="J22" s="137">
        <v>117</v>
      </c>
      <c r="K22" s="137">
        <v>103</v>
      </c>
      <c r="L22" s="137">
        <v>97</v>
      </c>
      <c r="M22" s="137">
        <v>92</v>
      </c>
      <c r="N22" s="137">
        <v>90</v>
      </c>
      <c r="O22" s="137">
        <v>79</v>
      </c>
      <c r="P22" s="137">
        <v>67</v>
      </c>
      <c r="Q22" s="137">
        <v>51</v>
      </c>
      <c r="R22" s="137">
        <v>51</v>
      </c>
      <c r="S22" s="137">
        <v>48</v>
      </c>
      <c r="T22" s="137">
        <v>35</v>
      </c>
      <c r="U22" s="137">
        <v>34</v>
      </c>
      <c r="V22" s="137">
        <v>34</v>
      </c>
      <c r="W22" s="137">
        <v>30</v>
      </c>
      <c r="X22" s="137">
        <v>27</v>
      </c>
      <c r="Y22" s="137">
        <v>20</v>
      </c>
      <c r="Z22" s="137">
        <v>20</v>
      </c>
      <c r="AA22" s="137">
        <v>17</v>
      </c>
      <c r="AB22" s="137">
        <v>15</v>
      </c>
      <c r="AC22" s="137">
        <v>8</v>
      </c>
      <c r="AD22" s="137" t="s">
        <v>631</v>
      </c>
      <c r="AE22" s="137" t="s">
        <v>631</v>
      </c>
      <c r="AF22" s="137" t="s">
        <v>631</v>
      </c>
      <c r="AG22" s="137" t="s">
        <v>631</v>
      </c>
      <c r="AH22" s="137" t="s">
        <v>631</v>
      </c>
      <c r="AI22" s="137" t="s">
        <v>631</v>
      </c>
      <c r="AJ22" s="137" t="s">
        <v>631</v>
      </c>
      <c r="AK22" s="137">
        <v>0</v>
      </c>
      <c r="AL22" s="137" t="s">
        <v>631</v>
      </c>
      <c r="AM22" s="137">
        <v>0</v>
      </c>
      <c r="AN22" s="137">
        <v>0</v>
      </c>
      <c r="AO22" s="137">
        <v>0</v>
      </c>
    </row>
    <row r="23" spans="1:41" ht="18" customHeight="1">
      <c r="A23" s="136" t="s">
        <v>646</v>
      </c>
      <c r="B23" s="136" t="s">
        <v>647</v>
      </c>
      <c r="C23" s="137">
        <v>204</v>
      </c>
      <c r="D23" s="137">
        <v>181</v>
      </c>
      <c r="E23" s="137">
        <v>162</v>
      </c>
      <c r="F23" s="137">
        <v>163</v>
      </c>
      <c r="G23" s="137">
        <v>153</v>
      </c>
      <c r="H23" s="137">
        <v>151</v>
      </c>
      <c r="I23" s="137">
        <v>148</v>
      </c>
      <c r="J23" s="137">
        <v>144</v>
      </c>
      <c r="K23" s="137">
        <v>146</v>
      </c>
      <c r="L23" s="137">
        <v>148</v>
      </c>
      <c r="M23" s="137">
        <v>148</v>
      </c>
      <c r="N23" s="137">
        <v>139</v>
      </c>
      <c r="O23" s="137">
        <v>132</v>
      </c>
      <c r="P23" s="137">
        <v>133</v>
      </c>
      <c r="Q23" s="137">
        <v>134</v>
      </c>
      <c r="R23" s="137">
        <v>125</v>
      </c>
      <c r="S23" s="137">
        <v>119</v>
      </c>
      <c r="T23" s="137">
        <v>115</v>
      </c>
      <c r="U23" s="137">
        <v>105</v>
      </c>
      <c r="V23" s="137">
        <v>95</v>
      </c>
      <c r="W23" s="137">
        <v>86</v>
      </c>
      <c r="X23" s="137">
        <v>74</v>
      </c>
      <c r="Y23" s="137">
        <v>57</v>
      </c>
      <c r="Z23" s="137">
        <v>49</v>
      </c>
      <c r="AA23" s="137">
        <v>40</v>
      </c>
      <c r="AB23" s="137">
        <v>32</v>
      </c>
      <c r="AC23" s="137">
        <v>14</v>
      </c>
      <c r="AD23" s="137">
        <v>6</v>
      </c>
      <c r="AE23" s="137" t="s">
        <v>631</v>
      </c>
      <c r="AF23" s="137" t="s">
        <v>631</v>
      </c>
      <c r="AG23" s="137" t="s">
        <v>631</v>
      </c>
      <c r="AH23" s="137" t="s">
        <v>631</v>
      </c>
      <c r="AI23" s="137">
        <v>0</v>
      </c>
      <c r="AJ23" s="137">
        <v>0</v>
      </c>
      <c r="AK23" s="137">
        <v>0</v>
      </c>
      <c r="AL23" s="137">
        <v>0</v>
      </c>
      <c r="AM23" s="137">
        <v>0</v>
      </c>
      <c r="AN23" s="137">
        <v>0</v>
      </c>
      <c r="AO23" s="137">
        <v>0</v>
      </c>
    </row>
    <row r="24" spans="1:41" ht="18" customHeight="1">
      <c r="A24" s="136" t="s">
        <v>648</v>
      </c>
      <c r="B24" s="136" t="s">
        <v>649</v>
      </c>
      <c r="C24" s="137">
        <v>249</v>
      </c>
      <c r="D24" s="137">
        <v>209</v>
      </c>
      <c r="E24" s="137">
        <v>174</v>
      </c>
      <c r="F24" s="137">
        <v>155</v>
      </c>
      <c r="G24" s="137">
        <v>137</v>
      </c>
      <c r="H24" s="137">
        <v>133</v>
      </c>
      <c r="I24" s="137">
        <v>123</v>
      </c>
      <c r="J24" s="137">
        <v>113</v>
      </c>
      <c r="K24" s="137">
        <v>105</v>
      </c>
      <c r="L24" s="137">
        <v>100</v>
      </c>
      <c r="M24" s="137">
        <v>88</v>
      </c>
      <c r="N24" s="137">
        <v>85</v>
      </c>
      <c r="O24" s="137">
        <v>82</v>
      </c>
      <c r="P24" s="137">
        <v>71</v>
      </c>
      <c r="Q24" s="137">
        <v>62</v>
      </c>
      <c r="R24" s="137">
        <v>61</v>
      </c>
      <c r="S24" s="137">
        <v>54</v>
      </c>
      <c r="T24" s="137">
        <v>45</v>
      </c>
      <c r="U24" s="137">
        <v>43</v>
      </c>
      <c r="V24" s="137">
        <v>38</v>
      </c>
      <c r="W24" s="137">
        <v>31</v>
      </c>
      <c r="X24" s="137">
        <v>29</v>
      </c>
      <c r="Y24" s="137">
        <v>21</v>
      </c>
      <c r="Z24" s="137">
        <v>22</v>
      </c>
      <c r="AA24" s="137">
        <v>18</v>
      </c>
      <c r="AB24" s="137">
        <v>13</v>
      </c>
      <c r="AC24" s="137">
        <v>7</v>
      </c>
      <c r="AD24" s="137">
        <v>6</v>
      </c>
      <c r="AE24" s="137" t="s">
        <v>631</v>
      </c>
      <c r="AF24" s="137">
        <v>5</v>
      </c>
      <c r="AG24" s="137" t="s">
        <v>631</v>
      </c>
      <c r="AH24" s="137" t="s">
        <v>631</v>
      </c>
      <c r="AI24" s="137" t="s">
        <v>631</v>
      </c>
      <c r="AJ24" s="137" t="s">
        <v>631</v>
      </c>
      <c r="AK24" s="137" t="s">
        <v>631</v>
      </c>
      <c r="AL24" s="137" t="s">
        <v>631</v>
      </c>
      <c r="AM24" s="137">
        <v>0</v>
      </c>
      <c r="AN24" s="137">
        <v>0</v>
      </c>
      <c r="AO24" s="137">
        <v>0</v>
      </c>
    </row>
    <row r="25" spans="1:41" ht="18" customHeight="1">
      <c r="A25" s="136" t="s">
        <v>651</v>
      </c>
      <c r="B25" s="136" t="s">
        <v>652</v>
      </c>
      <c r="C25" s="137">
        <v>33864</v>
      </c>
      <c r="D25" s="137">
        <v>30375</v>
      </c>
      <c r="E25" s="137">
        <v>27572</v>
      </c>
      <c r="F25" s="137">
        <v>25085</v>
      </c>
      <c r="G25" s="137">
        <v>6856</v>
      </c>
      <c r="H25" s="137">
        <v>6633</v>
      </c>
      <c r="I25" s="137">
        <v>6130</v>
      </c>
      <c r="J25" s="137">
        <v>5693</v>
      </c>
      <c r="K25" s="137">
        <v>5272</v>
      </c>
      <c r="L25" s="137">
        <v>5035</v>
      </c>
      <c r="M25" s="137">
        <v>4607</v>
      </c>
      <c r="N25" s="137">
        <v>4250</v>
      </c>
      <c r="O25" s="137">
        <v>3768</v>
      </c>
      <c r="P25" s="137">
        <v>3376</v>
      </c>
      <c r="Q25" s="137">
        <v>3012</v>
      </c>
      <c r="R25" s="137">
        <v>2705</v>
      </c>
      <c r="S25" s="137">
        <v>2408</v>
      </c>
      <c r="T25" s="137">
        <v>2211</v>
      </c>
      <c r="U25" s="137">
        <v>1963</v>
      </c>
      <c r="V25" s="137">
        <v>1786</v>
      </c>
      <c r="W25" s="137">
        <v>1579</v>
      </c>
      <c r="X25" s="137">
        <v>1399</v>
      </c>
      <c r="Y25" s="137">
        <v>1082</v>
      </c>
      <c r="Z25" s="137">
        <v>921</v>
      </c>
      <c r="AA25" s="137">
        <v>754</v>
      </c>
      <c r="AB25" s="137">
        <v>548</v>
      </c>
      <c r="AC25" s="137">
        <v>373</v>
      </c>
      <c r="AD25" s="137">
        <v>254</v>
      </c>
      <c r="AE25" s="137">
        <v>149</v>
      </c>
      <c r="AF25" s="137">
        <v>99</v>
      </c>
      <c r="AG25" s="137">
        <v>90</v>
      </c>
      <c r="AH25" s="137">
        <v>80</v>
      </c>
      <c r="AI25" s="137">
        <v>65</v>
      </c>
      <c r="AJ25" s="137">
        <v>59</v>
      </c>
      <c r="AK25" s="137">
        <v>41</v>
      </c>
      <c r="AL25" s="137">
        <v>36</v>
      </c>
      <c r="AM25" s="137">
        <v>0</v>
      </c>
      <c r="AN25" s="137">
        <v>0</v>
      </c>
      <c r="AO25" s="137">
        <v>0</v>
      </c>
    </row>
    <row r="26" spans="1:41" ht="18" customHeight="1">
      <c r="A26" s="136" t="s">
        <v>653</v>
      </c>
      <c r="B26" s="136" t="s">
        <v>654</v>
      </c>
      <c r="C26" s="137">
        <v>203</v>
      </c>
      <c r="D26" s="137">
        <v>178</v>
      </c>
      <c r="E26" s="137">
        <v>135</v>
      </c>
      <c r="F26" s="137">
        <v>115</v>
      </c>
      <c r="G26" s="137">
        <v>99</v>
      </c>
      <c r="H26" s="137">
        <v>91</v>
      </c>
      <c r="I26" s="137">
        <v>87</v>
      </c>
      <c r="J26" s="137">
        <v>79</v>
      </c>
      <c r="K26" s="137">
        <v>72</v>
      </c>
      <c r="L26" s="137">
        <v>70</v>
      </c>
      <c r="M26" s="137">
        <v>66</v>
      </c>
      <c r="N26" s="137">
        <v>65</v>
      </c>
      <c r="O26" s="137">
        <v>54</v>
      </c>
      <c r="P26" s="137">
        <v>42</v>
      </c>
      <c r="Q26" s="137">
        <v>35</v>
      </c>
      <c r="R26" s="137">
        <v>33</v>
      </c>
      <c r="S26" s="137">
        <v>32</v>
      </c>
      <c r="T26" s="137">
        <v>30</v>
      </c>
      <c r="U26" s="137">
        <v>28</v>
      </c>
      <c r="V26" s="137">
        <v>27</v>
      </c>
      <c r="W26" s="137">
        <v>24</v>
      </c>
      <c r="X26" s="137">
        <v>17</v>
      </c>
      <c r="Y26" s="137">
        <v>15</v>
      </c>
      <c r="Z26" s="137">
        <v>14</v>
      </c>
      <c r="AA26" s="137">
        <v>10</v>
      </c>
      <c r="AB26" s="137">
        <v>5</v>
      </c>
      <c r="AC26" s="137" t="s">
        <v>631</v>
      </c>
      <c r="AD26" s="137" t="s">
        <v>631</v>
      </c>
      <c r="AE26" s="137" t="s">
        <v>631</v>
      </c>
      <c r="AF26" s="137" t="s">
        <v>631</v>
      </c>
      <c r="AG26" s="137">
        <v>0</v>
      </c>
      <c r="AH26" s="137">
        <v>0</v>
      </c>
      <c r="AI26" s="137">
        <v>0</v>
      </c>
      <c r="AJ26" s="137">
        <v>0</v>
      </c>
      <c r="AK26" s="137">
        <v>0</v>
      </c>
      <c r="AL26" s="137">
        <v>0</v>
      </c>
      <c r="AM26" s="137">
        <v>0</v>
      </c>
      <c r="AN26" s="137">
        <v>0</v>
      </c>
      <c r="AO26" s="137">
        <v>0</v>
      </c>
    </row>
    <row r="27" spans="1:41" ht="18" customHeight="1">
      <c r="A27" s="136" t="s">
        <v>655</v>
      </c>
      <c r="B27" s="136" t="s">
        <v>656</v>
      </c>
      <c r="C27" s="137">
        <v>113</v>
      </c>
      <c r="D27" s="137">
        <v>98</v>
      </c>
      <c r="E27" s="137">
        <v>90</v>
      </c>
      <c r="F27" s="137">
        <v>85</v>
      </c>
      <c r="G27" s="137">
        <v>72</v>
      </c>
      <c r="H27" s="137">
        <v>66</v>
      </c>
      <c r="I27" s="137">
        <v>57</v>
      </c>
      <c r="J27" s="137">
        <v>57</v>
      </c>
      <c r="K27" s="137">
        <v>54</v>
      </c>
      <c r="L27" s="137">
        <v>44</v>
      </c>
      <c r="M27" s="137">
        <v>39</v>
      </c>
      <c r="N27" s="137">
        <v>35</v>
      </c>
      <c r="O27" s="137">
        <v>32</v>
      </c>
      <c r="P27" s="137">
        <v>35</v>
      </c>
      <c r="Q27" s="137">
        <v>24</v>
      </c>
      <c r="R27" s="137">
        <v>24</v>
      </c>
      <c r="S27" s="137">
        <v>24</v>
      </c>
      <c r="T27" s="137">
        <v>20</v>
      </c>
      <c r="U27" s="137">
        <v>15</v>
      </c>
      <c r="V27" s="137">
        <v>16</v>
      </c>
      <c r="W27" s="137">
        <v>15</v>
      </c>
      <c r="X27" s="137">
        <v>13</v>
      </c>
      <c r="Y27" s="137">
        <v>13</v>
      </c>
      <c r="Z27" s="137">
        <v>12</v>
      </c>
      <c r="AA27" s="137">
        <v>9</v>
      </c>
      <c r="AB27" s="137">
        <v>5</v>
      </c>
      <c r="AC27" s="137" t="s">
        <v>631</v>
      </c>
      <c r="AD27" s="137" t="s">
        <v>631</v>
      </c>
      <c r="AE27" s="137" t="s">
        <v>631</v>
      </c>
      <c r="AF27" s="137" t="s">
        <v>631</v>
      </c>
      <c r="AG27" s="137">
        <v>0</v>
      </c>
      <c r="AH27" s="137" t="s">
        <v>631</v>
      </c>
      <c r="AI27" s="137" t="s">
        <v>631</v>
      </c>
      <c r="AJ27" s="137" t="s">
        <v>631</v>
      </c>
      <c r="AK27" s="137" t="s">
        <v>631</v>
      </c>
      <c r="AL27" s="137" t="s">
        <v>631</v>
      </c>
      <c r="AM27" s="137">
        <v>0</v>
      </c>
      <c r="AN27" s="137">
        <v>0</v>
      </c>
      <c r="AO27" s="137">
        <v>0</v>
      </c>
    </row>
    <row r="28" spans="1:41" ht="18" customHeight="1">
      <c r="A28" s="136" t="s">
        <v>657</v>
      </c>
      <c r="B28" s="136" t="s">
        <v>658</v>
      </c>
      <c r="C28" s="137">
        <v>1472</v>
      </c>
      <c r="D28" s="137">
        <v>1300</v>
      </c>
      <c r="E28" s="137">
        <v>1201</v>
      </c>
      <c r="F28" s="137">
        <v>1106</v>
      </c>
      <c r="G28" s="137">
        <v>1005</v>
      </c>
      <c r="H28" s="137">
        <v>968</v>
      </c>
      <c r="I28" s="137">
        <v>918</v>
      </c>
      <c r="J28" s="137">
        <v>838</v>
      </c>
      <c r="K28" s="137">
        <v>787</v>
      </c>
      <c r="L28" s="137">
        <v>776</v>
      </c>
      <c r="M28" s="137">
        <v>714</v>
      </c>
      <c r="N28" s="137">
        <v>648</v>
      </c>
      <c r="O28" s="137">
        <v>577</v>
      </c>
      <c r="P28" s="137">
        <v>518</v>
      </c>
      <c r="Q28" s="137">
        <v>470</v>
      </c>
      <c r="R28" s="137">
        <v>428</v>
      </c>
      <c r="S28" s="137">
        <v>358</v>
      </c>
      <c r="T28" s="137">
        <v>328</v>
      </c>
      <c r="U28" s="137">
        <v>301</v>
      </c>
      <c r="V28" s="137">
        <v>285</v>
      </c>
      <c r="W28" s="137">
        <v>235</v>
      </c>
      <c r="X28" s="137">
        <v>202</v>
      </c>
      <c r="Y28" s="137">
        <v>152</v>
      </c>
      <c r="Z28" s="137">
        <v>128</v>
      </c>
      <c r="AA28" s="137">
        <v>114</v>
      </c>
      <c r="AB28" s="137">
        <v>82</v>
      </c>
      <c r="AC28" s="137">
        <v>54</v>
      </c>
      <c r="AD28" s="137">
        <v>39</v>
      </c>
      <c r="AE28" s="137">
        <v>25</v>
      </c>
      <c r="AF28" s="137">
        <v>14</v>
      </c>
      <c r="AG28" s="137">
        <v>15</v>
      </c>
      <c r="AH28" s="137">
        <v>13</v>
      </c>
      <c r="AI28" s="137">
        <v>11</v>
      </c>
      <c r="AJ28" s="137">
        <v>10</v>
      </c>
      <c r="AK28" s="137">
        <v>5</v>
      </c>
      <c r="AL28" s="137" t="s">
        <v>631</v>
      </c>
      <c r="AM28" s="137">
        <v>0</v>
      </c>
      <c r="AN28" s="137">
        <v>0</v>
      </c>
      <c r="AO28" s="137">
        <v>0</v>
      </c>
    </row>
    <row r="29" spans="1:41" ht="18" customHeight="1">
      <c r="A29" s="136" t="s">
        <v>659</v>
      </c>
      <c r="B29" s="136" t="s">
        <v>660</v>
      </c>
      <c r="C29" s="137">
        <v>806</v>
      </c>
      <c r="D29" s="137">
        <v>656</v>
      </c>
      <c r="E29" s="137">
        <v>604</v>
      </c>
      <c r="F29" s="137">
        <v>557</v>
      </c>
      <c r="G29" s="137">
        <v>490</v>
      </c>
      <c r="H29" s="137">
        <v>479</v>
      </c>
      <c r="I29" s="137">
        <v>442</v>
      </c>
      <c r="J29" s="137">
        <v>401</v>
      </c>
      <c r="K29" s="137">
        <v>369</v>
      </c>
      <c r="L29" s="137">
        <v>351</v>
      </c>
      <c r="M29" s="137">
        <v>338</v>
      </c>
      <c r="N29" s="137">
        <v>332</v>
      </c>
      <c r="O29" s="137">
        <v>303</v>
      </c>
      <c r="P29" s="137">
        <v>262</v>
      </c>
      <c r="Q29" s="137">
        <v>235</v>
      </c>
      <c r="R29" s="137">
        <v>205</v>
      </c>
      <c r="S29" s="137">
        <v>175</v>
      </c>
      <c r="T29" s="137">
        <v>150</v>
      </c>
      <c r="U29" s="137">
        <v>140</v>
      </c>
      <c r="V29" s="137">
        <v>126</v>
      </c>
      <c r="W29" s="137">
        <v>110</v>
      </c>
      <c r="X29" s="137">
        <v>104</v>
      </c>
      <c r="Y29" s="137">
        <v>78</v>
      </c>
      <c r="Z29" s="137">
        <v>69</v>
      </c>
      <c r="AA29" s="137">
        <v>58</v>
      </c>
      <c r="AB29" s="137">
        <v>49</v>
      </c>
      <c r="AC29" s="137">
        <v>27</v>
      </c>
      <c r="AD29" s="137">
        <v>19</v>
      </c>
      <c r="AE29" s="137">
        <v>12</v>
      </c>
      <c r="AF29" s="137">
        <v>8</v>
      </c>
      <c r="AG29" s="137">
        <v>7</v>
      </c>
      <c r="AH29" s="137">
        <v>6</v>
      </c>
      <c r="AI29" s="137" t="s">
        <v>631</v>
      </c>
      <c r="AJ29" s="137" t="s">
        <v>631</v>
      </c>
      <c r="AK29" s="137" t="s">
        <v>631</v>
      </c>
      <c r="AL29" s="137" t="s">
        <v>631</v>
      </c>
      <c r="AM29" s="137">
        <v>0</v>
      </c>
      <c r="AN29" s="137">
        <v>0</v>
      </c>
      <c r="AO29" s="137">
        <v>0</v>
      </c>
    </row>
    <row r="30" spans="1:41" ht="18" customHeight="1">
      <c r="A30" s="136" t="s">
        <v>661</v>
      </c>
      <c r="B30" s="136" t="s">
        <v>662</v>
      </c>
      <c r="C30" s="137">
        <v>168</v>
      </c>
      <c r="D30" s="137">
        <v>150</v>
      </c>
      <c r="E30" s="137">
        <v>126</v>
      </c>
      <c r="F30" s="137">
        <v>113</v>
      </c>
      <c r="G30" s="137">
        <v>103</v>
      </c>
      <c r="H30" s="137">
        <v>100</v>
      </c>
      <c r="I30" s="137">
        <v>92</v>
      </c>
      <c r="J30" s="137">
        <v>91</v>
      </c>
      <c r="K30" s="137">
        <v>89</v>
      </c>
      <c r="L30" s="137">
        <v>89</v>
      </c>
      <c r="M30" s="137">
        <v>78</v>
      </c>
      <c r="N30" s="137">
        <v>75</v>
      </c>
      <c r="O30" s="137">
        <v>66</v>
      </c>
      <c r="P30" s="137">
        <v>60</v>
      </c>
      <c r="Q30" s="137">
        <v>51</v>
      </c>
      <c r="R30" s="137">
        <v>42</v>
      </c>
      <c r="S30" s="137">
        <v>34</v>
      </c>
      <c r="T30" s="137">
        <v>33</v>
      </c>
      <c r="U30" s="137">
        <v>30</v>
      </c>
      <c r="V30" s="137">
        <v>29</v>
      </c>
      <c r="W30" s="137">
        <v>27</v>
      </c>
      <c r="X30" s="137">
        <v>27</v>
      </c>
      <c r="Y30" s="137">
        <v>23</v>
      </c>
      <c r="Z30" s="137">
        <v>17</v>
      </c>
      <c r="AA30" s="137">
        <v>11</v>
      </c>
      <c r="AB30" s="137">
        <v>7</v>
      </c>
      <c r="AC30" s="137" t="s">
        <v>631</v>
      </c>
      <c r="AD30" s="137" t="s">
        <v>631</v>
      </c>
      <c r="AE30" s="137" t="s">
        <v>631</v>
      </c>
      <c r="AF30" s="137">
        <v>0</v>
      </c>
      <c r="AG30" s="137">
        <v>0</v>
      </c>
      <c r="AH30" s="137">
        <v>0</v>
      </c>
      <c r="AI30" s="137">
        <v>0</v>
      </c>
      <c r="AJ30" s="137">
        <v>0</v>
      </c>
      <c r="AK30" s="137">
        <v>0</v>
      </c>
      <c r="AL30" s="137">
        <v>0</v>
      </c>
      <c r="AM30" s="137">
        <v>0</v>
      </c>
      <c r="AN30" s="137">
        <v>0</v>
      </c>
      <c r="AO30" s="137">
        <v>0</v>
      </c>
    </row>
    <row r="31" spans="1:41" ht="18" customHeight="1">
      <c r="A31" s="136" t="s">
        <v>663</v>
      </c>
      <c r="B31" s="136" t="s">
        <v>664</v>
      </c>
      <c r="C31" s="137">
        <v>513</v>
      </c>
      <c r="D31" s="137">
        <v>441</v>
      </c>
      <c r="E31" s="137">
        <v>406</v>
      </c>
      <c r="F31" s="137">
        <v>356</v>
      </c>
      <c r="G31" s="137">
        <v>274</v>
      </c>
      <c r="H31" s="137">
        <v>264</v>
      </c>
      <c r="I31" s="137">
        <v>236</v>
      </c>
      <c r="J31" s="137">
        <v>214</v>
      </c>
      <c r="K31" s="137">
        <v>186</v>
      </c>
      <c r="L31" s="137">
        <v>176</v>
      </c>
      <c r="M31" s="137">
        <v>162</v>
      </c>
      <c r="N31" s="137">
        <v>154</v>
      </c>
      <c r="O31" s="137">
        <v>141</v>
      </c>
      <c r="P31" s="137">
        <v>136</v>
      </c>
      <c r="Q31" s="137">
        <v>120</v>
      </c>
      <c r="R31" s="137">
        <v>111</v>
      </c>
      <c r="S31" s="137">
        <v>87</v>
      </c>
      <c r="T31" s="137">
        <v>84</v>
      </c>
      <c r="U31" s="137">
        <v>77</v>
      </c>
      <c r="V31" s="137">
        <v>70</v>
      </c>
      <c r="W31" s="137">
        <v>62</v>
      </c>
      <c r="X31" s="137">
        <v>59</v>
      </c>
      <c r="Y31" s="137">
        <v>37</v>
      </c>
      <c r="Z31" s="137">
        <v>33</v>
      </c>
      <c r="AA31" s="137">
        <v>26</v>
      </c>
      <c r="AB31" s="137">
        <v>23</v>
      </c>
      <c r="AC31" s="137">
        <v>17</v>
      </c>
      <c r="AD31" s="137">
        <v>16</v>
      </c>
      <c r="AE31" s="137">
        <v>11</v>
      </c>
      <c r="AF31" s="137">
        <v>7</v>
      </c>
      <c r="AG31" s="137">
        <v>7</v>
      </c>
      <c r="AH31" s="137">
        <v>6</v>
      </c>
      <c r="AI31" s="137">
        <v>5</v>
      </c>
      <c r="AJ31" s="137" t="s">
        <v>631</v>
      </c>
      <c r="AK31" s="137" t="s">
        <v>631</v>
      </c>
      <c r="AL31" s="137" t="s">
        <v>631</v>
      </c>
      <c r="AM31" s="137">
        <v>0</v>
      </c>
      <c r="AN31" s="137">
        <v>0</v>
      </c>
      <c r="AO31" s="137">
        <v>0</v>
      </c>
    </row>
    <row r="32" spans="1:41" ht="18" customHeight="1">
      <c r="A32" s="136" t="s">
        <v>665</v>
      </c>
      <c r="B32" s="136" t="s">
        <v>666</v>
      </c>
      <c r="C32" s="137">
        <v>696</v>
      </c>
      <c r="D32" s="137">
        <v>600</v>
      </c>
      <c r="E32" s="137">
        <v>510</v>
      </c>
      <c r="F32" s="137">
        <v>450</v>
      </c>
      <c r="G32" s="137">
        <v>391</v>
      </c>
      <c r="H32" s="137">
        <v>390</v>
      </c>
      <c r="I32" s="137">
        <v>361</v>
      </c>
      <c r="J32" s="137">
        <v>326</v>
      </c>
      <c r="K32" s="137">
        <v>303</v>
      </c>
      <c r="L32" s="137">
        <v>291</v>
      </c>
      <c r="M32" s="137">
        <v>270</v>
      </c>
      <c r="N32" s="137">
        <v>262</v>
      </c>
      <c r="O32" s="137">
        <v>232</v>
      </c>
      <c r="P32" s="137">
        <v>214</v>
      </c>
      <c r="Q32" s="137">
        <v>204</v>
      </c>
      <c r="R32" s="137">
        <v>201</v>
      </c>
      <c r="S32" s="137">
        <v>213</v>
      </c>
      <c r="T32" s="137">
        <v>201</v>
      </c>
      <c r="U32" s="137">
        <v>182</v>
      </c>
      <c r="V32" s="137">
        <v>169</v>
      </c>
      <c r="W32" s="137">
        <v>141</v>
      </c>
      <c r="X32" s="137">
        <v>133</v>
      </c>
      <c r="Y32" s="137">
        <v>105</v>
      </c>
      <c r="Z32" s="137">
        <v>92</v>
      </c>
      <c r="AA32" s="137">
        <v>81</v>
      </c>
      <c r="AB32" s="137">
        <v>56</v>
      </c>
      <c r="AC32" s="137">
        <v>37</v>
      </c>
      <c r="AD32" s="137">
        <v>25</v>
      </c>
      <c r="AE32" s="137">
        <v>10</v>
      </c>
      <c r="AF32" s="137">
        <v>5</v>
      </c>
      <c r="AG32" s="137" t="s">
        <v>631</v>
      </c>
      <c r="AH32" s="137">
        <v>6</v>
      </c>
      <c r="AI32" s="137">
        <v>5</v>
      </c>
      <c r="AJ32" s="137">
        <v>5</v>
      </c>
      <c r="AK32" s="137" t="s">
        <v>631</v>
      </c>
      <c r="AL32" s="137" t="s">
        <v>631</v>
      </c>
      <c r="AM32" s="137">
        <v>0</v>
      </c>
      <c r="AN32" s="137">
        <v>0</v>
      </c>
      <c r="AO32" s="137">
        <v>0</v>
      </c>
    </row>
    <row r="33" spans="1:41" ht="18" customHeight="1">
      <c r="A33" s="136" t="s">
        <v>667</v>
      </c>
      <c r="B33" s="136" t="s">
        <v>668</v>
      </c>
      <c r="C33" s="137">
        <v>91</v>
      </c>
      <c r="D33" s="137">
        <v>73</v>
      </c>
      <c r="E33" s="137">
        <v>64</v>
      </c>
      <c r="F33" s="137">
        <v>61</v>
      </c>
      <c r="G33" s="137">
        <v>56</v>
      </c>
      <c r="H33" s="137">
        <v>57</v>
      </c>
      <c r="I33" s="137">
        <v>52</v>
      </c>
      <c r="J33" s="137">
        <v>48</v>
      </c>
      <c r="K33" s="137">
        <v>47</v>
      </c>
      <c r="L33" s="137">
        <v>49</v>
      </c>
      <c r="M33" s="137">
        <v>47</v>
      </c>
      <c r="N33" s="137">
        <v>46</v>
      </c>
      <c r="O33" s="137">
        <v>45</v>
      </c>
      <c r="P33" s="137">
        <v>41</v>
      </c>
      <c r="Q33" s="137">
        <v>37</v>
      </c>
      <c r="R33" s="137">
        <v>33</v>
      </c>
      <c r="S33" s="137">
        <v>31</v>
      </c>
      <c r="T33" s="137">
        <v>28</v>
      </c>
      <c r="U33" s="137">
        <v>25</v>
      </c>
      <c r="V33" s="137">
        <v>24</v>
      </c>
      <c r="W33" s="137">
        <v>20</v>
      </c>
      <c r="X33" s="137">
        <v>23</v>
      </c>
      <c r="Y33" s="137">
        <v>15</v>
      </c>
      <c r="Z33" s="137">
        <v>14</v>
      </c>
      <c r="AA33" s="137">
        <v>12</v>
      </c>
      <c r="AB33" s="137">
        <v>7</v>
      </c>
      <c r="AC33" s="137">
        <v>5</v>
      </c>
      <c r="AD33" s="137" t="s">
        <v>631</v>
      </c>
      <c r="AE33" s="137" t="s">
        <v>631</v>
      </c>
      <c r="AF33" s="137">
        <v>0</v>
      </c>
      <c r="AG33" s="137">
        <v>0</v>
      </c>
      <c r="AH33" s="137">
        <v>0</v>
      </c>
      <c r="AI33" s="137">
        <v>0</v>
      </c>
      <c r="AJ33" s="137">
        <v>0</v>
      </c>
      <c r="AK33" s="137" t="s">
        <v>631</v>
      </c>
      <c r="AL33" s="137" t="s">
        <v>631</v>
      </c>
      <c r="AM33" s="137">
        <v>0</v>
      </c>
      <c r="AN33" s="137">
        <v>0</v>
      </c>
      <c r="AO33" s="137">
        <v>0</v>
      </c>
    </row>
    <row r="34" spans="1:41" ht="18" customHeight="1">
      <c r="A34" s="136" t="s">
        <v>669</v>
      </c>
      <c r="B34" s="136" t="s">
        <v>670</v>
      </c>
      <c r="C34" s="137">
        <v>47</v>
      </c>
      <c r="D34" s="137">
        <v>40</v>
      </c>
      <c r="E34" s="137">
        <v>34</v>
      </c>
      <c r="F34" s="137">
        <v>31</v>
      </c>
      <c r="G34" s="137">
        <v>29</v>
      </c>
      <c r="H34" s="137">
        <v>26</v>
      </c>
      <c r="I34" s="137">
        <v>25</v>
      </c>
      <c r="J34" s="137">
        <v>21</v>
      </c>
      <c r="K34" s="137">
        <v>20</v>
      </c>
      <c r="L34" s="137">
        <v>18</v>
      </c>
      <c r="M34" s="137">
        <v>16</v>
      </c>
      <c r="N34" s="137">
        <v>17</v>
      </c>
      <c r="O34" s="137">
        <v>14</v>
      </c>
      <c r="P34" s="137">
        <v>15</v>
      </c>
      <c r="Q34" s="137">
        <v>16</v>
      </c>
      <c r="R34" s="137">
        <v>15</v>
      </c>
      <c r="S34" s="137">
        <v>14</v>
      </c>
      <c r="T34" s="137">
        <v>11</v>
      </c>
      <c r="U34" s="137">
        <v>9</v>
      </c>
      <c r="V34" s="137">
        <v>9</v>
      </c>
      <c r="W34" s="137">
        <v>10</v>
      </c>
      <c r="X34" s="137">
        <v>9</v>
      </c>
      <c r="Y34" s="137">
        <v>7</v>
      </c>
      <c r="Z34" s="137">
        <v>7</v>
      </c>
      <c r="AA34" s="137">
        <v>6</v>
      </c>
      <c r="AB34" s="137" t="s">
        <v>631</v>
      </c>
      <c r="AC34" s="137" t="s">
        <v>631</v>
      </c>
      <c r="AD34" s="137">
        <v>0</v>
      </c>
      <c r="AE34" s="137">
        <v>0</v>
      </c>
      <c r="AF34" s="137">
        <v>0</v>
      </c>
      <c r="AG34" s="137">
        <v>0</v>
      </c>
      <c r="AH34" s="137">
        <v>0</v>
      </c>
      <c r="AI34" s="137">
        <v>0</v>
      </c>
      <c r="AJ34" s="137">
        <v>0</v>
      </c>
      <c r="AK34" s="137">
        <v>0</v>
      </c>
      <c r="AL34" s="137">
        <v>0</v>
      </c>
      <c r="AM34" s="137">
        <v>0</v>
      </c>
      <c r="AN34" s="137">
        <v>0</v>
      </c>
      <c r="AO34" s="137">
        <v>0</v>
      </c>
    </row>
    <row r="35" spans="1:41" ht="18" customHeight="1">
      <c r="A35" s="136" t="s">
        <v>671</v>
      </c>
      <c r="B35" s="136" t="s">
        <v>672</v>
      </c>
      <c r="C35" s="137">
        <v>161</v>
      </c>
      <c r="D35" s="137">
        <v>132</v>
      </c>
      <c r="E35" s="137">
        <v>109</v>
      </c>
      <c r="F35" s="137">
        <v>88</v>
      </c>
      <c r="G35" s="137">
        <v>79</v>
      </c>
      <c r="H35" s="137">
        <v>82</v>
      </c>
      <c r="I35" s="137">
        <v>73</v>
      </c>
      <c r="J35" s="137">
        <v>63</v>
      </c>
      <c r="K35" s="137">
        <v>59</v>
      </c>
      <c r="L35" s="137">
        <v>55</v>
      </c>
      <c r="M35" s="137">
        <v>52</v>
      </c>
      <c r="N35" s="137">
        <v>54</v>
      </c>
      <c r="O35" s="137">
        <v>47</v>
      </c>
      <c r="P35" s="137">
        <v>42</v>
      </c>
      <c r="Q35" s="137">
        <v>43</v>
      </c>
      <c r="R35" s="137">
        <v>50</v>
      </c>
      <c r="S35" s="137">
        <v>75</v>
      </c>
      <c r="T35" s="137">
        <v>72</v>
      </c>
      <c r="U35" s="137">
        <v>70</v>
      </c>
      <c r="V35" s="137">
        <v>60</v>
      </c>
      <c r="W35" s="137">
        <v>48</v>
      </c>
      <c r="X35" s="137">
        <v>39</v>
      </c>
      <c r="Y35" s="137">
        <v>30</v>
      </c>
      <c r="Z35" s="137">
        <v>28</v>
      </c>
      <c r="AA35" s="137">
        <v>24</v>
      </c>
      <c r="AB35" s="137">
        <v>21</v>
      </c>
      <c r="AC35" s="137">
        <v>12</v>
      </c>
      <c r="AD35" s="137">
        <v>8</v>
      </c>
      <c r="AE35" s="137" t="s">
        <v>631</v>
      </c>
      <c r="AF35" s="137">
        <v>0</v>
      </c>
      <c r="AG35" s="137" t="s">
        <v>631</v>
      </c>
      <c r="AH35" s="137" t="s">
        <v>631</v>
      </c>
      <c r="AI35" s="137" t="s">
        <v>631</v>
      </c>
      <c r="AJ35" s="137" t="s">
        <v>631</v>
      </c>
      <c r="AK35" s="137" t="s">
        <v>631</v>
      </c>
      <c r="AL35" s="137" t="s">
        <v>631</v>
      </c>
      <c r="AM35" s="137">
        <v>0</v>
      </c>
      <c r="AN35" s="137">
        <v>0</v>
      </c>
      <c r="AO35" s="137">
        <v>0</v>
      </c>
    </row>
    <row r="36" spans="1:41" ht="18" customHeight="1">
      <c r="A36" s="136" t="s">
        <v>673</v>
      </c>
      <c r="B36" s="136" t="s">
        <v>674</v>
      </c>
      <c r="C36" s="137">
        <v>68</v>
      </c>
      <c r="D36" s="137">
        <v>56</v>
      </c>
      <c r="E36" s="137">
        <v>51</v>
      </c>
      <c r="F36" s="137">
        <v>46</v>
      </c>
      <c r="G36" s="137">
        <v>41</v>
      </c>
      <c r="H36" s="137">
        <v>40</v>
      </c>
      <c r="I36" s="137">
        <v>37</v>
      </c>
      <c r="J36" s="137">
        <v>33</v>
      </c>
      <c r="K36" s="137">
        <v>33</v>
      </c>
      <c r="L36" s="137">
        <v>35</v>
      </c>
      <c r="M36" s="137">
        <v>33</v>
      </c>
      <c r="N36" s="137">
        <v>31</v>
      </c>
      <c r="O36" s="137">
        <v>29</v>
      </c>
      <c r="P36" s="137">
        <v>25</v>
      </c>
      <c r="Q36" s="137">
        <v>21</v>
      </c>
      <c r="R36" s="137">
        <v>22</v>
      </c>
      <c r="S36" s="137">
        <v>20</v>
      </c>
      <c r="T36" s="137">
        <v>20</v>
      </c>
      <c r="U36" s="137">
        <v>17</v>
      </c>
      <c r="V36" s="137">
        <v>18</v>
      </c>
      <c r="W36" s="137">
        <v>18</v>
      </c>
      <c r="X36" s="137">
        <v>16</v>
      </c>
      <c r="Y36" s="137">
        <v>13</v>
      </c>
      <c r="Z36" s="137">
        <v>10</v>
      </c>
      <c r="AA36" s="137">
        <v>10</v>
      </c>
      <c r="AB36" s="137">
        <v>6</v>
      </c>
      <c r="AC36" s="137" t="s">
        <v>631</v>
      </c>
      <c r="AD36" s="137" t="s">
        <v>631</v>
      </c>
      <c r="AE36" s="137">
        <v>0</v>
      </c>
      <c r="AF36" s="137">
        <v>0</v>
      </c>
      <c r="AG36" s="137">
        <v>0</v>
      </c>
      <c r="AH36" s="137">
        <v>0</v>
      </c>
      <c r="AI36" s="137">
        <v>0</v>
      </c>
      <c r="AJ36" s="137">
        <v>0</v>
      </c>
      <c r="AK36" s="137">
        <v>0</v>
      </c>
      <c r="AL36" s="137">
        <v>0</v>
      </c>
      <c r="AM36" s="137">
        <v>0</v>
      </c>
      <c r="AN36" s="137">
        <v>0</v>
      </c>
      <c r="AO36" s="137">
        <v>0</v>
      </c>
    </row>
    <row r="37" spans="1:41" ht="18" customHeight="1">
      <c r="A37" s="136" t="s">
        <v>675</v>
      </c>
      <c r="B37" s="136" t="s">
        <v>676</v>
      </c>
      <c r="C37" s="137">
        <v>96</v>
      </c>
      <c r="D37" s="137">
        <v>87</v>
      </c>
      <c r="E37" s="137">
        <v>70</v>
      </c>
      <c r="F37" s="137">
        <v>57</v>
      </c>
      <c r="G37" s="137">
        <v>44</v>
      </c>
      <c r="H37" s="137">
        <v>42</v>
      </c>
      <c r="I37" s="137">
        <v>40</v>
      </c>
      <c r="J37" s="137">
        <v>38</v>
      </c>
      <c r="K37" s="137">
        <v>38</v>
      </c>
      <c r="L37" s="137">
        <v>35</v>
      </c>
      <c r="M37" s="137">
        <v>33</v>
      </c>
      <c r="N37" s="137">
        <v>28</v>
      </c>
      <c r="O37" s="137">
        <v>25</v>
      </c>
      <c r="P37" s="137">
        <v>23</v>
      </c>
      <c r="Q37" s="137">
        <v>22</v>
      </c>
      <c r="R37" s="137">
        <v>23</v>
      </c>
      <c r="S37" s="137">
        <v>22</v>
      </c>
      <c r="T37" s="137">
        <v>21</v>
      </c>
      <c r="U37" s="137">
        <v>18</v>
      </c>
      <c r="V37" s="137">
        <v>16</v>
      </c>
      <c r="W37" s="137">
        <v>12</v>
      </c>
      <c r="X37" s="137">
        <v>12</v>
      </c>
      <c r="Y37" s="137">
        <v>11</v>
      </c>
      <c r="Z37" s="137">
        <v>7</v>
      </c>
      <c r="AA37" s="137">
        <v>8</v>
      </c>
      <c r="AB37" s="137" t="s">
        <v>631</v>
      </c>
      <c r="AC37" s="137" t="s">
        <v>631</v>
      </c>
      <c r="AD37" s="137" t="s">
        <v>631</v>
      </c>
      <c r="AE37" s="137" t="s">
        <v>631</v>
      </c>
      <c r="AF37" s="137" t="s">
        <v>631</v>
      </c>
      <c r="AG37" s="137">
        <v>0</v>
      </c>
      <c r="AH37" s="137">
        <v>0</v>
      </c>
      <c r="AI37" s="137">
        <v>0</v>
      </c>
      <c r="AJ37" s="137">
        <v>0</v>
      </c>
      <c r="AK37" s="137">
        <v>0</v>
      </c>
      <c r="AL37" s="137">
        <v>0</v>
      </c>
      <c r="AM37" s="137">
        <v>0</v>
      </c>
      <c r="AN37" s="137">
        <v>0</v>
      </c>
      <c r="AO37" s="137">
        <v>0</v>
      </c>
    </row>
    <row r="38" spans="1:41" ht="18" customHeight="1">
      <c r="A38" s="136" t="s">
        <v>677</v>
      </c>
      <c r="B38" s="136" t="s">
        <v>678</v>
      </c>
      <c r="C38" s="137">
        <v>233</v>
      </c>
      <c r="D38" s="137">
        <v>212</v>
      </c>
      <c r="E38" s="137">
        <v>182</v>
      </c>
      <c r="F38" s="137">
        <v>167</v>
      </c>
      <c r="G38" s="137">
        <v>142</v>
      </c>
      <c r="H38" s="137">
        <v>143</v>
      </c>
      <c r="I38" s="137">
        <v>134</v>
      </c>
      <c r="J38" s="137">
        <v>123</v>
      </c>
      <c r="K38" s="137">
        <v>106</v>
      </c>
      <c r="L38" s="137">
        <v>99</v>
      </c>
      <c r="M38" s="137">
        <v>89</v>
      </c>
      <c r="N38" s="137">
        <v>86</v>
      </c>
      <c r="O38" s="137">
        <v>72</v>
      </c>
      <c r="P38" s="137">
        <v>68</v>
      </c>
      <c r="Q38" s="137">
        <v>65</v>
      </c>
      <c r="R38" s="137">
        <v>58</v>
      </c>
      <c r="S38" s="137">
        <v>51</v>
      </c>
      <c r="T38" s="137">
        <v>49</v>
      </c>
      <c r="U38" s="137">
        <v>43</v>
      </c>
      <c r="V38" s="137">
        <v>42</v>
      </c>
      <c r="W38" s="137">
        <v>33</v>
      </c>
      <c r="X38" s="137">
        <v>34</v>
      </c>
      <c r="Y38" s="137">
        <v>29</v>
      </c>
      <c r="Z38" s="137">
        <v>26</v>
      </c>
      <c r="AA38" s="137">
        <v>21</v>
      </c>
      <c r="AB38" s="137">
        <v>15</v>
      </c>
      <c r="AC38" s="137">
        <v>10</v>
      </c>
      <c r="AD38" s="137">
        <v>8</v>
      </c>
      <c r="AE38" s="137" t="s">
        <v>631</v>
      </c>
      <c r="AF38" s="137" t="s">
        <v>631</v>
      </c>
      <c r="AG38" s="137" t="s">
        <v>631</v>
      </c>
      <c r="AH38" s="137" t="s">
        <v>631</v>
      </c>
      <c r="AI38" s="137" t="s">
        <v>631</v>
      </c>
      <c r="AJ38" s="137" t="s">
        <v>631</v>
      </c>
      <c r="AK38" s="137" t="s">
        <v>631</v>
      </c>
      <c r="AL38" s="137" t="s">
        <v>631</v>
      </c>
      <c r="AM38" s="137">
        <v>0</v>
      </c>
      <c r="AN38" s="137">
        <v>0</v>
      </c>
      <c r="AO38" s="137">
        <v>0</v>
      </c>
    </row>
    <row r="39" spans="1:41" ht="18" customHeight="1">
      <c r="A39" s="136" t="s">
        <v>679</v>
      </c>
      <c r="B39" s="136" t="s">
        <v>680</v>
      </c>
      <c r="C39" s="137">
        <v>26387</v>
      </c>
      <c r="D39" s="137">
        <v>24017</v>
      </c>
      <c r="E39" s="137">
        <v>21944</v>
      </c>
      <c r="F39" s="137">
        <v>19941</v>
      </c>
      <c r="G39" s="137">
        <v>2427</v>
      </c>
      <c r="H39" s="137">
        <v>2380</v>
      </c>
      <c r="I39" s="137">
        <v>2176</v>
      </c>
      <c r="J39" s="137">
        <v>2044</v>
      </c>
      <c r="K39" s="137">
        <v>1878</v>
      </c>
      <c r="L39" s="137">
        <v>1783</v>
      </c>
      <c r="M39" s="137">
        <v>1612</v>
      </c>
      <c r="N39" s="137">
        <v>1465</v>
      </c>
      <c r="O39" s="137">
        <v>1291</v>
      </c>
      <c r="P39" s="137">
        <v>1156</v>
      </c>
      <c r="Q39" s="137">
        <v>1029</v>
      </c>
      <c r="R39" s="137">
        <v>915</v>
      </c>
      <c r="S39" s="137">
        <v>805</v>
      </c>
      <c r="T39" s="137">
        <v>748</v>
      </c>
      <c r="U39" s="137">
        <v>646</v>
      </c>
      <c r="V39" s="137">
        <v>550</v>
      </c>
      <c r="W39" s="137">
        <v>515</v>
      </c>
      <c r="X39" s="137">
        <v>436</v>
      </c>
      <c r="Y39" s="137">
        <v>340</v>
      </c>
      <c r="Z39" s="137">
        <v>288</v>
      </c>
      <c r="AA39" s="137">
        <v>223</v>
      </c>
      <c r="AB39" s="137">
        <v>168</v>
      </c>
      <c r="AC39" s="137">
        <v>119</v>
      </c>
      <c r="AD39" s="137">
        <v>75</v>
      </c>
      <c r="AE39" s="137">
        <v>46</v>
      </c>
      <c r="AF39" s="137">
        <v>32</v>
      </c>
      <c r="AG39" s="137">
        <v>29</v>
      </c>
      <c r="AH39" s="137">
        <v>26</v>
      </c>
      <c r="AI39" s="137">
        <v>22</v>
      </c>
      <c r="AJ39" s="137">
        <v>20</v>
      </c>
      <c r="AK39" s="137">
        <v>16</v>
      </c>
      <c r="AL39" s="137">
        <v>13</v>
      </c>
      <c r="AM39" s="137">
        <v>0</v>
      </c>
      <c r="AN39" s="137">
        <v>0</v>
      </c>
      <c r="AO39" s="137">
        <v>0</v>
      </c>
    </row>
    <row r="40" spans="1:41" ht="18" customHeight="1">
      <c r="A40" s="136" t="s">
        <v>681</v>
      </c>
      <c r="B40" s="136" t="s">
        <v>682</v>
      </c>
      <c r="C40" s="137">
        <v>429</v>
      </c>
      <c r="D40" s="137">
        <v>346</v>
      </c>
      <c r="E40" s="137">
        <v>300</v>
      </c>
      <c r="F40" s="137">
        <v>279</v>
      </c>
      <c r="G40" s="137">
        <v>238</v>
      </c>
      <c r="H40" s="137">
        <v>229</v>
      </c>
      <c r="I40" s="137">
        <v>203</v>
      </c>
      <c r="J40" s="137">
        <v>184</v>
      </c>
      <c r="K40" s="137">
        <v>171</v>
      </c>
      <c r="L40" s="137">
        <v>156</v>
      </c>
      <c r="M40" s="137">
        <v>142</v>
      </c>
      <c r="N40" s="137">
        <v>126</v>
      </c>
      <c r="O40" s="137">
        <v>109</v>
      </c>
      <c r="P40" s="137">
        <v>95</v>
      </c>
      <c r="Q40" s="137">
        <v>80</v>
      </c>
      <c r="R40" s="137">
        <v>70</v>
      </c>
      <c r="S40" s="137">
        <v>62</v>
      </c>
      <c r="T40" s="137">
        <v>59</v>
      </c>
      <c r="U40" s="137">
        <v>51</v>
      </c>
      <c r="V40" s="137">
        <v>44</v>
      </c>
      <c r="W40" s="137">
        <v>36</v>
      </c>
      <c r="X40" s="137">
        <v>37</v>
      </c>
      <c r="Y40" s="137">
        <v>29</v>
      </c>
      <c r="Z40" s="137">
        <v>23</v>
      </c>
      <c r="AA40" s="137">
        <v>17</v>
      </c>
      <c r="AB40" s="137">
        <v>10</v>
      </c>
      <c r="AC40" s="137">
        <v>6</v>
      </c>
      <c r="AD40" s="137">
        <v>6</v>
      </c>
      <c r="AE40" s="137" t="s">
        <v>631</v>
      </c>
      <c r="AF40" s="137" t="s">
        <v>631</v>
      </c>
      <c r="AG40" s="137" t="s">
        <v>631</v>
      </c>
      <c r="AH40" s="137" t="s">
        <v>631</v>
      </c>
      <c r="AI40" s="137" t="s">
        <v>631</v>
      </c>
      <c r="AJ40" s="137">
        <v>0</v>
      </c>
      <c r="AK40" s="137">
        <v>0</v>
      </c>
      <c r="AL40" s="137">
        <v>0</v>
      </c>
      <c r="AM40" s="137">
        <v>0</v>
      </c>
      <c r="AN40" s="137">
        <v>0</v>
      </c>
      <c r="AO40" s="137">
        <v>0</v>
      </c>
    </row>
    <row r="41" spans="1:41" ht="18" customHeight="1">
      <c r="A41" s="136" t="s">
        <v>683</v>
      </c>
      <c r="B41" s="136" t="s">
        <v>684</v>
      </c>
      <c r="C41" s="137">
        <v>552</v>
      </c>
      <c r="D41" s="137">
        <v>443</v>
      </c>
      <c r="E41" s="137">
        <v>405</v>
      </c>
      <c r="F41" s="137">
        <v>324</v>
      </c>
      <c r="G41" s="137">
        <v>234</v>
      </c>
      <c r="H41" s="137">
        <v>256</v>
      </c>
      <c r="I41" s="137">
        <v>224</v>
      </c>
      <c r="J41" s="137">
        <v>212</v>
      </c>
      <c r="K41" s="137">
        <v>191</v>
      </c>
      <c r="L41" s="137">
        <v>190</v>
      </c>
      <c r="M41" s="137">
        <v>152</v>
      </c>
      <c r="N41" s="137">
        <v>118</v>
      </c>
      <c r="O41" s="137">
        <v>101</v>
      </c>
      <c r="P41" s="137">
        <v>108</v>
      </c>
      <c r="Q41" s="137">
        <v>116</v>
      </c>
      <c r="R41" s="137">
        <v>119</v>
      </c>
      <c r="S41" s="137">
        <v>109</v>
      </c>
      <c r="T41" s="137">
        <v>120</v>
      </c>
      <c r="U41" s="137">
        <v>101</v>
      </c>
      <c r="V41" s="137">
        <v>35</v>
      </c>
      <c r="W41" s="137">
        <v>33</v>
      </c>
      <c r="X41" s="137">
        <v>24</v>
      </c>
      <c r="Y41" s="137">
        <v>23</v>
      </c>
      <c r="Z41" s="137">
        <v>24</v>
      </c>
      <c r="AA41" s="137">
        <v>19</v>
      </c>
      <c r="AB41" s="137">
        <v>17</v>
      </c>
      <c r="AC41" s="137">
        <v>9</v>
      </c>
      <c r="AD41" s="137">
        <v>6</v>
      </c>
      <c r="AE41" s="137" t="s">
        <v>631</v>
      </c>
      <c r="AF41" s="137" t="s">
        <v>631</v>
      </c>
      <c r="AG41" s="137" t="s">
        <v>631</v>
      </c>
      <c r="AH41" s="137" t="s">
        <v>631</v>
      </c>
      <c r="AI41" s="137" t="s">
        <v>631</v>
      </c>
      <c r="AJ41" s="137" t="s">
        <v>631</v>
      </c>
      <c r="AK41" s="137" t="s">
        <v>631</v>
      </c>
      <c r="AL41" s="137" t="s">
        <v>631</v>
      </c>
      <c r="AM41" s="137">
        <v>0</v>
      </c>
      <c r="AN41" s="137">
        <v>0</v>
      </c>
      <c r="AO41" s="137">
        <v>0</v>
      </c>
    </row>
    <row r="42" spans="1:41" ht="18" customHeight="1">
      <c r="A42" s="136" t="s">
        <v>685</v>
      </c>
      <c r="B42" s="136" t="s">
        <v>686</v>
      </c>
      <c r="C42" s="137">
        <v>501</v>
      </c>
      <c r="D42" s="137">
        <v>434</v>
      </c>
      <c r="E42" s="137">
        <v>370</v>
      </c>
      <c r="F42" s="137">
        <v>364</v>
      </c>
      <c r="G42" s="137">
        <v>329</v>
      </c>
      <c r="H42" s="137">
        <v>318</v>
      </c>
      <c r="I42" s="137">
        <v>307</v>
      </c>
      <c r="J42" s="137">
        <v>294</v>
      </c>
      <c r="K42" s="137">
        <v>261</v>
      </c>
      <c r="L42" s="137">
        <v>236</v>
      </c>
      <c r="M42" s="137">
        <v>210</v>
      </c>
      <c r="N42" s="137">
        <v>199</v>
      </c>
      <c r="O42" s="137">
        <v>187</v>
      </c>
      <c r="P42" s="137">
        <v>168</v>
      </c>
      <c r="Q42" s="137">
        <v>146</v>
      </c>
      <c r="R42" s="137">
        <v>111</v>
      </c>
      <c r="S42" s="137">
        <v>101</v>
      </c>
      <c r="T42" s="137">
        <v>95</v>
      </c>
      <c r="U42" s="137">
        <v>81</v>
      </c>
      <c r="V42" s="137">
        <v>84</v>
      </c>
      <c r="W42" s="137">
        <v>71</v>
      </c>
      <c r="X42" s="137">
        <v>50</v>
      </c>
      <c r="Y42" s="137">
        <v>35</v>
      </c>
      <c r="Z42" s="137">
        <v>34</v>
      </c>
      <c r="AA42" s="137">
        <v>27</v>
      </c>
      <c r="AB42" s="137">
        <v>19</v>
      </c>
      <c r="AC42" s="137">
        <v>13</v>
      </c>
      <c r="AD42" s="137">
        <v>11</v>
      </c>
      <c r="AE42" s="137">
        <v>8</v>
      </c>
      <c r="AF42" s="137">
        <v>5</v>
      </c>
      <c r="AG42" s="137" t="s">
        <v>631</v>
      </c>
      <c r="AH42" s="137" t="s">
        <v>631</v>
      </c>
      <c r="AI42" s="137" t="s">
        <v>631</v>
      </c>
      <c r="AJ42" s="137" t="s">
        <v>631</v>
      </c>
      <c r="AK42" s="137" t="s">
        <v>631</v>
      </c>
      <c r="AL42" s="137" t="s">
        <v>631</v>
      </c>
      <c r="AM42" s="137">
        <v>0</v>
      </c>
      <c r="AN42" s="137">
        <v>0</v>
      </c>
      <c r="AO42" s="137">
        <v>0</v>
      </c>
    </row>
    <row r="43" spans="1:41" ht="18" customHeight="1">
      <c r="A43" s="136" t="s">
        <v>687</v>
      </c>
      <c r="B43" s="136" t="s">
        <v>688</v>
      </c>
      <c r="C43" s="137">
        <v>295</v>
      </c>
      <c r="D43" s="137">
        <v>255</v>
      </c>
      <c r="E43" s="137">
        <v>226</v>
      </c>
      <c r="F43" s="137">
        <v>198</v>
      </c>
      <c r="G43" s="137">
        <v>184</v>
      </c>
      <c r="H43" s="137">
        <v>176</v>
      </c>
      <c r="I43" s="137">
        <v>142</v>
      </c>
      <c r="J43" s="137">
        <v>126</v>
      </c>
      <c r="K43" s="137">
        <v>121</v>
      </c>
      <c r="L43" s="137">
        <v>117</v>
      </c>
      <c r="M43" s="137">
        <v>105</v>
      </c>
      <c r="N43" s="137">
        <v>104</v>
      </c>
      <c r="O43" s="137">
        <v>93</v>
      </c>
      <c r="P43" s="137">
        <v>83</v>
      </c>
      <c r="Q43" s="137">
        <v>71</v>
      </c>
      <c r="R43" s="137">
        <v>65</v>
      </c>
      <c r="S43" s="137">
        <v>64</v>
      </c>
      <c r="T43" s="137">
        <v>56</v>
      </c>
      <c r="U43" s="137">
        <v>50</v>
      </c>
      <c r="V43" s="137">
        <v>52</v>
      </c>
      <c r="W43" s="137">
        <v>49</v>
      </c>
      <c r="X43" s="137">
        <v>47</v>
      </c>
      <c r="Y43" s="137">
        <v>45</v>
      </c>
      <c r="Z43" s="137">
        <v>34</v>
      </c>
      <c r="AA43" s="137">
        <v>27</v>
      </c>
      <c r="AB43" s="137">
        <v>23</v>
      </c>
      <c r="AC43" s="137">
        <v>21</v>
      </c>
      <c r="AD43" s="137">
        <v>14</v>
      </c>
      <c r="AE43" s="137" t="s">
        <v>631</v>
      </c>
      <c r="AF43" s="137" t="s">
        <v>631</v>
      </c>
      <c r="AG43" s="137" t="s">
        <v>631</v>
      </c>
      <c r="AH43" s="137" t="s">
        <v>631</v>
      </c>
      <c r="AI43" s="137" t="s">
        <v>631</v>
      </c>
      <c r="AJ43" s="137" t="s">
        <v>631</v>
      </c>
      <c r="AK43" s="137">
        <v>0</v>
      </c>
      <c r="AL43" s="137">
        <v>0</v>
      </c>
      <c r="AM43" s="137">
        <v>0</v>
      </c>
      <c r="AN43" s="137">
        <v>0</v>
      </c>
      <c r="AO43" s="137">
        <v>0</v>
      </c>
    </row>
    <row r="44" spans="1:41" ht="18" customHeight="1">
      <c r="A44" s="136" t="s">
        <v>689</v>
      </c>
      <c r="B44" s="136" t="s">
        <v>690</v>
      </c>
      <c r="C44" s="137">
        <v>320</v>
      </c>
      <c r="D44" s="137">
        <v>278</v>
      </c>
      <c r="E44" s="137">
        <v>239</v>
      </c>
      <c r="F44" s="137">
        <v>230</v>
      </c>
      <c r="G44" s="137">
        <v>203</v>
      </c>
      <c r="H44" s="137">
        <v>200</v>
      </c>
      <c r="I44" s="137">
        <v>176</v>
      </c>
      <c r="J44" s="137">
        <v>162</v>
      </c>
      <c r="K44" s="137">
        <v>148</v>
      </c>
      <c r="L44" s="137">
        <v>145</v>
      </c>
      <c r="M44" s="137">
        <v>130</v>
      </c>
      <c r="N44" s="137">
        <v>113</v>
      </c>
      <c r="O44" s="137">
        <v>97</v>
      </c>
      <c r="P44" s="137">
        <v>84</v>
      </c>
      <c r="Q44" s="137">
        <v>71</v>
      </c>
      <c r="R44" s="137">
        <v>61</v>
      </c>
      <c r="S44" s="137">
        <v>49</v>
      </c>
      <c r="T44" s="137">
        <v>43</v>
      </c>
      <c r="U44" s="137">
        <v>38</v>
      </c>
      <c r="V44" s="137">
        <v>34</v>
      </c>
      <c r="W44" s="137">
        <v>28</v>
      </c>
      <c r="X44" s="137">
        <v>27</v>
      </c>
      <c r="Y44" s="137">
        <v>19</v>
      </c>
      <c r="Z44" s="137">
        <v>13</v>
      </c>
      <c r="AA44" s="137">
        <v>11</v>
      </c>
      <c r="AB44" s="137">
        <v>6</v>
      </c>
      <c r="AC44" s="137" t="s">
        <v>631</v>
      </c>
      <c r="AD44" s="137" t="s">
        <v>631</v>
      </c>
      <c r="AE44" s="137" t="s">
        <v>631</v>
      </c>
      <c r="AF44" s="137" t="s">
        <v>631</v>
      </c>
      <c r="AG44" s="137" t="s">
        <v>631</v>
      </c>
      <c r="AH44" s="137" t="s">
        <v>631</v>
      </c>
      <c r="AI44" s="137" t="s">
        <v>631</v>
      </c>
      <c r="AJ44" s="137" t="s">
        <v>631</v>
      </c>
      <c r="AK44" s="137" t="s">
        <v>631</v>
      </c>
      <c r="AL44" s="137" t="s">
        <v>631</v>
      </c>
      <c r="AM44" s="137">
        <v>0</v>
      </c>
      <c r="AN44" s="137">
        <v>0</v>
      </c>
      <c r="AO44" s="137">
        <v>0</v>
      </c>
    </row>
    <row r="45" spans="1:41" ht="18" customHeight="1">
      <c r="A45" s="136" t="s">
        <v>691</v>
      </c>
      <c r="B45" s="136" t="s">
        <v>692</v>
      </c>
      <c r="C45" s="137">
        <v>290</v>
      </c>
      <c r="D45" s="137">
        <v>234</v>
      </c>
      <c r="E45" s="137">
        <v>207</v>
      </c>
      <c r="F45" s="137">
        <v>202</v>
      </c>
      <c r="G45" s="137">
        <v>181</v>
      </c>
      <c r="H45" s="137">
        <v>171</v>
      </c>
      <c r="I45" s="137">
        <v>162</v>
      </c>
      <c r="J45" s="137">
        <v>154</v>
      </c>
      <c r="K45" s="137">
        <v>146</v>
      </c>
      <c r="L45" s="137">
        <v>143</v>
      </c>
      <c r="M45" s="137">
        <v>134</v>
      </c>
      <c r="N45" s="137">
        <v>121</v>
      </c>
      <c r="O45" s="137">
        <v>102</v>
      </c>
      <c r="P45" s="137">
        <v>97</v>
      </c>
      <c r="Q45" s="137">
        <v>86</v>
      </c>
      <c r="R45" s="137">
        <v>78</v>
      </c>
      <c r="S45" s="137">
        <v>72</v>
      </c>
      <c r="T45" s="137">
        <v>66</v>
      </c>
      <c r="U45" s="137">
        <v>59</v>
      </c>
      <c r="V45" s="137">
        <v>56</v>
      </c>
      <c r="W45" s="137">
        <v>51</v>
      </c>
      <c r="X45" s="137">
        <v>43</v>
      </c>
      <c r="Y45" s="137">
        <v>31</v>
      </c>
      <c r="Z45" s="137">
        <v>28</v>
      </c>
      <c r="AA45" s="137">
        <v>20</v>
      </c>
      <c r="AB45" s="137">
        <v>16</v>
      </c>
      <c r="AC45" s="137">
        <v>10</v>
      </c>
      <c r="AD45" s="137">
        <v>7</v>
      </c>
      <c r="AE45" s="137" t="s">
        <v>631</v>
      </c>
      <c r="AF45" s="137" t="s">
        <v>631</v>
      </c>
      <c r="AG45" s="137" t="s">
        <v>631</v>
      </c>
      <c r="AH45" s="137" t="s">
        <v>631</v>
      </c>
      <c r="AI45" s="137" t="s">
        <v>631</v>
      </c>
      <c r="AJ45" s="137" t="s">
        <v>631</v>
      </c>
      <c r="AK45" s="137" t="s">
        <v>631</v>
      </c>
      <c r="AL45" s="137" t="s">
        <v>631</v>
      </c>
      <c r="AM45" s="137">
        <v>0</v>
      </c>
      <c r="AN45" s="137">
        <v>0</v>
      </c>
      <c r="AO45" s="137">
        <v>0</v>
      </c>
    </row>
    <row r="46" spans="1:41" ht="18" customHeight="1">
      <c r="A46" s="136" t="s">
        <v>693</v>
      </c>
      <c r="B46" s="136" t="s">
        <v>694</v>
      </c>
      <c r="C46" s="137">
        <v>22810</v>
      </c>
      <c r="D46" s="137">
        <v>21045</v>
      </c>
      <c r="E46" s="137">
        <v>19325</v>
      </c>
      <c r="F46" s="137">
        <v>17549</v>
      </c>
      <c r="G46" s="137">
        <v>376</v>
      </c>
      <c r="H46" s="137">
        <v>367</v>
      </c>
      <c r="I46" s="137">
        <v>342</v>
      </c>
      <c r="J46" s="137">
        <v>321</v>
      </c>
      <c r="K46" s="137">
        <v>298</v>
      </c>
      <c r="L46" s="137">
        <v>283</v>
      </c>
      <c r="M46" s="137">
        <v>260</v>
      </c>
      <c r="N46" s="137">
        <v>238</v>
      </c>
      <c r="O46" s="137">
        <v>199</v>
      </c>
      <c r="P46" s="137">
        <v>172</v>
      </c>
      <c r="Q46" s="137">
        <v>146</v>
      </c>
      <c r="R46" s="137">
        <v>136</v>
      </c>
      <c r="S46" s="137">
        <v>116</v>
      </c>
      <c r="T46" s="137">
        <v>102</v>
      </c>
      <c r="U46" s="137">
        <v>91</v>
      </c>
      <c r="V46" s="137">
        <v>78</v>
      </c>
      <c r="W46" s="137">
        <v>64</v>
      </c>
      <c r="X46" s="137">
        <v>52</v>
      </c>
      <c r="Y46" s="137">
        <v>41</v>
      </c>
      <c r="Z46" s="137">
        <v>37</v>
      </c>
      <c r="AA46" s="137">
        <v>31</v>
      </c>
      <c r="AB46" s="137">
        <v>24</v>
      </c>
      <c r="AC46" s="137">
        <v>20</v>
      </c>
      <c r="AD46" s="137">
        <v>17</v>
      </c>
      <c r="AE46" s="137">
        <v>13</v>
      </c>
      <c r="AF46" s="137">
        <v>12</v>
      </c>
      <c r="AG46" s="137">
        <v>10</v>
      </c>
      <c r="AH46" s="137">
        <v>9</v>
      </c>
      <c r="AI46" s="137">
        <v>10</v>
      </c>
      <c r="AJ46" s="137">
        <v>8</v>
      </c>
      <c r="AK46" s="137">
        <v>7</v>
      </c>
      <c r="AL46" s="137">
        <v>5</v>
      </c>
      <c r="AM46" s="137">
        <v>0</v>
      </c>
      <c r="AN46" s="137">
        <v>0</v>
      </c>
      <c r="AO46" s="137">
        <v>0</v>
      </c>
    </row>
    <row r="47" spans="1:41" ht="18" customHeight="1">
      <c r="A47" s="136" t="s">
        <v>695</v>
      </c>
      <c r="B47" s="136" t="s">
        <v>696</v>
      </c>
      <c r="C47" s="137">
        <v>244</v>
      </c>
      <c r="D47" s="137">
        <v>202</v>
      </c>
      <c r="E47" s="137">
        <v>180</v>
      </c>
      <c r="F47" s="137">
        <v>173</v>
      </c>
      <c r="G47" s="137">
        <v>146</v>
      </c>
      <c r="H47" s="137">
        <v>144</v>
      </c>
      <c r="I47" s="137">
        <v>137</v>
      </c>
      <c r="J47" s="137">
        <v>130</v>
      </c>
      <c r="K47" s="137">
        <v>122</v>
      </c>
      <c r="L47" s="137">
        <v>114</v>
      </c>
      <c r="M47" s="137">
        <v>112</v>
      </c>
      <c r="N47" s="137">
        <v>102</v>
      </c>
      <c r="O47" s="137">
        <v>96</v>
      </c>
      <c r="P47" s="137">
        <v>85</v>
      </c>
      <c r="Q47" s="137">
        <v>79</v>
      </c>
      <c r="R47" s="137">
        <v>68</v>
      </c>
      <c r="S47" s="137">
        <v>54</v>
      </c>
      <c r="T47" s="137">
        <v>52</v>
      </c>
      <c r="U47" s="137">
        <v>42</v>
      </c>
      <c r="V47" s="137">
        <v>40</v>
      </c>
      <c r="W47" s="137">
        <v>37</v>
      </c>
      <c r="X47" s="137">
        <v>31</v>
      </c>
      <c r="Y47" s="137">
        <v>20</v>
      </c>
      <c r="Z47" s="137">
        <v>17</v>
      </c>
      <c r="AA47" s="137">
        <v>12</v>
      </c>
      <c r="AB47" s="137">
        <v>9</v>
      </c>
      <c r="AC47" s="137">
        <v>7</v>
      </c>
      <c r="AD47" s="137" t="s">
        <v>631</v>
      </c>
      <c r="AE47" s="137" t="s">
        <v>631</v>
      </c>
      <c r="AF47" s="137">
        <v>0</v>
      </c>
      <c r="AG47" s="137">
        <v>0</v>
      </c>
      <c r="AH47" s="137">
        <v>0</v>
      </c>
      <c r="AI47" s="137">
        <v>0</v>
      </c>
      <c r="AJ47" s="137">
        <v>0</v>
      </c>
      <c r="AK47" s="137">
        <v>0</v>
      </c>
      <c r="AL47" s="137">
        <v>0</v>
      </c>
      <c r="AM47" s="137">
        <v>0</v>
      </c>
      <c r="AN47" s="137">
        <v>0</v>
      </c>
      <c r="AO47" s="137">
        <v>0</v>
      </c>
    </row>
    <row r="48" spans="1:41" ht="18" customHeight="1">
      <c r="A48" s="136" t="s">
        <v>697</v>
      </c>
      <c r="B48" s="136" t="s">
        <v>698</v>
      </c>
      <c r="C48" s="137">
        <v>562</v>
      </c>
      <c r="D48" s="137">
        <v>480</v>
      </c>
      <c r="E48" s="137">
        <v>425</v>
      </c>
      <c r="F48" s="137">
        <v>377</v>
      </c>
      <c r="G48" s="137">
        <v>321</v>
      </c>
      <c r="H48" s="137">
        <v>315</v>
      </c>
      <c r="I48" s="137">
        <v>291</v>
      </c>
      <c r="J48" s="137">
        <v>281</v>
      </c>
      <c r="K48" s="137">
        <v>254</v>
      </c>
      <c r="L48" s="137">
        <v>237</v>
      </c>
      <c r="M48" s="137">
        <v>216</v>
      </c>
      <c r="N48" s="137">
        <v>209</v>
      </c>
      <c r="O48" s="137">
        <v>181</v>
      </c>
      <c r="P48" s="137">
        <v>157</v>
      </c>
      <c r="Q48" s="137">
        <v>139</v>
      </c>
      <c r="R48" s="137">
        <v>124</v>
      </c>
      <c r="S48" s="137">
        <v>107</v>
      </c>
      <c r="T48" s="137">
        <v>93</v>
      </c>
      <c r="U48" s="137">
        <v>79</v>
      </c>
      <c r="V48" s="137">
        <v>78</v>
      </c>
      <c r="W48" s="137">
        <v>102</v>
      </c>
      <c r="X48" s="137">
        <v>86</v>
      </c>
      <c r="Y48" s="137">
        <v>67</v>
      </c>
      <c r="Z48" s="137">
        <v>55</v>
      </c>
      <c r="AA48" s="137">
        <v>43</v>
      </c>
      <c r="AB48" s="137">
        <v>30</v>
      </c>
      <c r="AC48" s="137">
        <v>20</v>
      </c>
      <c r="AD48" s="137">
        <v>6</v>
      </c>
      <c r="AE48" s="137">
        <v>6</v>
      </c>
      <c r="AF48" s="137">
        <v>5</v>
      </c>
      <c r="AG48" s="137" t="s">
        <v>631</v>
      </c>
      <c r="AH48" s="137" t="s">
        <v>631</v>
      </c>
      <c r="AI48" s="137" t="s">
        <v>631</v>
      </c>
      <c r="AJ48" s="137" t="s">
        <v>631</v>
      </c>
      <c r="AK48" s="137" t="s">
        <v>631</v>
      </c>
      <c r="AL48" s="137" t="s">
        <v>631</v>
      </c>
      <c r="AM48" s="137">
        <v>0</v>
      </c>
      <c r="AN48" s="137">
        <v>0</v>
      </c>
      <c r="AO48" s="137">
        <v>0</v>
      </c>
    </row>
    <row r="49" spans="1:41" ht="18" customHeight="1">
      <c r="A49" s="136" t="s">
        <v>699</v>
      </c>
      <c r="B49" s="136" t="s">
        <v>700</v>
      </c>
      <c r="C49" s="137">
        <v>384</v>
      </c>
      <c r="D49" s="137">
        <v>300</v>
      </c>
      <c r="E49" s="137">
        <v>267</v>
      </c>
      <c r="F49" s="137">
        <v>245</v>
      </c>
      <c r="G49" s="137">
        <v>215</v>
      </c>
      <c r="H49" s="137">
        <v>204</v>
      </c>
      <c r="I49" s="137">
        <v>192</v>
      </c>
      <c r="J49" s="137">
        <v>180</v>
      </c>
      <c r="K49" s="137">
        <v>166</v>
      </c>
      <c r="L49" s="137">
        <v>162</v>
      </c>
      <c r="M49" s="137">
        <v>151</v>
      </c>
      <c r="N49" s="137">
        <v>135</v>
      </c>
      <c r="O49" s="137">
        <v>126</v>
      </c>
      <c r="P49" s="137">
        <v>107</v>
      </c>
      <c r="Q49" s="137">
        <v>95</v>
      </c>
      <c r="R49" s="137">
        <v>83</v>
      </c>
      <c r="S49" s="137">
        <v>71</v>
      </c>
      <c r="T49" s="137">
        <v>62</v>
      </c>
      <c r="U49" s="137">
        <v>54</v>
      </c>
      <c r="V49" s="137">
        <v>49</v>
      </c>
      <c r="W49" s="137">
        <v>44</v>
      </c>
      <c r="X49" s="137">
        <v>39</v>
      </c>
      <c r="Y49" s="137">
        <v>30</v>
      </c>
      <c r="Z49" s="137">
        <v>23</v>
      </c>
      <c r="AA49" s="137">
        <v>16</v>
      </c>
      <c r="AB49" s="137">
        <v>14</v>
      </c>
      <c r="AC49" s="137">
        <v>10</v>
      </c>
      <c r="AD49" s="137" t="s">
        <v>631</v>
      </c>
      <c r="AE49" s="137" t="s">
        <v>631</v>
      </c>
      <c r="AF49" s="137">
        <v>0</v>
      </c>
      <c r="AG49" s="137" t="s">
        <v>631</v>
      </c>
      <c r="AH49" s="137" t="s">
        <v>631</v>
      </c>
      <c r="AI49" s="137">
        <v>0</v>
      </c>
      <c r="AJ49" s="137" t="s">
        <v>631</v>
      </c>
      <c r="AK49" s="137" t="s">
        <v>631</v>
      </c>
      <c r="AL49" s="137" t="s">
        <v>631</v>
      </c>
      <c r="AM49" s="137">
        <v>0</v>
      </c>
      <c r="AN49" s="137">
        <v>0</v>
      </c>
      <c r="AO49" s="137">
        <v>0</v>
      </c>
    </row>
    <row r="50" spans="1:41" ht="18" customHeight="1">
      <c r="A50" s="136" t="s">
        <v>701</v>
      </c>
      <c r="B50" s="136" t="s">
        <v>702</v>
      </c>
      <c r="C50" s="137">
        <v>1933</v>
      </c>
      <c r="D50" s="137">
        <v>1658</v>
      </c>
      <c r="E50" s="137">
        <v>1443</v>
      </c>
      <c r="F50" s="137">
        <v>1328</v>
      </c>
      <c r="G50" s="137">
        <v>1146</v>
      </c>
      <c r="H50" s="137">
        <v>1097</v>
      </c>
      <c r="I50" s="137">
        <v>1020</v>
      </c>
      <c r="J50" s="137">
        <v>960</v>
      </c>
      <c r="K50" s="137">
        <v>892</v>
      </c>
      <c r="L50" s="137">
        <v>844</v>
      </c>
      <c r="M50" s="137">
        <v>767</v>
      </c>
      <c r="N50" s="137">
        <v>693</v>
      </c>
      <c r="O50" s="137">
        <v>619</v>
      </c>
      <c r="P50" s="137">
        <v>551</v>
      </c>
      <c r="Q50" s="137">
        <v>509</v>
      </c>
      <c r="R50" s="137">
        <v>451</v>
      </c>
      <c r="S50" s="137">
        <v>407</v>
      </c>
      <c r="T50" s="137">
        <v>374</v>
      </c>
      <c r="U50" s="137">
        <v>336</v>
      </c>
      <c r="V50" s="137">
        <v>322</v>
      </c>
      <c r="W50" s="137">
        <v>285</v>
      </c>
      <c r="X50" s="137">
        <v>257</v>
      </c>
      <c r="Y50" s="137">
        <v>196</v>
      </c>
      <c r="Z50" s="137">
        <v>167</v>
      </c>
      <c r="AA50" s="137">
        <v>134</v>
      </c>
      <c r="AB50" s="137">
        <v>96</v>
      </c>
      <c r="AC50" s="137">
        <v>77</v>
      </c>
      <c r="AD50" s="137">
        <v>53</v>
      </c>
      <c r="AE50" s="137">
        <v>24</v>
      </c>
      <c r="AF50" s="137">
        <v>16</v>
      </c>
      <c r="AG50" s="137">
        <v>14</v>
      </c>
      <c r="AH50" s="137">
        <v>11</v>
      </c>
      <c r="AI50" s="137">
        <v>9</v>
      </c>
      <c r="AJ50" s="137">
        <v>9</v>
      </c>
      <c r="AK50" s="137">
        <v>5</v>
      </c>
      <c r="AL50" s="137" t="s">
        <v>631</v>
      </c>
      <c r="AM50" s="137">
        <v>0</v>
      </c>
      <c r="AN50" s="137">
        <v>0</v>
      </c>
      <c r="AO50" s="137">
        <v>0</v>
      </c>
    </row>
    <row r="51" spans="1:41" ht="18" customHeight="1">
      <c r="A51" s="136" t="s">
        <v>703</v>
      </c>
      <c r="B51" s="136" t="s">
        <v>704</v>
      </c>
      <c r="C51" s="137">
        <v>92</v>
      </c>
      <c r="D51" s="137">
        <v>77</v>
      </c>
      <c r="E51" s="137">
        <v>72</v>
      </c>
      <c r="F51" s="137">
        <v>63</v>
      </c>
      <c r="G51" s="137">
        <v>52</v>
      </c>
      <c r="H51" s="137">
        <v>48</v>
      </c>
      <c r="I51" s="137">
        <v>49</v>
      </c>
      <c r="J51" s="137">
        <v>49</v>
      </c>
      <c r="K51" s="137">
        <v>45</v>
      </c>
      <c r="L51" s="137">
        <v>46</v>
      </c>
      <c r="M51" s="137">
        <v>42</v>
      </c>
      <c r="N51" s="137">
        <v>39</v>
      </c>
      <c r="O51" s="137">
        <v>33</v>
      </c>
      <c r="P51" s="137">
        <v>31</v>
      </c>
      <c r="Q51" s="137">
        <v>20</v>
      </c>
      <c r="R51" s="137">
        <v>20</v>
      </c>
      <c r="S51" s="137">
        <v>21</v>
      </c>
      <c r="T51" s="137">
        <v>21</v>
      </c>
      <c r="U51" s="137">
        <v>19</v>
      </c>
      <c r="V51" s="137">
        <v>15</v>
      </c>
      <c r="W51" s="137">
        <v>14</v>
      </c>
      <c r="X51" s="137">
        <v>11</v>
      </c>
      <c r="Y51" s="137" t="s">
        <v>631</v>
      </c>
      <c r="Z51" s="137" t="s">
        <v>631</v>
      </c>
      <c r="AA51" s="137" t="s">
        <v>631</v>
      </c>
      <c r="AB51" s="137" t="s">
        <v>631</v>
      </c>
      <c r="AC51" s="137" t="s">
        <v>631</v>
      </c>
      <c r="AD51" s="137" t="s">
        <v>631</v>
      </c>
      <c r="AE51" s="137" t="s">
        <v>631</v>
      </c>
      <c r="AF51" s="137" t="s">
        <v>631</v>
      </c>
      <c r="AG51" s="137" t="s">
        <v>631</v>
      </c>
      <c r="AH51" s="137" t="s">
        <v>631</v>
      </c>
      <c r="AI51" s="137" t="s">
        <v>631</v>
      </c>
      <c r="AJ51" s="137" t="s">
        <v>631</v>
      </c>
      <c r="AK51" s="137" t="s">
        <v>631</v>
      </c>
      <c r="AL51" s="137" t="s">
        <v>631</v>
      </c>
      <c r="AM51" s="137">
        <v>0</v>
      </c>
      <c r="AN51" s="137">
        <v>0</v>
      </c>
      <c r="AO51" s="137">
        <v>0</v>
      </c>
    </row>
    <row r="52" spans="1:41" ht="18" customHeight="1">
      <c r="A52" s="136" t="s">
        <v>705</v>
      </c>
      <c r="B52" s="136" t="s">
        <v>706</v>
      </c>
      <c r="C52" s="137">
        <v>191</v>
      </c>
      <c r="D52" s="137">
        <v>151</v>
      </c>
      <c r="E52" s="137">
        <v>129</v>
      </c>
      <c r="F52" s="137">
        <v>130</v>
      </c>
      <c r="G52" s="137">
        <v>98</v>
      </c>
      <c r="H52" s="137">
        <v>96</v>
      </c>
      <c r="I52" s="137">
        <v>92</v>
      </c>
      <c r="J52" s="137">
        <v>85</v>
      </c>
      <c r="K52" s="137">
        <v>81</v>
      </c>
      <c r="L52" s="137">
        <v>76</v>
      </c>
      <c r="M52" s="137">
        <v>70</v>
      </c>
      <c r="N52" s="137">
        <v>61</v>
      </c>
      <c r="O52" s="137">
        <v>51</v>
      </c>
      <c r="P52" s="137">
        <v>45</v>
      </c>
      <c r="Q52" s="137">
        <v>43</v>
      </c>
      <c r="R52" s="137">
        <v>40</v>
      </c>
      <c r="S52" s="137">
        <v>39</v>
      </c>
      <c r="T52" s="137">
        <v>32</v>
      </c>
      <c r="U52" s="137">
        <v>30</v>
      </c>
      <c r="V52" s="137">
        <v>27</v>
      </c>
      <c r="W52" s="137">
        <v>22</v>
      </c>
      <c r="X52" s="137">
        <v>20</v>
      </c>
      <c r="Y52" s="137">
        <v>17</v>
      </c>
      <c r="Z52" s="137">
        <v>16</v>
      </c>
      <c r="AA52" s="137">
        <v>12</v>
      </c>
      <c r="AB52" s="137">
        <v>9</v>
      </c>
      <c r="AC52" s="137" t="s">
        <v>631</v>
      </c>
      <c r="AD52" s="137" t="s">
        <v>631</v>
      </c>
      <c r="AE52" s="137" t="s">
        <v>631</v>
      </c>
      <c r="AF52" s="137" t="s">
        <v>631</v>
      </c>
      <c r="AG52" s="137" t="s">
        <v>631</v>
      </c>
      <c r="AH52" s="137" t="s">
        <v>631</v>
      </c>
      <c r="AI52" s="137">
        <v>0</v>
      </c>
      <c r="AJ52" s="137">
        <v>0</v>
      </c>
      <c r="AK52" s="137">
        <v>0</v>
      </c>
      <c r="AL52" s="137">
        <v>0</v>
      </c>
      <c r="AM52" s="137">
        <v>0</v>
      </c>
      <c r="AN52" s="137">
        <v>0</v>
      </c>
      <c r="AO52" s="137">
        <v>0</v>
      </c>
    </row>
    <row r="53" spans="1:41" ht="18" customHeight="1">
      <c r="A53" s="136" t="s">
        <v>707</v>
      </c>
      <c r="B53" s="136" t="s">
        <v>708</v>
      </c>
      <c r="C53" s="137">
        <v>141</v>
      </c>
      <c r="D53" s="137">
        <v>123</v>
      </c>
      <c r="E53" s="137">
        <v>103</v>
      </c>
      <c r="F53" s="137">
        <v>91</v>
      </c>
      <c r="G53" s="137">
        <v>81</v>
      </c>
      <c r="H53" s="137">
        <v>83</v>
      </c>
      <c r="I53" s="137">
        <v>80</v>
      </c>
      <c r="J53" s="137">
        <v>75</v>
      </c>
      <c r="K53" s="137">
        <v>68</v>
      </c>
      <c r="L53" s="137">
        <v>71</v>
      </c>
      <c r="M53" s="137">
        <v>66</v>
      </c>
      <c r="N53" s="137">
        <v>60</v>
      </c>
      <c r="O53" s="137">
        <v>58</v>
      </c>
      <c r="P53" s="137">
        <v>50</v>
      </c>
      <c r="Q53" s="137">
        <v>48</v>
      </c>
      <c r="R53" s="137">
        <v>46</v>
      </c>
      <c r="S53" s="137">
        <v>40</v>
      </c>
      <c r="T53" s="137">
        <v>38</v>
      </c>
      <c r="U53" s="137">
        <v>34</v>
      </c>
      <c r="V53" s="137">
        <v>31</v>
      </c>
      <c r="W53" s="137">
        <v>22</v>
      </c>
      <c r="X53" s="137">
        <v>20</v>
      </c>
      <c r="Y53" s="137">
        <v>18</v>
      </c>
      <c r="Z53" s="137">
        <v>15</v>
      </c>
      <c r="AA53" s="137">
        <v>10</v>
      </c>
      <c r="AB53" s="137">
        <v>5</v>
      </c>
      <c r="AC53" s="137" t="s">
        <v>631</v>
      </c>
      <c r="AD53" s="137" t="s">
        <v>631</v>
      </c>
      <c r="AE53" s="137" t="s">
        <v>631</v>
      </c>
      <c r="AF53" s="137" t="s">
        <v>631</v>
      </c>
      <c r="AG53" s="137" t="s">
        <v>631</v>
      </c>
      <c r="AH53" s="137" t="s">
        <v>631</v>
      </c>
      <c r="AI53" s="137" t="s">
        <v>631</v>
      </c>
      <c r="AJ53" s="137" t="s">
        <v>631</v>
      </c>
      <c r="AK53" s="137">
        <v>0</v>
      </c>
      <c r="AL53" s="137">
        <v>0</v>
      </c>
      <c r="AM53" s="137">
        <v>0</v>
      </c>
      <c r="AN53" s="137">
        <v>0</v>
      </c>
      <c r="AO53" s="137">
        <v>0</v>
      </c>
    </row>
    <row r="54" spans="1:41" ht="18" customHeight="1">
      <c r="A54" s="136" t="s">
        <v>709</v>
      </c>
      <c r="B54" s="136" t="s">
        <v>710</v>
      </c>
      <c r="C54" s="137">
        <v>84</v>
      </c>
      <c r="D54" s="137">
        <v>69</v>
      </c>
      <c r="E54" s="137">
        <v>63</v>
      </c>
      <c r="F54" s="137">
        <v>53</v>
      </c>
      <c r="G54" s="137">
        <v>47</v>
      </c>
      <c r="H54" s="137">
        <v>43</v>
      </c>
      <c r="I54" s="137">
        <v>36</v>
      </c>
      <c r="J54" s="137">
        <v>32</v>
      </c>
      <c r="K54" s="137">
        <v>31</v>
      </c>
      <c r="L54" s="137">
        <v>30</v>
      </c>
      <c r="M54" s="137">
        <v>28</v>
      </c>
      <c r="N54" s="137">
        <v>23</v>
      </c>
      <c r="O54" s="137">
        <v>19</v>
      </c>
      <c r="P54" s="137">
        <v>18</v>
      </c>
      <c r="Q54" s="137">
        <v>22</v>
      </c>
      <c r="R54" s="137">
        <v>20</v>
      </c>
      <c r="S54" s="137">
        <v>16</v>
      </c>
      <c r="T54" s="137">
        <v>11</v>
      </c>
      <c r="U54" s="137">
        <v>12</v>
      </c>
      <c r="V54" s="137">
        <v>12</v>
      </c>
      <c r="W54" s="137">
        <v>11</v>
      </c>
      <c r="X54" s="137">
        <v>10</v>
      </c>
      <c r="Y54" s="137">
        <v>8</v>
      </c>
      <c r="Z54" s="137">
        <v>7</v>
      </c>
      <c r="AA54" s="137">
        <v>7</v>
      </c>
      <c r="AB54" s="137">
        <v>5</v>
      </c>
      <c r="AC54" s="137" t="s">
        <v>631</v>
      </c>
      <c r="AD54" s="137" t="s">
        <v>631</v>
      </c>
      <c r="AE54" s="137" t="s">
        <v>631</v>
      </c>
      <c r="AF54" s="137">
        <v>0</v>
      </c>
      <c r="AG54" s="137">
        <v>0</v>
      </c>
      <c r="AH54" s="137">
        <v>0</v>
      </c>
      <c r="AI54" s="137">
        <v>0</v>
      </c>
      <c r="AJ54" s="137">
        <v>0</v>
      </c>
      <c r="AK54" s="137">
        <v>0</v>
      </c>
      <c r="AL54" s="137">
        <v>0</v>
      </c>
      <c r="AM54" s="137">
        <v>0</v>
      </c>
      <c r="AN54" s="137">
        <v>0</v>
      </c>
      <c r="AO54" s="137">
        <v>0</v>
      </c>
    </row>
    <row r="55" spans="1:41" ht="18" customHeight="1">
      <c r="A55" s="136" t="s">
        <v>711</v>
      </c>
      <c r="B55" s="136" t="s">
        <v>712</v>
      </c>
      <c r="C55" s="137">
        <v>185</v>
      </c>
      <c r="D55" s="137">
        <v>169</v>
      </c>
      <c r="E55" s="137">
        <v>150</v>
      </c>
      <c r="F55" s="137">
        <v>140</v>
      </c>
      <c r="G55" s="137">
        <v>108</v>
      </c>
      <c r="H55" s="137">
        <v>105</v>
      </c>
      <c r="I55" s="137">
        <v>101</v>
      </c>
      <c r="J55" s="137">
        <v>98</v>
      </c>
      <c r="K55" s="137">
        <v>95</v>
      </c>
      <c r="L55" s="137">
        <v>88</v>
      </c>
      <c r="M55" s="137">
        <v>83</v>
      </c>
      <c r="N55" s="137">
        <v>76</v>
      </c>
      <c r="O55" s="137">
        <v>73</v>
      </c>
      <c r="P55" s="137">
        <v>69</v>
      </c>
      <c r="Q55" s="137">
        <v>60</v>
      </c>
      <c r="R55" s="137">
        <v>48</v>
      </c>
      <c r="S55" s="137">
        <v>41</v>
      </c>
      <c r="T55" s="137">
        <v>39</v>
      </c>
      <c r="U55" s="137">
        <v>29</v>
      </c>
      <c r="V55" s="137">
        <v>30</v>
      </c>
      <c r="W55" s="137">
        <v>27</v>
      </c>
      <c r="X55" s="137">
        <v>26</v>
      </c>
      <c r="Y55" s="137">
        <v>17</v>
      </c>
      <c r="Z55" s="137">
        <v>15</v>
      </c>
      <c r="AA55" s="137">
        <v>9</v>
      </c>
      <c r="AB55" s="137">
        <v>7</v>
      </c>
      <c r="AC55" s="137">
        <v>6</v>
      </c>
      <c r="AD55" s="137">
        <v>7</v>
      </c>
      <c r="AE55" s="137" t="s">
        <v>631</v>
      </c>
      <c r="AF55" s="137" t="s">
        <v>631</v>
      </c>
      <c r="AG55" s="137" t="s">
        <v>631</v>
      </c>
      <c r="AH55" s="137" t="s">
        <v>631</v>
      </c>
      <c r="AI55" s="137" t="s">
        <v>631</v>
      </c>
      <c r="AJ55" s="137" t="s">
        <v>631</v>
      </c>
      <c r="AK55" s="137">
        <v>0</v>
      </c>
      <c r="AL55" s="137">
        <v>0</v>
      </c>
      <c r="AM55" s="137">
        <v>0</v>
      </c>
      <c r="AN55" s="137">
        <v>0</v>
      </c>
      <c r="AO55" s="137">
        <v>0</v>
      </c>
    </row>
    <row r="56" spans="1:41" ht="18" customHeight="1">
      <c r="A56" s="136" t="s">
        <v>713</v>
      </c>
      <c r="B56" s="136" t="s">
        <v>714</v>
      </c>
      <c r="C56" s="137">
        <v>112</v>
      </c>
      <c r="D56" s="137">
        <v>99</v>
      </c>
      <c r="E56" s="137">
        <v>80</v>
      </c>
      <c r="F56" s="137">
        <v>72</v>
      </c>
      <c r="G56" s="137">
        <v>66</v>
      </c>
      <c r="H56" s="137">
        <v>64</v>
      </c>
      <c r="I56" s="137">
        <v>58</v>
      </c>
      <c r="J56" s="137">
        <v>51</v>
      </c>
      <c r="K56" s="137">
        <v>54</v>
      </c>
      <c r="L56" s="137">
        <v>49</v>
      </c>
      <c r="M56" s="137">
        <v>47</v>
      </c>
      <c r="N56" s="137">
        <v>46</v>
      </c>
      <c r="O56" s="137">
        <v>46</v>
      </c>
      <c r="P56" s="137">
        <v>44</v>
      </c>
      <c r="Q56" s="137">
        <v>43</v>
      </c>
      <c r="R56" s="137">
        <v>40</v>
      </c>
      <c r="S56" s="137">
        <v>39</v>
      </c>
      <c r="T56" s="137">
        <v>35</v>
      </c>
      <c r="U56" s="137">
        <v>33</v>
      </c>
      <c r="V56" s="137">
        <v>33</v>
      </c>
      <c r="W56" s="137">
        <v>34</v>
      </c>
      <c r="X56" s="137">
        <v>31</v>
      </c>
      <c r="Y56" s="137">
        <v>25</v>
      </c>
      <c r="Z56" s="137">
        <v>17</v>
      </c>
      <c r="AA56" s="137">
        <v>12</v>
      </c>
      <c r="AB56" s="137">
        <v>6</v>
      </c>
      <c r="AC56" s="137">
        <v>5</v>
      </c>
      <c r="AD56" s="137" t="s">
        <v>631</v>
      </c>
      <c r="AE56" s="137" t="s">
        <v>631</v>
      </c>
      <c r="AF56" s="137" t="s">
        <v>631</v>
      </c>
      <c r="AG56" s="137" t="s">
        <v>631</v>
      </c>
      <c r="AH56" s="137">
        <v>0</v>
      </c>
      <c r="AI56" s="137">
        <v>0</v>
      </c>
      <c r="AJ56" s="137">
        <v>0</v>
      </c>
      <c r="AK56" s="137">
        <v>0</v>
      </c>
      <c r="AL56" s="137">
        <v>0</v>
      </c>
      <c r="AM56" s="137">
        <v>0</v>
      </c>
      <c r="AN56" s="137">
        <v>0</v>
      </c>
      <c r="AO56" s="137">
        <v>0</v>
      </c>
    </row>
    <row r="57" spans="1:41" ht="18" customHeight="1">
      <c r="A57" s="136" t="s">
        <v>715</v>
      </c>
      <c r="B57" s="136" t="s">
        <v>716</v>
      </c>
      <c r="C57" s="137">
        <v>247</v>
      </c>
      <c r="D57" s="137">
        <v>213</v>
      </c>
      <c r="E57" s="137">
        <v>187</v>
      </c>
      <c r="F57" s="137">
        <v>169</v>
      </c>
      <c r="G57" s="137">
        <v>156</v>
      </c>
      <c r="H57" s="137">
        <v>148</v>
      </c>
      <c r="I57" s="137">
        <v>134</v>
      </c>
      <c r="J57" s="137">
        <v>127</v>
      </c>
      <c r="K57" s="137">
        <v>104</v>
      </c>
      <c r="L57" s="137">
        <v>97</v>
      </c>
      <c r="M57" s="137">
        <v>79</v>
      </c>
      <c r="N57" s="137">
        <v>75</v>
      </c>
      <c r="O57" s="137">
        <v>66</v>
      </c>
      <c r="P57" s="137">
        <v>61</v>
      </c>
      <c r="Q57" s="137">
        <v>56</v>
      </c>
      <c r="R57" s="137">
        <v>48</v>
      </c>
      <c r="S57" s="137">
        <v>52</v>
      </c>
      <c r="T57" s="137">
        <v>51</v>
      </c>
      <c r="U57" s="137">
        <v>48</v>
      </c>
      <c r="V57" s="137">
        <v>50</v>
      </c>
      <c r="W57" s="137">
        <v>45</v>
      </c>
      <c r="X57" s="137">
        <v>39</v>
      </c>
      <c r="Y57" s="137">
        <v>29</v>
      </c>
      <c r="Z57" s="137">
        <v>27</v>
      </c>
      <c r="AA57" s="137">
        <v>20</v>
      </c>
      <c r="AB57" s="137">
        <v>14</v>
      </c>
      <c r="AC57" s="137">
        <v>11</v>
      </c>
      <c r="AD57" s="137">
        <v>9</v>
      </c>
      <c r="AE57" s="137">
        <v>6</v>
      </c>
      <c r="AF57" s="137">
        <v>5</v>
      </c>
      <c r="AG57" s="137" t="s">
        <v>631</v>
      </c>
      <c r="AH57" s="137" t="s">
        <v>631</v>
      </c>
      <c r="AI57" s="137" t="s">
        <v>631</v>
      </c>
      <c r="AJ57" s="137" t="s">
        <v>631</v>
      </c>
      <c r="AK57" s="137" t="s">
        <v>631</v>
      </c>
      <c r="AL57" s="137" t="s">
        <v>631</v>
      </c>
      <c r="AM57" s="137">
        <v>0</v>
      </c>
      <c r="AN57" s="137">
        <v>0</v>
      </c>
      <c r="AO57" s="137">
        <v>0</v>
      </c>
    </row>
    <row r="58" spans="1:41" ht="18" customHeight="1">
      <c r="A58" s="136" t="s">
        <v>717</v>
      </c>
      <c r="B58" s="136" t="s">
        <v>718</v>
      </c>
      <c r="C58" s="137">
        <v>148</v>
      </c>
      <c r="D58" s="137">
        <v>116</v>
      </c>
      <c r="E58" s="137">
        <v>101</v>
      </c>
      <c r="F58" s="137">
        <v>91</v>
      </c>
      <c r="G58" s="137">
        <v>78</v>
      </c>
      <c r="H58" s="137">
        <v>72</v>
      </c>
      <c r="I58" s="137">
        <v>65</v>
      </c>
      <c r="J58" s="137">
        <v>67</v>
      </c>
      <c r="K58" s="137">
        <v>59</v>
      </c>
      <c r="L58" s="137">
        <v>58</v>
      </c>
      <c r="M58" s="137">
        <v>51</v>
      </c>
      <c r="N58" s="137">
        <v>48</v>
      </c>
      <c r="O58" s="137">
        <v>46</v>
      </c>
      <c r="P58" s="137">
        <v>37</v>
      </c>
      <c r="Q58" s="137">
        <v>38</v>
      </c>
      <c r="R58" s="137">
        <v>31</v>
      </c>
      <c r="S58" s="137">
        <v>26</v>
      </c>
      <c r="T58" s="137">
        <v>26</v>
      </c>
      <c r="U58" s="137">
        <v>24</v>
      </c>
      <c r="V58" s="137">
        <v>22</v>
      </c>
      <c r="W58" s="137">
        <v>15</v>
      </c>
      <c r="X58" s="137">
        <v>14</v>
      </c>
      <c r="Y58" s="137">
        <v>9</v>
      </c>
      <c r="Z58" s="137">
        <v>6</v>
      </c>
      <c r="AA58" s="137">
        <v>6</v>
      </c>
      <c r="AB58" s="137" t="s">
        <v>631</v>
      </c>
      <c r="AC58" s="137" t="s">
        <v>631</v>
      </c>
      <c r="AD58" s="137" t="s">
        <v>631</v>
      </c>
      <c r="AE58" s="137">
        <v>0</v>
      </c>
      <c r="AF58" s="137">
        <v>0</v>
      </c>
      <c r="AG58" s="137">
        <v>0</v>
      </c>
      <c r="AH58" s="137">
        <v>0</v>
      </c>
      <c r="AI58" s="137">
        <v>0</v>
      </c>
      <c r="AJ58" s="137">
        <v>0</v>
      </c>
      <c r="AK58" s="137">
        <v>0</v>
      </c>
      <c r="AL58" s="137">
        <v>0</v>
      </c>
      <c r="AM58" s="137">
        <v>0</v>
      </c>
      <c r="AN58" s="137">
        <v>0</v>
      </c>
      <c r="AO58" s="137">
        <v>0</v>
      </c>
    </row>
    <row r="59" spans="1:41" ht="18" customHeight="1">
      <c r="A59" s="136" t="s">
        <v>719</v>
      </c>
      <c r="B59" s="136" t="s">
        <v>720</v>
      </c>
      <c r="C59" s="137">
        <v>132</v>
      </c>
      <c r="D59" s="137">
        <v>114</v>
      </c>
      <c r="E59" s="137">
        <v>104</v>
      </c>
      <c r="F59" s="137">
        <v>100</v>
      </c>
      <c r="G59" s="137">
        <v>93</v>
      </c>
      <c r="H59" s="137">
        <v>87</v>
      </c>
      <c r="I59" s="137">
        <v>80</v>
      </c>
      <c r="J59" s="137">
        <v>74</v>
      </c>
      <c r="K59" s="137">
        <v>68</v>
      </c>
      <c r="L59" s="137">
        <v>60</v>
      </c>
      <c r="M59" s="137">
        <v>55</v>
      </c>
      <c r="N59" s="137">
        <v>45</v>
      </c>
      <c r="O59" s="137">
        <v>39</v>
      </c>
      <c r="P59" s="137">
        <v>34</v>
      </c>
      <c r="Q59" s="137">
        <v>31</v>
      </c>
      <c r="R59" s="137">
        <v>25</v>
      </c>
      <c r="S59" s="137">
        <v>22</v>
      </c>
      <c r="T59" s="137">
        <v>16</v>
      </c>
      <c r="U59" s="137">
        <v>14</v>
      </c>
      <c r="V59" s="137">
        <v>15</v>
      </c>
      <c r="W59" s="137">
        <v>14</v>
      </c>
      <c r="X59" s="137">
        <v>13</v>
      </c>
      <c r="Y59" s="137">
        <v>9</v>
      </c>
      <c r="Z59" s="137">
        <v>8</v>
      </c>
      <c r="AA59" s="137">
        <v>7</v>
      </c>
      <c r="AB59" s="137">
        <v>7</v>
      </c>
      <c r="AC59" s="137">
        <v>5</v>
      </c>
      <c r="AD59" s="137" t="s">
        <v>631</v>
      </c>
      <c r="AE59" s="137">
        <v>0</v>
      </c>
      <c r="AF59" s="137">
        <v>0</v>
      </c>
      <c r="AG59" s="137">
        <v>0</v>
      </c>
      <c r="AH59" s="137">
        <v>0</v>
      </c>
      <c r="AI59" s="137">
        <v>0</v>
      </c>
      <c r="AJ59" s="137">
        <v>0</v>
      </c>
      <c r="AK59" s="137">
        <v>0</v>
      </c>
      <c r="AL59" s="137">
        <v>0</v>
      </c>
      <c r="AM59" s="137">
        <v>0</v>
      </c>
      <c r="AN59" s="137">
        <v>0</v>
      </c>
      <c r="AO59" s="137">
        <v>0</v>
      </c>
    </row>
    <row r="60" spans="1:41" ht="18" customHeight="1">
      <c r="A60" s="136" t="s">
        <v>721</v>
      </c>
      <c r="B60" s="136" t="s">
        <v>722</v>
      </c>
      <c r="C60" s="137">
        <v>181</v>
      </c>
      <c r="D60" s="137">
        <v>157</v>
      </c>
      <c r="E60" s="137">
        <v>125</v>
      </c>
      <c r="F60" s="137">
        <v>116</v>
      </c>
      <c r="G60" s="137">
        <v>104</v>
      </c>
      <c r="H60" s="137">
        <v>95</v>
      </c>
      <c r="I60" s="137">
        <v>94</v>
      </c>
      <c r="J60" s="137">
        <v>85</v>
      </c>
      <c r="K60" s="137">
        <v>83</v>
      </c>
      <c r="L60" s="137">
        <v>74</v>
      </c>
      <c r="M60" s="137">
        <v>71</v>
      </c>
      <c r="N60" s="137">
        <v>62</v>
      </c>
      <c r="O60" s="137">
        <v>50</v>
      </c>
      <c r="P60" s="137">
        <v>43</v>
      </c>
      <c r="Q60" s="137">
        <v>37</v>
      </c>
      <c r="R60" s="137">
        <v>32</v>
      </c>
      <c r="S60" s="137">
        <v>29</v>
      </c>
      <c r="T60" s="137">
        <v>29</v>
      </c>
      <c r="U60" s="137">
        <v>27</v>
      </c>
      <c r="V60" s="137">
        <v>25</v>
      </c>
      <c r="W60" s="137">
        <v>24</v>
      </c>
      <c r="X60" s="137">
        <v>24</v>
      </c>
      <c r="Y60" s="137">
        <v>20</v>
      </c>
      <c r="Z60" s="137">
        <v>18</v>
      </c>
      <c r="AA60" s="137">
        <v>14</v>
      </c>
      <c r="AB60" s="137">
        <v>9</v>
      </c>
      <c r="AC60" s="137">
        <v>9</v>
      </c>
      <c r="AD60" s="137">
        <v>8</v>
      </c>
      <c r="AE60" s="137" t="s">
        <v>631</v>
      </c>
      <c r="AF60" s="137" t="s">
        <v>631</v>
      </c>
      <c r="AG60" s="137" t="s">
        <v>631</v>
      </c>
      <c r="AH60" s="137" t="s">
        <v>631</v>
      </c>
      <c r="AI60" s="137">
        <v>0</v>
      </c>
      <c r="AJ60" s="137">
        <v>0</v>
      </c>
      <c r="AK60" s="137">
        <v>0</v>
      </c>
      <c r="AL60" s="137">
        <v>0</v>
      </c>
      <c r="AM60" s="137">
        <v>0</v>
      </c>
      <c r="AN60" s="137">
        <v>0</v>
      </c>
      <c r="AO60" s="137">
        <v>0</v>
      </c>
    </row>
    <row r="61" spans="1:41" ht="18" customHeight="1">
      <c r="A61" s="136" t="s">
        <v>723</v>
      </c>
      <c r="B61" s="136" t="s">
        <v>724</v>
      </c>
      <c r="C61" s="137">
        <v>266</v>
      </c>
      <c r="D61" s="137">
        <v>232</v>
      </c>
      <c r="E61" s="137">
        <v>208</v>
      </c>
      <c r="F61" s="137">
        <v>193</v>
      </c>
      <c r="G61" s="137">
        <v>171</v>
      </c>
      <c r="H61" s="137">
        <v>164</v>
      </c>
      <c r="I61" s="137">
        <v>147</v>
      </c>
      <c r="J61" s="137">
        <v>142</v>
      </c>
      <c r="K61" s="137">
        <v>130</v>
      </c>
      <c r="L61" s="137">
        <v>126</v>
      </c>
      <c r="M61" s="137">
        <v>116</v>
      </c>
      <c r="N61" s="137">
        <v>101</v>
      </c>
      <c r="O61" s="137">
        <v>88</v>
      </c>
      <c r="P61" s="137">
        <v>77</v>
      </c>
      <c r="Q61" s="137">
        <v>73</v>
      </c>
      <c r="R61" s="137">
        <v>65</v>
      </c>
      <c r="S61" s="137">
        <v>50</v>
      </c>
      <c r="T61" s="137">
        <v>47</v>
      </c>
      <c r="U61" s="137">
        <v>38</v>
      </c>
      <c r="V61" s="137">
        <v>37</v>
      </c>
      <c r="W61" s="137">
        <v>34</v>
      </c>
      <c r="X61" s="137">
        <v>30</v>
      </c>
      <c r="Y61" s="137">
        <v>25</v>
      </c>
      <c r="Z61" s="137">
        <v>20</v>
      </c>
      <c r="AA61" s="137">
        <v>19</v>
      </c>
      <c r="AB61" s="137">
        <v>14</v>
      </c>
      <c r="AC61" s="137">
        <v>13</v>
      </c>
      <c r="AD61" s="137">
        <v>5</v>
      </c>
      <c r="AE61" s="137" t="s">
        <v>631</v>
      </c>
      <c r="AF61" s="137" t="s">
        <v>631</v>
      </c>
      <c r="AG61" s="137">
        <v>0</v>
      </c>
      <c r="AH61" s="137">
        <v>0</v>
      </c>
      <c r="AI61" s="137">
        <v>0</v>
      </c>
      <c r="AJ61" s="137">
        <v>0</v>
      </c>
      <c r="AK61" s="137">
        <v>0</v>
      </c>
      <c r="AL61" s="137">
        <v>0</v>
      </c>
      <c r="AM61" s="137">
        <v>0</v>
      </c>
      <c r="AN61" s="137">
        <v>0</v>
      </c>
      <c r="AO61" s="137">
        <v>0</v>
      </c>
    </row>
    <row r="62" spans="1:41" ht="18" customHeight="1">
      <c r="A62" s="136" t="s">
        <v>725</v>
      </c>
      <c r="B62" s="136" t="s">
        <v>726</v>
      </c>
      <c r="C62" s="137">
        <v>154</v>
      </c>
      <c r="D62" s="137">
        <v>138</v>
      </c>
      <c r="E62" s="137">
        <v>121</v>
      </c>
      <c r="F62" s="137">
        <v>108</v>
      </c>
      <c r="G62" s="137">
        <v>92</v>
      </c>
      <c r="H62" s="137">
        <v>92</v>
      </c>
      <c r="I62" s="137">
        <v>84</v>
      </c>
      <c r="J62" s="137">
        <v>75</v>
      </c>
      <c r="K62" s="137">
        <v>74</v>
      </c>
      <c r="L62" s="137">
        <v>69</v>
      </c>
      <c r="M62" s="137">
        <v>59</v>
      </c>
      <c r="N62" s="137">
        <v>57</v>
      </c>
      <c r="O62" s="137">
        <v>50</v>
      </c>
      <c r="P62" s="137">
        <v>42</v>
      </c>
      <c r="Q62" s="137">
        <v>38</v>
      </c>
      <c r="R62" s="137">
        <v>36</v>
      </c>
      <c r="S62" s="137">
        <v>32</v>
      </c>
      <c r="T62" s="137">
        <v>29</v>
      </c>
      <c r="U62" s="137">
        <v>28</v>
      </c>
      <c r="V62" s="137">
        <v>25</v>
      </c>
      <c r="W62" s="137">
        <v>23</v>
      </c>
      <c r="X62" s="137">
        <v>19</v>
      </c>
      <c r="Y62" s="137">
        <v>15</v>
      </c>
      <c r="Z62" s="137">
        <v>14</v>
      </c>
      <c r="AA62" s="137">
        <v>14</v>
      </c>
      <c r="AB62" s="137">
        <v>12</v>
      </c>
      <c r="AC62" s="137">
        <v>10</v>
      </c>
      <c r="AD62" s="137" t="s">
        <v>631</v>
      </c>
      <c r="AE62" s="137" t="s">
        <v>631</v>
      </c>
      <c r="AF62" s="137" t="s">
        <v>631</v>
      </c>
      <c r="AG62" s="137" t="s">
        <v>631</v>
      </c>
      <c r="AH62" s="137" t="s">
        <v>631</v>
      </c>
      <c r="AI62" s="137" t="s">
        <v>631</v>
      </c>
      <c r="AJ62" s="137" t="s">
        <v>631</v>
      </c>
      <c r="AK62" s="137">
        <v>0</v>
      </c>
      <c r="AL62" s="137">
        <v>0</v>
      </c>
      <c r="AM62" s="137">
        <v>0</v>
      </c>
      <c r="AN62" s="137">
        <v>0</v>
      </c>
      <c r="AO62" s="137">
        <v>0</v>
      </c>
    </row>
    <row r="63" spans="1:41" ht="18" customHeight="1">
      <c r="A63" s="136"/>
      <c r="B63" s="136" t="s">
        <v>727</v>
      </c>
      <c r="C63" s="137">
        <v>0</v>
      </c>
      <c r="D63" s="137">
        <v>0</v>
      </c>
      <c r="E63" s="137">
        <v>0</v>
      </c>
      <c r="F63" s="137" t="s">
        <v>631</v>
      </c>
      <c r="G63" s="137">
        <v>0</v>
      </c>
      <c r="H63" s="137">
        <v>0</v>
      </c>
      <c r="I63" s="137">
        <v>0</v>
      </c>
      <c r="J63" s="137">
        <v>0</v>
      </c>
      <c r="K63" s="137">
        <v>0</v>
      </c>
      <c r="L63" s="137">
        <v>0</v>
      </c>
      <c r="M63" s="137">
        <v>0</v>
      </c>
      <c r="N63" s="137">
        <v>0</v>
      </c>
      <c r="O63" s="137">
        <v>0</v>
      </c>
      <c r="P63" s="137">
        <v>0</v>
      </c>
      <c r="Q63" s="137">
        <v>0</v>
      </c>
      <c r="R63" s="137">
        <v>0</v>
      </c>
      <c r="S63" s="137">
        <v>0</v>
      </c>
      <c r="T63" s="137">
        <v>0</v>
      </c>
      <c r="U63" s="137">
        <v>0</v>
      </c>
      <c r="V63" s="137">
        <v>0</v>
      </c>
      <c r="W63" s="137">
        <v>0</v>
      </c>
      <c r="X63" s="137">
        <v>0</v>
      </c>
      <c r="Y63" s="137">
        <v>0</v>
      </c>
      <c r="Z63" s="137">
        <v>0</v>
      </c>
      <c r="AA63" s="137">
        <v>0</v>
      </c>
      <c r="AB63" s="137">
        <v>0</v>
      </c>
      <c r="AC63" s="137">
        <v>0</v>
      </c>
      <c r="AD63" s="137">
        <v>0</v>
      </c>
      <c r="AE63" s="137">
        <v>0</v>
      </c>
      <c r="AF63" s="137">
        <v>0</v>
      </c>
      <c r="AG63" s="137">
        <v>0</v>
      </c>
      <c r="AH63" s="137">
        <v>0</v>
      </c>
      <c r="AI63" s="137">
        <v>0</v>
      </c>
      <c r="AJ63" s="137">
        <v>0</v>
      </c>
      <c r="AK63" s="137">
        <v>0</v>
      </c>
      <c r="AL63" s="137">
        <v>0</v>
      </c>
      <c r="AM63" s="137">
        <v>0</v>
      </c>
      <c r="AN63" s="137">
        <v>0</v>
      </c>
      <c r="AO63" s="137">
        <v>0</v>
      </c>
    </row>
    <row r="64" spans="1:41" ht="18" customHeight="1">
      <c r="A64" s="136" t="s">
        <v>728</v>
      </c>
      <c r="B64" s="136" t="s">
        <v>729</v>
      </c>
      <c r="C64" s="137">
        <v>1571</v>
      </c>
      <c r="D64" s="137">
        <v>1276</v>
      </c>
      <c r="E64" s="137">
        <v>1112</v>
      </c>
      <c r="F64" s="137">
        <v>1033</v>
      </c>
      <c r="G64" s="137">
        <v>848</v>
      </c>
      <c r="H64" s="137">
        <v>797</v>
      </c>
      <c r="I64" s="137">
        <v>739</v>
      </c>
      <c r="J64" s="137">
        <v>682</v>
      </c>
      <c r="K64" s="137">
        <v>641</v>
      </c>
      <c r="L64" s="137">
        <v>610</v>
      </c>
      <c r="M64" s="137">
        <v>560</v>
      </c>
      <c r="N64" s="137">
        <v>520</v>
      </c>
      <c r="O64" s="137">
        <v>452</v>
      </c>
      <c r="P64" s="137">
        <v>400</v>
      </c>
      <c r="Q64" s="137">
        <v>334</v>
      </c>
      <c r="R64" s="137">
        <v>294</v>
      </c>
      <c r="S64" s="137">
        <v>273</v>
      </c>
      <c r="T64" s="137">
        <v>243</v>
      </c>
      <c r="U64" s="137">
        <v>208</v>
      </c>
      <c r="V64" s="137">
        <v>192</v>
      </c>
      <c r="W64" s="137">
        <v>165</v>
      </c>
      <c r="X64" s="137">
        <v>151</v>
      </c>
      <c r="Y64" s="137">
        <v>123</v>
      </c>
      <c r="Z64" s="137">
        <v>101</v>
      </c>
      <c r="AA64" s="137">
        <v>88</v>
      </c>
      <c r="AB64" s="137">
        <v>57</v>
      </c>
      <c r="AC64" s="137">
        <v>33</v>
      </c>
      <c r="AD64" s="137">
        <v>23</v>
      </c>
      <c r="AE64" s="137">
        <v>18</v>
      </c>
      <c r="AF64" s="137">
        <v>15</v>
      </c>
      <c r="AG64" s="137">
        <v>14</v>
      </c>
      <c r="AH64" s="137">
        <v>11</v>
      </c>
      <c r="AI64" s="137">
        <v>8</v>
      </c>
      <c r="AJ64" s="137">
        <v>7</v>
      </c>
      <c r="AK64" s="137">
        <v>5</v>
      </c>
      <c r="AL64" s="137" t="s">
        <v>631</v>
      </c>
      <c r="AM64" s="137">
        <v>0</v>
      </c>
      <c r="AN64" s="137">
        <v>0</v>
      </c>
      <c r="AO64" s="137">
        <v>0</v>
      </c>
    </row>
    <row r="65" spans="1:41" ht="18" customHeight="1">
      <c r="A65" s="136" t="s">
        <v>730</v>
      </c>
      <c r="B65" s="136" t="s">
        <v>731</v>
      </c>
      <c r="C65" s="137">
        <v>169</v>
      </c>
      <c r="D65" s="137">
        <v>124</v>
      </c>
      <c r="E65" s="137">
        <v>116</v>
      </c>
      <c r="F65" s="137">
        <v>108</v>
      </c>
      <c r="G65" s="137">
        <v>85</v>
      </c>
      <c r="H65" s="137">
        <v>80</v>
      </c>
      <c r="I65" s="137">
        <v>73</v>
      </c>
      <c r="J65" s="137">
        <v>73</v>
      </c>
      <c r="K65" s="137">
        <v>74</v>
      </c>
      <c r="L65" s="137">
        <v>71</v>
      </c>
      <c r="M65" s="137">
        <v>66</v>
      </c>
      <c r="N65" s="137">
        <v>63</v>
      </c>
      <c r="O65" s="137">
        <v>53</v>
      </c>
      <c r="P65" s="137">
        <v>44</v>
      </c>
      <c r="Q65" s="137">
        <v>35</v>
      </c>
      <c r="R65" s="137">
        <v>34</v>
      </c>
      <c r="S65" s="137">
        <v>31</v>
      </c>
      <c r="T65" s="137">
        <v>27</v>
      </c>
      <c r="U65" s="137">
        <v>22</v>
      </c>
      <c r="V65" s="137">
        <v>19</v>
      </c>
      <c r="W65" s="137">
        <v>18</v>
      </c>
      <c r="X65" s="137">
        <v>17</v>
      </c>
      <c r="Y65" s="137">
        <v>11</v>
      </c>
      <c r="Z65" s="137">
        <v>7</v>
      </c>
      <c r="AA65" s="137">
        <v>6</v>
      </c>
      <c r="AB65" s="137" t="s">
        <v>631</v>
      </c>
      <c r="AC65" s="137" t="s">
        <v>631</v>
      </c>
      <c r="AD65" s="137" t="s">
        <v>631</v>
      </c>
      <c r="AE65" s="137" t="s">
        <v>631</v>
      </c>
      <c r="AF65" s="137" t="s">
        <v>631</v>
      </c>
      <c r="AG65" s="137" t="s">
        <v>631</v>
      </c>
      <c r="AH65" s="137">
        <v>0</v>
      </c>
      <c r="AI65" s="137">
        <v>0</v>
      </c>
      <c r="AJ65" s="137">
        <v>0</v>
      </c>
      <c r="AK65" s="137">
        <v>0</v>
      </c>
      <c r="AL65" s="137">
        <v>0</v>
      </c>
      <c r="AM65" s="137">
        <v>0</v>
      </c>
      <c r="AN65" s="137">
        <v>0</v>
      </c>
      <c r="AO65" s="137">
        <v>0</v>
      </c>
    </row>
    <row r="66" spans="1:41" ht="18" customHeight="1">
      <c r="A66" s="136" t="s">
        <v>732</v>
      </c>
      <c r="B66" s="136" t="s">
        <v>733</v>
      </c>
      <c r="C66" s="137">
        <v>416</v>
      </c>
      <c r="D66" s="137">
        <v>339</v>
      </c>
      <c r="E66" s="137">
        <v>289</v>
      </c>
      <c r="F66" s="137">
        <v>257</v>
      </c>
      <c r="G66" s="137">
        <v>217</v>
      </c>
      <c r="H66" s="137">
        <v>200</v>
      </c>
      <c r="I66" s="137">
        <v>186</v>
      </c>
      <c r="J66" s="137">
        <v>164</v>
      </c>
      <c r="K66" s="137">
        <v>151</v>
      </c>
      <c r="L66" s="137">
        <v>146</v>
      </c>
      <c r="M66" s="137">
        <v>126</v>
      </c>
      <c r="N66" s="137">
        <v>120</v>
      </c>
      <c r="O66" s="137">
        <v>105</v>
      </c>
      <c r="P66" s="137">
        <v>91</v>
      </c>
      <c r="Q66" s="137">
        <v>76</v>
      </c>
      <c r="R66" s="137">
        <v>62</v>
      </c>
      <c r="S66" s="137">
        <v>61</v>
      </c>
      <c r="T66" s="137">
        <v>55</v>
      </c>
      <c r="U66" s="137">
        <v>49</v>
      </c>
      <c r="V66" s="137">
        <v>51</v>
      </c>
      <c r="W66" s="137">
        <v>39</v>
      </c>
      <c r="X66" s="137">
        <v>39</v>
      </c>
      <c r="Y66" s="137">
        <v>32</v>
      </c>
      <c r="Z66" s="137">
        <v>26</v>
      </c>
      <c r="AA66" s="137">
        <v>21</v>
      </c>
      <c r="AB66" s="137">
        <v>13</v>
      </c>
      <c r="AC66" s="137">
        <v>8</v>
      </c>
      <c r="AD66" s="137">
        <v>5</v>
      </c>
      <c r="AE66" s="137">
        <v>5</v>
      </c>
      <c r="AF66" s="137">
        <v>5</v>
      </c>
      <c r="AG66" s="137">
        <v>5</v>
      </c>
      <c r="AH66" s="137" t="s">
        <v>631</v>
      </c>
      <c r="AI66" s="137" t="s">
        <v>631</v>
      </c>
      <c r="AJ66" s="137" t="s">
        <v>631</v>
      </c>
      <c r="AK66" s="137" t="s">
        <v>631</v>
      </c>
      <c r="AL66" s="137" t="s">
        <v>631</v>
      </c>
      <c r="AM66" s="137">
        <v>0</v>
      </c>
      <c r="AN66" s="137">
        <v>0</v>
      </c>
      <c r="AO66" s="137">
        <v>0</v>
      </c>
    </row>
    <row r="67" spans="1:41" ht="18" customHeight="1">
      <c r="A67" s="136" t="s">
        <v>734</v>
      </c>
      <c r="B67" s="136" t="s">
        <v>735</v>
      </c>
      <c r="C67" s="137">
        <v>337</v>
      </c>
      <c r="D67" s="137">
        <v>282</v>
      </c>
      <c r="E67" s="137">
        <v>241</v>
      </c>
      <c r="F67" s="137">
        <v>241</v>
      </c>
      <c r="G67" s="137">
        <v>204</v>
      </c>
      <c r="H67" s="137">
        <v>193</v>
      </c>
      <c r="I67" s="137">
        <v>180</v>
      </c>
      <c r="J67" s="137">
        <v>170</v>
      </c>
      <c r="K67" s="137">
        <v>158</v>
      </c>
      <c r="L67" s="137">
        <v>149</v>
      </c>
      <c r="M67" s="137">
        <v>135</v>
      </c>
      <c r="N67" s="137">
        <v>125</v>
      </c>
      <c r="O67" s="137">
        <v>107</v>
      </c>
      <c r="P67" s="137">
        <v>98</v>
      </c>
      <c r="Q67" s="137">
        <v>80</v>
      </c>
      <c r="R67" s="137">
        <v>72</v>
      </c>
      <c r="S67" s="137">
        <v>60</v>
      </c>
      <c r="T67" s="137">
        <v>53</v>
      </c>
      <c r="U67" s="137">
        <v>41</v>
      </c>
      <c r="V67" s="137">
        <v>38</v>
      </c>
      <c r="W67" s="137">
        <v>34</v>
      </c>
      <c r="X67" s="137">
        <v>28</v>
      </c>
      <c r="Y67" s="137">
        <v>26</v>
      </c>
      <c r="Z67" s="137">
        <v>22</v>
      </c>
      <c r="AA67" s="137">
        <v>23</v>
      </c>
      <c r="AB67" s="137">
        <v>14</v>
      </c>
      <c r="AC67" s="137">
        <v>8</v>
      </c>
      <c r="AD67" s="137">
        <v>5</v>
      </c>
      <c r="AE67" s="137" t="s">
        <v>631</v>
      </c>
      <c r="AF67" s="137" t="s">
        <v>631</v>
      </c>
      <c r="AG67" s="137" t="s">
        <v>631</v>
      </c>
      <c r="AH67" s="137" t="s">
        <v>631</v>
      </c>
      <c r="AI67" s="137" t="s">
        <v>631</v>
      </c>
      <c r="AJ67" s="137" t="s">
        <v>631</v>
      </c>
      <c r="AK67" s="137" t="s">
        <v>631</v>
      </c>
      <c r="AL67" s="137" t="s">
        <v>631</v>
      </c>
      <c r="AM67" s="137">
        <v>0</v>
      </c>
      <c r="AN67" s="137">
        <v>0</v>
      </c>
      <c r="AO67" s="137">
        <v>0</v>
      </c>
    </row>
    <row r="68" spans="1:41" ht="18" customHeight="1">
      <c r="A68" s="136" t="s">
        <v>736</v>
      </c>
      <c r="B68" s="136" t="s">
        <v>737</v>
      </c>
      <c r="C68" s="137">
        <v>235</v>
      </c>
      <c r="D68" s="137">
        <v>182</v>
      </c>
      <c r="E68" s="137">
        <v>167</v>
      </c>
      <c r="F68" s="137">
        <v>156</v>
      </c>
      <c r="G68" s="137">
        <v>117</v>
      </c>
      <c r="H68" s="137">
        <v>110</v>
      </c>
      <c r="I68" s="137">
        <v>100</v>
      </c>
      <c r="J68" s="137">
        <v>86</v>
      </c>
      <c r="K68" s="137">
        <v>75</v>
      </c>
      <c r="L68" s="137">
        <v>73</v>
      </c>
      <c r="M68" s="137">
        <v>71</v>
      </c>
      <c r="N68" s="137">
        <v>60</v>
      </c>
      <c r="O68" s="137">
        <v>52</v>
      </c>
      <c r="P68" s="137">
        <v>47</v>
      </c>
      <c r="Q68" s="137">
        <v>41</v>
      </c>
      <c r="R68" s="137">
        <v>35</v>
      </c>
      <c r="S68" s="137">
        <v>32</v>
      </c>
      <c r="T68" s="137">
        <v>28</v>
      </c>
      <c r="U68" s="137">
        <v>24</v>
      </c>
      <c r="V68" s="137">
        <v>23</v>
      </c>
      <c r="W68" s="137">
        <v>20</v>
      </c>
      <c r="X68" s="137">
        <v>17</v>
      </c>
      <c r="Y68" s="137">
        <v>14</v>
      </c>
      <c r="Z68" s="137">
        <v>10</v>
      </c>
      <c r="AA68" s="137">
        <v>8</v>
      </c>
      <c r="AB68" s="137">
        <v>7</v>
      </c>
      <c r="AC68" s="137" t="s">
        <v>631</v>
      </c>
      <c r="AD68" s="137" t="s">
        <v>631</v>
      </c>
      <c r="AE68" s="137" t="s">
        <v>631</v>
      </c>
      <c r="AF68" s="137" t="s">
        <v>631</v>
      </c>
      <c r="AG68" s="137" t="s">
        <v>631</v>
      </c>
      <c r="AH68" s="137" t="s">
        <v>631</v>
      </c>
      <c r="AI68" s="137" t="s">
        <v>631</v>
      </c>
      <c r="AJ68" s="137" t="s">
        <v>631</v>
      </c>
      <c r="AK68" s="137">
        <v>0</v>
      </c>
      <c r="AL68" s="137">
        <v>0</v>
      </c>
      <c r="AM68" s="137">
        <v>0</v>
      </c>
      <c r="AN68" s="137">
        <v>0</v>
      </c>
      <c r="AO68" s="137">
        <v>0</v>
      </c>
    </row>
    <row r="69" spans="1:41" ht="18" customHeight="1">
      <c r="A69" s="136" t="s">
        <v>738</v>
      </c>
      <c r="B69" s="136" t="s">
        <v>739</v>
      </c>
      <c r="C69" s="137">
        <v>414</v>
      </c>
      <c r="D69" s="137">
        <v>349</v>
      </c>
      <c r="E69" s="137">
        <v>299</v>
      </c>
      <c r="F69" s="137">
        <v>271</v>
      </c>
      <c r="G69" s="137">
        <v>225</v>
      </c>
      <c r="H69" s="137">
        <v>214</v>
      </c>
      <c r="I69" s="137">
        <v>200</v>
      </c>
      <c r="J69" s="137">
        <v>189</v>
      </c>
      <c r="K69" s="137">
        <v>183</v>
      </c>
      <c r="L69" s="137">
        <v>171</v>
      </c>
      <c r="M69" s="137">
        <v>162</v>
      </c>
      <c r="N69" s="137">
        <v>152</v>
      </c>
      <c r="O69" s="137">
        <v>135</v>
      </c>
      <c r="P69" s="137">
        <v>120</v>
      </c>
      <c r="Q69" s="137">
        <v>102</v>
      </c>
      <c r="R69" s="137">
        <v>91</v>
      </c>
      <c r="S69" s="137">
        <v>89</v>
      </c>
      <c r="T69" s="137">
        <v>80</v>
      </c>
      <c r="U69" s="137">
        <v>72</v>
      </c>
      <c r="V69" s="137">
        <v>61</v>
      </c>
      <c r="W69" s="137">
        <v>54</v>
      </c>
      <c r="X69" s="137">
        <v>50</v>
      </c>
      <c r="Y69" s="137">
        <v>40</v>
      </c>
      <c r="Z69" s="137">
        <v>36</v>
      </c>
      <c r="AA69" s="137">
        <v>30</v>
      </c>
      <c r="AB69" s="137">
        <v>19</v>
      </c>
      <c r="AC69" s="137">
        <v>10</v>
      </c>
      <c r="AD69" s="137">
        <v>7</v>
      </c>
      <c r="AE69" s="137" t="s">
        <v>631</v>
      </c>
      <c r="AF69" s="137" t="s">
        <v>631</v>
      </c>
      <c r="AG69" s="137" t="s">
        <v>631</v>
      </c>
      <c r="AH69" s="137" t="s">
        <v>631</v>
      </c>
      <c r="AI69" s="137" t="s">
        <v>631</v>
      </c>
      <c r="AJ69" s="137" t="s">
        <v>631</v>
      </c>
      <c r="AK69" s="137" t="s">
        <v>631</v>
      </c>
      <c r="AL69" s="137" t="s">
        <v>631</v>
      </c>
      <c r="AM69" s="137">
        <v>0</v>
      </c>
      <c r="AN69" s="137">
        <v>0</v>
      </c>
      <c r="AO69" s="137">
        <v>0</v>
      </c>
    </row>
    <row r="70" spans="1:41" ht="18" customHeight="1">
      <c r="A70" s="136"/>
      <c r="B70" s="136" t="s">
        <v>650</v>
      </c>
      <c r="C70" s="137" t="s">
        <v>631</v>
      </c>
      <c r="D70" s="137" t="s">
        <v>631</v>
      </c>
      <c r="E70" s="137" t="s">
        <v>631</v>
      </c>
      <c r="F70" s="137" t="s">
        <v>631</v>
      </c>
      <c r="G70" s="137" t="s">
        <v>631</v>
      </c>
      <c r="H70" s="137" t="s">
        <v>631</v>
      </c>
      <c r="I70" s="137" t="s">
        <v>631</v>
      </c>
      <c r="J70" s="137" t="s">
        <v>631</v>
      </c>
      <c r="K70" s="137" t="s">
        <v>631</v>
      </c>
      <c r="L70" s="137" t="s">
        <v>631</v>
      </c>
      <c r="M70" s="137" t="s">
        <v>631</v>
      </c>
      <c r="N70" s="137" t="s">
        <v>631</v>
      </c>
      <c r="O70" s="137" t="s">
        <v>631</v>
      </c>
      <c r="P70" s="137" t="s">
        <v>631</v>
      </c>
      <c r="Q70" s="137" t="s">
        <v>631</v>
      </c>
      <c r="R70" s="137" t="s">
        <v>631</v>
      </c>
      <c r="S70" s="137">
        <v>0</v>
      </c>
      <c r="T70" s="137">
        <v>0</v>
      </c>
      <c r="U70" s="137">
        <v>0</v>
      </c>
      <c r="V70" s="137">
        <v>0</v>
      </c>
      <c r="W70" s="137">
        <v>0</v>
      </c>
      <c r="X70" s="137">
        <v>0</v>
      </c>
      <c r="Y70" s="137">
        <v>0</v>
      </c>
      <c r="Z70" s="137">
        <v>0</v>
      </c>
      <c r="AA70" s="137">
        <v>0</v>
      </c>
      <c r="AB70" s="137">
        <v>0</v>
      </c>
      <c r="AC70" s="137">
        <v>0</v>
      </c>
      <c r="AD70" s="137">
        <v>0</v>
      </c>
      <c r="AE70" s="137">
        <v>0</v>
      </c>
      <c r="AF70" s="137">
        <v>0</v>
      </c>
      <c r="AG70" s="137">
        <v>0</v>
      </c>
      <c r="AH70" s="137">
        <v>0</v>
      </c>
      <c r="AI70" s="137">
        <v>0</v>
      </c>
      <c r="AJ70" s="137">
        <v>0</v>
      </c>
      <c r="AK70" s="137">
        <v>0</v>
      </c>
      <c r="AL70" s="137">
        <v>0</v>
      </c>
      <c r="AM70" s="137">
        <v>0</v>
      </c>
      <c r="AN70" s="137">
        <v>0</v>
      </c>
      <c r="AO70" s="137">
        <v>0</v>
      </c>
    </row>
    <row r="71" spans="1:41" ht="18" customHeight="1">
      <c r="A71" s="136" t="s">
        <v>740</v>
      </c>
      <c r="B71" s="136" t="s">
        <v>741</v>
      </c>
      <c r="C71" s="137">
        <v>18710</v>
      </c>
      <c r="D71" s="137">
        <v>16031</v>
      </c>
      <c r="E71" s="137">
        <v>13881</v>
      </c>
      <c r="F71" s="137">
        <v>13025</v>
      </c>
      <c r="G71" s="137">
        <v>12039</v>
      </c>
      <c r="H71" s="137">
        <v>12078</v>
      </c>
      <c r="I71" s="137">
        <v>10810</v>
      </c>
      <c r="J71" s="137">
        <v>10170</v>
      </c>
      <c r="K71" s="137">
        <v>9797</v>
      </c>
      <c r="L71" s="137">
        <v>9180</v>
      </c>
      <c r="M71" s="137">
        <v>8138</v>
      </c>
      <c r="N71" s="137">
        <v>7363</v>
      </c>
      <c r="O71" s="137">
        <v>6679</v>
      </c>
      <c r="P71" s="137">
        <v>5969</v>
      </c>
      <c r="Q71" s="137">
        <v>5406</v>
      </c>
      <c r="R71" s="137">
        <v>4756</v>
      </c>
      <c r="S71" s="137">
        <v>4213</v>
      </c>
      <c r="T71" s="137">
        <v>3684</v>
      </c>
      <c r="U71" s="137">
        <v>3227</v>
      </c>
      <c r="V71" s="137">
        <v>2778</v>
      </c>
      <c r="W71" s="137">
        <v>2374</v>
      </c>
      <c r="X71" s="137">
        <v>1747</v>
      </c>
      <c r="Y71" s="137">
        <v>1210</v>
      </c>
      <c r="Z71" s="137">
        <v>1015</v>
      </c>
      <c r="AA71" s="137">
        <v>815</v>
      </c>
      <c r="AB71" s="137">
        <v>619</v>
      </c>
      <c r="AC71" s="137">
        <v>421</v>
      </c>
      <c r="AD71" s="137">
        <v>299</v>
      </c>
      <c r="AE71" s="137">
        <v>134</v>
      </c>
      <c r="AF71" s="137">
        <v>79</v>
      </c>
      <c r="AG71" s="137">
        <v>71</v>
      </c>
      <c r="AH71" s="137">
        <v>63</v>
      </c>
      <c r="AI71" s="137">
        <v>46</v>
      </c>
      <c r="AJ71" s="137">
        <v>39</v>
      </c>
      <c r="AK71" s="137">
        <v>26</v>
      </c>
      <c r="AL71" s="137">
        <v>18</v>
      </c>
      <c r="AM71" s="137">
        <v>0</v>
      </c>
      <c r="AN71" s="137">
        <v>0</v>
      </c>
      <c r="AO71" s="137">
        <v>0</v>
      </c>
    </row>
    <row r="72" spans="1:41" ht="18" customHeight="1">
      <c r="A72" s="136" t="s">
        <v>742</v>
      </c>
      <c r="B72" s="136" t="s">
        <v>743</v>
      </c>
      <c r="C72" s="137">
        <v>706</v>
      </c>
      <c r="D72" s="137">
        <v>586</v>
      </c>
      <c r="E72" s="137">
        <v>501</v>
      </c>
      <c r="F72" s="137">
        <v>475</v>
      </c>
      <c r="G72" s="137">
        <v>418</v>
      </c>
      <c r="H72" s="137">
        <v>416</v>
      </c>
      <c r="I72" s="137">
        <v>370</v>
      </c>
      <c r="J72" s="137">
        <v>367</v>
      </c>
      <c r="K72" s="137">
        <v>331</v>
      </c>
      <c r="L72" s="137">
        <v>313</v>
      </c>
      <c r="M72" s="137">
        <v>286</v>
      </c>
      <c r="N72" s="137">
        <v>258</v>
      </c>
      <c r="O72" s="137">
        <v>234</v>
      </c>
      <c r="P72" s="137">
        <v>208</v>
      </c>
      <c r="Q72" s="137">
        <v>192</v>
      </c>
      <c r="R72" s="137">
        <v>165</v>
      </c>
      <c r="S72" s="137">
        <v>157</v>
      </c>
      <c r="T72" s="137">
        <v>150</v>
      </c>
      <c r="U72" s="137">
        <v>138</v>
      </c>
      <c r="V72" s="137">
        <v>115</v>
      </c>
      <c r="W72" s="137">
        <v>102</v>
      </c>
      <c r="X72" s="137">
        <v>97</v>
      </c>
      <c r="Y72" s="137">
        <v>71</v>
      </c>
      <c r="Z72" s="137">
        <v>60</v>
      </c>
      <c r="AA72" s="137">
        <v>54</v>
      </c>
      <c r="AB72" s="137">
        <v>43</v>
      </c>
      <c r="AC72" s="137">
        <v>27</v>
      </c>
      <c r="AD72" s="137">
        <v>22</v>
      </c>
      <c r="AE72" s="137">
        <v>11</v>
      </c>
      <c r="AF72" s="137">
        <v>6</v>
      </c>
      <c r="AG72" s="137" t="s">
        <v>631</v>
      </c>
      <c r="AH72" s="137" t="s">
        <v>631</v>
      </c>
      <c r="AI72" s="137" t="s">
        <v>631</v>
      </c>
      <c r="AJ72" s="137" t="s">
        <v>631</v>
      </c>
      <c r="AK72" s="137" t="s">
        <v>631</v>
      </c>
      <c r="AL72" s="137">
        <v>0</v>
      </c>
      <c r="AM72" s="137">
        <v>0</v>
      </c>
      <c r="AN72" s="137">
        <v>0</v>
      </c>
      <c r="AO72" s="137">
        <v>0</v>
      </c>
    </row>
    <row r="73" spans="1:41" ht="18" customHeight="1">
      <c r="A73" s="136" t="s">
        <v>744</v>
      </c>
      <c r="B73" s="136" t="s">
        <v>745</v>
      </c>
      <c r="C73" s="137">
        <v>222</v>
      </c>
      <c r="D73" s="137">
        <v>193</v>
      </c>
      <c r="E73" s="137">
        <v>158</v>
      </c>
      <c r="F73" s="137">
        <v>157</v>
      </c>
      <c r="G73" s="137">
        <v>139</v>
      </c>
      <c r="H73" s="137">
        <v>136</v>
      </c>
      <c r="I73" s="137">
        <v>135</v>
      </c>
      <c r="J73" s="137">
        <v>123</v>
      </c>
      <c r="K73" s="137">
        <v>109</v>
      </c>
      <c r="L73" s="137">
        <v>104</v>
      </c>
      <c r="M73" s="137">
        <v>103</v>
      </c>
      <c r="N73" s="137">
        <v>92</v>
      </c>
      <c r="O73" s="137">
        <v>85</v>
      </c>
      <c r="P73" s="137">
        <v>83</v>
      </c>
      <c r="Q73" s="137">
        <v>78</v>
      </c>
      <c r="R73" s="137">
        <v>66</v>
      </c>
      <c r="S73" s="137">
        <v>61</v>
      </c>
      <c r="T73" s="137">
        <v>50</v>
      </c>
      <c r="U73" s="137">
        <v>51</v>
      </c>
      <c r="V73" s="137">
        <v>47</v>
      </c>
      <c r="W73" s="137">
        <v>38</v>
      </c>
      <c r="X73" s="137">
        <v>32</v>
      </c>
      <c r="Y73" s="137">
        <v>22</v>
      </c>
      <c r="Z73" s="137">
        <v>14</v>
      </c>
      <c r="AA73" s="137">
        <v>11</v>
      </c>
      <c r="AB73" s="137">
        <v>9</v>
      </c>
      <c r="AC73" s="137">
        <v>6</v>
      </c>
      <c r="AD73" s="137" t="s">
        <v>631</v>
      </c>
      <c r="AE73" s="137" t="s">
        <v>631</v>
      </c>
      <c r="AF73" s="137" t="s">
        <v>631</v>
      </c>
      <c r="AG73" s="137" t="s">
        <v>631</v>
      </c>
      <c r="AH73" s="137" t="s">
        <v>631</v>
      </c>
      <c r="AI73" s="137" t="s">
        <v>631</v>
      </c>
      <c r="AJ73" s="137">
        <v>0</v>
      </c>
      <c r="AK73" s="137">
        <v>0</v>
      </c>
      <c r="AL73" s="137" t="s">
        <v>631</v>
      </c>
      <c r="AM73" s="137">
        <v>0</v>
      </c>
      <c r="AN73" s="137">
        <v>0</v>
      </c>
      <c r="AO73" s="137">
        <v>0</v>
      </c>
    </row>
    <row r="74" spans="1:41" ht="18" customHeight="1">
      <c r="A74" s="136" t="s">
        <v>746</v>
      </c>
      <c r="B74" s="136" t="s">
        <v>747</v>
      </c>
      <c r="C74" s="137">
        <v>183</v>
      </c>
      <c r="D74" s="137">
        <v>149</v>
      </c>
      <c r="E74" s="137">
        <v>138</v>
      </c>
      <c r="F74" s="137">
        <v>138</v>
      </c>
      <c r="G74" s="137">
        <v>117</v>
      </c>
      <c r="H74" s="137">
        <v>110</v>
      </c>
      <c r="I74" s="137">
        <v>102</v>
      </c>
      <c r="J74" s="137">
        <v>92</v>
      </c>
      <c r="K74" s="137">
        <v>93</v>
      </c>
      <c r="L74" s="137">
        <v>92</v>
      </c>
      <c r="M74" s="137">
        <v>88</v>
      </c>
      <c r="N74" s="137">
        <v>84</v>
      </c>
      <c r="O74" s="137">
        <v>80</v>
      </c>
      <c r="P74" s="137">
        <v>74</v>
      </c>
      <c r="Q74" s="137">
        <v>65</v>
      </c>
      <c r="R74" s="137">
        <v>61</v>
      </c>
      <c r="S74" s="137">
        <v>50</v>
      </c>
      <c r="T74" s="137">
        <v>46</v>
      </c>
      <c r="U74" s="137">
        <v>36</v>
      </c>
      <c r="V74" s="137">
        <v>28</v>
      </c>
      <c r="W74" s="137">
        <v>21</v>
      </c>
      <c r="X74" s="137">
        <v>18</v>
      </c>
      <c r="Y74" s="137">
        <v>17</v>
      </c>
      <c r="Z74" s="137">
        <v>16</v>
      </c>
      <c r="AA74" s="137">
        <v>14</v>
      </c>
      <c r="AB74" s="137">
        <v>11</v>
      </c>
      <c r="AC74" s="137">
        <v>9</v>
      </c>
      <c r="AD74" s="137">
        <v>8</v>
      </c>
      <c r="AE74" s="137" t="s">
        <v>631</v>
      </c>
      <c r="AF74" s="137" t="s">
        <v>631</v>
      </c>
      <c r="AG74" s="137" t="s">
        <v>631</v>
      </c>
      <c r="AH74" s="137" t="s">
        <v>631</v>
      </c>
      <c r="AI74" s="137" t="s">
        <v>631</v>
      </c>
      <c r="AJ74" s="137" t="s">
        <v>631</v>
      </c>
      <c r="AK74" s="137" t="s">
        <v>631</v>
      </c>
      <c r="AL74" s="137">
        <v>0</v>
      </c>
      <c r="AM74" s="137">
        <v>0</v>
      </c>
      <c r="AN74" s="137">
        <v>0</v>
      </c>
      <c r="AO74" s="137">
        <v>0</v>
      </c>
    </row>
    <row r="75" spans="1:41" ht="18" customHeight="1">
      <c r="A75" s="136" t="s">
        <v>748</v>
      </c>
      <c r="B75" s="136" t="s">
        <v>749</v>
      </c>
      <c r="C75" s="137">
        <v>267</v>
      </c>
      <c r="D75" s="137">
        <v>219</v>
      </c>
      <c r="E75" s="137">
        <v>188</v>
      </c>
      <c r="F75" s="137">
        <v>183</v>
      </c>
      <c r="G75" s="137">
        <v>149</v>
      </c>
      <c r="H75" s="137">
        <v>142</v>
      </c>
      <c r="I75" s="137">
        <v>135</v>
      </c>
      <c r="J75" s="137">
        <v>129</v>
      </c>
      <c r="K75" s="137">
        <v>122</v>
      </c>
      <c r="L75" s="137">
        <v>126</v>
      </c>
      <c r="M75" s="137">
        <v>123</v>
      </c>
      <c r="N75" s="137">
        <v>126</v>
      </c>
      <c r="O75" s="137">
        <v>114</v>
      </c>
      <c r="P75" s="137">
        <v>104</v>
      </c>
      <c r="Q75" s="137">
        <v>89</v>
      </c>
      <c r="R75" s="137">
        <v>81</v>
      </c>
      <c r="S75" s="137">
        <v>74</v>
      </c>
      <c r="T75" s="137">
        <v>66</v>
      </c>
      <c r="U75" s="137">
        <v>56</v>
      </c>
      <c r="V75" s="137">
        <v>51</v>
      </c>
      <c r="W75" s="137">
        <v>40</v>
      </c>
      <c r="X75" s="137">
        <v>34</v>
      </c>
      <c r="Y75" s="137">
        <v>27</v>
      </c>
      <c r="Z75" s="137">
        <v>21</v>
      </c>
      <c r="AA75" s="137">
        <v>24</v>
      </c>
      <c r="AB75" s="137">
        <v>30</v>
      </c>
      <c r="AC75" s="137">
        <v>34</v>
      </c>
      <c r="AD75" s="137">
        <v>31</v>
      </c>
      <c r="AE75" s="137" t="s">
        <v>631</v>
      </c>
      <c r="AF75" s="137" t="s">
        <v>631</v>
      </c>
      <c r="AG75" s="137" t="s">
        <v>631</v>
      </c>
      <c r="AH75" s="137" t="s">
        <v>631</v>
      </c>
      <c r="AI75" s="137" t="s">
        <v>631</v>
      </c>
      <c r="AJ75" s="137" t="s">
        <v>631</v>
      </c>
      <c r="AK75" s="137" t="s">
        <v>631</v>
      </c>
      <c r="AL75" s="137" t="s">
        <v>631</v>
      </c>
      <c r="AM75" s="137">
        <v>0</v>
      </c>
      <c r="AN75" s="137">
        <v>0</v>
      </c>
      <c r="AO75" s="137">
        <v>0</v>
      </c>
    </row>
    <row r="76" spans="1:41" ht="18" customHeight="1">
      <c r="A76" s="136" t="s">
        <v>750</v>
      </c>
      <c r="B76" s="136" t="s">
        <v>751</v>
      </c>
      <c r="C76" s="137">
        <v>431</v>
      </c>
      <c r="D76" s="137">
        <v>370</v>
      </c>
      <c r="E76" s="137">
        <v>308</v>
      </c>
      <c r="F76" s="137">
        <v>313</v>
      </c>
      <c r="G76" s="137">
        <v>249</v>
      </c>
      <c r="H76" s="137">
        <v>242</v>
      </c>
      <c r="I76" s="137">
        <v>211</v>
      </c>
      <c r="J76" s="137">
        <v>221</v>
      </c>
      <c r="K76" s="137">
        <v>211</v>
      </c>
      <c r="L76" s="137">
        <v>190</v>
      </c>
      <c r="M76" s="137">
        <v>170</v>
      </c>
      <c r="N76" s="137">
        <v>153</v>
      </c>
      <c r="O76" s="137">
        <v>129</v>
      </c>
      <c r="P76" s="137">
        <v>115</v>
      </c>
      <c r="Q76" s="137">
        <v>101</v>
      </c>
      <c r="R76" s="137">
        <v>80</v>
      </c>
      <c r="S76" s="137">
        <v>68</v>
      </c>
      <c r="T76" s="137">
        <v>67</v>
      </c>
      <c r="U76" s="137">
        <v>51</v>
      </c>
      <c r="V76" s="137">
        <v>48</v>
      </c>
      <c r="W76" s="137">
        <v>40</v>
      </c>
      <c r="X76" s="137">
        <v>34</v>
      </c>
      <c r="Y76" s="137">
        <v>21</v>
      </c>
      <c r="Z76" s="137">
        <v>19</v>
      </c>
      <c r="AA76" s="137">
        <v>13</v>
      </c>
      <c r="AB76" s="137">
        <v>11</v>
      </c>
      <c r="AC76" s="137">
        <v>7</v>
      </c>
      <c r="AD76" s="137">
        <v>6</v>
      </c>
      <c r="AE76" s="137">
        <v>6</v>
      </c>
      <c r="AF76" s="137">
        <v>5</v>
      </c>
      <c r="AG76" s="137">
        <v>5</v>
      </c>
      <c r="AH76" s="137">
        <v>5</v>
      </c>
      <c r="AI76" s="137" t="s">
        <v>631</v>
      </c>
      <c r="AJ76" s="137" t="s">
        <v>631</v>
      </c>
      <c r="AK76" s="137" t="s">
        <v>631</v>
      </c>
      <c r="AL76" s="137" t="s">
        <v>631</v>
      </c>
      <c r="AM76" s="137">
        <v>0</v>
      </c>
      <c r="AN76" s="137">
        <v>0</v>
      </c>
      <c r="AO76" s="137">
        <v>0</v>
      </c>
    </row>
    <row r="77" spans="1:41" ht="18" customHeight="1">
      <c r="A77" s="136" t="s">
        <v>752</v>
      </c>
      <c r="B77" s="136" t="s">
        <v>753</v>
      </c>
      <c r="C77" s="137">
        <v>1483</v>
      </c>
      <c r="D77" s="137">
        <v>1280</v>
      </c>
      <c r="E77" s="137">
        <v>1133</v>
      </c>
      <c r="F77" s="137">
        <v>1083</v>
      </c>
      <c r="G77" s="137">
        <v>948</v>
      </c>
      <c r="H77" s="137">
        <v>914</v>
      </c>
      <c r="I77" s="137">
        <v>846</v>
      </c>
      <c r="J77" s="137">
        <v>795</v>
      </c>
      <c r="K77" s="137">
        <v>740</v>
      </c>
      <c r="L77" s="137">
        <v>681</v>
      </c>
      <c r="M77" s="137">
        <v>631</v>
      </c>
      <c r="N77" s="137">
        <v>596</v>
      </c>
      <c r="O77" s="137">
        <v>549</v>
      </c>
      <c r="P77" s="137">
        <v>488</v>
      </c>
      <c r="Q77" s="137">
        <v>434</v>
      </c>
      <c r="R77" s="137">
        <v>368</v>
      </c>
      <c r="S77" s="137">
        <v>326</v>
      </c>
      <c r="T77" s="137">
        <v>298</v>
      </c>
      <c r="U77" s="137">
        <v>262</v>
      </c>
      <c r="V77" s="137">
        <v>242</v>
      </c>
      <c r="W77" s="137">
        <v>221</v>
      </c>
      <c r="X77" s="137">
        <v>202</v>
      </c>
      <c r="Y77" s="137">
        <v>161</v>
      </c>
      <c r="Z77" s="137">
        <v>139</v>
      </c>
      <c r="AA77" s="137">
        <v>115</v>
      </c>
      <c r="AB77" s="137">
        <v>77</v>
      </c>
      <c r="AC77" s="137">
        <v>47</v>
      </c>
      <c r="AD77" s="137">
        <v>33</v>
      </c>
      <c r="AE77" s="137">
        <v>23</v>
      </c>
      <c r="AF77" s="137">
        <v>14</v>
      </c>
      <c r="AG77" s="137">
        <v>14</v>
      </c>
      <c r="AH77" s="137">
        <v>11</v>
      </c>
      <c r="AI77" s="137">
        <v>6</v>
      </c>
      <c r="AJ77" s="137">
        <v>5</v>
      </c>
      <c r="AK77" s="137" t="s">
        <v>631</v>
      </c>
      <c r="AL77" s="137" t="s">
        <v>631</v>
      </c>
      <c r="AM77" s="137">
        <v>0</v>
      </c>
      <c r="AN77" s="137">
        <v>0</v>
      </c>
      <c r="AO77" s="137">
        <v>0</v>
      </c>
    </row>
    <row r="78" spans="1:41" ht="18" customHeight="1">
      <c r="A78" s="136" t="s">
        <v>754</v>
      </c>
      <c r="B78" s="136" t="s">
        <v>755</v>
      </c>
      <c r="C78" s="137">
        <v>139</v>
      </c>
      <c r="D78" s="137">
        <v>107</v>
      </c>
      <c r="E78" s="137">
        <v>101</v>
      </c>
      <c r="F78" s="137">
        <v>95</v>
      </c>
      <c r="G78" s="137">
        <v>83</v>
      </c>
      <c r="H78" s="137">
        <v>86</v>
      </c>
      <c r="I78" s="137">
        <v>77</v>
      </c>
      <c r="J78" s="137">
        <v>71</v>
      </c>
      <c r="K78" s="137">
        <v>62</v>
      </c>
      <c r="L78" s="137">
        <v>58</v>
      </c>
      <c r="M78" s="137">
        <v>56</v>
      </c>
      <c r="N78" s="137">
        <v>55</v>
      </c>
      <c r="O78" s="137">
        <v>54</v>
      </c>
      <c r="P78" s="137">
        <v>48</v>
      </c>
      <c r="Q78" s="137">
        <v>40</v>
      </c>
      <c r="R78" s="137">
        <v>37</v>
      </c>
      <c r="S78" s="137">
        <v>34</v>
      </c>
      <c r="T78" s="137">
        <v>32</v>
      </c>
      <c r="U78" s="137">
        <v>31</v>
      </c>
      <c r="V78" s="137">
        <v>31</v>
      </c>
      <c r="W78" s="137">
        <v>26</v>
      </c>
      <c r="X78" s="137">
        <v>29</v>
      </c>
      <c r="Y78" s="137">
        <v>23</v>
      </c>
      <c r="Z78" s="137">
        <v>19</v>
      </c>
      <c r="AA78" s="137">
        <v>16</v>
      </c>
      <c r="AB78" s="137">
        <v>9</v>
      </c>
      <c r="AC78" s="137" t="s">
        <v>631</v>
      </c>
      <c r="AD78" s="137" t="s">
        <v>631</v>
      </c>
      <c r="AE78" s="137" t="s">
        <v>631</v>
      </c>
      <c r="AF78" s="137">
        <v>0</v>
      </c>
      <c r="AG78" s="137">
        <v>0</v>
      </c>
      <c r="AH78" s="137">
        <v>0</v>
      </c>
      <c r="AI78" s="137">
        <v>0</v>
      </c>
      <c r="AJ78" s="137">
        <v>0</v>
      </c>
      <c r="AK78" s="137">
        <v>0</v>
      </c>
      <c r="AL78" s="137">
        <v>0</v>
      </c>
      <c r="AM78" s="137">
        <v>0</v>
      </c>
      <c r="AN78" s="137">
        <v>0</v>
      </c>
      <c r="AO78" s="137">
        <v>0</v>
      </c>
    </row>
    <row r="79" spans="1:41" ht="18" customHeight="1">
      <c r="A79" s="136" t="s">
        <v>756</v>
      </c>
      <c r="B79" s="136" t="s">
        <v>757</v>
      </c>
      <c r="C79" s="137">
        <v>213</v>
      </c>
      <c r="D79" s="137">
        <v>183</v>
      </c>
      <c r="E79" s="137">
        <v>162</v>
      </c>
      <c r="F79" s="137">
        <v>150</v>
      </c>
      <c r="G79" s="137">
        <v>131</v>
      </c>
      <c r="H79" s="137">
        <v>127</v>
      </c>
      <c r="I79" s="137">
        <v>123</v>
      </c>
      <c r="J79" s="137">
        <v>113</v>
      </c>
      <c r="K79" s="137">
        <v>110</v>
      </c>
      <c r="L79" s="137">
        <v>100</v>
      </c>
      <c r="M79" s="137">
        <v>89</v>
      </c>
      <c r="N79" s="137">
        <v>75</v>
      </c>
      <c r="O79" s="137">
        <v>73</v>
      </c>
      <c r="P79" s="137">
        <v>63</v>
      </c>
      <c r="Q79" s="137">
        <v>56</v>
      </c>
      <c r="R79" s="137">
        <v>49</v>
      </c>
      <c r="S79" s="137">
        <v>45</v>
      </c>
      <c r="T79" s="137">
        <v>41</v>
      </c>
      <c r="U79" s="137">
        <v>34</v>
      </c>
      <c r="V79" s="137">
        <v>33</v>
      </c>
      <c r="W79" s="137">
        <v>28</v>
      </c>
      <c r="X79" s="137">
        <v>25</v>
      </c>
      <c r="Y79" s="137">
        <v>20</v>
      </c>
      <c r="Z79" s="137">
        <v>17</v>
      </c>
      <c r="AA79" s="137">
        <v>17</v>
      </c>
      <c r="AB79" s="137">
        <v>13</v>
      </c>
      <c r="AC79" s="137">
        <v>9</v>
      </c>
      <c r="AD79" s="137">
        <v>9</v>
      </c>
      <c r="AE79" s="137">
        <v>7</v>
      </c>
      <c r="AF79" s="137" t="s">
        <v>631</v>
      </c>
      <c r="AG79" s="137" t="s">
        <v>631</v>
      </c>
      <c r="AH79" s="137" t="s">
        <v>631</v>
      </c>
      <c r="AI79" s="137" t="s">
        <v>631</v>
      </c>
      <c r="AJ79" s="137" t="s">
        <v>631</v>
      </c>
      <c r="AK79" s="137" t="s">
        <v>631</v>
      </c>
      <c r="AL79" s="137" t="s">
        <v>631</v>
      </c>
      <c r="AM79" s="137">
        <v>0</v>
      </c>
      <c r="AN79" s="137">
        <v>0</v>
      </c>
      <c r="AO79" s="137">
        <v>0</v>
      </c>
    </row>
    <row r="80" spans="1:41" ht="18" customHeight="1">
      <c r="A80" s="136" t="s">
        <v>758</v>
      </c>
      <c r="B80" s="136" t="s">
        <v>759</v>
      </c>
      <c r="C80" s="137">
        <v>602</v>
      </c>
      <c r="D80" s="137">
        <v>519</v>
      </c>
      <c r="E80" s="137">
        <v>462</v>
      </c>
      <c r="F80" s="137">
        <v>442</v>
      </c>
      <c r="G80" s="137">
        <v>384</v>
      </c>
      <c r="H80" s="137">
        <v>359</v>
      </c>
      <c r="I80" s="137">
        <v>324</v>
      </c>
      <c r="J80" s="137">
        <v>313</v>
      </c>
      <c r="K80" s="137">
        <v>291</v>
      </c>
      <c r="L80" s="137">
        <v>274</v>
      </c>
      <c r="M80" s="137">
        <v>257</v>
      </c>
      <c r="N80" s="137">
        <v>240</v>
      </c>
      <c r="O80" s="137">
        <v>224</v>
      </c>
      <c r="P80" s="137">
        <v>197</v>
      </c>
      <c r="Q80" s="137">
        <v>178</v>
      </c>
      <c r="R80" s="137">
        <v>149</v>
      </c>
      <c r="S80" s="137">
        <v>124</v>
      </c>
      <c r="T80" s="137">
        <v>111</v>
      </c>
      <c r="U80" s="137">
        <v>97</v>
      </c>
      <c r="V80" s="137">
        <v>87</v>
      </c>
      <c r="W80" s="137">
        <v>82</v>
      </c>
      <c r="X80" s="137">
        <v>75</v>
      </c>
      <c r="Y80" s="137">
        <v>54</v>
      </c>
      <c r="Z80" s="137">
        <v>47</v>
      </c>
      <c r="AA80" s="137">
        <v>41</v>
      </c>
      <c r="AB80" s="137">
        <v>22</v>
      </c>
      <c r="AC80" s="137">
        <v>10</v>
      </c>
      <c r="AD80" s="137">
        <v>5</v>
      </c>
      <c r="AE80" s="137">
        <v>6</v>
      </c>
      <c r="AF80" s="137">
        <v>6</v>
      </c>
      <c r="AG80" s="137">
        <v>6</v>
      </c>
      <c r="AH80" s="137" t="s">
        <v>631</v>
      </c>
      <c r="AI80" s="137" t="s">
        <v>631</v>
      </c>
      <c r="AJ80" s="137" t="s">
        <v>631</v>
      </c>
      <c r="AK80" s="137" t="s">
        <v>631</v>
      </c>
      <c r="AL80" s="137" t="s">
        <v>631</v>
      </c>
      <c r="AM80" s="137">
        <v>0</v>
      </c>
      <c r="AN80" s="137">
        <v>0</v>
      </c>
      <c r="AO80" s="137">
        <v>0</v>
      </c>
    </row>
    <row r="81" spans="1:41" ht="18" customHeight="1">
      <c r="A81" s="136" t="s">
        <v>760</v>
      </c>
      <c r="B81" s="136" t="s">
        <v>761</v>
      </c>
      <c r="C81" s="137">
        <v>89</v>
      </c>
      <c r="D81" s="137">
        <v>78</v>
      </c>
      <c r="E81" s="137">
        <v>71</v>
      </c>
      <c r="F81" s="137">
        <v>71</v>
      </c>
      <c r="G81" s="137">
        <v>61</v>
      </c>
      <c r="H81" s="137">
        <v>60</v>
      </c>
      <c r="I81" s="137">
        <v>60</v>
      </c>
      <c r="J81" s="137">
        <v>58</v>
      </c>
      <c r="K81" s="137">
        <v>51</v>
      </c>
      <c r="L81" s="137">
        <v>47</v>
      </c>
      <c r="M81" s="137">
        <v>45</v>
      </c>
      <c r="N81" s="137">
        <v>45</v>
      </c>
      <c r="O81" s="137">
        <v>41</v>
      </c>
      <c r="P81" s="137">
        <v>41</v>
      </c>
      <c r="Q81" s="137">
        <v>42</v>
      </c>
      <c r="R81" s="137">
        <v>32</v>
      </c>
      <c r="S81" s="137">
        <v>29</v>
      </c>
      <c r="T81" s="137">
        <v>29</v>
      </c>
      <c r="U81" s="137">
        <v>26</v>
      </c>
      <c r="V81" s="137">
        <v>25</v>
      </c>
      <c r="W81" s="137">
        <v>22</v>
      </c>
      <c r="X81" s="137">
        <v>19</v>
      </c>
      <c r="Y81" s="137">
        <v>14</v>
      </c>
      <c r="Z81" s="137">
        <v>14</v>
      </c>
      <c r="AA81" s="137">
        <v>11</v>
      </c>
      <c r="AB81" s="137">
        <v>9</v>
      </c>
      <c r="AC81" s="137">
        <v>6</v>
      </c>
      <c r="AD81" s="137" t="s">
        <v>631</v>
      </c>
      <c r="AE81" s="137" t="s">
        <v>631</v>
      </c>
      <c r="AF81" s="137">
        <v>0</v>
      </c>
      <c r="AG81" s="137">
        <v>0</v>
      </c>
      <c r="AH81" s="137">
        <v>0</v>
      </c>
      <c r="AI81" s="137">
        <v>0</v>
      </c>
      <c r="AJ81" s="137">
        <v>0</v>
      </c>
      <c r="AK81" s="137">
        <v>0</v>
      </c>
      <c r="AL81" s="137">
        <v>0</v>
      </c>
      <c r="AM81" s="137">
        <v>0</v>
      </c>
      <c r="AN81" s="137">
        <v>0</v>
      </c>
      <c r="AO81" s="137">
        <v>0</v>
      </c>
    </row>
    <row r="82" spans="1:41" ht="18" customHeight="1">
      <c r="A82" s="136" t="s">
        <v>762</v>
      </c>
      <c r="B82" s="136" t="s">
        <v>763</v>
      </c>
      <c r="C82" s="137">
        <v>113</v>
      </c>
      <c r="D82" s="137">
        <v>105</v>
      </c>
      <c r="E82" s="137">
        <v>84</v>
      </c>
      <c r="F82" s="137">
        <v>89</v>
      </c>
      <c r="G82" s="137">
        <v>75</v>
      </c>
      <c r="H82" s="137">
        <v>69</v>
      </c>
      <c r="I82" s="137">
        <v>65</v>
      </c>
      <c r="J82" s="137">
        <v>57</v>
      </c>
      <c r="K82" s="137">
        <v>53</v>
      </c>
      <c r="L82" s="137">
        <v>46</v>
      </c>
      <c r="M82" s="137">
        <v>41</v>
      </c>
      <c r="N82" s="137">
        <v>41</v>
      </c>
      <c r="O82" s="137">
        <v>36</v>
      </c>
      <c r="P82" s="137">
        <v>33</v>
      </c>
      <c r="Q82" s="137">
        <v>27</v>
      </c>
      <c r="R82" s="137">
        <v>21</v>
      </c>
      <c r="S82" s="137">
        <v>18</v>
      </c>
      <c r="T82" s="137">
        <v>19</v>
      </c>
      <c r="U82" s="137">
        <v>15</v>
      </c>
      <c r="V82" s="137">
        <v>12</v>
      </c>
      <c r="W82" s="137">
        <v>14</v>
      </c>
      <c r="X82" s="137">
        <v>12</v>
      </c>
      <c r="Y82" s="137">
        <v>13</v>
      </c>
      <c r="Z82" s="137">
        <v>13</v>
      </c>
      <c r="AA82" s="137">
        <v>10</v>
      </c>
      <c r="AB82" s="137">
        <v>7</v>
      </c>
      <c r="AC82" s="137">
        <v>5</v>
      </c>
      <c r="AD82" s="137" t="s">
        <v>631</v>
      </c>
      <c r="AE82" s="137">
        <v>0</v>
      </c>
      <c r="AF82" s="137">
        <v>0</v>
      </c>
      <c r="AG82" s="137">
        <v>0</v>
      </c>
      <c r="AH82" s="137">
        <v>0</v>
      </c>
      <c r="AI82" s="137">
        <v>0</v>
      </c>
      <c r="AJ82" s="137">
        <v>0</v>
      </c>
      <c r="AK82" s="137">
        <v>0</v>
      </c>
      <c r="AL82" s="137">
        <v>0</v>
      </c>
      <c r="AM82" s="137">
        <v>0</v>
      </c>
      <c r="AN82" s="137">
        <v>0</v>
      </c>
      <c r="AO82" s="137">
        <v>0</v>
      </c>
    </row>
    <row r="83" spans="1:41" ht="18" customHeight="1">
      <c r="A83" s="136" t="s">
        <v>764</v>
      </c>
      <c r="B83" s="136" t="s">
        <v>765</v>
      </c>
      <c r="C83" s="137">
        <v>123</v>
      </c>
      <c r="D83" s="137">
        <v>107</v>
      </c>
      <c r="E83" s="137">
        <v>95</v>
      </c>
      <c r="F83" s="137">
        <v>85</v>
      </c>
      <c r="G83" s="137">
        <v>76</v>
      </c>
      <c r="H83" s="137">
        <v>82</v>
      </c>
      <c r="I83" s="137">
        <v>78</v>
      </c>
      <c r="J83" s="137">
        <v>80</v>
      </c>
      <c r="K83" s="137">
        <v>76</v>
      </c>
      <c r="L83" s="137">
        <v>70</v>
      </c>
      <c r="M83" s="137">
        <v>65</v>
      </c>
      <c r="N83" s="137">
        <v>63</v>
      </c>
      <c r="O83" s="137">
        <v>59</v>
      </c>
      <c r="P83" s="137">
        <v>55</v>
      </c>
      <c r="Q83" s="137">
        <v>49</v>
      </c>
      <c r="R83" s="137">
        <v>44</v>
      </c>
      <c r="S83" s="137">
        <v>42</v>
      </c>
      <c r="T83" s="137">
        <v>35</v>
      </c>
      <c r="U83" s="137">
        <v>32</v>
      </c>
      <c r="V83" s="137">
        <v>29</v>
      </c>
      <c r="W83" s="137">
        <v>26</v>
      </c>
      <c r="X83" s="137">
        <v>22</v>
      </c>
      <c r="Y83" s="137">
        <v>20</v>
      </c>
      <c r="Z83" s="137">
        <v>16</v>
      </c>
      <c r="AA83" s="137">
        <v>10</v>
      </c>
      <c r="AB83" s="137">
        <v>9</v>
      </c>
      <c r="AC83" s="137">
        <v>10</v>
      </c>
      <c r="AD83" s="137">
        <v>8</v>
      </c>
      <c r="AE83" s="137">
        <v>6</v>
      </c>
      <c r="AF83" s="137" t="s">
        <v>631</v>
      </c>
      <c r="AG83" s="137" t="s">
        <v>631</v>
      </c>
      <c r="AH83" s="137" t="s">
        <v>631</v>
      </c>
      <c r="AI83" s="137">
        <v>0</v>
      </c>
      <c r="AJ83" s="137">
        <v>0</v>
      </c>
      <c r="AK83" s="137">
        <v>0</v>
      </c>
      <c r="AL83" s="137">
        <v>0</v>
      </c>
      <c r="AM83" s="137">
        <v>0</v>
      </c>
      <c r="AN83" s="137">
        <v>0</v>
      </c>
      <c r="AO83" s="137">
        <v>0</v>
      </c>
    </row>
    <row r="84" spans="1:41" ht="18" customHeight="1">
      <c r="A84" s="136" t="s">
        <v>766</v>
      </c>
      <c r="B84" s="136" t="s">
        <v>767</v>
      </c>
      <c r="C84" s="137">
        <v>204</v>
      </c>
      <c r="D84" s="137">
        <v>181</v>
      </c>
      <c r="E84" s="137">
        <v>158</v>
      </c>
      <c r="F84" s="137">
        <v>151</v>
      </c>
      <c r="G84" s="137">
        <v>138</v>
      </c>
      <c r="H84" s="137">
        <v>131</v>
      </c>
      <c r="I84" s="137">
        <v>119</v>
      </c>
      <c r="J84" s="137">
        <v>103</v>
      </c>
      <c r="K84" s="137">
        <v>97</v>
      </c>
      <c r="L84" s="137">
        <v>86</v>
      </c>
      <c r="M84" s="137">
        <v>78</v>
      </c>
      <c r="N84" s="137">
        <v>77</v>
      </c>
      <c r="O84" s="137">
        <v>62</v>
      </c>
      <c r="P84" s="137">
        <v>51</v>
      </c>
      <c r="Q84" s="137">
        <v>42</v>
      </c>
      <c r="R84" s="137">
        <v>36</v>
      </c>
      <c r="S84" s="137">
        <v>34</v>
      </c>
      <c r="T84" s="137">
        <v>31</v>
      </c>
      <c r="U84" s="137">
        <v>27</v>
      </c>
      <c r="V84" s="137">
        <v>25</v>
      </c>
      <c r="W84" s="137">
        <v>23</v>
      </c>
      <c r="X84" s="137">
        <v>20</v>
      </c>
      <c r="Y84" s="137">
        <v>17</v>
      </c>
      <c r="Z84" s="137">
        <v>13</v>
      </c>
      <c r="AA84" s="137">
        <v>10</v>
      </c>
      <c r="AB84" s="137">
        <v>8</v>
      </c>
      <c r="AC84" s="137" t="s">
        <v>631</v>
      </c>
      <c r="AD84" s="137" t="s">
        <v>631</v>
      </c>
      <c r="AE84" s="137" t="s">
        <v>631</v>
      </c>
      <c r="AF84" s="137">
        <v>0</v>
      </c>
      <c r="AG84" s="137">
        <v>0</v>
      </c>
      <c r="AH84" s="137">
        <v>0</v>
      </c>
      <c r="AI84" s="137">
        <v>0</v>
      </c>
      <c r="AJ84" s="137">
        <v>0</v>
      </c>
      <c r="AK84" s="137">
        <v>0</v>
      </c>
      <c r="AL84" s="137">
        <v>0</v>
      </c>
      <c r="AM84" s="137">
        <v>0</v>
      </c>
      <c r="AN84" s="137">
        <v>0</v>
      </c>
      <c r="AO84" s="137">
        <v>0</v>
      </c>
    </row>
    <row r="85" spans="1:41" ht="18" customHeight="1">
      <c r="A85" s="136" t="s">
        <v>768</v>
      </c>
      <c r="B85" s="136" t="s">
        <v>769</v>
      </c>
      <c r="C85" s="137">
        <v>3198</v>
      </c>
      <c r="D85" s="137">
        <v>2866</v>
      </c>
      <c r="E85" s="137">
        <v>2618</v>
      </c>
      <c r="F85" s="137">
        <v>2630</v>
      </c>
      <c r="G85" s="137">
        <v>2670</v>
      </c>
      <c r="H85" s="137">
        <v>2845</v>
      </c>
      <c r="I85" s="137">
        <v>2457</v>
      </c>
      <c r="J85" s="137">
        <v>2428</v>
      </c>
      <c r="K85" s="137">
        <v>2333</v>
      </c>
      <c r="L85" s="137">
        <v>2497</v>
      </c>
      <c r="M85" s="137">
        <v>1843</v>
      </c>
      <c r="N85" s="137">
        <v>1552</v>
      </c>
      <c r="O85" s="137">
        <v>1348</v>
      </c>
      <c r="P85" s="137">
        <v>1209</v>
      </c>
      <c r="Q85" s="137">
        <v>1017</v>
      </c>
      <c r="R85" s="137">
        <v>948</v>
      </c>
      <c r="S85" s="137">
        <v>830</v>
      </c>
      <c r="T85" s="137">
        <v>700</v>
      </c>
      <c r="U85" s="137">
        <v>667</v>
      </c>
      <c r="V85" s="137">
        <v>628</v>
      </c>
      <c r="W85" s="137">
        <v>565</v>
      </c>
      <c r="X85" s="137">
        <v>492</v>
      </c>
      <c r="Y85" s="137">
        <v>303</v>
      </c>
      <c r="Z85" s="137">
        <v>281</v>
      </c>
      <c r="AA85" s="137">
        <v>238</v>
      </c>
      <c r="AB85" s="137">
        <v>188</v>
      </c>
      <c r="AC85" s="137">
        <v>139</v>
      </c>
      <c r="AD85" s="137">
        <v>112</v>
      </c>
      <c r="AE85" s="137">
        <v>39</v>
      </c>
      <c r="AF85" s="137">
        <v>21</v>
      </c>
      <c r="AG85" s="137">
        <v>17</v>
      </c>
      <c r="AH85" s="137">
        <v>19</v>
      </c>
      <c r="AI85" s="137">
        <v>14</v>
      </c>
      <c r="AJ85" s="137">
        <v>13</v>
      </c>
      <c r="AK85" s="137">
        <v>8</v>
      </c>
      <c r="AL85" s="137">
        <v>6</v>
      </c>
      <c r="AM85" s="137">
        <v>0</v>
      </c>
      <c r="AN85" s="137">
        <v>0</v>
      </c>
      <c r="AO85" s="137">
        <v>0</v>
      </c>
    </row>
    <row r="86" spans="1:41" ht="18" customHeight="1">
      <c r="A86" s="136" t="s">
        <v>770</v>
      </c>
      <c r="B86" s="136" t="s">
        <v>771</v>
      </c>
      <c r="C86" s="137">
        <v>343</v>
      </c>
      <c r="D86" s="137">
        <v>307</v>
      </c>
      <c r="E86" s="137">
        <v>257</v>
      </c>
      <c r="F86" s="137">
        <v>260</v>
      </c>
      <c r="G86" s="137">
        <v>225</v>
      </c>
      <c r="H86" s="137">
        <v>221</v>
      </c>
      <c r="I86" s="137">
        <v>205</v>
      </c>
      <c r="J86" s="137">
        <v>196</v>
      </c>
      <c r="K86" s="137">
        <v>177</v>
      </c>
      <c r="L86" s="137">
        <v>167</v>
      </c>
      <c r="M86" s="137">
        <v>151</v>
      </c>
      <c r="N86" s="137">
        <v>138</v>
      </c>
      <c r="O86" s="137">
        <v>123</v>
      </c>
      <c r="P86" s="137">
        <v>105</v>
      </c>
      <c r="Q86" s="137">
        <v>97</v>
      </c>
      <c r="R86" s="137">
        <v>89</v>
      </c>
      <c r="S86" s="137">
        <v>76</v>
      </c>
      <c r="T86" s="137">
        <v>74</v>
      </c>
      <c r="U86" s="137">
        <v>67</v>
      </c>
      <c r="V86" s="137">
        <v>58</v>
      </c>
      <c r="W86" s="137">
        <v>59</v>
      </c>
      <c r="X86" s="137">
        <v>56</v>
      </c>
      <c r="Y86" s="137">
        <v>39</v>
      </c>
      <c r="Z86" s="137">
        <v>34</v>
      </c>
      <c r="AA86" s="137">
        <v>34</v>
      </c>
      <c r="AB86" s="137">
        <v>20</v>
      </c>
      <c r="AC86" s="137">
        <v>12</v>
      </c>
      <c r="AD86" s="137">
        <v>6</v>
      </c>
      <c r="AE86" s="137" t="s">
        <v>631</v>
      </c>
      <c r="AF86" s="137" t="s">
        <v>631</v>
      </c>
      <c r="AG86" s="137" t="s">
        <v>631</v>
      </c>
      <c r="AH86" s="137" t="s">
        <v>631</v>
      </c>
      <c r="AI86" s="137" t="s">
        <v>631</v>
      </c>
      <c r="AJ86" s="137" t="s">
        <v>631</v>
      </c>
      <c r="AK86" s="137" t="s">
        <v>631</v>
      </c>
      <c r="AL86" s="137" t="s">
        <v>631</v>
      </c>
      <c r="AM86" s="137">
        <v>0</v>
      </c>
      <c r="AN86" s="137">
        <v>0</v>
      </c>
      <c r="AO86" s="137">
        <v>0</v>
      </c>
    </row>
    <row r="87" spans="1:41" ht="18" customHeight="1">
      <c r="A87" s="136" t="s">
        <v>772</v>
      </c>
      <c r="B87" s="136" t="s">
        <v>773</v>
      </c>
      <c r="C87" s="137">
        <v>1038</v>
      </c>
      <c r="D87" s="137">
        <v>940</v>
      </c>
      <c r="E87" s="137">
        <v>856</v>
      </c>
      <c r="F87" s="137">
        <v>1021</v>
      </c>
      <c r="G87" s="137">
        <v>1280</v>
      </c>
      <c r="H87" s="137">
        <v>1471</v>
      </c>
      <c r="I87" s="137">
        <v>1192</v>
      </c>
      <c r="J87" s="137">
        <v>1246</v>
      </c>
      <c r="K87" s="137">
        <v>1254</v>
      </c>
      <c r="L87" s="137">
        <v>1479</v>
      </c>
      <c r="M87" s="137">
        <v>886</v>
      </c>
      <c r="N87" s="137">
        <v>687</v>
      </c>
      <c r="O87" s="137">
        <v>567</v>
      </c>
      <c r="P87" s="137">
        <v>526</v>
      </c>
      <c r="Q87" s="137">
        <v>426</v>
      </c>
      <c r="R87" s="137">
        <v>427</v>
      </c>
      <c r="S87" s="137">
        <v>373</v>
      </c>
      <c r="T87" s="137">
        <v>289</v>
      </c>
      <c r="U87" s="137">
        <v>299</v>
      </c>
      <c r="V87" s="137">
        <v>302</v>
      </c>
      <c r="W87" s="137">
        <v>272</v>
      </c>
      <c r="X87" s="137">
        <v>236</v>
      </c>
      <c r="Y87" s="137">
        <v>120</v>
      </c>
      <c r="Z87" s="137">
        <v>118</v>
      </c>
      <c r="AA87" s="137">
        <v>108</v>
      </c>
      <c r="AB87" s="137">
        <v>105</v>
      </c>
      <c r="AC87" s="137">
        <v>88</v>
      </c>
      <c r="AD87" s="137">
        <v>77</v>
      </c>
      <c r="AE87" s="137">
        <v>19</v>
      </c>
      <c r="AF87" s="137">
        <v>5</v>
      </c>
      <c r="AG87" s="137" t="s">
        <v>631</v>
      </c>
      <c r="AH87" s="137" t="s">
        <v>631</v>
      </c>
      <c r="AI87" s="137" t="s">
        <v>631</v>
      </c>
      <c r="AJ87" s="137" t="s">
        <v>631</v>
      </c>
      <c r="AK87" s="137" t="s">
        <v>631</v>
      </c>
      <c r="AL87" s="137">
        <v>0</v>
      </c>
      <c r="AM87" s="137">
        <v>0</v>
      </c>
      <c r="AN87" s="137">
        <v>0</v>
      </c>
      <c r="AO87" s="137">
        <v>0</v>
      </c>
    </row>
    <row r="88" spans="1:41" ht="18" customHeight="1">
      <c r="A88" s="136" t="s">
        <v>774</v>
      </c>
      <c r="B88" s="136" t="s">
        <v>775</v>
      </c>
      <c r="C88" s="137">
        <v>371</v>
      </c>
      <c r="D88" s="137">
        <v>311</v>
      </c>
      <c r="E88" s="137">
        <v>280</v>
      </c>
      <c r="F88" s="137">
        <v>275</v>
      </c>
      <c r="G88" s="137">
        <v>233</v>
      </c>
      <c r="H88" s="137">
        <v>230</v>
      </c>
      <c r="I88" s="137">
        <v>222</v>
      </c>
      <c r="J88" s="137">
        <v>212</v>
      </c>
      <c r="K88" s="137">
        <v>198</v>
      </c>
      <c r="L88" s="137">
        <v>173</v>
      </c>
      <c r="M88" s="137">
        <v>168</v>
      </c>
      <c r="N88" s="137">
        <v>150</v>
      </c>
      <c r="O88" s="137">
        <v>135</v>
      </c>
      <c r="P88" s="137">
        <v>117</v>
      </c>
      <c r="Q88" s="137">
        <v>98</v>
      </c>
      <c r="R88" s="137">
        <v>84</v>
      </c>
      <c r="S88" s="137">
        <v>73</v>
      </c>
      <c r="T88" s="137">
        <v>62</v>
      </c>
      <c r="U88" s="137">
        <v>51</v>
      </c>
      <c r="V88" s="137">
        <v>50</v>
      </c>
      <c r="W88" s="137">
        <v>49</v>
      </c>
      <c r="X88" s="137">
        <v>46</v>
      </c>
      <c r="Y88" s="137">
        <v>35</v>
      </c>
      <c r="Z88" s="137">
        <v>30</v>
      </c>
      <c r="AA88" s="137">
        <v>22</v>
      </c>
      <c r="AB88" s="137">
        <v>14</v>
      </c>
      <c r="AC88" s="137">
        <v>9</v>
      </c>
      <c r="AD88" s="137">
        <v>6</v>
      </c>
      <c r="AE88" s="137">
        <v>5</v>
      </c>
      <c r="AF88" s="137">
        <v>5</v>
      </c>
      <c r="AG88" s="137">
        <v>5</v>
      </c>
      <c r="AH88" s="137" t="s">
        <v>631</v>
      </c>
      <c r="AI88" s="137" t="s">
        <v>631</v>
      </c>
      <c r="AJ88" s="137" t="s">
        <v>631</v>
      </c>
      <c r="AK88" s="137" t="s">
        <v>631</v>
      </c>
      <c r="AL88" s="137" t="s">
        <v>631</v>
      </c>
      <c r="AM88" s="137">
        <v>0</v>
      </c>
      <c r="AN88" s="137">
        <v>0</v>
      </c>
      <c r="AO88" s="137">
        <v>0</v>
      </c>
    </row>
    <row r="89" spans="1:41" ht="18" customHeight="1">
      <c r="A89" s="136" t="s">
        <v>776</v>
      </c>
      <c r="B89" s="136" t="s">
        <v>777</v>
      </c>
      <c r="C89" s="137">
        <v>1446</v>
      </c>
      <c r="D89" s="137">
        <v>1308</v>
      </c>
      <c r="E89" s="137">
        <v>1225</v>
      </c>
      <c r="F89" s="137">
        <v>1074</v>
      </c>
      <c r="G89" s="137">
        <v>932</v>
      </c>
      <c r="H89" s="137">
        <v>923</v>
      </c>
      <c r="I89" s="137">
        <v>838</v>
      </c>
      <c r="J89" s="137">
        <v>774</v>
      </c>
      <c r="K89" s="137">
        <v>704</v>
      </c>
      <c r="L89" s="137">
        <v>678</v>
      </c>
      <c r="M89" s="137">
        <v>638</v>
      </c>
      <c r="N89" s="137">
        <v>577</v>
      </c>
      <c r="O89" s="137">
        <v>523</v>
      </c>
      <c r="P89" s="137">
        <v>461</v>
      </c>
      <c r="Q89" s="137">
        <v>396</v>
      </c>
      <c r="R89" s="137">
        <v>348</v>
      </c>
      <c r="S89" s="137">
        <v>308</v>
      </c>
      <c r="T89" s="137">
        <v>275</v>
      </c>
      <c r="U89" s="137">
        <v>250</v>
      </c>
      <c r="V89" s="137">
        <v>218</v>
      </c>
      <c r="W89" s="137">
        <v>185</v>
      </c>
      <c r="X89" s="137">
        <v>154</v>
      </c>
      <c r="Y89" s="137">
        <v>109</v>
      </c>
      <c r="Z89" s="137">
        <v>99</v>
      </c>
      <c r="AA89" s="137">
        <v>74</v>
      </c>
      <c r="AB89" s="137">
        <v>49</v>
      </c>
      <c r="AC89" s="137">
        <v>30</v>
      </c>
      <c r="AD89" s="137">
        <v>23</v>
      </c>
      <c r="AE89" s="137">
        <v>11</v>
      </c>
      <c r="AF89" s="137">
        <v>9</v>
      </c>
      <c r="AG89" s="137">
        <v>6</v>
      </c>
      <c r="AH89" s="137">
        <v>9</v>
      </c>
      <c r="AI89" s="137">
        <v>6</v>
      </c>
      <c r="AJ89" s="137">
        <v>5</v>
      </c>
      <c r="AK89" s="137" t="s">
        <v>631</v>
      </c>
      <c r="AL89" s="137" t="s">
        <v>631</v>
      </c>
      <c r="AM89" s="137">
        <v>0</v>
      </c>
      <c r="AN89" s="137">
        <v>0</v>
      </c>
      <c r="AO89" s="137">
        <v>0</v>
      </c>
    </row>
    <row r="90" spans="1:41" ht="18" customHeight="1">
      <c r="A90" s="136" t="s">
        <v>778</v>
      </c>
      <c r="B90" s="136" t="s">
        <v>779</v>
      </c>
      <c r="C90" s="137">
        <v>12219</v>
      </c>
      <c r="D90" s="137">
        <v>10367</v>
      </c>
      <c r="E90" s="137">
        <v>8836</v>
      </c>
      <c r="F90" s="137">
        <v>8046</v>
      </c>
      <c r="G90" s="137">
        <v>7349</v>
      </c>
      <c r="H90" s="137">
        <v>7272</v>
      </c>
      <c r="I90" s="137">
        <v>6553</v>
      </c>
      <c r="J90" s="137">
        <v>6013</v>
      </c>
      <c r="K90" s="137">
        <v>5856</v>
      </c>
      <c r="L90" s="137">
        <v>5176</v>
      </c>
      <c r="M90" s="137">
        <v>4893</v>
      </c>
      <c r="N90" s="137">
        <v>4501</v>
      </c>
      <c r="O90" s="137">
        <v>4139</v>
      </c>
      <c r="P90" s="137">
        <v>3687</v>
      </c>
      <c r="Q90" s="137">
        <v>3429</v>
      </c>
      <c r="R90" s="137">
        <v>2986</v>
      </c>
      <c r="S90" s="137">
        <v>2646</v>
      </c>
      <c r="T90" s="137">
        <v>2307</v>
      </c>
      <c r="U90" s="137">
        <v>1965</v>
      </c>
      <c r="V90" s="137">
        <v>1619</v>
      </c>
      <c r="W90" s="137">
        <v>1347</v>
      </c>
      <c r="X90" s="137">
        <v>838</v>
      </c>
      <c r="Y90" s="137">
        <v>588</v>
      </c>
      <c r="Z90" s="137">
        <v>465</v>
      </c>
      <c r="AA90" s="137">
        <v>346</v>
      </c>
      <c r="AB90" s="137">
        <v>250</v>
      </c>
      <c r="AC90" s="137">
        <v>152</v>
      </c>
      <c r="AD90" s="137">
        <v>83</v>
      </c>
      <c r="AE90" s="137">
        <v>47</v>
      </c>
      <c r="AF90" s="137">
        <v>30</v>
      </c>
      <c r="AG90" s="137">
        <v>28</v>
      </c>
      <c r="AH90" s="137">
        <v>21</v>
      </c>
      <c r="AI90" s="137">
        <v>16</v>
      </c>
      <c r="AJ90" s="137">
        <v>13</v>
      </c>
      <c r="AK90" s="137">
        <v>7</v>
      </c>
      <c r="AL90" s="137" t="s">
        <v>631</v>
      </c>
      <c r="AM90" s="137">
        <v>0</v>
      </c>
      <c r="AN90" s="137">
        <v>0</v>
      </c>
      <c r="AO90" s="137">
        <v>0</v>
      </c>
    </row>
    <row r="91" spans="1:41" ht="18" customHeight="1">
      <c r="A91" s="136" t="s">
        <v>780</v>
      </c>
      <c r="B91" s="136" t="s">
        <v>781</v>
      </c>
      <c r="C91" s="137">
        <v>832</v>
      </c>
      <c r="D91" s="137">
        <v>705</v>
      </c>
      <c r="E91" s="137">
        <v>630</v>
      </c>
      <c r="F91" s="137">
        <v>570</v>
      </c>
      <c r="G91" s="137">
        <v>529</v>
      </c>
      <c r="H91" s="137">
        <v>495</v>
      </c>
      <c r="I91" s="137">
        <v>443</v>
      </c>
      <c r="J91" s="137">
        <v>399</v>
      </c>
      <c r="K91" s="137">
        <v>362</v>
      </c>
      <c r="L91" s="137">
        <v>339</v>
      </c>
      <c r="M91" s="137">
        <v>303</v>
      </c>
      <c r="N91" s="137">
        <v>270</v>
      </c>
      <c r="O91" s="137">
        <v>239</v>
      </c>
      <c r="P91" s="137">
        <v>220</v>
      </c>
      <c r="Q91" s="137">
        <v>201</v>
      </c>
      <c r="R91" s="137">
        <v>182</v>
      </c>
      <c r="S91" s="137">
        <v>158</v>
      </c>
      <c r="T91" s="137">
        <v>143</v>
      </c>
      <c r="U91" s="137">
        <v>119</v>
      </c>
      <c r="V91" s="137">
        <v>105</v>
      </c>
      <c r="W91" s="137">
        <v>96</v>
      </c>
      <c r="X91" s="137">
        <v>85</v>
      </c>
      <c r="Y91" s="137">
        <v>65</v>
      </c>
      <c r="Z91" s="137">
        <v>56</v>
      </c>
      <c r="AA91" s="137">
        <v>50</v>
      </c>
      <c r="AB91" s="137">
        <v>36</v>
      </c>
      <c r="AC91" s="137">
        <v>21</v>
      </c>
      <c r="AD91" s="137">
        <v>18</v>
      </c>
      <c r="AE91" s="137">
        <v>10</v>
      </c>
      <c r="AF91" s="137">
        <v>5</v>
      </c>
      <c r="AG91" s="137">
        <v>6</v>
      </c>
      <c r="AH91" s="137" t="s">
        <v>631</v>
      </c>
      <c r="AI91" s="137" t="s">
        <v>631</v>
      </c>
      <c r="AJ91" s="137" t="s">
        <v>631</v>
      </c>
      <c r="AK91" s="137">
        <v>0</v>
      </c>
      <c r="AL91" s="137" t="s">
        <v>631</v>
      </c>
      <c r="AM91" s="137">
        <v>0</v>
      </c>
      <c r="AN91" s="137">
        <v>0</v>
      </c>
      <c r="AO91" s="137">
        <v>0</v>
      </c>
    </row>
    <row r="92" spans="1:41" ht="18" customHeight="1">
      <c r="A92" s="136" t="s">
        <v>782</v>
      </c>
      <c r="B92" s="136" t="s">
        <v>783</v>
      </c>
      <c r="C92" s="137">
        <v>389</v>
      </c>
      <c r="D92" s="137">
        <v>337</v>
      </c>
      <c r="E92" s="137">
        <v>302</v>
      </c>
      <c r="F92" s="137">
        <v>292</v>
      </c>
      <c r="G92" s="137">
        <v>263</v>
      </c>
      <c r="H92" s="137">
        <v>248</v>
      </c>
      <c r="I92" s="137">
        <v>224</v>
      </c>
      <c r="J92" s="137">
        <v>222</v>
      </c>
      <c r="K92" s="137">
        <v>210</v>
      </c>
      <c r="L92" s="137">
        <v>188</v>
      </c>
      <c r="M92" s="137">
        <v>169</v>
      </c>
      <c r="N92" s="137">
        <v>161</v>
      </c>
      <c r="O92" s="137">
        <v>150</v>
      </c>
      <c r="P92" s="137">
        <v>127</v>
      </c>
      <c r="Q92" s="137">
        <v>120</v>
      </c>
      <c r="R92" s="137">
        <v>104</v>
      </c>
      <c r="S92" s="137">
        <v>89</v>
      </c>
      <c r="T92" s="137">
        <v>75</v>
      </c>
      <c r="U92" s="137">
        <v>71</v>
      </c>
      <c r="V92" s="137">
        <v>65</v>
      </c>
      <c r="W92" s="137">
        <v>57</v>
      </c>
      <c r="X92" s="137">
        <v>47</v>
      </c>
      <c r="Y92" s="137">
        <v>37</v>
      </c>
      <c r="Z92" s="137">
        <v>32</v>
      </c>
      <c r="AA92" s="137">
        <v>25</v>
      </c>
      <c r="AB92" s="137">
        <v>19</v>
      </c>
      <c r="AC92" s="137">
        <v>12</v>
      </c>
      <c r="AD92" s="137">
        <v>7</v>
      </c>
      <c r="AE92" s="137">
        <v>7</v>
      </c>
      <c r="AF92" s="137" t="s">
        <v>631</v>
      </c>
      <c r="AG92" s="137" t="s">
        <v>631</v>
      </c>
      <c r="AH92" s="137" t="s">
        <v>631</v>
      </c>
      <c r="AI92" s="137" t="s">
        <v>631</v>
      </c>
      <c r="AJ92" s="137">
        <v>0</v>
      </c>
      <c r="AK92" s="137">
        <v>0</v>
      </c>
      <c r="AL92" s="137">
        <v>0</v>
      </c>
      <c r="AM92" s="137">
        <v>0</v>
      </c>
      <c r="AN92" s="137">
        <v>0</v>
      </c>
      <c r="AO92" s="137">
        <v>0</v>
      </c>
    </row>
    <row r="93" spans="1:41" ht="18" customHeight="1">
      <c r="A93" s="136" t="s">
        <v>784</v>
      </c>
      <c r="B93" s="136" t="s">
        <v>785</v>
      </c>
      <c r="C93" s="137">
        <v>767</v>
      </c>
      <c r="D93" s="137">
        <v>637</v>
      </c>
      <c r="E93" s="137">
        <v>574</v>
      </c>
      <c r="F93" s="137">
        <v>532</v>
      </c>
      <c r="G93" s="137">
        <v>469</v>
      </c>
      <c r="H93" s="137">
        <v>457</v>
      </c>
      <c r="I93" s="137">
        <v>408</v>
      </c>
      <c r="J93" s="137">
        <v>378</v>
      </c>
      <c r="K93" s="137">
        <v>353</v>
      </c>
      <c r="L93" s="137">
        <v>325</v>
      </c>
      <c r="M93" s="137">
        <v>302</v>
      </c>
      <c r="N93" s="137">
        <v>266</v>
      </c>
      <c r="O93" s="137">
        <v>250</v>
      </c>
      <c r="P93" s="137">
        <v>223</v>
      </c>
      <c r="Q93" s="137">
        <v>199</v>
      </c>
      <c r="R93" s="137">
        <v>181</v>
      </c>
      <c r="S93" s="137">
        <v>152</v>
      </c>
      <c r="T93" s="137">
        <v>128</v>
      </c>
      <c r="U93" s="137">
        <v>113</v>
      </c>
      <c r="V93" s="137">
        <v>97</v>
      </c>
      <c r="W93" s="137">
        <v>80</v>
      </c>
      <c r="X93" s="137">
        <v>62</v>
      </c>
      <c r="Y93" s="137">
        <v>47</v>
      </c>
      <c r="Z93" s="137">
        <v>43</v>
      </c>
      <c r="AA93" s="137">
        <v>34</v>
      </c>
      <c r="AB93" s="137">
        <v>25</v>
      </c>
      <c r="AC93" s="137">
        <v>19</v>
      </c>
      <c r="AD93" s="137">
        <v>13</v>
      </c>
      <c r="AE93" s="137">
        <v>9</v>
      </c>
      <c r="AF93" s="137">
        <v>6</v>
      </c>
      <c r="AG93" s="137">
        <v>6</v>
      </c>
      <c r="AH93" s="137">
        <v>5</v>
      </c>
      <c r="AI93" s="137" t="s">
        <v>631</v>
      </c>
      <c r="AJ93" s="137" t="s">
        <v>631</v>
      </c>
      <c r="AK93" s="137" t="s">
        <v>631</v>
      </c>
      <c r="AL93" s="137" t="s">
        <v>631</v>
      </c>
      <c r="AM93" s="137">
        <v>0</v>
      </c>
      <c r="AN93" s="137">
        <v>0</v>
      </c>
      <c r="AO93" s="137">
        <v>0</v>
      </c>
    </row>
    <row r="94" spans="1:41" ht="18" customHeight="1">
      <c r="A94" s="136" t="s">
        <v>786</v>
      </c>
      <c r="B94" s="136" t="s">
        <v>787</v>
      </c>
      <c r="C94" s="137">
        <v>9570</v>
      </c>
      <c r="D94" s="137">
        <v>8114</v>
      </c>
      <c r="E94" s="137">
        <v>6833</v>
      </c>
      <c r="F94" s="137">
        <v>6202</v>
      </c>
      <c r="G94" s="137">
        <v>5698</v>
      </c>
      <c r="H94" s="137">
        <v>5695</v>
      </c>
      <c r="I94" s="137">
        <v>5129</v>
      </c>
      <c r="J94" s="137">
        <v>4696</v>
      </c>
      <c r="K94" s="137">
        <v>4636</v>
      </c>
      <c r="L94" s="137">
        <v>4050</v>
      </c>
      <c r="M94" s="137">
        <v>3866</v>
      </c>
      <c r="N94" s="137">
        <v>3572</v>
      </c>
      <c r="O94" s="137">
        <v>3288</v>
      </c>
      <c r="P94" s="137">
        <v>2928</v>
      </c>
      <c r="Q94" s="137">
        <v>2731</v>
      </c>
      <c r="R94" s="137">
        <v>2367</v>
      </c>
      <c r="S94" s="137">
        <v>2105</v>
      </c>
      <c r="T94" s="137">
        <v>1834</v>
      </c>
      <c r="U94" s="137">
        <v>1549</v>
      </c>
      <c r="V94" s="137">
        <v>1247</v>
      </c>
      <c r="W94" s="137">
        <v>1028</v>
      </c>
      <c r="X94" s="137">
        <v>567</v>
      </c>
      <c r="Y94" s="137">
        <v>381</v>
      </c>
      <c r="Z94" s="137">
        <v>286</v>
      </c>
      <c r="AA94" s="137">
        <v>203</v>
      </c>
      <c r="AB94" s="137">
        <v>144</v>
      </c>
      <c r="AC94" s="137">
        <v>83</v>
      </c>
      <c r="AD94" s="137">
        <v>32</v>
      </c>
      <c r="AE94" s="137">
        <v>14</v>
      </c>
      <c r="AF94" s="137">
        <v>10</v>
      </c>
      <c r="AG94" s="137">
        <v>8</v>
      </c>
      <c r="AH94" s="137">
        <v>5</v>
      </c>
      <c r="AI94" s="137" t="s">
        <v>631</v>
      </c>
      <c r="AJ94" s="137" t="s">
        <v>631</v>
      </c>
      <c r="AK94" s="137" t="s">
        <v>631</v>
      </c>
      <c r="AL94" s="137" t="s">
        <v>631</v>
      </c>
      <c r="AM94" s="137">
        <v>0</v>
      </c>
      <c r="AN94" s="137">
        <v>0</v>
      </c>
      <c r="AO94" s="137">
        <v>0</v>
      </c>
    </row>
    <row r="95" spans="1:41" ht="18" customHeight="1">
      <c r="A95" s="136" t="s">
        <v>788</v>
      </c>
      <c r="B95" s="136" t="s">
        <v>789</v>
      </c>
      <c r="C95" s="137">
        <v>661</v>
      </c>
      <c r="D95" s="137">
        <v>574</v>
      </c>
      <c r="E95" s="137">
        <v>497</v>
      </c>
      <c r="F95" s="137">
        <v>450</v>
      </c>
      <c r="G95" s="137">
        <v>390</v>
      </c>
      <c r="H95" s="137">
        <v>377</v>
      </c>
      <c r="I95" s="137">
        <v>349</v>
      </c>
      <c r="J95" s="137">
        <v>318</v>
      </c>
      <c r="K95" s="137">
        <v>295</v>
      </c>
      <c r="L95" s="137">
        <v>274</v>
      </c>
      <c r="M95" s="137">
        <v>253</v>
      </c>
      <c r="N95" s="137">
        <v>232</v>
      </c>
      <c r="O95" s="137">
        <v>212</v>
      </c>
      <c r="P95" s="137">
        <v>189</v>
      </c>
      <c r="Q95" s="137">
        <v>178</v>
      </c>
      <c r="R95" s="137">
        <v>152</v>
      </c>
      <c r="S95" s="137">
        <v>142</v>
      </c>
      <c r="T95" s="137">
        <v>127</v>
      </c>
      <c r="U95" s="137">
        <v>113</v>
      </c>
      <c r="V95" s="137">
        <v>105</v>
      </c>
      <c r="W95" s="137">
        <v>86</v>
      </c>
      <c r="X95" s="137">
        <v>77</v>
      </c>
      <c r="Y95" s="137">
        <v>58</v>
      </c>
      <c r="Z95" s="137">
        <v>48</v>
      </c>
      <c r="AA95" s="137">
        <v>34</v>
      </c>
      <c r="AB95" s="137">
        <v>26</v>
      </c>
      <c r="AC95" s="137">
        <v>17</v>
      </c>
      <c r="AD95" s="137">
        <v>13</v>
      </c>
      <c r="AE95" s="137">
        <v>7</v>
      </c>
      <c r="AF95" s="137">
        <v>6</v>
      </c>
      <c r="AG95" s="137">
        <v>6</v>
      </c>
      <c r="AH95" s="137">
        <v>5</v>
      </c>
      <c r="AI95" s="137" t="s">
        <v>631</v>
      </c>
      <c r="AJ95" s="137" t="s">
        <v>631</v>
      </c>
      <c r="AK95" s="137" t="s">
        <v>631</v>
      </c>
      <c r="AL95" s="137">
        <v>0</v>
      </c>
      <c r="AM95" s="137">
        <v>0</v>
      </c>
      <c r="AN95" s="137">
        <v>0</v>
      </c>
      <c r="AO95" s="137">
        <v>0</v>
      </c>
    </row>
    <row r="96" spans="1:41" ht="18" customHeight="1">
      <c r="A96" s="136"/>
      <c r="B96" s="136" t="s">
        <v>650</v>
      </c>
      <c r="C96" s="137" t="s">
        <v>631</v>
      </c>
      <c r="D96" s="137" t="s">
        <v>631</v>
      </c>
      <c r="E96" s="137" t="s">
        <v>631</v>
      </c>
      <c r="F96" s="137">
        <v>0</v>
      </c>
      <c r="G96" s="137">
        <v>0</v>
      </c>
      <c r="H96" s="137" t="s">
        <v>631</v>
      </c>
      <c r="I96" s="137" t="s">
        <v>631</v>
      </c>
      <c r="J96" s="137" t="s">
        <v>631</v>
      </c>
      <c r="K96" s="137" t="s">
        <v>631</v>
      </c>
      <c r="L96" s="137" t="s">
        <v>631</v>
      </c>
      <c r="M96" s="137" t="s">
        <v>631</v>
      </c>
      <c r="N96" s="137" t="s">
        <v>631</v>
      </c>
      <c r="O96" s="137" t="s">
        <v>631</v>
      </c>
      <c r="P96" s="137" t="s">
        <v>631</v>
      </c>
      <c r="Q96" s="137" t="s">
        <v>631</v>
      </c>
      <c r="R96" s="137" t="s">
        <v>631</v>
      </c>
      <c r="S96" s="137" t="s">
        <v>631</v>
      </c>
      <c r="T96" s="137">
        <v>0</v>
      </c>
      <c r="U96" s="137" t="s">
        <v>631</v>
      </c>
      <c r="V96" s="137">
        <v>0</v>
      </c>
      <c r="W96" s="137">
        <v>0</v>
      </c>
      <c r="X96" s="137">
        <v>0</v>
      </c>
      <c r="Y96" s="137">
        <v>0</v>
      </c>
      <c r="Z96" s="137">
        <v>0</v>
      </c>
      <c r="AA96" s="137">
        <v>0</v>
      </c>
      <c r="AB96" s="137">
        <v>0</v>
      </c>
      <c r="AC96" s="137">
        <v>0</v>
      </c>
      <c r="AD96" s="137">
        <v>0</v>
      </c>
      <c r="AE96" s="137">
        <v>0</v>
      </c>
      <c r="AF96" s="137">
        <v>0</v>
      </c>
      <c r="AG96" s="137">
        <v>0</v>
      </c>
      <c r="AH96" s="137">
        <v>0</v>
      </c>
      <c r="AI96" s="137">
        <v>0</v>
      </c>
      <c r="AJ96" s="137">
        <v>0</v>
      </c>
      <c r="AK96" s="137">
        <v>0</v>
      </c>
      <c r="AL96" s="137">
        <v>0</v>
      </c>
      <c r="AM96" s="137">
        <v>0</v>
      </c>
      <c r="AN96" s="137">
        <v>0</v>
      </c>
      <c r="AO96" s="137">
        <v>0</v>
      </c>
    </row>
    <row r="97" spans="1:41" ht="18" customHeight="1">
      <c r="A97" s="136" t="s">
        <v>790</v>
      </c>
      <c r="B97" s="136" t="s">
        <v>791</v>
      </c>
      <c r="C97" s="137">
        <v>12568</v>
      </c>
      <c r="D97" s="137">
        <v>10952</v>
      </c>
      <c r="E97" s="137">
        <v>9434</v>
      </c>
      <c r="F97" s="137">
        <v>8751</v>
      </c>
      <c r="G97" s="137">
        <v>7808</v>
      </c>
      <c r="H97" s="137">
        <v>7681</v>
      </c>
      <c r="I97" s="137">
        <v>7109</v>
      </c>
      <c r="J97" s="137">
        <v>6747</v>
      </c>
      <c r="K97" s="137">
        <v>6518</v>
      </c>
      <c r="L97" s="137">
        <v>6215</v>
      </c>
      <c r="M97" s="137">
        <v>5801</v>
      </c>
      <c r="N97" s="137">
        <v>5255</v>
      </c>
      <c r="O97" s="137">
        <v>4632</v>
      </c>
      <c r="P97" s="137">
        <v>4087</v>
      </c>
      <c r="Q97" s="137">
        <v>3689</v>
      </c>
      <c r="R97" s="137">
        <v>3378</v>
      </c>
      <c r="S97" s="137">
        <v>3046</v>
      </c>
      <c r="T97" s="137">
        <v>2707</v>
      </c>
      <c r="U97" s="137">
        <v>2340</v>
      </c>
      <c r="V97" s="137">
        <v>1966</v>
      </c>
      <c r="W97" s="137">
        <v>1756</v>
      </c>
      <c r="X97" s="137">
        <v>1447</v>
      </c>
      <c r="Y97" s="137">
        <v>1048</v>
      </c>
      <c r="Z97" s="137">
        <v>899</v>
      </c>
      <c r="AA97" s="137">
        <v>733</v>
      </c>
      <c r="AB97" s="137">
        <v>547</v>
      </c>
      <c r="AC97" s="137">
        <v>328</v>
      </c>
      <c r="AD97" s="137">
        <v>248</v>
      </c>
      <c r="AE97" s="137">
        <v>121</v>
      </c>
      <c r="AF97" s="137">
        <v>83</v>
      </c>
      <c r="AG97" s="137">
        <v>66</v>
      </c>
      <c r="AH97" s="137">
        <v>59</v>
      </c>
      <c r="AI97" s="137">
        <v>45</v>
      </c>
      <c r="AJ97" s="137">
        <v>37</v>
      </c>
      <c r="AK97" s="137">
        <v>27</v>
      </c>
      <c r="AL97" s="137">
        <v>22</v>
      </c>
      <c r="AM97" s="137">
        <v>0</v>
      </c>
      <c r="AN97" s="137">
        <v>0</v>
      </c>
      <c r="AO97" s="137">
        <v>0</v>
      </c>
    </row>
    <row r="98" spans="1:41" ht="18" customHeight="1">
      <c r="A98" s="136" t="s">
        <v>792</v>
      </c>
      <c r="B98" s="136" t="s">
        <v>793</v>
      </c>
      <c r="C98" s="137">
        <v>1314</v>
      </c>
      <c r="D98" s="137">
        <v>1190</v>
      </c>
      <c r="E98" s="137">
        <v>1115</v>
      </c>
      <c r="F98" s="137">
        <v>1108</v>
      </c>
      <c r="G98" s="137">
        <v>1101</v>
      </c>
      <c r="H98" s="137">
        <v>1105</v>
      </c>
      <c r="I98" s="137">
        <v>1045</v>
      </c>
      <c r="J98" s="137">
        <v>960</v>
      </c>
      <c r="K98" s="137">
        <v>912</v>
      </c>
      <c r="L98" s="137">
        <v>881</v>
      </c>
      <c r="M98" s="137">
        <v>825</v>
      </c>
      <c r="N98" s="137">
        <v>790</v>
      </c>
      <c r="O98" s="137">
        <v>723</v>
      </c>
      <c r="P98" s="137">
        <v>630</v>
      </c>
      <c r="Q98" s="137">
        <v>526</v>
      </c>
      <c r="R98" s="137">
        <v>461</v>
      </c>
      <c r="S98" s="137">
        <v>375</v>
      </c>
      <c r="T98" s="137">
        <v>320</v>
      </c>
      <c r="U98" s="137">
        <v>276</v>
      </c>
      <c r="V98" s="137">
        <v>241</v>
      </c>
      <c r="W98" s="137">
        <v>203</v>
      </c>
      <c r="X98" s="137">
        <v>169</v>
      </c>
      <c r="Y98" s="137">
        <v>111</v>
      </c>
      <c r="Z98" s="137">
        <v>91</v>
      </c>
      <c r="AA98" s="137">
        <v>70</v>
      </c>
      <c r="AB98" s="137">
        <v>47</v>
      </c>
      <c r="AC98" s="137">
        <v>25</v>
      </c>
      <c r="AD98" s="137">
        <v>14</v>
      </c>
      <c r="AE98" s="137">
        <v>7</v>
      </c>
      <c r="AF98" s="137">
        <v>7</v>
      </c>
      <c r="AG98" s="137">
        <v>5</v>
      </c>
      <c r="AH98" s="137">
        <v>5</v>
      </c>
      <c r="AI98" s="137" t="s">
        <v>631</v>
      </c>
      <c r="AJ98" s="137" t="s">
        <v>631</v>
      </c>
      <c r="AK98" s="137" t="s">
        <v>631</v>
      </c>
      <c r="AL98" s="137" t="s">
        <v>631</v>
      </c>
      <c r="AM98" s="137">
        <v>0</v>
      </c>
      <c r="AN98" s="137">
        <v>0</v>
      </c>
      <c r="AO98" s="137">
        <v>0</v>
      </c>
    </row>
    <row r="99" spans="1:41" ht="18" customHeight="1">
      <c r="A99" s="136" t="s">
        <v>794</v>
      </c>
      <c r="B99" s="136" t="s">
        <v>795</v>
      </c>
      <c r="C99" s="137">
        <v>976</v>
      </c>
      <c r="D99" s="137">
        <v>715</v>
      </c>
      <c r="E99" s="137">
        <v>386</v>
      </c>
      <c r="F99" s="137">
        <v>291</v>
      </c>
      <c r="G99" s="137">
        <v>263</v>
      </c>
      <c r="H99" s="137">
        <v>260</v>
      </c>
      <c r="I99" s="137">
        <v>252</v>
      </c>
      <c r="J99" s="137">
        <v>234</v>
      </c>
      <c r="K99" s="137">
        <v>228</v>
      </c>
      <c r="L99" s="137">
        <v>226</v>
      </c>
      <c r="M99" s="137">
        <v>210</v>
      </c>
      <c r="N99" s="137">
        <v>186</v>
      </c>
      <c r="O99" s="137">
        <v>169</v>
      </c>
      <c r="P99" s="137">
        <v>141</v>
      </c>
      <c r="Q99" s="137">
        <v>140</v>
      </c>
      <c r="R99" s="137">
        <v>156</v>
      </c>
      <c r="S99" s="137">
        <v>168</v>
      </c>
      <c r="T99" s="137">
        <v>133</v>
      </c>
      <c r="U99" s="137">
        <v>113</v>
      </c>
      <c r="V99" s="137">
        <v>104</v>
      </c>
      <c r="W99" s="137">
        <v>86</v>
      </c>
      <c r="X99" s="137">
        <v>47</v>
      </c>
      <c r="Y99" s="137">
        <v>32</v>
      </c>
      <c r="Z99" s="137">
        <v>30</v>
      </c>
      <c r="AA99" s="137">
        <v>28</v>
      </c>
      <c r="AB99" s="137">
        <v>22</v>
      </c>
      <c r="AC99" s="137">
        <v>16</v>
      </c>
      <c r="AD99" s="137">
        <v>11</v>
      </c>
      <c r="AE99" s="137">
        <v>10</v>
      </c>
      <c r="AF99" s="137">
        <v>10</v>
      </c>
      <c r="AG99" s="137">
        <v>6</v>
      </c>
      <c r="AH99" s="137">
        <v>6</v>
      </c>
      <c r="AI99" s="137">
        <v>5</v>
      </c>
      <c r="AJ99" s="137" t="s">
        <v>631</v>
      </c>
      <c r="AK99" s="137" t="s">
        <v>631</v>
      </c>
      <c r="AL99" s="137" t="s">
        <v>631</v>
      </c>
      <c r="AM99" s="137">
        <v>0</v>
      </c>
      <c r="AN99" s="137">
        <v>0</v>
      </c>
      <c r="AO99" s="137">
        <v>0</v>
      </c>
    </row>
    <row r="100" spans="1:41" ht="18" customHeight="1">
      <c r="A100" s="136" t="s">
        <v>796</v>
      </c>
      <c r="B100" s="136" t="s">
        <v>797</v>
      </c>
      <c r="C100" s="137">
        <v>396</v>
      </c>
      <c r="D100" s="137">
        <v>344</v>
      </c>
      <c r="E100" s="137">
        <v>309</v>
      </c>
      <c r="F100" s="137">
        <v>282</v>
      </c>
      <c r="G100" s="137">
        <v>261</v>
      </c>
      <c r="H100" s="137">
        <v>266</v>
      </c>
      <c r="I100" s="137">
        <v>244</v>
      </c>
      <c r="J100" s="137">
        <v>219</v>
      </c>
      <c r="K100" s="137">
        <v>210</v>
      </c>
      <c r="L100" s="137">
        <v>210</v>
      </c>
      <c r="M100" s="137">
        <v>197</v>
      </c>
      <c r="N100" s="137">
        <v>180</v>
      </c>
      <c r="O100" s="137">
        <v>160</v>
      </c>
      <c r="P100" s="137">
        <v>159</v>
      </c>
      <c r="Q100" s="137">
        <v>142</v>
      </c>
      <c r="R100" s="137">
        <v>125</v>
      </c>
      <c r="S100" s="137">
        <v>113</v>
      </c>
      <c r="T100" s="137">
        <v>99</v>
      </c>
      <c r="U100" s="137">
        <v>90</v>
      </c>
      <c r="V100" s="137">
        <v>67</v>
      </c>
      <c r="W100" s="137">
        <v>58</v>
      </c>
      <c r="X100" s="137">
        <v>44</v>
      </c>
      <c r="Y100" s="137">
        <v>32</v>
      </c>
      <c r="Z100" s="137">
        <v>31</v>
      </c>
      <c r="AA100" s="137">
        <v>24</v>
      </c>
      <c r="AB100" s="137">
        <v>17</v>
      </c>
      <c r="AC100" s="137">
        <v>11</v>
      </c>
      <c r="AD100" s="137">
        <v>7</v>
      </c>
      <c r="AE100" s="137">
        <v>5</v>
      </c>
      <c r="AF100" s="137" t="s">
        <v>631</v>
      </c>
      <c r="AG100" s="137" t="s">
        <v>631</v>
      </c>
      <c r="AH100" s="137" t="s">
        <v>631</v>
      </c>
      <c r="AI100" s="137" t="s">
        <v>631</v>
      </c>
      <c r="AJ100" s="137" t="s">
        <v>631</v>
      </c>
      <c r="AK100" s="137" t="s">
        <v>631</v>
      </c>
      <c r="AL100" s="137" t="s">
        <v>631</v>
      </c>
      <c r="AM100" s="137">
        <v>0</v>
      </c>
      <c r="AN100" s="137">
        <v>0</v>
      </c>
      <c r="AO100" s="137">
        <v>0</v>
      </c>
    </row>
    <row r="101" spans="1:41" ht="18" customHeight="1">
      <c r="A101" s="136" t="s">
        <v>798</v>
      </c>
      <c r="B101" s="136" t="s">
        <v>799</v>
      </c>
      <c r="C101" s="137">
        <v>132</v>
      </c>
      <c r="D101" s="137">
        <v>129</v>
      </c>
      <c r="E101" s="137">
        <v>107</v>
      </c>
      <c r="F101" s="137">
        <v>101</v>
      </c>
      <c r="G101" s="137">
        <v>87</v>
      </c>
      <c r="H101" s="137">
        <v>90</v>
      </c>
      <c r="I101" s="137">
        <v>84</v>
      </c>
      <c r="J101" s="137">
        <v>79</v>
      </c>
      <c r="K101" s="137">
        <v>75</v>
      </c>
      <c r="L101" s="137">
        <v>67</v>
      </c>
      <c r="M101" s="137">
        <v>63</v>
      </c>
      <c r="N101" s="137">
        <v>61</v>
      </c>
      <c r="O101" s="137">
        <v>57</v>
      </c>
      <c r="P101" s="137">
        <v>50</v>
      </c>
      <c r="Q101" s="137">
        <v>45</v>
      </c>
      <c r="R101" s="137">
        <v>42</v>
      </c>
      <c r="S101" s="137">
        <v>35</v>
      </c>
      <c r="T101" s="137">
        <v>32</v>
      </c>
      <c r="U101" s="137">
        <v>29</v>
      </c>
      <c r="V101" s="137">
        <v>29</v>
      </c>
      <c r="W101" s="137">
        <v>24</v>
      </c>
      <c r="X101" s="137">
        <v>22</v>
      </c>
      <c r="Y101" s="137">
        <v>14</v>
      </c>
      <c r="Z101" s="137">
        <v>13</v>
      </c>
      <c r="AA101" s="137">
        <v>12</v>
      </c>
      <c r="AB101" s="137">
        <v>11</v>
      </c>
      <c r="AC101" s="137">
        <v>6</v>
      </c>
      <c r="AD101" s="137">
        <v>5</v>
      </c>
      <c r="AE101" s="137" t="s">
        <v>631</v>
      </c>
      <c r="AF101" s="137" t="s">
        <v>631</v>
      </c>
      <c r="AG101" s="137" t="s">
        <v>631</v>
      </c>
      <c r="AH101" s="137" t="s">
        <v>631</v>
      </c>
      <c r="AI101" s="137" t="s">
        <v>631</v>
      </c>
      <c r="AJ101" s="137" t="s">
        <v>631</v>
      </c>
      <c r="AK101" s="137" t="s">
        <v>631</v>
      </c>
      <c r="AL101" s="137">
        <v>0</v>
      </c>
      <c r="AM101" s="137">
        <v>0</v>
      </c>
      <c r="AN101" s="137">
        <v>0</v>
      </c>
      <c r="AO101" s="137">
        <v>0</v>
      </c>
    </row>
    <row r="102" spans="1:41" ht="18" customHeight="1">
      <c r="A102" s="136" t="s">
        <v>800</v>
      </c>
      <c r="B102" s="136" t="s">
        <v>801</v>
      </c>
      <c r="C102" s="137">
        <v>1975</v>
      </c>
      <c r="D102" s="137">
        <v>1730</v>
      </c>
      <c r="E102" s="137">
        <v>1560</v>
      </c>
      <c r="F102" s="137">
        <v>1452</v>
      </c>
      <c r="G102" s="137">
        <v>1301</v>
      </c>
      <c r="H102" s="137">
        <v>1295</v>
      </c>
      <c r="I102" s="137">
        <v>1236</v>
      </c>
      <c r="J102" s="137">
        <v>1273</v>
      </c>
      <c r="K102" s="137">
        <v>1312</v>
      </c>
      <c r="L102" s="137">
        <v>1275</v>
      </c>
      <c r="M102" s="137">
        <v>1198</v>
      </c>
      <c r="N102" s="137">
        <v>1028</v>
      </c>
      <c r="O102" s="137">
        <v>808</v>
      </c>
      <c r="P102" s="137">
        <v>677</v>
      </c>
      <c r="Q102" s="137">
        <v>651</v>
      </c>
      <c r="R102" s="137">
        <v>593</v>
      </c>
      <c r="S102" s="137">
        <v>546</v>
      </c>
      <c r="T102" s="137">
        <v>443</v>
      </c>
      <c r="U102" s="137">
        <v>389</v>
      </c>
      <c r="V102" s="137">
        <v>355</v>
      </c>
      <c r="W102" s="137">
        <v>332</v>
      </c>
      <c r="X102" s="137">
        <v>295</v>
      </c>
      <c r="Y102" s="137">
        <v>215</v>
      </c>
      <c r="Z102" s="137">
        <v>210</v>
      </c>
      <c r="AA102" s="137">
        <v>182</v>
      </c>
      <c r="AB102" s="137">
        <v>169</v>
      </c>
      <c r="AC102" s="137">
        <v>81</v>
      </c>
      <c r="AD102" s="137">
        <v>63</v>
      </c>
      <c r="AE102" s="137">
        <v>21</v>
      </c>
      <c r="AF102" s="137">
        <v>12</v>
      </c>
      <c r="AG102" s="137">
        <v>9</v>
      </c>
      <c r="AH102" s="137">
        <v>8</v>
      </c>
      <c r="AI102" s="137">
        <v>6</v>
      </c>
      <c r="AJ102" s="137" t="s">
        <v>631</v>
      </c>
      <c r="AK102" s="137" t="s">
        <v>631</v>
      </c>
      <c r="AL102" s="137" t="s">
        <v>631</v>
      </c>
      <c r="AM102" s="137">
        <v>0</v>
      </c>
      <c r="AN102" s="137">
        <v>0</v>
      </c>
      <c r="AO102" s="137">
        <v>0</v>
      </c>
    </row>
    <row r="103" spans="1:41" ht="18" customHeight="1">
      <c r="A103" s="136" t="s">
        <v>802</v>
      </c>
      <c r="B103" s="136" t="s">
        <v>803</v>
      </c>
      <c r="C103" s="137">
        <v>265</v>
      </c>
      <c r="D103" s="137">
        <v>234</v>
      </c>
      <c r="E103" s="137">
        <v>207</v>
      </c>
      <c r="F103" s="137">
        <v>204</v>
      </c>
      <c r="G103" s="137">
        <v>170</v>
      </c>
      <c r="H103" s="137">
        <v>158</v>
      </c>
      <c r="I103" s="137">
        <v>144</v>
      </c>
      <c r="J103" s="137">
        <v>140</v>
      </c>
      <c r="K103" s="137">
        <v>143</v>
      </c>
      <c r="L103" s="137">
        <v>136</v>
      </c>
      <c r="M103" s="137">
        <v>128</v>
      </c>
      <c r="N103" s="137">
        <v>116</v>
      </c>
      <c r="O103" s="137">
        <v>100</v>
      </c>
      <c r="P103" s="137">
        <v>74</v>
      </c>
      <c r="Q103" s="137">
        <v>68</v>
      </c>
      <c r="R103" s="137">
        <v>58</v>
      </c>
      <c r="S103" s="137">
        <v>52</v>
      </c>
      <c r="T103" s="137">
        <v>45</v>
      </c>
      <c r="U103" s="137">
        <v>36</v>
      </c>
      <c r="V103" s="137">
        <v>37</v>
      </c>
      <c r="W103" s="137">
        <v>38</v>
      </c>
      <c r="X103" s="137">
        <v>37</v>
      </c>
      <c r="Y103" s="137">
        <v>33</v>
      </c>
      <c r="Z103" s="137">
        <v>30</v>
      </c>
      <c r="AA103" s="137">
        <v>24</v>
      </c>
      <c r="AB103" s="137">
        <v>17</v>
      </c>
      <c r="AC103" s="137">
        <v>11</v>
      </c>
      <c r="AD103" s="137">
        <v>8</v>
      </c>
      <c r="AE103" s="137">
        <v>6</v>
      </c>
      <c r="AF103" s="137" t="s">
        <v>631</v>
      </c>
      <c r="AG103" s="137" t="s">
        <v>631</v>
      </c>
      <c r="AH103" s="137" t="s">
        <v>631</v>
      </c>
      <c r="AI103" s="137">
        <v>0</v>
      </c>
      <c r="AJ103" s="137">
        <v>0</v>
      </c>
      <c r="AK103" s="137">
        <v>0</v>
      </c>
      <c r="AL103" s="137">
        <v>0</v>
      </c>
      <c r="AM103" s="137">
        <v>0</v>
      </c>
      <c r="AN103" s="137">
        <v>0</v>
      </c>
      <c r="AO103" s="137">
        <v>0</v>
      </c>
    </row>
    <row r="104" spans="1:41" ht="18" customHeight="1">
      <c r="A104" s="136" t="s">
        <v>804</v>
      </c>
      <c r="B104" s="136" t="s">
        <v>805</v>
      </c>
      <c r="C104" s="137">
        <v>129</v>
      </c>
      <c r="D104" s="137">
        <v>103</v>
      </c>
      <c r="E104" s="137">
        <v>90</v>
      </c>
      <c r="F104" s="137">
        <v>88</v>
      </c>
      <c r="G104" s="137">
        <v>72</v>
      </c>
      <c r="H104" s="137">
        <v>68</v>
      </c>
      <c r="I104" s="137">
        <v>60</v>
      </c>
      <c r="J104" s="137">
        <v>62</v>
      </c>
      <c r="K104" s="137">
        <v>61</v>
      </c>
      <c r="L104" s="137">
        <v>60</v>
      </c>
      <c r="M104" s="137">
        <v>58</v>
      </c>
      <c r="N104" s="137">
        <v>54</v>
      </c>
      <c r="O104" s="137">
        <v>50</v>
      </c>
      <c r="P104" s="137">
        <v>48</v>
      </c>
      <c r="Q104" s="137">
        <v>45</v>
      </c>
      <c r="R104" s="137">
        <v>39</v>
      </c>
      <c r="S104" s="137">
        <v>34</v>
      </c>
      <c r="T104" s="137">
        <v>28</v>
      </c>
      <c r="U104" s="137">
        <v>25</v>
      </c>
      <c r="V104" s="137">
        <v>24</v>
      </c>
      <c r="W104" s="137">
        <v>20</v>
      </c>
      <c r="X104" s="137">
        <v>18</v>
      </c>
      <c r="Y104" s="137">
        <v>13</v>
      </c>
      <c r="Z104" s="137">
        <v>13</v>
      </c>
      <c r="AA104" s="137">
        <v>7</v>
      </c>
      <c r="AB104" s="137">
        <v>7</v>
      </c>
      <c r="AC104" s="137">
        <v>6</v>
      </c>
      <c r="AD104" s="137">
        <v>6</v>
      </c>
      <c r="AE104" s="137" t="s">
        <v>631</v>
      </c>
      <c r="AF104" s="137" t="s">
        <v>631</v>
      </c>
      <c r="AG104" s="137" t="s">
        <v>631</v>
      </c>
      <c r="AH104" s="137" t="s">
        <v>631</v>
      </c>
      <c r="AI104" s="137" t="s">
        <v>631</v>
      </c>
      <c r="AJ104" s="137" t="s">
        <v>631</v>
      </c>
      <c r="AK104" s="137">
        <v>0</v>
      </c>
      <c r="AL104" s="137">
        <v>0</v>
      </c>
      <c r="AM104" s="137">
        <v>0</v>
      </c>
      <c r="AN104" s="137">
        <v>0</v>
      </c>
      <c r="AO104" s="137">
        <v>0</v>
      </c>
    </row>
    <row r="105" spans="1:41" ht="18" customHeight="1">
      <c r="A105" s="136" t="s">
        <v>806</v>
      </c>
      <c r="B105" s="136" t="s">
        <v>807</v>
      </c>
      <c r="C105" s="137">
        <v>519</v>
      </c>
      <c r="D105" s="137">
        <v>469</v>
      </c>
      <c r="E105" s="137">
        <v>426</v>
      </c>
      <c r="F105" s="137">
        <v>346</v>
      </c>
      <c r="G105" s="137">
        <v>313</v>
      </c>
      <c r="H105" s="137">
        <v>334</v>
      </c>
      <c r="I105" s="137">
        <v>332</v>
      </c>
      <c r="J105" s="137">
        <v>385</v>
      </c>
      <c r="K105" s="137">
        <v>447</v>
      </c>
      <c r="L105" s="137">
        <v>474</v>
      </c>
      <c r="M105" s="137">
        <v>444</v>
      </c>
      <c r="N105" s="137">
        <v>345</v>
      </c>
      <c r="O105" s="137">
        <v>208</v>
      </c>
      <c r="P105" s="137">
        <v>167</v>
      </c>
      <c r="Q105" s="137">
        <v>196</v>
      </c>
      <c r="R105" s="137">
        <v>197</v>
      </c>
      <c r="S105" s="137">
        <v>197</v>
      </c>
      <c r="T105" s="137">
        <v>131</v>
      </c>
      <c r="U105" s="137">
        <v>128</v>
      </c>
      <c r="V105" s="137">
        <v>128</v>
      </c>
      <c r="W105" s="137">
        <v>129</v>
      </c>
      <c r="X105" s="137">
        <v>119</v>
      </c>
      <c r="Y105" s="137">
        <v>71</v>
      </c>
      <c r="Z105" s="137">
        <v>81</v>
      </c>
      <c r="AA105" s="137">
        <v>83</v>
      </c>
      <c r="AB105" s="137">
        <v>97</v>
      </c>
      <c r="AC105" s="137">
        <v>32</v>
      </c>
      <c r="AD105" s="137">
        <v>25</v>
      </c>
      <c r="AE105" s="137" t="s">
        <v>631</v>
      </c>
      <c r="AF105" s="137">
        <v>0</v>
      </c>
      <c r="AG105" s="137">
        <v>0</v>
      </c>
      <c r="AH105" s="137">
        <v>0</v>
      </c>
      <c r="AI105" s="137">
        <v>0</v>
      </c>
      <c r="AJ105" s="137">
        <v>0</v>
      </c>
      <c r="AK105" s="137">
        <v>0</v>
      </c>
      <c r="AL105" s="137" t="s">
        <v>631</v>
      </c>
      <c r="AM105" s="137">
        <v>0</v>
      </c>
      <c r="AN105" s="137">
        <v>0</v>
      </c>
      <c r="AO105" s="137">
        <v>0</v>
      </c>
    </row>
    <row r="106" spans="1:41" ht="18" customHeight="1">
      <c r="A106" s="136" t="s">
        <v>808</v>
      </c>
      <c r="B106" s="136" t="s">
        <v>809</v>
      </c>
      <c r="C106" s="137">
        <v>224</v>
      </c>
      <c r="D106" s="137">
        <v>199</v>
      </c>
      <c r="E106" s="137">
        <v>176</v>
      </c>
      <c r="F106" s="137">
        <v>169</v>
      </c>
      <c r="G106" s="137">
        <v>147</v>
      </c>
      <c r="H106" s="137">
        <v>145</v>
      </c>
      <c r="I106" s="137">
        <v>138</v>
      </c>
      <c r="J106" s="137">
        <v>125</v>
      </c>
      <c r="K106" s="137">
        <v>116</v>
      </c>
      <c r="L106" s="137">
        <v>102</v>
      </c>
      <c r="M106" s="137">
        <v>97</v>
      </c>
      <c r="N106" s="137">
        <v>90</v>
      </c>
      <c r="O106" s="137">
        <v>83</v>
      </c>
      <c r="P106" s="137">
        <v>74</v>
      </c>
      <c r="Q106" s="137">
        <v>70</v>
      </c>
      <c r="R106" s="137">
        <v>60</v>
      </c>
      <c r="S106" s="137">
        <v>50</v>
      </c>
      <c r="T106" s="137">
        <v>46</v>
      </c>
      <c r="U106" s="137">
        <v>43</v>
      </c>
      <c r="V106" s="137">
        <v>32</v>
      </c>
      <c r="W106" s="137">
        <v>30</v>
      </c>
      <c r="X106" s="137">
        <v>25</v>
      </c>
      <c r="Y106" s="137">
        <v>21</v>
      </c>
      <c r="Z106" s="137">
        <v>20</v>
      </c>
      <c r="AA106" s="137">
        <v>15</v>
      </c>
      <c r="AB106" s="137">
        <v>10</v>
      </c>
      <c r="AC106" s="137">
        <v>6</v>
      </c>
      <c r="AD106" s="137">
        <v>5</v>
      </c>
      <c r="AE106" s="137" t="s">
        <v>631</v>
      </c>
      <c r="AF106" s="137" t="s">
        <v>631</v>
      </c>
      <c r="AG106" s="137" t="s">
        <v>631</v>
      </c>
      <c r="AH106" s="137" t="s">
        <v>631</v>
      </c>
      <c r="AI106" s="137" t="s">
        <v>631</v>
      </c>
      <c r="AJ106" s="137" t="s">
        <v>631</v>
      </c>
      <c r="AK106" s="137" t="s">
        <v>631</v>
      </c>
      <c r="AL106" s="137" t="s">
        <v>631</v>
      </c>
      <c r="AM106" s="137">
        <v>0</v>
      </c>
      <c r="AN106" s="137">
        <v>0</v>
      </c>
      <c r="AO106" s="137">
        <v>0</v>
      </c>
    </row>
    <row r="107" spans="1:41" ht="18" customHeight="1">
      <c r="A107" s="136" t="s">
        <v>810</v>
      </c>
      <c r="B107" s="136" t="s">
        <v>811</v>
      </c>
      <c r="C107" s="137">
        <v>194</v>
      </c>
      <c r="D107" s="137">
        <v>180</v>
      </c>
      <c r="E107" s="137">
        <v>195</v>
      </c>
      <c r="F107" s="137">
        <v>209</v>
      </c>
      <c r="G107" s="137">
        <v>217</v>
      </c>
      <c r="H107" s="137">
        <v>214</v>
      </c>
      <c r="I107" s="137">
        <v>209</v>
      </c>
      <c r="J107" s="137">
        <v>216</v>
      </c>
      <c r="K107" s="137">
        <v>213</v>
      </c>
      <c r="L107" s="137">
        <v>199</v>
      </c>
      <c r="M107" s="137">
        <v>185</v>
      </c>
      <c r="N107" s="137">
        <v>166</v>
      </c>
      <c r="O107" s="137">
        <v>147</v>
      </c>
      <c r="P107" s="137">
        <v>125</v>
      </c>
      <c r="Q107" s="137">
        <v>104</v>
      </c>
      <c r="R107" s="137">
        <v>88</v>
      </c>
      <c r="S107" s="137">
        <v>75</v>
      </c>
      <c r="T107" s="137">
        <v>71</v>
      </c>
      <c r="U107" s="137">
        <v>58</v>
      </c>
      <c r="V107" s="137">
        <v>46</v>
      </c>
      <c r="W107" s="137">
        <v>37</v>
      </c>
      <c r="X107" s="137">
        <v>23</v>
      </c>
      <c r="Y107" s="137">
        <v>21</v>
      </c>
      <c r="Z107" s="137">
        <v>16</v>
      </c>
      <c r="AA107" s="137">
        <v>14</v>
      </c>
      <c r="AB107" s="137">
        <v>9</v>
      </c>
      <c r="AC107" s="137">
        <v>7</v>
      </c>
      <c r="AD107" s="137">
        <v>5</v>
      </c>
      <c r="AE107" s="137" t="s">
        <v>631</v>
      </c>
      <c r="AF107" s="137" t="s">
        <v>631</v>
      </c>
      <c r="AG107" s="137" t="s">
        <v>631</v>
      </c>
      <c r="AH107" s="137" t="s">
        <v>631</v>
      </c>
      <c r="AI107" s="137" t="s">
        <v>631</v>
      </c>
      <c r="AJ107" s="137" t="s">
        <v>631</v>
      </c>
      <c r="AK107" s="137" t="s">
        <v>631</v>
      </c>
      <c r="AL107" s="137" t="s">
        <v>631</v>
      </c>
      <c r="AM107" s="137">
        <v>0</v>
      </c>
      <c r="AN107" s="137">
        <v>0</v>
      </c>
      <c r="AO107" s="137">
        <v>0</v>
      </c>
    </row>
    <row r="108" spans="1:41" ht="18" customHeight="1">
      <c r="A108" s="136" t="s">
        <v>812</v>
      </c>
      <c r="B108" s="136" t="s">
        <v>813</v>
      </c>
      <c r="C108" s="137">
        <v>171</v>
      </c>
      <c r="D108" s="137">
        <v>143</v>
      </c>
      <c r="E108" s="137">
        <v>125</v>
      </c>
      <c r="F108" s="137">
        <v>119</v>
      </c>
      <c r="G108" s="137">
        <v>106</v>
      </c>
      <c r="H108" s="137">
        <v>102</v>
      </c>
      <c r="I108" s="137">
        <v>100</v>
      </c>
      <c r="J108" s="137">
        <v>90</v>
      </c>
      <c r="K108" s="137">
        <v>86</v>
      </c>
      <c r="L108" s="137">
        <v>82</v>
      </c>
      <c r="M108" s="137">
        <v>79</v>
      </c>
      <c r="N108" s="137">
        <v>69</v>
      </c>
      <c r="O108" s="137">
        <v>55</v>
      </c>
      <c r="P108" s="137">
        <v>51</v>
      </c>
      <c r="Q108" s="137">
        <v>48</v>
      </c>
      <c r="R108" s="137">
        <v>44</v>
      </c>
      <c r="S108" s="137">
        <v>44</v>
      </c>
      <c r="T108" s="137">
        <v>36</v>
      </c>
      <c r="U108" s="137">
        <v>27</v>
      </c>
      <c r="V108" s="137">
        <v>23</v>
      </c>
      <c r="W108" s="137">
        <v>22</v>
      </c>
      <c r="X108" s="137">
        <v>21</v>
      </c>
      <c r="Y108" s="137">
        <v>17</v>
      </c>
      <c r="Z108" s="137">
        <v>17</v>
      </c>
      <c r="AA108" s="137">
        <v>12</v>
      </c>
      <c r="AB108" s="137">
        <v>8</v>
      </c>
      <c r="AC108" s="137">
        <v>5</v>
      </c>
      <c r="AD108" s="137" t="s">
        <v>631</v>
      </c>
      <c r="AE108" s="137" t="s">
        <v>631</v>
      </c>
      <c r="AF108" s="137" t="s">
        <v>631</v>
      </c>
      <c r="AG108" s="137" t="s">
        <v>631</v>
      </c>
      <c r="AH108" s="137" t="s">
        <v>631</v>
      </c>
      <c r="AI108" s="137" t="s">
        <v>631</v>
      </c>
      <c r="AJ108" s="137" t="s">
        <v>631</v>
      </c>
      <c r="AK108" s="137">
        <v>0</v>
      </c>
      <c r="AL108" s="137">
        <v>0</v>
      </c>
      <c r="AM108" s="137">
        <v>0</v>
      </c>
      <c r="AN108" s="137">
        <v>0</v>
      </c>
      <c r="AO108" s="137">
        <v>0</v>
      </c>
    </row>
    <row r="109" spans="1:41" ht="18" customHeight="1">
      <c r="A109" s="136" t="s">
        <v>814</v>
      </c>
      <c r="B109" s="136" t="s">
        <v>815</v>
      </c>
      <c r="C109" s="137">
        <v>237</v>
      </c>
      <c r="D109" s="137">
        <v>203</v>
      </c>
      <c r="E109" s="137">
        <v>181</v>
      </c>
      <c r="F109" s="137">
        <v>176</v>
      </c>
      <c r="G109" s="137">
        <v>154</v>
      </c>
      <c r="H109" s="137">
        <v>152</v>
      </c>
      <c r="I109" s="137">
        <v>146</v>
      </c>
      <c r="J109" s="137">
        <v>142</v>
      </c>
      <c r="K109" s="137">
        <v>136</v>
      </c>
      <c r="L109" s="137">
        <v>126</v>
      </c>
      <c r="M109" s="137">
        <v>121</v>
      </c>
      <c r="N109" s="137">
        <v>109</v>
      </c>
      <c r="O109" s="137">
        <v>96</v>
      </c>
      <c r="P109" s="137">
        <v>79</v>
      </c>
      <c r="Q109" s="137">
        <v>69</v>
      </c>
      <c r="R109" s="137">
        <v>58</v>
      </c>
      <c r="S109" s="137">
        <v>50</v>
      </c>
      <c r="T109" s="137">
        <v>45</v>
      </c>
      <c r="U109" s="137">
        <v>35</v>
      </c>
      <c r="V109" s="137">
        <v>32</v>
      </c>
      <c r="W109" s="137">
        <v>28</v>
      </c>
      <c r="X109" s="137">
        <v>28</v>
      </c>
      <c r="Y109" s="137">
        <v>24</v>
      </c>
      <c r="Z109" s="137">
        <v>21</v>
      </c>
      <c r="AA109" s="137">
        <v>17</v>
      </c>
      <c r="AB109" s="137">
        <v>13</v>
      </c>
      <c r="AC109" s="137">
        <v>9</v>
      </c>
      <c r="AD109" s="137">
        <v>6</v>
      </c>
      <c r="AE109" s="137" t="s">
        <v>631</v>
      </c>
      <c r="AF109" s="137" t="s">
        <v>631</v>
      </c>
      <c r="AG109" s="137" t="s">
        <v>631</v>
      </c>
      <c r="AH109" s="137">
        <v>0</v>
      </c>
      <c r="AI109" s="137">
        <v>0</v>
      </c>
      <c r="AJ109" s="137">
        <v>0</v>
      </c>
      <c r="AK109" s="137">
        <v>0</v>
      </c>
      <c r="AL109" s="137">
        <v>0</v>
      </c>
      <c r="AM109" s="137">
        <v>0</v>
      </c>
      <c r="AN109" s="137">
        <v>0</v>
      </c>
      <c r="AO109" s="137">
        <v>0</v>
      </c>
    </row>
    <row r="110" spans="1:41" ht="18" customHeight="1">
      <c r="A110" s="136" t="s">
        <v>816</v>
      </c>
      <c r="B110" s="136" t="s">
        <v>817</v>
      </c>
      <c r="C110" s="137">
        <v>236</v>
      </c>
      <c r="D110" s="137">
        <v>198</v>
      </c>
      <c r="E110" s="137">
        <v>160</v>
      </c>
      <c r="F110" s="137">
        <v>141</v>
      </c>
      <c r="G110" s="137">
        <v>122</v>
      </c>
      <c r="H110" s="137">
        <v>122</v>
      </c>
      <c r="I110" s="137">
        <v>107</v>
      </c>
      <c r="J110" s="137">
        <v>113</v>
      </c>
      <c r="K110" s="137">
        <v>110</v>
      </c>
      <c r="L110" s="137">
        <v>96</v>
      </c>
      <c r="M110" s="137">
        <v>86</v>
      </c>
      <c r="N110" s="137">
        <v>79</v>
      </c>
      <c r="O110" s="137">
        <v>69</v>
      </c>
      <c r="P110" s="137">
        <v>59</v>
      </c>
      <c r="Q110" s="137">
        <v>51</v>
      </c>
      <c r="R110" s="137">
        <v>49</v>
      </c>
      <c r="S110" s="137">
        <v>44</v>
      </c>
      <c r="T110" s="137">
        <v>41</v>
      </c>
      <c r="U110" s="137">
        <v>37</v>
      </c>
      <c r="V110" s="137">
        <v>33</v>
      </c>
      <c r="W110" s="137">
        <v>28</v>
      </c>
      <c r="X110" s="137">
        <v>24</v>
      </c>
      <c r="Y110" s="137">
        <v>15</v>
      </c>
      <c r="Z110" s="137">
        <v>12</v>
      </c>
      <c r="AA110" s="137">
        <v>10</v>
      </c>
      <c r="AB110" s="137">
        <v>8</v>
      </c>
      <c r="AC110" s="137">
        <v>5</v>
      </c>
      <c r="AD110" s="137" t="s">
        <v>631</v>
      </c>
      <c r="AE110" s="137" t="s">
        <v>631</v>
      </c>
      <c r="AF110" s="137">
        <v>0</v>
      </c>
      <c r="AG110" s="137">
        <v>0</v>
      </c>
      <c r="AH110" s="137">
        <v>0</v>
      </c>
      <c r="AI110" s="137">
        <v>0</v>
      </c>
      <c r="AJ110" s="137">
        <v>0</v>
      </c>
      <c r="AK110" s="137">
        <v>0</v>
      </c>
      <c r="AL110" s="137">
        <v>0</v>
      </c>
      <c r="AM110" s="137">
        <v>0</v>
      </c>
      <c r="AN110" s="137">
        <v>0</v>
      </c>
      <c r="AO110" s="137">
        <v>0</v>
      </c>
    </row>
    <row r="111" spans="1:41" ht="18" customHeight="1">
      <c r="A111" s="136"/>
      <c r="B111" s="136" t="s">
        <v>727</v>
      </c>
      <c r="C111" s="137">
        <v>0</v>
      </c>
      <c r="D111" s="137" t="s">
        <v>631</v>
      </c>
      <c r="E111" s="137">
        <v>0</v>
      </c>
      <c r="F111" s="137">
        <v>0</v>
      </c>
      <c r="G111" s="137">
        <v>0</v>
      </c>
      <c r="H111" s="137">
        <v>0</v>
      </c>
      <c r="I111" s="137">
        <v>0</v>
      </c>
      <c r="J111" s="137">
        <v>0</v>
      </c>
      <c r="K111" s="137">
        <v>0</v>
      </c>
      <c r="L111" s="137">
        <v>0</v>
      </c>
      <c r="M111" s="137">
        <v>0</v>
      </c>
      <c r="N111" s="137">
        <v>0</v>
      </c>
      <c r="O111" s="137">
        <v>0</v>
      </c>
      <c r="P111" s="137">
        <v>0</v>
      </c>
      <c r="Q111" s="137">
        <v>0</v>
      </c>
      <c r="R111" s="137">
        <v>0</v>
      </c>
      <c r="S111" s="137">
        <v>0</v>
      </c>
      <c r="T111" s="137">
        <v>0</v>
      </c>
      <c r="U111" s="137">
        <v>0</v>
      </c>
      <c r="V111" s="137">
        <v>0</v>
      </c>
      <c r="W111" s="137">
        <v>0</v>
      </c>
      <c r="X111" s="137">
        <v>0</v>
      </c>
      <c r="Y111" s="137">
        <v>0</v>
      </c>
      <c r="Z111" s="137">
        <v>0</v>
      </c>
      <c r="AA111" s="137">
        <v>0</v>
      </c>
      <c r="AB111" s="137">
        <v>0</v>
      </c>
      <c r="AC111" s="137">
        <v>0</v>
      </c>
      <c r="AD111" s="137">
        <v>0</v>
      </c>
      <c r="AE111" s="137">
        <v>0</v>
      </c>
      <c r="AF111" s="137">
        <v>0</v>
      </c>
      <c r="AG111" s="137">
        <v>0</v>
      </c>
      <c r="AH111" s="137">
        <v>0</v>
      </c>
      <c r="AI111" s="137">
        <v>0</v>
      </c>
      <c r="AJ111" s="137">
        <v>0</v>
      </c>
      <c r="AK111" s="137">
        <v>0</v>
      </c>
      <c r="AL111" s="137">
        <v>0</v>
      </c>
      <c r="AM111" s="137">
        <v>0</v>
      </c>
      <c r="AN111" s="137">
        <v>0</v>
      </c>
      <c r="AO111" s="137">
        <v>0</v>
      </c>
    </row>
    <row r="112" spans="1:41" ht="18" customHeight="1">
      <c r="A112" s="136" t="s">
        <v>818</v>
      </c>
      <c r="B112" s="136" t="s">
        <v>819</v>
      </c>
      <c r="C112" s="137">
        <v>2081</v>
      </c>
      <c r="D112" s="137">
        <v>1792</v>
      </c>
      <c r="E112" s="137">
        <v>1421</v>
      </c>
      <c r="F112" s="137">
        <v>1275</v>
      </c>
      <c r="G112" s="137">
        <v>1122</v>
      </c>
      <c r="H112" s="137">
        <v>1092</v>
      </c>
      <c r="I112" s="137">
        <v>1026</v>
      </c>
      <c r="J112" s="137">
        <v>976</v>
      </c>
      <c r="K112" s="137">
        <v>929</v>
      </c>
      <c r="L112" s="137">
        <v>866</v>
      </c>
      <c r="M112" s="137">
        <v>802</v>
      </c>
      <c r="N112" s="137">
        <v>719</v>
      </c>
      <c r="O112" s="137">
        <v>650</v>
      </c>
      <c r="P112" s="137">
        <v>633</v>
      </c>
      <c r="Q112" s="137">
        <v>522</v>
      </c>
      <c r="R112" s="137">
        <v>471</v>
      </c>
      <c r="S112" s="137">
        <v>413</v>
      </c>
      <c r="T112" s="137">
        <v>374</v>
      </c>
      <c r="U112" s="137">
        <v>311</v>
      </c>
      <c r="V112" s="137">
        <v>268</v>
      </c>
      <c r="W112" s="137">
        <v>306</v>
      </c>
      <c r="X112" s="137">
        <v>232</v>
      </c>
      <c r="Y112" s="137">
        <v>158</v>
      </c>
      <c r="Z112" s="137">
        <v>120</v>
      </c>
      <c r="AA112" s="137">
        <v>96</v>
      </c>
      <c r="AB112" s="137">
        <v>71</v>
      </c>
      <c r="AC112" s="137">
        <v>49</v>
      </c>
      <c r="AD112" s="137">
        <v>42</v>
      </c>
      <c r="AE112" s="137">
        <v>17</v>
      </c>
      <c r="AF112" s="137">
        <v>13</v>
      </c>
      <c r="AG112" s="137">
        <v>11</v>
      </c>
      <c r="AH112" s="137">
        <v>10</v>
      </c>
      <c r="AI112" s="137">
        <v>8</v>
      </c>
      <c r="AJ112" s="137">
        <v>8</v>
      </c>
      <c r="AK112" s="137" t="s">
        <v>631</v>
      </c>
      <c r="AL112" s="137" t="s">
        <v>631</v>
      </c>
      <c r="AM112" s="137">
        <v>0</v>
      </c>
      <c r="AN112" s="137">
        <v>0</v>
      </c>
      <c r="AO112" s="137">
        <v>0</v>
      </c>
    </row>
    <row r="113" spans="1:41" ht="18" customHeight="1">
      <c r="A113" s="136" t="s">
        <v>820</v>
      </c>
      <c r="B113" s="136" t="s">
        <v>821</v>
      </c>
      <c r="C113" s="137">
        <v>373</v>
      </c>
      <c r="D113" s="137">
        <v>310</v>
      </c>
      <c r="E113" s="137">
        <v>279</v>
      </c>
      <c r="F113" s="137">
        <v>253</v>
      </c>
      <c r="G113" s="137">
        <v>225</v>
      </c>
      <c r="H113" s="137">
        <v>220</v>
      </c>
      <c r="I113" s="137">
        <v>215</v>
      </c>
      <c r="J113" s="137">
        <v>192</v>
      </c>
      <c r="K113" s="137">
        <v>186</v>
      </c>
      <c r="L113" s="137">
        <v>169</v>
      </c>
      <c r="M113" s="137">
        <v>165</v>
      </c>
      <c r="N113" s="137">
        <v>139</v>
      </c>
      <c r="O113" s="137">
        <v>122</v>
      </c>
      <c r="P113" s="137">
        <v>159</v>
      </c>
      <c r="Q113" s="137">
        <v>97</v>
      </c>
      <c r="R113" s="137">
        <v>87</v>
      </c>
      <c r="S113" s="137">
        <v>65</v>
      </c>
      <c r="T113" s="137">
        <v>57</v>
      </c>
      <c r="U113" s="137">
        <v>41</v>
      </c>
      <c r="V113" s="137">
        <v>38</v>
      </c>
      <c r="W113" s="137">
        <v>102</v>
      </c>
      <c r="X113" s="137">
        <v>56</v>
      </c>
      <c r="Y113" s="137">
        <v>27</v>
      </c>
      <c r="Z113" s="137">
        <v>19</v>
      </c>
      <c r="AA113" s="137">
        <v>9</v>
      </c>
      <c r="AB113" s="137" t="s">
        <v>631</v>
      </c>
      <c r="AC113" s="137" t="s">
        <v>631</v>
      </c>
      <c r="AD113" s="137" t="s">
        <v>631</v>
      </c>
      <c r="AE113" s="137" t="s">
        <v>631</v>
      </c>
      <c r="AF113" s="137" t="s">
        <v>631</v>
      </c>
      <c r="AG113" s="137">
        <v>0</v>
      </c>
      <c r="AH113" s="137">
        <v>0</v>
      </c>
      <c r="AI113" s="137">
        <v>0</v>
      </c>
      <c r="AJ113" s="137">
        <v>0</v>
      </c>
      <c r="AK113" s="137">
        <v>0</v>
      </c>
      <c r="AL113" s="137">
        <v>0</v>
      </c>
      <c r="AM113" s="137">
        <v>0</v>
      </c>
      <c r="AN113" s="137">
        <v>0</v>
      </c>
      <c r="AO113" s="137">
        <v>0</v>
      </c>
    </row>
    <row r="114" spans="1:41" ht="18" customHeight="1">
      <c r="A114" s="136" t="s">
        <v>822</v>
      </c>
      <c r="B114" s="136" t="s">
        <v>823</v>
      </c>
      <c r="C114" s="137">
        <v>409</v>
      </c>
      <c r="D114" s="137">
        <v>359</v>
      </c>
      <c r="E114" s="137">
        <v>282</v>
      </c>
      <c r="F114" s="137">
        <v>258</v>
      </c>
      <c r="G114" s="137">
        <v>229</v>
      </c>
      <c r="H114" s="137">
        <v>224</v>
      </c>
      <c r="I114" s="137">
        <v>207</v>
      </c>
      <c r="J114" s="137">
        <v>202</v>
      </c>
      <c r="K114" s="137">
        <v>189</v>
      </c>
      <c r="L114" s="137">
        <v>170</v>
      </c>
      <c r="M114" s="137">
        <v>162</v>
      </c>
      <c r="N114" s="137">
        <v>148</v>
      </c>
      <c r="O114" s="137">
        <v>132</v>
      </c>
      <c r="P114" s="137">
        <v>119</v>
      </c>
      <c r="Q114" s="137">
        <v>105</v>
      </c>
      <c r="R114" s="137">
        <v>97</v>
      </c>
      <c r="S114" s="137">
        <v>83</v>
      </c>
      <c r="T114" s="137">
        <v>69</v>
      </c>
      <c r="U114" s="137">
        <v>52</v>
      </c>
      <c r="V114" s="137">
        <v>44</v>
      </c>
      <c r="W114" s="137">
        <v>34</v>
      </c>
      <c r="X114" s="137">
        <v>33</v>
      </c>
      <c r="Y114" s="137">
        <v>23</v>
      </c>
      <c r="Z114" s="137">
        <v>20</v>
      </c>
      <c r="AA114" s="137">
        <v>22</v>
      </c>
      <c r="AB114" s="137">
        <v>15</v>
      </c>
      <c r="AC114" s="137">
        <v>12</v>
      </c>
      <c r="AD114" s="137">
        <v>7</v>
      </c>
      <c r="AE114" s="137" t="s">
        <v>631</v>
      </c>
      <c r="AF114" s="137" t="s">
        <v>631</v>
      </c>
      <c r="AG114" s="137" t="s">
        <v>631</v>
      </c>
      <c r="AH114" s="137" t="s">
        <v>631</v>
      </c>
      <c r="AI114" s="137" t="s">
        <v>631</v>
      </c>
      <c r="AJ114" s="137" t="s">
        <v>631</v>
      </c>
      <c r="AK114" s="137" t="s">
        <v>631</v>
      </c>
      <c r="AL114" s="137" t="s">
        <v>631</v>
      </c>
      <c r="AM114" s="137">
        <v>0</v>
      </c>
      <c r="AN114" s="137">
        <v>0</v>
      </c>
      <c r="AO114" s="137">
        <v>0</v>
      </c>
    </row>
    <row r="115" spans="1:41" ht="18" customHeight="1">
      <c r="A115" s="136" t="s">
        <v>824</v>
      </c>
      <c r="B115" s="136" t="s">
        <v>825</v>
      </c>
      <c r="C115" s="137">
        <v>539</v>
      </c>
      <c r="D115" s="137">
        <v>475</v>
      </c>
      <c r="E115" s="137">
        <v>291</v>
      </c>
      <c r="F115" s="137">
        <v>218</v>
      </c>
      <c r="G115" s="137">
        <v>182</v>
      </c>
      <c r="H115" s="137">
        <v>182</v>
      </c>
      <c r="I115" s="137">
        <v>167</v>
      </c>
      <c r="J115" s="137">
        <v>172</v>
      </c>
      <c r="K115" s="137">
        <v>167</v>
      </c>
      <c r="L115" s="137">
        <v>153</v>
      </c>
      <c r="M115" s="137">
        <v>141</v>
      </c>
      <c r="N115" s="137">
        <v>127</v>
      </c>
      <c r="O115" s="137">
        <v>109</v>
      </c>
      <c r="P115" s="137">
        <v>97</v>
      </c>
      <c r="Q115" s="137">
        <v>88</v>
      </c>
      <c r="R115" s="137">
        <v>79</v>
      </c>
      <c r="S115" s="137">
        <v>75</v>
      </c>
      <c r="T115" s="137">
        <v>69</v>
      </c>
      <c r="U115" s="137">
        <v>61</v>
      </c>
      <c r="V115" s="137">
        <v>48</v>
      </c>
      <c r="W115" s="137">
        <v>45</v>
      </c>
      <c r="X115" s="137">
        <v>37</v>
      </c>
      <c r="Y115" s="137">
        <v>29</v>
      </c>
      <c r="Z115" s="137">
        <v>19</v>
      </c>
      <c r="AA115" s="137">
        <v>17</v>
      </c>
      <c r="AB115" s="137">
        <v>14</v>
      </c>
      <c r="AC115" s="137">
        <v>10</v>
      </c>
      <c r="AD115" s="137">
        <v>9</v>
      </c>
      <c r="AE115" s="137" t="s">
        <v>631</v>
      </c>
      <c r="AF115" s="137" t="s">
        <v>631</v>
      </c>
      <c r="AG115" s="137" t="s">
        <v>631</v>
      </c>
      <c r="AH115" s="137" t="s">
        <v>631</v>
      </c>
      <c r="AI115" s="137" t="s">
        <v>631</v>
      </c>
      <c r="AJ115" s="137" t="s">
        <v>631</v>
      </c>
      <c r="AK115" s="137" t="s">
        <v>631</v>
      </c>
      <c r="AL115" s="137" t="s">
        <v>631</v>
      </c>
      <c r="AM115" s="137">
        <v>0</v>
      </c>
      <c r="AN115" s="137">
        <v>0</v>
      </c>
      <c r="AO115" s="137">
        <v>0</v>
      </c>
    </row>
    <row r="116" spans="1:41" ht="18" customHeight="1">
      <c r="A116" s="136" t="s">
        <v>826</v>
      </c>
      <c r="B116" s="136" t="s">
        <v>827</v>
      </c>
      <c r="C116" s="137">
        <v>252</v>
      </c>
      <c r="D116" s="137">
        <v>216</v>
      </c>
      <c r="E116" s="137">
        <v>186</v>
      </c>
      <c r="F116" s="137">
        <v>185</v>
      </c>
      <c r="G116" s="137">
        <v>167</v>
      </c>
      <c r="H116" s="137">
        <v>159</v>
      </c>
      <c r="I116" s="137">
        <v>146</v>
      </c>
      <c r="J116" s="137">
        <v>136</v>
      </c>
      <c r="K116" s="137">
        <v>126</v>
      </c>
      <c r="L116" s="137">
        <v>121</v>
      </c>
      <c r="M116" s="137">
        <v>113</v>
      </c>
      <c r="N116" s="137">
        <v>105</v>
      </c>
      <c r="O116" s="137">
        <v>97</v>
      </c>
      <c r="P116" s="137">
        <v>83</v>
      </c>
      <c r="Q116" s="137">
        <v>77</v>
      </c>
      <c r="R116" s="137">
        <v>73</v>
      </c>
      <c r="S116" s="137">
        <v>62</v>
      </c>
      <c r="T116" s="137">
        <v>64</v>
      </c>
      <c r="U116" s="137">
        <v>58</v>
      </c>
      <c r="V116" s="137">
        <v>51</v>
      </c>
      <c r="W116" s="137">
        <v>46</v>
      </c>
      <c r="X116" s="137">
        <v>39</v>
      </c>
      <c r="Y116" s="137">
        <v>33</v>
      </c>
      <c r="Z116" s="137">
        <v>27</v>
      </c>
      <c r="AA116" s="137">
        <v>21</v>
      </c>
      <c r="AB116" s="137">
        <v>16</v>
      </c>
      <c r="AC116" s="137">
        <v>13</v>
      </c>
      <c r="AD116" s="137">
        <v>10</v>
      </c>
      <c r="AE116" s="137" t="s">
        <v>631</v>
      </c>
      <c r="AF116" s="137" t="s">
        <v>631</v>
      </c>
      <c r="AG116" s="137" t="s">
        <v>631</v>
      </c>
      <c r="AH116" s="137" t="s">
        <v>631</v>
      </c>
      <c r="AI116" s="137" t="s">
        <v>631</v>
      </c>
      <c r="AJ116" s="137" t="s">
        <v>631</v>
      </c>
      <c r="AK116" s="137" t="s">
        <v>631</v>
      </c>
      <c r="AL116" s="137" t="s">
        <v>631</v>
      </c>
      <c r="AM116" s="137">
        <v>0</v>
      </c>
      <c r="AN116" s="137">
        <v>0</v>
      </c>
      <c r="AO116" s="137">
        <v>0</v>
      </c>
    </row>
    <row r="117" spans="1:41" ht="18" customHeight="1">
      <c r="A117" s="136" t="s">
        <v>828</v>
      </c>
      <c r="B117" s="136" t="s">
        <v>829</v>
      </c>
      <c r="C117" s="137">
        <v>122</v>
      </c>
      <c r="D117" s="137">
        <v>108</v>
      </c>
      <c r="E117" s="137">
        <v>96</v>
      </c>
      <c r="F117" s="137">
        <v>87</v>
      </c>
      <c r="G117" s="137">
        <v>82</v>
      </c>
      <c r="H117" s="137">
        <v>78</v>
      </c>
      <c r="I117" s="137">
        <v>71</v>
      </c>
      <c r="J117" s="137">
        <v>69</v>
      </c>
      <c r="K117" s="137">
        <v>65</v>
      </c>
      <c r="L117" s="137">
        <v>63</v>
      </c>
      <c r="M117" s="137">
        <v>56</v>
      </c>
      <c r="N117" s="137">
        <v>51</v>
      </c>
      <c r="O117" s="137">
        <v>50</v>
      </c>
      <c r="P117" s="137">
        <v>45</v>
      </c>
      <c r="Q117" s="137">
        <v>37</v>
      </c>
      <c r="R117" s="137">
        <v>32</v>
      </c>
      <c r="S117" s="137">
        <v>32</v>
      </c>
      <c r="T117" s="137">
        <v>25</v>
      </c>
      <c r="U117" s="137">
        <v>18</v>
      </c>
      <c r="V117" s="137">
        <v>15</v>
      </c>
      <c r="W117" s="137">
        <v>11</v>
      </c>
      <c r="X117" s="137">
        <v>9</v>
      </c>
      <c r="Y117" s="137">
        <v>8</v>
      </c>
      <c r="Z117" s="137">
        <v>6</v>
      </c>
      <c r="AA117" s="137">
        <v>5</v>
      </c>
      <c r="AB117" s="137" t="s">
        <v>631</v>
      </c>
      <c r="AC117" s="137" t="s">
        <v>631</v>
      </c>
      <c r="AD117" s="137" t="s">
        <v>631</v>
      </c>
      <c r="AE117" s="137">
        <v>0</v>
      </c>
      <c r="AF117" s="137">
        <v>0</v>
      </c>
      <c r="AG117" s="137">
        <v>0</v>
      </c>
      <c r="AH117" s="137">
        <v>0</v>
      </c>
      <c r="AI117" s="137">
        <v>0</v>
      </c>
      <c r="AJ117" s="137">
        <v>0</v>
      </c>
      <c r="AK117" s="137">
        <v>0</v>
      </c>
      <c r="AL117" s="137">
        <v>0</v>
      </c>
      <c r="AM117" s="137">
        <v>0</v>
      </c>
      <c r="AN117" s="137">
        <v>0</v>
      </c>
      <c r="AO117" s="137">
        <v>0</v>
      </c>
    </row>
    <row r="118" spans="1:41" ht="18" customHeight="1">
      <c r="A118" s="136" t="s">
        <v>830</v>
      </c>
      <c r="B118" s="136" t="s">
        <v>831</v>
      </c>
      <c r="C118" s="137">
        <v>274</v>
      </c>
      <c r="D118" s="137">
        <v>228</v>
      </c>
      <c r="E118" s="137">
        <v>203</v>
      </c>
      <c r="F118" s="137">
        <v>193</v>
      </c>
      <c r="G118" s="137">
        <v>170</v>
      </c>
      <c r="H118" s="137">
        <v>164</v>
      </c>
      <c r="I118" s="137">
        <v>157</v>
      </c>
      <c r="J118" s="137">
        <v>148</v>
      </c>
      <c r="K118" s="137">
        <v>143</v>
      </c>
      <c r="L118" s="137">
        <v>140</v>
      </c>
      <c r="M118" s="137">
        <v>119</v>
      </c>
      <c r="N118" s="137">
        <v>107</v>
      </c>
      <c r="O118" s="137">
        <v>103</v>
      </c>
      <c r="P118" s="137">
        <v>98</v>
      </c>
      <c r="Q118" s="137">
        <v>86</v>
      </c>
      <c r="R118" s="137">
        <v>75</v>
      </c>
      <c r="S118" s="137">
        <v>70</v>
      </c>
      <c r="T118" s="137">
        <v>66</v>
      </c>
      <c r="U118" s="137">
        <v>56</v>
      </c>
      <c r="V118" s="137">
        <v>50</v>
      </c>
      <c r="W118" s="137">
        <v>44</v>
      </c>
      <c r="X118" s="137">
        <v>37</v>
      </c>
      <c r="Y118" s="137">
        <v>23</v>
      </c>
      <c r="Z118" s="137">
        <v>15</v>
      </c>
      <c r="AA118" s="137">
        <v>12</v>
      </c>
      <c r="AB118" s="137">
        <v>9</v>
      </c>
      <c r="AC118" s="137" t="s">
        <v>631</v>
      </c>
      <c r="AD118" s="137" t="s">
        <v>631</v>
      </c>
      <c r="AE118" s="137" t="s">
        <v>631</v>
      </c>
      <c r="AF118" s="137" t="s">
        <v>631</v>
      </c>
      <c r="AG118" s="137" t="s">
        <v>631</v>
      </c>
      <c r="AH118" s="137" t="s">
        <v>631</v>
      </c>
      <c r="AI118" s="137" t="s">
        <v>631</v>
      </c>
      <c r="AJ118" s="137" t="s">
        <v>631</v>
      </c>
      <c r="AK118" s="137">
        <v>0</v>
      </c>
      <c r="AL118" s="137">
        <v>0</v>
      </c>
      <c r="AM118" s="137">
        <v>0</v>
      </c>
      <c r="AN118" s="137">
        <v>0</v>
      </c>
      <c r="AO118" s="137">
        <v>0</v>
      </c>
    </row>
    <row r="119" spans="1:41" ht="18" customHeight="1">
      <c r="A119" s="136" t="s">
        <v>832</v>
      </c>
      <c r="B119" s="136" t="s">
        <v>833</v>
      </c>
      <c r="C119" s="137">
        <v>112</v>
      </c>
      <c r="D119" s="137">
        <v>96</v>
      </c>
      <c r="E119" s="137">
        <v>84</v>
      </c>
      <c r="F119" s="137">
        <v>81</v>
      </c>
      <c r="G119" s="137">
        <v>67</v>
      </c>
      <c r="H119" s="137">
        <v>65</v>
      </c>
      <c r="I119" s="137">
        <v>63</v>
      </c>
      <c r="J119" s="137">
        <v>57</v>
      </c>
      <c r="K119" s="137">
        <v>53</v>
      </c>
      <c r="L119" s="137">
        <v>50</v>
      </c>
      <c r="M119" s="137">
        <v>46</v>
      </c>
      <c r="N119" s="137">
        <v>42</v>
      </c>
      <c r="O119" s="137">
        <v>37</v>
      </c>
      <c r="P119" s="137">
        <v>32</v>
      </c>
      <c r="Q119" s="137">
        <v>32</v>
      </c>
      <c r="R119" s="137">
        <v>28</v>
      </c>
      <c r="S119" s="137">
        <v>26</v>
      </c>
      <c r="T119" s="137">
        <v>24</v>
      </c>
      <c r="U119" s="137">
        <v>25</v>
      </c>
      <c r="V119" s="137">
        <v>22</v>
      </c>
      <c r="W119" s="137">
        <v>24</v>
      </c>
      <c r="X119" s="137">
        <v>21</v>
      </c>
      <c r="Y119" s="137">
        <v>15</v>
      </c>
      <c r="Z119" s="137">
        <v>14</v>
      </c>
      <c r="AA119" s="137">
        <v>10</v>
      </c>
      <c r="AB119" s="137">
        <v>10</v>
      </c>
      <c r="AC119" s="137">
        <v>5</v>
      </c>
      <c r="AD119" s="137">
        <v>6</v>
      </c>
      <c r="AE119" s="137" t="s">
        <v>631</v>
      </c>
      <c r="AF119" s="137" t="s">
        <v>631</v>
      </c>
      <c r="AG119" s="137" t="s">
        <v>631</v>
      </c>
      <c r="AH119" s="137" t="s">
        <v>631</v>
      </c>
      <c r="AI119" s="137" t="s">
        <v>631</v>
      </c>
      <c r="AJ119" s="137" t="s">
        <v>631</v>
      </c>
      <c r="AK119" s="137">
        <v>0</v>
      </c>
      <c r="AL119" s="137">
        <v>0</v>
      </c>
      <c r="AM119" s="137">
        <v>0</v>
      </c>
      <c r="AN119" s="137">
        <v>0</v>
      </c>
      <c r="AO119" s="137">
        <v>0</v>
      </c>
    </row>
    <row r="120" spans="1:41" ht="18" customHeight="1">
      <c r="A120" s="136" t="s">
        <v>834</v>
      </c>
      <c r="B120" s="136" t="s">
        <v>835</v>
      </c>
      <c r="C120" s="137">
        <v>1333</v>
      </c>
      <c r="D120" s="137">
        <v>1121</v>
      </c>
      <c r="E120" s="137">
        <v>989</v>
      </c>
      <c r="F120" s="137">
        <v>923</v>
      </c>
      <c r="G120" s="137">
        <v>825</v>
      </c>
      <c r="H120" s="137">
        <v>802</v>
      </c>
      <c r="I120" s="137">
        <v>727</v>
      </c>
      <c r="J120" s="137">
        <v>705</v>
      </c>
      <c r="K120" s="137">
        <v>674</v>
      </c>
      <c r="L120" s="137">
        <v>658</v>
      </c>
      <c r="M120" s="137">
        <v>618</v>
      </c>
      <c r="N120" s="137">
        <v>554</v>
      </c>
      <c r="O120" s="137">
        <v>517</v>
      </c>
      <c r="P120" s="137">
        <v>467</v>
      </c>
      <c r="Q120" s="137">
        <v>418</v>
      </c>
      <c r="R120" s="137">
        <v>380</v>
      </c>
      <c r="S120" s="137">
        <v>334</v>
      </c>
      <c r="T120" s="137">
        <v>309</v>
      </c>
      <c r="U120" s="137">
        <v>284</v>
      </c>
      <c r="V120" s="137">
        <v>266</v>
      </c>
      <c r="W120" s="137">
        <v>210</v>
      </c>
      <c r="X120" s="137">
        <v>180</v>
      </c>
      <c r="Y120" s="137">
        <v>129</v>
      </c>
      <c r="Z120" s="137">
        <v>116</v>
      </c>
      <c r="AA120" s="137">
        <v>94</v>
      </c>
      <c r="AB120" s="137">
        <v>68</v>
      </c>
      <c r="AC120" s="137">
        <v>36</v>
      </c>
      <c r="AD120" s="137">
        <v>26</v>
      </c>
      <c r="AE120" s="137">
        <v>13</v>
      </c>
      <c r="AF120" s="137">
        <v>6</v>
      </c>
      <c r="AG120" s="137">
        <v>6</v>
      </c>
      <c r="AH120" s="137">
        <v>5</v>
      </c>
      <c r="AI120" s="137" t="s">
        <v>631</v>
      </c>
      <c r="AJ120" s="137" t="s">
        <v>631</v>
      </c>
      <c r="AK120" s="137">
        <v>5</v>
      </c>
      <c r="AL120" s="137" t="s">
        <v>631</v>
      </c>
      <c r="AM120" s="137">
        <v>0</v>
      </c>
      <c r="AN120" s="137">
        <v>0</v>
      </c>
      <c r="AO120" s="137">
        <v>0</v>
      </c>
    </row>
    <row r="121" spans="1:41" ht="18" customHeight="1">
      <c r="A121" s="136" t="s">
        <v>836</v>
      </c>
      <c r="B121" s="136" t="s">
        <v>837</v>
      </c>
      <c r="C121" s="137">
        <v>105</v>
      </c>
      <c r="D121" s="137">
        <v>92</v>
      </c>
      <c r="E121" s="137">
        <v>77</v>
      </c>
      <c r="F121" s="137">
        <v>72</v>
      </c>
      <c r="G121" s="137">
        <v>67</v>
      </c>
      <c r="H121" s="137">
        <v>75</v>
      </c>
      <c r="I121" s="137">
        <v>67</v>
      </c>
      <c r="J121" s="137">
        <v>62</v>
      </c>
      <c r="K121" s="137">
        <v>56</v>
      </c>
      <c r="L121" s="137">
        <v>63</v>
      </c>
      <c r="M121" s="137">
        <v>55</v>
      </c>
      <c r="N121" s="137">
        <v>52</v>
      </c>
      <c r="O121" s="137">
        <v>43</v>
      </c>
      <c r="P121" s="137">
        <v>43</v>
      </c>
      <c r="Q121" s="137">
        <v>44</v>
      </c>
      <c r="R121" s="137">
        <v>41</v>
      </c>
      <c r="S121" s="137">
        <v>31</v>
      </c>
      <c r="T121" s="137">
        <v>26</v>
      </c>
      <c r="U121" s="137">
        <v>23</v>
      </c>
      <c r="V121" s="137">
        <v>22</v>
      </c>
      <c r="W121" s="137">
        <v>18</v>
      </c>
      <c r="X121" s="137">
        <v>18</v>
      </c>
      <c r="Y121" s="137">
        <v>11</v>
      </c>
      <c r="Z121" s="137">
        <v>8</v>
      </c>
      <c r="AA121" s="137">
        <v>5</v>
      </c>
      <c r="AB121" s="137" t="s">
        <v>631</v>
      </c>
      <c r="AC121" s="137">
        <v>0</v>
      </c>
      <c r="AD121" s="137">
        <v>0</v>
      </c>
      <c r="AE121" s="137">
        <v>0</v>
      </c>
      <c r="AF121" s="137">
        <v>0</v>
      </c>
      <c r="AG121" s="137">
        <v>0</v>
      </c>
      <c r="AH121" s="137">
        <v>0</v>
      </c>
      <c r="AI121" s="137">
        <v>0</v>
      </c>
      <c r="AJ121" s="137">
        <v>0</v>
      </c>
      <c r="AK121" s="137">
        <v>0</v>
      </c>
      <c r="AL121" s="137">
        <v>0</v>
      </c>
      <c r="AM121" s="137">
        <v>0</v>
      </c>
      <c r="AN121" s="137">
        <v>0</v>
      </c>
      <c r="AO121" s="137">
        <v>0</v>
      </c>
    </row>
    <row r="122" spans="1:41" ht="18" customHeight="1">
      <c r="A122" s="136" t="s">
        <v>838</v>
      </c>
      <c r="B122" s="136" t="s">
        <v>839</v>
      </c>
      <c r="C122" s="137">
        <v>216</v>
      </c>
      <c r="D122" s="137">
        <v>169</v>
      </c>
      <c r="E122" s="137">
        <v>157</v>
      </c>
      <c r="F122" s="137">
        <v>153</v>
      </c>
      <c r="G122" s="137">
        <v>131</v>
      </c>
      <c r="H122" s="137">
        <v>131</v>
      </c>
      <c r="I122" s="137">
        <v>112</v>
      </c>
      <c r="J122" s="137">
        <v>105</v>
      </c>
      <c r="K122" s="137">
        <v>103</v>
      </c>
      <c r="L122" s="137">
        <v>98</v>
      </c>
      <c r="M122" s="137">
        <v>96</v>
      </c>
      <c r="N122" s="137">
        <v>79</v>
      </c>
      <c r="O122" s="137">
        <v>82</v>
      </c>
      <c r="P122" s="137">
        <v>73</v>
      </c>
      <c r="Q122" s="137">
        <v>63</v>
      </c>
      <c r="R122" s="137">
        <v>59</v>
      </c>
      <c r="S122" s="137">
        <v>54</v>
      </c>
      <c r="T122" s="137">
        <v>50</v>
      </c>
      <c r="U122" s="137">
        <v>45</v>
      </c>
      <c r="V122" s="137">
        <v>42</v>
      </c>
      <c r="W122" s="137">
        <v>38</v>
      </c>
      <c r="X122" s="137">
        <v>36</v>
      </c>
      <c r="Y122" s="137">
        <v>23</v>
      </c>
      <c r="Z122" s="137">
        <v>20</v>
      </c>
      <c r="AA122" s="137">
        <v>19</v>
      </c>
      <c r="AB122" s="137">
        <v>14</v>
      </c>
      <c r="AC122" s="137">
        <v>11</v>
      </c>
      <c r="AD122" s="137">
        <v>6</v>
      </c>
      <c r="AE122" s="137" t="s">
        <v>631</v>
      </c>
      <c r="AF122" s="137" t="s">
        <v>631</v>
      </c>
      <c r="AG122" s="137" t="s">
        <v>631</v>
      </c>
      <c r="AH122" s="137" t="s">
        <v>631</v>
      </c>
      <c r="AI122" s="137" t="s">
        <v>631</v>
      </c>
      <c r="AJ122" s="137" t="s">
        <v>631</v>
      </c>
      <c r="AK122" s="137" t="s">
        <v>631</v>
      </c>
      <c r="AL122" s="137" t="s">
        <v>631</v>
      </c>
      <c r="AM122" s="137">
        <v>0</v>
      </c>
      <c r="AN122" s="137">
        <v>0</v>
      </c>
      <c r="AO122" s="137">
        <v>0</v>
      </c>
    </row>
    <row r="123" spans="1:41" ht="18" customHeight="1">
      <c r="A123" s="136" t="s">
        <v>840</v>
      </c>
      <c r="B123" s="136" t="s">
        <v>841</v>
      </c>
      <c r="C123" s="137">
        <v>97</v>
      </c>
      <c r="D123" s="137">
        <v>92</v>
      </c>
      <c r="E123" s="137">
        <v>79</v>
      </c>
      <c r="F123" s="137">
        <v>75</v>
      </c>
      <c r="G123" s="137">
        <v>65</v>
      </c>
      <c r="H123" s="137">
        <v>60</v>
      </c>
      <c r="I123" s="137">
        <v>54</v>
      </c>
      <c r="J123" s="137">
        <v>57</v>
      </c>
      <c r="K123" s="137">
        <v>57</v>
      </c>
      <c r="L123" s="137">
        <v>58</v>
      </c>
      <c r="M123" s="137">
        <v>53</v>
      </c>
      <c r="N123" s="137">
        <v>48</v>
      </c>
      <c r="O123" s="137">
        <v>48</v>
      </c>
      <c r="P123" s="137">
        <v>43</v>
      </c>
      <c r="Q123" s="137">
        <v>38</v>
      </c>
      <c r="R123" s="137">
        <v>32</v>
      </c>
      <c r="S123" s="137">
        <v>31</v>
      </c>
      <c r="T123" s="137">
        <v>28</v>
      </c>
      <c r="U123" s="137">
        <v>23</v>
      </c>
      <c r="V123" s="137">
        <v>27</v>
      </c>
      <c r="W123" s="137">
        <v>20</v>
      </c>
      <c r="X123" s="137">
        <v>19</v>
      </c>
      <c r="Y123" s="137">
        <v>16</v>
      </c>
      <c r="Z123" s="137">
        <v>17</v>
      </c>
      <c r="AA123" s="137">
        <v>12</v>
      </c>
      <c r="AB123" s="137">
        <v>9</v>
      </c>
      <c r="AC123" s="137" t="s">
        <v>631</v>
      </c>
      <c r="AD123" s="137" t="s">
        <v>631</v>
      </c>
      <c r="AE123" s="137" t="s">
        <v>631</v>
      </c>
      <c r="AF123" s="137" t="s">
        <v>631</v>
      </c>
      <c r="AG123" s="137" t="s">
        <v>631</v>
      </c>
      <c r="AH123" s="137" t="s">
        <v>631</v>
      </c>
      <c r="AI123" s="137" t="s">
        <v>631</v>
      </c>
      <c r="AJ123" s="137">
        <v>0</v>
      </c>
      <c r="AK123" s="137" t="s">
        <v>631</v>
      </c>
      <c r="AL123" s="137" t="s">
        <v>631</v>
      </c>
      <c r="AM123" s="137">
        <v>0</v>
      </c>
      <c r="AN123" s="137">
        <v>0</v>
      </c>
      <c r="AO123" s="137">
        <v>0</v>
      </c>
    </row>
    <row r="124" spans="1:41" ht="18" customHeight="1">
      <c r="A124" s="136" t="s">
        <v>842</v>
      </c>
      <c r="B124" s="136" t="s">
        <v>843</v>
      </c>
      <c r="C124" s="137">
        <v>264</v>
      </c>
      <c r="D124" s="137">
        <v>226</v>
      </c>
      <c r="E124" s="137">
        <v>193</v>
      </c>
      <c r="F124" s="137">
        <v>179</v>
      </c>
      <c r="G124" s="137">
        <v>157</v>
      </c>
      <c r="H124" s="137">
        <v>145</v>
      </c>
      <c r="I124" s="137">
        <v>134</v>
      </c>
      <c r="J124" s="137">
        <v>129</v>
      </c>
      <c r="K124" s="137">
        <v>118</v>
      </c>
      <c r="L124" s="137">
        <v>113</v>
      </c>
      <c r="M124" s="137">
        <v>110</v>
      </c>
      <c r="N124" s="137">
        <v>93</v>
      </c>
      <c r="O124" s="137">
        <v>88</v>
      </c>
      <c r="P124" s="137">
        <v>73</v>
      </c>
      <c r="Q124" s="137">
        <v>63</v>
      </c>
      <c r="R124" s="137">
        <v>59</v>
      </c>
      <c r="S124" s="137">
        <v>52</v>
      </c>
      <c r="T124" s="137">
        <v>58</v>
      </c>
      <c r="U124" s="137">
        <v>64</v>
      </c>
      <c r="V124" s="137">
        <v>62</v>
      </c>
      <c r="W124" s="137">
        <v>37</v>
      </c>
      <c r="X124" s="137">
        <v>31</v>
      </c>
      <c r="Y124" s="137">
        <v>21</v>
      </c>
      <c r="Z124" s="137">
        <v>16</v>
      </c>
      <c r="AA124" s="137">
        <v>14</v>
      </c>
      <c r="AB124" s="137">
        <v>9</v>
      </c>
      <c r="AC124" s="137">
        <v>7</v>
      </c>
      <c r="AD124" s="137">
        <v>5</v>
      </c>
      <c r="AE124" s="137" t="s">
        <v>631</v>
      </c>
      <c r="AF124" s="137">
        <v>0</v>
      </c>
      <c r="AG124" s="137">
        <v>0</v>
      </c>
      <c r="AH124" s="137">
        <v>0</v>
      </c>
      <c r="AI124" s="137">
        <v>0</v>
      </c>
      <c r="AJ124" s="137">
        <v>0</v>
      </c>
      <c r="AK124" s="137">
        <v>0</v>
      </c>
      <c r="AL124" s="137">
        <v>0</v>
      </c>
      <c r="AM124" s="137">
        <v>0</v>
      </c>
      <c r="AN124" s="137">
        <v>0</v>
      </c>
      <c r="AO124" s="137">
        <v>0</v>
      </c>
    </row>
    <row r="125" spans="1:41" ht="18" customHeight="1">
      <c r="A125" s="136" t="s">
        <v>844</v>
      </c>
      <c r="B125" s="136" t="s">
        <v>845</v>
      </c>
      <c r="C125" s="137">
        <v>156</v>
      </c>
      <c r="D125" s="137">
        <v>128</v>
      </c>
      <c r="E125" s="137">
        <v>112</v>
      </c>
      <c r="F125" s="137">
        <v>106</v>
      </c>
      <c r="G125" s="137">
        <v>101</v>
      </c>
      <c r="H125" s="137">
        <v>93</v>
      </c>
      <c r="I125" s="137">
        <v>89</v>
      </c>
      <c r="J125" s="137">
        <v>92</v>
      </c>
      <c r="K125" s="137">
        <v>96</v>
      </c>
      <c r="L125" s="137">
        <v>90</v>
      </c>
      <c r="M125" s="137">
        <v>77</v>
      </c>
      <c r="N125" s="137">
        <v>70</v>
      </c>
      <c r="O125" s="137">
        <v>60</v>
      </c>
      <c r="P125" s="137">
        <v>59</v>
      </c>
      <c r="Q125" s="137">
        <v>59</v>
      </c>
      <c r="R125" s="137">
        <v>53</v>
      </c>
      <c r="S125" s="137">
        <v>46</v>
      </c>
      <c r="T125" s="137">
        <v>44</v>
      </c>
      <c r="U125" s="137">
        <v>39</v>
      </c>
      <c r="V125" s="137">
        <v>37</v>
      </c>
      <c r="W125" s="137">
        <v>29</v>
      </c>
      <c r="X125" s="137">
        <v>24</v>
      </c>
      <c r="Y125" s="137">
        <v>18</v>
      </c>
      <c r="Z125" s="137">
        <v>17</v>
      </c>
      <c r="AA125" s="137">
        <v>12</v>
      </c>
      <c r="AB125" s="137">
        <v>9</v>
      </c>
      <c r="AC125" s="137">
        <v>5</v>
      </c>
      <c r="AD125" s="137">
        <v>5</v>
      </c>
      <c r="AE125" s="137" t="s">
        <v>631</v>
      </c>
      <c r="AF125" s="137">
        <v>0</v>
      </c>
      <c r="AG125" s="137">
        <v>0</v>
      </c>
      <c r="AH125" s="137">
        <v>0</v>
      </c>
      <c r="AI125" s="137">
        <v>0</v>
      </c>
      <c r="AJ125" s="137">
        <v>0</v>
      </c>
      <c r="AK125" s="137">
        <v>0</v>
      </c>
      <c r="AL125" s="137">
        <v>0</v>
      </c>
      <c r="AM125" s="137">
        <v>0</v>
      </c>
      <c r="AN125" s="137">
        <v>0</v>
      </c>
      <c r="AO125" s="137">
        <v>0</v>
      </c>
    </row>
    <row r="126" spans="1:41" ht="18" customHeight="1">
      <c r="A126" s="136" t="s">
        <v>846</v>
      </c>
      <c r="B126" s="136" t="s">
        <v>847</v>
      </c>
      <c r="C126" s="137">
        <v>295</v>
      </c>
      <c r="D126" s="137">
        <v>253</v>
      </c>
      <c r="E126" s="137">
        <v>228</v>
      </c>
      <c r="F126" s="137">
        <v>195</v>
      </c>
      <c r="G126" s="137">
        <v>172</v>
      </c>
      <c r="H126" s="137">
        <v>162</v>
      </c>
      <c r="I126" s="137">
        <v>150</v>
      </c>
      <c r="J126" s="137">
        <v>143</v>
      </c>
      <c r="K126" s="137">
        <v>132</v>
      </c>
      <c r="L126" s="137">
        <v>124</v>
      </c>
      <c r="M126" s="137">
        <v>117</v>
      </c>
      <c r="N126" s="137">
        <v>111</v>
      </c>
      <c r="O126" s="137">
        <v>104</v>
      </c>
      <c r="P126" s="137">
        <v>94</v>
      </c>
      <c r="Q126" s="137">
        <v>80</v>
      </c>
      <c r="R126" s="137">
        <v>74</v>
      </c>
      <c r="S126" s="137">
        <v>64</v>
      </c>
      <c r="T126" s="137">
        <v>59</v>
      </c>
      <c r="U126" s="137">
        <v>53</v>
      </c>
      <c r="V126" s="137">
        <v>46</v>
      </c>
      <c r="W126" s="137">
        <v>44</v>
      </c>
      <c r="X126" s="137">
        <v>33</v>
      </c>
      <c r="Y126" s="137">
        <v>25</v>
      </c>
      <c r="Z126" s="137">
        <v>23</v>
      </c>
      <c r="AA126" s="137">
        <v>19</v>
      </c>
      <c r="AB126" s="137">
        <v>14</v>
      </c>
      <c r="AC126" s="137">
        <v>6</v>
      </c>
      <c r="AD126" s="137">
        <v>5</v>
      </c>
      <c r="AE126" s="137" t="s">
        <v>631</v>
      </c>
      <c r="AF126" s="137" t="s">
        <v>631</v>
      </c>
      <c r="AG126" s="137" t="s">
        <v>631</v>
      </c>
      <c r="AH126" s="137" t="s">
        <v>631</v>
      </c>
      <c r="AI126" s="137">
        <v>0</v>
      </c>
      <c r="AJ126" s="137">
        <v>0</v>
      </c>
      <c r="AK126" s="137">
        <v>0</v>
      </c>
      <c r="AL126" s="137">
        <v>0</v>
      </c>
      <c r="AM126" s="137">
        <v>0</v>
      </c>
      <c r="AN126" s="137">
        <v>0</v>
      </c>
      <c r="AO126" s="137">
        <v>0</v>
      </c>
    </row>
    <row r="127" spans="1:41" ht="18" customHeight="1">
      <c r="A127" s="136" t="s">
        <v>848</v>
      </c>
      <c r="B127" s="136" t="s">
        <v>849</v>
      </c>
      <c r="C127" s="137">
        <v>200</v>
      </c>
      <c r="D127" s="137">
        <v>161</v>
      </c>
      <c r="E127" s="137">
        <v>143</v>
      </c>
      <c r="F127" s="137">
        <v>142</v>
      </c>
      <c r="G127" s="137">
        <v>132</v>
      </c>
      <c r="H127" s="137">
        <v>136</v>
      </c>
      <c r="I127" s="137">
        <v>121</v>
      </c>
      <c r="J127" s="137">
        <v>117</v>
      </c>
      <c r="K127" s="137">
        <v>112</v>
      </c>
      <c r="L127" s="137">
        <v>112</v>
      </c>
      <c r="M127" s="137">
        <v>110</v>
      </c>
      <c r="N127" s="137">
        <v>101</v>
      </c>
      <c r="O127" s="137">
        <v>92</v>
      </c>
      <c r="P127" s="137">
        <v>82</v>
      </c>
      <c r="Q127" s="137">
        <v>71</v>
      </c>
      <c r="R127" s="137">
        <v>62</v>
      </c>
      <c r="S127" s="137">
        <v>56</v>
      </c>
      <c r="T127" s="137">
        <v>44</v>
      </c>
      <c r="U127" s="137">
        <v>37</v>
      </c>
      <c r="V127" s="137">
        <v>30</v>
      </c>
      <c r="W127" s="137">
        <v>24</v>
      </c>
      <c r="X127" s="137">
        <v>19</v>
      </c>
      <c r="Y127" s="137">
        <v>15</v>
      </c>
      <c r="Z127" s="137">
        <v>15</v>
      </c>
      <c r="AA127" s="137">
        <v>13</v>
      </c>
      <c r="AB127" s="137">
        <v>11</v>
      </c>
      <c r="AC127" s="137">
        <v>5</v>
      </c>
      <c r="AD127" s="137" t="s">
        <v>631</v>
      </c>
      <c r="AE127" s="137" t="s">
        <v>631</v>
      </c>
      <c r="AF127" s="137" t="s">
        <v>631</v>
      </c>
      <c r="AG127" s="137" t="s">
        <v>631</v>
      </c>
      <c r="AH127" s="137" t="s">
        <v>631</v>
      </c>
      <c r="AI127" s="137" t="s">
        <v>631</v>
      </c>
      <c r="AJ127" s="137" t="s">
        <v>631</v>
      </c>
      <c r="AK127" s="137" t="s">
        <v>631</v>
      </c>
      <c r="AL127" s="137" t="s">
        <v>631</v>
      </c>
      <c r="AM127" s="137">
        <v>0</v>
      </c>
      <c r="AN127" s="137">
        <v>0</v>
      </c>
      <c r="AO127" s="137">
        <v>0</v>
      </c>
    </row>
    <row r="128" spans="1:41" ht="18" customHeight="1">
      <c r="A128" s="136"/>
      <c r="B128" s="136" t="s">
        <v>727</v>
      </c>
      <c r="C128" s="137">
        <v>0</v>
      </c>
      <c r="D128" s="137">
        <v>0</v>
      </c>
      <c r="E128" s="137">
        <v>0</v>
      </c>
      <c r="F128" s="137" t="s">
        <v>631</v>
      </c>
      <c r="G128" s="137">
        <v>0</v>
      </c>
      <c r="H128" s="137">
        <v>0</v>
      </c>
      <c r="I128" s="137">
        <v>0</v>
      </c>
      <c r="J128" s="137">
        <v>0</v>
      </c>
      <c r="K128" s="137">
        <v>0</v>
      </c>
      <c r="L128" s="137">
        <v>0</v>
      </c>
      <c r="M128" s="137">
        <v>0</v>
      </c>
      <c r="N128" s="137">
        <v>0</v>
      </c>
      <c r="O128" s="137">
        <v>0</v>
      </c>
      <c r="P128" s="137">
        <v>0</v>
      </c>
      <c r="Q128" s="137">
        <v>0</v>
      </c>
      <c r="R128" s="137">
        <v>0</v>
      </c>
      <c r="S128" s="137">
        <v>0</v>
      </c>
      <c r="T128" s="137">
        <v>0</v>
      </c>
      <c r="U128" s="137">
        <v>0</v>
      </c>
      <c r="V128" s="137">
        <v>0</v>
      </c>
      <c r="W128" s="137">
        <v>0</v>
      </c>
      <c r="X128" s="137">
        <v>0</v>
      </c>
      <c r="Y128" s="137">
        <v>0</v>
      </c>
      <c r="Z128" s="137">
        <v>0</v>
      </c>
      <c r="AA128" s="137">
        <v>0</v>
      </c>
      <c r="AB128" s="137">
        <v>0</v>
      </c>
      <c r="AC128" s="137">
        <v>0</v>
      </c>
      <c r="AD128" s="137">
        <v>0</v>
      </c>
      <c r="AE128" s="137">
        <v>0</v>
      </c>
      <c r="AF128" s="137">
        <v>0</v>
      </c>
      <c r="AG128" s="137">
        <v>0</v>
      </c>
      <c r="AH128" s="137">
        <v>0</v>
      </c>
      <c r="AI128" s="137">
        <v>0</v>
      </c>
      <c r="AJ128" s="137">
        <v>0</v>
      </c>
      <c r="AK128" s="137">
        <v>0</v>
      </c>
      <c r="AL128" s="137">
        <v>0</v>
      </c>
      <c r="AM128" s="137">
        <v>0</v>
      </c>
      <c r="AN128" s="137">
        <v>0</v>
      </c>
      <c r="AO128" s="137">
        <v>0</v>
      </c>
    </row>
    <row r="129" spans="1:41" ht="18" customHeight="1">
      <c r="A129" s="136" t="s">
        <v>850</v>
      </c>
      <c r="B129" s="136" t="s">
        <v>851</v>
      </c>
      <c r="C129" s="137">
        <v>2736</v>
      </c>
      <c r="D129" s="137">
        <v>2538</v>
      </c>
      <c r="E129" s="137">
        <v>2314</v>
      </c>
      <c r="F129" s="137">
        <v>2154</v>
      </c>
      <c r="G129" s="137">
        <v>1782</v>
      </c>
      <c r="H129" s="137">
        <v>1738</v>
      </c>
      <c r="I129" s="137">
        <v>1538</v>
      </c>
      <c r="J129" s="137">
        <v>1399</v>
      </c>
      <c r="K129" s="137">
        <v>1336</v>
      </c>
      <c r="L129" s="137">
        <v>1240</v>
      </c>
      <c r="M129" s="137">
        <v>1174</v>
      </c>
      <c r="N129" s="137">
        <v>1086</v>
      </c>
      <c r="O129" s="137">
        <v>965</v>
      </c>
      <c r="P129" s="137">
        <v>820</v>
      </c>
      <c r="Q129" s="137">
        <v>785</v>
      </c>
      <c r="R129" s="137">
        <v>738</v>
      </c>
      <c r="S129" s="137">
        <v>706</v>
      </c>
      <c r="T129" s="137">
        <v>678</v>
      </c>
      <c r="U129" s="137">
        <v>587</v>
      </c>
      <c r="V129" s="137">
        <v>391</v>
      </c>
      <c r="W129" s="137">
        <v>332</v>
      </c>
      <c r="X129" s="137">
        <v>287</v>
      </c>
      <c r="Y129" s="137">
        <v>217</v>
      </c>
      <c r="Z129" s="137">
        <v>167</v>
      </c>
      <c r="AA129" s="137">
        <v>124</v>
      </c>
      <c r="AB129" s="137">
        <v>77</v>
      </c>
      <c r="AC129" s="137">
        <v>57</v>
      </c>
      <c r="AD129" s="137">
        <v>47</v>
      </c>
      <c r="AE129" s="137">
        <v>27</v>
      </c>
      <c r="AF129" s="137">
        <v>18</v>
      </c>
      <c r="AG129" s="137">
        <v>13</v>
      </c>
      <c r="AH129" s="137">
        <v>10</v>
      </c>
      <c r="AI129" s="137">
        <v>8</v>
      </c>
      <c r="AJ129" s="137">
        <v>8</v>
      </c>
      <c r="AK129" s="137" t="s">
        <v>631</v>
      </c>
      <c r="AL129" s="137" t="s">
        <v>631</v>
      </c>
      <c r="AM129" s="137">
        <v>0</v>
      </c>
      <c r="AN129" s="137">
        <v>0</v>
      </c>
      <c r="AO129" s="137">
        <v>0</v>
      </c>
    </row>
    <row r="130" spans="1:41" ht="18" customHeight="1">
      <c r="A130" s="136" t="s">
        <v>852</v>
      </c>
      <c r="B130" s="136" t="s">
        <v>853</v>
      </c>
      <c r="C130" s="137">
        <v>129</v>
      </c>
      <c r="D130" s="137">
        <v>111</v>
      </c>
      <c r="E130" s="137">
        <v>104</v>
      </c>
      <c r="F130" s="137">
        <v>104</v>
      </c>
      <c r="G130" s="137">
        <v>89</v>
      </c>
      <c r="H130" s="137">
        <v>87</v>
      </c>
      <c r="I130" s="137">
        <v>81</v>
      </c>
      <c r="J130" s="137">
        <v>71</v>
      </c>
      <c r="K130" s="137">
        <v>65</v>
      </c>
      <c r="L130" s="137">
        <v>62</v>
      </c>
      <c r="M130" s="137">
        <v>59</v>
      </c>
      <c r="N130" s="137">
        <v>62</v>
      </c>
      <c r="O130" s="137">
        <v>53</v>
      </c>
      <c r="P130" s="137">
        <v>48</v>
      </c>
      <c r="Q130" s="137">
        <v>42</v>
      </c>
      <c r="R130" s="137">
        <v>44</v>
      </c>
      <c r="S130" s="137">
        <v>44</v>
      </c>
      <c r="T130" s="137">
        <v>42</v>
      </c>
      <c r="U130" s="137">
        <v>36</v>
      </c>
      <c r="V130" s="137">
        <v>31</v>
      </c>
      <c r="W130" s="137">
        <v>30</v>
      </c>
      <c r="X130" s="137">
        <v>24</v>
      </c>
      <c r="Y130" s="137">
        <v>19</v>
      </c>
      <c r="Z130" s="137">
        <v>13</v>
      </c>
      <c r="AA130" s="137">
        <v>8</v>
      </c>
      <c r="AB130" s="137">
        <v>7</v>
      </c>
      <c r="AC130" s="137">
        <v>7</v>
      </c>
      <c r="AD130" s="137" t="s">
        <v>631</v>
      </c>
      <c r="AE130" s="137" t="s">
        <v>631</v>
      </c>
      <c r="AF130" s="137" t="s">
        <v>631</v>
      </c>
      <c r="AG130" s="137" t="s">
        <v>631</v>
      </c>
      <c r="AH130" s="137">
        <v>0</v>
      </c>
      <c r="AI130" s="137">
        <v>0</v>
      </c>
      <c r="AJ130" s="137">
        <v>0</v>
      </c>
      <c r="AK130" s="137">
        <v>0</v>
      </c>
      <c r="AL130" s="137">
        <v>0</v>
      </c>
      <c r="AM130" s="137">
        <v>0</v>
      </c>
      <c r="AN130" s="137">
        <v>0</v>
      </c>
      <c r="AO130" s="137">
        <v>0</v>
      </c>
    </row>
    <row r="131" spans="1:41" ht="18" customHeight="1">
      <c r="A131" s="136" t="s">
        <v>854</v>
      </c>
      <c r="B131" s="136" t="s">
        <v>855</v>
      </c>
      <c r="C131" s="137">
        <v>291</v>
      </c>
      <c r="D131" s="137">
        <v>253</v>
      </c>
      <c r="E131" s="137">
        <v>220</v>
      </c>
      <c r="F131" s="137">
        <v>213</v>
      </c>
      <c r="G131" s="137">
        <v>191</v>
      </c>
      <c r="H131" s="137">
        <v>182</v>
      </c>
      <c r="I131" s="137">
        <v>157</v>
      </c>
      <c r="J131" s="137">
        <v>146</v>
      </c>
      <c r="K131" s="137">
        <v>140</v>
      </c>
      <c r="L131" s="137">
        <v>138</v>
      </c>
      <c r="M131" s="137">
        <v>130</v>
      </c>
      <c r="N131" s="137">
        <v>111</v>
      </c>
      <c r="O131" s="137">
        <v>96</v>
      </c>
      <c r="P131" s="137">
        <v>84</v>
      </c>
      <c r="Q131" s="137">
        <v>74</v>
      </c>
      <c r="R131" s="137">
        <v>65</v>
      </c>
      <c r="S131" s="137">
        <v>56</v>
      </c>
      <c r="T131" s="137">
        <v>53</v>
      </c>
      <c r="U131" s="137">
        <v>45</v>
      </c>
      <c r="V131" s="137">
        <v>39</v>
      </c>
      <c r="W131" s="137">
        <v>39</v>
      </c>
      <c r="X131" s="137">
        <v>36</v>
      </c>
      <c r="Y131" s="137">
        <v>26</v>
      </c>
      <c r="Z131" s="137">
        <v>18</v>
      </c>
      <c r="AA131" s="137">
        <v>14</v>
      </c>
      <c r="AB131" s="137">
        <v>12</v>
      </c>
      <c r="AC131" s="137">
        <v>10</v>
      </c>
      <c r="AD131" s="137">
        <v>9</v>
      </c>
      <c r="AE131" s="137">
        <v>5</v>
      </c>
      <c r="AF131" s="137" t="s">
        <v>631</v>
      </c>
      <c r="AG131" s="137" t="s">
        <v>631</v>
      </c>
      <c r="AH131" s="137" t="s">
        <v>631</v>
      </c>
      <c r="AI131" s="137" t="s">
        <v>631</v>
      </c>
      <c r="AJ131" s="137" t="s">
        <v>631</v>
      </c>
      <c r="AK131" s="137" t="s">
        <v>631</v>
      </c>
      <c r="AL131" s="137" t="s">
        <v>631</v>
      </c>
      <c r="AM131" s="137">
        <v>0</v>
      </c>
      <c r="AN131" s="137">
        <v>0</v>
      </c>
      <c r="AO131" s="137">
        <v>0</v>
      </c>
    </row>
    <row r="132" spans="1:41" ht="18" customHeight="1">
      <c r="A132" s="136" t="s">
        <v>856</v>
      </c>
      <c r="B132" s="136" t="s">
        <v>857</v>
      </c>
      <c r="C132" s="137">
        <v>185</v>
      </c>
      <c r="D132" s="137">
        <v>159</v>
      </c>
      <c r="E132" s="137">
        <v>135</v>
      </c>
      <c r="F132" s="137">
        <v>132</v>
      </c>
      <c r="G132" s="137">
        <v>112</v>
      </c>
      <c r="H132" s="137">
        <v>113</v>
      </c>
      <c r="I132" s="137">
        <v>110</v>
      </c>
      <c r="J132" s="137">
        <v>101</v>
      </c>
      <c r="K132" s="137">
        <v>98</v>
      </c>
      <c r="L132" s="137">
        <v>86</v>
      </c>
      <c r="M132" s="137">
        <v>80</v>
      </c>
      <c r="N132" s="137">
        <v>70</v>
      </c>
      <c r="O132" s="137">
        <v>59</v>
      </c>
      <c r="P132" s="137">
        <v>54</v>
      </c>
      <c r="Q132" s="137">
        <v>47</v>
      </c>
      <c r="R132" s="137">
        <v>40</v>
      </c>
      <c r="S132" s="137">
        <v>37</v>
      </c>
      <c r="T132" s="137">
        <v>34</v>
      </c>
      <c r="U132" s="137">
        <v>34</v>
      </c>
      <c r="V132" s="137">
        <v>29</v>
      </c>
      <c r="W132" s="137">
        <v>28</v>
      </c>
      <c r="X132" s="137">
        <v>24</v>
      </c>
      <c r="Y132" s="137">
        <v>22</v>
      </c>
      <c r="Z132" s="137">
        <v>18</v>
      </c>
      <c r="AA132" s="137">
        <v>14</v>
      </c>
      <c r="AB132" s="137">
        <v>10</v>
      </c>
      <c r="AC132" s="137">
        <v>8</v>
      </c>
      <c r="AD132" s="137">
        <v>8</v>
      </c>
      <c r="AE132" s="137" t="s">
        <v>631</v>
      </c>
      <c r="AF132" s="137" t="s">
        <v>631</v>
      </c>
      <c r="AG132" s="137" t="s">
        <v>631</v>
      </c>
      <c r="AH132" s="137" t="s">
        <v>631</v>
      </c>
      <c r="AI132" s="137" t="s">
        <v>631</v>
      </c>
      <c r="AJ132" s="137" t="s">
        <v>631</v>
      </c>
      <c r="AK132" s="137">
        <v>0</v>
      </c>
      <c r="AL132" s="137">
        <v>0</v>
      </c>
      <c r="AM132" s="137">
        <v>0</v>
      </c>
      <c r="AN132" s="137">
        <v>0</v>
      </c>
      <c r="AO132" s="137">
        <v>0</v>
      </c>
    </row>
    <row r="133" spans="1:41" ht="18" customHeight="1">
      <c r="A133" s="136" t="s">
        <v>858</v>
      </c>
      <c r="B133" s="136" t="s">
        <v>859</v>
      </c>
      <c r="C133" s="137">
        <v>977</v>
      </c>
      <c r="D133" s="137">
        <v>934</v>
      </c>
      <c r="E133" s="137">
        <v>872</v>
      </c>
      <c r="F133" s="137">
        <v>749</v>
      </c>
      <c r="G133" s="137">
        <v>708</v>
      </c>
      <c r="H133" s="137">
        <v>698</v>
      </c>
      <c r="I133" s="137">
        <v>649</v>
      </c>
      <c r="J133" s="137">
        <v>594</v>
      </c>
      <c r="K133" s="137">
        <v>564</v>
      </c>
      <c r="L133" s="137">
        <v>543</v>
      </c>
      <c r="M133" s="137">
        <v>523</v>
      </c>
      <c r="N133" s="137">
        <v>492</v>
      </c>
      <c r="O133" s="137">
        <v>438</v>
      </c>
      <c r="P133" s="137">
        <v>349</v>
      </c>
      <c r="Q133" s="137">
        <v>295</v>
      </c>
      <c r="R133" s="137">
        <v>251</v>
      </c>
      <c r="S133" s="137">
        <v>208</v>
      </c>
      <c r="T133" s="137">
        <v>188</v>
      </c>
      <c r="U133" s="137">
        <v>164</v>
      </c>
      <c r="V133" s="137">
        <v>137</v>
      </c>
      <c r="W133" s="137">
        <v>98</v>
      </c>
      <c r="X133" s="137">
        <v>72</v>
      </c>
      <c r="Y133" s="137">
        <v>50</v>
      </c>
      <c r="Z133" s="137">
        <v>37</v>
      </c>
      <c r="AA133" s="137">
        <v>26</v>
      </c>
      <c r="AB133" s="137">
        <v>11</v>
      </c>
      <c r="AC133" s="137">
        <v>11</v>
      </c>
      <c r="AD133" s="137">
        <v>10</v>
      </c>
      <c r="AE133" s="137">
        <v>5</v>
      </c>
      <c r="AF133" s="137">
        <v>5</v>
      </c>
      <c r="AG133" s="137" t="s">
        <v>631</v>
      </c>
      <c r="AH133" s="137" t="s">
        <v>631</v>
      </c>
      <c r="AI133" s="137" t="s">
        <v>631</v>
      </c>
      <c r="AJ133" s="137" t="s">
        <v>631</v>
      </c>
      <c r="AK133" s="137">
        <v>0</v>
      </c>
      <c r="AL133" s="137">
        <v>0</v>
      </c>
      <c r="AM133" s="137">
        <v>0</v>
      </c>
      <c r="AN133" s="137">
        <v>0</v>
      </c>
      <c r="AO133" s="137">
        <v>0</v>
      </c>
    </row>
    <row r="134" spans="1:41" ht="18" customHeight="1">
      <c r="A134" s="136" t="s">
        <v>860</v>
      </c>
      <c r="B134" s="136" t="s">
        <v>861</v>
      </c>
      <c r="C134" s="137">
        <v>407</v>
      </c>
      <c r="D134" s="137">
        <v>338</v>
      </c>
      <c r="E134" s="137">
        <v>304</v>
      </c>
      <c r="F134" s="137">
        <v>289</v>
      </c>
      <c r="G134" s="137">
        <v>239</v>
      </c>
      <c r="H134" s="137">
        <v>244</v>
      </c>
      <c r="I134" s="137">
        <v>211</v>
      </c>
      <c r="J134" s="137">
        <v>190</v>
      </c>
      <c r="K134" s="137">
        <v>189</v>
      </c>
      <c r="L134" s="137">
        <v>171</v>
      </c>
      <c r="M134" s="137">
        <v>152</v>
      </c>
      <c r="N134" s="137">
        <v>144</v>
      </c>
      <c r="O134" s="137">
        <v>125</v>
      </c>
      <c r="P134" s="137">
        <v>115</v>
      </c>
      <c r="Q134" s="137">
        <v>107</v>
      </c>
      <c r="R134" s="137">
        <v>85</v>
      </c>
      <c r="S134" s="137">
        <v>77</v>
      </c>
      <c r="T134" s="137">
        <v>69</v>
      </c>
      <c r="U134" s="137">
        <v>66</v>
      </c>
      <c r="V134" s="137">
        <v>61</v>
      </c>
      <c r="W134" s="137">
        <v>47</v>
      </c>
      <c r="X134" s="137">
        <v>46</v>
      </c>
      <c r="Y134" s="137">
        <v>38</v>
      </c>
      <c r="Z134" s="137">
        <v>35</v>
      </c>
      <c r="AA134" s="137">
        <v>24</v>
      </c>
      <c r="AB134" s="137">
        <v>14</v>
      </c>
      <c r="AC134" s="137">
        <v>8</v>
      </c>
      <c r="AD134" s="137">
        <v>7</v>
      </c>
      <c r="AE134" s="137" t="s">
        <v>631</v>
      </c>
      <c r="AF134" s="137" t="s">
        <v>631</v>
      </c>
      <c r="AG134" s="137" t="s">
        <v>631</v>
      </c>
      <c r="AH134" s="137" t="s">
        <v>631</v>
      </c>
      <c r="AI134" s="137" t="s">
        <v>631</v>
      </c>
      <c r="AJ134" s="137" t="s">
        <v>631</v>
      </c>
      <c r="AK134" s="137" t="s">
        <v>631</v>
      </c>
      <c r="AL134" s="137" t="s">
        <v>631</v>
      </c>
      <c r="AM134" s="137">
        <v>0</v>
      </c>
      <c r="AN134" s="137">
        <v>0</v>
      </c>
      <c r="AO134" s="137">
        <v>0</v>
      </c>
    </row>
    <row r="135" spans="1:41" ht="18" customHeight="1">
      <c r="A135" s="136" t="s">
        <v>862</v>
      </c>
      <c r="B135" s="136" t="s">
        <v>863</v>
      </c>
      <c r="C135" s="137">
        <v>581</v>
      </c>
      <c r="D135" s="137">
        <v>611</v>
      </c>
      <c r="E135" s="137">
        <v>555</v>
      </c>
      <c r="F135" s="137">
        <v>549</v>
      </c>
      <c r="G135" s="137">
        <v>338</v>
      </c>
      <c r="H135" s="137">
        <v>305</v>
      </c>
      <c r="I135" s="137">
        <v>231</v>
      </c>
      <c r="J135" s="137">
        <v>205</v>
      </c>
      <c r="K135" s="137">
        <v>198</v>
      </c>
      <c r="L135" s="137">
        <v>169</v>
      </c>
      <c r="M135" s="137">
        <v>165</v>
      </c>
      <c r="N135" s="137">
        <v>150</v>
      </c>
      <c r="O135" s="137">
        <v>138</v>
      </c>
      <c r="P135" s="137">
        <v>120</v>
      </c>
      <c r="Q135" s="137">
        <v>175</v>
      </c>
      <c r="R135" s="137">
        <v>213</v>
      </c>
      <c r="S135" s="137">
        <v>248</v>
      </c>
      <c r="T135" s="137">
        <v>260</v>
      </c>
      <c r="U135" s="137">
        <v>214</v>
      </c>
      <c r="V135" s="137">
        <v>71</v>
      </c>
      <c r="W135" s="137">
        <v>71</v>
      </c>
      <c r="X135" s="137">
        <v>70</v>
      </c>
      <c r="Y135" s="137">
        <v>49</v>
      </c>
      <c r="Z135" s="137">
        <v>37</v>
      </c>
      <c r="AA135" s="137">
        <v>30</v>
      </c>
      <c r="AB135" s="137">
        <v>17</v>
      </c>
      <c r="AC135" s="137">
        <v>7</v>
      </c>
      <c r="AD135" s="137">
        <v>7</v>
      </c>
      <c r="AE135" s="137">
        <v>5</v>
      </c>
      <c r="AF135" s="137" t="s">
        <v>631</v>
      </c>
      <c r="AG135" s="137" t="s">
        <v>631</v>
      </c>
      <c r="AH135" s="137" t="s">
        <v>631</v>
      </c>
      <c r="AI135" s="137" t="s">
        <v>631</v>
      </c>
      <c r="AJ135" s="137" t="s">
        <v>631</v>
      </c>
      <c r="AK135" s="137" t="s">
        <v>631</v>
      </c>
      <c r="AL135" s="137" t="s">
        <v>631</v>
      </c>
      <c r="AM135" s="137">
        <v>0</v>
      </c>
      <c r="AN135" s="137">
        <v>0</v>
      </c>
      <c r="AO135" s="137">
        <v>0</v>
      </c>
    </row>
    <row r="136" spans="1:41" ht="18" customHeight="1">
      <c r="A136" s="136" t="s">
        <v>864</v>
      </c>
      <c r="B136" s="136" t="s">
        <v>865</v>
      </c>
      <c r="C136" s="137">
        <v>165</v>
      </c>
      <c r="D136" s="137">
        <v>132</v>
      </c>
      <c r="E136" s="137">
        <v>124</v>
      </c>
      <c r="F136" s="137">
        <v>118</v>
      </c>
      <c r="G136" s="137">
        <v>105</v>
      </c>
      <c r="H136" s="137">
        <v>109</v>
      </c>
      <c r="I136" s="137">
        <v>99</v>
      </c>
      <c r="J136" s="137">
        <v>92</v>
      </c>
      <c r="K136" s="137">
        <v>82</v>
      </c>
      <c r="L136" s="137">
        <v>71</v>
      </c>
      <c r="M136" s="137">
        <v>65</v>
      </c>
      <c r="N136" s="137">
        <v>57</v>
      </c>
      <c r="O136" s="137">
        <v>56</v>
      </c>
      <c r="P136" s="137">
        <v>50</v>
      </c>
      <c r="Q136" s="137">
        <v>45</v>
      </c>
      <c r="R136" s="137">
        <v>40</v>
      </c>
      <c r="S136" s="137">
        <v>36</v>
      </c>
      <c r="T136" s="137">
        <v>32</v>
      </c>
      <c r="U136" s="137">
        <v>28</v>
      </c>
      <c r="V136" s="137">
        <v>23</v>
      </c>
      <c r="W136" s="137">
        <v>19</v>
      </c>
      <c r="X136" s="137">
        <v>15</v>
      </c>
      <c r="Y136" s="137">
        <v>13</v>
      </c>
      <c r="Z136" s="137">
        <v>9</v>
      </c>
      <c r="AA136" s="137">
        <v>8</v>
      </c>
      <c r="AB136" s="137">
        <v>6</v>
      </c>
      <c r="AC136" s="137">
        <v>6</v>
      </c>
      <c r="AD136" s="137" t="s">
        <v>631</v>
      </c>
      <c r="AE136" s="137" t="s">
        <v>631</v>
      </c>
      <c r="AF136" s="137">
        <v>0</v>
      </c>
      <c r="AG136" s="137">
        <v>0</v>
      </c>
      <c r="AH136" s="137">
        <v>0</v>
      </c>
      <c r="AI136" s="137">
        <v>0</v>
      </c>
      <c r="AJ136" s="137">
        <v>0</v>
      </c>
      <c r="AK136" s="137">
        <v>0</v>
      </c>
      <c r="AL136" s="137">
        <v>0</v>
      </c>
      <c r="AM136" s="137">
        <v>0</v>
      </c>
      <c r="AN136" s="137">
        <v>0</v>
      </c>
      <c r="AO136" s="137">
        <v>0</v>
      </c>
    </row>
    <row r="137" spans="1:41" ht="18" customHeight="1">
      <c r="A137" s="136"/>
      <c r="B137" s="136" t="s">
        <v>727</v>
      </c>
      <c r="C137" s="137" t="s">
        <v>631</v>
      </c>
      <c r="D137" s="137">
        <v>0</v>
      </c>
      <c r="E137" s="137">
        <v>0</v>
      </c>
      <c r="F137" s="137">
        <v>0</v>
      </c>
      <c r="G137" s="137">
        <v>0</v>
      </c>
      <c r="H137" s="137">
        <v>0</v>
      </c>
      <c r="I137" s="137">
        <v>0</v>
      </c>
      <c r="J137" s="137">
        <v>0</v>
      </c>
      <c r="K137" s="137">
        <v>0</v>
      </c>
      <c r="L137" s="137">
        <v>0</v>
      </c>
      <c r="M137" s="137">
        <v>0</v>
      </c>
      <c r="N137" s="137">
        <v>0</v>
      </c>
      <c r="O137" s="137">
        <v>0</v>
      </c>
      <c r="P137" s="137">
        <v>0</v>
      </c>
      <c r="Q137" s="137">
        <v>0</v>
      </c>
      <c r="R137" s="137">
        <v>0</v>
      </c>
      <c r="S137" s="137">
        <v>0</v>
      </c>
      <c r="T137" s="137">
        <v>0</v>
      </c>
      <c r="U137" s="137">
        <v>0</v>
      </c>
      <c r="V137" s="137">
        <v>0</v>
      </c>
      <c r="W137" s="137">
        <v>0</v>
      </c>
      <c r="X137" s="137">
        <v>0</v>
      </c>
      <c r="Y137" s="137">
        <v>0</v>
      </c>
      <c r="Z137" s="137">
        <v>0</v>
      </c>
      <c r="AA137" s="137">
        <v>0</v>
      </c>
      <c r="AB137" s="137">
        <v>0</v>
      </c>
      <c r="AC137" s="137">
        <v>0</v>
      </c>
      <c r="AD137" s="137">
        <v>0</v>
      </c>
      <c r="AE137" s="137">
        <v>0</v>
      </c>
      <c r="AF137" s="137">
        <v>0</v>
      </c>
      <c r="AG137" s="137">
        <v>0</v>
      </c>
      <c r="AH137" s="137">
        <v>0</v>
      </c>
      <c r="AI137" s="137">
        <v>0</v>
      </c>
      <c r="AJ137" s="137">
        <v>0</v>
      </c>
      <c r="AK137" s="137">
        <v>0</v>
      </c>
      <c r="AL137" s="137">
        <v>0</v>
      </c>
      <c r="AM137" s="137">
        <v>0</v>
      </c>
      <c r="AN137" s="137">
        <v>0</v>
      </c>
      <c r="AO137" s="137">
        <v>0</v>
      </c>
    </row>
    <row r="138" spans="1:41" ht="18" customHeight="1">
      <c r="A138" s="136" t="s">
        <v>866</v>
      </c>
      <c r="B138" s="136" t="s">
        <v>867</v>
      </c>
      <c r="C138" s="137">
        <v>1624</v>
      </c>
      <c r="D138" s="137">
        <v>1393</v>
      </c>
      <c r="E138" s="137">
        <v>1233</v>
      </c>
      <c r="F138" s="137">
        <v>1163</v>
      </c>
      <c r="G138" s="137">
        <v>1064</v>
      </c>
      <c r="H138" s="137">
        <v>1031</v>
      </c>
      <c r="I138" s="137">
        <v>955</v>
      </c>
      <c r="J138" s="137">
        <v>901</v>
      </c>
      <c r="K138" s="137">
        <v>840</v>
      </c>
      <c r="L138" s="137">
        <v>790</v>
      </c>
      <c r="M138" s="137">
        <v>712</v>
      </c>
      <c r="N138" s="137">
        <v>649</v>
      </c>
      <c r="O138" s="137">
        <v>581</v>
      </c>
      <c r="P138" s="137">
        <v>506</v>
      </c>
      <c r="Q138" s="137">
        <v>458</v>
      </c>
      <c r="R138" s="137">
        <v>410</v>
      </c>
      <c r="S138" s="137">
        <v>354</v>
      </c>
      <c r="T138" s="137">
        <v>318</v>
      </c>
      <c r="U138" s="137">
        <v>260</v>
      </c>
      <c r="V138" s="137">
        <v>244</v>
      </c>
      <c r="W138" s="137">
        <v>205</v>
      </c>
      <c r="X138" s="137">
        <v>171</v>
      </c>
      <c r="Y138" s="137">
        <v>140</v>
      </c>
      <c r="Z138" s="137">
        <v>121</v>
      </c>
      <c r="AA138" s="137">
        <v>103</v>
      </c>
      <c r="AB138" s="137">
        <v>65</v>
      </c>
      <c r="AC138" s="137">
        <v>47</v>
      </c>
      <c r="AD138" s="137">
        <v>33</v>
      </c>
      <c r="AE138" s="137">
        <v>19</v>
      </c>
      <c r="AF138" s="137">
        <v>13</v>
      </c>
      <c r="AG138" s="137">
        <v>12</v>
      </c>
      <c r="AH138" s="137">
        <v>11</v>
      </c>
      <c r="AI138" s="137">
        <v>8</v>
      </c>
      <c r="AJ138" s="137">
        <v>7</v>
      </c>
      <c r="AK138" s="137">
        <v>7</v>
      </c>
      <c r="AL138" s="137">
        <v>5</v>
      </c>
      <c r="AM138" s="137">
        <v>0</v>
      </c>
      <c r="AN138" s="137">
        <v>0</v>
      </c>
      <c r="AO138" s="137">
        <v>0</v>
      </c>
    </row>
    <row r="139" spans="1:41" ht="18" customHeight="1">
      <c r="A139" s="136" t="s">
        <v>868</v>
      </c>
      <c r="B139" s="136" t="s">
        <v>869</v>
      </c>
      <c r="C139" s="137">
        <v>193</v>
      </c>
      <c r="D139" s="137">
        <v>163</v>
      </c>
      <c r="E139" s="137">
        <v>136</v>
      </c>
      <c r="F139" s="137">
        <v>126</v>
      </c>
      <c r="G139" s="137">
        <v>117</v>
      </c>
      <c r="H139" s="137">
        <v>117</v>
      </c>
      <c r="I139" s="137">
        <v>111</v>
      </c>
      <c r="J139" s="137">
        <v>108</v>
      </c>
      <c r="K139" s="137">
        <v>101</v>
      </c>
      <c r="L139" s="137">
        <v>97</v>
      </c>
      <c r="M139" s="137">
        <v>86</v>
      </c>
      <c r="N139" s="137">
        <v>83</v>
      </c>
      <c r="O139" s="137">
        <v>78</v>
      </c>
      <c r="P139" s="137">
        <v>73</v>
      </c>
      <c r="Q139" s="137">
        <v>66</v>
      </c>
      <c r="R139" s="137">
        <v>61</v>
      </c>
      <c r="S139" s="137">
        <v>50</v>
      </c>
      <c r="T139" s="137">
        <v>47</v>
      </c>
      <c r="U139" s="137">
        <v>41</v>
      </c>
      <c r="V139" s="137">
        <v>38</v>
      </c>
      <c r="W139" s="137">
        <v>32</v>
      </c>
      <c r="X139" s="137">
        <v>26</v>
      </c>
      <c r="Y139" s="137">
        <v>25</v>
      </c>
      <c r="Z139" s="137">
        <v>23</v>
      </c>
      <c r="AA139" s="137">
        <v>22</v>
      </c>
      <c r="AB139" s="137">
        <v>14</v>
      </c>
      <c r="AC139" s="137">
        <v>9</v>
      </c>
      <c r="AD139" s="137">
        <v>6</v>
      </c>
      <c r="AE139" s="137" t="s">
        <v>631</v>
      </c>
      <c r="AF139" s="137" t="s">
        <v>631</v>
      </c>
      <c r="AG139" s="137" t="s">
        <v>631</v>
      </c>
      <c r="AH139" s="137" t="s">
        <v>631</v>
      </c>
      <c r="AI139" s="137" t="s">
        <v>631</v>
      </c>
      <c r="AJ139" s="137" t="s">
        <v>631</v>
      </c>
      <c r="AK139" s="137" t="s">
        <v>631</v>
      </c>
      <c r="AL139" s="137" t="s">
        <v>631</v>
      </c>
      <c r="AM139" s="137">
        <v>0</v>
      </c>
      <c r="AN139" s="137">
        <v>0</v>
      </c>
      <c r="AO139" s="137">
        <v>0</v>
      </c>
    </row>
    <row r="140" spans="1:41" ht="18" customHeight="1">
      <c r="A140" s="136" t="s">
        <v>870</v>
      </c>
      <c r="B140" s="136" t="s">
        <v>871</v>
      </c>
      <c r="C140" s="137">
        <v>191</v>
      </c>
      <c r="D140" s="137">
        <v>167</v>
      </c>
      <c r="E140" s="137">
        <v>157</v>
      </c>
      <c r="F140" s="137">
        <v>144</v>
      </c>
      <c r="G140" s="137">
        <v>133</v>
      </c>
      <c r="H140" s="137">
        <v>125</v>
      </c>
      <c r="I140" s="137">
        <v>114</v>
      </c>
      <c r="J140" s="137">
        <v>112</v>
      </c>
      <c r="K140" s="137">
        <v>110</v>
      </c>
      <c r="L140" s="137">
        <v>103</v>
      </c>
      <c r="M140" s="137">
        <v>89</v>
      </c>
      <c r="N140" s="137">
        <v>87</v>
      </c>
      <c r="O140" s="137">
        <v>77</v>
      </c>
      <c r="P140" s="137">
        <v>68</v>
      </c>
      <c r="Q140" s="137">
        <v>63</v>
      </c>
      <c r="R140" s="137">
        <v>58</v>
      </c>
      <c r="S140" s="137">
        <v>49</v>
      </c>
      <c r="T140" s="137">
        <v>45</v>
      </c>
      <c r="U140" s="137">
        <v>37</v>
      </c>
      <c r="V140" s="137">
        <v>36</v>
      </c>
      <c r="W140" s="137">
        <v>25</v>
      </c>
      <c r="X140" s="137">
        <v>23</v>
      </c>
      <c r="Y140" s="137">
        <v>16</v>
      </c>
      <c r="Z140" s="137">
        <v>15</v>
      </c>
      <c r="AA140" s="137">
        <v>12</v>
      </c>
      <c r="AB140" s="137">
        <v>8</v>
      </c>
      <c r="AC140" s="137">
        <v>8</v>
      </c>
      <c r="AD140" s="137" t="s">
        <v>631</v>
      </c>
      <c r="AE140" s="137" t="s">
        <v>631</v>
      </c>
      <c r="AF140" s="137" t="s">
        <v>631</v>
      </c>
      <c r="AG140" s="137" t="s">
        <v>631</v>
      </c>
      <c r="AH140" s="137" t="s">
        <v>631</v>
      </c>
      <c r="AI140" s="137" t="s">
        <v>631</v>
      </c>
      <c r="AJ140" s="137" t="s">
        <v>631</v>
      </c>
      <c r="AK140" s="137" t="s">
        <v>631</v>
      </c>
      <c r="AL140" s="137">
        <v>0</v>
      </c>
      <c r="AM140" s="137">
        <v>0</v>
      </c>
      <c r="AN140" s="137">
        <v>0</v>
      </c>
      <c r="AO140" s="137">
        <v>0</v>
      </c>
    </row>
    <row r="141" spans="1:41" ht="18" customHeight="1">
      <c r="A141" s="136" t="s">
        <v>872</v>
      </c>
      <c r="B141" s="136" t="s">
        <v>873</v>
      </c>
      <c r="C141" s="137">
        <v>209</v>
      </c>
      <c r="D141" s="137">
        <v>176</v>
      </c>
      <c r="E141" s="137">
        <v>154</v>
      </c>
      <c r="F141" s="137">
        <v>147</v>
      </c>
      <c r="G141" s="137">
        <v>132</v>
      </c>
      <c r="H141" s="137">
        <v>124</v>
      </c>
      <c r="I141" s="137">
        <v>113</v>
      </c>
      <c r="J141" s="137">
        <v>106</v>
      </c>
      <c r="K141" s="137">
        <v>98</v>
      </c>
      <c r="L141" s="137">
        <v>93</v>
      </c>
      <c r="M141" s="137">
        <v>87</v>
      </c>
      <c r="N141" s="137">
        <v>83</v>
      </c>
      <c r="O141" s="137">
        <v>73</v>
      </c>
      <c r="P141" s="137">
        <v>66</v>
      </c>
      <c r="Q141" s="137">
        <v>59</v>
      </c>
      <c r="R141" s="137">
        <v>48</v>
      </c>
      <c r="S141" s="137">
        <v>44</v>
      </c>
      <c r="T141" s="137">
        <v>37</v>
      </c>
      <c r="U141" s="137">
        <v>32</v>
      </c>
      <c r="V141" s="137">
        <v>30</v>
      </c>
      <c r="W141" s="137">
        <v>27</v>
      </c>
      <c r="X141" s="137">
        <v>21</v>
      </c>
      <c r="Y141" s="137">
        <v>17</v>
      </c>
      <c r="Z141" s="137">
        <v>17</v>
      </c>
      <c r="AA141" s="137">
        <v>16</v>
      </c>
      <c r="AB141" s="137">
        <v>9</v>
      </c>
      <c r="AC141" s="137">
        <v>6</v>
      </c>
      <c r="AD141" s="137">
        <v>5</v>
      </c>
      <c r="AE141" s="137" t="s">
        <v>631</v>
      </c>
      <c r="AF141" s="137" t="s">
        <v>631</v>
      </c>
      <c r="AG141" s="137" t="s">
        <v>631</v>
      </c>
      <c r="AH141" s="137" t="s">
        <v>631</v>
      </c>
      <c r="AI141" s="137" t="s">
        <v>631</v>
      </c>
      <c r="AJ141" s="137" t="s">
        <v>631</v>
      </c>
      <c r="AK141" s="137" t="s">
        <v>631</v>
      </c>
      <c r="AL141" s="137" t="s">
        <v>631</v>
      </c>
      <c r="AM141" s="137">
        <v>0</v>
      </c>
      <c r="AN141" s="137">
        <v>0</v>
      </c>
      <c r="AO141" s="137">
        <v>0</v>
      </c>
    </row>
    <row r="142" spans="1:41" ht="18" customHeight="1">
      <c r="A142" s="136" t="s">
        <v>874</v>
      </c>
      <c r="B142" s="136" t="s">
        <v>875</v>
      </c>
      <c r="C142" s="137">
        <v>228</v>
      </c>
      <c r="D142" s="137">
        <v>211</v>
      </c>
      <c r="E142" s="137">
        <v>192</v>
      </c>
      <c r="F142" s="137">
        <v>175</v>
      </c>
      <c r="G142" s="137">
        <v>154</v>
      </c>
      <c r="H142" s="137">
        <v>150</v>
      </c>
      <c r="I142" s="137">
        <v>141</v>
      </c>
      <c r="J142" s="137">
        <v>135</v>
      </c>
      <c r="K142" s="137">
        <v>122</v>
      </c>
      <c r="L142" s="137">
        <v>118</v>
      </c>
      <c r="M142" s="137">
        <v>108</v>
      </c>
      <c r="N142" s="137">
        <v>93</v>
      </c>
      <c r="O142" s="137">
        <v>78</v>
      </c>
      <c r="P142" s="137">
        <v>58</v>
      </c>
      <c r="Q142" s="137">
        <v>56</v>
      </c>
      <c r="R142" s="137">
        <v>50</v>
      </c>
      <c r="S142" s="137">
        <v>44</v>
      </c>
      <c r="T142" s="137">
        <v>35</v>
      </c>
      <c r="U142" s="137">
        <v>29</v>
      </c>
      <c r="V142" s="137">
        <v>30</v>
      </c>
      <c r="W142" s="137">
        <v>25</v>
      </c>
      <c r="X142" s="137">
        <v>19</v>
      </c>
      <c r="Y142" s="137">
        <v>13</v>
      </c>
      <c r="Z142" s="137">
        <v>12</v>
      </c>
      <c r="AA142" s="137">
        <v>13</v>
      </c>
      <c r="AB142" s="137">
        <v>8</v>
      </c>
      <c r="AC142" s="137">
        <v>7</v>
      </c>
      <c r="AD142" s="137">
        <v>5</v>
      </c>
      <c r="AE142" s="137" t="s">
        <v>631</v>
      </c>
      <c r="AF142" s="137" t="s">
        <v>631</v>
      </c>
      <c r="AG142" s="137" t="s">
        <v>631</v>
      </c>
      <c r="AH142" s="137" t="s">
        <v>631</v>
      </c>
      <c r="AI142" s="137">
        <v>0</v>
      </c>
      <c r="AJ142" s="137">
        <v>0</v>
      </c>
      <c r="AK142" s="137">
        <v>0</v>
      </c>
      <c r="AL142" s="137">
        <v>0</v>
      </c>
      <c r="AM142" s="137">
        <v>0</v>
      </c>
      <c r="AN142" s="137">
        <v>0</v>
      </c>
      <c r="AO142" s="137">
        <v>0</v>
      </c>
    </row>
    <row r="143" spans="1:41" ht="18" customHeight="1">
      <c r="A143" s="136" t="s">
        <v>876</v>
      </c>
      <c r="B143" s="136" t="s">
        <v>877</v>
      </c>
      <c r="C143" s="137">
        <v>163</v>
      </c>
      <c r="D143" s="137">
        <v>131</v>
      </c>
      <c r="E143" s="137">
        <v>105</v>
      </c>
      <c r="F143" s="137">
        <v>96</v>
      </c>
      <c r="G143" s="137">
        <v>88</v>
      </c>
      <c r="H143" s="137">
        <v>89</v>
      </c>
      <c r="I143" s="137">
        <v>82</v>
      </c>
      <c r="J143" s="137">
        <v>81</v>
      </c>
      <c r="K143" s="137">
        <v>76</v>
      </c>
      <c r="L143" s="137">
        <v>76</v>
      </c>
      <c r="M143" s="137">
        <v>73</v>
      </c>
      <c r="N143" s="137">
        <v>65</v>
      </c>
      <c r="O143" s="137">
        <v>62</v>
      </c>
      <c r="P143" s="137">
        <v>54</v>
      </c>
      <c r="Q143" s="137">
        <v>47</v>
      </c>
      <c r="R143" s="137">
        <v>47</v>
      </c>
      <c r="S143" s="137">
        <v>43</v>
      </c>
      <c r="T143" s="137">
        <v>43</v>
      </c>
      <c r="U143" s="137">
        <v>31</v>
      </c>
      <c r="V143" s="137">
        <v>26</v>
      </c>
      <c r="W143" s="137">
        <v>21</v>
      </c>
      <c r="X143" s="137">
        <v>16</v>
      </c>
      <c r="Y143" s="137">
        <v>14</v>
      </c>
      <c r="Z143" s="137">
        <v>8</v>
      </c>
      <c r="AA143" s="137">
        <v>8</v>
      </c>
      <c r="AB143" s="137">
        <v>5</v>
      </c>
      <c r="AC143" s="137" t="s">
        <v>631</v>
      </c>
      <c r="AD143" s="137" t="s">
        <v>631</v>
      </c>
      <c r="AE143" s="137" t="s">
        <v>631</v>
      </c>
      <c r="AF143" s="137" t="s">
        <v>631</v>
      </c>
      <c r="AG143" s="137" t="s">
        <v>631</v>
      </c>
      <c r="AH143" s="137" t="s">
        <v>631</v>
      </c>
      <c r="AI143" s="137" t="s">
        <v>631</v>
      </c>
      <c r="AJ143" s="137" t="s">
        <v>631</v>
      </c>
      <c r="AK143" s="137" t="s">
        <v>631</v>
      </c>
      <c r="AL143" s="137">
        <v>0</v>
      </c>
      <c r="AM143" s="137">
        <v>0</v>
      </c>
      <c r="AN143" s="137">
        <v>0</v>
      </c>
      <c r="AO143" s="137">
        <v>0</v>
      </c>
    </row>
    <row r="144" spans="1:41" ht="18" customHeight="1">
      <c r="A144" s="136" t="s">
        <v>878</v>
      </c>
      <c r="B144" s="136" t="s">
        <v>879</v>
      </c>
      <c r="C144" s="137">
        <v>281</v>
      </c>
      <c r="D144" s="137">
        <v>247</v>
      </c>
      <c r="E144" s="137">
        <v>220</v>
      </c>
      <c r="F144" s="137">
        <v>223</v>
      </c>
      <c r="G144" s="137">
        <v>201</v>
      </c>
      <c r="H144" s="137">
        <v>195</v>
      </c>
      <c r="I144" s="137">
        <v>176</v>
      </c>
      <c r="J144" s="137">
        <v>163</v>
      </c>
      <c r="K144" s="137">
        <v>154</v>
      </c>
      <c r="L144" s="137">
        <v>148</v>
      </c>
      <c r="M144" s="137">
        <v>134</v>
      </c>
      <c r="N144" s="137">
        <v>118</v>
      </c>
      <c r="O144" s="137">
        <v>103</v>
      </c>
      <c r="P144" s="137">
        <v>97</v>
      </c>
      <c r="Q144" s="137">
        <v>83</v>
      </c>
      <c r="R144" s="137">
        <v>73</v>
      </c>
      <c r="S144" s="137">
        <v>61</v>
      </c>
      <c r="T144" s="137">
        <v>58</v>
      </c>
      <c r="U144" s="137">
        <v>52</v>
      </c>
      <c r="V144" s="137">
        <v>48</v>
      </c>
      <c r="W144" s="137">
        <v>42</v>
      </c>
      <c r="X144" s="137">
        <v>39</v>
      </c>
      <c r="Y144" s="137">
        <v>33</v>
      </c>
      <c r="Z144" s="137">
        <v>27</v>
      </c>
      <c r="AA144" s="137">
        <v>21</v>
      </c>
      <c r="AB144" s="137">
        <v>13</v>
      </c>
      <c r="AC144" s="137">
        <v>9</v>
      </c>
      <c r="AD144" s="137">
        <v>8</v>
      </c>
      <c r="AE144" s="137">
        <v>7</v>
      </c>
      <c r="AF144" s="137" t="s">
        <v>631</v>
      </c>
      <c r="AG144" s="137" t="s">
        <v>631</v>
      </c>
      <c r="AH144" s="137" t="s">
        <v>631</v>
      </c>
      <c r="AI144" s="137" t="s">
        <v>631</v>
      </c>
      <c r="AJ144" s="137" t="s">
        <v>631</v>
      </c>
      <c r="AK144" s="137" t="s">
        <v>631</v>
      </c>
      <c r="AL144" s="137" t="s">
        <v>631</v>
      </c>
      <c r="AM144" s="137">
        <v>0</v>
      </c>
      <c r="AN144" s="137">
        <v>0</v>
      </c>
      <c r="AO144" s="137">
        <v>0</v>
      </c>
    </row>
    <row r="145" spans="1:41" ht="18" customHeight="1">
      <c r="A145" s="136" t="s">
        <v>880</v>
      </c>
      <c r="B145" s="136" t="s">
        <v>881</v>
      </c>
      <c r="C145" s="137">
        <v>359</v>
      </c>
      <c r="D145" s="137">
        <v>298</v>
      </c>
      <c r="E145" s="137">
        <v>269</v>
      </c>
      <c r="F145" s="137">
        <v>252</v>
      </c>
      <c r="G145" s="137">
        <v>239</v>
      </c>
      <c r="H145" s="137">
        <v>231</v>
      </c>
      <c r="I145" s="137">
        <v>218</v>
      </c>
      <c r="J145" s="137">
        <v>196</v>
      </c>
      <c r="K145" s="137">
        <v>179</v>
      </c>
      <c r="L145" s="137">
        <v>155</v>
      </c>
      <c r="M145" s="137">
        <v>135</v>
      </c>
      <c r="N145" s="137">
        <v>120</v>
      </c>
      <c r="O145" s="137">
        <v>110</v>
      </c>
      <c r="P145" s="137">
        <v>90</v>
      </c>
      <c r="Q145" s="137">
        <v>84</v>
      </c>
      <c r="R145" s="137">
        <v>73</v>
      </c>
      <c r="S145" s="137">
        <v>62</v>
      </c>
      <c r="T145" s="137">
        <v>52</v>
      </c>
      <c r="U145" s="137">
        <v>37</v>
      </c>
      <c r="V145" s="137">
        <v>35</v>
      </c>
      <c r="W145" s="137">
        <v>33</v>
      </c>
      <c r="X145" s="137">
        <v>27</v>
      </c>
      <c r="Y145" s="137">
        <v>22</v>
      </c>
      <c r="Z145" s="137">
        <v>19</v>
      </c>
      <c r="AA145" s="137">
        <v>11</v>
      </c>
      <c r="AB145" s="137">
        <v>8</v>
      </c>
      <c r="AC145" s="137">
        <v>6</v>
      </c>
      <c r="AD145" s="137" t="s">
        <v>631</v>
      </c>
      <c r="AE145" s="137" t="s">
        <v>631</v>
      </c>
      <c r="AF145" s="137">
        <v>0</v>
      </c>
      <c r="AG145" s="137">
        <v>0</v>
      </c>
      <c r="AH145" s="137">
        <v>0</v>
      </c>
      <c r="AI145" s="137">
        <v>0</v>
      </c>
      <c r="AJ145" s="137">
        <v>0</v>
      </c>
      <c r="AK145" s="137">
        <v>0</v>
      </c>
      <c r="AL145" s="137">
        <v>0</v>
      </c>
      <c r="AM145" s="137">
        <v>0</v>
      </c>
      <c r="AN145" s="137">
        <v>0</v>
      </c>
      <c r="AO145" s="137">
        <v>0</v>
      </c>
    </row>
    <row r="146" spans="1:41" ht="18" customHeight="1">
      <c r="A146" s="136"/>
      <c r="B146" s="136" t="s">
        <v>727</v>
      </c>
      <c r="C146" s="137">
        <v>0</v>
      </c>
      <c r="D146" s="137">
        <v>0</v>
      </c>
      <c r="E146" s="137">
        <v>0</v>
      </c>
      <c r="F146" s="137">
        <v>0</v>
      </c>
      <c r="G146" s="137">
        <v>0</v>
      </c>
      <c r="H146" s="137">
        <v>0</v>
      </c>
      <c r="I146" s="137">
        <v>0</v>
      </c>
      <c r="J146" s="137">
        <v>0</v>
      </c>
      <c r="K146" s="137">
        <v>0</v>
      </c>
      <c r="L146" s="137">
        <v>0</v>
      </c>
      <c r="M146" s="137">
        <v>0</v>
      </c>
      <c r="N146" s="137">
        <v>0</v>
      </c>
      <c r="O146" s="137">
        <v>0</v>
      </c>
      <c r="P146" s="137">
        <v>0</v>
      </c>
      <c r="Q146" s="137">
        <v>0</v>
      </c>
      <c r="R146" s="137">
        <v>0</v>
      </c>
      <c r="S146" s="137" t="s">
        <v>631</v>
      </c>
      <c r="T146" s="137" t="s">
        <v>631</v>
      </c>
      <c r="U146" s="137" t="s">
        <v>631</v>
      </c>
      <c r="V146" s="137" t="s">
        <v>631</v>
      </c>
      <c r="W146" s="137">
        <v>0</v>
      </c>
      <c r="X146" s="137">
        <v>0</v>
      </c>
      <c r="Y146" s="137">
        <v>0</v>
      </c>
      <c r="Z146" s="137">
        <v>0</v>
      </c>
      <c r="AA146" s="137">
        <v>0</v>
      </c>
      <c r="AB146" s="137">
        <v>0</v>
      </c>
      <c r="AC146" s="137">
        <v>0</v>
      </c>
      <c r="AD146" s="137">
        <v>0</v>
      </c>
      <c r="AE146" s="137">
        <v>0</v>
      </c>
      <c r="AF146" s="137">
        <v>0</v>
      </c>
      <c r="AG146" s="137">
        <v>0</v>
      </c>
      <c r="AH146" s="137">
        <v>0</v>
      </c>
      <c r="AI146" s="137">
        <v>0</v>
      </c>
      <c r="AJ146" s="137">
        <v>0</v>
      </c>
      <c r="AK146" s="137">
        <v>0</v>
      </c>
      <c r="AL146" s="137">
        <v>0</v>
      </c>
      <c r="AM146" s="137">
        <v>0</v>
      </c>
      <c r="AN146" s="137">
        <v>0</v>
      </c>
      <c r="AO146" s="137">
        <v>0</v>
      </c>
    </row>
    <row r="147" spans="1:41" ht="18" customHeight="1">
      <c r="A147" s="136"/>
      <c r="B147" s="136" t="s">
        <v>650</v>
      </c>
      <c r="C147" s="137" t="s">
        <v>631</v>
      </c>
      <c r="D147" s="137">
        <v>0</v>
      </c>
      <c r="E147" s="137">
        <v>0</v>
      </c>
      <c r="F147" s="137" t="s">
        <v>631</v>
      </c>
      <c r="G147" s="137" t="s">
        <v>631</v>
      </c>
      <c r="H147" s="137" t="s">
        <v>631</v>
      </c>
      <c r="I147" s="137" t="s">
        <v>631</v>
      </c>
      <c r="J147" s="137" t="s">
        <v>631</v>
      </c>
      <c r="K147" s="137" t="s">
        <v>631</v>
      </c>
      <c r="L147" s="137" t="s">
        <v>631</v>
      </c>
      <c r="M147" s="137" t="s">
        <v>631</v>
      </c>
      <c r="N147" s="137" t="s">
        <v>631</v>
      </c>
      <c r="O147" s="137" t="s">
        <v>631</v>
      </c>
      <c r="P147" s="137" t="s">
        <v>631</v>
      </c>
      <c r="Q147" s="137" t="s">
        <v>631</v>
      </c>
      <c r="R147" s="137" t="s">
        <v>631</v>
      </c>
      <c r="S147" s="137" t="s">
        <v>631</v>
      </c>
      <c r="T147" s="137" t="s">
        <v>631</v>
      </c>
      <c r="U147" s="137" t="s">
        <v>631</v>
      </c>
      <c r="V147" s="137" t="s">
        <v>631</v>
      </c>
      <c r="W147" s="137">
        <v>0</v>
      </c>
      <c r="X147" s="137">
        <v>0</v>
      </c>
      <c r="Y147" s="137">
        <v>0</v>
      </c>
      <c r="Z147" s="137">
        <v>0</v>
      </c>
      <c r="AA147" s="137">
        <v>0</v>
      </c>
      <c r="AB147" s="137">
        <v>0</v>
      </c>
      <c r="AC147" s="137">
        <v>0</v>
      </c>
      <c r="AD147" s="137">
        <v>0</v>
      </c>
      <c r="AE147" s="137">
        <v>0</v>
      </c>
      <c r="AF147" s="137">
        <v>0</v>
      </c>
      <c r="AG147" s="137">
        <v>0</v>
      </c>
      <c r="AH147" s="137">
        <v>0</v>
      </c>
      <c r="AI147" s="137">
        <v>0</v>
      </c>
      <c r="AJ147" s="137">
        <v>0</v>
      </c>
      <c r="AK147" s="137">
        <v>0</v>
      </c>
      <c r="AL147" s="137">
        <v>0</v>
      </c>
      <c r="AM147" s="137">
        <v>0</v>
      </c>
      <c r="AN147" s="137">
        <v>0</v>
      </c>
      <c r="AO147" s="137">
        <v>0</v>
      </c>
    </row>
    <row r="148" spans="1:41" ht="18" customHeight="1">
      <c r="A148" s="136" t="s">
        <v>882</v>
      </c>
      <c r="B148" s="136" t="s">
        <v>520</v>
      </c>
      <c r="C148" s="137">
        <v>14021</v>
      </c>
      <c r="D148" s="137">
        <v>12364</v>
      </c>
      <c r="E148" s="137">
        <v>11034</v>
      </c>
      <c r="F148" s="137">
        <v>11014</v>
      </c>
      <c r="G148" s="137">
        <v>25548</v>
      </c>
      <c r="H148" s="137">
        <v>24812</v>
      </c>
      <c r="I148" s="137">
        <v>22539</v>
      </c>
      <c r="J148" s="137">
        <v>21152</v>
      </c>
      <c r="K148" s="137">
        <v>20403</v>
      </c>
      <c r="L148" s="137">
        <v>19908</v>
      </c>
      <c r="M148" s="137">
        <v>19268</v>
      </c>
      <c r="N148" s="137">
        <v>17826</v>
      </c>
      <c r="O148" s="137">
        <v>16881</v>
      </c>
      <c r="P148" s="137">
        <v>15499</v>
      </c>
      <c r="Q148" s="137">
        <v>14271</v>
      </c>
      <c r="R148" s="137">
        <v>13014</v>
      </c>
      <c r="S148" s="137">
        <v>11770</v>
      </c>
      <c r="T148" s="137">
        <v>10803</v>
      </c>
      <c r="U148" s="137">
        <v>9410</v>
      </c>
      <c r="V148" s="137">
        <v>8260</v>
      </c>
      <c r="W148" s="137">
        <v>7177</v>
      </c>
      <c r="X148" s="137">
        <v>6103</v>
      </c>
      <c r="Y148" s="137">
        <v>4649</v>
      </c>
      <c r="Z148" s="137">
        <v>3746</v>
      </c>
      <c r="AA148" s="137">
        <v>3090</v>
      </c>
      <c r="AB148" s="137">
        <v>2403</v>
      </c>
      <c r="AC148" s="137">
        <v>1775</v>
      </c>
      <c r="AD148" s="137">
        <v>1020</v>
      </c>
      <c r="AE148" s="137">
        <v>272</v>
      </c>
      <c r="AF148" s="137">
        <v>110</v>
      </c>
      <c r="AG148" s="137">
        <v>80</v>
      </c>
      <c r="AH148" s="137">
        <v>67</v>
      </c>
      <c r="AI148" s="137">
        <v>60</v>
      </c>
      <c r="AJ148" s="137">
        <v>41</v>
      </c>
      <c r="AK148" s="137">
        <v>29</v>
      </c>
      <c r="AL148" s="137">
        <v>19</v>
      </c>
      <c r="AM148" s="137">
        <v>0</v>
      </c>
      <c r="AN148" s="137">
        <v>0</v>
      </c>
      <c r="AO148" s="137">
        <v>0</v>
      </c>
    </row>
    <row r="149" spans="1:41" ht="18" customHeight="1">
      <c r="A149" s="136" t="s">
        <v>883</v>
      </c>
      <c r="B149" s="136" t="s">
        <v>884</v>
      </c>
      <c r="C149" s="137">
        <v>482</v>
      </c>
      <c r="D149" s="137">
        <v>434</v>
      </c>
      <c r="E149" s="137">
        <v>389</v>
      </c>
      <c r="F149" s="137">
        <v>381</v>
      </c>
      <c r="G149" s="137">
        <v>342</v>
      </c>
      <c r="H149" s="137">
        <v>330</v>
      </c>
      <c r="I149" s="137">
        <v>299</v>
      </c>
      <c r="J149" s="137">
        <v>284</v>
      </c>
      <c r="K149" s="137">
        <v>264</v>
      </c>
      <c r="L149" s="137">
        <v>246</v>
      </c>
      <c r="M149" s="137">
        <v>223</v>
      </c>
      <c r="N149" s="137">
        <v>207</v>
      </c>
      <c r="O149" s="137">
        <v>184</v>
      </c>
      <c r="P149" s="137">
        <v>171</v>
      </c>
      <c r="Q149" s="137">
        <v>156</v>
      </c>
      <c r="R149" s="137">
        <v>141</v>
      </c>
      <c r="S149" s="137">
        <v>118</v>
      </c>
      <c r="T149" s="137">
        <v>104</v>
      </c>
      <c r="U149" s="137">
        <v>88</v>
      </c>
      <c r="V149" s="137">
        <v>78</v>
      </c>
      <c r="W149" s="137">
        <v>68</v>
      </c>
      <c r="X149" s="137">
        <v>59</v>
      </c>
      <c r="Y149" s="137">
        <v>51</v>
      </c>
      <c r="Z149" s="137">
        <v>40</v>
      </c>
      <c r="AA149" s="137">
        <v>28</v>
      </c>
      <c r="AB149" s="137">
        <v>23</v>
      </c>
      <c r="AC149" s="137">
        <v>18</v>
      </c>
      <c r="AD149" s="137">
        <v>13</v>
      </c>
      <c r="AE149" s="137">
        <v>9</v>
      </c>
      <c r="AF149" s="137" t="s">
        <v>631</v>
      </c>
      <c r="AG149" s="137" t="s">
        <v>631</v>
      </c>
      <c r="AH149" s="137" t="s">
        <v>631</v>
      </c>
      <c r="AI149" s="137" t="s">
        <v>631</v>
      </c>
      <c r="AJ149" s="137" t="s">
        <v>631</v>
      </c>
      <c r="AK149" s="137" t="s">
        <v>631</v>
      </c>
      <c r="AL149" s="137">
        <v>0</v>
      </c>
      <c r="AM149" s="137">
        <v>0</v>
      </c>
      <c r="AN149" s="137">
        <v>0</v>
      </c>
      <c r="AO149" s="137">
        <v>0</v>
      </c>
    </row>
    <row r="150" spans="1:41" ht="18" customHeight="1">
      <c r="A150" s="136" t="s">
        <v>885</v>
      </c>
      <c r="B150" s="136" t="s">
        <v>886</v>
      </c>
      <c r="C150" s="137">
        <v>649</v>
      </c>
      <c r="D150" s="137">
        <v>567</v>
      </c>
      <c r="E150" s="137">
        <v>510</v>
      </c>
      <c r="F150" s="137">
        <v>453</v>
      </c>
      <c r="G150" s="137">
        <v>415</v>
      </c>
      <c r="H150" s="137">
        <v>400</v>
      </c>
      <c r="I150" s="137">
        <v>359</v>
      </c>
      <c r="J150" s="137">
        <v>341</v>
      </c>
      <c r="K150" s="137">
        <v>306</v>
      </c>
      <c r="L150" s="137">
        <v>296</v>
      </c>
      <c r="M150" s="137">
        <v>273</v>
      </c>
      <c r="N150" s="137">
        <v>239</v>
      </c>
      <c r="O150" s="137">
        <v>227</v>
      </c>
      <c r="P150" s="137">
        <v>205</v>
      </c>
      <c r="Q150" s="137">
        <v>188</v>
      </c>
      <c r="R150" s="137">
        <v>172</v>
      </c>
      <c r="S150" s="137">
        <v>156</v>
      </c>
      <c r="T150" s="137">
        <v>133</v>
      </c>
      <c r="U150" s="137">
        <v>121</v>
      </c>
      <c r="V150" s="137">
        <v>99</v>
      </c>
      <c r="W150" s="137">
        <v>96</v>
      </c>
      <c r="X150" s="137">
        <v>87</v>
      </c>
      <c r="Y150" s="137">
        <v>64</v>
      </c>
      <c r="Z150" s="137">
        <v>56</v>
      </c>
      <c r="AA150" s="137">
        <v>44</v>
      </c>
      <c r="AB150" s="137">
        <v>35</v>
      </c>
      <c r="AC150" s="137">
        <v>19</v>
      </c>
      <c r="AD150" s="137">
        <v>13</v>
      </c>
      <c r="AE150" s="137">
        <v>7</v>
      </c>
      <c r="AF150" s="137">
        <v>7</v>
      </c>
      <c r="AG150" s="137">
        <v>5</v>
      </c>
      <c r="AH150" s="137" t="s">
        <v>631</v>
      </c>
      <c r="AI150" s="137" t="s">
        <v>631</v>
      </c>
      <c r="AJ150" s="137" t="s">
        <v>631</v>
      </c>
      <c r="AK150" s="137" t="s">
        <v>631</v>
      </c>
      <c r="AL150" s="137">
        <v>0</v>
      </c>
      <c r="AM150" s="137">
        <v>0</v>
      </c>
      <c r="AN150" s="137">
        <v>0</v>
      </c>
      <c r="AO150" s="137">
        <v>0</v>
      </c>
    </row>
    <row r="151" spans="1:41" ht="18" customHeight="1">
      <c r="A151" s="136" t="s">
        <v>887</v>
      </c>
      <c r="B151" s="136" t="s">
        <v>888</v>
      </c>
      <c r="C151" s="137">
        <v>336</v>
      </c>
      <c r="D151" s="137">
        <v>301</v>
      </c>
      <c r="E151" s="137">
        <v>255</v>
      </c>
      <c r="F151" s="137">
        <v>236</v>
      </c>
      <c r="G151" s="137">
        <v>196</v>
      </c>
      <c r="H151" s="137">
        <v>197</v>
      </c>
      <c r="I151" s="137">
        <v>179</v>
      </c>
      <c r="J151" s="137">
        <v>191</v>
      </c>
      <c r="K151" s="137">
        <v>178</v>
      </c>
      <c r="L151" s="137">
        <v>210</v>
      </c>
      <c r="M151" s="137">
        <v>209</v>
      </c>
      <c r="N151" s="137">
        <v>187</v>
      </c>
      <c r="O151" s="137">
        <v>175</v>
      </c>
      <c r="P151" s="137">
        <v>155</v>
      </c>
      <c r="Q151" s="137">
        <v>132</v>
      </c>
      <c r="R151" s="137">
        <v>128</v>
      </c>
      <c r="S151" s="137">
        <v>119</v>
      </c>
      <c r="T151" s="137">
        <v>112</v>
      </c>
      <c r="U151" s="137">
        <v>103</v>
      </c>
      <c r="V151" s="137">
        <v>92</v>
      </c>
      <c r="W151" s="137">
        <v>82</v>
      </c>
      <c r="X151" s="137">
        <v>76</v>
      </c>
      <c r="Y151" s="137">
        <v>53</v>
      </c>
      <c r="Z151" s="137">
        <v>45</v>
      </c>
      <c r="AA151" s="137">
        <v>32</v>
      </c>
      <c r="AB151" s="137">
        <v>23</v>
      </c>
      <c r="AC151" s="137">
        <v>16</v>
      </c>
      <c r="AD151" s="137">
        <v>12</v>
      </c>
      <c r="AE151" s="137" t="s">
        <v>631</v>
      </c>
      <c r="AF151" s="137" t="s">
        <v>631</v>
      </c>
      <c r="AG151" s="137">
        <v>0</v>
      </c>
      <c r="AH151" s="137" t="s">
        <v>631</v>
      </c>
      <c r="AI151" s="137" t="s">
        <v>631</v>
      </c>
      <c r="AJ151" s="137" t="s">
        <v>631</v>
      </c>
      <c r="AK151" s="137" t="s">
        <v>631</v>
      </c>
      <c r="AL151" s="137" t="s">
        <v>631</v>
      </c>
      <c r="AM151" s="137">
        <v>0</v>
      </c>
      <c r="AN151" s="137">
        <v>0</v>
      </c>
      <c r="AO151" s="137">
        <v>0</v>
      </c>
    </row>
    <row r="152" spans="1:41" ht="18" customHeight="1">
      <c r="A152" s="136" t="s">
        <v>889</v>
      </c>
      <c r="B152" s="136" t="s">
        <v>890</v>
      </c>
      <c r="C152" s="137">
        <v>299</v>
      </c>
      <c r="D152" s="137">
        <v>261</v>
      </c>
      <c r="E152" s="137">
        <v>243</v>
      </c>
      <c r="F152" s="137">
        <v>208</v>
      </c>
      <c r="G152" s="137">
        <v>169</v>
      </c>
      <c r="H152" s="137">
        <v>161</v>
      </c>
      <c r="I152" s="137">
        <v>150</v>
      </c>
      <c r="J152" s="137">
        <v>147</v>
      </c>
      <c r="K152" s="137">
        <v>136</v>
      </c>
      <c r="L152" s="137">
        <v>126</v>
      </c>
      <c r="M152" s="137">
        <v>119</v>
      </c>
      <c r="N152" s="137">
        <v>119</v>
      </c>
      <c r="O152" s="137">
        <v>106</v>
      </c>
      <c r="P152" s="137">
        <v>88</v>
      </c>
      <c r="Q152" s="137">
        <v>75</v>
      </c>
      <c r="R152" s="137">
        <v>71</v>
      </c>
      <c r="S152" s="137">
        <v>64</v>
      </c>
      <c r="T152" s="137">
        <v>62</v>
      </c>
      <c r="U152" s="137">
        <v>51</v>
      </c>
      <c r="V152" s="137">
        <v>47</v>
      </c>
      <c r="W152" s="137">
        <v>35</v>
      </c>
      <c r="X152" s="137">
        <v>31</v>
      </c>
      <c r="Y152" s="137">
        <v>19</v>
      </c>
      <c r="Z152" s="137">
        <v>20</v>
      </c>
      <c r="AA152" s="137">
        <v>13</v>
      </c>
      <c r="AB152" s="137">
        <v>12</v>
      </c>
      <c r="AC152" s="137">
        <v>8</v>
      </c>
      <c r="AD152" s="137" t="s">
        <v>631</v>
      </c>
      <c r="AE152" s="137" t="s">
        <v>631</v>
      </c>
      <c r="AF152" s="137" t="s">
        <v>631</v>
      </c>
      <c r="AG152" s="137">
        <v>0</v>
      </c>
      <c r="AH152" s="137" t="s">
        <v>631</v>
      </c>
      <c r="AI152" s="137" t="s">
        <v>631</v>
      </c>
      <c r="AJ152" s="137" t="s">
        <v>631</v>
      </c>
      <c r="AK152" s="137" t="s">
        <v>631</v>
      </c>
      <c r="AL152" s="137" t="s">
        <v>631</v>
      </c>
      <c r="AM152" s="137">
        <v>0</v>
      </c>
      <c r="AN152" s="137">
        <v>0</v>
      </c>
      <c r="AO152" s="137">
        <v>0</v>
      </c>
    </row>
    <row r="153" spans="1:41" ht="18" customHeight="1">
      <c r="A153" s="136" t="s">
        <v>891</v>
      </c>
      <c r="B153" s="136" t="s">
        <v>892</v>
      </c>
      <c r="C153" s="137">
        <v>1832</v>
      </c>
      <c r="D153" s="137">
        <v>1565</v>
      </c>
      <c r="E153" s="137">
        <v>1420</v>
      </c>
      <c r="F153" s="137">
        <v>1276</v>
      </c>
      <c r="G153" s="137">
        <v>1115</v>
      </c>
      <c r="H153" s="137">
        <v>1097</v>
      </c>
      <c r="I153" s="137">
        <v>1015</v>
      </c>
      <c r="J153" s="137">
        <v>961</v>
      </c>
      <c r="K153" s="137">
        <v>907</v>
      </c>
      <c r="L153" s="137">
        <v>849</v>
      </c>
      <c r="M153" s="137">
        <v>771</v>
      </c>
      <c r="N153" s="137">
        <v>695</v>
      </c>
      <c r="O153" s="137">
        <v>627</v>
      </c>
      <c r="P153" s="137">
        <v>560</v>
      </c>
      <c r="Q153" s="137">
        <v>481</v>
      </c>
      <c r="R153" s="137">
        <v>428</v>
      </c>
      <c r="S153" s="137">
        <v>367</v>
      </c>
      <c r="T153" s="137">
        <v>335</v>
      </c>
      <c r="U153" s="137">
        <v>316</v>
      </c>
      <c r="V153" s="137">
        <v>280</v>
      </c>
      <c r="W153" s="137">
        <v>244</v>
      </c>
      <c r="X153" s="137">
        <v>204</v>
      </c>
      <c r="Y153" s="137">
        <v>155</v>
      </c>
      <c r="Z153" s="137">
        <v>135</v>
      </c>
      <c r="AA153" s="137">
        <v>109</v>
      </c>
      <c r="AB153" s="137">
        <v>82</v>
      </c>
      <c r="AC153" s="137">
        <v>52</v>
      </c>
      <c r="AD153" s="137">
        <v>32</v>
      </c>
      <c r="AE153" s="137">
        <v>13</v>
      </c>
      <c r="AF153" s="137" t="s">
        <v>631</v>
      </c>
      <c r="AG153" s="137" t="s">
        <v>631</v>
      </c>
      <c r="AH153" s="137" t="s">
        <v>631</v>
      </c>
      <c r="AI153" s="137">
        <v>5</v>
      </c>
      <c r="AJ153" s="137" t="s">
        <v>631</v>
      </c>
      <c r="AK153" s="137" t="s">
        <v>631</v>
      </c>
      <c r="AL153" s="137" t="s">
        <v>631</v>
      </c>
      <c r="AM153" s="137">
        <v>0</v>
      </c>
      <c r="AN153" s="137">
        <v>0</v>
      </c>
      <c r="AO153" s="137">
        <v>0</v>
      </c>
    </row>
    <row r="154" spans="1:41" ht="18" customHeight="1">
      <c r="A154" s="136" t="s">
        <v>893</v>
      </c>
      <c r="B154" s="136" t="s">
        <v>894</v>
      </c>
      <c r="C154" s="137">
        <v>152</v>
      </c>
      <c r="D154" s="137">
        <v>128</v>
      </c>
      <c r="E154" s="137">
        <v>126</v>
      </c>
      <c r="F154" s="137">
        <v>126</v>
      </c>
      <c r="G154" s="137">
        <v>102</v>
      </c>
      <c r="H154" s="137">
        <v>97</v>
      </c>
      <c r="I154" s="137">
        <v>92</v>
      </c>
      <c r="J154" s="137">
        <v>93</v>
      </c>
      <c r="K154" s="137">
        <v>85</v>
      </c>
      <c r="L154" s="137">
        <v>72</v>
      </c>
      <c r="M154" s="137">
        <v>72</v>
      </c>
      <c r="N154" s="137">
        <v>70</v>
      </c>
      <c r="O154" s="137">
        <v>65</v>
      </c>
      <c r="P154" s="137">
        <v>57</v>
      </c>
      <c r="Q154" s="137">
        <v>49</v>
      </c>
      <c r="R154" s="137">
        <v>44</v>
      </c>
      <c r="S154" s="137">
        <v>37</v>
      </c>
      <c r="T154" s="137">
        <v>39</v>
      </c>
      <c r="U154" s="137">
        <v>48</v>
      </c>
      <c r="V154" s="137">
        <v>29</v>
      </c>
      <c r="W154" s="137">
        <v>25</v>
      </c>
      <c r="X154" s="137">
        <v>21</v>
      </c>
      <c r="Y154" s="137">
        <v>12</v>
      </c>
      <c r="Z154" s="137">
        <v>13</v>
      </c>
      <c r="AA154" s="137">
        <v>13</v>
      </c>
      <c r="AB154" s="137">
        <v>11</v>
      </c>
      <c r="AC154" s="137">
        <v>7</v>
      </c>
      <c r="AD154" s="137" t="s">
        <v>631</v>
      </c>
      <c r="AE154" s="137" t="s">
        <v>631</v>
      </c>
      <c r="AF154" s="137">
        <v>0</v>
      </c>
      <c r="AG154" s="137">
        <v>0</v>
      </c>
      <c r="AH154" s="137">
        <v>0</v>
      </c>
      <c r="AI154" s="137">
        <v>0</v>
      </c>
      <c r="AJ154" s="137">
        <v>0</v>
      </c>
      <c r="AK154" s="137">
        <v>0</v>
      </c>
      <c r="AL154" s="137">
        <v>0</v>
      </c>
      <c r="AM154" s="137">
        <v>0</v>
      </c>
      <c r="AN154" s="137">
        <v>0</v>
      </c>
      <c r="AO154" s="137">
        <v>0</v>
      </c>
    </row>
    <row r="155" spans="1:41" ht="18" customHeight="1">
      <c r="A155" s="136" t="s">
        <v>895</v>
      </c>
      <c r="B155" s="136" t="s">
        <v>896</v>
      </c>
      <c r="C155" s="137">
        <v>219</v>
      </c>
      <c r="D155" s="137">
        <v>195</v>
      </c>
      <c r="E155" s="137">
        <v>172</v>
      </c>
      <c r="F155" s="137">
        <v>133</v>
      </c>
      <c r="G155" s="137">
        <v>129</v>
      </c>
      <c r="H155" s="137">
        <v>119</v>
      </c>
      <c r="I155" s="137">
        <v>111</v>
      </c>
      <c r="J155" s="137">
        <v>99</v>
      </c>
      <c r="K155" s="137">
        <v>98</v>
      </c>
      <c r="L155" s="137">
        <v>92</v>
      </c>
      <c r="M155" s="137">
        <v>86</v>
      </c>
      <c r="N155" s="137">
        <v>80</v>
      </c>
      <c r="O155" s="137">
        <v>68</v>
      </c>
      <c r="P155" s="137">
        <v>58</v>
      </c>
      <c r="Q155" s="137">
        <v>47</v>
      </c>
      <c r="R155" s="137">
        <v>36</v>
      </c>
      <c r="S155" s="137">
        <v>33</v>
      </c>
      <c r="T155" s="137">
        <v>30</v>
      </c>
      <c r="U155" s="137">
        <v>26</v>
      </c>
      <c r="V155" s="137">
        <v>23</v>
      </c>
      <c r="W155" s="137">
        <v>22</v>
      </c>
      <c r="X155" s="137">
        <v>20</v>
      </c>
      <c r="Y155" s="137">
        <v>20</v>
      </c>
      <c r="Z155" s="137">
        <v>18</v>
      </c>
      <c r="AA155" s="137">
        <v>14</v>
      </c>
      <c r="AB155" s="137">
        <v>8</v>
      </c>
      <c r="AC155" s="137">
        <v>7</v>
      </c>
      <c r="AD155" s="137" t="s">
        <v>631</v>
      </c>
      <c r="AE155" s="137" t="s">
        <v>631</v>
      </c>
      <c r="AF155" s="137">
        <v>0</v>
      </c>
      <c r="AG155" s="137">
        <v>0</v>
      </c>
      <c r="AH155" s="137">
        <v>0</v>
      </c>
      <c r="AI155" s="137">
        <v>0</v>
      </c>
      <c r="AJ155" s="137">
        <v>0</v>
      </c>
      <c r="AK155" s="137">
        <v>0</v>
      </c>
      <c r="AL155" s="137">
        <v>0</v>
      </c>
      <c r="AM155" s="137">
        <v>0</v>
      </c>
      <c r="AN155" s="137">
        <v>0</v>
      </c>
      <c r="AO155" s="137">
        <v>0</v>
      </c>
    </row>
    <row r="156" spans="1:41" ht="18" customHeight="1">
      <c r="A156" s="136" t="s">
        <v>897</v>
      </c>
      <c r="B156" s="136" t="s">
        <v>898</v>
      </c>
      <c r="C156" s="137">
        <v>280</v>
      </c>
      <c r="D156" s="137">
        <v>233</v>
      </c>
      <c r="E156" s="137">
        <v>213</v>
      </c>
      <c r="F156" s="137">
        <v>209</v>
      </c>
      <c r="G156" s="137">
        <v>186</v>
      </c>
      <c r="H156" s="137">
        <v>180</v>
      </c>
      <c r="I156" s="137">
        <v>166</v>
      </c>
      <c r="J156" s="137">
        <v>151</v>
      </c>
      <c r="K156" s="137">
        <v>140</v>
      </c>
      <c r="L156" s="137">
        <v>137</v>
      </c>
      <c r="M156" s="137">
        <v>130</v>
      </c>
      <c r="N156" s="137">
        <v>113</v>
      </c>
      <c r="O156" s="137">
        <v>108</v>
      </c>
      <c r="P156" s="137">
        <v>94</v>
      </c>
      <c r="Q156" s="137">
        <v>80</v>
      </c>
      <c r="R156" s="137">
        <v>72</v>
      </c>
      <c r="S156" s="137">
        <v>65</v>
      </c>
      <c r="T156" s="137">
        <v>60</v>
      </c>
      <c r="U156" s="137">
        <v>54</v>
      </c>
      <c r="V156" s="137">
        <v>51</v>
      </c>
      <c r="W156" s="137">
        <v>45</v>
      </c>
      <c r="X156" s="137">
        <v>38</v>
      </c>
      <c r="Y156" s="137">
        <v>25</v>
      </c>
      <c r="Z156" s="137">
        <v>20</v>
      </c>
      <c r="AA156" s="137">
        <v>21</v>
      </c>
      <c r="AB156" s="137">
        <v>14</v>
      </c>
      <c r="AC156" s="137">
        <v>7</v>
      </c>
      <c r="AD156" s="137" t="s">
        <v>631</v>
      </c>
      <c r="AE156" s="137" t="s">
        <v>631</v>
      </c>
      <c r="AF156" s="137" t="s">
        <v>631</v>
      </c>
      <c r="AG156" s="137" t="s">
        <v>631</v>
      </c>
      <c r="AH156" s="137" t="s">
        <v>631</v>
      </c>
      <c r="AI156" s="137" t="s">
        <v>631</v>
      </c>
      <c r="AJ156" s="137" t="s">
        <v>631</v>
      </c>
      <c r="AK156" s="137" t="s">
        <v>631</v>
      </c>
      <c r="AL156" s="137" t="s">
        <v>631</v>
      </c>
      <c r="AM156" s="137">
        <v>0</v>
      </c>
      <c r="AN156" s="137">
        <v>0</v>
      </c>
      <c r="AO156" s="137">
        <v>0</v>
      </c>
    </row>
    <row r="157" spans="1:41" ht="18" customHeight="1">
      <c r="A157" s="136" t="s">
        <v>899</v>
      </c>
      <c r="B157" s="136" t="s">
        <v>900</v>
      </c>
      <c r="C157" s="137">
        <v>204</v>
      </c>
      <c r="D157" s="137">
        <v>177</v>
      </c>
      <c r="E157" s="137">
        <v>158</v>
      </c>
      <c r="F157" s="137">
        <v>146</v>
      </c>
      <c r="G157" s="137">
        <v>139</v>
      </c>
      <c r="H157" s="137">
        <v>139</v>
      </c>
      <c r="I157" s="137">
        <v>137</v>
      </c>
      <c r="J157" s="137">
        <v>131</v>
      </c>
      <c r="K157" s="137">
        <v>126</v>
      </c>
      <c r="L157" s="137">
        <v>115</v>
      </c>
      <c r="M157" s="137">
        <v>97</v>
      </c>
      <c r="N157" s="137">
        <v>82</v>
      </c>
      <c r="O157" s="137">
        <v>75</v>
      </c>
      <c r="P157" s="137">
        <v>73</v>
      </c>
      <c r="Q157" s="137">
        <v>65</v>
      </c>
      <c r="R157" s="137">
        <v>52</v>
      </c>
      <c r="S157" s="137">
        <v>42</v>
      </c>
      <c r="T157" s="137">
        <v>39</v>
      </c>
      <c r="U157" s="137">
        <v>36</v>
      </c>
      <c r="V157" s="137">
        <v>33</v>
      </c>
      <c r="W157" s="137">
        <v>29</v>
      </c>
      <c r="X157" s="137">
        <v>27</v>
      </c>
      <c r="Y157" s="137">
        <v>21</v>
      </c>
      <c r="Z157" s="137">
        <v>16</v>
      </c>
      <c r="AA157" s="137">
        <v>11</v>
      </c>
      <c r="AB157" s="137">
        <v>9</v>
      </c>
      <c r="AC157" s="137">
        <v>6</v>
      </c>
      <c r="AD157" s="137">
        <v>6</v>
      </c>
      <c r="AE157" s="137" t="s">
        <v>631</v>
      </c>
      <c r="AF157" s="137" t="s">
        <v>631</v>
      </c>
      <c r="AG157" s="137" t="s">
        <v>631</v>
      </c>
      <c r="AH157" s="137" t="s">
        <v>631</v>
      </c>
      <c r="AI157" s="137" t="s">
        <v>631</v>
      </c>
      <c r="AJ157" s="137" t="s">
        <v>631</v>
      </c>
      <c r="AK157" s="137">
        <v>0</v>
      </c>
      <c r="AL157" s="137">
        <v>0</v>
      </c>
      <c r="AM157" s="137">
        <v>0</v>
      </c>
      <c r="AN157" s="137">
        <v>0</v>
      </c>
      <c r="AO157" s="137">
        <v>0</v>
      </c>
    </row>
    <row r="158" spans="1:41" ht="18" customHeight="1">
      <c r="A158" s="136" t="s">
        <v>901</v>
      </c>
      <c r="B158" s="136" t="s">
        <v>902</v>
      </c>
      <c r="C158" s="137">
        <v>304</v>
      </c>
      <c r="D158" s="137">
        <v>267</v>
      </c>
      <c r="E158" s="137">
        <v>241</v>
      </c>
      <c r="F158" s="137">
        <v>173</v>
      </c>
      <c r="G158" s="137">
        <v>139</v>
      </c>
      <c r="H158" s="137">
        <v>143</v>
      </c>
      <c r="I158" s="137">
        <v>126</v>
      </c>
      <c r="J158" s="137">
        <v>121</v>
      </c>
      <c r="K158" s="137">
        <v>112</v>
      </c>
      <c r="L158" s="137">
        <v>103</v>
      </c>
      <c r="M158" s="137">
        <v>96</v>
      </c>
      <c r="N158" s="137">
        <v>91</v>
      </c>
      <c r="O158" s="137">
        <v>81</v>
      </c>
      <c r="P158" s="137">
        <v>72</v>
      </c>
      <c r="Q158" s="137">
        <v>61</v>
      </c>
      <c r="R158" s="137">
        <v>55</v>
      </c>
      <c r="S158" s="137">
        <v>47</v>
      </c>
      <c r="T158" s="137">
        <v>41</v>
      </c>
      <c r="U158" s="137">
        <v>37</v>
      </c>
      <c r="V158" s="137">
        <v>38</v>
      </c>
      <c r="W158" s="137">
        <v>32</v>
      </c>
      <c r="X158" s="137">
        <v>25</v>
      </c>
      <c r="Y158" s="137">
        <v>21</v>
      </c>
      <c r="Z158" s="137">
        <v>17</v>
      </c>
      <c r="AA158" s="137">
        <v>14</v>
      </c>
      <c r="AB158" s="137">
        <v>10</v>
      </c>
      <c r="AC158" s="137">
        <v>5</v>
      </c>
      <c r="AD158" s="137" t="s">
        <v>631</v>
      </c>
      <c r="AE158" s="137">
        <v>0</v>
      </c>
      <c r="AF158" s="137">
        <v>0</v>
      </c>
      <c r="AG158" s="137">
        <v>0</v>
      </c>
      <c r="AH158" s="137">
        <v>0</v>
      </c>
      <c r="AI158" s="137">
        <v>0</v>
      </c>
      <c r="AJ158" s="137">
        <v>0</v>
      </c>
      <c r="AK158" s="137">
        <v>0</v>
      </c>
      <c r="AL158" s="137">
        <v>0</v>
      </c>
      <c r="AM158" s="137">
        <v>0</v>
      </c>
      <c r="AN158" s="137">
        <v>0</v>
      </c>
      <c r="AO158" s="137">
        <v>0</v>
      </c>
    </row>
    <row r="159" spans="1:41" ht="18" customHeight="1">
      <c r="A159" s="136" t="s">
        <v>903</v>
      </c>
      <c r="B159" s="136" t="s">
        <v>904</v>
      </c>
      <c r="C159" s="137">
        <v>340</v>
      </c>
      <c r="D159" s="137">
        <v>285</v>
      </c>
      <c r="E159" s="137">
        <v>259</v>
      </c>
      <c r="F159" s="137">
        <v>243</v>
      </c>
      <c r="G159" s="137">
        <v>206</v>
      </c>
      <c r="H159" s="137">
        <v>201</v>
      </c>
      <c r="I159" s="137">
        <v>189</v>
      </c>
      <c r="J159" s="137">
        <v>172</v>
      </c>
      <c r="K159" s="137">
        <v>162</v>
      </c>
      <c r="L159" s="137">
        <v>154</v>
      </c>
      <c r="M159" s="137">
        <v>132</v>
      </c>
      <c r="N159" s="137">
        <v>119</v>
      </c>
      <c r="O159" s="137">
        <v>104</v>
      </c>
      <c r="P159" s="137">
        <v>95</v>
      </c>
      <c r="Q159" s="137">
        <v>79</v>
      </c>
      <c r="R159" s="137">
        <v>75</v>
      </c>
      <c r="S159" s="137">
        <v>67</v>
      </c>
      <c r="T159" s="137">
        <v>61</v>
      </c>
      <c r="U159" s="137">
        <v>54</v>
      </c>
      <c r="V159" s="137">
        <v>51</v>
      </c>
      <c r="W159" s="137">
        <v>43</v>
      </c>
      <c r="X159" s="137">
        <v>35</v>
      </c>
      <c r="Y159" s="137">
        <v>25</v>
      </c>
      <c r="Z159" s="137">
        <v>20</v>
      </c>
      <c r="AA159" s="137">
        <v>14</v>
      </c>
      <c r="AB159" s="137">
        <v>11</v>
      </c>
      <c r="AC159" s="137">
        <v>9</v>
      </c>
      <c r="AD159" s="137">
        <v>6</v>
      </c>
      <c r="AE159" s="137" t="s">
        <v>631</v>
      </c>
      <c r="AF159" s="137" t="s">
        <v>631</v>
      </c>
      <c r="AG159" s="137" t="s">
        <v>631</v>
      </c>
      <c r="AH159" s="137" t="s">
        <v>631</v>
      </c>
      <c r="AI159" s="137" t="s">
        <v>631</v>
      </c>
      <c r="AJ159" s="137">
        <v>0</v>
      </c>
      <c r="AK159" s="137">
        <v>0</v>
      </c>
      <c r="AL159" s="137">
        <v>0</v>
      </c>
      <c r="AM159" s="137">
        <v>0</v>
      </c>
      <c r="AN159" s="137">
        <v>0</v>
      </c>
      <c r="AO159" s="137">
        <v>0</v>
      </c>
    </row>
    <row r="160" spans="1:41" ht="18" customHeight="1">
      <c r="A160" s="136" t="s">
        <v>905</v>
      </c>
      <c r="B160" s="136" t="s">
        <v>906</v>
      </c>
      <c r="C160" s="137">
        <v>178</v>
      </c>
      <c r="D160" s="137">
        <v>157</v>
      </c>
      <c r="E160" s="137">
        <v>141</v>
      </c>
      <c r="F160" s="137">
        <v>140</v>
      </c>
      <c r="G160" s="137">
        <v>114</v>
      </c>
      <c r="H160" s="137">
        <v>114</v>
      </c>
      <c r="I160" s="137">
        <v>110</v>
      </c>
      <c r="J160" s="137">
        <v>107</v>
      </c>
      <c r="K160" s="137">
        <v>99</v>
      </c>
      <c r="L160" s="137">
        <v>92</v>
      </c>
      <c r="M160" s="137">
        <v>81</v>
      </c>
      <c r="N160" s="137">
        <v>75</v>
      </c>
      <c r="O160" s="137">
        <v>70</v>
      </c>
      <c r="P160" s="137">
        <v>59</v>
      </c>
      <c r="Q160" s="137">
        <v>53</v>
      </c>
      <c r="R160" s="137">
        <v>47</v>
      </c>
      <c r="S160" s="137">
        <v>38</v>
      </c>
      <c r="T160" s="137">
        <v>38</v>
      </c>
      <c r="U160" s="137">
        <v>36</v>
      </c>
      <c r="V160" s="137">
        <v>33</v>
      </c>
      <c r="W160" s="137">
        <v>28</v>
      </c>
      <c r="X160" s="137">
        <v>24</v>
      </c>
      <c r="Y160" s="137">
        <v>18</v>
      </c>
      <c r="Z160" s="137">
        <v>19</v>
      </c>
      <c r="AA160" s="137">
        <v>13</v>
      </c>
      <c r="AB160" s="137">
        <v>11</v>
      </c>
      <c r="AC160" s="137">
        <v>7</v>
      </c>
      <c r="AD160" s="137" t="s">
        <v>631</v>
      </c>
      <c r="AE160" s="137">
        <v>0</v>
      </c>
      <c r="AF160" s="137">
        <v>0</v>
      </c>
      <c r="AG160" s="137">
        <v>0</v>
      </c>
      <c r="AH160" s="137">
        <v>0</v>
      </c>
      <c r="AI160" s="137">
        <v>0</v>
      </c>
      <c r="AJ160" s="137">
        <v>0</v>
      </c>
      <c r="AK160" s="137">
        <v>0</v>
      </c>
      <c r="AL160" s="137">
        <v>0</v>
      </c>
      <c r="AM160" s="137">
        <v>0</v>
      </c>
      <c r="AN160" s="137">
        <v>0</v>
      </c>
      <c r="AO160" s="137">
        <v>0</v>
      </c>
    </row>
    <row r="161" spans="1:41" ht="18" customHeight="1">
      <c r="A161" s="136" t="s">
        <v>907</v>
      </c>
      <c r="B161" s="136" t="s">
        <v>908</v>
      </c>
      <c r="C161" s="137">
        <v>154</v>
      </c>
      <c r="D161" s="137">
        <v>122</v>
      </c>
      <c r="E161" s="137">
        <v>109</v>
      </c>
      <c r="F161" s="137">
        <v>106</v>
      </c>
      <c r="G161" s="137">
        <v>100</v>
      </c>
      <c r="H161" s="137">
        <v>104</v>
      </c>
      <c r="I161" s="137">
        <v>84</v>
      </c>
      <c r="J161" s="137">
        <v>87</v>
      </c>
      <c r="K161" s="137">
        <v>85</v>
      </c>
      <c r="L161" s="137">
        <v>84</v>
      </c>
      <c r="M161" s="137">
        <v>77</v>
      </c>
      <c r="N161" s="137">
        <v>65</v>
      </c>
      <c r="O161" s="137">
        <v>56</v>
      </c>
      <c r="P161" s="137">
        <v>52</v>
      </c>
      <c r="Q161" s="137">
        <v>47</v>
      </c>
      <c r="R161" s="137">
        <v>47</v>
      </c>
      <c r="S161" s="137">
        <v>38</v>
      </c>
      <c r="T161" s="137">
        <v>27</v>
      </c>
      <c r="U161" s="137">
        <v>25</v>
      </c>
      <c r="V161" s="137">
        <v>22</v>
      </c>
      <c r="W161" s="137">
        <v>20</v>
      </c>
      <c r="X161" s="137">
        <v>14</v>
      </c>
      <c r="Y161" s="137">
        <v>13</v>
      </c>
      <c r="Z161" s="137">
        <v>12</v>
      </c>
      <c r="AA161" s="137">
        <v>9</v>
      </c>
      <c r="AB161" s="137">
        <v>8</v>
      </c>
      <c r="AC161" s="137" t="s">
        <v>631</v>
      </c>
      <c r="AD161" s="137" t="s">
        <v>631</v>
      </c>
      <c r="AE161" s="137" t="s">
        <v>631</v>
      </c>
      <c r="AF161" s="137" t="s">
        <v>631</v>
      </c>
      <c r="AG161" s="137" t="s">
        <v>631</v>
      </c>
      <c r="AH161" s="137" t="s">
        <v>631</v>
      </c>
      <c r="AI161" s="137" t="s">
        <v>631</v>
      </c>
      <c r="AJ161" s="137" t="s">
        <v>631</v>
      </c>
      <c r="AK161" s="137" t="s">
        <v>631</v>
      </c>
      <c r="AL161" s="137">
        <v>0</v>
      </c>
      <c r="AM161" s="137">
        <v>0</v>
      </c>
      <c r="AN161" s="137">
        <v>0</v>
      </c>
      <c r="AO161" s="137">
        <v>0</v>
      </c>
    </row>
    <row r="162" spans="1:41" ht="18" customHeight="1">
      <c r="A162" s="136"/>
      <c r="B162" s="136" t="s">
        <v>727</v>
      </c>
      <c r="C162" s="137" t="s">
        <v>631</v>
      </c>
      <c r="D162" s="137" t="s">
        <v>631</v>
      </c>
      <c r="E162" s="137" t="s">
        <v>631</v>
      </c>
      <c r="F162" s="137">
        <v>0</v>
      </c>
      <c r="G162" s="137">
        <v>0</v>
      </c>
      <c r="H162" s="137">
        <v>0</v>
      </c>
      <c r="I162" s="137">
        <v>0</v>
      </c>
      <c r="J162" s="137">
        <v>0</v>
      </c>
      <c r="K162" s="137">
        <v>0</v>
      </c>
      <c r="L162" s="137">
        <v>0</v>
      </c>
      <c r="M162" s="137">
        <v>0</v>
      </c>
      <c r="N162" s="137">
        <v>0</v>
      </c>
      <c r="O162" s="137">
        <v>0</v>
      </c>
      <c r="P162" s="137">
        <v>0</v>
      </c>
      <c r="Q162" s="137">
        <v>0</v>
      </c>
      <c r="R162" s="137">
        <v>0</v>
      </c>
      <c r="S162" s="137">
        <v>0</v>
      </c>
      <c r="T162" s="137">
        <v>0</v>
      </c>
      <c r="U162" s="137">
        <v>0</v>
      </c>
      <c r="V162" s="137">
        <v>0</v>
      </c>
      <c r="W162" s="137">
        <v>0</v>
      </c>
      <c r="X162" s="137">
        <v>0</v>
      </c>
      <c r="Y162" s="137">
        <v>0</v>
      </c>
      <c r="Z162" s="137">
        <v>0</v>
      </c>
      <c r="AA162" s="137">
        <v>0</v>
      </c>
      <c r="AB162" s="137">
        <v>0</v>
      </c>
      <c r="AC162" s="137">
        <v>0</v>
      </c>
      <c r="AD162" s="137">
        <v>0</v>
      </c>
      <c r="AE162" s="137">
        <v>0</v>
      </c>
      <c r="AF162" s="137">
        <v>0</v>
      </c>
      <c r="AG162" s="137">
        <v>0</v>
      </c>
      <c r="AH162" s="137">
        <v>0</v>
      </c>
      <c r="AI162" s="137">
        <v>0</v>
      </c>
      <c r="AJ162" s="137">
        <v>0</v>
      </c>
      <c r="AK162" s="137">
        <v>0</v>
      </c>
      <c r="AL162" s="137">
        <v>0</v>
      </c>
      <c r="AM162" s="137">
        <v>0</v>
      </c>
      <c r="AN162" s="137">
        <v>0</v>
      </c>
      <c r="AO162" s="137">
        <v>0</v>
      </c>
    </row>
    <row r="163" spans="1:41" ht="18" customHeight="1">
      <c r="A163" s="136" t="s">
        <v>909</v>
      </c>
      <c r="B163" s="136" t="s">
        <v>910</v>
      </c>
      <c r="C163" s="137">
        <v>1536</v>
      </c>
      <c r="D163" s="137">
        <v>1330</v>
      </c>
      <c r="E163" s="137">
        <v>1171</v>
      </c>
      <c r="F163" s="137">
        <v>1112</v>
      </c>
      <c r="G163" s="137">
        <v>999</v>
      </c>
      <c r="H163" s="137">
        <v>962</v>
      </c>
      <c r="I163" s="137">
        <v>886</v>
      </c>
      <c r="J163" s="137">
        <v>853</v>
      </c>
      <c r="K163" s="137">
        <v>737</v>
      </c>
      <c r="L163" s="137">
        <v>694</v>
      </c>
      <c r="M163" s="137">
        <v>652</v>
      </c>
      <c r="N163" s="137">
        <v>613</v>
      </c>
      <c r="O163" s="137">
        <v>610</v>
      </c>
      <c r="P163" s="137">
        <v>542</v>
      </c>
      <c r="Q163" s="137">
        <v>417</v>
      </c>
      <c r="R163" s="137">
        <v>423</v>
      </c>
      <c r="S163" s="137">
        <v>360</v>
      </c>
      <c r="T163" s="137">
        <v>308</v>
      </c>
      <c r="U163" s="137">
        <v>250</v>
      </c>
      <c r="V163" s="137">
        <v>211</v>
      </c>
      <c r="W163" s="137">
        <v>174</v>
      </c>
      <c r="X163" s="137">
        <v>153</v>
      </c>
      <c r="Y163" s="137">
        <v>126</v>
      </c>
      <c r="Z163" s="137">
        <v>114</v>
      </c>
      <c r="AA163" s="137">
        <v>93</v>
      </c>
      <c r="AB163" s="137">
        <v>57</v>
      </c>
      <c r="AC163" s="137">
        <v>34</v>
      </c>
      <c r="AD163" s="137">
        <v>23</v>
      </c>
      <c r="AE163" s="137">
        <v>13</v>
      </c>
      <c r="AF163" s="137">
        <v>8</v>
      </c>
      <c r="AG163" s="137">
        <v>5</v>
      </c>
      <c r="AH163" s="137">
        <v>5</v>
      </c>
      <c r="AI163" s="137">
        <v>5</v>
      </c>
      <c r="AJ163" s="137">
        <v>5</v>
      </c>
      <c r="AK163" s="137" t="s">
        <v>631</v>
      </c>
      <c r="AL163" s="137" t="s">
        <v>631</v>
      </c>
      <c r="AM163" s="137">
        <v>0</v>
      </c>
      <c r="AN163" s="137">
        <v>0</v>
      </c>
      <c r="AO163" s="137">
        <v>0</v>
      </c>
    </row>
    <row r="164" spans="1:41" ht="18" customHeight="1">
      <c r="A164" s="136" t="s">
        <v>911</v>
      </c>
      <c r="B164" s="136" t="s">
        <v>912</v>
      </c>
      <c r="C164" s="137">
        <v>138</v>
      </c>
      <c r="D164" s="137">
        <v>120</v>
      </c>
      <c r="E164" s="137">
        <v>101</v>
      </c>
      <c r="F164" s="137">
        <v>93</v>
      </c>
      <c r="G164" s="137">
        <v>84</v>
      </c>
      <c r="H164" s="137">
        <v>81</v>
      </c>
      <c r="I164" s="137">
        <v>79</v>
      </c>
      <c r="J164" s="137">
        <v>74</v>
      </c>
      <c r="K164" s="137">
        <v>75</v>
      </c>
      <c r="L164" s="137">
        <v>73</v>
      </c>
      <c r="M164" s="137">
        <v>75</v>
      </c>
      <c r="N164" s="137">
        <v>71</v>
      </c>
      <c r="O164" s="137">
        <v>62</v>
      </c>
      <c r="P164" s="137">
        <v>52</v>
      </c>
      <c r="Q164" s="137">
        <v>49</v>
      </c>
      <c r="R164" s="137">
        <v>49</v>
      </c>
      <c r="S164" s="137">
        <v>44</v>
      </c>
      <c r="T164" s="137">
        <v>44</v>
      </c>
      <c r="U164" s="137">
        <v>39</v>
      </c>
      <c r="V164" s="137">
        <v>38</v>
      </c>
      <c r="W164" s="137">
        <v>29</v>
      </c>
      <c r="X164" s="137">
        <v>28</v>
      </c>
      <c r="Y164" s="137">
        <v>25</v>
      </c>
      <c r="Z164" s="137">
        <v>23</v>
      </c>
      <c r="AA164" s="137">
        <v>17</v>
      </c>
      <c r="AB164" s="137">
        <v>13</v>
      </c>
      <c r="AC164" s="137">
        <v>6</v>
      </c>
      <c r="AD164" s="137" t="s">
        <v>631</v>
      </c>
      <c r="AE164" s="137">
        <v>0</v>
      </c>
      <c r="AF164" s="137">
        <v>0</v>
      </c>
      <c r="AG164" s="137">
        <v>0</v>
      </c>
      <c r="AH164" s="137">
        <v>0</v>
      </c>
      <c r="AI164" s="137">
        <v>0</v>
      </c>
      <c r="AJ164" s="137">
        <v>0</v>
      </c>
      <c r="AK164" s="137">
        <v>0</v>
      </c>
      <c r="AL164" s="137">
        <v>0</v>
      </c>
      <c r="AM164" s="137">
        <v>0</v>
      </c>
      <c r="AN164" s="137">
        <v>0</v>
      </c>
      <c r="AO164" s="137">
        <v>0</v>
      </c>
    </row>
    <row r="165" spans="1:41" ht="18" customHeight="1">
      <c r="A165" s="136" t="s">
        <v>913</v>
      </c>
      <c r="B165" s="136" t="s">
        <v>914</v>
      </c>
      <c r="C165" s="137">
        <v>169</v>
      </c>
      <c r="D165" s="137">
        <v>138</v>
      </c>
      <c r="E165" s="137">
        <v>107</v>
      </c>
      <c r="F165" s="137">
        <v>104</v>
      </c>
      <c r="G165" s="137">
        <v>90</v>
      </c>
      <c r="H165" s="137">
        <v>82</v>
      </c>
      <c r="I165" s="137">
        <v>72</v>
      </c>
      <c r="J165" s="137">
        <v>72</v>
      </c>
      <c r="K165" s="137">
        <v>66</v>
      </c>
      <c r="L165" s="137">
        <v>63</v>
      </c>
      <c r="M165" s="137">
        <v>61</v>
      </c>
      <c r="N165" s="137">
        <v>61</v>
      </c>
      <c r="O165" s="137">
        <v>54</v>
      </c>
      <c r="P165" s="137">
        <v>54</v>
      </c>
      <c r="Q165" s="137">
        <v>42</v>
      </c>
      <c r="R165" s="137">
        <v>41</v>
      </c>
      <c r="S165" s="137">
        <v>36</v>
      </c>
      <c r="T165" s="137">
        <v>34</v>
      </c>
      <c r="U165" s="137">
        <v>34</v>
      </c>
      <c r="V165" s="137">
        <v>29</v>
      </c>
      <c r="W165" s="137">
        <v>23</v>
      </c>
      <c r="X165" s="137">
        <v>22</v>
      </c>
      <c r="Y165" s="137">
        <v>14</v>
      </c>
      <c r="Z165" s="137">
        <v>13</v>
      </c>
      <c r="AA165" s="137">
        <v>9</v>
      </c>
      <c r="AB165" s="137" t="s">
        <v>631</v>
      </c>
      <c r="AC165" s="137" t="s">
        <v>631</v>
      </c>
      <c r="AD165" s="137" t="s">
        <v>631</v>
      </c>
      <c r="AE165" s="137" t="s">
        <v>631</v>
      </c>
      <c r="AF165" s="137" t="s">
        <v>631</v>
      </c>
      <c r="AG165" s="137">
        <v>0</v>
      </c>
      <c r="AH165" s="137" t="s">
        <v>631</v>
      </c>
      <c r="AI165" s="137" t="s">
        <v>631</v>
      </c>
      <c r="AJ165" s="137" t="s">
        <v>631</v>
      </c>
      <c r="AK165" s="137" t="s">
        <v>631</v>
      </c>
      <c r="AL165" s="137" t="s">
        <v>631</v>
      </c>
      <c r="AM165" s="137">
        <v>0</v>
      </c>
      <c r="AN165" s="137">
        <v>0</v>
      </c>
      <c r="AO165" s="137">
        <v>0</v>
      </c>
    </row>
    <row r="166" spans="1:41" ht="18" customHeight="1">
      <c r="A166" s="136" t="s">
        <v>915</v>
      </c>
      <c r="B166" s="136" t="s">
        <v>916</v>
      </c>
      <c r="C166" s="137">
        <v>256</v>
      </c>
      <c r="D166" s="137">
        <v>214</v>
      </c>
      <c r="E166" s="137">
        <v>188</v>
      </c>
      <c r="F166" s="137">
        <v>185</v>
      </c>
      <c r="G166" s="137">
        <v>165</v>
      </c>
      <c r="H166" s="137">
        <v>154</v>
      </c>
      <c r="I166" s="137">
        <v>148</v>
      </c>
      <c r="J166" s="137">
        <v>138</v>
      </c>
      <c r="K166" s="137">
        <v>125</v>
      </c>
      <c r="L166" s="137">
        <v>118</v>
      </c>
      <c r="M166" s="137">
        <v>109</v>
      </c>
      <c r="N166" s="137">
        <v>96</v>
      </c>
      <c r="O166" s="137">
        <v>82</v>
      </c>
      <c r="P166" s="137">
        <v>73</v>
      </c>
      <c r="Q166" s="137">
        <v>63</v>
      </c>
      <c r="R166" s="137">
        <v>55</v>
      </c>
      <c r="S166" s="137">
        <v>46</v>
      </c>
      <c r="T166" s="137">
        <v>42</v>
      </c>
      <c r="U166" s="137">
        <v>31</v>
      </c>
      <c r="V166" s="137">
        <v>24</v>
      </c>
      <c r="W166" s="137">
        <v>19</v>
      </c>
      <c r="X166" s="137">
        <v>17</v>
      </c>
      <c r="Y166" s="137">
        <v>17</v>
      </c>
      <c r="Z166" s="137">
        <v>14</v>
      </c>
      <c r="AA166" s="137">
        <v>12</v>
      </c>
      <c r="AB166" s="137">
        <v>7</v>
      </c>
      <c r="AC166" s="137" t="s">
        <v>631</v>
      </c>
      <c r="AD166" s="137" t="s">
        <v>631</v>
      </c>
      <c r="AE166" s="137" t="s">
        <v>631</v>
      </c>
      <c r="AF166" s="137">
        <v>0</v>
      </c>
      <c r="AG166" s="137">
        <v>0</v>
      </c>
      <c r="AH166" s="137">
        <v>0</v>
      </c>
      <c r="AI166" s="137">
        <v>0</v>
      </c>
      <c r="AJ166" s="137">
        <v>0</v>
      </c>
      <c r="AK166" s="137">
        <v>0</v>
      </c>
      <c r="AL166" s="137">
        <v>0</v>
      </c>
      <c r="AM166" s="137">
        <v>0</v>
      </c>
      <c r="AN166" s="137">
        <v>0</v>
      </c>
      <c r="AO166" s="137">
        <v>0</v>
      </c>
    </row>
    <row r="167" spans="1:41" ht="18" customHeight="1">
      <c r="A167" s="136" t="s">
        <v>917</v>
      </c>
      <c r="B167" s="136" t="s">
        <v>918</v>
      </c>
      <c r="C167" s="137">
        <v>526</v>
      </c>
      <c r="D167" s="137">
        <v>471</v>
      </c>
      <c r="E167" s="137">
        <v>432</v>
      </c>
      <c r="F167" s="137">
        <v>405</v>
      </c>
      <c r="G167" s="137">
        <v>375</v>
      </c>
      <c r="H167" s="137">
        <v>356</v>
      </c>
      <c r="I167" s="137">
        <v>331</v>
      </c>
      <c r="J167" s="137">
        <v>306</v>
      </c>
      <c r="K167" s="137">
        <v>267</v>
      </c>
      <c r="L167" s="137">
        <v>252</v>
      </c>
      <c r="M167" s="137">
        <v>229</v>
      </c>
      <c r="N167" s="137">
        <v>212</v>
      </c>
      <c r="O167" s="137">
        <v>264</v>
      </c>
      <c r="P167" s="137">
        <v>237</v>
      </c>
      <c r="Q167" s="137">
        <v>159</v>
      </c>
      <c r="R167" s="137">
        <v>188</v>
      </c>
      <c r="S167" s="137">
        <v>156</v>
      </c>
      <c r="T167" s="137">
        <v>110</v>
      </c>
      <c r="U167" s="137">
        <v>85</v>
      </c>
      <c r="V167" s="137">
        <v>69</v>
      </c>
      <c r="W167" s="137">
        <v>63</v>
      </c>
      <c r="X167" s="137">
        <v>53</v>
      </c>
      <c r="Y167" s="137">
        <v>47</v>
      </c>
      <c r="Z167" s="137">
        <v>41</v>
      </c>
      <c r="AA167" s="137">
        <v>36</v>
      </c>
      <c r="AB167" s="137">
        <v>23</v>
      </c>
      <c r="AC167" s="137">
        <v>16</v>
      </c>
      <c r="AD167" s="137">
        <v>11</v>
      </c>
      <c r="AE167" s="137">
        <v>6</v>
      </c>
      <c r="AF167" s="137" t="s">
        <v>631</v>
      </c>
      <c r="AG167" s="137" t="s">
        <v>631</v>
      </c>
      <c r="AH167" s="137" t="s">
        <v>631</v>
      </c>
      <c r="AI167" s="137" t="s">
        <v>631</v>
      </c>
      <c r="AJ167" s="137" t="s">
        <v>631</v>
      </c>
      <c r="AK167" s="137" t="s">
        <v>631</v>
      </c>
      <c r="AL167" s="137" t="s">
        <v>631</v>
      </c>
      <c r="AM167" s="137">
        <v>0</v>
      </c>
      <c r="AN167" s="137">
        <v>0</v>
      </c>
      <c r="AO167" s="137">
        <v>0</v>
      </c>
    </row>
    <row r="168" spans="1:41" ht="18" customHeight="1">
      <c r="A168" s="136" t="s">
        <v>919</v>
      </c>
      <c r="B168" s="136" t="s">
        <v>920</v>
      </c>
      <c r="C168" s="137">
        <v>447</v>
      </c>
      <c r="D168" s="137">
        <v>387</v>
      </c>
      <c r="E168" s="137">
        <v>343</v>
      </c>
      <c r="F168" s="137">
        <v>325</v>
      </c>
      <c r="G168" s="137">
        <v>285</v>
      </c>
      <c r="H168" s="137">
        <v>289</v>
      </c>
      <c r="I168" s="137">
        <v>256</v>
      </c>
      <c r="J168" s="137">
        <v>263</v>
      </c>
      <c r="K168" s="137">
        <v>204</v>
      </c>
      <c r="L168" s="137">
        <v>188</v>
      </c>
      <c r="M168" s="137">
        <v>178</v>
      </c>
      <c r="N168" s="137">
        <v>173</v>
      </c>
      <c r="O168" s="137">
        <v>148</v>
      </c>
      <c r="P168" s="137">
        <v>126</v>
      </c>
      <c r="Q168" s="137">
        <v>104</v>
      </c>
      <c r="R168" s="137">
        <v>90</v>
      </c>
      <c r="S168" s="137">
        <v>78</v>
      </c>
      <c r="T168" s="137">
        <v>78</v>
      </c>
      <c r="U168" s="137">
        <v>61</v>
      </c>
      <c r="V168" s="137">
        <v>51</v>
      </c>
      <c r="W168" s="137">
        <v>40</v>
      </c>
      <c r="X168" s="137">
        <v>33</v>
      </c>
      <c r="Y168" s="137">
        <v>23</v>
      </c>
      <c r="Z168" s="137">
        <v>23</v>
      </c>
      <c r="AA168" s="137">
        <v>19</v>
      </c>
      <c r="AB168" s="137">
        <v>10</v>
      </c>
      <c r="AC168" s="137">
        <v>7</v>
      </c>
      <c r="AD168" s="137">
        <v>6</v>
      </c>
      <c r="AE168" s="137">
        <v>5</v>
      </c>
      <c r="AF168" s="137" t="s">
        <v>631</v>
      </c>
      <c r="AG168" s="137" t="s">
        <v>631</v>
      </c>
      <c r="AH168" s="137" t="s">
        <v>631</v>
      </c>
      <c r="AI168" s="137" t="s">
        <v>631</v>
      </c>
      <c r="AJ168" s="137" t="s">
        <v>631</v>
      </c>
      <c r="AK168" s="137" t="s">
        <v>631</v>
      </c>
      <c r="AL168" s="137" t="s">
        <v>631</v>
      </c>
      <c r="AM168" s="137">
        <v>0</v>
      </c>
      <c r="AN168" s="137">
        <v>0</v>
      </c>
      <c r="AO168" s="137">
        <v>0</v>
      </c>
    </row>
    <row r="169" spans="1:41" ht="18" customHeight="1">
      <c r="A169" s="136" t="s">
        <v>921</v>
      </c>
      <c r="B169" s="136" t="s">
        <v>922</v>
      </c>
      <c r="C169" s="137">
        <v>7364</v>
      </c>
      <c r="D169" s="137">
        <v>6539</v>
      </c>
      <c r="E169" s="137">
        <v>5801</v>
      </c>
      <c r="F169" s="137">
        <v>6157</v>
      </c>
      <c r="G169" s="137">
        <v>21257</v>
      </c>
      <c r="H169" s="137">
        <v>20621</v>
      </c>
      <c r="I169" s="137">
        <v>18810</v>
      </c>
      <c r="J169" s="137">
        <v>17594</v>
      </c>
      <c r="K169" s="137">
        <v>17154</v>
      </c>
      <c r="L169" s="137">
        <v>16799</v>
      </c>
      <c r="M169" s="137">
        <v>16371</v>
      </c>
      <c r="N169" s="137">
        <v>15160</v>
      </c>
      <c r="O169" s="137">
        <v>14385</v>
      </c>
      <c r="P169" s="137">
        <v>13274</v>
      </c>
      <c r="Q169" s="137">
        <v>12389</v>
      </c>
      <c r="R169" s="137">
        <v>11265</v>
      </c>
      <c r="S169" s="137">
        <v>10244</v>
      </c>
      <c r="T169" s="137">
        <v>9434</v>
      </c>
      <c r="U169" s="137">
        <v>8213</v>
      </c>
      <c r="V169" s="137">
        <v>7207</v>
      </c>
      <c r="W169" s="137">
        <v>6280</v>
      </c>
      <c r="X169" s="137">
        <v>5325</v>
      </c>
      <c r="Y169" s="137">
        <v>4037</v>
      </c>
      <c r="Z169" s="137">
        <v>3211</v>
      </c>
      <c r="AA169" s="137">
        <v>2663</v>
      </c>
      <c r="AB169" s="137">
        <v>2101</v>
      </c>
      <c r="AC169" s="137">
        <v>1588</v>
      </c>
      <c r="AD169" s="137">
        <v>894</v>
      </c>
      <c r="AE169" s="137">
        <v>215</v>
      </c>
      <c r="AF169" s="137">
        <v>82</v>
      </c>
      <c r="AG169" s="137">
        <v>60</v>
      </c>
      <c r="AH169" s="137">
        <v>47</v>
      </c>
      <c r="AI169" s="137">
        <v>40</v>
      </c>
      <c r="AJ169" s="137">
        <v>24</v>
      </c>
      <c r="AK169" s="137">
        <v>17</v>
      </c>
      <c r="AL169" s="137">
        <v>11</v>
      </c>
      <c r="AM169" s="137">
        <v>0</v>
      </c>
      <c r="AN169" s="137">
        <v>0</v>
      </c>
      <c r="AO169" s="137">
        <v>0</v>
      </c>
    </row>
    <row r="170" spans="1:41" ht="18" customHeight="1">
      <c r="A170" s="136" t="s">
        <v>923</v>
      </c>
      <c r="B170" s="136" t="s">
        <v>924</v>
      </c>
      <c r="C170" s="137">
        <v>1606</v>
      </c>
      <c r="D170" s="137">
        <v>1318</v>
      </c>
      <c r="E170" s="137">
        <v>1295</v>
      </c>
      <c r="F170" s="137">
        <v>1549</v>
      </c>
      <c r="G170" s="137">
        <v>17371</v>
      </c>
      <c r="H170" s="137">
        <v>17357</v>
      </c>
      <c r="I170" s="137">
        <v>15962</v>
      </c>
      <c r="J170" s="137">
        <v>14972</v>
      </c>
      <c r="K170" s="137">
        <v>14618</v>
      </c>
      <c r="L170" s="137">
        <v>14382</v>
      </c>
      <c r="M170" s="137">
        <v>14105</v>
      </c>
      <c r="N170" s="137">
        <v>13344</v>
      </c>
      <c r="O170" s="137">
        <v>12679</v>
      </c>
      <c r="P170" s="137">
        <v>11683</v>
      </c>
      <c r="Q170" s="137">
        <v>10675</v>
      </c>
      <c r="R170" s="137">
        <v>9675</v>
      </c>
      <c r="S170" s="137">
        <v>9017</v>
      </c>
      <c r="T170" s="137">
        <v>8497</v>
      </c>
      <c r="U170" s="137">
        <v>7448</v>
      </c>
      <c r="V170" s="137">
        <v>6548</v>
      </c>
      <c r="W170" s="137">
        <v>5700</v>
      </c>
      <c r="X170" s="137">
        <v>4815</v>
      </c>
      <c r="Y170" s="137">
        <v>3696</v>
      </c>
      <c r="Z170" s="137">
        <v>2932</v>
      </c>
      <c r="AA170" s="137">
        <v>2477</v>
      </c>
      <c r="AB170" s="137">
        <v>1969</v>
      </c>
      <c r="AC170" s="137">
        <v>1509</v>
      </c>
      <c r="AD170" s="137">
        <v>843</v>
      </c>
      <c r="AE170" s="137">
        <v>185</v>
      </c>
      <c r="AF170" s="137">
        <v>66</v>
      </c>
      <c r="AG170" s="137">
        <v>46</v>
      </c>
      <c r="AH170" s="137">
        <v>37</v>
      </c>
      <c r="AI170" s="137">
        <v>31</v>
      </c>
      <c r="AJ170" s="137">
        <v>18</v>
      </c>
      <c r="AK170" s="137">
        <v>12</v>
      </c>
      <c r="AL170" s="137">
        <v>7</v>
      </c>
      <c r="AM170" s="137">
        <v>0</v>
      </c>
      <c r="AN170" s="137">
        <v>0</v>
      </c>
      <c r="AO170" s="137">
        <v>0</v>
      </c>
    </row>
    <row r="171" spans="1:41" ht="18" customHeight="1">
      <c r="A171" s="136" t="s">
        <v>925</v>
      </c>
      <c r="B171" s="136" t="s">
        <v>926</v>
      </c>
      <c r="C171" s="137">
        <v>469</v>
      </c>
      <c r="D171" s="137">
        <v>406</v>
      </c>
      <c r="E171" s="137">
        <v>356</v>
      </c>
      <c r="F171" s="137">
        <v>303</v>
      </c>
      <c r="G171" s="137">
        <v>262</v>
      </c>
      <c r="H171" s="137">
        <v>253</v>
      </c>
      <c r="I171" s="137">
        <v>213</v>
      </c>
      <c r="J171" s="137">
        <v>180</v>
      </c>
      <c r="K171" s="137">
        <v>171</v>
      </c>
      <c r="L171" s="137">
        <v>162</v>
      </c>
      <c r="M171" s="137">
        <v>149</v>
      </c>
      <c r="N171" s="137">
        <v>143</v>
      </c>
      <c r="O171" s="137">
        <v>113</v>
      </c>
      <c r="P171" s="137">
        <v>103</v>
      </c>
      <c r="Q171" s="137">
        <v>96</v>
      </c>
      <c r="R171" s="137">
        <v>89</v>
      </c>
      <c r="S171" s="137">
        <v>82</v>
      </c>
      <c r="T171" s="137">
        <v>72</v>
      </c>
      <c r="U171" s="137">
        <v>64</v>
      </c>
      <c r="V171" s="137">
        <v>56</v>
      </c>
      <c r="W171" s="137">
        <v>46</v>
      </c>
      <c r="X171" s="137">
        <v>63</v>
      </c>
      <c r="Y171" s="137">
        <v>45</v>
      </c>
      <c r="Z171" s="137">
        <v>41</v>
      </c>
      <c r="AA171" s="137">
        <v>35</v>
      </c>
      <c r="AB171" s="137">
        <v>27</v>
      </c>
      <c r="AC171" s="137">
        <v>15</v>
      </c>
      <c r="AD171" s="137">
        <v>13</v>
      </c>
      <c r="AE171" s="137">
        <v>8</v>
      </c>
      <c r="AF171" s="137" t="s">
        <v>631</v>
      </c>
      <c r="AG171" s="137" t="s">
        <v>631</v>
      </c>
      <c r="AH171" s="137" t="s">
        <v>631</v>
      </c>
      <c r="AI171" s="137" t="s">
        <v>631</v>
      </c>
      <c r="AJ171" s="137">
        <v>0</v>
      </c>
      <c r="AK171" s="137">
        <v>0</v>
      </c>
      <c r="AL171" s="137">
        <v>0</v>
      </c>
      <c r="AM171" s="137">
        <v>0</v>
      </c>
      <c r="AN171" s="137">
        <v>0</v>
      </c>
      <c r="AO171" s="137">
        <v>0</v>
      </c>
    </row>
    <row r="172" spans="1:41" ht="18" customHeight="1">
      <c r="A172" s="136" t="s">
        <v>927</v>
      </c>
      <c r="B172" s="136" t="s">
        <v>928</v>
      </c>
      <c r="C172" s="137">
        <v>537</v>
      </c>
      <c r="D172" s="137">
        <v>449</v>
      </c>
      <c r="E172" s="137">
        <v>387</v>
      </c>
      <c r="F172" s="137">
        <v>367</v>
      </c>
      <c r="G172" s="137">
        <v>320</v>
      </c>
      <c r="H172" s="137">
        <v>304</v>
      </c>
      <c r="I172" s="137">
        <v>274</v>
      </c>
      <c r="J172" s="137">
        <v>266</v>
      </c>
      <c r="K172" s="137">
        <v>252</v>
      </c>
      <c r="L172" s="137">
        <v>241</v>
      </c>
      <c r="M172" s="137">
        <v>227</v>
      </c>
      <c r="N172" s="137">
        <v>206</v>
      </c>
      <c r="O172" s="137">
        <v>188</v>
      </c>
      <c r="P172" s="137">
        <v>167</v>
      </c>
      <c r="Q172" s="137">
        <v>146</v>
      </c>
      <c r="R172" s="137">
        <v>142</v>
      </c>
      <c r="S172" s="137">
        <v>127</v>
      </c>
      <c r="T172" s="137">
        <v>114</v>
      </c>
      <c r="U172" s="137">
        <v>100</v>
      </c>
      <c r="V172" s="137">
        <v>96</v>
      </c>
      <c r="W172" s="137">
        <v>86</v>
      </c>
      <c r="X172" s="137">
        <v>81</v>
      </c>
      <c r="Y172" s="137">
        <v>61</v>
      </c>
      <c r="Z172" s="137">
        <v>51</v>
      </c>
      <c r="AA172" s="137">
        <v>38</v>
      </c>
      <c r="AB172" s="137">
        <v>30</v>
      </c>
      <c r="AC172" s="137">
        <v>17</v>
      </c>
      <c r="AD172" s="137">
        <v>9</v>
      </c>
      <c r="AE172" s="137">
        <v>6</v>
      </c>
      <c r="AF172" s="137" t="s">
        <v>631</v>
      </c>
      <c r="AG172" s="137" t="s">
        <v>631</v>
      </c>
      <c r="AH172" s="137">
        <v>0</v>
      </c>
      <c r="AI172" s="137">
        <v>0</v>
      </c>
      <c r="AJ172" s="137">
        <v>0</v>
      </c>
      <c r="AK172" s="137">
        <v>0</v>
      </c>
      <c r="AL172" s="137">
        <v>0</v>
      </c>
      <c r="AM172" s="137">
        <v>0</v>
      </c>
      <c r="AN172" s="137">
        <v>0</v>
      </c>
      <c r="AO172" s="137">
        <v>0</v>
      </c>
    </row>
    <row r="173" spans="1:41" ht="18" customHeight="1">
      <c r="A173" s="136" t="s">
        <v>929</v>
      </c>
      <c r="B173" s="136" t="s">
        <v>930</v>
      </c>
      <c r="C173" s="137">
        <v>452</v>
      </c>
      <c r="D173" s="137">
        <v>384</v>
      </c>
      <c r="E173" s="137">
        <v>353</v>
      </c>
      <c r="F173" s="137">
        <v>346</v>
      </c>
      <c r="G173" s="137">
        <v>302</v>
      </c>
      <c r="H173" s="137">
        <v>295</v>
      </c>
      <c r="I173" s="137">
        <v>276</v>
      </c>
      <c r="J173" s="137">
        <v>239</v>
      </c>
      <c r="K173" s="137">
        <v>220</v>
      </c>
      <c r="L173" s="137">
        <v>207</v>
      </c>
      <c r="M173" s="137">
        <v>195</v>
      </c>
      <c r="N173" s="137">
        <v>184</v>
      </c>
      <c r="O173" s="137">
        <v>164</v>
      </c>
      <c r="P173" s="137">
        <v>150</v>
      </c>
      <c r="Q173" s="137">
        <v>125</v>
      </c>
      <c r="R173" s="137">
        <v>118</v>
      </c>
      <c r="S173" s="137">
        <v>112</v>
      </c>
      <c r="T173" s="137">
        <v>104</v>
      </c>
      <c r="U173" s="137">
        <v>87</v>
      </c>
      <c r="V173" s="137">
        <v>74</v>
      </c>
      <c r="W173" s="137">
        <v>72</v>
      </c>
      <c r="X173" s="137">
        <v>57</v>
      </c>
      <c r="Y173" s="137">
        <v>45</v>
      </c>
      <c r="Z173" s="137">
        <v>37</v>
      </c>
      <c r="AA173" s="137">
        <v>31</v>
      </c>
      <c r="AB173" s="137">
        <v>27</v>
      </c>
      <c r="AC173" s="137">
        <v>16</v>
      </c>
      <c r="AD173" s="137">
        <v>7</v>
      </c>
      <c r="AE173" s="137" t="s">
        <v>631</v>
      </c>
      <c r="AF173" s="137" t="s">
        <v>631</v>
      </c>
      <c r="AG173" s="137">
        <v>5</v>
      </c>
      <c r="AH173" s="137" t="s">
        <v>631</v>
      </c>
      <c r="AI173" s="137" t="s">
        <v>631</v>
      </c>
      <c r="AJ173" s="137" t="s">
        <v>631</v>
      </c>
      <c r="AK173" s="137" t="s">
        <v>631</v>
      </c>
      <c r="AL173" s="137" t="s">
        <v>631</v>
      </c>
      <c r="AM173" s="137">
        <v>0</v>
      </c>
      <c r="AN173" s="137">
        <v>0</v>
      </c>
      <c r="AO173" s="137">
        <v>0</v>
      </c>
    </row>
    <row r="174" spans="1:41" ht="18" customHeight="1">
      <c r="A174" s="136" t="s">
        <v>931</v>
      </c>
      <c r="B174" s="136" t="s">
        <v>932</v>
      </c>
      <c r="C174" s="137">
        <v>3580</v>
      </c>
      <c r="D174" s="137">
        <v>3390</v>
      </c>
      <c r="E174" s="137">
        <v>2903</v>
      </c>
      <c r="F174" s="137">
        <v>3108</v>
      </c>
      <c r="G174" s="137">
        <v>2592</v>
      </c>
      <c r="H174" s="137">
        <v>2032</v>
      </c>
      <c r="I174" s="137">
        <v>1740</v>
      </c>
      <c r="J174" s="137">
        <v>1609</v>
      </c>
      <c r="K174" s="137">
        <v>1597</v>
      </c>
      <c r="L174" s="137">
        <v>1532</v>
      </c>
      <c r="M174" s="137">
        <v>1445</v>
      </c>
      <c r="N174" s="137">
        <v>1059</v>
      </c>
      <c r="O174" s="137">
        <v>1040</v>
      </c>
      <c r="P174" s="137">
        <v>994</v>
      </c>
      <c r="Q174" s="137">
        <v>1175</v>
      </c>
      <c r="R174" s="137">
        <v>1088</v>
      </c>
      <c r="S174" s="137">
        <v>772</v>
      </c>
      <c r="T174" s="137">
        <v>532</v>
      </c>
      <c r="U174" s="137">
        <v>418</v>
      </c>
      <c r="V174" s="137">
        <v>346</v>
      </c>
      <c r="W174" s="137">
        <v>302</v>
      </c>
      <c r="X174" s="137">
        <v>242</v>
      </c>
      <c r="Y174" s="137">
        <v>129</v>
      </c>
      <c r="Z174" s="137">
        <v>105</v>
      </c>
      <c r="AA174" s="137">
        <v>44</v>
      </c>
      <c r="AB174" s="137">
        <v>22</v>
      </c>
      <c r="AC174" s="137">
        <v>14</v>
      </c>
      <c r="AD174" s="137">
        <v>9</v>
      </c>
      <c r="AE174" s="137">
        <v>5</v>
      </c>
      <c r="AF174" s="137">
        <v>5</v>
      </c>
      <c r="AG174" s="137">
        <v>5</v>
      </c>
      <c r="AH174" s="137" t="s">
        <v>631</v>
      </c>
      <c r="AI174" s="137" t="s">
        <v>631</v>
      </c>
      <c r="AJ174" s="137" t="s">
        <v>631</v>
      </c>
      <c r="AK174" s="137" t="s">
        <v>631</v>
      </c>
      <c r="AL174" s="137" t="s">
        <v>631</v>
      </c>
      <c r="AM174" s="137">
        <v>0</v>
      </c>
      <c r="AN174" s="137">
        <v>0</v>
      </c>
      <c r="AO174" s="137">
        <v>0</v>
      </c>
    </row>
    <row r="175" spans="1:41" ht="18" customHeight="1">
      <c r="A175" s="136" t="s">
        <v>933</v>
      </c>
      <c r="B175" s="136" t="s">
        <v>934</v>
      </c>
      <c r="C175" s="137">
        <v>391</v>
      </c>
      <c r="D175" s="137">
        <v>334</v>
      </c>
      <c r="E175" s="137">
        <v>289</v>
      </c>
      <c r="F175" s="137">
        <v>266</v>
      </c>
      <c r="G175" s="137">
        <v>227</v>
      </c>
      <c r="H175" s="137">
        <v>215</v>
      </c>
      <c r="I175" s="137">
        <v>192</v>
      </c>
      <c r="J175" s="137">
        <v>184</v>
      </c>
      <c r="K175" s="137">
        <v>170</v>
      </c>
      <c r="L175" s="137">
        <v>158</v>
      </c>
      <c r="M175" s="137">
        <v>137</v>
      </c>
      <c r="N175" s="137">
        <v>123</v>
      </c>
      <c r="O175" s="137">
        <v>114</v>
      </c>
      <c r="P175" s="137">
        <v>103</v>
      </c>
      <c r="Q175" s="137">
        <v>103</v>
      </c>
      <c r="R175" s="137">
        <v>84</v>
      </c>
      <c r="S175" s="137">
        <v>76</v>
      </c>
      <c r="T175" s="137">
        <v>69</v>
      </c>
      <c r="U175" s="137">
        <v>59</v>
      </c>
      <c r="V175" s="137">
        <v>53</v>
      </c>
      <c r="W175" s="137">
        <v>45</v>
      </c>
      <c r="X175" s="137">
        <v>38</v>
      </c>
      <c r="Y175" s="137">
        <v>32</v>
      </c>
      <c r="Z175" s="137">
        <v>30</v>
      </c>
      <c r="AA175" s="137">
        <v>25</v>
      </c>
      <c r="AB175" s="137">
        <v>16</v>
      </c>
      <c r="AC175" s="137">
        <v>9</v>
      </c>
      <c r="AD175" s="137">
        <v>7</v>
      </c>
      <c r="AE175" s="137" t="s">
        <v>631</v>
      </c>
      <c r="AF175" s="137" t="s">
        <v>631</v>
      </c>
      <c r="AG175" s="137" t="s">
        <v>631</v>
      </c>
      <c r="AH175" s="137" t="s">
        <v>631</v>
      </c>
      <c r="AI175" s="137" t="s">
        <v>631</v>
      </c>
      <c r="AJ175" s="137" t="s">
        <v>631</v>
      </c>
      <c r="AK175" s="137" t="s">
        <v>631</v>
      </c>
      <c r="AL175" s="137" t="s">
        <v>631</v>
      </c>
      <c r="AM175" s="137">
        <v>0</v>
      </c>
      <c r="AN175" s="137">
        <v>0</v>
      </c>
      <c r="AO175" s="137">
        <v>0</v>
      </c>
    </row>
    <row r="176" spans="1:41" ht="18" customHeight="1">
      <c r="A176" s="136" t="s">
        <v>935</v>
      </c>
      <c r="B176" s="136" t="s">
        <v>936</v>
      </c>
      <c r="C176" s="137">
        <v>329</v>
      </c>
      <c r="D176" s="137">
        <v>258</v>
      </c>
      <c r="E176" s="137">
        <v>218</v>
      </c>
      <c r="F176" s="137">
        <v>218</v>
      </c>
      <c r="G176" s="137">
        <v>183</v>
      </c>
      <c r="H176" s="137">
        <v>165</v>
      </c>
      <c r="I176" s="137">
        <v>153</v>
      </c>
      <c r="J176" s="137">
        <v>144</v>
      </c>
      <c r="K176" s="137">
        <v>126</v>
      </c>
      <c r="L176" s="137">
        <v>117</v>
      </c>
      <c r="M176" s="137">
        <v>113</v>
      </c>
      <c r="N176" s="137">
        <v>101</v>
      </c>
      <c r="O176" s="137">
        <v>87</v>
      </c>
      <c r="P176" s="137">
        <v>74</v>
      </c>
      <c r="Q176" s="137">
        <v>69</v>
      </c>
      <c r="R176" s="137">
        <v>69</v>
      </c>
      <c r="S176" s="137">
        <v>58</v>
      </c>
      <c r="T176" s="137">
        <v>46</v>
      </c>
      <c r="U176" s="137">
        <v>37</v>
      </c>
      <c r="V176" s="137">
        <v>34</v>
      </c>
      <c r="W176" s="137">
        <v>29</v>
      </c>
      <c r="X176" s="137">
        <v>29</v>
      </c>
      <c r="Y176" s="137">
        <v>29</v>
      </c>
      <c r="Z176" s="137">
        <v>15</v>
      </c>
      <c r="AA176" s="137">
        <v>13</v>
      </c>
      <c r="AB176" s="137">
        <v>10</v>
      </c>
      <c r="AC176" s="137">
        <v>8</v>
      </c>
      <c r="AD176" s="137">
        <v>6</v>
      </c>
      <c r="AE176" s="137" t="s">
        <v>631</v>
      </c>
      <c r="AF176" s="137" t="s">
        <v>631</v>
      </c>
      <c r="AG176" s="137">
        <v>0</v>
      </c>
      <c r="AH176" s="137" t="s">
        <v>631</v>
      </c>
      <c r="AI176" s="137" t="s">
        <v>631</v>
      </c>
      <c r="AJ176" s="137" t="s">
        <v>631</v>
      </c>
      <c r="AK176" s="137" t="s">
        <v>631</v>
      </c>
      <c r="AL176" s="137" t="s">
        <v>631</v>
      </c>
      <c r="AM176" s="137">
        <v>0</v>
      </c>
      <c r="AN176" s="137">
        <v>0</v>
      </c>
      <c r="AO176" s="137">
        <v>0</v>
      </c>
    </row>
    <row r="177" spans="1:41" ht="18" customHeight="1">
      <c r="A177" s="136" t="s">
        <v>937</v>
      </c>
      <c r="B177" s="136" t="s">
        <v>938</v>
      </c>
      <c r="C177" s="137">
        <v>1522</v>
      </c>
      <c r="D177" s="137">
        <v>1367</v>
      </c>
      <c r="E177" s="137">
        <v>1245</v>
      </c>
      <c r="F177" s="137">
        <v>1191</v>
      </c>
      <c r="G177" s="137">
        <v>1053</v>
      </c>
      <c r="H177" s="137">
        <v>1042</v>
      </c>
      <c r="I177" s="137">
        <v>839</v>
      </c>
      <c r="J177" s="137">
        <v>779</v>
      </c>
      <c r="K177" s="137">
        <v>719</v>
      </c>
      <c r="L177" s="137">
        <v>686</v>
      </c>
      <c r="M177" s="137">
        <v>648</v>
      </c>
      <c r="N177" s="137">
        <v>604</v>
      </c>
      <c r="O177" s="137">
        <v>565</v>
      </c>
      <c r="P177" s="137">
        <v>502</v>
      </c>
      <c r="Q177" s="137">
        <v>432</v>
      </c>
      <c r="R177" s="137">
        <v>385</v>
      </c>
      <c r="S177" s="137">
        <v>341</v>
      </c>
      <c r="T177" s="137">
        <v>314</v>
      </c>
      <c r="U177" s="137">
        <v>268</v>
      </c>
      <c r="V177" s="137">
        <v>246</v>
      </c>
      <c r="W177" s="137">
        <v>198</v>
      </c>
      <c r="X177" s="137">
        <v>168</v>
      </c>
      <c r="Y177" s="137">
        <v>144</v>
      </c>
      <c r="Z177" s="137">
        <v>125</v>
      </c>
      <c r="AA177" s="137">
        <v>108</v>
      </c>
      <c r="AB177" s="137">
        <v>70</v>
      </c>
      <c r="AC177" s="137">
        <v>40</v>
      </c>
      <c r="AD177" s="137">
        <v>31</v>
      </c>
      <c r="AE177" s="137">
        <v>10</v>
      </c>
      <c r="AF177" s="137" t="s">
        <v>631</v>
      </c>
      <c r="AG177" s="137" t="s">
        <v>631</v>
      </c>
      <c r="AH177" s="137" t="s">
        <v>631</v>
      </c>
      <c r="AI177" s="137" t="s">
        <v>631</v>
      </c>
      <c r="AJ177" s="137" t="s">
        <v>631</v>
      </c>
      <c r="AK177" s="137" t="s">
        <v>631</v>
      </c>
      <c r="AL177" s="137" t="s">
        <v>631</v>
      </c>
      <c r="AM177" s="137">
        <v>0</v>
      </c>
      <c r="AN177" s="137">
        <v>0</v>
      </c>
      <c r="AO177" s="137">
        <v>0</v>
      </c>
    </row>
    <row r="178" spans="1:41" ht="18" customHeight="1">
      <c r="A178" s="136" t="s">
        <v>939</v>
      </c>
      <c r="B178" s="136" t="s">
        <v>940</v>
      </c>
      <c r="C178" s="137">
        <v>427</v>
      </c>
      <c r="D178" s="137">
        <v>375</v>
      </c>
      <c r="E178" s="137">
        <v>330</v>
      </c>
      <c r="F178" s="137">
        <v>327</v>
      </c>
      <c r="G178" s="137">
        <v>305</v>
      </c>
      <c r="H178" s="137">
        <v>317</v>
      </c>
      <c r="I178" s="137">
        <v>266</v>
      </c>
      <c r="J178" s="137">
        <v>247</v>
      </c>
      <c r="K178" s="137">
        <v>226</v>
      </c>
      <c r="L178" s="137">
        <v>214</v>
      </c>
      <c r="M178" s="137">
        <v>196</v>
      </c>
      <c r="N178" s="137">
        <v>185</v>
      </c>
      <c r="O178" s="137">
        <v>162</v>
      </c>
      <c r="P178" s="137">
        <v>141</v>
      </c>
      <c r="Q178" s="137">
        <v>124</v>
      </c>
      <c r="R178" s="137">
        <v>108</v>
      </c>
      <c r="S178" s="137">
        <v>94</v>
      </c>
      <c r="T178" s="137">
        <v>85</v>
      </c>
      <c r="U178" s="137">
        <v>68</v>
      </c>
      <c r="V178" s="137">
        <v>67</v>
      </c>
      <c r="W178" s="137">
        <v>51</v>
      </c>
      <c r="X178" s="137">
        <v>43</v>
      </c>
      <c r="Y178" s="137">
        <v>37</v>
      </c>
      <c r="Z178" s="137">
        <v>27</v>
      </c>
      <c r="AA178" s="137">
        <v>22</v>
      </c>
      <c r="AB178" s="137">
        <v>13</v>
      </c>
      <c r="AC178" s="137">
        <v>11</v>
      </c>
      <c r="AD178" s="137">
        <v>10</v>
      </c>
      <c r="AE178" s="137" t="s">
        <v>631</v>
      </c>
      <c r="AF178" s="137" t="s">
        <v>631</v>
      </c>
      <c r="AG178" s="137">
        <v>0</v>
      </c>
      <c r="AH178" s="137">
        <v>0</v>
      </c>
      <c r="AI178" s="137">
        <v>0</v>
      </c>
      <c r="AJ178" s="137">
        <v>0</v>
      </c>
      <c r="AK178" s="137" t="s">
        <v>631</v>
      </c>
      <c r="AL178" s="137" t="s">
        <v>631</v>
      </c>
      <c r="AM178" s="137">
        <v>0</v>
      </c>
      <c r="AN178" s="137">
        <v>0</v>
      </c>
      <c r="AO178" s="137">
        <v>0</v>
      </c>
    </row>
    <row r="179" spans="1:41" ht="18" customHeight="1">
      <c r="A179" s="136" t="s">
        <v>941</v>
      </c>
      <c r="B179" s="136" t="s">
        <v>942</v>
      </c>
      <c r="C179" s="137">
        <v>244</v>
      </c>
      <c r="D179" s="137">
        <v>213</v>
      </c>
      <c r="E179" s="137">
        <v>187</v>
      </c>
      <c r="F179" s="137">
        <v>182</v>
      </c>
      <c r="G179" s="137">
        <v>166</v>
      </c>
      <c r="H179" s="137">
        <v>164</v>
      </c>
      <c r="I179" s="137">
        <v>161</v>
      </c>
      <c r="J179" s="137">
        <v>147</v>
      </c>
      <c r="K179" s="137">
        <v>134</v>
      </c>
      <c r="L179" s="137">
        <v>128</v>
      </c>
      <c r="M179" s="137">
        <v>122</v>
      </c>
      <c r="N179" s="137">
        <v>118</v>
      </c>
      <c r="O179" s="137">
        <v>101</v>
      </c>
      <c r="P179" s="137">
        <v>95</v>
      </c>
      <c r="Q179" s="137">
        <v>82</v>
      </c>
      <c r="R179" s="137">
        <v>73</v>
      </c>
      <c r="S179" s="137">
        <v>65</v>
      </c>
      <c r="T179" s="137">
        <v>64</v>
      </c>
      <c r="U179" s="137">
        <v>56</v>
      </c>
      <c r="V179" s="137">
        <v>47</v>
      </c>
      <c r="W179" s="137">
        <v>37</v>
      </c>
      <c r="X179" s="137">
        <v>27</v>
      </c>
      <c r="Y179" s="137">
        <v>22</v>
      </c>
      <c r="Z179" s="137">
        <v>17</v>
      </c>
      <c r="AA179" s="137">
        <v>15</v>
      </c>
      <c r="AB179" s="137">
        <v>10</v>
      </c>
      <c r="AC179" s="137">
        <v>5</v>
      </c>
      <c r="AD179" s="137">
        <v>5</v>
      </c>
      <c r="AE179" s="137" t="s">
        <v>631</v>
      </c>
      <c r="AF179" s="137">
        <v>0</v>
      </c>
      <c r="AG179" s="137">
        <v>0</v>
      </c>
      <c r="AH179" s="137">
        <v>0</v>
      </c>
      <c r="AI179" s="137">
        <v>0</v>
      </c>
      <c r="AJ179" s="137">
        <v>0</v>
      </c>
      <c r="AK179" s="137">
        <v>0</v>
      </c>
      <c r="AL179" s="137">
        <v>0</v>
      </c>
      <c r="AM179" s="137">
        <v>0</v>
      </c>
      <c r="AN179" s="137">
        <v>0</v>
      </c>
      <c r="AO179" s="137">
        <v>0</v>
      </c>
    </row>
    <row r="180" spans="1:41" ht="18" customHeight="1">
      <c r="A180" s="136" t="s">
        <v>943</v>
      </c>
      <c r="B180" s="136" t="s">
        <v>944</v>
      </c>
      <c r="C180" s="137">
        <v>133</v>
      </c>
      <c r="D180" s="137">
        <v>120</v>
      </c>
      <c r="E180" s="137">
        <v>103</v>
      </c>
      <c r="F180" s="137">
        <v>96</v>
      </c>
      <c r="G180" s="137">
        <v>85</v>
      </c>
      <c r="H180" s="137">
        <v>74</v>
      </c>
      <c r="I180" s="137">
        <v>76</v>
      </c>
      <c r="J180" s="137">
        <v>69</v>
      </c>
      <c r="K180" s="137">
        <v>68</v>
      </c>
      <c r="L180" s="137">
        <v>68</v>
      </c>
      <c r="M180" s="137">
        <v>61</v>
      </c>
      <c r="N180" s="137">
        <v>54</v>
      </c>
      <c r="O180" s="137">
        <v>42</v>
      </c>
      <c r="P180" s="137">
        <v>42</v>
      </c>
      <c r="Q180" s="137">
        <v>41</v>
      </c>
      <c r="R180" s="137">
        <v>39</v>
      </c>
      <c r="S180" s="137">
        <v>36</v>
      </c>
      <c r="T180" s="137">
        <v>30</v>
      </c>
      <c r="U180" s="137">
        <v>28</v>
      </c>
      <c r="V180" s="137">
        <v>25</v>
      </c>
      <c r="W180" s="137">
        <v>23</v>
      </c>
      <c r="X180" s="137">
        <v>23</v>
      </c>
      <c r="Y180" s="137">
        <v>18</v>
      </c>
      <c r="Z180" s="137">
        <v>14</v>
      </c>
      <c r="AA180" s="137">
        <v>12</v>
      </c>
      <c r="AB180" s="137">
        <v>10</v>
      </c>
      <c r="AC180" s="137">
        <v>9</v>
      </c>
      <c r="AD180" s="137">
        <v>7</v>
      </c>
      <c r="AE180" s="137" t="s">
        <v>631</v>
      </c>
      <c r="AF180" s="137">
        <v>0</v>
      </c>
      <c r="AG180" s="137">
        <v>0</v>
      </c>
      <c r="AH180" s="137">
        <v>0</v>
      </c>
      <c r="AI180" s="137">
        <v>0</v>
      </c>
      <c r="AJ180" s="137">
        <v>0</v>
      </c>
      <c r="AK180" s="137">
        <v>0</v>
      </c>
      <c r="AL180" s="137">
        <v>0</v>
      </c>
      <c r="AM180" s="137">
        <v>0</v>
      </c>
      <c r="AN180" s="137">
        <v>0</v>
      </c>
      <c r="AO180" s="137">
        <v>0</v>
      </c>
    </row>
    <row r="181" spans="1:41" ht="18" customHeight="1">
      <c r="A181" s="136" t="s">
        <v>945</v>
      </c>
      <c r="B181" s="136" t="s">
        <v>946</v>
      </c>
      <c r="C181" s="137">
        <v>232</v>
      </c>
      <c r="D181" s="137">
        <v>235</v>
      </c>
      <c r="E181" s="137">
        <v>247</v>
      </c>
      <c r="F181" s="137">
        <v>247</v>
      </c>
      <c r="G181" s="137">
        <v>194</v>
      </c>
      <c r="H181" s="137">
        <v>189</v>
      </c>
      <c r="I181" s="137">
        <v>70</v>
      </c>
      <c r="J181" s="137">
        <v>65</v>
      </c>
      <c r="K181" s="137">
        <v>56</v>
      </c>
      <c r="L181" s="137">
        <v>56</v>
      </c>
      <c r="M181" s="137">
        <v>52</v>
      </c>
      <c r="N181" s="137">
        <v>44</v>
      </c>
      <c r="O181" s="137">
        <v>41</v>
      </c>
      <c r="P181" s="137">
        <v>37</v>
      </c>
      <c r="Q181" s="137">
        <v>29</v>
      </c>
      <c r="R181" s="137">
        <v>25</v>
      </c>
      <c r="S181" s="137">
        <v>20</v>
      </c>
      <c r="T181" s="137">
        <v>19</v>
      </c>
      <c r="U181" s="137">
        <v>17</v>
      </c>
      <c r="V181" s="137">
        <v>16</v>
      </c>
      <c r="W181" s="137">
        <v>13</v>
      </c>
      <c r="X181" s="137">
        <v>12</v>
      </c>
      <c r="Y181" s="137">
        <v>8</v>
      </c>
      <c r="Z181" s="137">
        <v>8</v>
      </c>
      <c r="AA181" s="137">
        <v>6</v>
      </c>
      <c r="AB181" s="137" t="s">
        <v>631</v>
      </c>
      <c r="AC181" s="137" t="s">
        <v>631</v>
      </c>
      <c r="AD181" s="137" t="s">
        <v>631</v>
      </c>
      <c r="AE181" s="137">
        <v>0</v>
      </c>
      <c r="AF181" s="137">
        <v>0</v>
      </c>
      <c r="AG181" s="137">
        <v>0</v>
      </c>
      <c r="AH181" s="137">
        <v>0</v>
      </c>
      <c r="AI181" s="137">
        <v>0</v>
      </c>
      <c r="AJ181" s="137">
        <v>0</v>
      </c>
      <c r="AK181" s="137">
        <v>0</v>
      </c>
      <c r="AL181" s="137">
        <v>0</v>
      </c>
      <c r="AM181" s="137">
        <v>0</v>
      </c>
      <c r="AN181" s="137">
        <v>0</v>
      </c>
      <c r="AO181" s="137">
        <v>0</v>
      </c>
    </row>
    <row r="182" spans="1:41" ht="18" customHeight="1">
      <c r="A182" s="136" t="s">
        <v>947</v>
      </c>
      <c r="B182" s="136" t="s">
        <v>948</v>
      </c>
      <c r="C182" s="137">
        <v>312</v>
      </c>
      <c r="D182" s="137">
        <v>271</v>
      </c>
      <c r="E182" s="137">
        <v>244</v>
      </c>
      <c r="F182" s="137">
        <v>219</v>
      </c>
      <c r="G182" s="137">
        <v>201</v>
      </c>
      <c r="H182" s="137">
        <v>198</v>
      </c>
      <c r="I182" s="137">
        <v>173</v>
      </c>
      <c r="J182" s="137">
        <v>159</v>
      </c>
      <c r="K182" s="137">
        <v>145</v>
      </c>
      <c r="L182" s="137">
        <v>133</v>
      </c>
      <c r="M182" s="137">
        <v>137</v>
      </c>
      <c r="N182" s="137">
        <v>129</v>
      </c>
      <c r="O182" s="137">
        <v>124</v>
      </c>
      <c r="P182" s="137">
        <v>105</v>
      </c>
      <c r="Q182" s="137">
        <v>95</v>
      </c>
      <c r="R182" s="137">
        <v>82</v>
      </c>
      <c r="S182" s="137">
        <v>74</v>
      </c>
      <c r="T182" s="137">
        <v>67</v>
      </c>
      <c r="U182" s="137">
        <v>59</v>
      </c>
      <c r="V182" s="137">
        <v>54</v>
      </c>
      <c r="W182" s="137">
        <v>44</v>
      </c>
      <c r="X182" s="137">
        <v>39</v>
      </c>
      <c r="Y182" s="137">
        <v>40</v>
      </c>
      <c r="Z182" s="137">
        <v>42</v>
      </c>
      <c r="AA182" s="137">
        <v>40</v>
      </c>
      <c r="AB182" s="137">
        <v>26</v>
      </c>
      <c r="AC182" s="137">
        <v>10</v>
      </c>
      <c r="AD182" s="137">
        <v>5</v>
      </c>
      <c r="AE182" s="137" t="s">
        <v>631</v>
      </c>
      <c r="AF182" s="137" t="s">
        <v>631</v>
      </c>
      <c r="AG182" s="137" t="s">
        <v>631</v>
      </c>
      <c r="AH182" s="137" t="s">
        <v>631</v>
      </c>
      <c r="AI182" s="137" t="s">
        <v>631</v>
      </c>
      <c r="AJ182" s="137" t="s">
        <v>631</v>
      </c>
      <c r="AK182" s="137" t="s">
        <v>631</v>
      </c>
      <c r="AL182" s="137" t="s">
        <v>631</v>
      </c>
      <c r="AM182" s="137">
        <v>0</v>
      </c>
      <c r="AN182" s="137">
        <v>0</v>
      </c>
      <c r="AO182" s="137">
        <v>0</v>
      </c>
    </row>
    <row r="183" spans="1:41" ht="18" customHeight="1">
      <c r="A183" s="136" t="s">
        <v>949</v>
      </c>
      <c r="B183" s="136" t="s">
        <v>950</v>
      </c>
      <c r="C183" s="137">
        <v>174</v>
      </c>
      <c r="D183" s="137">
        <v>153</v>
      </c>
      <c r="E183" s="137">
        <v>134</v>
      </c>
      <c r="F183" s="137">
        <v>120</v>
      </c>
      <c r="G183" s="137">
        <v>102</v>
      </c>
      <c r="H183" s="137">
        <v>100</v>
      </c>
      <c r="I183" s="137">
        <v>93</v>
      </c>
      <c r="J183" s="137">
        <v>92</v>
      </c>
      <c r="K183" s="137">
        <v>90</v>
      </c>
      <c r="L183" s="137">
        <v>87</v>
      </c>
      <c r="M183" s="137">
        <v>80</v>
      </c>
      <c r="N183" s="137">
        <v>74</v>
      </c>
      <c r="O183" s="137">
        <v>95</v>
      </c>
      <c r="P183" s="137">
        <v>82</v>
      </c>
      <c r="Q183" s="137">
        <v>61</v>
      </c>
      <c r="R183" s="137">
        <v>58</v>
      </c>
      <c r="S183" s="137">
        <v>52</v>
      </c>
      <c r="T183" s="137">
        <v>49</v>
      </c>
      <c r="U183" s="137">
        <v>40</v>
      </c>
      <c r="V183" s="137">
        <v>37</v>
      </c>
      <c r="W183" s="137">
        <v>30</v>
      </c>
      <c r="X183" s="137">
        <v>24</v>
      </c>
      <c r="Y183" s="137">
        <v>19</v>
      </c>
      <c r="Z183" s="137">
        <v>17</v>
      </c>
      <c r="AA183" s="137">
        <v>13</v>
      </c>
      <c r="AB183" s="137">
        <v>7</v>
      </c>
      <c r="AC183" s="137" t="s">
        <v>631</v>
      </c>
      <c r="AD183" s="137" t="s">
        <v>631</v>
      </c>
      <c r="AE183" s="137" t="s">
        <v>631</v>
      </c>
      <c r="AF183" s="137">
        <v>0</v>
      </c>
      <c r="AG183" s="137">
        <v>0</v>
      </c>
      <c r="AH183" s="137">
        <v>0</v>
      </c>
      <c r="AI183" s="137">
        <v>0</v>
      </c>
      <c r="AJ183" s="137">
        <v>0</v>
      </c>
      <c r="AK183" s="137">
        <v>0</v>
      </c>
      <c r="AL183" s="137">
        <v>0</v>
      </c>
      <c r="AM183" s="137">
        <v>0</v>
      </c>
      <c r="AN183" s="137">
        <v>0</v>
      </c>
      <c r="AO183" s="137">
        <v>0</v>
      </c>
    </row>
    <row r="184" spans="1:41" ht="18" customHeight="1">
      <c r="A184" s="136"/>
      <c r="B184" s="136" t="s">
        <v>650</v>
      </c>
      <c r="C184" s="137" t="s">
        <v>631</v>
      </c>
      <c r="D184" s="137">
        <v>0</v>
      </c>
      <c r="E184" s="137">
        <v>0</v>
      </c>
      <c r="F184" s="137">
        <v>0</v>
      </c>
      <c r="G184" s="137" t="s">
        <v>631</v>
      </c>
      <c r="H184" s="137" t="s">
        <v>631</v>
      </c>
      <c r="I184" s="137" t="s">
        <v>631</v>
      </c>
      <c r="J184" s="137" t="s">
        <v>631</v>
      </c>
      <c r="K184" s="137" t="s">
        <v>631</v>
      </c>
      <c r="L184" s="137" t="s">
        <v>631</v>
      </c>
      <c r="M184" s="137" t="s">
        <v>631</v>
      </c>
      <c r="N184" s="137" t="s">
        <v>631</v>
      </c>
      <c r="O184" s="137" t="s">
        <v>631</v>
      </c>
      <c r="P184" s="137" t="s">
        <v>631</v>
      </c>
      <c r="Q184" s="137" t="s">
        <v>631</v>
      </c>
      <c r="R184" s="137" t="s">
        <v>631</v>
      </c>
      <c r="S184" s="137" t="s">
        <v>631</v>
      </c>
      <c r="T184" s="137" t="s">
        <v>631</v>
      </c>
      <c r="U184" s="137">
        <v>0</v>
      </c>
      <c r="V184" s="137">
        <v>0</v>
      </c>
      <c r="W184" s="137">
        <v>0</v>
      </c>
      <c r="X184" s="137">
        <v>0</v>
      </c>
      <c r="Y184" s="137">
        <v>0</v>
      </c>
      <c r="Z184" s="137">
        <v>0</v>
      </c>
      <c r="AA184" s="137">
        <v>0</v>
      </c>
      <c r="AB184" s="137">
        <v>0</v>
      </c>
      <c r="AC184" s="137">
        <v>0</v>
      </c>
      <c r="AD184" s="137">
        <v>0</v>
      </c>
      <c r="AE184" s="137">
        <v>0</v>
      </c>
      <c r="AF184" s="137">
        <v>0</v>
      </c>
      <c r="AG184" s="137">
        <v>0</v>
      </c>
      <c r="AH184" s="137">
        <v>0</v>
      </c>
      <c r="AI184" s="137">
        <v>0</v>
      </c>
      <c r="AJ184" s="137">
        <v>0</v>
      </c>
      <c r="AK184" s="137">
        <v>0</v>
      </c>
      <c r="AL184" s="137">
        <v>0</v>
      </c>
      <c r="AM184" s="137">
        <v>0</v>
      </c>
      <c r="AN184" s="137">
        <v>0</v>
      </c>
      <c r="AO184" s="137">
        <v>0</v>
      </c>
    </row>
    <row r="185" spans="1:41" ht="18" customHeight="1">
      <c r="A185" s="136" t="s">
        <v>951</v>
      </c>
      <c r="B185" s="136" t="s">
        <v>952</v>
      </c>
      <c r="C185" s="137">
        <v>30465</v>
      </c>
      <c r="D185" s="137">
        <v>26872</v>
      </c>
      <c r="E185" s="137">
        <v>23866</v>
      </c>
      <c r="F185" s="137">
        <v>22025</v>
      </c>
      <c r="G185" s="137">
        <v>20577</v>
      </c>
      <c r="H185" s="137">
        <v>19903</v>
      </c>
      <c r="I185" s="137">
        <v>18440</v>
      </c>
      <c r="J185" s="137">
        <v>17009</v>
      </c>
      <c r="K185" s="137">
        <v>16225</v>
      </c>
      <c r="L185" s="137">
        <v>15827</v>
      </c>
      <c r="M185" s="137">
        <v>15046</v>
      </c>
      <c r="N185" s="137">
        <v>13797</v>
      </c>
      <c r="O185" s="137">
        <v>12702</v>
      </c>
      <c r="P185" s="137">
        <v>11928</v>
      </c>
      <c r="Q185" s="137">
        <v>10985</v>
      </c>
      <c r="R185" s="137">
        <v>9999</v>
      </c>
      <c r="S185" s="137">
        <v>8765</v>
      </c>
      <c r="T185" s="137">
        <v>8036</v>
      </c>
      <c r="U185" s="137">
        <v>7071</v>
      </c>
      <c r="V185" s="137">
        <v>6300</v>
      </c>
      <c r="W185" s="137">
        <v>5012</v>
      </c>
      <c r="X185" s="137">
        <v>3920</v>
      </c>
      <c r="Y185" s="137">
        <v>2983</v>
      </c>
      <c r="Z185" s="137">
        <v>2681</v>
      </c>
      <c r="AA185" s="137">
        <v>2211</v>
      </c>
      <c r="AB185" s="137">
        <v>1611</v>
      </c>
      <c r="AC185" s="137">
        <v>761</v>
      </c>
      <c r="AD185" s="137">
        <v>314</v>
      </c>
      <c r="AE185" s="137">
        <v>185</v>
      </c>
      <c r="AF185" s="137">
        <v>137</v>
      </c>
      <c r="AG185" s="137">
        <v>138</v>
      </c>
      <c r="AH185" s="137">
        <v>120</v>
      </c>
      <c r="AI185" s="137">
        <v>105</v>
      </c>
      <c r="AJ185" s="137">
        <v>77</v>
      </c>
      <c r="AK185" s="137">
        <v>40</v>
      </c>
      <c r="AL185" s="137">
        <v>33</v>
      </c>
      <c r="AM185" s="137">
        <v>0</v>
      </c>
      <c r="AN185" s="137">
        <v>0</v>
      </c>
      <c r="AO185" s="137">
        <v>0</v>
      </c>
    </row>
    <row r="186" spans="1:41" ht="18" customHeight="1">
      <c r="A186" s="136" t="s">
        <v>953</v>
      </c>
      <c r="B186" s="136" t="s">
        <v>954</v>
      </c>
      <c r="C186" s="137">
        <v>646</v>
      </c>
      <c r="D186" s="137">
        <v>582</v>
      </c>
      <c r="E186" s="137">
        <v>498</v>
      </c>
      <c r="F186" s="137">
        <v>413</v>
      </c>
      <c r="G186" s="137">
        <v>367</v>
      </c>
      <c r="H186" s="137">
        <v>362</v>
      </c>
      <c r="I186" s="137">
        <v>263</v>
      </c>
      <c r="J186" s="137">
        <v>219</v>
      </c>
      <c r="K186" s="137">
        <v>194</v>
      </c>
      <c r="L186" s="137">
        <v>183</v>
      </c>
      <c r="M186" s="137">
        <v>167</v>
      </c>
      <c r="N186" s="137">
        <v>151</v>
      </c>
      <c r="O186" s="137">
        <v>136</v>
      </c>
      <c r="P186" s="137">
        <v>115</v>
      </c>
      <c r="Q186" s="137">
        <v>100</v>
      </c>
      <c r="R186" s="137">
        <v>115</v>
      </c>
      <c r="S186" s="137">
        <v>109</v>
      </c>
      <c r="T186" s="137">
        <v>103</v>
      </c>
      <c r="U186" s="137">
        <v>56</v>
      </c>
      <c r="V186" s="137">
        <v>47</v>
      </c>
      <c r="W186" s="137">
        <v>43</v>
      </c>
      <c r="X186" s="137">
        <v>37</v>
      </c>
      <c r="Y186" s="137">
        <v>26</v>
      </c>
      <c r="Z186" s="137">
        <v>28</v>
      </c>
      <c r="AA186" s="137">
        <v>25</v>
      </c>
      <c r="AB186" s="137">
        <v>25</v>
      </c>
      <c r="AC186" s="137">
        <v>9</v>
      </c>
      <c r="AD186" s="137">
        <v>6</v>
      </c>
      <c r="AE186" s="137" t="s">
        <v>631</v>
      </c>
      <c r="AF186" s="137" t="s">
        <v>631</v>
      </c>
      <c r="AG186" s="137" t="s">
        <v>631</v>
      </c>
      <c r="AH186" s="137" t="s">
        <v>631</v>
      </c>
      <c r="AI186" s="137" t="s">
        <v>631</v>
      </c>
      <c r="AJ186" s="137" t="s">
        <v>631</v>
      </c>
      <c r="AK186" s="137" t="s">
        <v>631</v>
      </c>
      <c r="AL186" s="137" t="s">
        <v>631</v>
      </c>
      <c r="AM186" s="137">
        <v>0</v>
      </c>
      <c r="AN186" s="137">
        <v>0</v>
      </c>
      <c r="AO186" s="137">
        <v>0</v>
      </c>
    </row>
    <row r="187" spans="1:41" ht="18" customHeight="1">
      <c r="A187" s="136" t="s">
        <v>955</v>
      </c>
      <c r="B187" s="136" t="s">
        <v>956</v>
      </c>
      <c r="C187" s="137">
        <v>799</v>
      </c>
      <c r="D187" s="137">
        <v>638</v>
      </c>
      <c r="E187" s="137">
        <v>556</v>
      </c>
      <c r="F187" s="137">
        <v>528</v>
      </c>
      <c r="G187" s="137">
        <v>478</v>
      </c>
      <c r="H187" s="137">
        <v>457</v>
      </c>
      <c r="I187" s="137">
        <v>419</v>
      </c>
      <c r="J187" s="137">
        <v>379</v>
      </c>
      <c r="K187" s="137">
        <v>356</v>
      </c>
      <c r="L187" s="137">
        <v>344</v>
      </c>
      <c r="M187" s="137">
        <v>319</v>
      </c>
      <c r="N187" s="137">
        <v>282</v>
      </c>
      <c r="O187" s="137">
        <v>242</v>
      </c>
      <c r="P187" s="137">
        <v>212</v>
      </c>
      <c r="Q187" s="137">
        <v>183</v>
      </c>
      <c r="R187" s="137">
        <v>159</v>
      </c>
      <c r="S187" s="137">
        <v>150</v>
      </c>
      <c r="T187" s="137">
        <v>129</v>
      </c>
      <c r="U187" s="137">
        <v>113</v>
      </c>
      <c r="V187" s="137">
        <v>103</v>
      </c>
      <c r="W187" s="137">
        <v>88</v>
      </c>
      <c r="X187" s="137">
        <v>72</v>
      </c>
      <c r="Y187" s="137">
        <v>56</v>
      </c>
      <c r="Z187" s="137">
        <v>49</v>
      </c>
      <c r="AA187" s="137">
        <v>38</v>
      </c>
      <c r="AB187" s="137">
        <v>30</v>
      </c>
      <c r="AC187" s="137">
        <v>16</v>
      </c>
      <c r="AD187" s="137">
        <v>12</v>
      </c>
      <c r="AE187" s="137">
        <v>7</v>
      </c>
      <c r="AF187" s="137">
        <v>5</v>
      </c>
      <c r="AG187" s="137">
        <v>5</v>
      </c>
      <c r="AH187" s="137">
        <v>5</v>
      </c>
      <c r="AI187" s="137" t="s">
        <v>631</v>
      </c>
      <c r="AJ187" s="137" t="s">
        <v>631</v>
      </c>
      <c r="AK187" s="137" t="s">
        <v>631</v>
      </c>
      <c r="AL187" s="137" t="s">
        <v>631</v>
      </c>
      <c r="AM187" s="137">
        <v>0</v>
      </c>
      <c r="AN187" s="137">
        <v>0</v>
      </c>
      <c r="AO187" s="137">
        <v>0</v>
      </c>
    </row>
    <row r="188" spans="1:41" ht="18" customHeight="1">
      <c r="A188" s="136" t="s">
        <v>957</v>
      </c>
      <c r="B188" s="136" t="s">
        <v>958</v>
      </c>
      <c r="C188" s="137">
        <v>336</v>
      </c>
      <c r="D188" s="137">
        <v>293</v>
      </c>
      <c r="E188" s="137">
        <v>271</v>
      </c>
      <c r="F188" s="137">
        <v>266</v>
      </c>
      <c r="G188" s="137">
        <v>237</v>
      </c>
      <c r="H188" s="137">
        <v>221</v>
      </c>
      <c r="I188" s="137">
        <v>224</v>
      </c>
      <c r="J188" s="137">
        <v>205</v>
      </c>
      <c r="K188" s="137">
        <v>195</v>
      </c>
      <c r="L188" s="137">
        <v>173</v>
      </c>
      <c r="M188" s="137">
        <v>158</v>
      </c>
      <c r="N188" s="137">
        <v>116</v>
      </c>
      <c r="O188" s="137">
        <v>95</v>
      </c>
      <c r="P188" s="137">
        <v>86</v>
      </c>
      <c r="Q188" s="137">
        <v>79</v>
      </c>
      <c r="R188" s="137">
        <v>68</v>
      </c>
      <c r="S188" s="137">
        <v>57</v>
      </c>
      <c r="T188" s="137">
        <v>54</v>
      </c>
      <c r="U188" s="137">
        <v>47</v>
      </c>
      <c r="V188" s="137">
        <v>41</v>
      </c>
      <c r="W188" s="137">
        <v>34</v>
      </c>
      <c r="X188" s="137">
        <v>30</v>
      </c>
      <c r="Y188" s="137">
        <v>17</v>
      </c>
      <c r="Z188" s="137">
        <v>14</v>
      </c>
      <c r="AA188" s="137">
        <v>11</v>
      </c>
      <c r="AB188" s="137">
        <v>8</v>
      </c>
      <c r="AC188" s="137">
        <v>6</v>
      </c>
      <c r="AD188" s="137" t="s">
        <v>631</v>
      </c>
      <c r="AE188" s="137" t="s">
        <v>631</v>
      </c>
      <c r="AF188" s="137" t="s">
        <v>631</v>
      </c>
      <c r="AG188" s="137" t="s">
        <v>631</v>
      </c>
      <c r="AH188" s="137" t="s">
        <v>631</v>
      </c>
      <c r="AI188" s="137" t="s">
        <v>631</v>
      </c>
      <c r="AJ188" s="137" t="s">
        <v>631</v>
      </c>
      <c r="AK188" s="137">
        <v>0</v>
      </c>
      <c r="AL188" s="137">
        <v>0</v>
      </c>
      <c r="AM188" s="137">
        <v>0</v>
      </c>
      <c r="AN188" s="137">
        <v>0</v>
      </c>
      <c r="AO188" s="137">
        <v>0</v>
      </c>
    </row>
    <row r="189" spans="1:41" ht="18" customHeight="1">
      <c r="A189" s="136" t="s">
        <v>959</v>
      </c>
      <c r="B189" s="136" t="s">
        <v>960</v>
      </c>
      <c r="C189" s="137">
        <v>13864</v>
      </c>
      <c r="D189" s="137">
        <v>12577</v>
      </c>
      <c r="E189" s="137">
        <v>11347</v>
      </c>
      <c r="F189" s="137">
        <v>10418</v>
      </c>
      <c r="G189" s="137">
        <v>10429</v>
      </c>
      <c r="H189" s="137">
        <v>10258</v>
      </c>
      <c r="I189" s="137">
        <v>9716</v>
      </c>
      <c r="J189" s="137">
        <v>8949</v>
      </c>
      <c r="K189" s="137">
        <v>8647</v>
      </c>
      <c r="L189" s="137">
        <v>8640</v>
      </c>
      <c r="M189" s="137">
        <v>8404</v>
      </c>
      <c r="N189" s="137">
        <v>7822</v>
      </c>
      <c r="O189" s="137">
        <v>7348</v>
      </c>
      <c r="P189" s="137">
        <v>6974</v>
      </c>
      <c r="Q189" s="137">
        <v>6485</v>
      </c>
      <c r="R189" s="137">
        <v>5867</v>
      </c>
      <c r="S189" s="137">
        <v>5123</v>
      </c>
      <c r="T189" s="137">
        <v>4707</v>
      </c>
      <c r="U189" s="137">
        <v>4183</v>
      </c>
      <c r="V189" s="137">
        <v>3703</v>
      </c>
      <c r="W189" s="137">
        <v>2750</v>
      </c>
      <c r="X189" s="137">
        <v>1844</v>
      </c>
      <c r="Y189" s="137">
        <v>1477</v>
      </c>
      <c r="Z189" s="137">
        <v>1339</v>
      </c>
      <c r="AA189" s="137">
        <v>1245</v>
      </c>
      <c r="AB189" s="137">
        <v>876</v>
      </c>
      <c r="AC189" s="137">
        <v>325</v>
      </c>
      <c r="AD189" s="137">
        <v>34</v>
      </c>
      <c r="AE189" s="137">
        <v>14</v>
      </c>
      <c r="AF189" s="137">
        <v>11</v>
      </c>
      <c r="AG189" s="137">
        <v>8</v>
      </c>
      <c r="AH189" s="137">
        <v>5</v>
      </c>
      <c r="AI189" s="137" t="s">
        <v>631</v>
      </c>
      <c r="AJ189" s="137" t="s">
        <v>631</v>
      </c>
      <c r="AK189" s="137" t="s">
        <v>631</v>
      </c>
      <c r="AL189" s="137" t="s">
        <v>631</v>
      </c>
      <c r="AM189" s="137">
        <v>0</v>
      </c>
      <c r="AN189" s="137">
        <v>0</v>
      </c>
      <c r="AO189" s="137">
        <v>0</v>
      </c>
    </row>
    <row r="190" spans="1:41" ht="18" customHeight="1">
      <c r="A190" s="136" t="s">
        <v>961</v>
      </c>
      <c r="B190" s="136" t="s">
        <v>962</v>
      </c>
      <c r="C190" s="137">
        <v>233</v>
      </c>
      <c r="D190" s="137">
        <v>193</v>
      </c>
      <c r="E190" s="137">
        <v>169</v>
      </c>
      <c r="F190" s="137">
        <v>158</v>
      </c>
      <c r="G190" s="137">
        <v>138</v>
      </c>
      <c r="H190" s="137">
        <v>126</v>
      </c>
      <c r="I190" s="137">
        <v>113</v>
      </c>
      <c r="J190" s="137">
        <v>108</v>
      </c>
      <c r="K190" s="137">
        <v>105</v>
      </c>
      <c r="L190" s="137">
        <v>99</v>
      </c>
      <c r="M190" s="137">
        <v>89</v>
      </c>
      <c r="N190" s="137">
        <v>79</v>
      </c>
      <c r="O190" s="137">
        <v>70</v>
      </c>
      <c r="P190" s="137">
        <v>62</v>
      </c>
      <c r="Q190" s="137">
        <v>57</v>
      </c>
      <c r="R190" s="137">
        <v>58</v>
      </c>
      <c r="S190" s="137">
        <v>47</v>
      </c>
      <c r="T190" s="137">
        <v>41</v>
      </c>
      <c r="U190" s="137">
        <v>34</v>
      </c>
      <c r="V190" s="137">
        <v>31</v>
      </c>
      <c r="W190" s="137">
        <v>22</v>
      </c>
      <c r="X190" s="137">
        <v>22</v>
      </c>
      <c r="Y190" s="137">
        <v>19</v>
      </c>
      <c r="Z190" s="137">
        <v>16</v>
      </c>
      <c r="AA190" s="137">
        <v>15</v>
      </c>
      <c r="AB190" s="137">
        <v>12</v>
      </c>
      <c r="AC190" s="137">
        <v>8</v>
      </c>
      <c r="AD190" s="137">
        <v>5</v>
      </c>
      <c r="AE190" s="137">
        <v>5</v>
      </c>
      <c r="AF190" s="137">
        <v>5</v>
      </c>
      <c r="AG190" s="137">
        <v>5</v>
      </c>
      <c r="AH190" s="137" t="s">
        <v>631</v>
      </c>
      <c r="AI190" s="137" t="s">
        <v>631</v>
      </c>
      <c r="AJ190" s="137" t="s">
        <v>631</v>
      </c>
      <c r="AK190" s="137">
        <v>0</v>
      </c>
      <c r="AL190" s="137">
        <v>0</v>
      </c>
      <c r="AM190" s="137">
        <v>0</v>
      </c>
      <c r="AN190" s="137">
        <v>0</v>
      </c>
      <c r="AO190" s="137">
        <v>0</v>
      </c>
    </row>
    <row r="191" spans="1:41" ht="18" customHeight="1">
      <c r="A191" s="136" t="s">
        <v>963</v>
      </c>
      <c r="B191" s="136" t="s">
        <v>964</v>
      </c>
      <c r="C191" s="137">
        <v>368</v>
      </c>
      <c r="D191" s="137">
        <v>309</v>
      </c>
      <c r="E191" s="137">
        <v>273</v>
      </c>
      <c r="F191" s="137">
        <v>248</v>
      </c>
      <c r="G191" s="137">
        <v>203</v>
      </c>
      <c r="H191" s="137">
        <v>175</v>
      </c>
      <c r="I191" s="137">
        <v>162</v>
      </c>
      <c r="J191" s="137">
        <v>143</v>
      </c>
      <c r="K191" s="137">
        <v>126</v>
      </c>
      <c r="L191" s="137">
        <v>107</v>
      </c>
      <c r="M191" s="137">
        <v>100</v>
      </c>
      <c r="N191" s="137">
        <v>81</v>
      </c>
      <c r="O191" s="137">
        <v>72</v>
      </c>
      <c r="P191" s="137">
        <v>66</v>
      </c>
      <c r="Q191" s="137">
        <v>56</v>
      </c>
      <c r="R191" s="137">
        <v>49</v>
      </c>
      <c r="S191" s="137">
        <v>39</v>
      </c>
      <c r="T191" s="137">
        <v>34</v>
      </c>
      <c r="U191" s="137">
        <v>33</v>
      </c>
      <c r="V191" s="137">
        <v>28</v>
      </c>
      <c r="W191" s="137">
        <v>24</v>
      </c>
      <c r="X191" s="137">
        <v>21</v>
      </c>
      <c r="Y191" s="137">
        <v>13</v>
      </c>
      <c r="Z191" s="137">
        <v>12</v>
      </c>
      <c r="AA191" s="137">
        <v>9</v>
      </c>
      <c r="AB191" s="137">
        <v>5</v>
      </c>
      <c r="AC191" s="137" t="s">
        <v>631</v>
      </c>
      <c r="AD191" s="137" t="s">
        <v>631</v>
      </c>
      <c r="AE191" s="137">
        <v>0</v>
      </c>
      <c r="AF191" s="137">
        <v>0</v>
      </c>
      <c r="AG191" s="137">
        <v>0</v>
      </c>
      <c r="AH191" s="137">
        <v>0</v>
      </c>
      <c r="AI191" s="137">
        <v>0</v>
      </c>
      <c r="AJ191" s="137">
        <v>0</v>
      </c>
      <c r="AK191" s="137">
        <v>0</v>
      </c>
      <c r="AL191" s="137">
        <v>0</v>
      </c>
      <c r="AM191" s="137">
        <v>0</v>
      </c>
      <c r="AN191" s="137">
        <v>0</v>
      </c>
      <c r="AO191" s="137">
        <v>0</v>
      </c>
    </row>
    <row r="192" spans="1:41" ht="18" customHeight="1">
      <c r="A192" s="136" t="s">
        <v>965</v>
      </c>
      <c r="B192" s="136" t="s">
        <v>966</v>
      </c>
      <c r="C192" s="137">
        <v>2083</v>
      </c>
      <c r="D192" s="137">
        <v>1819</v>
      </c>
      <c r="E192" s="137">
        <v>1658</v>
      </c>
      <c r="F192" s="137">
        <v>1585</v>
      </c>
      <c r="G192" s="137">
        <v>1422</v>
      </c>
      <c r="H192" s="137">
        <v>1386</v>
      </c>
      <c r="I192" s="137">
        <v>1218</v>
      </c>
      <c r="J192" s="137">
        <v>1136</v>
      </c>
      <c r="K192" s="137">
        <v>1054</v>
      </c>
      <c r="L192" s="137">
        <v>1013</v>
      </c>
      <c r="M192" s="137">
        <v>945</v>
      </c>
      <c r="N192" s="137">
        <v>896</v>
      </c>
      <c r="O192" s="137">
        <v>838</v>
      </c>
      <c r="P192" s="137">
        <v>844</v>
      </c>
      <c r="Q192" s="137">
        <v>901</v>
      </c>
      <c r="R192" s="137">
        <v>834</v>
      </c>
      <c r="S192" s="137">
        <v>685</v>
      </c>
      <c r="T192" s="137">
        <v>660</v>
      </c>
      <c r="U192" s="137">
        <v>588</v>
      </c>
      <c r="V192" s="137">
        <v>478</v>
      </c>
      <c r="W192" s="137">
        <v>409</v>
      </c>
      <c r="X192" s="137">
        <v>470</v>
      </c>
      <c r="Y192" s="137">
        <v>284</v>
      </c>
      <c r="Z192" s="137">
        <v>282</v>
      </c>
      <c r="AA192" s="137">
        <v>126</v>
      </c>
      <c r="AB192" s="137">
        <v>99</v>
      </c>
      <c r="AC192" s="137">
        <v>41</v>
      </c>
      <c r="AD192" s="137">
        <v>32</v>
      </c>
      <c r="AE192" s="137">
        <v>23</v>
      </c>
      <c r="AF192" s="137">
        <v>20</v>
      </c>
      <c r="AG192" s="137">
        <v>35</v>
      </c>
      <c r="AH192" s="137">
        <v>34</v>
      </c>
      <c r="AI192" s="137">
        <v>32</v>
      </c>
      <c r="AJ192" s="137">
        <v>21</v>
      </c>
      <c r="AK192" s="137">
        <v>7</v>
      </c>
      <c r="AL192" s="137">
        <v>6</v>
      </c>
      <c r="AM192" s="137">
        <v>0</v>
      </c>
      <c r="AN192" s="137">
        <v>0</v>
      </c>
      <c r="AO192" s="137">
        <v>0</v>
      </c>
    </row>
    <row r="193" spans="1:41" ht="18" customHeight="1">
      <c r="A193" s="136" t="s">
        <v>967</v>
      </c>
      <c r="B193" s="136" t="s">
        <v>968</v>
      </c>
      <c r="C193" s="137">
        <v>267</v>
      </c>
      <c r="D193" s="137">
        <v>228</v>
      </c>
      <c r="E193" s="137">
        <v>216</v>
      </c>
      <c r="F193" s="137">
        <v>201</v>
      </c>
      <c r="G193" s="137">
        <v>163</v>
      </c>
      <c r="H193" s="137">
        <v>162</v>
      </c>
      <c r="I193" s="137">
        <v>142</v>
      </c>
      <c r="J193" s="137">
        <v>126</v>
      </c>
      <c r="K193" s="137">
        <v>119</v>
      </c>
      <c r="L193" s="137">
        <v>112</v>
      </c>
      <c r="M193" s="137">
        <v>106</v>
      </c>
      <c r="N193" s="137">
        <v>98</v>
      </c>
      <c r="O193" s="137">
        <v>84</v>
      </c>
      <c r="P193" s="137">
        <v>71</v>
      </c>
      <c r="Q193" s="137">
        <v>64</v>
      </c>
      <c r="R193" s="137">
        <v>58</v>
      </c>
      <c r="S193" s="137">
        <v>52</v>
      </c>
      <c r="T193" s="137">
        <v>43</v>
      </c>
      <c r="U193" s="137">
        <v>39</v>
      </c>
      <c r="V193" s="137">
        <v>36</v>
      </c>
      <c r="W193" s="137">
        <v>31</v>
      </c>
      <c r="X193" s="137">
        <v>30</v>
      </c>
      <c r="Y193" s="137">
        <v>22</v>
      </c>
      <c r="Z193" s="137">
        <v>17</v>
      </c>
      <c r="AA193" s="137">
        <v>11</v>
      </c>
      <c r="AB193" s="137">
        <v>10</v>
      </c>
      <c r="AC193" s="137">
        <v>6</v>
      </c>
      <c r="AD193" s="137">
        <v>6</v>
      </c>
      <c r="AE193" s="137" t="s">
        <v>631</v>
      </c>
      <c r="AF193" s="137" t="s">
        <v>631</v>
      </c>
      <c r="AG193" s="137" t="s">
        <v>631</v>
      </c>
      <c r="AH193" s="137" t="s">
        <v>631</v>
      </c>
      <c r="AI193" s="137" t="s">
        <v>631</v>
      </c>
      <c r="AJ193" s="137" t="s">
        <v>631</v>
      </c>
      <c r="AK193" s="137" t="s">
        <v>631</v>
      </c>
      <c r="AL193" s="137" t="s">
        <v>631</v>
      </c>
      <c r="AM193" s="137">
        <v>0</v>
      </c>
      <c r="AN193" s="137">
        <v>0</v>
      </c>
      <c r="AO193" s="137">
        <v>0</v>
      </c>
    </row>
    <row r="194" spans="1:41" ht="18" customHeight="1">
      <c r="A194" s="136" t="s">
        <v>969</v>
      </c>
      <c r="B194" s="136" t="s">
        <v>970</v>
      </c>
      <c r="C194" s="137">
        <v>224</v>
      </c>
      <c r="D194" s="137">
        <v>199</v>
      </c>
      <c r="E194" s="137">
        <v>175</v>
      </c>
      <c r="F194" s="137">
        <v>178</v>
      </c>
      <c r="G194" s="137">
        <v>164</v>
      </c>
      <c r="H194" s="137">
        <v>152</v>
      </c>
      <c r="I194" s="137">
        <v>144</v>
      </c>
      <c r="J194" s="137">
        <v>129</v>
      </c>
      <c r="K194" s="137">
        <v>125</v>
      </c>
      <c r="L194" s="137">
        <v>113</v>
      </c>
      <c r="M194" s="137">
        <v>106</v>
      </c>
      <c r="N194" s="137">
        <v>94</v>
      </c>
      <c r="O194" s="137">
        <v>85</v>
      </c>
      <c r="P194" s="137">
        <v>78</v>
      </c>
      <c r="Q194" s="137">
        <v>72</v>
      </c>
      <c r="R194" s="137">
        <v>64</v>
      </c>
      <c r="S194" s="137">
        <v>55</v>
      </c>
      <c r="T194" s="137">
        <v>51</v>
      </c>
      <c r="U194" s="137">
        <v>40</v>
      </c>
      <c r="V194" s="137">
        <v>33</v>
      </c>
      <c r="W194" s="137">
        <v>27</v>
      </c>
      <c r="X194" s="137">
        <v>23</v>
      </c>
      <c r="Y194" s="137">
        <v>14</v>
      </c>
      <c r="Z194" s="137">
        <v>11</v>
      </c>
      <c r="AA194" s="137">
        <v>8</v>
      </c>
      <c r="AB194" s="137" t="s">
        <v>631</v>
      </c>
      <c r="AC194" s="137" t="s">
        <v>631</v>
      </c>
      <c r="AD194" s="137" t="s">
        <v>631</v>
      </c>
      <c r="AE194" s="137" t="s">
        <v>631</v>
      </c>
      <c r="AF194" s="137">
        <v>0</v>
      </c>
      <c r="AG194" s="137">
        <v>0</v>
      </c>
      <c r="AH194" s="137">
        <v>0</v>
      </c>
      <c r="AI194" s="137">
        <v>0</v>
      </c>
      <c r="AJ194" s="137">
        <v>0</v>
      </c>
      <c r="AK194" s="137">
        <v>0</v>
      </c>
      <c r="AL194" s="137">
        <v>0</v>
      </c>
      <c r="AM194" s="137">
        <v>0</v>
      </c>
      <c r="AN194" s="137">
        <v>0</v>
      </c>
      <c r="AO194" s="137">
        <v>0</v>
      </c>
    </row>
    <row r="195" spans="1:41" ht="18" customHeight="1">
      <c r="A195" s="136" t="s">
        <v>971</v>
      </c>
      <c r="B195" s="136" t="s">
        <v>972</v>
      </c>
      <c r="C195" s="137">
        <v>161</v>
      </c>
      <c r="D195" s="137">
        <v>131</v>
      </c>
      <c r="E195" s="137">
        <v>108</v>
      </c>
      <c r="F195" s="137">
        <v>103</v>
      </c>
      <c r="G195" s="137">
        <v>93</v>
      </c>
      <c r="H195" s="137">
        <v>86</v>
      </c>
      <c r="I195" s="137">
        <v>80</v>
      </c>
      <c r="J195" s="137">
        <v>80</v>
      </c>
      <c r="K195" s="137">
        <v>77</v>
      </c>
      <c r="L195" s="137">
        <v>71</v>
      </c>
      <c r="M195" s="137">
        <v>67</v>
      </c>
      <c r="N195" s="137">
        <v>58</v>
      </c>
      <c r="O195" s="137">
        <v>55</v>
      </c>
      <c r="P195" s="137">
        <v>44</v>
      </c>
      <c r="Q195" s="137">
        <v>38</v>
      </c>
      <c r="R195" s="137">
        <v>35</v>
      </c>
      <c r="S195" s="137">
        <v>28</v>
      </c>
      <c r="T195" s="137">
        <v>27</v>
      </c>
      <c r="U195" s="137">
        <v>25</v>
      </c>
      <c r="V195" s="137">
        <v>20</v>
      </c>
      <c r="W195" s="137">
        <v>19</v>
      </c>
      <c r="X195" s="137">
        <v>19</v>
      </c>
      <c r="Y195" s="137">
        <v>14</v>
      </c>
      <c r="Z195" s="137">
        <v>12</v>
      </c>
      <c r="AA195" s="137">
        <v>7</v>
      </c>
      <c r="AB195" s="137" t="s">
        <v>631</v>
      </c>
      <c r="AC195" s="137" t="s">
        <v>631</v>
      </c>
      <c r="AD195" s="137" t="s">
        <v>631</v>
      </c>
      <c r="AE195" s="137" t="s">
        <v>631</v>
      </c>
      <c r="AF195" s="137" t="s">
        <v>631</v>
      </c>
      <c r="AG195" s="137" t="s">
        <v>631</v>
      </c>
      <c r="AH195" s="137" t="s">
        <v>631</v>
      </c>
      <c r="AI195" s="137" t="s">
        <v>631</v>
      </c>
      <c r="AJ195" s="137" t="s">
        <v>631</v>
      </c>
      <c r="AK195" s="137">
        <v>0</v>
      </c>
      <c r="AL195" s="137">
        <v>0</v>
      </c>
      <c r="AM195" s="137">
        <v>0</v>
      </c>
      <c r="AN195" s="137">
        <v>0</v>
      </c>
      <c r="AO195" s="137">
        <v>0</v>
      </c>
    </row>
    <row r="196" spans="1:41" ht="18" customHeight="1">
      <c r="A196" s="136" t="s">
        <v>973</v>
      </c>
      <c r="B196" s="136" t="s">
        <v>974</v>
      </c>
      <c r="C196" s="137">
        <v>740</v>
      </c>
      <c r="D196" s="137">
        <v>670</v>
      </c>
      <c r="E196" s="137">
        <v>632</v>
      </c>
      <c r="F196" s="137">
        <v>607</v>
      </c>
      <c r="G196" s="137">
        <v>558</v>
      </c>
      <c r="H196" s="137">
        <v>545</v>
      </c>
      <c r="I196" s="137">
        <v>453</v>
      </c>
      <c r="J196" s="137">
        <v>436</v>
      </c>
      <c r="K196" s="137">
        <v>405</v>
      </c>
      <c r="L196" s="137">
        <v>413</v>
      </c>
      <c r="M196" s="137">
        <v>383</v>
      </c>
      <c r="N196" s="137">
        <v>376</v>
      </c>
      <c r="O196" s="137">
        <v>368</v>
      </c>
      <c r="P196" s="137">
        <v>442</v>
      </c>
      <c r="Q196" s="137">
        <v>551</v>
      </c>
      <c r="R196" s="137">
        <v>515</v>
      </c>
      <c r="S196" s="137">
        <v>418</v>
      </c>
      <c r="T196" s="137">
        <v>422</v>
      </c>
      <c r="U196" s="137">
        <v>385</v>
      </c>
      <c r="V196" s="137">
        <v>301</v>
      </c>
      <c r="W196" s="137">
        <v>258</v>
      </c>
      <c r="X196" s="137">
        <v>330</v>
      </c>
      <c r="Y196" s="137">
        <v>184</v>
      </c>
      <c r="Z196" s="137">
        <v>196</v>
      </c>
      <c r="AA196" s="137">
        <v>65</v>
      </c>
      <c r="AB196" s="137">
        <v>57</v>
      </c>
      <c r="AC196" s="137">
        <v>18</v>
      </c>
      <c r="AD196" s="137">
        <v>14</v>
      </c>
      <c r="AE196" s="137">
        <v>9</v>
      </c>
      <c r="AF196" s="137">
        <v>11</v>
      </c>
      <c r="AG196" s="137">
        <v>26</v>
      </c>
      <c r="AH196" s="137">
        <v>25</v>
      </c>
      <c r="AI196" s="137">
        <v>24</v>
      </c>
      <c r="AJ196" s="137">
        <v>15</v>
      </c>
      <c r="AK196" s="137" t="s">
        <v>631</v>
      </c>
      <c r="AL196" s="137" t="s">
        <v>631</v>
      </c>
      <c r="AM196" s="137">
        <v>0</v>
      </c>
      <c r="AN196" s="137">
        <v>0</v>
      </c>
      <c r="AO196" s="137">
        <v>0</v>
      </c>
    </row>
    <row r="197" spans="1:41" ht="18" customHeight="1">
      <c r="A197" s="136" t="s">
        <v>975</v>
      </c>
      <c r="B197" s="136" t="s">
        <v>976</v>
      </c>
      <c r="C197" s="137">
        <v>691</v>
      </c>
      <c r="D197" s="137">
        <v>591</v>
      </c>
      <c r="E197" s="137">
        <v>527</v>
      </c>
      <c r="F197" s="137">
        <v>496</v>
      </c>
      <c r="G197" s="137">
        <v>444</v>
      </c>
      <c r="H197" s="137">
        <v>441</v>
      </c>
      <c r="I197" s="137">
        <v>399</v>
      </c>
      <c r="J197" s="137">
        <v>365</v>
      </c>
      <c r="K197" s="137">
        <v>328</v>
      </c>
      <c r="L197" s="137">
        <v>304</v>
      </c>
      <c r="M197" s="137">
        <v>283</v>
      </c>
      <c r="N197" s="137">
        <v>270</v>
      </c>
      <c r="O197" s="137">
        <v>246</v>
      </c>
      <c r="P197" s="137">
        <v>209</v>
      </c>
      <c r="Q197" s="137">
        <v>176</v>
      </c>
      <c r="R197" s="137">
        <v>162</v>
      </c>
      <c r="S197" s="137">
        <v>132</v>
      </c>
      <c r="T197" s="137">
        <v>117</v>
      </c>
      <c r="U197" s="137">
        <v>99</v>
      </c>
      <c r="V197" s="137">
        <v>88</v>
      </c>
      <c r="W197" s="137">
        <v>74</v>
      </c>
      <c r="X197" s="137">
        <v>68</v>
      </c>
      <c r="Y197" s="137">
        <v>50</v>
      </c>
      <c r="Z197" s="137">
        <v>46</v>
      </c>
      <c r="AA197" s="137">
        <v>35</v>
      </c>
      <c r="AB197" s="137">
        <v>25</v>
      </c>
      <c r="AC197" s="137">
        <v>14</v>
      </c>
      <c r="AD197" s="137">
        <v>10</v>
      </c>
      <c r="AE197" s="137">
        <v>9</v>
      </c>
      <c r="AF197" s="137">
        <v>5</v>
      </c>
      <c r="AG197" s="137" t="s">
        <v>631</v>
      </c>
      <c r="AH197" s="137" t="s">
        <v>631</v>
      </c>
      <c r="AI197" s="137" t="s">
        <v>631</v>
      </c>
      <c r="AJ197" s="137" t="s">
        <v>631</v>
      </c>
      <c r="AK197" s="137" t="s">
        <v>631</v>
      </c>
      <c r="AL197" s="137" t="s">
        <v>631</v>
      </c>
      <c r="AM197" s="137">
        <v>0</v>
      </c>
      <c r="AN197" s="137">
        <v>0</v>
      </c>
      <c r="AO197" s="137">
        <v>0</v>
      </c>
    </row>
    <row r="198" spans="1:41" ht="18" customHeight="1">
      <c r="A198" s="136" t="s">
        <v>977</v>
      </c>
      <c r="B198" s="136" t="s">
        <v>978</v>
      </c>
      <c r="C198" s="137">
        <v>3749</v>
      </c>
      <c r="D198" s="137">
        <v>3306</v>
      </c>
      <c r="E198" s="137">
        <v>2781</v>
      </c>
      <c r="F198" s="137">
        <v>2597</v>
      </c>
      <c r="G198" s="137">
        <v>2196</v>
      </c>
      <c r="H198" s="137">
        <v>1932</v>
      </c>
      <c r="I198" s="137">
        <v>1744</v>
      </c>
      <c r="J198" s="137">
        <v>1612</v>
      </c>
      <c r="K198" s="137">
        <v>1488</v>
      </c>
      <c r="L198" s="137">
        <v>1378</v>
      </c>
      <c r="M198" s="137">
        <v>1240</v>
      </c>
      <c r="N198" s="137">
        <v>1107</v>
      </c>
      <c r="O198" s="137">
        <v>994</v>
      </c>
      <c r="P198" s="137">
        <v>894</v>
      </c>
      <c r="Q198" s="137">
        <v>805</v>
      </c>
      <c r="R198" s="137">
        <v>715</v>
      </c>
      <c r="S198" s="137">
        <v>635</v>
      </c>
      <c r="T198" s="137">
        <v>561</v>
      </c>
      <c r="U198" s="137">
        <v>492</v>
      </c>
      <c r="V198" s="137">
        <v>451</v>
      </c>
      <c r="W198" s="137">
        <v>405</v>
      </c>
      <c r="X198" s="137">
        <v>353</v>
      </c>
      <c r="Y198" s="137">
        <v>263</v>
      </c>
      <c r="Z198" s="137">
        <v>228</v>
      </c>
      <c r="AA198" s="137">
        <v>189</v>
      </c>
      <c r="AB198" s="137">
        <v>140</v>
      </c>
      <c r="AC198" s="137">
        <v>99</v>
      </c>
      <c r="AD198" s="137">
        <v>72</v>
      </c>
      <c r="AE198" s="137">
        <v>37</v>
      </c>
      <c r="AF198" s="137">
        <v>27</v>
      </c>
      <c r="AG198" s="137">
        <v>22</v>
      </c>
      <c r="AH198" s="137">
        <v>20</v>
      </c>
      <c r="AI198" s="137">
        <v>16</v>
      </c>
      <c r="AJ198" s="137">
        <v>12</v>
      </c>
      <c r="AK198" s="137">
        <v>7</v>
      </c>
      <c r="AL198" s="137" t="s">
        <v>631</v>
      </c>
      <c r="AM198" s="137">
        <v>0</v>
      </c>
      <c r="AN198" s="137">
        <v>0</v>
      </c>
      <c r="AO198" s="137">
        <v>0</v>
      </c>
    </row>
    <row r="199" spans="1:41" ht="18" customHeight="1">
      <c r="A199" s="136" t="s">
        <v>979</v>
      </c>
      <c r="B199" s="136" t="s">
        <v>980</v>
      </c>
      <c r="C199" s="137">
        <v>800</v>
      </c>
      <c r="D199" s="137">
        <v>849</v>
      </c>
      <c r="E199" s="137">
        <v>624</v>
      </c>
      <c r="F199" s="137">
        <v>577</v>
      </c>
      <c r="G199" s="137">
        <v>437</v>
      </c>
      <c r="H199" s="137">
        <v>252</v>
      </c>
      <c r="I199" s="137">
        <v>222</v>
      </c>
      <c r="J199" s="137">
        <v>202</v>
      </c>
      <c r="K199" s="137">
        <v>182</v>
      </c>
      <c r="L199" s="137">
        <v>175</v>
      </c>
      <c r="M199" s="137">
        <v>159</v>
      </c>
      <c r="N199" s="137">
        <v>139</v>
      </c>
      <c r="O199" s="137">
        <v>126</v>
      </c>
      <c r="P199" s="137">
        <v>115</v>
      </c>
      <c r="Q199" s="137">
        <v>106</v>
      </c>
      <c r="R199" s="137">
        <v>99</v>
      </c>
      <c r="S199" s="137">
        <v>86</v>
      </c>
      <c r="T199" s="137">
        <v>82</v>
      </c>
      <c r="U199" s="137">
        <v>69</v>
      </c>
      <c r="V199" s="137">
        <v>63</v>
      </c>
      <c r="W199" s="137">
        <v>59</v>
      </c>
      <c r="X199" s="137">
        <v>49</v>
      </c>
      <c r="Y199" s="137">
        <v>38</v>
      </c>
      <c r="Z199" s="137">
        <v>36</v>
      </c>
      <c r="AA199" s="137">
        <v>29</v>
      </c>
      <c r="AB199" s="137">
        <v>18</v>
      </c>
      <c r="AC199" s="137">
        <v>11</v>
      </c>
      <c r="AD199" s="137">
        <v>10</v>
      </c>
      <c r="AE199" s="137">
        <v>8</v>
      </c>
      <c r="AF199" s="137" t="s">
        <v>631</v>
      </c>
      <c r="AG199" s="137" t="s">
        <v>631</v>
      </c>
      <c r="AH199" s="137" t="s">
        <v>631</v>
      </c>
      <c r="AI199" s="137" t="s">
        <v>631</v>
      </c>
      <c r="AJ199" s="137" t="s">
        <v>631</v>
      </c>
      <c r="AK199" s="137" t="s">
        <v>631</v>
      </c>
      <c r="AL199" s="137">
        <v>0</v>
      </c>
      <c r="AM199" s="137">
        <v>0</v>
      </c>
      <c r="AN199" s="137">
        <v>0</v>
      </c>
      <c r="AO199" s="137">
        <v>0</v>
      </c>
    </row>
    <row r="200" spans="1:41" ht="18" customHeight="1">
      <c r="A200" s="136" t="s">
        <v>981</v>
      </c>
      <c r="B200" s="136" t="s">
        <v>982</v>
      </c>
      <c r="C200" s="137">
        <v>301</v>
      </c>
      <c r="D200" s="137">
        <v>259</v>
      </c>
      <c r="E200" s="137">
        <v>217</v>
      </c>
      <c r="F200" s="137">
        <v>203</v>
      </c>
      <c r="G200" s="137">
        <v>175</v>
      </c>
      <c r="H200" s="137">
        <v>170</v>
      </c>
      <c r="I200" s="137">
        <v>161</v>
      </c>
      <c r="J200" s="137">
        <v>148</v>
      </c>
      <c r="K200" s="137">
        <v>138</v>
      </c>
      <c r="L200" s="137">
        <v>131</v>
      </c>
      <c r="M200" s="137">
        <v>118</v>
      </c>
      <c r="N200" s="137">
        <v>112</v>
      </c>
      <c r="O200" s="137">
        <v>96</v>
      </c>
      <c r="P200" s="137">
        <v>90</v>
      </c>
      <c r="Q200" s="137">
        <v>76</v>
      </c>
      <c r="R200" s="137">
        <v>64</v>
      </c>
      <c r="S200" s="137">
        <v>57</v>
      </c>
      <c r="T200" s="137">
        <v>46</v>
      </c>
      <c r="U200" s="137">
        <v>46</v>
      </c>
      <c r="V200" s="137">
        <v>41</v>
      </c>
      <c r="W200" s="137">
        <v>35</v>
      </c>
      <c r="X200" s="137">
        <v>33</v>
      </c>
      <c r="Y200" s="137">
        <v>25</v>
      </c>
      <c r="Z200" s="137">
        <v>24</v>
      </c>
      <c r="AA200" s="137">
        <v>22</v>
      </c>
      <c r="AB200" s="137">
        <v>19</v>
      </c>
      <c r="AC200" s="137">
        <v>9</v>
      </c>
      <c r="AD200" s="137">
        <v>6</v>
      </c>
      <c r="AE200" s="137" t="s">
        <v>631</v>
      </c>
      <c r="AF200" s="137" t="s">
        <v>631</v>
      </c>
      <c r="AG200" s="137" t="s">
        <v>631</v>
      </c>
      <c r="AH200" s="137" t="s">
        <v>631</v>
      </c>
      <c r="AI200" s="137">
        <v>0</v>
      </c>
      <c r="AJ200" s="137">
        <v>0</v>
      </c>
      <c r="AK200" s="137">
        <v>0</v>
      </c>
      <c r="AL200" s="137">
        <v>0</v>
      </c>
      <c r="AM200" s="137">
        <v>0</v>
      </c>
      <c r="AN200" s="137">
        <v>0</v>
      </c>
      <c r="AO200" s="137">
        <v>0</v>
      </c>
    </row>
    <row r="201" spans="1:41" ht="18" customHeight="1">
      <c r="A201" s="136" t="s">
        <v>983</v>
      </c>
      <c r="B201" s="136" t="s">
        <v>984</v>
      </c>
      <c r="C201" s="137">
        <v>248</v>
      </c>
      <c r="D201" s="137">
        <v>212</v>
      </c>
      <c r="E201" s="137">
        <v>176</v>
      </c>
      <c r="F201" s="137">
        <v>176</v>
      </c>
      <c r="G201" s="137">
        <v>156</v>
      </c>
      <c r="H201" s="137">
        <v>141</v>
      </c>
      <c r="I201" s="137">
        <v>126</v>
      </c>
      <c r="J201" s="137">
        <v>123</v>
      </c>
      <c r="K201" s="137">
        <v>114</v>
      </c>
      <c r="L201" s="137">
        <v>105</v>
      </c>
      <c r="M201" s="137">
        <v>95</v>
      </c>
      <c r="N201" s="137">
        <v>84</v>
      </c>
      <c r="O201" s="137">
        <v>79</v>
      </c>
      <c r="P201" s="137">
        <v>73</v>
      </c>
      <c r="Q201" s="137">
        <v>68</v>
      </c>
      <c r="R201" s="137">
        <v>62</v>
      </c>
      <c r="S201" s="137">
        <v>57</v>
      </c>
      <c r="T201" s="137">
        <v>49</v>
      </c>
      <c r="U201" s="137">
        <v>42</v>
      </c>
      <c r="V201" s="137">
        <v>43</v>
      </c>
      <c r="W201" s="137">
        <v>35</v>
      </c>
      <c r="X201" s="137">
        <v>33</v>
      </c>
      <c r="Y201" s="137">
        <v>28</v>
      </c>
      <c r="Z201" s="137">
        <v>24</v>
      </c>
      <c r="AA201" s="137">
        <v>20</v>
      </c>
      <c r="AB201" s="137">
        <v>16</v>
      </c>
      <c r="AC201" s="137">
        <v>13</v>
      </c>
      <c r="AD201" s="137">
        <v>8</v>
      </c>
      <c r="AE201" s="137" t="s">
        <v>631</v>
      </c>
      <c r="AF201" s="137" t="s">
        <v>631</v>
      </c>
      <c r="AG201" s="137" t="s">
        <v>631</v>
      </c>
      <c r="AH201" s="137" t="s">
        <v>631</v>
      </c>
      <c r="AI201" s="137" t="s">
        <v>631</v>
      </c>
      <c r="AJ201" s="137" t="s">
        <v>631</v>
      </c>
      <c r="AK201" s="137" t="s">
        <v>631</v>
      </c>
      <c r="AL201" s="137" t="s">
        <v>631</v>
      </c>
      <c r="AM201" s="137">
        <v>0</v>
      </c>
      <c r="AN201" s="137">
        <v>0</v>
      </c>
      <c r="AO201" s="137">
        <v>0</v>
      </c>
    </row>
    <row r="202" spans="1:41" ht="18" customHeight="1">
      <c r="A202" s="136" t="s">
        <v>985</v>
      </c>
      <c r="B202" s="136" t="s">
        <v>986</v>
      </c>
      <c r="C202" s="137">
        <v>116</v>
      </c>
      <c r="D202" s="137">
        <v>93</v>
      </c>
      <c r="E202" s="137">
        <v>81</v>
      </c>
      <c r="F202" s="137">
        <v>73</v>
      </c>
      <c r="G202" s="137">
        <v>63</v>
      </c>
      <c r="H202" s="137">
        <v>58</v>
      </c>
      <c r="I202" s="137">
        <v>53</v>
      </c>
      <c r="J202" s="137">
        <v>49</v>
      </c>
      <c r="K202" s="137">
        <v>49</v>
      </c>
      <c r="L202" s="137">
        <v>41</v>
      </c>
      <c r="M202" s="137">
        <v>37</v>
      </c>
      <c r="N202" s="137">
        <v>30</v>
      </c>
      <c r="O202" s="137">
        <v>29</v>
      </c>
      <c r="P202" s="137">
        <v>27</v>
      </c>
      <c r="Q202" s="137">
        <v>26</v>
      </c>
      <c r="R202" s="137">
        <v>24</v>
      </c>
      <c r="S202" s="137">
        <v>24</v>
      </c>
      <c r="T202" s="137">
        <v>21</v>
      </c>
      <c r="U202" s="137">
        <v>20</v>
      </c>
      <c r="V202" s="137">
        <v>20</v>
      </c>
      <c r="W202" s="137">
        <v>20</v>
      </c>
      <c r="X202" s="137">
        <v>20</v>
      </c>
      <c r="Y202" s="137">
        <v>17</v>
      </c>
      <c r="Z202" s="137">
        <v>16</v>
      </c>
      <c r="AA202" s="137">
        <v>12</v>
      </c>
      <c r="AB202" s="137">
        <v>7</v>
      </c>
      <c r="AC202" s="137">
        <v>8</v>
      </c>
      <c r="AD202" s="137">
        <v>5</v>
      </c>
      <c r="AE202" s="137" t="s">
        <v>631</v>
      </c>
      <c r="AF202" s="137" t="s">
        <v>631</v>
      </c>
      <c r="AG202" s="137" t="s">
        <v>631</v>
      </c>
      <c r="AH202" s="137" t="s">
        <v>631</v>
      </c>
      <c r="AI202" s="137" t="s">
        <v>631</v>
      </c>
      <c r="AJ202" s="137" t="s">
        <v>631</v>
      </c>
      <c r="AK202" s="137" t="s">
        <v>631</v>
      </c>
      <c r="AL202" s="137" t="s">
        <v>631</v>
      </c>
      <c r="AM202" s="137">
        <v>0</v>
      </c>
      <c r="AN202" s="137">
        <v>0</v>
      </c>
      <c r="AO202" s="137">
        <v>0</v>
      </c>
    </row>
    <row r="203" spans="1:41" ht="18" customHeight="1">
      <c r="A203" s="136" t="s">
        <v>987</v>
      </c>
      <c r="B203" s="136" t="s">
        <v>988</v>
      </c>
      <c r="C203" s="137">
        <v>398</v>
      </c>
      <c r="D203" s="137">
        <v>333</v>
      </c>
      <c r="E203" s="137">
        <v>299</v>
      </c>
      <c r="F203" s="137">
        <v>275</v>
      </c>
      <c r="G203" s="137">
        <v>225</v>
      </c>
      <c r="H203" s="137">
        <v>209</v>
      </c>
      <c r="I203" s="137">
        <v>187</v>
      </c>
      <c r="J203" s="137">
        <v>180</v>
      </c>
      <c r="K203" s="137">
        <v>170</v>
      </c>
      <c r="L203" s="137">
        <v>156</v>
      </c>
      <c r="M203" s="137">
        <v>147</v>
      </c>
      <c r="N203" s="137">
        <v>128</v>
      </c>
      <c r="O203" s="137">
        <v>110</v>
      </c>
      <c r="P203" s="137">
        <v>94</v>
      </c>
      <c r="Q203" s="137">
        <v>86</v>
      </c>
      <c r="R203" s="137">
        <v>71</v>
      </c>
      <c r="S203" s="137">
        <v>51</v>
      </c>
      <c r="T203" s="137">
        <v>41</v>
      </c>
      <c r="U203" s="137">
        <v>36</v>
      </c>
      <c r="V203" s="137">
        <v>29</v>
      </c>
      <c r="W203" s="137">
        <v>27</v>
      </c>
      <c r="X203" s="137">
        <v>22</v>
      </c>
      <c r="Y203" s="137">
        <v>15</v>
      </c>
      <c r="Z203" s="137">
        <v>13</v>
      </c>
      <c r="AA203" s="137">
        <v>11</v>
      </c>
      <c r="AB203" s="137">
        <v>10</v>
      </c>
      <c r="AC203" s="137">
        <v>7</v>
      </c>
      <c r="AD203" s="137">
        <v>5</v>
      </c>
      <c r="AE203" s="137" t="s">
        <v>631</v>
      </c>
      <c r="AF203" s="137" t="s">
        <v>631</v>
      </c>
      <c r="AG203" s="137">
        <v>0</v>
      </c>
      <c r="AH203" s="137">
        <v>0</v>
      </c>
      <c r="AI203" s="137">
        <v>0</v>
      </c>
      <c r="AJ203" s="137">
        <v>0</v>
      </c>
      <c r="AK203" s="137">
        <v>0</v>
      </c>
      <c r="AL203" s="137">
        <v>0</v>
      </c>
      <c r="AM203" s="137">
        <v>0</v>
      </c>
      <c r="AN203" s="137">
        <v>0</v>
      </c>
      <c r="AO203" s="137">
        <v>0</v>
      </c>
    </row>
    <row r="204" spans="1:41" ht="18" customHeight="1">
      <c r="A204" s="136" t="s">
        <v>989</v>
      </c>
      <c r="B204" s="136" t="s">
        <v>990</v>
      </c>
      <c r="C204" s="137">
        <v>357</v>
      </c>
      <c r="D204" s="137">
        <v>294</v>
      </c>
      <c r="E204" s="137">
        <v>265</v>
      </c>
      <c r="F204" s="137">
        <v>233</v>
      </c>
      <c r="G204" s="137">
        <v>205</v>
      </c>
      <c r="H204" s="137">
        <v>205</v>
      </c>
      <c r="I204" s="137">
        <v>182</v>
      </c>
      <c r="J204" s="137">
        <v>159</v>
      </c>
      <c r="K204" s="137">
        <v>159</v>
      </c>
      <c r="L204" s="137">
        <v>147</v>
      </c>
      <c r="M204" s="137">
        <v>123</v>
      </c>
      <c r="N204" s="137">
        <v>114</v>
      </c>
      <c r="O204" s="137">
        <v>102</v>
      </c>
      <c r="P204" s="137">
        <v>88</v>
      </c>
      <c r="Q204" s="137">
        <v>75</v>
      </c>
      <c r="R204" s="137">
        <v>68</v>
      </c>
      <c r="S204" s="137">
        <v>64</v>
      </c>
      <c r="T204" s="137">
        <v>55</v>
      </c>
      <c r="U204" s="137">
        <v>48</v>
      </c>
      <c r="V204" s="137">
        <v>43</v>
      </c>
      <c r="W204" s="137">
        <v>33</v>
      </c>
      <c r="X204" s="137">
        <v>30</v>
      </c>
      <c r="Y204" s="137">
        <v>14</v>
      </c>
      <c r="Z204" s="137">
        <v>14</v>
      </c>
      <c r="AA204" s="137">
        <v>9</v>
      </c>
      <c r="AB204" s="137">
        <v>7</v>
      </c>
      <c r="AC204" s="137">
        <v>7</v>
      </c>
      <c r="AD204" s="137">
        <v>8</v>
      </c>
      <c r="AE204" s="137" t="s">
        <v>631</v>
      </c>
      <c r="AF204" s="137" t="s">
        <v>631</v>
      </c>
      <c r="AG204" s="137" t="s">
        <v>631</v>
      </c>
      <c r="AH204" s="137" t="s">
        <v>631</v>
      </c>
      <c r="AI204" s="137" t="s">
        <v>631</v>
      </c>
      <c r="AJ204" s="137" t="s">
        <v>631</v>
      </c>
      <c r="AK204" s="137" t="s">
        <v>631</v>
      </c>
      <c r="AL204" s="137">
        <v>0</v>
      </c>
      <c r="AM204" s="137">
        <v>0</v>
      </c>
      <c r="AN204" s="137">
        <v>0</v>
      </c>
      <c r="AO204" s="137">
        <v>0</v>
      </c>
    </row>
    <row r="205" spans="1:41" ht="18" customHeight="1">
      <c r="A205" s="136" t="s">
        <v>991</v>
      </c>
      <c r="B205" s="136" t="s">
        <v>992</v>
      </c>
      <c r="C205" s="137">
        <v>492</v>
      </c>
      <c r="D205" s="137">
        <v>428</v>
      </c>
      <c r="E205" s="137">
        <v>387</v>
      </c>
      <c r="F205" s="137">
        <v>374</v>
      </c>
      <c r="G205" s="137">
        <v>324</v>
      </c>
      <c r="H205" s="137">
        <v>319</v>
      </c>
      <c r="I205" s="137">
        <v>281</v>
      </c>
      <c r="J205" s="137">
        <v>251</v>
      </c>
      <c r="K205" s="137">
        <v>224</v>
      </c>
      <c r="L205" s="137">
        <v>203</v>
      </c>
      <c r="M205" s="137">
        <v>181</v>
      </c>
      <c r="N205" s="137">
        <v>155</v>
      </c>
      <c r="O205" s="137">
        <v>141</v>
      </c>
      <c r="P205" s="137">
        <v>131</v>
      </c>
      <c r="Q205" s="137">
        <v>114</v>
      </c>
      <c r="R205" s="137">
        <v>96</v>
      </c>
      <c r="S205" s="137">
        <v>86</v>
      </c>
      <c r="T205" s="137">
        <v>83</v>
      </c>
      <c r="U205" s="137">
        <v>72</v>
      </c>
      <c r="V205" s="137">
        <v>61</v>
      </c>
      <c r="W205" s="137">
        <v>59</v>
      </c>
      <c r="X205" s="137">
        <v>48</v>
      </c>
      <c r="Y205" s="137">
        <v>35</v>
      </c>
      <c r="Z205" s="137">
        <v>25</v>
      </c>
      <c r="AA205" s="137">
        <v>21</v>
      </c>
      <c r="AB205" s="137">
        <v>17</v>
      </c>
      <c r="AC205" s="137">
        <v>12</v>
      </c>
      <c r="AD205" s="137">
        <v>8</v>
      </c>
      <c r="AE205" s="137">
        <v>6</v>
      </c>
      <c r="AF205" s="137">
        <v>6</v>
      </c>
      <c r="AG205" s="137" t="s">
        <v>631</v>
      </c>
      <c r="AH205" s="137" t="s">
        <v>631</v>
      </c>
      <c r="AI205" s="137" t="s">
        <v>631</v>
      </c>
      <c r="AJ205" s="137" t="s">
        <v>631</v>
      </c>
      <c r="AK205" s="137" t="s">
        <v>631</v>
      </c>
      <c r="AL205" s="137" t="s">
        <v>631</v>
      </c>
      <c r="AM205" s="137">
        <v>0</v>
      </c>
      <c r="AN205" s="137">
        <v>0</v>
      </c>
      <c r="AO205" s="137">
        <v>0</v>
      </c>
    </row>
    <row r="206" spans="1:41" ht="18" customHeight="1">
      <c r="A206" s="136" t="s">
        <v>993</v>
      </c>
      <c r="B206" s="136" t="s">
        <v>994</v>
      </c>
      <c r="C206" s="137">
        <v>152</v>
      </c>
      <c r="D206" s="137">
        <v>131</v>
      </c>
      <c r="E206" s="137">
        <v>115</v>
      </c>
      <c r="F206" s="137">
        <v>103</v>
      </c>
      <c r="G206" s="137">
        <v>88</v>
      </c>
      <c r="H206" s="137">
        <v>80</v>
      </c>
      <c r="I206" s="137">
        <v>68</v>
      </c>
      <c r="J206" s="137">
        <v>65</v>
      </c>
      <c r="K206" s="137">
        <v>54</v>
      </c>
      <c r="L206" s="137">
        <v>45</v>
      </c>
      <c r="M206" s="137">
        <v>40</v>
      </c>
      <c r="N206" s="137">
        <v>38</v>
      </c>
      <c r="O206" s="137">
        <v>30</v>
      </c>
      <c r="P206" s="137">
        <v>22</v>
      </c>
      <c r="Q206" s="137">
        <v>17</v>
      </c>
      <c r="R206" s="137">
        <v>17</v>
      </c>
      <c r="S206" s="137">
        <v>13</v>
      </c>
      <c r="T206" s="137">
        <v>12</v>
      </c>
      <c r="U206" s="137">
        <v>13</v>
      </c>
      <c r="V206" s="137">
        <v>12</v>
      </c>
      <c r="W206" s="137">
        <v>9</v>
      </c>
      <c r="X206" s="137">
        <v>7</v>
      </c>
      <c r="Y206" s="137">
        <v>8</v>
      </c>
      <c r="Z206" s="137">
        <v>8</v>
      </c>
      <c r="AA206" s="137">
        <v>8</v>
      </c>
      <c r="AB206" s="137">
        <v>5</v>
      </c>
      <c r="AC206" s="137" t="s">
        <v>631</v>
      </c>
      <c r="AD206" s="137" t="s">
        <v>631</v>
      </c>
      <c r="AE206" s="137" t="s">
        <v>631</v>
      </c>
      <c r="AF206" s="137" t="s">
        <v>631</v>
      </c>
      <c r="AG206" s="137" t="s">
        <v>631</v>
      </c>
      <c r="AH206" s="137" t="s">
        <v>631</v>
      </c>
      <c r="AI206" s="137" t="s">
        <v>631</v>
      </c>
      <c r="AJ206" s="137" t="s">
        <v>631</v>
      </c>
      <c r="AK206" s="137" t="s">
        <v>631</v>
      </c>
      <c r="AL206" s="137" t="s">
        <v>631</v>
      </c>
      <c r="AM206" s="137">
        <v>0</v>
      </c>
      <c r="AN206" s="137">
        <v>0</v>
      </c>
      <c r="AO206" s="137">
        <v>0</v>
      </c>
    </row>
    <row r="207" spans="1:41" ht="18" customHeight="1">
      <c r="A207" s="136" t="s">
        <v>995</v>
      </c>
      <c r="B207" s="136" t="s">
        <v>996</v>
      </c>
      <c r="C207" s="137">
        <v>154</v>
      </c>
      <c r="D207" s="137">
        <v>128</v>
      </c>
      <c r="E207" s="137">
        <v>113</v>
      </c>
      <c r="F207" s="137">
        <v>101</v>
      </c>
      <c r="G207" s="137">
        <v>95</v>
      </c>
      <c r="H207" s="137">
        <v>92</v>
      </c>
      <c r="I207" s="137">
        <v>86</v>
      </c>
      <c r="J207" s="137">
        <v>84</v>
      </c>
      <c r="K207" s="137">
        <v>74</v>
      </c>
      <c r="L207" s="137">
        <v>70</v>
      </c>
      <c r="M207" s="137">
        <v>61</v>
      </c>
      <c r="N207" s="137">
        <v>62</v>
      </c>
      <c r="O207" s="137">
        <v>60</v>
      </c>
      <c r="P207" s="137">
        <v>52</v>
      </c>
      <c r="Q207" s="137">
        <v>50</v>
      </c>
      <c r="R207" s="137">
        <v>49</v>
      </c>
      <c r="S207" s="137">
        <v>43</v>
      </c>
      <c r="T207" s="137">
        <v>34</v>
      </c>
      <c r="U207" s="137">
        <v>31</v>
      </c>
      <c r="V207" s="137">
        <v>31</v>
      </c>
      <c r="W207" s="137">
        <v>27</v>
      </c>
      <c r="X207" s="137">
        <v>28</v>
      </c>
      <c r="Y207" s="137">
        <v>19</v>
      </c>
      <c r="Z207" s="137">
        <v>14</v>
      </c>
      <c r="AA207" s="137">
        <v>14</v>
      </c>
      <c r="AB207" s="137">
        <v>12</v>
      </c>
      <c r="AC207" s="137">
        <v>6</v>
      </c>
      <c r="AD207" s="137" t="s">
        <v>631</v>
      </c>
      <c r="AE207" s="137" t="s">
        <v>631</v>
      </c>
      <c r="AF207" s="137" t="s">
        <v>631</v>
      </c>
      <c r="AG207" s="137" t="s">
        <v>631</v>
      </c>
      <c r="AH207" s="137" t="s">
        <v>631</v>
      </c>
      <c r="AI207" s="137" t="s">
        <v>631</v>
      </c>
      <c r="AJ207" s="137" t="s">
        <v>631</v>
      </c>
      <c r="AK207" s="137">
        <v>0</v>
      </c>
      <c r="AL207" s="137">
        <v>0</v>
      </c>
      <c r="AM207" s="137">
        <v>0</v>
      </c>
      <c r="AN207" s="137">
        <v>0</v>
      </c>
      <c r="AO207" s="137">
        <v>0</v>
      </c>
    </row>
    <row r="208" spans="1:41" ht="18" customHeight="1">
      <c r="A208" s="136" t="s">
        <v>997</v>
      </c>
      <c r="B208" s="136" t="s">
        <v>998</v>
      </c>
      <c r="C208" s="137">
        <v>163</v>
      </c>
      <c r="D208" s="137">
        <v>137</v>
      </c>
      <c r="E208" s="137">
        <v>120</v>
      </c>
      <c r="F208" s="137">
        <v>118</v>
      </c>
      <c r="G208" s="137">
        <v>97</v>
      </c>
      <c r="H208" s="137">
        <v>83</v>
      </c>
      <c r="I208" s="137">
        <v>77</v>
      </c>
      <c r="J208" s="137">
        <v>71</v>
      </c>
      <c r="K208" s="137">
        <v>63</v>
      </c>
      <c r="L208" s="137">
        <v>58</v>
      </c>
      <c r="M208" s="137">
        <v>52</v>
      </c>
      <c r="N208" s="137">
        <v>45</v>
      </c>
      <c r="O208" s="137">
        <v>38</v>
      </c>
      <c r="P208" s="137">
        <v>31</v>
      </c>
      <c r="Q208" s="137">
        <v>29</v>
      </c>
      <c r="R208" s="137">
        <v>23</v>
      </c>
      <c r="S208" s="137">
        <v>20</v>
      </c>
      <c r="T208" s="137">
        <v>13</v>
      </c>
      <c r="U208" s="137">
        <v>13</v>
      </c>
      <c r="V208" s="137">
        <v>11</v>
      </c>
      <c r="W208" s="137">
        <v>11</v>
      </c>
      <c r="X208" s="137">
        <v>11</v>
      </c>
      <c r="Y208" s="137">
        <v>9</v>
      </c>
      <c r="Z208" s="137">
        <v>8</v>
      </c>
      <c r="AA208" s="137">
        <v>6</v>
      </c>
      <c r="AB208" s="137">
        <v>5</v>
      </c>
      <c r="AC208" s="137" t="s">
        <v>631</v>
      </c>
      <c r="AD208" s="137" t="s">
        <v>631</v>
      </c>
      <c r="AE208" s="137" t="s">
        <v>631</v>
      </c>
      <c r="AF208" s="137">
        <v>0</v>
      </c>
      <c r="AG208" s="137">
        <v>0</v>
      </c>
      <c r="AH208" s="137">
        <v>0</v>
      </c>
      <c r="AI208" s="137">
        <v>0</v>
      </c>
      <c r="AJ208" s="137">
        <v>0</v>
      </c>
      <c r="AK208" s="137">
        <v>0</v>
      </c>
      <c r="AL208" s="137">
        <v>0</v>
      </c>
      <c r="AM208" s="137">
        <v>0</v>
      </c>
      <c r="AN208" s="137">
        <v>0</v>
      </c>
      <c r="AO208" s="137">
        <v>0</v>
      </c>
    </row>
    <row r="209" spans="1:41" ht="18" customHeight="1">
      <c r="A209" s="136" t="s">
        <v>999</v>
      </c>
      <c r="B209" s="136" t="s">
        <v>1000</v>
      </c>
      <c r="C209" s="137">
        <v>201</v>
      </c>
      <c r="D209" s="137">
        <v>164</v>
      </c>
      <c r="E209" s="137">
        <v>141</v>
      </c>
      <c r="F209" s="137">
        <v>145</v>
      </c>
      <c r="G209" s="137">
        <v>128</v>
      </c>
      <c r="H209" s="137">
        <v>119</v>
      </c>
      <c r="I209" s="137">
        <v>110</v>
      </c>
      <c r="J209" s="137">
        <v>104</v>
      </c>
      <c r="K209" s="137">
        <v>92</v>
      </c>
      <c r="L209" s="137">
        <v>87</v>
      </c>
      <c r="M209" s="137">
        <v>85</v>
      </c>
      <c r="N209" s="137">
        <v>71</v>
      </c>
      <c r="O209" s="137">
        <v>67</v>
      </c>
      <c r="P209" s="137">
        <v>65</v>
      </c>
      <c r="Q209" s="137">
        <v>62</v>
      </c>
      <c r="R209" s="137">
        <v>59</v>
      </c>
      <c r="S209" s="137">
        <v>57</v>
      </c>
      <c r="T209" s="137">
        <v>57</v>
      </c>
      <c r="U209" s="137">
        <v>49</v>
      </c>
      <c r="V209" s="137">
        <v>48</v>
      </c>
      <c r="W209" s="137">
        <v>48</v>
      </c>
      <c r="X209" s="137">
        <v>39</v>
      </c>
      <c r="Y209" s="137">
        <v>28</v>
      </c>
      <c r="Z209" s="137">
        <v>22</v>
      </c>
      <c r="AA209" s="137">
        <v>16</v>
      </c>
      <c r="AB209" s="137">
        <v>11</v>
      </c>
      <c r="AC209" s="137">
        <v>9</v>
      </c>
      <c r="AD209" s="137">
        <v>6</v>
      </c>
      <c r="AE209" s="137" t="s">
        <v>631</v>
      </c>
      <c r="AF209" s="137" t="s">
        <v>631</v>
      </c>
      <c r="AG209" s="137" t="s">
        <v>631</v>
      </c>
      <c r="AH209" s="137" t="s">
        <v>631</v>
      </c>
      <c r="AI209" s="137" t="s">
        <v>631</v>
      </c>
      <c r="AJ209" s="137">
        <v>0</v>
      </c>
      <c r="AK209" s="137">
        <v>0</v>
      </c>
      <c r="AL209" s="137">
        <v>0</v>
      </c>
      <c r="AM209" s="137">
        <v>0</v>
      </c>
      <c r="AN209" s="137">
        <v>0</v>
      </c>
      <c r="AO209" s="137">
        <v>0</v>
      </c>
    </row>
    <row r="210" spans="1:41" ht="18" customHeight="1">
      <c r="A210" s="136" t="s">
        <v>1001</v>
      </c>
      <c r="B210" s="136" t="s">
        <v>1002</v>
      </c>
      <c r="C210" s="137">
        <v>367</v>
      </c>
      <c r="D210" s="137">
        <v>278</v>
      </c>
      <c r="E210" s="137">
        <v>243</v>
      </c>
      <c r="F210" s="137">
        <v>219</v>
      </c>
      <c r="G210" s="137">
        <v>203</v>
      </c>
      <c r="H210" s="137">
        <v>204</v>
      </c>
      <c r="I210" s="137">
        <v>191</v>
      </c>
      <c r="J210" s="137">
        <v>176</v>
      </c>
      <c r="K210" s="137">
        <v>169</v>
      </c>
      <c r="L210" s="137">
        <v>160</v>
      </c>
      <c r="M210" s="137">
        <v>142</v>
      </c>
      <c r="N210" s="137">
        <v>129</v>
      </c>
      <c r="O210" s="137">
        <v>116</v>
      </c>
      <c r="P210" s="137">
        <v>106</v>
      </c>
      <c r="Q210" s="137">
        <v>96</v>
      </c>
      <c r="R210" s="137">
        <v>83</v>
      </c>
      <c r="S210" s="137">
        <v>77</v>
      </c>
      <c r="T210" s="137">
        <v>68</v>
      </c>
      <c r="U210" s="137">
        <v>53</v>
      </c>
      <c r="V210" s="137">
        <v>49</v>
      </c>
      <c r="W210" s="137">
        <v>42</v>
      </c>
      <c r="X210" s="137">
        <v>33</v>
      </c>
      <c r="Y210" s="137">
        <v>27</v>
      </c>
      <c r="Z210" s="137">
        <v>24</v>
      </c>
      <c r="AA210" s="137">
        <v>21</v>
      </c>
      <c r="AB210" s="137">
        <v>13</v>
      </c>
      <c r="AC210" s="137">
        <v>12</v>
      </c>
      <c r="AD210" s="137">
        <v>8</v>
      </c>
      <c r="AE210" s="137">
        <v>0</v>
      </c>
      <c r="AF210" s="137">
        <v>0</v>
      </c>
      <c r="AG210" s="137">
        <v>0</v>
      </c>
      <c r="AH210" s="137">
        <v>0</v>
      </c>
      <c r="AI210" s="137">
        <v>0</v>
      </c>
      <c r="AJ210" s="137">
        <v>0</v>
      </c>
      <c r="AK210" s="137">
        <v>0</v>
      </c>
      <c r="AL210" s="137">
        <v>0</v>
      </c>
      <c r="AM210" s="137">
        <v>0</v>
      </c>
      <c r="AN210" s="137">
        <v>0</v>
      </c>
      <c r="AO210" s="137">
        <v>0</v>
      </c>
    </row>
    <row r="211" spans="1:41" ht="18" customHeight="1">
      <c r="A211" s="136" t="s">
        <v>1003</v>
      </c>
      <c r="B211" s="136" t="s">
        <v>1004</v>
      </c>
      <c r="C211" s="137">
        <v>5359</v>
      </c>
      <c r="D211" s="137">
        <v>4581</v>
      </c>
      <c r="E211" s="137">
        <v>4059</v>
      </c>
      <c r="F211" s="137">
        <v>3718</v>
      </c>
      <c r="G211" s="137">
        <v>3265</v>
      </c>
      <c r="H211" s="137">
        <v>3177</v>
      </c>
      <c r="I211" s="137">
        <v>2905</v>
      </c>
      <c r="J211" s="137">
        <v>2666</v>
      </c>
      <c r="K211" s="137">
        <v>2562</v>
      </c>
      <c r="L211" s="137">
        <v>2471</v>
      </c>
      <c r="M211" s="137">
        <v>2301</v>
      </c>
      <c r="N211" s="137">
        <v>2045</v>
      </c>
      <c r="O211" s="137">
        <v>1821</v>
      </c>
      <c r="P211" s="137">
        <v>1682</v>
      </c>
      <c r="Q211" s="137">
        <v>1458</v>
      </c>
      <c r="R211" s="137">
        <v>1355</v>
      </c>
      <c r="S211" s="137">
        <v>1246</v>
      </c>
      <c r="T211" s="137">
        <v>1139</v>
      </c>
      <c r="U211" s="137">
        <v>1015</v>
      </c>
      <c r="V211" s="137">
        <v>958</v>
      </c>
      <c r="W211" s="137">
        <v>843</v>
      </c>
      <c r="X211" s="137">
        <v>731</v>
      </c>
      <c r="Y211" s="137">
        <v>571</v>
      </c>
      <c r="Z211" s="137">
        <v>493</v>
      </c>
      <c r="AA211" s="137">
        <v>377</v>
      </c>
      <c r="AB211" s="137">
        <v>287</v>
      </c>
      <c r="AC211" s="137">
        <v>159</v>
      </c>
      <c r="AD211" s="137">
        <v>77</v>
      </c>
      <c r="AE211" s="137">
        <v>51</v>
      </c>
      <c r="AF211" s="137">
        <v>36</v>
      </c>
      <c r="AG211" s="137">
        <v>32</v>
      </c>
      <c r="AH211" s="137">
        <v>26</v>
      </c>
      <c r="AI211" s="137">
        <v>24</v>
      </c>
      <c r="AJ211" s="137">
        <v>20</v>
      </c>
      <c r="AK211" s="137">
        <v>11</v>
      </c>
      <c r="AL211" s="137">
        <v>9</v>
      </c>
      <c r="AM211" s="137">
        <v>0</v>
      </c>
      <c r="AN211" s="137">
        <v>0</v>
      </c>
      <c r="AO211" s="137">
        <v>0</v>
      </c>
    </row>
    <row r="212" spans="1:41" ht="18" customHeight="1">
      <c r="A212" s="136" t="s">
        <v>1005</v>
      </c>
      <c r="B212" s="136" t="s">
        <v>1006</v>
      </c>
      <c r="C212" s="137">
        <v>180</v>
      </c>
      <c r="D212" s="137">
        <v>152</v>
      </c>
      <c r="E212" s="137">
        <v>138</v>
      </c>
      <c r="F212" s="137">
        <v>129</v>
      </c>
      <c r="G212" s="137">
        <v>103</v>
      </c>
      <c r="H212" s="137">
        <v>97</v>
      </c>
      <c r="I212" s="137">
        <v>90</v>
      </c>
      <c r="J212" s="137">
        <v>88</v>
      </c>
      <c r="K212" s="137">
        <v>90</v>
      </c>
      <c r="L212" s="137">
        <v>83</v>
      </c>
      <c r="M212" s="137">
        <v>76</v>
      </c>
      <c r="N212" s="137">
        <v>64</v>
      </c>
      <c r="O212" s="137">
        <v>52</v>
      </c>
      <c r="P212" s="137">
        <v>44</v>
      </c>
      <c r="Q212" s="137">
        <v>36</v>
      </c>
      <c r="R212" s="137">
        <v>31</v>
      </c>
      <c r="S212" s="137">
        <v>27</v>
      </c>
      <c r="T212" s="137">
        <v>26</v>
      </c>
      <c r="U212" s="137">
        <v>18</v>
      </c>
      <c r="V212" s="137">
        <v>15</v>
      </c>
      <c r="W212" s="137">
        <v>13</v>
      </c>
      <c r="X212" s="137">
        <v>15</v>
      </c>
      <c r="Y212" s="137">
        <v>15</v>
      </c>
      <c r="Z212" s="137">
        <v>13</v>
      </c>
      <c r="AA212" s="137">
        <v>13</v>
      </c>
      <c r="AB212" s="137">
        <v>8</v>
      </c>
      <c r="AC212" s="137" t="s">
        <v>631</v>
      </c>
      <c r="AD212" s="137" t="s">
        <v>631</v>
      </c>
      <c r="AE212" s="137" t="s">
        <v>631</v>
      </c>
      <c r="AF212" s="137" t="s">
        <v>631</v>
      </c>
      <c r="AG212" s="137" t="s">
        <v>631</v>
      </c>
      <c r="AH212" s="137">
        <v>0</v>
      </c>
      <c r="AI212" s="137">
        <v>0</v>
      </c>
      <c r="AJ212" s="137">
        <v>0</v>
      </c>
      <c r="AK212" s="137">
        <v>0</v>
      </c>
      <c r="AL212" s="137">
        <v>0</v>
      </c>
      <c r="AM212" s="137">
        <v>0</v>
      </c>
      <c r="AN212" s="137">
        <v>0</v>
      </c>
      <c r="AO212" s="137">
        <v>0</v>
      </c>
    </row>
    <row r="213" spans="1:41" ht="18" customHeight="1">
      <c r="A213" s="136" t="s">
        <v>1007</v>
      </c>
      <c r="B213" s="136" t="s">
        <v>1008</v>
      </c>
      <c r="C213" s="137">
        <v>537</v>
      </c>
      <c r="D213" s="137">
        <v>461</v>
      </c>
      <c r="E213" s="137">
        <v>407</v>
      </c>
      <c r="F213" s="137">
        <v>404</v>
      </c>
      <c r="G213" s="137">
        <v>373</v>
      </c>
      <c r="H213" s="137">
        <v>365</v>
      </c>
      <c r="I213" s="137">
        <v>340</v>
      </c>
      <c r="J213" s="137">
        <v>304</v>
      </c>
      <c r="K213" s="137">
        <v>275</v>
      </c>
      <c r="L213" s="137">
        <v>259</v>
      </c>
      <c r="M213" s="137">
        <v>241</v>
      </c>
      <c r="N213" s="137">
        <v>224</v>
      </c>
      <c r="O213" s="137">
        <v>206</v>
      </c>
      <c r="P213" s="137">
        <v>232</v>
      </c>
      <c r="Q213" s="137">
        <v>164</v>
      </c>
      <c r="R213" s="137">
        <v>131</v>
      </c>
      <c r="S213" s="137">
        <v>116</v>
      </c>
      <c r="T213" s="137">
        <v>107</v>
      </c>
      <c r="U213" s="137">
        <v>100</v>
      </c>
      <c r="V213" s="137">
        <v>92</v>
      </c>
      <c r="W213" s="137">
        <v>80</v>
      </c>
      <c r="X213" s="137">
        <v>69</v>
      </c>
      <c r="Y213" s="137">
        <v>50</v>
      </c>
      <c r="Z213" s="137">
        <v>47</v>
      </c>
      <c r="AA213" s="137">
        <v>34</v>
      </c>
      <c r="AB213" s="137">
        <v>30</v>
      </c>
      <c r="AC213" s="137">
        <v>18</v>
      </c>
      <c r="AD213" s="137">
        <v>13</v>
      </c>
      <c r="AE213" s="137">
        <v>5</v>
      </c>
      <c r="AF213" s="137" t="s">
        <v>631</v>
      </c>
      <c r="AG213" s="137" t="s">
        <v>631</v>
      </c>
      <c r="AH213" s="137" t="s">
        <v>631</v>
      </c>
      <c r="AI213" s="137" t="s">
        <v>631</v>
      </c>
      <c r="AJ213" s="137" t="s">
        <v>631</v>
      </c>
      <c r="AK213" s="137">
        <v>0</v>
      </c>
      <c r="AL213" s="137">
        <v>0</v>
      </c>
      <c r="AM213" s="137">
        <v>0</v>
      </c>
      <c r="AN213" s="137">
        <v>0</v>
      </c>
      <c r="AO213" s="137">
        <v>0</v>
      </c>
    </row>
    <row r="214" spans="1:41" ht="18" customHeight="1">
      <c r="A214" s="136" t="s">
        <v>1009</v>
      </c>
      <c r="B214" s="136" t="s">
        <v>1010</v>
      </c>
      <c r="C214" s="137">
        <v>498</v>
      </c>
      <c r="D214" s="137">
        <v>433</v>
      </c>
      <c r="E214" s="137">
        <v>403</v>
      </c>
      <c r="F214" s="137">
        <v>381</v>
      </c>
      <c r="G214" s="137">
        <v>339</v>
      </c>
      <c r="H214" s="137">
        <v>332</v>
      </c>
      <c r="I214" s="137">
        <v>307</v>
      </c>
      <c r="J214" s="137">
        <v>277</v>
      </c>
      <c r="K214" s="137">
        <v>259</v>
      </c>
      <c r="L214" s="137">
        <v>242</v>
      </c>
      <c r="M214" s="137">
        <v>215</v>
      </c>
      <c r="N214" s="137">
        <v>201</v>
      </c>
      <c r="O214" s="137">
        <v>182</v>
      </c>
      <c r="P214" s="137">
        <v>155</v>
      </c>
      <c r="Q214" s="137">
        <v>129</v>
      </c>
      <c r="R214" s="137">
        <v>119</v>
      </c>
      <c r="S214" s="137">
        <v>104</v>
      </c>
      <c r="T214" s="137">
        <v>95</v>
      </c>
      <c r="U214" s="137">
        <v>79</v>
      </c>
      <c r="V214" s="137">
        <v>73</v>
      </c>
      <c r="W214" s="137">
        <v>62</v>
      </c>
      <c r="X214" s="137">
        <v>51</v>
      </c>
      <c r="Y214" s="137">
        <v>45</v>
      </c>
      <c r="Z214" s="137">
        <v>36</v>
      </c>
      <c r="AA214" s="137">
        <v>23</v>
      </c>
      <c r="AB214" s="137">
        <v>15</v>
      </c>
      <c r="AC214" s="137">
        <v>12</v>
      </c>
      <c r="AD214" s="137">
        <v>8</v>
      </c>
      <c r="AE214" s="137" t="s">
        <v>631</v>
      </c>
      <c r="AF214" s="137" t="s">
        <v>631</v>
      </c>
      <c r="AG214" s="137" t="s">
        <v>631</v>
      </c>
      <c r="AH214" s="137" t="s">
        <v>631</v>
      </c>
      <c r="AI214" s="137" t="s">
        <v>631</v>
      </c>
      <c r="AJ214" s="137" t="s">
        <v>631</v>
      </c>
      <c r="AK214" s="137">
        <v>0</v>
      </c>
      <c r="AL214" s="137">
        <v>0</v>
      </c>
      <c r="AM214" s="137">
        <v>0</v>
      </c>
      <c r="AN214" s="137">
        <v>0</v>
      </c>
      <c r="AO214" s="137">
        <v>0</v>
      </c>
    </row>
    <row r="215" spans="1:41" ht="18" customHeight="1">
      <c r="A215" s="136" t="s">
        <v>1011</v>
      </c>
      <c r="B215" s="136" t="s">
        <v>1012</v>
      </c>
      <c r="C215" s="137">
        <v>467</v>
      </c>
      <c r="D215" s="137">
        <v>373</v>
      </c>
      <c r="E215" s="137">
        <v>333</v>
      </c>
      <c r="F215" s="137">
        <v>324</v>
      </c>
      <c r="G215" s="137">
        <v>296</v>
      </c>
      <c r="H215" s="137">
        <v>298</v>
      </c>
      <c r="I215" s="137">
        <v>267</v>
      </c>
      <c r="J215" s="137">
        <v>229</v>
      </c>
      <c r="K215" s="137">
        <v>236</v>
      </c>
      <c r="L215" s="137">
        <v>251</v>
      </c>
      <c r="M215" s="137">
        <v>235</v>
      </c>
      <c r="N215" s="137">
        <v>192</v>
      </c>
      <c r="O215" s="137">
        <v>146</v>
      </c>
      <c r="P215" s="137">
        <v>114</v>
      </c>
      <c r="Q215" s="137">
        <v>103</v>
      </c>
      <c r="R215" s="137">
        <v>93</v>
      </c>
      <c r="S215" s="137">
        <v>81</v>
      </c>
      <c r="T215" s="137">
        <v>69</v>
      </c>
      <c r="U215" s="137">
        <v>61</v>
      </c>
      <c r="V215" s="137">
        <v>55</v>
      </c>
      <c r="W215" s="137">
        <v>45</v>
      </c>
      <c r="X215" s="137">
        <v>45</v>
      </c>
      <c r="Y215" s="137">
        <v>31</v>
      </c>
      <c r="Z215" s="137">
        <v>28</v>
      </c>
      <c r="AA215" s="137">
        <v>18</v>
      </c>
      <c r="AB215" s="137">
        <v>11</v>
      </c>
      <c r="AC215" s="137">
        <v>10</v>
      </c>
      <c r="AD215" s="137">
        <v>8</v>
      </c>
      <c r="AE215" s="137">
        <v>7</v>
      </c>
      <c r="AF215" s="137">
        <v>6</v>
      </c>
      <c r="AG215" s="137">
        <v>5</v>
      </c>
      <c r="AH215" s="137" t="s">
        <v>631</v>
      </c>
      <c r="AI215" s="137" t="s">
        <v>631</v>
      </c>
      <c r="AJ215" s="137" t="s">
        <v>631</v>
      </c>
      <c r="AK215" s="137" t="s">
        <v>631</v>
      </c>
      <c r="AL215" s="137" t="s">
        <v>631</v>
      </c>
      <c r="AM215" s="137">
        <v>0</v>
      </c>
      <c r="AN215" s="137">
        <v>0</v>
      </c>
      <c r="AO215" s="137">
        <v>0</v>
      </c>
    </row>
    <row r="216" spans="1:41" ht="18" customHeight="1">
      <c r="A216" s="136" t="s">
        <v>1013</v>
      </c>
      <c r="B216" s="136" t="s">
        <v>1014</v>
      </c>
      <c r="C216" s="137">
        <v>398</v>
      </c>
      <c r="D216" s="137">
        <v>355</v>
      </c>
      <c r="E216" s="137">
        <v>327</v>
      </c>
      <c r="F216" s="137">
        <v>299</v>
      </c>
      <c r="G216" s="137">
        <v>262</v>
      </c>
      <c r="H216" s="137">
        <v>252</v>
      </c>
      <c r="I216" s="137">
        <v>230</v>
      </c>
      <c r="J216" s="137">
        <v>212</v>
      </c>
      <c r="K216" s="137">
        <v>202</v>
      </c>
      <c r="L216" s="137">
        <v>185</v>
      </c>
      <c r="M216" s="137">
        <v>165</v>
      </c>
      <c r="N216" s="137">
        <v>147</v>
      </c>
      <c r="O216" s="137">
        <v>134</v>
      </c>
      <c r="P216" s="137">
        <v>123</v>
      </c>
      <c r="Q216" s="137">
        <v>110</v>
      </c>
      <c r="R216" s="137">
        <v>97</v>
      </c>
      <c r="S216" s="137">
        <v>85</v>
      </c>
      <c r="T216" s="137">
        <v>68</v>
      </c>
      <c r="U216" s="137">
        <v>57</v>
      </c>
      <c r="V216" s="137">
        <v>51</v>
      </c>
      <c r="W216" s="137">
        <v>44</v>
      </c>
      <c r="X216" s="137">
        <v>44</v>
      </c>
      <c r="Y216" s="137">
        <v>34</v>
      </c>
      <c r="Z216" s="137">
        <v>26</v>
      </c>
      <c r="AA216" s="137">
        <v>18</v>
      </c>
      <c r="AB216" s="137">
        <v>15</v>
      </c>
      <c r="AC216" s="137">
        <v>10</v>
      </c>
      <c r="AD216" s="137">
        <v>8</v>
      </c>
      <c r="AE216" s="137">
        <v>5</v>
      </c>
      <c r="AF216" s="137">
        <v>5</v>
      </c>
      <c r="AG216" s="137" t="s">
        <v>631</v>
      </c>
      <c r="AH216" s="137" t="s">
        <v>631</v>
      </c>
      <c r="AI216" s="137" t="s">
        <v>631</v>
      </c>
      <c r="AJ216" s="137" t="s">
        <v>631</v>
      </c>
      <c r="AK216" s="137" t="s">
        <v>631</v>
      </c>
      <c r="AL216" s="137" t="s">
        <v>631</v>
      </c>
      <c r="AM216" s="137">
        <v>0</v>
      </c>
      <c r="AN216" s="137">
        <v>0</v>
      </c>
      <c r="AO216" s="137">
        <v>0</v>
      </c>
    </row>
    <row r="217" spans="1:41" ht="18" customHeight="1">
      <c r="A217" s="136" t="s">
        <v>1015</v>
      </c>
      <c r="B217" s="136" t="s">
        <v>1016</v>
      </c>
      <c r="C217" s="137">
        <v>610</v>
      </c>
      <c r="D217" s="137">
        <v>528</v>
      </c>
      <c r="E217" s="137">
        <v>481</v>
      </c>
      <c r="F217" s="137">
        <v>450</v>
      </c>
      <c r="G217" s="137">
        <v>401</v>
      </c>
      <c r="H217" s="137">
        <v>383</v>
      </c>
      <c r="I217" s="137">
        <v>351</v>
      </c>
      <c r="J217" s="137">
        <v>302</v>
      </c>
      <c r="K217" s="137">
        <v>279</v>
      </c>
      <c r="L217" s="137">
        <v>264</v>
      </c>
      <c r="M217" s="137">
        <v>251</v>
      </c>
      <c r="N217" s="137">
        <v>214</v>
      </c>
      <c r="O217" s="137">
        <v>192</v>
      </c>
      <c r="P217" s="137">
        <v>167</v>
      </c>
      <c r="Q217" s="137">
        <v>135</v>
      </c>
      <c r="R217" s="137">
        <v>119</v>
      </c>
      <c r="S217" s="137">
        <v>109</v>
      </c>
      <c r="T217" s="137">
        <v>94</v>
      </c>
      <c r="U217" s="137">
        <v>79</v>
      </c>
      <c r="V217" s="137">
        <v>75</v>
      </c>
      <c r="W217" s="137">
        <v>65</v>
      </c>
      <c r="X217" s="137">
        <v>57</v>
      </c>
      <c r="Y217" s="137">
        <v>41</v>
      </c>
      <c r="Z217" s="137">
        <v>37</v>
      </c>
      <c r="AA217" s="137">
        <v>30</v>
      </c>
      <c r="AB217" s="137">
        <v>17</v>
      </c>
      <c r="AC217" s="137">
        <v>14</v>
      </c>
      <c r="AD217" s="137">
        <v>8</v>
      </c>
      <c r="AE217" s="137">
        <v>6</v>
      </c>
      <c r="AF217" s="137" t="s">
        <v>631</v>
      </c>
      <c r="AG217" s="137" t="s">
        <v>631</v>
      </c>
      <c r="AH217" s="137" t="s">
        <v>631</v>
      </c>
      <c r="AI217" s="137" t="s">
        <v>631</v>
      </c>
      <c r="AJ217" s="137" t="s">
        <v>631</v>
      </c>
      <c r="AK217" s="137" t="s">
        <v>631</v>
      </c>
      <c r="AL217" s="137" t="s">
        <v>631</v>
      </c>
      <c r="AM217" s="137">
        <v>0</v>
      </c>
      <c r="AN217" s="137">
        <v>0</v>
      </c>
      <c r="AO217" s="137">
        <v>0</v>
      </c>
    </row>
    <row r="218" spans="1:41" ht="18" customHeight="1">
      <c r="A218" s="136" t="s">
        <v>1017</v>
      </c>
      <c r="B218" s="136" t="s">
        <v>1018</v>
      </c>
      <c r="C218" s="137">
        <v>147</v>
      </c>
      <c r="D218" s="137">
        <v>124</v>
      </c>
      <c r="E218" s="137">
        <v>112</v>
      </c>
      <c r="F218" s="137">
        <v>106</v>
      </c>
      <c r="G218" s="137">
        <v>100</v>
      </c>
      <c r="H218" s="137">
        <v>96</v>
      </c>
      <c r="I218" s="137">
        <v>90</v>
      </c>
      <c r="J218" s="137">
        <v>75</v>
      </c>
      <c r="K218" s="137">
        <v>63</v>
      </c>
      <c r="L218" s="137">
        <v>62</v>
      </c>
      <c r="M218" s="137">
        <v>61</v>
      </c>
      <c r="N218" s="137">
        <v>43</v>
      </c>
      <c r="O218" s="137">
        <v>38</v>
      </c>
      <c r="P218" s="137">
        <v>38</v>
      </c>
      <c r="Q218" s="137">
        <v>31</v>
      </c>
      <c r="R218" s="137">
        <v>33</v>
      </c>
      <c r="S218" s="137">
        <v>26</v>
      </c>
      <c r="T218" s="137">
        <v>19</v>
      </c>
      <c r="U218" s="137">
        <v>16</v>
      </c>
      <c r="V218" s="137">
        <v>15</v>
      </c>
      <c r="W218" s="137">
        <v>13</v>
      </c>
      <c r="X218" s="137">
        <v>16</v>
      </c>
      <c r="Y218" s="137">
        <v>10</v>
      </c>
      <c r="Z218" s="137">
        <v>8</v>
      </c>
      <c r="AA218" s="137">
        <v>7</v>
      </c>
      <c r="AB218" s="137">
        <v>5</v>
      </c>
      <c r="AC218" s="137" t="s">
        <v>631</v>
      </c>
      <c r="AD218" s="137" t="s">
        <v>631</v>
      </c>
      <c r="AE218" s="137" t="s">
        <v>631</v>
      </c>
      <c r="AF218" s="137" t="s">
        <v>631</v>
      </c>
      <c r="AG218" s="137" t="s">
        <v>631</v>
      </c>
      <c r="AH218" s="137" t="s">
        <v>631</v>
      </c>
      <c r="AI218" s="137" t="s">
        <v>631</v>
      </c>
      <c r="AJ218" s="137" t="s">
        <v>631</v>
      </c>
      <c r="AK218" s="137">
        <v>0</v>
      </c>
      <c r="AL218" s="137">
        <v>0</v>
      </c>
      <c r="AM218" s="137">
        <v>0</v>
      </c>
      <c r="AN218" s="137">
        <v>0</v>
      </c>
      <c r="AO218" s="137">
        <v>0</v>
      </c>
    </row>
    <row r="219" spans="1:41" ht="18" customHeight="1">
      <c r="A219" s="136" t="s">
        <v>1019</v>
      </c>
      <c r="B219" s="136" t="s">
        <v>1020</v>
      </c>
      <c r="C219" s="137">
        <v>374</v>
      </c>
      <c r="D219" s="137">
        <v>329</v>
      </c>
      <c r="E219" s="137">
        <v>287</v>
      </c>
      <c r="F219" s="137">
        <v>275</v>
      </c>
      <c r="G219" s="137">
        <v>247</v>
      </c>
      <c r="H219" s="137">
        <v>249</v>
      </c>
      <c r="I219" s="137">
        <v>231</v>
      </c>
      <c r="J219" s="137">
        <v>208</v>
      </c>
      <c r="K219" s="137">
        <v>194</v>
      </c>
      <c r="L219" s="137">
        <v>170</v>
      </c>
      <c r="M219" s="137">
        <v>147</v>
      </c>
      <c r="N219" s="137">
        <v>129</v>
      </c>
      <c r="O219" s="137">
        <v>111</v>
      </c>
      <c r="P219" s="137">
        <v>101</v>
      </c>
      <c r="Q219" s="137">
        <v>88</v>
      </c>
      <c r="R219" s="137">
        <v>76</v>
      </c>
      <c r="S219" s="137">
        <v>61</v>
      </c>
      <c r="T219" s="137">
        <v>57</v>
      </c>
      <c r="U219" s="137">
        <v>51</v>
      </c>
      <c r="V219" s="137">
        <v>44</v>
      </c>
      <c r="W219" s="137">
        <v>41</v>
      </c>
      <c r="X219" s="137">
        <v>32</v>
      </c>
      <c r="Y219" s="137">
        <v>25</v>
      </c>
      <c r="Z219" s="137">
        <v>21</v>
      </c>
      <c r="AA219" s="137">
        <v>16</v>
      </c>
      <c r="AB219" s="137">
        <v>13</v>
      </c>
      <c r="AC219" s="137">
        <v>10</v>
      </c>
      <c r="AD219" s="137">
        <v>9</v>
      </c>
      <c r="AE219" s="137">
        <v>7</v>
      </c>
      <c r="AF219" s="137">
        <v>6</v>
      </c>
      <c r="AG219" s="137">
        <v>6</v>
      </c>
      <c r="AH219" s="137">
        <v>6</v>
      </c>
      <c r="AI219" s="137">
        <v>5</v>
      </c>
      <c r="AJ219" s="137">
        <v>5</v>
      </c>
      <c r="AK219" s="137" t="s">
        <v>631</v>
      </c>
      <c r="AL219" s="137" t="s">
        <v>631</v>
      </c>
      <c r="AM219" s="137">
        <v>0</v>
      </c>
      <c r="AN219" s="137">
        <v>0</v>
      </c>
      <c r="AO219" s="137">
        <v>0</v>
      </c>
    </row>
    <row r="220" spans="1:41" ht="18" customHeight="1">
      <c r="A220" s="136" t="s">
        <v>1021</v>
      </c>
      <c r="B220" s="136" t="s">
        <v>1022</v>
      </c>
      <c r="C220" s="137">
        <v>1807</v>
      </c>
      <c r="D220" s="137">
        <v>1540</v>
      </c>
      <c r="E220" s="137">
        <v>1312</v>
      </c>
      <c r="F220" s="137">
        <v>1113</v>
      </c>
      <c r="G220" s="137">
        <v>942</v>
      </c>
      <c r="H220" s="137">
        <v>914</v>
      </c>
      <c r="I220" s="137">
        <v>826</v>
      </c>
      <c r="J220" s="137">
        <v>819</v>
      </c>
      <c r="K220" s="137">
        <v>816</v>
      </c>
      <c r="L220" s="137">
        <v>812</v>
      </c>
      <c r="M220" s="137">
        <v>786</v>
      </c>
      <c r="N220" s="137">
        <v>722</v>
      </c>
      <c r="O220" s="137">
        <v>664</v>
      </c>
      <c r="P220" s="137">
        <v>628</v>
      </c>
      <c r="Q220" s="137">
        <v>595</v>
      </c>
      <c r="R220" s="137">
        <v>594</v>
      </c>
      <c r="S220" s="137">
        <v>581</v>
      </c>
      <c r="T220" s="137">
        <v>549</v>
      </c>
      <c r="U220" s="137">
        <v>504</v>
      </c>
      <c r="V220" s="137">
        <v>493</v>
      </c>
      <c r="W220" s="137">
        <v>443</v>
      </c>
      <c r="X220" s="137">
        <v>368</v>
      </c>
      <c r="Y220" s="137">
        <v>296</v>
      </c>
      <c r="Z220" s="137">
        <v>255</v>
      </c>
      <c r="AA220" s="137">
        <v>200</v>
      </c>
      <c r="AB220" s="137">
        <v>159</v>
      </c>
      <c r="AC220" s="137">
        <v>65</v>
      </c>
      <c r="AD220" s="137">
        <v>9</v>
      </c>
      <c r="AE220" s="137" t="s">
        <v>631</v>
      </c>
      <c r="AF220" s="137" t="s">
        <v>631</v>
      </c>
      <c r="AG220" s="137" t="s">
        <v>631</v>
      </c>
      <c r="AH220" s="137" t="s">
        <v>631</v>
      </c>
      <c r="AI220" s="137" t="s">
        <v>631</v>
      </c>
      <c r="AJ220" s="137" t="s">
        <v>631</v>
      </c>
      <c r="AK220" s="137" t="s">
        <v>631</v>
      </c>
      <c r="AL220" s="137" t="s">
        <v>631</v>
      </c>
      <c r="AM220" s="137">
        <v>0</v>
      </c>
      <c r="AN220" s="137">
        <v>0</v>
      </c>
      <c r="AO220" s="137">
        <v>0</v>
      </c>
    </row>
    <row r="221" spans="1:41" ht="18" customHeight="1">
      <c r="A221" s="136" t="s">
        <v>1023</v>
      </c>
      <c r="B221" s="136" t="s">
        <v>1024</v>
      </c>
      <c r="C221" s="137">
        <v>340</v>
      </c>
      <c r="D221" s="137">
        <v>286</v>
      </c>
      <c r="E221" s="137">
        <v>259</v>
      </c>
      <c r="F221" s="137">
        <v>237</v>
      </c>
      <c r="G221" s="137">
        <v>202</v>
      </c>
      <c r="H221" s="137">
        <v>191</v>
      </c>
      <c r="I221" s="137">
        <v>173</v>
      </c>
      <c r="J221" s="137">
        <v>152</v>
      </c>
      <c r="K221" s="137">
        <v>148</v>
      </c>
      <c r="L221" s="137">
        <v>143</v>
      </c>
      <c r="M221" s="137">
        <v>124</v>
      </c>
      <c r="N221" s="137">
        <v>109</v>
      </c>
      <c r="O221" s="137">
        <v>96</v>
      </c>
      <c r="P221" s="137">
        <v>80</v>
      </c>
      <c r="Q221" s="137">
        <v>67</v>
      </c>
      <c r="R221" s="137">
        <v>62</v>
      </c>
      <c r="S221" s="137">
        <v>56</v>
      </c>
      <c r="T221" s="137">
        <v>55</v>
      </c>
      <c r="U221" s="137">
        <v>50</v>
      </c>
      <c r="V221" s="137">
        <v>45</v>
      </c>
      <c r="W221" s="137">
        <v>37</v>
      </c>
      <c r="X221" s="137">
        <v>34</v>
      </c>
      <c r="Y221" s="137">
        <v>24</v>
      </c>
      <c r="Z221" s="137">
        <v>22</v>
      </c>
      <c r="AA221" s="137">
        <v>18</v>
      </c>
      <c r="AB221" s="137">
        <v>14</v>
      </c>
      <c r="AC221" s="137">
        <v>13</v>
      </c>
      <c r="AD221" s="137">
        <v>9</v>
      </c>
      <c r="AE221" s="137">
        <v>10</v>
      </c>
      <c r="AF221" s="137">
        <v>6</v>
      </c>
      <c r="AG221" s="137">
        <v>5</v>
      </c>
      <c r="AH221" s="137">
        <v>5</v>
      </c>
      <c r="AI221" s="137" t="s">
        <v>631</v>
      </c>
      <c r="AJ221" s="137" t="s">
        <v>631</v>
      </c>
      <c r="AK221" s="137" t="s">
        <v>631</v>
      </c>
      <c r="AL221" s="137" t="s">
        <v>631</v>
      </c>
      <c r="AM221" s="137">
        <v>0</v>
      </c>
      <c r="AN221" s="137">
        <v>0</v>
      </c>
      <c r="AO221" s="137">
        <v>0</v>
      </c>
    </row>
    <row r="222" spans="1:41" ht="18" customHeight="1">
      <c r="A222" s="136"/>
      <c r="B222" s="136" t="s">
        <v>727</v>
      </c>
      <c r="C222" s="137" t="s">
        <v>631</v>
      </c>
      <c r="D222" s="137">
        <v>0</v>
      </c>
      <c r="E222" s="137">
        <v>0</v>
      </c>
      <c r="F222" s="137">
        <v>0</v>
      </c>
      <c r="G222" s="137">
        <v>0</v>
      </c>
      <c r="H222" s="137">
        <v>0</v>
      </c>
      <c r="I222" s="137">
        <v>0</v>
      </c>
      <c r="J222" s="137">
        <v>0</v>
      </c>
      <c r="K222" s="137">
        <v>0</v>
      </c>
      <c r="L222" s="137">
        <v>0</v>
      </c>
      <c r="M222" s="137">
        <v>0</v>
      </c>
      <c r="N222" s="137">
        <v>0</v>
      </c>
      <c r="O222" s="137">
        <v>0</v>
      </c>
      <c r="P222" s="137">
        <v>0</v>
      </c>
      <c r="Q222" s="137">
        <v>0</v>
      </c>
      <c r="R222" s="137">
        <v>0</v>
      </c>
      <c r="S222" s="137">
        <v>0</v>
      </c>
      <c r="T222" s="137">
        <v>0</v>
      </c>
      <c r="U222" s="137">
        <v>0</v>
      </c>
      <c r="V222" s="137">
        <v>0</v>
      </c>
      <c r="W222" s="137">
        <v>0</v>
      </c>
      <c r="X222" s="137">
        <v>0</v>
      </c>
      <c r="Y222" s="137">
        <v>0</v>
      </c>
      <c r="Z222" s="137">
        <v>0</v>
      </c>
      <c r="AA222" s="137">
        <v>0</v>
      </c>
      <c r="AB222" s="137">
        <v>0</v>
      </c>
      <c r="AC222" s="137">
        <v>0</v>
      </c>
      <c r="AD222" s="137">
        <v>0</v>
      </c>
      <c r="AE222" s="137">
        <v>0</v>
      </c>
      <c r="AF222" s="137">
        <v>0</v>
      </c>
      <c r="AG222" s="137">
        <v>0</v>
      </c>
      <c r="AH222" s="137">
        <v>0</v>
      </c>
      <c r="AI222" s="137">
        <v>0</v>
      </c>
      <c r="AJ222" s="137">
        <v>0</v>
      </c>
      <c r="AK222" s="137">
        <v>0</v>
      </c>
      <c r="AL222" s="137">
        <v>0</v>
      </c>
      <c r="AM222" s="137">
        <v>0</v>
      </c>
      <c r="AN222" s="137">
        <v>0</v>
      </c>
      <c r="AO222" s="137">
        <v>0</v>
      </c>
    </row>
    <row r="223" spans="1:41" ht="18" customHeight="1">
      <c r="A223" s="136" t="s">
        <v>1025</v>
      </c>
      <c r="B223" s="136" t="s">
        <v>1026</v>
      </c>
      <c r="C223" s="137">
        <v>1457</v>
      </c>
      <c r="D223" s="137">
        <v>1248</v>
      </c>
      <c r="E223" s="137">
        <v>1110</v>
      </c>
      <c r="F223" s="137">
        <v>1037</v>
      </c>
      <c r="G223" s="137">
        <v>918</v>
      </c>
      <c r="H223" s="137">
        <v>908</v>
      </c>
      <c r="I223" s="137">
        <v>851</v>
      </c>
      <c r="J223" s="137">
        <v>802</v>
      </c>
      <c r="K223" s="137">
        <v>751</v>
      </c>
      <c r="L223" s="137">
        <v>708</v>
      </c>
      <c r="M223" s="137">
        <v>663</v>
      </c>
      <c r="N223" s="137">
        <v>604</v>
      </c>
      <c r="O223" s="137">
        <v>544</v>
      </c>
      <c r="P223" s="137">
        <v>497</v>
      </c>
      <c r="Q223" s="137">
        <v>426</v>
      </c>
      <c r="R223" s="137">
        <v>392</v>
      </c>
      <c r="S223" s="137">
        <v>336</v>
      </c>
      <c r="T223" s="137">
        <v>303</v>
      </c>
      <c r="U223" s="137">
        <v>236</v>
      </c>
      <c r="V223" s="137">
        <v>212</v>
      </c>
      <c r="W223" s="137">
        <v>178</v>
      </c>
      <c r="X223" s="137">
        <v>163</v>
      </c>
      <c r="Y223" s="137">
        <v>126</v>
      </c>
      <c r="Z223" s="137">
        <v>113</v>
      </c>
      <c r="AA223" s="137">
        <v>94</v>
      </c>
      <c r="AB223" s="137">
        <v>70</v>
      </c>
      <c r="AC223" s="137">
        <v>46</v>
      </c>
      <c r="AD223" s="137">
        <v>34</v>
      </c>
      <c r="AE223" s="137">
        <v>21</v>
      </c>
      <c r="AF223" s="137">
        <v>14</v>
      </c>
      <c r="AG223" s="137">
        <v>14</v>
      </c>
      <c r="AH223" s="137">
        <v>10</v>
      </c>
      <c r="AI223" s="137">
        <v>10</v>
      </c>
      <c r="AJ223" s="137">
        <v>7</v>
      </c>
      <c r="AK223" s="137">
        <v>5</v>
      </c>
      <c r="AL223" s="137">
        <v>5</v>
      </c>
      <c r="AM223" s="137">
        <v>0</v>
      </c>
      <c r="AN223" s="137">
        <v>0</v>
      </c>
      <c r="AO223" s="137">
        <v>0</v>
      </c>
    </row>
    <row r="224" spans="1:41" ht="18" customHeight="1">
      <c r="A224" s="136" t="s">
        <v>1027</v>
      </c>
      <c r="B224" s="136" t="s">
        <v>1028</v>
      </c>
      <c r="C224" s="137">
        <v>219</v>
      </c>
      <c r="D224" s="137">
        <v>188</v>
      </c>
      <c r="E224" s="137">
        <v>166</v>
      </c>
      <c r="F224" s="137">
        <v>160</v>
      </c>
      <c r="G224" s="137">
        <v>134</v>
      </c>
      <c r="H224" s="137">
        <v>137</v>
      </c>
      <c r="I224" s="137">
        <v>118</v>
      </c>
      <c r="J224" s="137">
        <v>105</v>
      </c>
      <c r="K224" s="137">
        <v>108</v>
      </c>
      <c r="L224" s="137">
        <v>104</v>
      </c>
      <c r="M224" s="137">
        <v>100</v>
      </c>
      <c r="N224" s="137">
        <v>94</v>
      </c>
      <c r="O224" s="137">
        <v>85</v>
      </c>
      <c r="P224" s="137">
        <v>78</v>
      </c>
      <c r="Q224" s="137">
        <v>63</v>
      </c>
      <c r="R224" s="137">
        <v>63</v>
      </c>
      <c r="S224" s="137">
        <v>48</v>
      </c>
      <c r="T224" s="137">
        <v>46</v>
      </c>
      <c r="U224" s="137">
        <v>35</v>
      </c>
      <c r="V224" s="137">
        <v>31</v>
      </c>
      <c r="W224" s="137">
        <v>25</v>
      </c>
      <c r="X224" s="137">
        <v>24</v>
      </c>
      <c r="Y224" s="137">
        <v>18</v>
      </c>
      <c r="Z224" s="137">
        <v>17</v>
      </c>
      <c r="AA224" s="137">
        <v>15</v>
      </c>
      <c r="AB224" s="137">
        <v>9</v>
      </c>
      <c r="AC224" s="137">
        <v>5</v>
      </c>
      <c r="AD224" s="137" t="s">
        <v>631</v>
      </c>
      <c r="AE224" s="137" t="s">
        <v>631</v>
      </c>
      <c r="AF224" s="137" t="s">
        <v>631</v>
      </c>
      <c r="AG224" s="137" t="s">
        <v>631</v>
      </c>
      <c r="AH224" s="137" t="s">
        <v>631</v>
      </c>
      <c r="AI224" s="137" t="s">
        <v>631</v>
      </c>
      <c r="AJ224" s="137" t="s">
        <v>631</v>
      </c>
      <c r="AK224" s="137" t="s">
        <v>631</v>
      </c>
      <c r="AL224" s="137" t="s">
        <v>631</v>
      </c>
      <c r="AM224" s="137">
        <v>0</v>
      </c>
      <c r="AN224" s="137">
        <v>0</v>
      </c>
      <c r="AO224" s="137">
        <v>0</v>
      </c>
    </row>
    <row r="225" spans="1:41" ht="18" customHeight="1">
      <c r="A225" s="136" t="s">
        <v>1029</v>
      </c>
      <c r="B225" s="136" t="s">
        <v>1030</v>
      </c>
      <c r="C225" s="137">
        <v>262</v>
      </c>
      <c r="D225" s="137">
        <v>227</v>
      </c>
      <c r="E225" s="137">
        <v>200</v>
      </c>
      <c r="F225" s="137">
        <v>185</v>
      </c>
      <c r="G225" s="137">
        <v>170</v>
      </c>
      <c r="H225" s="137">
        <v>167</v>
      </c>
      <c r="I225" s="137">
        <v>164</v>
      </c>
      <c r="J225" s="137">
        <v>161</v>
      </c>
      <c r="K225" s="137">
        <v>148</v>
      </c>
      <c r="L225" s="137">
        <v>133</v>
      </c>
      <c r="M225" s="137">
        <v>117</v>
      </c>
      <c r="N225" s="137">
        <v>116</v>
      </c>
      <c r="O225" s="137">
        <v>106</v>
      </c>
      <c r="P225" s="137">
        <v>99</v>
      </c>
      <c r="Q225" s="137">
        <v>90</v>
      </c>
      <c r="R225" s="137">
        <v>80</v>
      </c>
      <c r="S225" s="137">
        <v>71</v>
      </c>
      <c r="T225" s="137">
        <v>53</v>
      </c>
      <c r="U225" s="137">
        <v>46</v>
      </c>
      <c r="V225" s="137">
        <v>39</v>
      </c>
      <c r="W225" s="137">
        <v>29</v>
      </c>
      <c r="X225" s="137">
        <v>28</v>
      </c>
      <c r="Y225" s="137">
        <v>21</v>
      </c>
      <c r="Z225" s="137">
        <v>19</v>
      </c>
      <c r="AA225" s="137">
        <v>14</v>
      </c>
      <c r="AB225" s="137">
        <v>12</v>
      </c>
      <c r="AC225" s="137">
        <v>7</v>
      </c>
      <c r="AD225" s="137">
        <v>7</v>
      </c>
      <c r="AE225" s="137">
        <v>7</v>
      </c>
      <c r="AF225" s="137">
        <v>7</v>
      </c>
      <c r="AG225" s="137">
        <v>7</v>
      </c>
      <c r="AH225" s="137">
        <v>5</v>
      </c>
      <c r="AI225" s="137">
        <v>5</v>
      </c>
      <c r="AJ225" s="137" t="s">
        <v>631</v>
      </c>
      <c r="AK225" s="137" t="s">
        <v>631</v>
      </c>
      <c r="AL225" s="137" t="s">
        <v>631</v>
      </c>
      <c r="AM225" s="137">
        <v>0</v>
      </c>
      <c r="AN225" s="137">
        <v>0</v>
      </c>
      <c r="AO225" s="137">
        <v>0</v>
      </c>
    </row>
    <row r="226" spans="1:41" ht="18" customHeight="1">
      <c r="A226" s="136" t="s">
        <v>1031</v>
      </c>
      <c r="B226" s="136" t="s">
        <v>1032</v>
      </c>
      <c r="C226" s="137">
        <v>82</v>
      </c>
      <c r="D226" s="137">
        <v>71</v>
      </c>
      <c r="E226" s="137">
        <v>63</v>
      </c>
      <c r="F226" s="137">
        <v>62</v>
      </c>
      <c r="G226" s="137">
        <v>56</v>
      </c>
      <c r="H226" s="137">
        <v>52</v>
      </c>
      <c r="I226" s="137">
        <v>47</v>
      </c>
      <c r="J226" s="137">
        <v>44</v>
      </c>
      <c r="K226" s="137">
        <v>42</v>
      </c>
      <c r="L226" s="137">
        <v>37</v>
      </c>
      <c r="M226" s="137">
        <v>30</v>
      </c>
      <c r="N226" s="137">
        <v>29</v>
      </c>
      <c r="O226" s="137">
        <v>28</v>
      </c>
      <c r="P226" s="137">
        <v>25</v>
      </c>
      <c r="Q226" s="137">
        <v>22</v>
      </c>
      <c r="R226" s="137">
        <v>22</v>
      </c>
      <c r="S226" s="137">
        <v>18</v>
      </c>
      <c r="T226" s="137">
        <v>18</v>
      </c>
      <c r="U226" s="137">
        <v>12</v>
      </c>
      <c r="V226" s="137">
        <v>13</v>
      </c>
      <c r="W226" s="137">
        <v>11</v>
      </c>
      <c r="X226" s="137">
        <v>10</v>
      </c>
      <c r="Y226" s="137">
        <v>8</v>
      </c>
      <c r="Z226" s="137">
        <v>10</v>
      </c>
      <c r="AA226" s="137">
        <v>10</v>
      </c>
      <c r="AB226" s="137">
        <v>5</v>
      </c>
      <c r="AC226" s="137" t="s">
        <v>631</v>
      </c>
      <c r="AD226" s="137" t="s">
        <v>631</v>
      </c>
      <c r="AE226" s="137" t="s">
        <v>631</v>
      </c>
      <c r="AF226" s="137" t="s">
        <v>631</v>
      </c>
      <c r="AG226" s="137" t="s">
        <v>631</v>
      </c>
      <c r="AH226" s="137" t="s">
        <v>631</v>
      </c>
      <c r="AI226" s="137" t="s">
        <v>631</v>
      </c>
      <c r="AJ226" s="137">
        <v>0</v>
      </c>
      <c r="AK226" s="137">
        <v>0</v>
      </c>
      <c r="AL226" s="137">
        <v>0</v>
      </c>
      <c r="AM226" s="137">
        <v>0</v>
      </c>
      <c r="AN226" s="137">
        <v>0</v>
      </c>
      <c r="AO226" s="137">
        <v>0</v>
      </c>
    </row>
    <row r="227" spans="1:41" ht="18" customHeight="1">
      <c r="A227" s="136" t="s">
        <v>1033</v>
      </c>
      <c r="B227" s="136" t="s">
        <v>1034</v>
      </c>
      <c r="C227" s="137">
        <v>268</v>
      </c>
      <c r="D227" s="137">
        <v>228</v>
      </c>
      <c r="E227" s="137">
        <v>200</v>
      </c>
      <c r="F227" s="137">
        <v>177</v>
      </c>
      <c r="G227" s="137">
        <v>149</v>
      </c>
      <c r="H227" s="137">
        <v>147</v>
      </c>
      <c r="I227" s="137">
        <v>136</v>
      </c>
      <c r="J227" s="137">
        <v>129</v>
      </c>
      <c r="K227" s="137">
        <v>115</v>
      </c>
      <c r="L227" s="137">
        <v>115</v>
      </c>
      <c r="M227" s="137">
        <v>121</v>
      </c>
      <c r="N227" s="137">
        <v>99</v>
      </c>
      <c r="O227" s="137">
        <v>82</v>
      </c>
      <c r="P227" s="137">
        <v>75</v>
      </c>
      <c r="Q227" s="137">
        <v>61</v>
      </c>
      <c r="R227" s="137">
        <v>57</v>
      </c>
      <c r="S227" s="137">
        <v>48</v>
      </c>
      <c r="T227" s="137">
        <v>43</v>
      </c>
      <c r="U227" s="137">
        <v>33</v>
      </c>
      <c r="V227" s="137">
        <v>31</v>
      </c>
      <c r="W227" s="137">
        <v>32</v>
      </c>
      <c r="X227" s="137">
        <v>30</v>
      </c>
      <c r="Y227" s="137">
        <v>20</v>
      </c>
      <c r="Z227" s="137">
        <v>18</v>
      </c>
      <c r="AA227" s="137">
        <v>13</v>
      </c>
      <c r="AB227" s="137">
        <v>6</v>
      </c>
      <c r="AC227" s="137" t="s">
        <v>631</v>
      </c>
      <c r="AD227" s="137" t="s">
        <v>631</v>
      </c>
      <c r="AE227" s="137">
        <v>0</v>
      </c>
      <c r="AF227" s="137">
        <v>0</v>
      </c>
      <c r="AG227" s="137">
        <v>0</v>
      </c>
      <c r="AH227" s="137">
        <v>0</v>
      </c>
      <c r="AI227" s="137">
        <v>0</v>
      </c>
      <c r="AJ227" s="137">
        <v>0</v>
      </c>
      <c r="AK227" s="137">
        <v>0</v>
      </c>
      <c r="AL227" s="137">
        <v>0</v>
      </c>
      <c r="AM227" s="137">
        <v>0</v>
      </c>
      <c r="AN227" s="137">
        <v>0</v>
      </c>
      <c r="AO227" s="137">
        <v>0</v>
      </c>
    </row>
    <row r="228" spans="1:41" ht="18" customHeight="1">
      <c r="A228" s="136" t="s">
        <v>1035</v>
      </c>
      <c r="B228" s="136" t="s">
        <v>1036</v>
      </c>
      <c r="C228" s="137">
        <v>175</v>
      </c>
      <c r="D228" s="137">
        <v>147</v>
      </c>
      <c r="E228" s="137">
        <v>138</v>
      </c>
      <c r="F228" s="137">
        <v>122</v>
      </c>
      <c r="G228" s="137">
        <v>110</v>
      </c>
      <c r="H228" s="137">
        <v>106</v>
      </c>
      <c r="I228" s="137">
        <v>100</v>
      </c>
      <c r="J228" s="137">
        <v>94</v>
      </c>
      <c r="K228" s="137">
        <v>88</v>
      </c>
      <c r="L228" s="137">
        <v>79</v>
      </c>
      <c r="M228" s="137">
        <v>75</v>
      </c>
      <c r="N228" s="137">
        <v>58</v>
      </c>
      <c r="O228" s="137">
        <v>50</v>
      </c>
      <c r="P228" s="137">
        <v>47</v>
      </c>
      <c r="Q228" s="137">
        <v>41</v>
      </c>
      <c r="R228" s="137">
        <v>40</v>
      </c>
      <c r="S228" s="137">
        <v>37</v>
      </c>
      <c r="T228" s="137">
        <v>33</v>
      </c>
      <c r="U228" s="137">
        <v>25</v>
      </c>
      <c r="V228" s="137">
        <v>21</v>
      </c>
      <c r="W228" s="137">
        <v>18</v>
      </c>
      <c r="X228" s="137">
        <v>15</v>
      </c>
      <c r="Y228" s="137">
        <v>12</v>
      </c>
      <c r="Z228" s="137">
        <v>10</v>
      </c>
      <c r="AA228" s="137">
        <v>9</v>
      </c>
      <c r="AB228" s="137">
        <v>10</v>
      </c>
      <c r="AC228" s="137" t="s">
        <v>631</v>
      </c>
      <c r="AD228" s="137" t="s">
        <v>631</v>
      </c>
      <c r="AE228" s="137">
        <v>0</v>
      </c>
      <c r="AF228" s="137">
        <v>0</v>
      </c>
      <c r="AG228" s="137">
        <v>0</v>
      </c>
      <c r="AH228" s="137">
        <v>0</v>
      </c>
      <c r="AI228" s="137" t="s">
        <v>631</v>
      </c>
      <c r="AJ228" s="137">
        <v>0</v>
      </c>
      <c r="AK228" s="137">
        <v>0</v>
      </c>
      <c r="AL228" s="137">
        <v>0</v>
      </c>
      <c r="AM228" s="137">
        <v>0</v>
      </c>
      <c r="AN228" s="137">
        <v>0</v>
      </c>
      <c r="AO228" s="137">
        <v>0</v>
      </c>
    </row>
    <row r="229" spans="1:41" ht="18" customHeight="1">
      <c r="A229" s="136" t="s">
        <v>1037</v>
      </c>
      <c r="B229" s="136" t="s">
        <v>1038</v>
      </c>
      <c r="C229" s="137">
        <v>164</v>
      </c>
      <c r="D229" s="137">
        <v>140</v>
      </c>
      <c r="E229" s="137">
        <v>124</v>
      </c>
      <c r="F229" s="137">
        <v>114</v>
      </c>
      <c r="G229" s="137">
        <v>111</v>
      </c>
      <c r="H229" s="137">
        <v>115</v>
      </c>
      <c r="I229" s="137">
        <v>104</v>
      </c>
      <c r="J229" s="137">
        <v>101</v>
      </c>
      <c r="K229" s="137">
        <v>93</v>
      </c>
      <c r="L229" s="137">
        <v>87</v>
      </c>
      <c r="M229" s="137">
        <v>76</v>
      </c>
      <c r="N229" s="137">
        <v>74</v>
      </c>
      <c r="O229" s="137">
        <v>70</v>
      </c>
      <c r="P229" s="137">
        <v>66</v>
      </c>
      <c r="Q229" s="137">
        <v>53</v>
      </c>
      <c r="R229" s="137">
        <v>48</v>
      </c>
      <c r="S229" s="137">
        <v>43</v>
      </c>
      <c r="T229" s="137">
        <v>44</v>
      </c>
      <c r="U229" s="137">
        <v>33</v>
      </c>
      <c r="V229" s="137">
        <v>32</v>
      </c>
      <c r="W229" s="137">
        <v>20</v>
      </c>
      <c r="X229" s="137">
        <v>19</v>
      </c>
      <c r="Y229" s="137">
        <v>18</v>
      </c>
      <c r="Z229" s="137">
        <v>16</v>
      </c>
      <c r="AA229" s="137">
        <v>14</v>
      </c>
      <c r="AB229" s="137">
        <v>13</v>
      </c>
      <c r="AC229" s="137">
        <v>9</v>
      </c>
      <c r="AD229" s="137">
        <v>8</v>
      </c>
      <c r="AE229" s="137" t="s">
        <v>631</v>
      </c>
      <c r="AF229" s="137" t="s">
        <v>631</v>
      </c>
      <c r="AG229" s="137" t="s">
        <v>631</v>
      </c>
      <c r="AH229" s="137" t="s">
        <v>631</v>
      </c>
      <c r="AI229" s="137" t="s">
        <v>631</v>
      </c>
      <c r="AJ229" s="137" t="s">
        <v>631</v>
      </c>
      <c r="AK229" s="137" t="s">
        <v>631</v>
      </c>
      <c r="AL229" s="137" t="s">
        <v>631</v>
      </c>
      <c r="AM229" s="137">
        <v>0</v>
      </c>
      <c r="AN229" s="137">
        <v>0</v>
      </c>
      <c r="AO229" s="137">
        <v>0</v>
      </c>
    </row>
    <row r="230" spans="1:41" ht="18" customHeight="1">
      <c r="A230" s="136" t="s">
        <v>1039</v>
      </c>
      <c r="B230" s="136" t="s">
        <v>1040</v>
      </c>
      <c r="C230" s="137">
        <v>285</v>
      </c>
      <c r="D230" s="137">
        <v>246</v>
      </c>
      <c r="E230" s="137">
        <v>218</v>
      </c>
      <c r="F230" s="137">
        <v>217</v>
      </c>
      <c r="G230" s="137">
        <v>188</v>
      </c>
      <c r="H230" s="137">
        <v>184</v>
      </c>
      <c r="I230" s="137">
        <v>182</v>
      </c>
      <c r="J230" s="137">
        <v>168</v>
      </c>
      <c r="K230" s="137">
        <v>157</v>
      </c>
      <c r="L230" s="137">
        <v>153</v>
      </c>
      <c r="M230" s="137">
        <v>144</v>
      </c>
      <c r="N230" s="137">
        <v>134</v>
      </c>
      <c r="O230" s="137">
        <v>123</v>
      </c>
      <c r="P230" s="137">
        <v>107</v>
      </c>
      <c r="Q230" s="137">
        <v>96</v>
      </c>
      <c r="R230" s="137">
        <v>82</v>
      </c>
      <c r="S230" s="137">
        <v>71</v>
      </c>
      <c r="T230" s="137">
        <v>66</v>
      </c>
      <c r="U230" s="137">
        <v>52</v>
      </c>
      <c r="V230" s="137">
        <v>45</v>
      </c>
      <c r="W230" s="137">
        <v>43</v>
      </c>
      <c r="X230" s="137">
        <v>37</v>
      </c>
      <c r="Y230" s="137">
        <v>29</v>
      </c>
      <c r="Z230" s="137">
        <v>23</v>
      </c>
      <c r="AA230" s="137">
        <v>19</v>
      </c>
      <c r="AB230" s="137">
        <v>15</v>
      </c>
      <c r="AC230" s="137">
        <v>15</v>
      </c>
      <c r="AD230" s="137">
        <v>9</v>
      </c>
      <c r="AE230" s="137">
        <v>7</v>
      </c>
      <c r="AF230" s="137" t="s">
        <v>631</v>
      </c>
      <c r="AG230" s="137" t="s">
        <v>631</v>
      </c>
      <c r="AH230" s="137" t="s">
        <v>631</v>
      </c>
      <c r="AI230" s="137" t="s">
        <v>631</v>
      </c>
      <c r="AJ230" s="137">
        <v>0</v>
      </c>
      <c r="AK230" s="137">
        <v>0</v>
      </c>
      <c r="AL230" s="137">
        <v>0</v>
      </c>
      <c r="AM230" s="137">
        <v>0</v>
      </c>
      <c r="AN230" s="137">
        <v>0</v>
      </c>
      <c r="AO230" s="137">
        <v>0</v>
      </c>
    </row>
    <row r="231" spans="1:41" ht="18" customHeight="1">
      <c r="A231" s="136"/>
      <c r="B231" s="136" t="s">
        <v>727</v>
      </c>
      <c r="C231" s="137" t="s">
        <v>631</v>
      </c>
      <c r="D231" s="137" t="s">
        <v>631</v>
      </c>
      <c r="E231" s="137" t="s">
        <v>631</v>
      </c>
      <c r="F231" s="137">
        <v>0</v>
      </c>
      <c r="G231" s="137">
        <v>0</v>
      </c>
      <c r="H231" s="137">
        <v>0</v>
      </c>
      <c r="I231" s="137">
        <v>0</v>
      </c>
      <c r="J231" s="137">
        <v>0</v>
      </c>
      <c r="K231" s="137">
        <v>0</v>
      </c>
      <c r="L231" s="137">
        <v>0</v>
      </c>
      <c r="M231" s="137">
        <v>0</v>
      </c>
      <c r="N231" s="137">
        <v>0</v>
      </c>
      <c r="O231" s="137">
        <v>0</v>
      </c>
      <c r="P231" s="137">
        <v>0</v>
      </c>
      <c r="Q231" s="137">
        <v>0</v>
      </c>
      <c r="R231" s="137">
        <v>0</v>
      </c>
      <c r="S231" s="137">
        <v>0</v>
      </c>
      <c r="T231" s="137">
        <v>0</v>
      </c>
      <c r="U231" s="137">
        <v>0</v>
      </c>
      <c r="V231" s="137">
        <v>0</v>
      </c>
      <c r="W231" s="137">
        <v>0</v>
      </c>
      <c r="X231" s="137">
        <v>0</v>
      </c>
      <c r="Y231" s="137">
        <v>0</v>
      </c>
      <c r="Z231" s="137">
        <v>0</v>
      </c>
      <c r="AA231" s="137">
        <v>0</v>
      </c>
      <c r="AB231" s="137">
        <v>0</v>
      </c>
      <c r="AC231" s="137">
        <v>0</v>
      </c>
      <c r="AD231" s="137">
        <v>0</v>
      </c>
      <c r="AE231" s="137">
        <v>0</v>
      </c>
      <c r="AF231" s="137">
        <v>0</v>
      </c>
      <c r="AG231" s="137">
        <v>0</v>
      </c>
      <c r="AH231" s="137">
        <v>0</v>
      </c>
      <c r="AI231" s="137">
        <v>0</v>
      </c>
      <c r="AJ231" s="137">
        <v>0</v>
      </c>
      <c r="AK231" s="137">
        <v>0</v>
      </c>
      <c r="AL231" s="137">
        <v>0</v>
      </c>
      <c r="AM231" s="137">
        <v>0</v>
      </c>
      <c r="AN231" s="137">
        <v>0</v>
      </c>
      <c r="AO231" s="137">
        <v>0</v>
      </c>
    </row>
    <row r="232" spans="1:41" ht="18" customHeight="1">
      <c r="A232" s="136" t="s">
        <v>1041</v>
      </c>
      <c r="B232" s="136" t="s">
        <v>1042</v>
      </c>
      <c r="C232" s="137">
        <v>1567</v>
      </c>
      <c r="D232" s="137">
        <v>1324</v>
      </c>
      <c r="E232" s="137">
        <v>1144</v>
      </c>
      <c r="F232" s="137">
        <v>1055</v>
      </c>
      <c r="G232" s="137">
        <v>924</v>
      </c>
      <c r="H232" s="137">
        <v>901</v>
      </c>
      <c r="I232" s="137">
        <v>825</v>
      </c>
      <c r="J232" s="137">
        <v>790</v>
      </c>
      <c r="K232" s="137">
        <v>747</v>
      </c>
      <c r="L232" s="137">
        <v>711</v>
      </c>
      <c r="M232" s="137">
        <v>660</v>
      </c>
      <c r="N232" s="137">
        <v>614</v>
      </c>
      <c r="O232" s="137">
        <v>542</v>
      </c>
      <c r="P232" s="137">
        <v>495</v>
      </c>
      <c r="Q232" s="137">
        <v>434</v>
      </c>
      <c r="R232" s="137">
        <v>386</v>
      </c>
      <c r="S232" s="137">
        <v>338</v>
      </c>
      <c r="T232" s="137">
        <v>305</v>
      </c>
      <c r="U232" s="137">
        <v>274</v>
      </c>
      <c r="V232" s="137">
        <v>248</v>
      </c>
      <c r="W232" s="137">
        <v>215</v>
      </c>
      <c r="X232" s="137">
        <v>176</v>
      </c>
      <c r="Y232" s="137">
        <v>130</v>
      </c>
      <c r="Z232" s="137">
        <v>106</v>
      </c>
      <c r="AA232" s="137">
        <v>82</v>
      </c>
      <c r="AB232" s="137">
        <v>59</v>
      </c>
      <c r="AC232" s="137">
        <v>49</v>
      </c>
      <c r="AD232" s="137">
        <v>36</v>
      </c>
      <c r="AE232" s="137">
        <v>22</v>
      </c>
      <c r="AF232" s="137">
        <v>15</v>
      </c>
      <c r="AG232" s="137">
        <v>14</v>
      </c>
      <c r="AH232" s="137">
        <v>14</v>
      </c>
      <c r="AI232" s="137">
        <v>12</v>
      </c>
      <c r="AJ232" s="137">
        <v>7</v>
      </c>
      <c r="AK232" s="137">
        <v>5</v>
      </c>
      <c r="AL232" s="137">
        <v>5</v>
      </c>
      <c r="AM232" s="137">
        <v>0</v>
      </c>
      <c r="AN232" s="137">
        <v>0</v>
      </c>
      <c r="AO232" s="137">
        <v>0</v>
      </c>
    </row>
    <row r="233" spans="1:41" ht="18" customHeight="1">
      <c r="A233" s="136" t="s">
        <v>1043</v>
      </c>
      <c r="B233" s="136" t="s">
        <v>1044</v>
      </c>
      <c r="C233" s="137">
        <v>210</v>
      </c>
      <c r="D233" s="137">
        <v>176</v>
      </c>
      <c r="E233" s="137">
        <v>153</v>
      </c>
      <c r="F233" s="137">
        <v>144</v>
      </c>
      <c r="G233" s="137">
        <v>132</v>
      </c>
      <c r="H233" s="137">
        <v>125</v>
      </c>
      <c r="I233" s="137">
        <v>115</v>
      </c>
      <c r="J233" s="137">
        <v>107</v>
      </c>
      <c r="K233" s="137">
        <v>96</v>
      </c>
      <c r="L233" s="137">
        <v>92</v>
      </c>
      <c r="M233" s="137">
        <v>83</v>
      </c>
      <c r="N233" s="137">
        <v>77</v>
      </c>
      <c r="O233" s="137">
        <v>63</v>
      </c>
      <c r="P233" s="137">
        <v>63</v>
      </c>
      <c r="Q233" s="137">
        <v>60</v>
      </c>
      <c r="R233" s="137">
        <v>55</v>
      </c>
      <c r="S233" s="137">
        <v>49</v>
      </c>
      <c r="T233" s="137">
        <v>45</v>
      </c>
      <c r="U233" s="137">
        <v>41</v>
      </c>
      <c r="V233" s="137">
        <v>35</v>
      </c>
      <c r="W233" s="137">
        <v>26</v>
      </c>
      <c r="X233" s="137">
        <v>23</v>
      </c>
      <c r="Y233" s="137">
        <v>19</v>
      </c>
      <c r="Z233" s="137">
        <v>16</v>
      </c>
      <c r="AA233" s="137">
        <v>13</v>
      </c>
      <c r="AB233" s="137">
        <v>11</v>
      </c>
      <c r="AC233" s="137">
        <v>8</v>
      </c>
      <c r="AD233" s="137">
        <v>6</v>
      </c>
      <c r="AE233" s="137" t="s">
        <v>631</v>
      </c>
      <c r="AF233" s="137" t="s">
        <v>631</v>
      </c>
      <c r="AG233" s="137" t="s">
        <v>631</v>
      </c>
      <c r="AH233" s="137" t="s">
        <v>631</v>
      </c>
      <c r="AI233" s="137" t="s">
        <v>631</v>
      </c>
      <c r="AJ233" s="137" t="s">
        <v>631</v>
      </c>
      <c r="AK233" s="137" t="s">
        <v>631</v>
      </c>
      <c r="AL233" s="137" t="s">
        <v>631</v>
      </c>
      <c r="AM233" s="137">
        <v>0</v>
      </c>
      <c r="AN233" s="137">
        <v>0</v>
      </c>
      <c r="AO233" s="137">
        <v>0</v>
      </c>
    </row>
    <row r="234" spans="1:41" ht="18" customHeight="1">
      <c r="A234" s="136" t="s">
        <v>1045</v>
      </c>
      <c r="B234" s="136" t="s">
        <v>1046</v>
      </c>
      <c r="C234" s="137">
        <v>489</v>
      </c>
      <c r="D234" s="137">
        <v>433</v>
      </c>
      <c r="E234" s="137">
        <v>364</v>
      </c>
      <c r="F234" s="137">
        <v>346</v>
      </c>
      <c r="G234" s="137">
        <v>306</v>
      </c>
      <c r="H234" s="137">
        <v>292</v>
      </c>
      <c r="I234" s="137">
        <v>265</v>
      </c>
      <c r="J234" s="137">
        <v>259</v>
      </c>
      <c r="K234" s="137">
        <v>249</v>
      </c>
      <c r="L234" s="137">
        <v>228</v>
      </c>
      <c r="M234" s="137">
        <v>209</v>
      </c>
      <c r="N234" s="137">
        <v>188</v>
      </c>
      <c r="O234" s="137">
        <v>164</v>
      </c>
      <c r="P234" s="137">
        <v>148</v>
      </c>
      <c r="Q234" s="137">
        <v>128</v>
      </c>
      <c r="R234" s="137">
        <v>118</v>
      </c>
      <c r="S234" s="137">
        <v>102</v>
      </c>
      <c r="T234" s="137">
        <v>95</v>
      </c>
      <c r="U234" s="137">
        <v>90</v>
      </c>
      <c r="V234" s="137">
        <v>84</v>
      </c>
      <c r="W234" s="137">
        <v>75</v>
      </c>
      <c r="X234" s="137">
        <v>60</v>
      </c>
      <c r="Y234" s="137">
        <v>48</v>
      </c>
      <c r="Z234" s="137">
        <v>38</v>
      </c>
      <c r="AA234" s="137">
        <v>28</v>
      </c>
      <c r="AB234" s="137">
        <v>20</v>
      </c>
      <c r="AC234" s="137">
        <v>18</v>
      </c>
      <c r="AD234" s="137">
        <v>16</v>
      </c>
      <c r="AE234" s="137">
        <v>12</v>
      </c>
      <c r="AF234" s="137">
        <v>11</v>
      </c>
      <c r="AG234" s="137">
        <v>10</v>
      </c>
      <c r="AH234" s="137">
        <v>10</v>
      </c>
      <c r="AI234" s="137">
        <v>8</v>
      </c>
      <c r="AJ234" s="137" t="s">
        <v>631</v>
      </c>
      <c r="AK234" s="137" t="s">
        <v>631</v>
      </c>
      <c r="AL234" s="137" t="s">
        <v>631</v>
      </c>
      <c r="AM234" s="137">
        <v>0</v>
      </c>
      <c r="AN234" s="137">
        <v>0</v>
      </c>
      <c r="AO234" s="137">
        <v>0</v>
      </c>
    </row>
    <row r="235" spans="1:41" ht="18" customHeight="1">
      <c r="A235" s="136" t="s">
        <v>1047</v>
      </c>
      <c r="B235" s="136" t="s">
        <v>1048</v>
      </c>
      <c r="C235" s="137">
        <v>196</v>
      </c>
      <c r="D235" s="137">
        <v>156</v>
      </c>
      <c r="E235" s="137">
        <v>134</v>
      </c>
      <c r="F235" s="137">
        <v>125</v>
      </c>
      <c r="G235" s="137">
        <v>100</v>
      </c>
      <c r="H235" s="137">
        <v>92</v>
      </c>
      <c r="I235" s="137">
        <v>81</v>
      </c>
      <c r="J235" s="137">
        <v>76</v>
      </c>
      <c r="K235" s="137">
        <v>70</v>
      </c>
      <c r="L235" s="137">
        <v>69</v>
      </c>
      <c r="M235" s="137">
        <v>66</v>
      </c>
      <c r="N235" s="137">
        <v>66</v>
      </c>
      <c r="O235" s="137">
        <v>59</v>
      </c>
      <c r="P235" s="137">
        <v>52</v>
      </c>
      <c r="Q235" s="137">
        <v>46</v>
      </c>
      <c r="R235" s="137">
        <v>40</v>
      </c>
      <c r="S235" s="137">
        <v>35</v>
      </c>
      <c r="T235" s="137">
        <v>32</v>
      </c>
      <c r="U235" s="137">
        <v>27</v>
      </c>
      <c r="V235" s="137">
        <v>26</v>
      </c>
      <c r="W235" s="137">
        <v>21</v>
      </c>
      <c r="X235" s="137">
        <v>18</v>
      </c>
      <c r="Y235" s="137">
        <v>13</v>
      </c>
      <c r="Z235" s="137">
        <v>11</v>
      </c>
      <c r="AA235" s="137">
        <v>10</v>
      </c>
      <c r="AB235" s="137">
        <v>7</v>
      </c>
      <c r="AC235" s="137">
        <v>7</v>
      </c>
      <c r="AD235" s="137" t="s">
        <v>631</v>
      </c>
      <c r="AE235" s="137" t="s">
        <v>631</v>
      </c>
      <c r="AF235" s="137" t="s">
        <v>631</v>
      </c>
      <c r="AG235" s="137" t="s">
        <v>631</v>
      </c>
      <c r="AH235" s="137" t="s">
        <v>631</v>
      </c>
      <c r="AI235" s="137" t="s">
        <v>631</v>
      </c>
      <c r="AJ235" s="137" t="s">
        <v>631</v>
      </c>
      <c r="AK235" s="137" t="s">
        <v>631</v>
      </c>
      <c r="AL235" s="137" t="s">
        <v>631</v>
      </c>
      <c r="AM235" s="137">
        <v>0</v>
      </c>
      <c r="AN235" s="137">
        <v>0</v>
      </c>
      <c r="AO235" s="137">
        <v>0</v>
      </c>
    </row>
    <row r="236" spans="1:41" ht="18" customHeight="1">
      <c r="A236" s="136" t="s">
        <v>1049</v>
      </c>
      <c r="B236" s="136" t="s">
        <v>1050</v>
      </c>
      <c r="C236" s="137">
        <v>280</v>
      </c>
      <c r="D236" s="137">
        <v>219</v>
      </c>
      <c r="E236" s="137">
        <v>185</v>
      </c>
      <c r="F236" s="137">
        <v>162</v>
      </c>
      <c r="G236" s="137">
        <v>148</v>
      </c>
      <c r="H236" s="137">
        <v>151</v>
      </c>
      <c r="I236" s="137">
        <v>137</v>
      </c>
      <c r="J236" s="137">
        <v>134</v>
      </c>
      <c r="K236" s="137">
        <v>126</v>
      </c>
      <c r="L236" s="137">
        <v>125</v>
      </c>
      <c r="M236" s="137">
        <v>114</v>
      </c>
      <c r="N236" s="137">
        <v>108</v>
      </c>
      <c r="O236" s="137">
        <v>98</v>
      </c>
      <c r="P236" s="137">
        <v>91</v>
      </c>
      <c r="Q236" s="137">
        <v>80</v>
      </c>
      <c r="R236" s="137">
        <v>67</v>
      </c>
      <c r="S236" s="137">
        <v>63</v>
      </c>
      <c r="T236" s="137">
        <v>54</v>
      </c>
      <c r="U236" s="137">
        <v>47</v>
      </c>
      <c r="V236" s="137">
        <v>41</v>
      </c>
      <c r="W236" s="137">
        <v>36</v>
      </c>
      <c r="X236" s="137">
        <v>24</v>
      </c>
      <c r="Y236" s="137">
        <v>19</v>
      </c>
      <c r="Z236" s="137">
        <v>16</v>
      </c>
      <c r="AA236" s="137">
        <v>15</v>
      </c>
      <c r="AB236" s="137">
        <v>11</v>
      </c>
      <c r="AC236" s="137">
        <v>9</v>
      </c>
      <c r="AD236" s="137">
        <v>5</v>
      </c>
      <c r="AE236" s="137" t="s">
        <v>631</v>
      </c>
      <c r="AF236" s="137" t="s">
        <v>631</v>
      </c>
      <c r="AG236" s="137" t="s">
        <v>631</v>
      </c>
      <c r="AH236" s="137" t="s">
        <v>631</v>
      </c>
      <c r="AI236" s="137" t="s">
        <v>631</v>
      </c>
      <c r="AJ236" s="137" t="s">
        <v>631</v>
      </c>
      <c r="AK236" s="137" t="s">
        <v>631</v>
      </c>
      <c r="AL236" s="137" t="s">
        <v>631</v>
      </c>
      <c r="AM236" s="137">
        <v>0</v>
      </c>
      <c r="AN236" s="137">
        <v>0</v>
      </c>
      <c r="AO236" s="137">
        <v>0</v>
      </c>
    </row>
    <row r="237" spans="1:41" ht="18" customHeight="1">
      <c r="A237" s="136" t="s">
        <v>1051</v>
      </c>
      <c r="B237" s="136" t="s">
        <v>1052</v>
      </c>
      <c r="C237" s="137">
        <v>392</v>
      </c>
      <c r="D237" s="137">
        <v>340</v>
      </c>
      <c r="E237" s="137">
        <v>308</v>
      </c>
      <c r="F237" s="137">
        <v>278</v>
      </c>
      <c r="G237" s="137">
        <v>238</v>
      </c>
      <c r="H237" s="137">
        <v>241</v>
      </c>
      <c r="I237" s="137">
        <v>227</v>
      </c>
      <c r="J237" s="137">
        <v>214</v>
      </c>
      <c r="K237" s="137">
        <v>206</v>
      </c>
      <c r="L237" s="137">
        <v>197</v>
      </c>
      <c r="M237" s="137">
        <v>188</v>
      </c>
      <c r="N237" s="137">
        <v>175</v>
      </c>
      <c r="O237" s="137">
        <v>158</v>
      </c>
      <c r="P237" s="137">
        <v>141</v>
      </c>
      <c r="Q237" s="137">
        <v>120</v>
      </c>
      <c r="R237" s="137">
        <v>106</v>
      </c>
      <c r="S237" s="137">
        <v>89</v>
      </c>
      <c r="T237" s="137">
        <v>79</v>
      </c>
      <c r="U237" s="137">
        <v>69</v>
      </c>
      <c r="V237" s="137">
        <v>62</v>
      </c>
      <c r="W237" s="137">
        <v>57</v>
      </c>
      <c r="X237" s="137">
        <v>51</v>
      </c>
      <c r="Y237" s="137">
        <v>31</v>
      </c>
      <c r="Z237" s="137">
        <v>25</v>
      </c>
      <c r="AA237" s="137">
        <v>16</v>
      </c>
      <c r="AB237" s="137">
        <v>10</v>
      </c>
      <c r="AC237" s="137">
        <v>7</v>
      </c>
      <c r="AD237" s="137">
        <v>5</v>
      </c>
      <c r="AE237" s="137" t="s">
        <v>631</v>
      </c>
      <c r="AF237" s="137">
        <v>0</v>
      </c>
      <c r="AG237" s="137">
        <v>0</v>
      </c>
      <c r="AH237" s="137">
        <v>0</v>
      </c>
      <c r="AI237" s="137">
        <v>0</v>
      </c>
      <c r="AJ237" s="137">
        <v>0</v>
      </c>
      <c r="AK237" s="137">
        <v>0</v>
      </c>
      <c r="AL237" s="137">
        <v>0</v>
      </c>
      <c r="AM237" s="137">
        <v>0</v>
      </c>
      <c r="AN237" s="137">
        <v>0</v>
      </c>
      <c r="AO237" s="137">
        <v>0</v>
      </c>
    </row>
    <row r="238" spans="1:41" ht="18" customHeight="1">
      <c r="A238" s="136"/>
      <c r="B238" s="136" t="s">
        <v>650</v>
      </c>
      <c r="C238" s="137" t="s">
        <v>631</v>
      </c>
      <c r="D238" s="137" t="s">
        <v>631</v>
      </c>
      <c r="E238" s="137">
        <v>0</v>
      </c>
      <c r="F238" s="137" t="s">
        <v>631</v>
      </c>
      <c r="G238" s="137">
        <v>0</v>
      </c>
      <c r="H238" s="137">
        <v>0</v>
      </c>
      <c r="I238" s="137">
        <v>0</v>
      </c>
      <c r="J238" s="137">
        <v>0</v>
      </c>
      <c r="K238" s="137">
        <v>0</v>
      </c>
      <c r="L238" s="137">
        <v>0</v>
      </c>
      <c r="M238" s="137">
        <v>0</v>
      </c>
      <c r="N238" s="137">
        <v>0</v>
      </c>
      <c r="O238" s="137">
        <v>0</v>
      </c>
      <c r="P238" s="137" t="s">
        <v>631</v>
      </c>
      <c r="Q238" s="137" t="s">
        <v>631</v>
      </c>
      <c r="R238" s="137" t="s">
        <v>631</v>
      </c>
      <c r="S238" s="137">
        <v>0</v>
      </c>
      <c r="T238" s="137">
        <v>0</v>
      </c>
      <c r="U238" s="137">
        <v>0</v>
      </c>
      <c r="V238" s="137">
        <v>0</v>
      </c>
      <c r="W238" s="137" t="s">
        <v>631</v>
      </c>
      <c r="X238" s="137" t="s">
        <v>631</v>
      </c>
      <c r="Y238" s="137" t="s">
        <v>631</v>
      </c>
      <c r="Z238" s="137" t="s">
        <v>631</v>
      </c>
      <c r="AA238" s="137">
        <v>0</v>
      </c>
      <c r="AB238" s="137">
        <v>0</v>
      </c>
      <c r="AC238" s="137">
        <v>0</v>
      </c>
      <c r="AD238" s="137">
        <v>0</v>
      </c>
      <c r="AE238" s="137">
        <v>0</v>
      </c>
      <c r="AF238" s="137">
        <v>0</v>
      </c>
      <c r="AG238" s="137">
        <v>0</v>
      </c>
      <c r="AH238" s="137">
        <v>0</v>
      </c>
      <c r="AI238" s="137">
        <v>0</v>
      </c>
      <c r="AJ238" s="137">
        <v>0</v>
      </c>
      <c r="AK238" s="137">
        <v>0</v>
      </c>
      <c r="AL238" s="137">
        <v>0</v>
      </c>
      <c r="AM238" s="137">
        <v>0</v>
      </c>
      <c r="AN238" s="137">
        <v>0</v>
      </c>
      <c r="AO238" s="137">
        <v>0</v>
      </c>
    </row>
    <row r="239" spans="1:41" ht="18" customHeight="1">
      <c r="A239" s="136" t="s">
        <v>1053</v>
      </c>
      <c r="B239" s="136" t="s">
        <v>517</v>
      </c>
      <c r="C239" s="137">
        <v>28940</v>
      </c>
      <c r="D239" s="137">
        <v>26055</v>
      </c>
      <c r="E239" s="137">
        <v>23891</v>
      </c>
      <c r="F239" s="137">
        <v>22557</v>
      </c>
      <c r="G239" s="137">
        <v>19818</v>
      </c>
      <c r="H239" s="137">
        <v>18882</v>
      </c>
      <c r="I239" s="137">
        <v>17381</v>
      </c>
      <c r="J239" s="137">
        <v>15272</v>
      </c>
      <c r="K239" s="137">
        <v>13605</v>
      </c>
      <c r="L239" s="137">
        <v>12409</v>
      </c>
      <c r="M239" s="137">
        <v>10423</v>
      </c>
      <c r="N239" s="137">
        <v>9172</v>
      </c>
      <c r="O239" s="137">
        <v>8019</v>
      </c>
      <c r="P239" s="137">
        <v>6921</v>
      </c>
      <c r="Q239" s="137">
        <v>6095</v>
      </c>
      <c r="R239" s="137">
        <v>5354</v>
      </c>
      <c r="S239" s="137">
        <v>4798</v>
      </c>
      <c r="T239" s="137">
        <v>3981</v>
      </c>
      <c r="U239" s="137">
        <v>3242</v>
      </c>
      <c r="V239" s="137">
        <v>2820</v>
      </c>
      <c r="W239" s="137">
        <v>2474</v>
      </c>
      <c r="X239" s="137">
        <v>2062</v>
      </c>
      <c r="Y239" s="137">
        <v>1590</v>
      </c>
      <c r="Z239" s="137">
        <v>1421</v>
      </c>
      <c r="AA239" s="137">
        <v>1160</v>
      </c>
      <c r="AB239" s="137">
        <v>962</v>
      </c>
      <c r="AC239" s="137">
        <v>694</v>
      </c>
      <c r="AD239" s="137">
        <v>512</v>
      </c>
      <c r="AE239" s="137">
        <v>293</v>
      </c>
      <c r="AF239" s="137">
        <v>240</v>
      </c>
      <c r="AG239" s="137">
        <v>193</v>
      </c>
      <c r="AH239" s="137">
        <v>165</v>
      </c>
      <c r="AI239" s="137">
        <v>129</v>
      </c>
      <c r="AJ239" s="137">
        <v>105</v>
      </c>
      <c r="AK239" s="137">
        <v>78</v>
      </c>
      <c r="AL239" s="137">
        <v>56</v>
      </c>
      <c r="AM239" s="137">
        <v>0</v>
      </c>
      <c r="AN239" s="137">
        <v>0</v>
      </c>
      <c r="AO239" s="137">
        <v>0</v>
      </c>
    </row>
    <row r="240" spans="1:41" ht="18" customHeight="1">
      <c r="A240" s="136" t="s">
        <v>1054</v>
      </c>
      <c r="B240" s="136" t="s">
        <v>1055</v>
      </c>
      <c r="C240" s="137">
        <v>11380</v>
      </c>
      <c r="D240" s="137">
        <v>10436</v>
      </c>
      <c r="E240" s="137">
        <v>9706</v>
      </c>
      <c r="F240" s="137">
        <v>9190</v>
      </c>
      <c r="G240" s="137">
        <v>8100</v>
      </c>
      <c r="H240" s="137">
        <v>7675</v>
      </c>
      <c r="I240" s="137">
        <v>7072</v>
      </c>
      <c r="J240" s="137">
        <v>6140</v>
      </c>
      <c r="K240" s="137">
        <v>5485</v>
      </c>
      <c r="L240" s="137">
        <v>4713</v>
      </c>
      <c r="M240" s="137">
        <v>3911</v>
      </c>
      <c r="N240" s="137">
        <v>3415</v>
      </c>
      <c r="O240" s="137">
        <v>2976</v>
      </c>
      <c r="P240" s="137">
        <v>2627</v>
      </c>
      <c r="Q240" s="137">
        <v>2334</v>
      </c>
      <c r="R240" s="137">
        <v>2086</v>
      </c>
      <c r="S240" s="137">
        <v>1807</v>
      </c>
      <c r="T240" s="137">
        <v>1486</v>
      </c>
      <c r="U240" s="137">
        <v>1250</v>
      </c>
      <c r="V240" s="137">
        <v>1100</v>
      </c>
      <c r="W240" s="137">
        <v>988</v>
      </c>
      <c r="X240" s="137">
        <v>830</v>
      </c>
      <c r="Y240" s="137">
        <v>638</v>
      </c>
      <c r="Z240" s="137">
        <v>530</v>
      </c>
      <c r="AA240" s="137">
        <v>401</v>
      </c>
      <c r="AB240" s="137">
        <v>293</v>
      </c>
      <c r="AC240" s="137">
        <v>227</v>
      </c>
      <c r="AD240" s="137">
        <v>178</v>
      </c>
      <c r="AE240" s="137">
        <v>139</v>
      </c>
      <c r="AF240" s="137">
        <v>112</v>
      </c>
      <c r="AG240" s="137">
        <v>89</v>
      </c>
      <c r="AH240" s="137">
        <v>74</v>
      </c>
      <c r="AI240" s="137">
        <v>60</v>
      </c>
      <c r="AJ240" s="137">
        <v>42</v>
      </c>
      <c r="AK240" s="137">
        <v>30</v>
      </c>
      <c r="AL240" s="137">
        <v>18</v>
      </c>
      <c r="AM240" s="137">
        <v>0</v>
      </c>
      <c r="AN240" s="137">
        <v>0</v>
      </c>
      <c r="AO240" s="137">
        <v>0</v>
      </c>
    </row>
    <row r="241" spans="1:41" ht="18" customHeight="1">
      <c r="A241" s="136" t="s">
        <v>1056</v>
      </c>
      <c r="B241" s="136" t="s">
        <v>1057</v>
      </c>
      <c r="C241" s="137">
        <v>948</v>
      </c>
      <c r="D241" s="137">
        <v>886</v>
      </c>
      <c r="E241" s="137">
        <v>824</v>
      </c>
      <c r="F241" s="137">
        <v>788</v>
      </c>
      <c r="G241" s="137">
        <v>713</v>
      </c>
      <c r="H241" s="137">
        <v>660</v>
      </c>
      <c r="I241" s="137">
        <v>614</v>
      </c>
      <c r="J241" s="137">
        <v>551</v>
      </c>
      <c r="K241" s="137">
        <v>497</v>
      </c>
      <c r="L241" s="137">
        <v>446</v>
      </c>
      <c r="M241" s="137">
        <v>383</v>
      </c>
      <c r="N241" s="137">
        <v>345</v>
      </c>
      <c r="O241" s="137">
        <v>301</v>
      </c>
      <c r="P241" s="137">
        <v>278</v>
      </c>
      <c r="Q241" s="137">
        <v>253</v>
      </c>
      <c r="R241" s="137">
        <v>219</v>
      </c>
      <c r="S241" s="137">
        <v>182</v>
      </c>
      <c r="T241" s="137">
        <v>161</v>
      </c>
      <c r="U241" s="137">
        <v>146</v>
      </c>
      <c r="V241" s="137">
        <v>141</v>
      </c>
      <c r="W241" s="137">
        <v>126</v>
      </c>
      <c r="X241" s="137">
        <v>114</v>
      </c>
      <c r="Y241" s="137">
        <v>93</v>
      </c>
      <c r="Z241" s="137">
        <v>76</v>
      </c>
      <c r="AA241" s="137">
        <v>49</v>
      </c>
      <c r="AB241" s="137">
        <v>41</v>
      </c>
      <c r="AC241" s="137">
        <v>28</v>
      </c>
      <c r="AD241" s="137">
        <v>29</v>
      </c>
      <c r="AE241" s="137">
        <v>23</v>
      </c>
      <c r="AF241" s="137">
        <v>20</v>
      </c>
      <c r="AG241" s="137">
        <v>17</v>
      </c>
      <c r="AH241" s="137">
        <v>14</v>
      </c>
      <c r="AI241" s="137">
        <v>10</v>
      </c>
      <c r="AJ241" s="137">
        <v>7</v>
      </c>
      <c r="AK241" s="137">
        <v>6</v>
      </c>
      <c r="AL241" s="137" t="s">
        <v>631</v>
      </c>
      <c r="AM241" s="137">
        <v>0</v>
      </c>
      <c r="AN241" s="137">
        <v>0</v>
      </c>
      <c r="AO241" s="137">
        <v>0</v>
      </c>
    </row>
    <row r="242" spans="1:41" ht="18" customHeight="1">
      <c r="A242" s="136" t="s">
        <v>1058</v>
      </c>
      <c r="B242" s="136" t="s">
        <v>1059</v>
      </c>
      <c r="C242" s="137">
        <v>113</v>
      </c>
      <c r="D242" s="137">
        <v>112</v>
      </c>
      <c r="E242" s="137">
        <v>111</v>
      </c>
      <c r="F242" s="137">
        <v>104</v>
      </c>
      <c r="G242" s="137">
        <v>100</v>
      </c>
      <c r="H242" s="137">
        <v>95</v>
      </c>
      <c r="I242" s="137">
        <v>90</v>
      </c>
      <c r="J242" s="137">
        <v>83</v>
      </c>
      <c r="K242" s="137">
        <v>78</v>
      </c>
      <c r="L242" s="137">
        <v>72</v>
      </c>
      <c r="M242" s="137">
        <v>66</v>
      </c>
      <c r="N242" s="137">
        <v>66</v>
      </c>
      <c r="O242" s="137">
        <v>65</v>
      </c>
      <c r="P242" s="137">
        <v>62</v>
      </c>
      <c r="Q242" s="137">
        <v>57</v>
      </c>
      <c r="R242" s="137">
        <v>54</v>
      </c>
      <c r="S242" s="137">
        <v>46</v>
      </c>
      <c r="T242" s="137">
        <v>42</v>
      </c>
      <c r="U242" s="137">
        <v>34</v>
      </c>
      <c r="V242" s="137">
        <v>27</v>
      </c>
      <c r="W242" s="137">
        <v>22</v>
      </c>
      <c r="X242" s="137">
        <v>19</v>
      </c>
      <c r="Y242" s="137">
        <v>19</v>
      </c>
      <c r="Z242" s="137">
        <v>16</v>
      </c>
      <c r="AA242" s="137">
        <v>12</v>
      </c>
      <c r="AB242" s="137">
        <v>10</v>
      </c>
      <c r="AC242" s="137" t="s">
        <v>631</v>
      </c>
      <c r="AD242" s="137" t="s">
        <v>631</v>
      </c>
      <c r="AE242" s="137" t="s">
        <v>631</v>
      </c>
      <c r="AF242" s="137" t="s">
        <v>631</v>
      </c>
      <c r="AG242" s="137" t="s">
        <v>631</v>
      </c>
      <c r="AH242" s="137" t="s">
        <v>631</v>
      </c>
      <c r="AI242" s="137" t="s">
        <v>631</v>
      </c>
      <c r="AJ242" s="137" t="s">
        <v>631</v>
      </c>
      <c r="AK242" s="137" t="s">
        <v>631</v>
      </c>
      <c r="AL242" s="137" t="s">
        <v>631</v>
      </c>
      <c r="AM242" s="137">
        <v>0</v>
      </c>
      <c r="AN242" s="137">
        <v>0</v>
      </c>
      <c r="AO242" s="137">
        <v>0</v>
      </c>
    </row>
    <row r="243" spans="1:41" ht="18" customHeight="1">
      <c r="A243" s="136" t="s">
        <v>1060</v>
      </c>
      <c r="B243" s="136" t="s">
        <v>1061</v>
      </c>
      <c r="C243" s="137">
        <v>555</v>
      </c>
      <c r="D243" s="137">
        <v>507</v>
      </c>
      <c r="E243" s="137">
        <v>478</v>
      </c>
      <c r="F243" s="137">
        <v>452</v>
      </c>
      <c r="G243" s="137">
        <v>390</v>
      </c>
      <c r="H243" s="137">
        <v>368</v>
      </c>
      <c r="I243" s="137">
        <v>333</v>
      </c>
      <c r="J243" s="137">
        <v>288</v>
      </c>
      <c r="K243" s="137">
        <v>247</v>
      </c>
      <c r="L243" s="137">
        <v>214</v>
      </c>
      <c r="M243" s="137">
        <v>177</v>
      </c>
      <c r="N243" s="137">
        <v>156</v>
      </c>
      <c r="O243" s="137">
        <v>135</v>
      </c>
      <c r="P243" s="137">
        <v>111</v>
      </c>
      <c r="Q243" s="137">
        <v>94</v>
      </c>
      <c r="R243" s="137">
        <v>83</v>
      </c>
      <c r="S243" s="137">
        <v>69</v>
      </c>
      <c r="T243" s="137">
        <v>62</v>
      </c>
      <c r="U243" s="137">
        <v>57</v>
      </c>
      <c r="V243" s="137">
        <v>57</v>
      </c>
      <c r="W243" s="137">
        <v>52</v>
      </c>
      <c r="X243" s="137">
        <v>41</v>
      </c>
      <c r="Y243" s="137">
        <v>29</v>
      </c>
      <c r="Z243" s="137">
        <v>20</v>
      </c>
      <c r="AA243" s="137">
        <v>14</v>
      </c>
      <c r="AB243" s="137">
        <v>12</v>
      </c>
      <c r="AC243" s="137">
        <v>10</v>
      </c>
      <c r="AD243" s="137">
        <v>9</v>
      </c>
      <c r="AE243" s="137">
        <v>9</v>
      </c>
      <c r="AF243" s="137">
        <v>7</v>
      </c>
      <c r="AG243" s="137">
        <v>5</v>
      </c>
      <c r="AH243" s="137" t="s">
        <v>631</v>
      </c>
      <c r="AI243" s="137" t="s">
        <v>631</v>
      </c>
      <c r="AJ243" s="137">
        <v>0</v>
      </c>
      <c r="AK243" s="137">
        <v>0</v>
      </c>
      <c r="AL243" s="137">
        <v>0</v>
      </c>
      <c r="AM243" s="137">
        <v>0</v>
      </c>
      <c r="AN243" s="137">
        <v>0</v>
      </c>
      <c r="AO243" s="137">
        <v>0</v>
      </c>
    </row>
    <row r="244" spans="1:41" ht="18" customHeight="1">
      <c r="A244" s="136" t="s">
        <v>1062</v>
      </c>
      <c r="B244" s="136" t="s">
        <v>1063</v>
      </c>
      <c r="C244" s="137">
        <v>947</v>
      </c>
      <c r="D244" s="137">
        <v>993</v>
      </c>
      <c r="E244" s="137">
        <v>928</v>
      </c>
      <c r="F244" s="137">
        <v>882</v>
      </c>
      <c r="G244" s="137">
        <v>823</v>
      </c>
      <c r="H244" s="137">
        <v>797</v>
      </c>
      <c r="I244" s="137">
        <v>712</v>
      </c>
      <c r="J244" s="137">
        <v>525</v>
      </c>
      <c r="K244" s="137">
        <v>398</v>
      </c>
      <c r="L244" s="137">
        <v>344</v>
      </c>
      <c r="M244" s="137">
        <v>265</v>
      </c>
      <c r="N244" s="137">
        <v>203</v>
      </c>
      <c r="O244" s="137">
        <v>169</v>
      </c>
      <c r="P244" s="137">
        <v>139</v>
      </c>
      <c r="Q244" s="137">
        <v>123</v>
      </c>
      <c r="R244" s="137">
        <v>110</v>
      </c>
      <c r="S244" s="137">
        <v>91</v>
      </c>
      <c r="T244" s="137">
        <v>77</v>
      </c>
      <c r="U244" s="137">
        <v>65</v>
      </c>
      <c r="V244" s="137">
        <v>52</v>
      </c>
      <c r="W244" s="137">
        <v>52</v>
      </c>
      <c r="X244" s="137">
        <v>44</v>
      </c>
      <c r="Y244" s="137">
        <v>34</v>
      </c>
      <c r="Z244" s="137">
        <v>26</v>
      </c>
      <c r="AA244" s="137">
        <v>24</v>
      </c>
      <c r="AB244" s="137">
        <v>16</v>
      </c>
      <c r="AC244" s="137">
        <v>11</v>
      </c>
      <c r="AD244" s="137">
        <v>9</v>
      </c>
      <c r="AE244" s="137">
        <v>7</v>
      </c>
      <c r="AF244" s="137" t="s">
        <v>631</v>
      </c>
      <c r="AG244" s="137" t="s">
        <v>631</v>
      </c>
      <c r="AH244" s="137" t="s">
        <v>631</v>
      </c>
      <c r="AI244" s="137" t="s">
        <v>631</v>
      </c>
      <c r="AJ244" s="137" t="s">
        <v>631</v>
      </c>
      <c r="AK244" s="137" t="s">
        <v>631</v>
      </c>
      <c r="AL244" s="137" t="s">
        <v>631</v>
      </c>
      <c r="AM244" s="137">
        <v>0</v>
      </c>
      <c r="AN244" s="137">
        <v>0</v>
      </c>
      <c r="AO244" s="137">
        <v>0</v>
      </c>
    </row>
    <row r="245" spans="1:41" ht="18" customHeight="1">
      <c r="A245" s="122" t="s">
        <v>1064</v>
      </c>
      <c r="B245" s="136" t="s">
        <v>1065</v>
      </c>
      <c r="C245" s="137">
        <v>782</v>
      </c>
      <c r="D245" s="137">
        <v>695</v>
      </c>
      <c r="E245" s="137">
        <v>644</v>
      </c>
      <c r="F245" s="137">
        <v>615</v>
      </c>
      <c r="G245" s="137">
        <v>518</v>
      </c>
      <c r="H245" s="137">
        <v>480</v>
      </c>
      <c r="I245" s="137">
        <v>435</v>
      </c>
      <c r="J245" s="137">
        <v>378</v>
      </c>
      <c r="K245" s="137">
        <v>337</v>
      </c>
      <c r="L245" s="137">
        <v>286</v>
      </c>
      <c r="M245" s="137">
        <v>230</v>
      </c>
      <c r="N245" s="137">
        <v>201</v>
      </c>
      <c r="O245" s="137">
        <v>170</v>
      </c>
      <c r="P245" s="137">
        <v>144</v>
      </c>
      <c r="Q245" s="137">
        <v>124</v>
      </c>
      <c r="R245" s="137">
        <v>108</v>
      </c>
      <c r="S245" s="137">
        <v>90</v>
      </c>
      <c r="T245" s="137">
        <v>77</v>
      </c>
      <c r="U245" s="137">
        <v>73</v>
      </c>
      <c r="V245" s="137">
        <v>70</v>
      </c>
      <c r="W245" s="137">
        <v>61</v>
      </c>
      <c r="X245" s="137">
        <v>50</v>
      </c>
      <c r="Y245" s="137">
        <v>40</v>
      </c>
      <c r="Z245" s="137">
        <v>32</v>
      </c>
      <c r="AA245" s="137">
        <v>21</v>
      </c>
      <c r="AB245" s="137">
        <v>20</v>
      </c>
      <c r="AC245" s="137">
        <v>18</v>
      </c>
      <c r="AD245" s="137">
        <v>14</v>
      </c>
      <c r="AE245" s="137">
        <v>13</v>
      </c>
      <c r="AF245" s="137">
        <v>11</v>
      </c>
      <c r="AG245" s="137">
        <v>5</v>
      </c>
      <c r="AH245" s="137" t="s">
        <v>631</v>
      </c>
      <c r="AI245" s="137" t="s">
        <v>631</v>
      </c>
      <c r="AJ245" s="137" t="s">
        <v>631</v>
      </c>
      <c r="AK245" s="137" t="s">
        <v>631</v>
      </c>
      <c r="AL245" s="137">
        <v>0</v>
      </c>
      <c r="AM245" s="137">
        <v>0</v>
      </c>
      <c r="AN245" s="137">
        <v>0</v>
      </c>
      <c r="AO245" s="137">
        <v>0</v>
      </c>
    </row>
    <row r="246" spans="1:41" ht="18" customHeight="1">
      <c r="A246" s="122" t="s">
        <v>1066</v>
      </c>
      <c r="B246" s="136" t="s">
        <v>1067</v>
      </c>
      <c r="C246" s="137">
        <v>659</v>
      </c>
      <c r="D246" s="137">
        <v>586</v>
      </c>
      <c r="E246" s="137">
        <v>551</v>
      </c>
      <c r="F246" s="137">
        <v>521</v>
      </c>
      <c r="G246" s="137">
        <v>451</v>
      </c>
      <c r="H246" s="137">
        <v>425</v>
      </c>
      <c r="I246" s="137">
        <v>403</v>
      </c>
      <c r="J246" s="137">
        <v>359</v>
      </c>
      <c r="K246" s="137">
        <v>341</v>
      </c>
      <c r="L246" s="137">
        <v>295</v>
      </c>
      <c r="M246" s="137">
        <v>242</v>
      </c>
      <c r="N246" s="137">
        <v>210</v>
      </c>
      <c r="O246" s="137">
        <v>174</v>
      </c>
      <c r="P246" s="137">
        <v>151</v>
      </c>
      <c r="Q246" s="137">
        <v>135</v>
      </c>
      <c r="R246" s="137">
        <v>122</v>
      </c>
      <c r="S246" s="137">
        <v>103</v>
      </c>
      <c r="T246" s="137">
        <v>92</v>
      </c>
      <c r="U246" s="137">
        <v>76</v>
      </c>
      <c r="V246" s="137">
        <v>65</v>
      </c>
      <c r="W246" s="137">
        <v>61</v>
      </c>
      <c r="X246" s="137">
        <v>49</v>
      </c>
      <c r="Y246" s="137">
        <v>39</v>
      </c>
      <c r="Z246" s="137">
        <v>37</v>
      </c>
      <c r="AA246" s="137">
        <v>31</v>
      </c>
      <c r="AB246" s="137">
        <v>20</v>
      </c>
      <c r="AC246" s="137">
        <v>14</v>
      </c>
      <c r="AD246" s="137">
        <v>9</v>
      </c>
      <c r="AE246" s="137">
        <v>5</v>
      </c>
      <c r="AF246" s="137" t="s">
        <v>631</v>
      </c>
      <c r="AG246" s="137" t="s">
        <v>631</v>
      </c>
      <c r="AH246" s="137" t="s">
        <v>631</v>
      </c>
      <c r="AI246" s="137" t="s">
        <v>631</v>
      </c>
      <c r="AJ246" s="137" t="s">
        <v>631</v>
      </c>
      <c r="AK246" s="137" t="s">
        <v>631</v>
      </c>
      <c r="AL246" s="137" t="s">
        <v>631</v>
      </c>
      <c r="AM246" s="137">
        <v>0</v>
      </c>
      <c r="AN246" s="137">
        <v>0</v>
      </c>
      <c r="AO246" s="137">
        <v>0</v>
      </c>
    </row>
    <row r="247" spans="1:41" ht="18" customHeight="1">
      <c r="A247" s="136" t="s">
        <v>1068</v>
      </c>
      <c r="B247" s="136" t="s">
        <v>1069</v>
      </c>
      <c r="C247" s="137">
        <v>944</v>
      </c>
      <c r="D247" s="137">
        <v>849</v>
      </c>
      <c r="E247" s="137">
        <v>775</v>
      </c>
      <c r="F247" s="137">
        <v>711</v>
      </c>
      <c r="G247" s="137">
        <v>630</v>
      </c>
      <c r="H247" s="137">
        <v>632</v>
      </c>
      <c r="I247" s="137">
        <v>606</v>
      </c>
      <c r="J247" s="137">
        <v>509</v>
      </c>
      <c r="K247" s="137">
        <v>508</v>
      </c>
      <c r="L247" s="137">
        <v>435</v>
      </c>
      <c r="M247" s="137">
        <v>395</v>
      </c>
      <c r="N247" s="137">
        <v>348</v>
      </c>
      <c r="O247" s="137">
        <v>303</v>
      </c>
      <c r="P247" s="137">
        <v>259</v>
      </c>
      <c r="Q247" s="137">
        <v>239</v>
      </c>
      <c r="R247" s="137">
        <v>217</v>
      </c>
      <c r="S247" s="137">
        <v>243</v>
      </c>
      <c r="T247" s="137">
        <v>196</v>
      </c>
      <c r="U247" s="137">
        <v>150</v>
      </c>
      <c r="V247" s="137">
        <v>115</v>
      </c>
      <c r="W247" s="137">
        <v>97</v>
      </c>
      <c r="X247" s="137">
        <v>81</v>
      </c>
      <c r="Y247" s="137">
        <v>65</v>
      </c>
      <c r="Z247" s="137">
        <v>58</v>
      </c>
      <c r="AA247" s="137">
        <v>47</v>
      </c>
      <c r="AB247" s="137">
        <v>36</v>
      </c>
      <c r="AC247" s="137">
        <v>30</v>
      </c>
      <c r="AD247" s="137">
        <v>19</v>
      </c>
      <c r="AE247" s="137">
        <v>17</v>
      </c>
      <c r="AF247" s="137">
        <v>13</v>
      </c>
      <c r="AG247" s="137">
        <v>11</v>
      </c>
      <c r="AH247" s="137">
        <v>8</v>
      </c>
      <c r="AI247" s="137">
        <v>8</v>
      </c>
      <c r="AJ247" s="137" t="s">
        <v>631</v>
      </c>
      <c r="AK247" s="137" t="s">
        <v>631</v>
      </c>
      <c r="AL247" s="137" t="s">
        <v>631</v>
      </c>
      <c r="AM247" s="137">
        <v>0</v>
      </c>
      <c r="AN247" s="137">
        <v>0</v>
      </c>
      <c r="AO247" s="137">
        <v>0</v>
      </c>
    </row>
    <row r="248" spans="1:41" ht="18" customHeight="1">
      <c r="A248" s="122" t="s">
        <v>1070</v>
      </c>
      <c r="B248" s="136" t="s">
        <v>1071</v>
      </c>
      <c r="C248" s="137">
        <v>792</v>
      </c>
      <c r="D248" s="137">
        <v>692</v>
      </c>
      <c r="E248" s="137">
        <v>632</v>
      </c>
      <c r="F248" s="137">
        <v>600</v>
      </c>
      <c r="G248" s="137">
        <v>525</v>
      </c>
      <c r="H248" s="137">
        <v>492</v>
      </c>
      <c r="I248" s="137">
        <v>453</v>
      </c>
      <c r="J248" s="137">
        <v>405</v>
      </c>
      <c r="K248" s="137">
        <v>368</v>
      </c>
      <c r="L248" s="137">
        <v>326</v>
      </c>
      <c r="M248" s="137">
        <v>274</v>
      </c>
      <c r="N248" s="137">
        <v>245</v>
      </c>
      <c r="O248" s="137">
        <v>214</v>
      </c>
      <c r="P248" s="137">
        <v>175</v>
      </c>
      <c r="Q248" s="137">
        <v>154</v>
      </c>
      <c r="R248" s="137">
        <v>139</v>
      </c>
      <c r="S248" s="137">
        <v>121</v>
      </c>
      <c r="T248" s="137">
        <v>100</v>
      </c>
      <c r="U248" s="137">
        <v>77</v>
      </c>
      <c r="V248" s="137">
        <v>65</v>
      </c>
      <c r="W248" s="137">
        <v>51</v>
      </c>
      <c r="X248" s="137">
        <v>40</v>
      </c>
      <c r="Y248" s="137">
        <v>34</v>
      </c>
      <c r="Z248" s="137">
        <v>28</v>
      </c>
      <c r="AA248" s="137">
        <v>22</v>
      </c>
      <c r="AB248" s="137">
        <v>13</v>
      </c>
      <c r="AC248" s="137">
        <v>12</v>
      </c>
      <c r="AD248" s="137">
        <v>10</v>
      </c>
      <c r="AE248" s="137">
        <v>9</v>
      </c>
      <c r="AF248" s="137">
        <v>5</v>
      </c>
      <c r="AG248" s="137">
        <v>5</v>
      </c>
      <c r="AH248" s="137">
        <v>5</v>
      </c>
      <c r="AI248" s="137" t="s">
        <v>631</v>
      </c>
      <c r="AJ248" s="137" t="s">
        <v>631</v>
      </c>
      <c r="AK248" s="137" t="s">
        <v>631</v>
      </c>
      <c r="AL248" s="137">
        <v>0</v>
      </c>
      <c r="AM248" s="137">
        <v>0</v>
      </c>
      <c r="AN248" s="137">
        <v>0</v>
      </c>
      <c r="AO248" s="137">
        <v>0</v>
      </c>
    </row>
    <row r="249" spans="1:41" ht="18" customHeight="1">
      <c r="A249" s="122" t="s">
        <v>1072</v>
      </c>
      <c r="B249" s="136" t="s">
        <v>1073</v>
      </c>
      <c r="C249" s="137">
        <v>610</v>
      </c>
      <c r="D249" s="137">
        <v>544</v>
      </c>
      <c r="E249" s="137">
        <v>491</v>
      </c>
      <c r="F249" s="137">
        <v>471</v>
      </c>
      <c r="G249" s="137">
        <v>408</v>
      </c>
      <c r="H249" s="137">
        <v>377</v>
      </c>
      <c r="I249" s="137">
        <v>346</v>
      </c>
      <c r="J249" s="137">
        <v>308</v>
      </c>
      <c r="K249" s="137">
        <v>267</v>
      </c>
      <c r="L249" s="137">
        <v>220</v>
      </c>
      <c r="M249" s="137">
        <v>172</v>
      </c>
      <c r="N249" s="137">
        <v>159</v>
      </c>
      <c r="O249" s="137">
        <v>130</v>
      </c>
      <c r="P249" s="137">
        <v>108</v>
      </c>
      <c r="Q249" s="137">
        <v>87</v>
      </c>
      <c r="R249" s="137">
        <v>71</v>
      </c>
      <c r="S249" s="137">
        <v>62</v>
      </c>
      <c r="T249" s="137">
        <v>56</v>
      </c>
      <c r="U249" s="137">
        <v>42</v>
      </c>
      <c r="V249" s="137">
        <v>34</v>
      </c>
      <c r="W249" s="137">
        <v>34</v>
      </c>
      <c r="X249" s="137">
        <v>26</v>
      </c>
      <c r="Y249" s="137">
        <v>20</v>
      </c>
      <c r="Z249" s="137">
        <v>16</v>
      </c>
      <c r="AA249" s="137">
        <v>13</v>
      </c>
      <c r="AB249" s="137">
        <v>8</v>
      </c>
      <c r="AC249" s="137">
        <v>7</v>
      </c>
      <c r="AD249" s="137">
        <v>5</v>
      </c>
      <c r="AE249" s="137" t="s">
        <v>631</v>
      </c>
      <c r="AF249" s="137" t="s">
        <v>631</v>
      </c>
      <c r="AG249" s="137" t="s">
        <v>631</v>
      </c>
      <c r="AH249" s="137" t="s">
        <v>631</v>
      </c>
      <c r="AI249" s="137" t="s">
        <v>631</v>
      </c>
      <c r="AJ249" s="137" t="s">
        <v>631</v>
      </c>
      <c r="AK249" s="137" t="s">
        <v>631</v>
      </c>
      <c r="AL249" s="137" t="s">
        <v>631</v>
      </c>
      <c r="AM249" s="137">
        <v>0</v>
      </c>
      <c r="AN249" s="137">
        <v>0</v>
      </c>
      <c r="AO249" s="137">
        <v>0</v>
      </c>
    </row>
    <row r="250" spans="1:41" ht="18" customHeight="1">
      <c r="A250" s="122" t="s">
        <v>1074</v>
      </c>
      <c r="B250" s="136" t="s">
        <v>1075</v>
      </c>
      <c r="C250" s="137">
        <v>843</v>
      </c>
      <c r="D250" s="137">
        <v>760</v>
      </c>
      <c r="E250" s="137">
        <v>676</v>
      </c>
      <c r="F250" s="137">
        <v>627</v>
      </c>
      <c r="G250" s="137">
        <v>525</v>
      </c>
      <c r="H250" s="137">
        <v>486</v>
      </c>
      <c r="I250" s="137">
        <v>430</v>
      </c>
      <c r="J250" s="137">
        <v>368</v>
      </c>
      <c r="K250" s="137">
        <v>295</v>
      </c>
      <c r="L250" s="137">
        <v>221</v>
      </c>
      <c r="M250" s="137">
        <v>163</v>
      </c>
      <c r="N250" s="137">
        <v>129</v>
      </c>
      <c r="O250" s="137">
        <v>108</v>
      </c>
      <c r="P250" s="137">
        <v>72</v>
      </c>
      <c r="Q250" s="137">
        <v>71</v>
      </c>
      <c r="R250" s="137">
        <v>66</v>
      </c>
      <c r="S250" s="137">
        <v>53</v>
      </c>
      <c r="T250" s="137">
        <v>38</v>
      </c>
      <c r="U250" s="137">
        <v>34</v>
      </c>
      <c r="V250" s="137">
        <v>34</v>
      </c>
      <c r="W250" s="137">
        <v>29</v>
      </c>
      <c r="X250" s="137">
        <v>22</v>
      </c>
      <c r="Y250" s="137">
        <v>16</v>
      </c>
      <c r="Z250" s="137">
        <v>12</v>
      </c>
      <c r="AA250" s="137">
        <v>8</v>
      </c>
      <c r="AB250" s="137">
        <v>5</v>
      </c>
      <c r="AC250" s="137">
        <v>5</v>
      </c>
      <c r="AD250" s="137" t="s">
        <v>631</v>
      </c>
      <c r="AE250" s="137" t="s">
        <v>631</v>
      </c>
      <c r="AF250" s="137" t="s">
        <v>631</v>
      </c>
      <c r="AG250" s="137" t="s">
        <v>631</v>
      </c>
      <c r="AH250" s="137" t="s">
        <v>631</v>
      </c>
      <c r="AI250" s="137">
        <v>0</v>
      </c>
      <c r="AJ250" s="137">
        <v>0</v>
      </c>
      <c r="AK250" s="137">
        <v>0</v>
      </c>
      <c r="AL250" s="137">
        <v>0</v>
      </c>
      <c r="AM250" s="137">
        <v>0</v>
      </c>
      <c r="AN250" s="137">
        <v>0</v>
      </c>
      <c r="AO250" s="137">
        <v>0</v>
      </c>
    </row>
    <row r="251" spans="1:41" ht="18" customHeight="1">
      <c r="A251" s="122" t="s">
        <v>1076</v>
      </c>
      <c r="B251" s="136" t="s">
        <v>1077</v>
      </c>
      <c r="C251" s="137">
        <v>821</v>
      </c>
      <c r="D251" s="137">
        <v>752</v>
      </c>
      <c r="E251" s="137">
        <v>690</v>
      </c>
      <c r="F251" s="137">
        <v>645</v>
      </c>
      <c r="G251" s="137">
        <v>569</v>
      </c>
      <c r="H251" s="137">
        <v>528</v>
      </c>
      <c r="I251" s="137">
        <v>499</v>
      </c>
      <c r="J251" s="137">
        <v>446</v>
      </c>
      <c r="K251" s="137">
        <v>402</v>
      </c>
      <c r="L251" s="137">
        <v>343</v>
      </c>
      <c r="M251" s="137">
        <v>287</v>
      </c>
      <c r="N251" s="137">
        <v>256</v>
      </c>
      <c r="O251" s="137">
        <v>228</v>
      </c>
      <c r="P251" s="137">
        <v>199</v>
      </c>
      <c r="Q251" s="137">
        <v>173</v>
      </c>
      <c r="R251" s="137">
        <v>144</v>
      </c>
      <c r="S251" s="137">
        <v>128</v>
      </c>
      <c r="T251" s="137">
        <v>111</v>
      </c>
      <c r="U251" s="137">
        <v>83</v>
      </c>
      <c r="V251" s="137">
        <v>72</v>
      </c>
      <c r="W251" s="137">
        <v>64</v>
      </c>
      <c r="X251" s="137">
        <v>59</v>
      </c>
      <c r="Y251" s="137">
        <v>38</v>
      </c>
      <c r="Z251" s="137">
        <v>28</v>
      </c>
      <c r="AA251" s="137">
        <v>20</v>
      </c>
      <c r="AB251" s="137">
        <v>14</v>
      </c>
      <c r="AC251" s="137">
        <v>12</v>
      </c>
      <c r="AD251" s="137">
        <v>11</v>
      </c>
      <c r="AE251" s="137">
        <v>8</v>
      </c>
      <c r="AF251" s="137">
        <v>7</v>
      </c>
      <c r="AG251" s="137">
        <v>7</v>
      </c>
      <c r="AH251" s="137">
        <v>5</v>
      </c>
      <c r="AI251" s="137" t="s">
        <v>631</v>
      </c>
      <c r="AJ251" s="137" t="s">
        <v>631</v>
      </c>
      <c r="AK251" s="137" t="s">
        <v>631</v>
      </c>
      <c r="AL251" s="137" t="s">
        <v>631</v>
      </c>
      <c r="AM251" s="137">
        <v>0</v>
      </c>
      <c r="AN251" s="137">
        <v>0</v>
      </c>
      <c r="AO251" s="137">
        <v>0</v>
      </c>
    </row>
    <row r="252" spans="1:41" ht="18" customHeight="1">
      <c r="A252" s="122" t="s">
        <v>1078</v>
      </c>
      <c r="B252" s="136" t="s">
        <v>1079</v>
      </c>
      <c r="C252" s="137">
        <v>813</v>
      </c>
      <c r="D252" s="137">
        <v>751</v>
      </c>
      <c r="E252" s="137">
        <v>713</v>
      </c>
      <c r="F252" s="137">
        <v>698</v>
      </c>
      <c r="G252" s="137">
        <v>616</v>
      </c>
      <c r="H252" s="137">
        <v>580</v>
      </c>
      <c r="I252" s="137">
        <v>521</v>
      </c>
      <c r="J252" s="137">
        <v>452</v>
      </c>
      <c r="K252" s="137">
        <v>380</v>
      </c>
      <c r="L252" s="137">
        <v>292</v>
      </c>
      <c r="M252" s="137">
        <v>207</v>
      </c>
      <c r="N252" s="137">
        <v>174</v>
      </c>
      <c r="O252" s="137">
        <v>148</v>
      </c>
      <c r="P252" s="137">
        <v>121</v>
      </c>
      <c r="Q252" s="137">
        <v>96</v>
      </c>
      <c r="R252" s="137">
        <v>89</v>
      </c>
      <c r="S252" s="137">
        <v>68</v>
      </c>
      <c r="T252" s="137">
        <v>61</v>
      </c>
      <c r="U252" s="137">
        <v>58</v>
      </c>
      <c r="V252" s="137">
        <v>50</v>
      </c>
      <c r="W252" s="137">
        <v>44</v>
      </c>
      <c r="X252" s="137">
        <v>37</v>
      </c>
      <c r="Y252" s="137">
        <v>23</v>
      </c>
      <c r="Z252" s="137">
        <v>18</v>
      </c>
      <c r="AA252" s="137">
        <v>13</v>
      </c>
      <c r="AB252" s="137">
        <v>8</v>
      </c>
      <c r="AC252" s="137">
        <v>6</v>
      </c>
      <c r="AD252" s="137" t="s">
        <v>631</v>
      </c>
      <c r="AE252" s="137" t="s">
        <v>631</v>
      </c>
      <c r="AF252" s="137" t="s">
        <v>631</v>
      </c>
      <c r="AG252" s="137" t="s">
        <v>631</v>
      </c>
      <c r="AH252" s="137" t="s">
        <v>631</v>
      </c>
      <c r="AI252" s="137" t="s">
        <v>631</v>
      </c>
      <c r="AJ252" s="137">
        <v>0</v>
      </c>
      <c r="AK252" s="137">
        <v>0</v>
      </c>
      <c r="AL252" s="137">
        <v>0</v>
      </c>
      <c r="AM252" s="137">
        <v>0</v>
      </c>
      <c r="AN252" s="137">
        <v>0</v>
      </c>
      <c r="AO252" s="137">
        <v>0</v>
      </c>
    </row>
    <row r="253" spans="1:41" ht="18" customHeight="1">
      <c r="A253" s="122" t="s">
        <v>1080</v>
      </c>
      <c r="B253" s="136" t="s">
        <v>1081</v>
      </c>
      <c r="C253" s="137">
        <v>1260</v>
      </c>
      <c r="D253" s="137">
        <v>1133</v>
      </c>
      <c r="E253" s="137">
        <v>1053</v>
      </c>
      <c r="F253" s="137">
        <v>981</v>
      </c>
      <c r="G253" s="137">
        <v>859</v>
      </c>
      <c r="H253" s="137">
        <v>806</v>
      </c>
      <c r="I253" s="137">
        <v>749</v>
      </c>
      <c r="J253" s="137">
        <v>667</v>
      </c>
      <c r="K253" s="137">
        <v>607</v>
      </c>
      <c r="L253" s="137">
        <v>512</v>
      </c>
      <c r="M253" s="137">
        <v>444</v>
      </c>
      <c r="N253" s="137">
        <v>391</v>
      </c>
      <c r="O253" s="137">
        <v>334</v>
      </c>
      <c r="P253" s="137">
        <v>278</v>
      </c>
      <c r="Q253" s="137">
        <v>232</v>
      </c>
      <c r="R253" s="137">
        <v>205</v>
      </c>
      <c r="S253" s="137">
        <v>177</v>
      </c>
      <c r="T253" s="137">
        <v>151</v>
      </c>
      <c r="U253" s="137">
        <v>125</v>
      </c>
      <c r="V253" s="137">
        <v>114</v>
      </c>
      <c r="W253" s="137">
        <v>102</v>
      </c>
      <c r="X253" s="137">
        <v>83</v>
      </c>
      <c r="Y253" s="137">
        <v>59</v>
      </c>
      <c r="Z253" s="137">
        <v>52</v>
      </c>
      <c r="AA253" s="137">
        <v>38</v>
      </c>
      <c r="AB253" s="137">
        <v>21</v>
      </c>
      <c r="AC253" s="137">
        <v>19</v>
      </c>
      <c r="AD253" s="137">
        <v>16</v>
      </c>
      <c r="AE253" s="137">
        <v>13</v>
      </c>
      <c r="AF253" s="137">
        <v>9</v>
      </c>
      <c r="AG253" s="137">
        <v>8</v>
      </c>
      <c r="AH253" s="137">
        <v>7</v>
      </c>
      <c r="AI253" s="137">
        <v>7</v>
      </c>
      <c r="AJ253" s="137" t="s">
        <v>631</v>
      </c>
      <c r="AK253" s="137" t="s">
        <v>631</v>
      </c>
      <c r="AL253" s="137" t="s">
        <v>631</v>
      </c>
      <c r="AM253" s="137">
        <v>0</v>
      </c>
      <c r="AN253" s="137">
        <v>0</v>
      </c>
      <c r="AO253" s="137">
        <v>0</v>
      </c>
    </row>
    <row r="254" spans="1:41" ht="18" customHeight="1">
      <c r="A254" s="122" t="s">
        <v>1082</v>
      </c>
      <c r="B254" s="136" t="s">
        <v>1083</v>
      </c>
      <c r="C254" s="137">
        <v>1293</v>
      </c>
      <c r="D254" s="137">
        <v>1176</v>
      </c>
      <c r="E254" s="137">
        <v>1140</v>
      </c>
      <c r="F254" s="137">
        <v>1095</v>
      </c>
      <c r="G254" s="137">
        <v>973</v>
      </c>
      <c r="H254" s="137">
        <v>949</v>
      </c>
      <c r="I254" s="137">
        <v>881</v>
      </c>
      <c r="J254" s="137">
        <v>801</v>
      </c>
      <c r="K254" s="137">
        <v>760</v>
      </c>
      <c r="L254" s="137">
        <v>707</v>
      </c>
      <c r="M254" s="137">
        <v>606</v>
      </c>
      <c r="N254" s="137">
        <v>532</v>
      </c>
      <c r="O254" s="137">
        <v>497</v>
      </c>
      <c r="P254" s="137">
        <v>530</v>
      </c>
      <c r="Q254" s="137">
        <v>496</v>
      </c>
      <c r="R254" s="137">
        <v>459</v>
      </c>
      <c r="S254" s="137">
        <v>374</v>
      </c>
      <c r="T254" s="137">
        <v>262</v>
      </c>
      <c r="U254" s="137">
        <v>230</v>
      </c>
      <c r="V254" s="137">
        <v>204</v>
      </c>
      <c r="W254" s="137">
        <v>193</v>
      </c>
      <c r="X254" s="137">
        <v>165</v>
      </c>
      <c r="Y254" s="137">
        <v>129</v>
      </c>
      <c r="Z254" s="137">
        <v>111</v>
      </c>
      <c r="AA254" s="137">
        <v>89</v>
      </c>
      <c r="AB254" s="137">
        <v>69</v>
      </c>
      <c r="AC254" s="137">
        <v>52</v>
      </c>
      <c r="AD254" s="137">
        <v>40</v>
      </c>
      <c r="AE254" s="137">
        <v>26</v>
      </c>
      <c r="AF254" s="137">
        <v>24</v>
      </c>
      <c r="AG254" s="137">
        <v>18</v>
      </c>
      <c r="AH254" s="137">
        <v>15</v>
      </c>
      <c r="AI254" s="137">
        <v>12</v>
      </c>
      <c r="AJ254" s="137">
        <v>10</v>
      </c>
      <c r="AK254" s="137">
        <v>7</v>
      </c>
      <c r="AL254" s="137">
        <v>5</v>
      </c>
      <c r="AM254" s="137">
        <v>0</v>
      </c>
      <c r="AN254" s="137">
        <v>0</v>
      </c>
      <c r="AO254" s="137">
        <v>0</v>
      </c>
    </row>
    <row r="255" spans="1:41" ht="18" customHeight="1">
      <c r="A255" s="122" t="s">
        <v>1084</v>
      </c>
      <c r="B255" s="136" t="s">
        <v>1085</v>
      </c>
      <c r="C255" s="137">
        <v>17558</v>
      </c>
      <c r="D255" s="137">
        <v>15615</v>
      </c>
      <c r="E255" s="137">
        <v>14181</v>
      </c>
      <c r="F255" s="137">
        <v>13361</v>
      </c>
      <c r="G255" s="137">
        <v>11713</v>
      </c>
      <c r="H255" s="137">
        <v>11202</v>
      </c>
      <c r="I255" s="137">
        <v>10291</v>
      </c>
      <c r="J255" s="137">
        <v>9108</v>
      </c>
      <c r="K255" s="137">
        <v>8093</v>
      </c>
      <c r="L255" s="137">
        <v>7670</v>
      </c>
      <c r="M255" s="137">
        <v>6485</v>
      </c>
      <c r="N255" s="137">
        <v>5729</v>
      </c>
      <c r="O255" s="137">
        <v>5038</v>
      </c>
      <c r="P255" s="137">
        <v>4291</v>
      </c>
      <c r="Q255" s="137">
        <v>3758</v>
      </c>
      <c r="R255" s="137">
        <v>3267</v>
      </c>
      <c r="S255" s="137">
        <v>2990</v>
      </c>
      <c r="T255" s="137">
        <v>2494</v>
      </c>
      <c r="U255" s="137">
        <v>1991</v>
      </c>
      <c r="V255" s="137">
        <v>1719</v>
      </c>
      <c r="W255" s="137">
        <v>1486</v>
      </c>
      <c r="X255" s="137">
        <v>1230</v>
      </c>
      <c r="Y255" s="137">
        <v>952</v>
      </c>
      <c r="Z255" s="137">
        <v>891</v>
      </c>
      <c r="AA255" s="137">
        <v>759</v>
      </c>
      <c r="AB255" s="137">
        <v>669</v>
      </c>
      <c r="AC255" s="137">
        <v>467</v>
      </c>
      <c r="AD255" s="137">
        <v>334</v>
      </c>
      <c r="AE255" s="137">
        <v>154</v>
      </c>
      <c r="AF255" s="137">
        <v>128</v>
      </c>
      <c r="AG255" s="137">
        <v>104</v>
      </c>
      <c r="AH255" s="137">
        <v>91</v>
      </c>
      <c r="AI255" s="137">
        <v>69</v>
      </c>
      <c r="AJ255" s="137">
        <v>63</v>
      </c>
      <c r="AK255" s="137">
        <v>48</v>
      </c>
      <c r="AL255" s="137">
        <v>38</v>
      </c>
      <c r="AM255" s="137">
        <v>0</v>
      </c>
      <c r="AN255" s="137">
        <v>0</v>
      </c>
      <c r="AO255" s="137">
        <v>0</v>
      </c>
    </row>
    <row r="256" spans="1:41" ht="18" customHeight="1">
      <c r="A256" s="136" t="s">
        <v>1086</v>
      </c>
      <c r="B256" s="136" t="s">
        <v>1087</v>
      </c>
      <c r="C256" s="137">
        <v>564</v>
      </c>
      <c r="D256" s="137">
        <v>481</v>
      </c>
      <c r="E256" s="137">
        <v>424</v>
      </c>
      <c r="F256" s="137">
        <v>414</v>
      </c>
      <c r="G256" s="137">
        <v>340</v>
      </c>
      <c r="H256" s="137">
        <v>316</v>
      </c>
      <c r="I256" s="137">
        <v>283</v>
      </c>
      <c r="J256" s="137">
        <v>232</v>
      </c>
      <c r="K256" s="137">
        <v>198</v>
      </c>
      <c r="L256" s="137">
        <v>156</v>
      </c>
      <c r="M256" s="137">
        <v>121</v>
      </c>
      <c r="N256" s="137">
        <v>96</v>
      </c>
      <c r="O256" s="137">
        <v>72</v>
      </c>
      <c r="P256" s="137">
        <v>55</v>
      </c>
      <c r="Q256" s="137">
        <v>44</v>
      </c>
      <c r="R256" s="137">
        <v>42</v>
      </c>
      <c r="S256" s="137">
        <v>38</v>
      </c>
      <c r="T256" s="137">
        <v>35</v>
      </c>
      <c r="U256" s="137">
        <v>23</v>
      </c>
      <c r="V256" s="137">
        <v>21</v>
      </c>
      <c r="W256" s="137">
        <v>19</v>
      </c>
      <c r="X256" s="137">
        <v>16</v>
      </c>
      <c r="Y256" s="137">
        <v>14</v>
      </c>
      <c r="Z256" s="137">
        <v>10</v>
      </c>
      <c r="AA256" s="137">
        <v>8</v>
      </c>
      <c r="AB256" s="137">
        <v>6</v>
      </c>
      <c r="AC256" s="137" t="s">
        <v>631</v>
      </c>
      <c r="AD256" s="137" t="s">
        <v>631</v>
      </c>
      <c r="AE256" s="137" t="s">
        <v>631</v>
      </c>
      <c r="AF256" s="137" t="s">
        <v>631</v>
      </c>
      <c r="AG256" s="137" t="s">
        <v>631</v>
      </c>
      <c r="AH256" s="137" t="s">
        <v>631</v>
      </c>
      <c r="AI256" s="137" t="s">
        <v>631</v>
      </c>
      <c r="AJ256" s="137" t="s">
        <v>631</v>
      </c>
      <c r="AK256" s="137">
        <v>0</v>
      </c>
      <c r="AL256" s="137">
        <v>0</v>
      </c>
      <c r="AM256" s="137">
        <v>0</v>
      </c>
      <c r="AN256" s="137">
        <v>0</v>
      </c>
      <c r="AO256" s="137">
        <v>0</v>
      </c>
    </row>
    <row r="257" spans="1:41" ht="18" customHeight="1">
      <c r="A257" s="136" t="s">
        <v>1088</v>
      </c>
      <c r="B257" s="136" t="s">
        <v>1089</v>
      </c>
      <c r="C257" s="137">
        <v>1613</v>
      </c>
      <c r="D257" s="137">
        <v>1453</v>
      </c>
      <c r="E257" s="137">
        <v>1330</v>
      </c>
      <c r="F257" s="137">
        <v>1263</v>
      </c>
      <c r="G257" s="137">
        <v>1121</v>
      </c>
      <c r="H257" s="137">
        <v>1081</v>
      </c>
      <c r="I257" s="137">
        <v>992</v>
      </c>
      <c r="J257" s="137">
        <v>873</v>
      </c>
      <c r="K257" s="137">
        <v>753</v>
      </c>
      <c r="L257" s="137">
        <v>675</v>
      </c>
      <c r="M257" s="137">
        <v>601</v>
      </c>
      <c r="N257" s="137">
        <v>535</v>
      </c>
      <c r="O257" s="137">
        <v>480</v>
      </c>
      <c r="P257" s="137">
        <v>414</v>
      </c>
      <c r="Q257" s="137">
        <v>366</v>
      </c>
      <c r="R257" s="137">
        <v>328</v>
      </c>
      <c r="S257" s="137">
        <v>283</v>
      </c>
      <c r="T257" s="137">
        <v>267</v>
      </c>
      <c r="U257" s="137">
        <v>219</v>
      </c>
      <c r="V257" s="137">
        <v>207</v>
      </c>
      <c r="W257" s="137">
        <v>186</v>
      </c>
      <c r="X257" s="137">
        <v>162</v>
      </c>
      <c r="Y257" s="137">
        <v>132</v>
      </c>
      <c r="Z257" s="137">
        <v>110</v>
      </c>
      <c r="AA257" s="137">
        <v>97</v>
      </c>
      <c r="AB257" s="137">
        <v>65</v>
      </c>
      <c r="AC257" s="137">
        <v>48</v>
      </c>
      <c r="AD257" s="137">
        <v>40</v>
      </c>
      <c r="AE257" s="137">
        <v>35</v>
      </c>
      <c r="AF257" s="137">
        <v>28</v>
      </c>
      <c r="AG257" s="137">
        <v>21</v>
      </c>
      <c r="AH257" s="137">
        <v>19</v>
      </c>
      <c r="AI257" s="137">
        <v>11</v>
      </c>
      <c r="AJ257" s="137">
        <v>12</v>
      </c>
      <c r="AK257" s="137">
        <v>11</v>
      </c>
      <c r="AL257" s="137">
        <v>11</v>
      </c>
      <c r="AM257" s="137">
        <v>0</v>
      </c>
      <c r="AN257" s="137">
        <v>0</v>
      </c>
      <c r="AO257" s="137">
        <v>0</v>
      </c>
    </row>
    <row r="258" spans="1:41" ht="18" customHeight="1">
      <c r="A258" s="136" t="s">
        <v>1090</v>
      </c>
      <c r="B258" s="136" t="s">
        <v>1091</v>
      </c>
      <c r="C258" s="137">
        <v>703</v>
      </c>
      <c r="D258" s="137">
        <v>600</v>
      </c>
      <c r="E258" s="137">
        <v>537</v>
      </c>
      <c r="F258" s="137">
        <v>488</v>
      </c>
      <c r="G258" s="137">
        <v>436</v>
      </c>
      <c r="H258" s="137">
        <v>387</v>
      </c>
      <c r="I258" s="137">
        <v>358</v>
      </c>
      <c r="J258" s="137">
        <v>343</v>
      </c>
      <c r="K258" s="137">
        <v>290</v>
      </c>
      <c r="L258" s="137">
        <v>262</v>
      </c>
      <c r="M258" s="137">
        <v>233</v>
      </c>
      <c r="N258" s="137">
        <v>216</v>
      </c>
      <c r="O258" s="137">
        <v>172</v>
      </c>
      <c r="P258" s="137">
        <v>140</v>
      </c>
      <c r="Q258" s="137">
        <v>114</v>
      </c>
      <c r="R258" s="137">
        <v>101</v>
      </c>
      <c r="S258" s="137">
        <v>85</v>
      </c>
      <c r="T258" s="137">
        <v>79</v>
      </c>
      <c r="U258" s="137">
        <v>57</v>
      </c>
      <c r="V258" s="137">
        <v>51</v>
      </c>
      <c r="W258" s="137">
        <v>38</v>
      </c>
      <c r="X258" s="137">
        <v>32</v>
      </c>
      <c r="Y258" s="137">
        <v>23</v>
      </c>
      <c r="Z258" s="137">
        <v>20</v>
      </c>
      <c r="AA258" s="137">
        <v>11</v>
      </c>
      <c r="AB258" s="137">
        <v>9</v>
      </c>
      <c r="AC258" s="137" t="s">
        <v>631</v>
      </c>
      <c r="AD258" s="137" t="s">
        <v>631</v>
      </c>
      <c r="AE258" s="137" t="s">
        <v>631</v>
      </c>
      <c r="AF258" s="137" t="s">
        <v>631</v>
      </c>
      <c r="AG258" s="137" t="s">
        <v>631</v>
      </c>
      <c r="AH258" s="137" t="s">
        <v>631</v>
      </c>
      <c r="AI258" s="137" t="s">
        <v>631</v>
      </c>
      <c r="AJ258" s="137" t="s">
        <v>631</v>
      </c>
      <c r="AK258" s="137" t="s">
        <v>631</v>
      </c>
      <c r="AL258" s="137" t="s">
        <v>631</v>
      </c>
      <c r="AM258" s="137">
        <v>0</v>
      </c>
      <c r="AN258" s="137">
        <v>0</v>
      </c>
      <c r="AO258" s="137">
        <v>0</v>
      </c>
    </row>
    <row r="259" spans="1:41" ht="18" customHeight="1">
      <c r="A259" s="122" t="s">
        <v>1092</v>
      </c>
      <c r="B259" s="136" t="s">
        <v>1093</v>
      </c>
      <c r="C259" s="137">
        <v>1180</v>
      </c>
      <c r="D259" s="137">
        <v>1062</v>
      </c>
      <c r="E259" s="137">
        <v>989</v>
      </c>
      <c r="F259" s="137">
        <v>920</v>
      </c>
      <c r="G259" s="137">
        <v>799</v>
      </c>
      <c r="H259" s="137">
        <v>758</v>
      </c>
      <c r="I259" s="137">
        <v>710</v>
      </c>
      <c r="J259" s="137">
        <v>612</v>
      </c>
      <c r="K259" s="137">
        <v>562</v>
      </c>
      <c r="L259" s="137">
        <v>480</v>
      </c>
      <c r="M259" s="137">
        <v>391</v>
      </c>
      <c r="N259" s="137">
        <v>348</v>
      </c>
      <c r="O259" s="137">
        <v>310</v>
      </c>
      <c r="P259" s="137">
        <v>226</v>
      </c>
      <c r="Q259" s="137">
        <v>206</v>
      </c>
      <c r="R259" s="137">
        <v>197</v>
      </c>
      <c r="S259" s="137">
        <v>210</v>
      </c>
      <c r="T259" s="137">
        <v>181</v>
      </c>
      <c r="U259" s="137">
        <v>153</v>
      </c>
      <c r="V259" s="137">
        <v>122</v>
      </c>
      <c r="W259" s="137">
        <v>101</v>
      </c>
      <c r="X259" s="137">
        <v>77</v>
      </c>
      <c r="Y259" s="137">
        <v>66</v>
      </c>
      <c r="Z259" s="137">
        <v>53</v>
      </c>
      <c r="AA259" s="137">
        <v>46</v>
      </c>
      <c r="AB259" s="137">
        <v>27</v>
      </c>
      <c r="AC259" s="137">
        <v>23</v>
      </c>
      <c r="AD259" s="137">
        <v>13</v>
      </c>
      <c r="AE259" s="137">
        <v>10</v>
      </c>
      <c r="AF259" s="137">
        <v>8</v>
      </c>
      <c r="AG259" s="137">
        <v>7</v>
      </c>
      <c r="AH259" s="137" t="s">
        <v>631</v>
      </c>
      <c r="AI259" s="137" t="s">
        <v>631</v>
      </c>
      <c r="AJ259" s="137" t="s">
        <v>631</v>
      </c>
      <c r="AK259" s="137" t="s">
        <v>631</v>
      </c>
      <c r="AL259" s="137">
        <v>0</v>
      </c>
      <c r="AM259" s="137">
        <v>0</v>
      </c>
      <c r="AN259" s="137">
        <v>0</v>
      </c>
      <c r="AO259" s="137">
        <v>0</v>
      </c>
    </row>
    <row r="260" spans="1:41" ht="18" customHeight="1">
      <c r="A260" s="122" t="s">
        <v>1094</v>
      </c>
      <c r="B260" s="136" t="s">
        <v>1095</v>
      </c>
      <c r="C260" s="137">
        <v>1087</v>
      </c>
      <c r="D260" s="137">
        <v>978</v>
      </c>
      <c r="E260" s="137">
        <v>860</v>
      </c>
      <c r="F260" s="137">
        <v>785</v>
      </c>
      <c r="G260" s="137">
        <v>671</v>
      </c>
      <c r="H260" s="137">
        <v>662</v>
      </c>
      <c r="I260" s="137">
        <v>599</v>
      </c>
      <c r="J260" s="137">
        <v>539</v>
      </c>
      <c r="K260" s="137">
        <v>485</v>
      </c>
      <c r="L260" s="137">
        <v>438</v>
      </c>
      <c r="M260" s="137">
        <v>394</v>
      </c>
      <c r="N260" s="137">
        <v>369</v>
      </c>
      <c r="O260" s="137">
        <v>334</v>
      </c>
      <c r="P260" s="137">
        <v>298</v>
      </c>
      <c r="Q260" s="137">
        <v>256</v>
      </c>
      <c r="R260" s="137">
        <v>237</v>
      </c>
      <c r="S260" s="137">
        <v>213</v>
      </c>
      <c r="T260" s="137">
        <v>203</v>
      </c>
      <c r="U260" s="137">
        <v>164</v>
      </c>
      <c r="V260" s="137">
        <v>149</v>
      </c>
      <c r="W260" s="137">
        <v>129</v>
      </c>
      <c r="X260" s="137">
        <v>119</v>
      </c>
      <c r="Y260" s="137">
        <v>88</v>
      </c>
      <c r="Z260" s="137">
        <v>80</v>
      </c>
      <c r="AA260" s="137">
        <v>69</v>
      </c>
      <c r="AB260" s="137">
        <v>59</v>
      </c>
      <c r="AC260" s="137">
        <v>51</v>
      </c>
      <c r="AD260" s="137">
        <v>17</v>
      </c>
      <c r="AE260" s="137">
        <v>11</v>
      </c>
      <c r="AF260" s="137">
        <v>10</v>
      </c>
      <c r="AG260" s="137">
        <v>11</v>
      </c>
      <c r="AH260" s="137">
        <v>11</v>
      </c>
      <c r="AI260" s="137">
        <v>9</v>
      </c>
      <c r="AJ260" s="137">
        <v>7</v>
      </c>
      <c r="AK260" s="137">
        <v>7</v>
      </c>
      <c r="AL260" s="137">
        <v>5</v>
      </c>
      <c r="AM260" s="137">
        <v>0</v>
      </c>
      <c r="AN260" s="137">
        <v>0</v>
      </c>
      <c r="AO260" s="137">
        <v>0</v>
      </c>
    </row>
    <row r="261" spans="1:41" ht="18" customHeight="1">
      <c r="A261" s="122" t="s">
        <v>1096</v>
      </c>
      <c r="B261" s="136" t="s">
        <v>1097</v>
      </c>
      <c r="C261" s="137">
        <v>1029</v>
      </c>
      <c r="D261" s="137">
        <v>998</v>
      </c>
      <c r="E261" s="137">
        <v>877</v>
      </c>
      <c r="F261" s="137">
        <v>835</v>
      </c>
      <c r="G261" s="137">
        <v>728</v>
      </c>
      <c r="H261" s="137">
        <v>703</v>
      </c>
      <c r="I261" s="137">
        <v>649</v>
      </c>
      <c r="J261" s="137">
        <v>578</v>
      </c>
      <c r="K261" s="137">
        <v>530</v>
      </c>
      <c r="L261" s="137">
        <v>473</v>
      </c>
      <c r="M261" s="137">
        <v>438</v>
      </c>
      <c r="N261" s="137">
        <v>372</v>
      </c>
      <c r="O261" s="137">
        <v>344</v>
      </c>
      <c r="P261" s="137">
        <v>283</v>
      </c>
      <c r="Q261" s="137">
        <v>248</v>
      </c>
      <c r="R261" s="137">
        <v>210</v>
      </c>
      <c r="S261" s="137">
        <v>186</v>
      </c>
      <c r="T261" s="137">
        <v>171</v>
      </c>
      <c r="U261" s="137">
        <v>123</v>
      </c>
      <c r="V261" s="137">
        <v>111</v>
      </c>
      <c r="W261" s="137">
        <v>92</v>
      </c>
      <c r="X261" s="137">
        <v>84</v>
      </c>
      <c r="Y261" s="137">
        <v>64</v>
      </c>
      <c r="Z261" s="137">
        <v>47</v>
      </c>
      <c r="AA261" s="137">
        <v>38</v>
      </c>
      <c r="AB261" s="137">
        <v>25</v>
      </c>
      <c r="AC261" s="137">
        <v>16</v>
      </c>
      <c r="AD261" s="137">
        <v>14</v>
      </c>
      <c r="AE261" s="137">
        <v>11</v>
      </c>
      <c r="AF261" s="137">
        <v>11</v>
      </c>
      <c r="AG261" s="137">
        <v>8</v>
      </c>
      <c r="AH261" s="137">
        <v>7</v>
      </c>
      <c r="AI261" s="137">
        <v>5</v>
      </c>
      <c r="AJ261" s="137" t="s">
        <v>631</v>
      </c>
      <c r="AK261" s="137" t="s">
        <v>631</v>
      </c>
      <c r="AL261" s="137" t="s">
        <v>631</v>
      </c>
      <c r="AM261" s="137">
        <v>0</v>
      </c>
      <c r="AN261" s="137">
        <v>0</v>
      </c>
      <c r="AO261" s="137">
        <v>0</v>
      </c>
    </row>
    <row r="262" spans="1:41" ht="18" customHeight="1">
      <c r="A262" s="122" t="s">
        <v>1098</v>
      </c>
      <c r="B262" s="136" t="s">
        <v>1099</v>
      </c>
      <c r="C262" s="137">
        <v>1754</v>
      </c>
      <c r="D262" s="137">
        <v>1611</v>
      </c>
      <c r="E262" s="137">
        <v>1478</v>
      </c>
      <c r="F262" s="137">
        <v>1409</v>
      </c>
      <c r="G262" s="137">
        <v>1285</v>
      </c>
      <c r="H262" s="137">
        <v>1239</v>
      </c>
      <c r="I262" s="137">
        <v>1146</v>
      </c>
      <c r="J262" s="137">
        <v>1047</v>
      </c>
      <c r="K262" s="137">
        <v>989</v>
      </c>
      <c r="L262" s="137">
        <v>867</v>
      </c>
      <c r="M262" s="137">
        <v>545</v>
      </c>
      <c r="N262" s="137">
        <v>445</v>
      </c>
      <c r="O262" s="137">
        <v>383</v>
      </c>
      <c r="P262" s="137">
        <v>316</v>
      </c>
      <c r="Q262" s="137">
        <v>288</v>
      </c>
      <c r="R262" s="137">
        <v>254</v>
      </c>
      <c r="S262" s="137">
        <v>234</v>
      </c>
      <c r="T262" s="137">
        <v>189</v>
      </c>
      <c r="U262" s="137">
        <v>159</v>
      </c>
      <c r="V262" s="137">
        <v>144</v>
      </c>
      <c r="W262" s="137">
        <v>125</v>
      </c>
      <c r="X262" s="137">
        <v>113</v>
      </c>
      <c r="Y262" s="137">
        <v>90</v>
      </c>
      <c r="Z262" s="137">
        <v>90</v>
      </c>
      <c r="AA262" s="137">
        <v>87</v>
      </c>
      <c r="AB262" s="137">
        <v>78</v>
      </c>
      <c r="AC262" s="137">
        <v>72</v>
      </c>
      <c r="AD262" s="137">
        <v>32</v>
      </c>
      <c r="AE262" s="137">
        <v>15</v>
      </c>
      <c r="AF262" s="137">
        <v>12</v>
      </c>
      <c r="AG262" s="137">
        <v>10</v>
      </c>
      <c r="AH262" s="137">
        <v>6</v>
      </c>
      <c r="AI262" s="137" t="s">
        <v>631</v>
      </c>
      <c r="AJ262" s="137" t="s">
        <v>631</v>
      </c>
      <c r="AK262" s="137">
        <v>0</v>
      </c>
      <c r="AL262" s="137">
        <v>0</v>
      </c>
      <c r="AM262" s="137">
        <v>0</v>
      </c>
      <c r="AN262" s="137">
        <v>0</v>
      </c>
      <c r="AO262" s="137">
        <v>0</v>
      </c>
    </row>
    <row r="263" spans="1:41" ht="18" customHeight="1">
      <c r="A263" s="122" t="s">
        <v>1100</v>
      </c>
      <c r="B263" s="136" t="s">
        <v>1101</v>
      </c>
      <c r="C263" s="137">
        <v>858</v>
      </c>
      <c r="D263" s="137">
        <v>797</v>
      </c>
      <c r="E263" s="137">
        <v>698</v>
      </c>
      <c r="F263" s="137">
        <v>663</v>
      </c>
      <c r="G263" s="137">
        <v>583</v>
      </c>
      <c r="H263" s="137">
        <v>559</v>
      </c>
      <c r="I263" s="137">
        <v>499</v>
      </c>
      <c r="J263" s="137">
        <v>443</v>
      </c>
      <c r="K263" s="137">
        <v>380</v>
      </c>
      <c r="L263" s="137">
        <v>320</v>
      </c>
      <c r="M263" s="137">
        <v>268</v>
      </c>
      <c r="N263" s="137">
        <v>213</v>
      </c>
      <c r="O263" s="137">
        <v>182</v>
      </c>
      <c r="P263" s="137">
        <v>155</v>
      </c>
      <c r="Q263" s="137">
        <v>128</v>
      </c>
      <c r="R263" s="137">
        <v>109</v>
      </c>
      <c r="S263" s="137">
        <v>93</v>
      </c>
      <c r="T263" s="137">
        <v>77</v>
      </c>
      <c r="U263" s="137">
        <v>64</v>
      </c>
      <c r="V263" s="137">
        <v>64</v>
      </c>
      <c r="W263" s="137">
        <v>56</v>
      </c>
      <c r="X263" s="137">
        <v>45</v>
      </c>
      <c r="Y263" s="137">
        <v>41</v>
      </c>
      <c r="Z263" s="137">
        <v>33</v>
      </c>
      <c r="AA263" s="137">
        <v>29</v>
      </c>
      <c r="AB263" s="137">
        <v>25</v>
      </c>
      <c r="AC263" s="137">
        <v>15</v>
      </c>
      <c r="AD263" s="137">
        <v>11</v>
      </c>
      <c r="AE263" s="137">
        <v>10</v>
      </c>
      <c r="AF263" s="137">
        <v>10</v>
      </c>
      <c r="AG263" s="137">
        <v>9</v>
      </c>
      <c r="AH263" s="137">
        <v>7</v>
      </c>
      <c r="AI263" s="137">
        <v>6</v>
      </c>
      <c r="AJ263" s="137">
        <v>5</v>
      </c>
      <c r="AK263" s="137" t="s">
        <v>631</v>
      </c>
      <c r="AL263" s="137" t="s">
        <v>631</v>
      </c>
      <c r="AM263" s="137">
        <v>0</v>
      </c>
      <c r="AN263" s="137">
        <v>0</v>
      </c>
      <c r="AO263" s="137">
        <v>0</v>
      </c>
    </row>
    <row r="264" spans="1:41" ht="18" customHeight="1">
      <c r="A264" s="122" t="s">
        <v>1102</v>
      </c>
      <c r="B264" s="136" t="s">
        <v>1103</v>
      </c>
      <c r="C264" s="137">
        <v>701</v>
      </c>
      <c r="D264" s="137">
        <v>613</v>
      </c>
      <c r="E264" s="137">
        <v>544</v>
      </c>
      <c r="F264" s="137">
        <v>514</v>
      </c>
      <c r="G264" s="137">
        <v>429</v>
      </c>
      <c r="H264" s="137">
        <v>389</v>
      </c>
      <c r="I264" s="137">
        <v>361</v>
      </c>
      <c r="J264" s="137">
        <v>304</v>
      </c>
      <c r="K264" s="137">
        <v>265</v>
      </c>
      <c r="L264" s="137">
        <v>233</v>
      </c>
      <c r="M264" s="137">
        <v>202</v>
      </c>
      <c r="N264" s="137">
        <v>165</v>
      </c>
      <c r="O264" s="137">
        <v>139</v>
      </c>
      <c r="P264" s="137">
        <v>126</v>
      </c>
      <c r="Q264" s="137">
        <v>112</v>
      </c>
      <c r="R264" s="137">
        <v>87</v>
      </c>
      <c r="S264" s="137">
        <v>79</v>
      </c>
      <c r="T264" s="137">
        <v>72</v>
      </c>
      <c r="U264" s="137">
        <v>51</v>
      </c>
      <c r="V264" s="137">
        <v>46</v>
      </c>
      <c r="W264" s="137">
        <v>37</v>
      </c>
      <c r="X264" s="137">
        <v>33</v>
      </c>
      <c r="Y264" s="137">
        <v>27</v>
      </c>
      <c r="Z264" s="137">
        <v>25</v>
      </c>
      <c r="AA264" s="137">
        <v>21</v>
      </c>
      <c r="AB264" s="137">
        <v>19</v>
      </c>
      <c r="AC264" s="137">
        <v>15</v>
      </c>
      <c r="AD264" s="137">
        <v>8</v>
      </c>
      <c r="AE264" s="137" t="s">
        <v>631</v>
      </c>
      <c r="AF264" s="137" t="s">
        <v>631</v>
      </c>
      <c r="AG264" s="137" t="s">
        <v>631</v>
      </c>
      <c r="AH264" s="137" t="s">
        <v>631</v>
      </c>
      <c r="AI264" s="137" t="s">
        <v>631</v>
      </c>
      <c r="AJ264" s="137" t="s">
        <v>631</v>
      </c>
      <c r="AK264" s="137" t="s">
        <v>631</v>
      </c>
      <c r="AL264" s="137" t="s">
        <v>631</v>
      </c>
      <c r="AM264" s="137">
        <v>0</v>
      </c>
      <c r="AN264" s="137">
        <v>0</v>
      </c>
      <c r="AO264" s="137">
        <v>0</v>
      </c>
    </row>
    <row r="265" spans="1:41" ht="18" customHeight="1">
      <c r="A265" s="122" t="s">
        <v>1104</v>
      </c>
      <c r="B265" s="136" t="s">
        <v>1105</v>
      </c>
      <c r="C265" s="137">
        <v>809</v>
      </c>
      <c r="D265" s="137">
        <v>714</v>
      </c>
      <c r="E265" s="137">
        <v>657</v>
      </c>
      <c r="F265" s="137">
        <v>630</v>
      </c>
      <c r="G265" s="137">
        <v>567</v>
      </c>
      <c r="H265" s="137">
        <v>538</v>
      </c>
      <c r="I265" s="137">
        <v>494</v>
      </c>
      <c r="J265" s="137">
        <v>450</v>
      </c>
      <c r="K265" s="137">
        <v>401</v>
      </c>
      <c r="L265" s="137">
        <v>370</v>
      </c>
      <c r="M265" s="137">
        <v>319</v>
      </c>
      <c r="N265" s="137">
        <v>268</v>
      </c>
      <c r="O265" s="137">
        <v>223</v>
      </c>
      <c r="P265" s="137">
        <v>181</v>
      </c>
      <c r="Q265" s="137">
        <v>153</v>
      </c>
      <c r="R265" s="137">
        <v>139</v>
      </c>
      <c r="S265" s="137">
        <v>114</v>
      </c>
      <c r="T265" s="137">
        <v>97</v>
      </c>
      <c r="U265" s="137">
        <v>85</v>
      </c>
      <c r="V265" s="137">
        <v>77</v>
      </c>
      <c r="W265" s="137">
        <v>72</v>
      </c>
      <c r="X265" s="137">
        <v>57</v>
      </c>
      <c r="Y265" s="137">
        <v>39</v>
      </c>
      <c r="Z265" s="137">
        <v>32</v>
      </c>
      <c r="AA265" s="137">
        <v>28</v>
      </c>
      <c r="AB265" s="137">
        <v>22</v>
      </c>
      <c r="AC265" s="137">
        <v>17</v>
      </c>
      <c r="AD265" s="137">
        <v>15</v>
      </c>
      <c r="AE265" s="137">
        <v>8</v>
      </c>
      <c r="AF265" s="137">
        <v>9</v>
      </c>
      <c r="AG265" s="137">
        <v>8</v>
      </c>
      <c r="AH265" s="137">
        <v>8</v>
      </c>
      <c r="AI265" s="137">
        <v>7</v>
      </c>
      <c r="AJ265" s="137">
        <v>7</v>
      </c>
      <c r="AK265" s="137">
        <v>6</v>
      </c>
      <c r="AL265" s="137" t="s">
        <v>631</v>
      </c>
      <c r="AM265" s="137">
        <v>0</v>
      </c>
      <c r="AN265" s="137">
        <v>0</v>
      </c>
      <c r="AO265" s="137">
        <v>0</v>
      </c>
    </row>
    <row r="266" spans="1:41" ht="18" customHeight="1">
      <c r="A266" s="122" t="s">
        <v>1106</v>
      </c>
      <c r="B266" s="136" t="s">
        <v>1107</v>
      </c>
      <c r="C266" s="137">
        <v>698</v>
      </c>
      <c r="D266" s="137">
        <v>611</v>
      </c>
      <c r="E266" s="137">
        <v>521</v>
      </c>
      <c r="F266" s="137">
        <v>482</v>
      </c>
      <c r="G266" s="137">
        <v>408</v>
      </c>
      <c r="H266" s="137">
        <v>381</v>
      </c>
      <c r="I266" s="137">
        <v>345</v>
      </c>
      <c r="J266" s="137">
        <v>288</v>
      </c>
      <c r="K266" s="137">
        <v>259</v>
      </c>
      <c r="L266" s="137">
        <v>242</v>
      </c>
      <c r="M266" s="137">
        <v>202</v>
      </c>
      <c r="N266" s="137">
        <v>185</v>
      </c>
      <c r="O266" s="137">
        <v>154</v>
      </c>
      <c r="P266" s="137">
        <v>132</v>
      </c>
      <c r="Q266" s="137">
        <v>116</v>
      </c>
      <c r="R266" s="137">
        <v>101</v>
      </c>
      <c r="S266" s="137">
        <v>88</v>
      </c>
      <c r="T266" s="137">
        <v>75</v>
      </c>
      <c r="U266" s="137">
        <v>71</v>
      </c>
      <c r="V266" s="137">
        <v>60</v>
      </c>
      <c r="W266" s="137">
        <v>50</v>
      </c>
      <c r="X266" s="137">
        <v>39</v>
      </c>
      <c r="Y266" s="137">
        <v>32</v>
      </c>
      <c r="Z266" s="137">
        <v>28</v>
      </c>
      <c r="AA266" s="137">
        <v>22</v>
      </c>
      <c r="AB266" s="137">
        <v>16</v>
      </c>
      <c r="AC266" s="137">
        <v>12</v>
      </c>
      <c r="AD266" s="137">
        <v>7</v>
      </c>
      <c r="AE266" s="137" t="s">
        <v>631</v>
      </c>
      <c r="AF266" s="137" t="s">
        <v>631</v>
      </c>
      <c r="AG266" s="137">
        <v>0</v>
      </c>
      <c r="AH266" s="137">
        <v>0</v>
      </c>
      <c r="AI266" s="137">
        <v>0</v>
      </c>
      <c r="AJ266" s="137">
        <v>0</v>
      </c>
      <c r="AK266" s="137" t="s">
        <v>631</v>
      </c>
      <c r="AL266" s="137" t="s">
        <v>631</v>
      </c>
      <c r="AM266" s="137">
        <v>0</v>
      </c>
      <c r="AN266" s="137">
        <v>0</v>
      </c>
      <c r="AO266" s="137">
        <v>0</v>
      </c>
    </row>
    <row r="267" spans="1:41" ht="18" customHeight="1">
      <c r="A267" s="122" t="s">
        <v>1108</v>
      </c>
      <c r="B267" s="136" t="s">
        <v>1109</v>
      </c>
      <c r="C267" s="137">
        <v>1046</v>
      </c>
      <c r="D267" s="137">
        <v>844</v>
      </c>
      <c r="E267" s="137">
        <v>811</v>
      </c>
      <c r="F267" s="137">
        <v>780</v>
      </c>
      <c r="G267" s="137">
        <v>656</v>
      </c>
      <c r="H267" s="137">
        <v>676</v>
      </c>
      <c r="I267" s="137">
        <v>636</v>
      </c>
      <c r="J267" s="137">
        <v>535</v>
      </c>
      <c r="K267" s="137">
        <v>466</v>
      </c>
      <c r="L267" s="137">
        <v>407</v>
      </c>
      <c r="M267" s="137">
        <v>325</v>
      </c>
      <c r="N267" s="137">
        <v>285</v>
      </c>
      <c r="O267" s="137">
        <v>242</v>
      </c>
      <c r="P267" s="137">
        <v>293</v>
      </c>
      <c r="Q267" s="137">
        <v>266</v>
      </c>
      <c r="R267" s="137">
        <v>166</v>
      </c>
      <c r="S267" s="137">
        <v>348</v>
      </c>
      <c r="T267" s="137">
        <v>155</v>
      </c>
      <c r="U267" s="137">
        <v>105</v>
      </c>
      <c r="V267" s="137">
        <v>93</v>
      </c>
      <c r="W267" s="137">
        <v>80</v>
      </c>
      <c r="X267" s="137">
        <v>75</v>
      </c>
      <c r="Y267" s="137">
        <v>52</v>
      </c>
      <c r="Z267" s="137">
        <v>130</v>
      </c>
      <c r="AA267" s="137">
        <v>142</v>
      </c>
      <c r="AB267" s="137">
        <v>196</v>
      </c>
      <c r="AC267" s="137">
        <v>116</v>
      </c>
      <c r="AD267" s="137">
        <v>114</v>
      </c>
      <c r="AE267" s="137">
        <v>8</v>
      </c>
      <c r="AF267" s="137">
        <v>6</v>
      </c>
      <c r="AG267" s="137" t="s">
        <v>631</v>
      </c>
      <c r="AH267" s="137" t="s">
        <v>631</v>
      </c>
      <c r="AI267" s="137" t="s">
        <v>631</v>
      </c>
      <c r="AJ267" s="137" t="s">
        <v>631</v>
      </c>
      <c r="AK267" s="137" t="s">
        <v>631</v>
      </c>
      <c r="AL267" s="137" t="s">
        <v>631</v>
      </c>
      <c r="AM267" s="137">
        <v>0</v>
      </c>
      <c r="AN267" s="137">
        <v>0</v>
      </c>
      <c r="AO267" s="137">
        <v>0</v>
      </c>
    </row>
    <row r="268" spans="1:41" ht="18" customHeight="1">
      <c r="A268" s="122" t="s">
        <v>1110</v>
      </c>
      <c r="B268" s="136" t="s">
        <v>1111</v>
      </c>
      <c r="C268" s="137">
        <v>1037</v>
      </c>
      <c r="D268" s="137">
        <v>929</v>
      </c>
      <c r="E268" s="137">
        <v>879</v>
      </c>
      <c r="F268" s="137">
        <v>781</v>
      </c>
      <c r="G268" s="137">
        <v>701</v>
      </c>
      <c r="H268" s="137">
        <v>692</v>
      </c>
      <c r="I268" s="137">
        <v>621</v>
      </c>
      <c r="J268" s="137">
        <v>528</v>
      </c>
      <c r="K268" s="137">
        <v>425</v>
      </c>
      <c r="L268" s="137">
        <v>362</v>
      </c>
      <c r="M268" s="137">
        <v>325</v>
      </c>
      <c r="N268" s="137">
        <v>290</v>
      </c>
      <c r="O268" s="137">
        <v>253</v>
      </c>
      <c r="P268" s="137">
        <v>225</v>
      </c>
      <c r="Q268" s="137">
        <v>217</v>
      </c>
      <c r="R268" s="137">
        <v>167</v>
      </c>
      <c r="S268" s="137">
        <v>142</v>
      </c>
      <c r="T268" s="137">
        <v>127</v>
      </c>
      <c r="U268" s="137">
        <v>111</v>
      </c>
      <c r="V268" s="137">
        <v>97</v>
      </c>
      <c r="W268" s="137">
        <v>86</v>
      </c>
      <c r="X268" s="137">
        <v>72</v>
      </c>
      <c r="Y268" s="137">
        <v>60</v>
      </c>
      <c r="Z268" s="137">
        <v>52</v>
      </c>
      <c r="AA268" s="137">
        <v>45</v>
      </c>
      <c r="AB268" s="137">
        <v>33</v>
      </c>
      <c r="AC268" s="137">
        <v>17</v>
      </c>
      <c r="AD268" s="137">
        <v>13</v>
      </c>
      <c r="AE268" s="137">
        <v>7</v>
      </c>
      <c r="AF268" s="137">
        <v>6</v>
      </c>
      <c r="AG268" s="137" t="s">
        <v>631</v>
      </c>
      <c r="AH268" s="137" t="s">
        <v>631</v>
      </c>
      <c r="AI268" s="137" t="s">
        <v>631</v>
      </c>
      <c r="AJ268" s="137" t="s">
        <v>631</v>
      </c>
      <c r="AK268" s="137" t="s">
        <v>631</v>
      </c>
      <c r="AL268" s="137">
        <v>0</v>
      </c>
      <c r="AM268" s="137">
        <v>0</v>
      </c>
      <c r="AN268" s="137">
        <v>0</v>
      </c>
      <c r="AO268" s="137">
        <v>0</v>
      </c>
    </row>
    <row r="269" spans="1:41" ht="18" customHeight="1">
      <c r="A269" s="122" t="s">
        <v>1112</v>
      </c>
      <c r="B269" s="136" t="s">
        <v>1113</v>
      </c>
      <c r="C269" s="137">
        <v>578</v>
      </c>
      <c r="D269" s="137">
        <v>498</v>
      </c>
      <c r="E269" s="137">
        <v>451</v>
      </c>
      <c r="F269" s="137">
        <v>435</v>
      </c>
      <c r="G269" s="137">
        <v>396</v>
      </c>
      <c r="H269" s="137">
        <v>377</v>
      </c>
      <c r="I269" s="137">
        <v>347</v>
      </c>
      <c r="J269" s="137">
        <v>308</v>
      </c>
      <c r="K269" s="137">
        <v>279</v>
      </c>
      <c r="L269" s="137">
        <v>251</v>
      </c>
      <c r="M269" s="137">
        <v>207</v>
      </c>
      <c r="N269" s="137">
        <v>191</v>
      </c>
      <c r="O269" s="137">
        <v>168</v>
      </c>
      <c r="P269" s="137">
        <v>140</v>
      </c>
      <c r="Q269" s="137">
        <v>124</v>
      </c>
      <c r="R269" s="137">
        <v>115</v>
      </c>
      <c r="S269" s="137">
        <v>91</v>
      </c>
      <c r="T269" s="137">
        <v>80</v>
      </c>
      <c r="U269" s="137">
        <v>67</v>
      </c>
      <c r="V269" s="137">
        <v>62</v>
      </c>
      <c r="W269" s="137">
        <v>53</v>
      </c>
      <c r="X269" s="137">
        <v>44</v>
      </c>
      <c r="Y269" s="137">
        <v>35</v>
      </c>
      <c r="Z269" s="137">
        <v>24</v>
      </c>
      <c r="AA269" s="137">
        <v>13</v>
      </c>
      <c r="AB269" s="137">
        <v>12</v>
      </c>
      <c r="AC269" s="137">
        <v>8</v>
      </c>
      <c r="AD269" s="137">
        <v>6</v>
      </c>
      <c r="AE269" s="137" t="s">
        <v>631</v>
      </c>
      <c r="AF269" s="137" t="s">
        <v>631</v>
      </c>
      <c r="AG269" s="137" t="s">
        <v>631</v>
      </c>
      <c r="AH269" s="137" t="s">
        <v>631</v>
      </c>
      <c r="AI269" s="137" t="s">
        <v>631</v>
      </c>
      <c r="AJ269" s="137" t="s">
        <v>631</v>
      </c>
      <c r="AK269" s="137" t="s">
        <v>631</v>
      </c>
      <c r="AL269" s="137" t="s">
        <v>631</v>
      </c>
      <c r="AM269" s="137">
        <v>0</v>
      </c>
      <c r="AN269" s="137">
        <v>0</v>
      </c>
      <c r="AO269" s="137">
        <v>0</v>
      </c>
    </row>
    <row r="270" spans="1:41" ht="18" customHeight="1">
      <c r="A270" s="122" t="s">
        <v>1114</v>
      </c>
      <c r="B270" s="136" t="s">
        <v>1115</v>
      </c>
      <c r="C270" s="137">
        <v>725</v>
      </c>
      <c r="D270" s="137">
        <v>638</v>
      </c>
      <c r="E270" s="137">
        <v>580</v>
      </c>
      <c r="F270" s="137">
        <v>569</v>
      </c>
      <c r="G270" s="137">
        <v>499</v>
      </c>
      <c r="H270" s="137">
        <v>468</v>
      </c>
      <c r="I270" s="137">
        <v>435</v>
      </c>
      <c r="J270" s="137">
        <v>391</v>
      </c>
      <c r="K270" s="137">
        <v>346</v>
      </c>
      <c r="L270" s="137">
        <v>872</v>
      </c>
      <c r="M270" s="137">
        <v>851</v>
      </c>
      <c r="N270" s="137">
        <v>830</v>
      </c>
      <c r="O270" s="137">
        <v>808</v>
      </c>
      <c r="P270" s="137">
        <v>656</v>
      </c>
      <c r="Q270" s="137">
        <v>576</v>
      </c>
      <c r="R270" s="137">
        <v>540</v>
      </c>
      <c r="S270" s="137">
        <v>386</v>
      </c>
      <c r="T270" s="137">
        <v>334</v>
      </c>
      <c r="U270" s="137">
        <v>259</v>
      </c>
      <c r="V270" s="137">
        <v>159</v>
      </c>
      <c r="W270" s="137">
        <v>147</v>
      </c>
      <c r="X270" s="137">
        <v>80</v>
      </c>
      <c r="Y270" s="137">
        <v>43</v>
      </c>
      <c r="Z270" s="137">
        <v>38</v>
      </c>
      <c r="AA270" s="137">
        <v>20</v>
      </c>
      <c r="AB270" s="137">
        <v>12</v>
      </c>
      <c r="AC270" s="137">
        <v>9</v>
      </c>
      <c r="AD270" s="137">
        <v>7</v>
      </c>
      <c r="AE270" s="137" t="s">
        <v>631</v>
      </c>
      <c r="AF270" s="137" t="s">
        <v>631</v>
      </c>
      <c r="AG270" s="137" t="s">
        <v>631</v>
      </c>
      <c r="AH270" s="137" t="s">
        <v>631</v>
      </c>
      <c r="AI270" s="137" t="s">
        <v>631</v>
      </c>
      <c r="AJ270" s="137" t="s">
        <v>631</v>
      </c>
      <c r="AK270" s="137">
        <v>0</v>
      </c>
      <c r="AL270" s="137">
        <v>0</v>
      </c>
      <c r="AM270" s="137">
        <v>0</v>
      </c>
      <c r="AN270" s="137">
        <v>0</v>
      </c>
      <c r="AO270" s="137">
        <v>0</v>
      </c>
    </row>
    <row r="271" spans="1:41" ht="18" customHeight="1">
      <c r="A271" s="122" t="s">
        <v>1116</v>
      </c>
      <c r="B271" s="136" t="s">
        <v>1117</v>
      </c>
      <c r="C271" s="137">
        <v>964</v>
      </c>
      <c r="D271" s="137">
        <v>873</v>
      </c>
      <c r="E271" s="137">
        <v>817</v>
      </c>
      <c r="F271" s="137">
        <v>764</v>
      </c>
      <c r="G271" s="137">
        <v>665</v>
      </c>
      <c r="H271" s="137">
        <v>628</v>
      </c>
      <c r="I271" s="137">
        <v>560</v>
      </c>
      <c r="J271" s="137">
        <v>500</v>
      </c>
      <c r="K271" s="137">
        <v>430</v>
      </c>
      <c r="L271" s="137">
        <v>338</v>
      </c>
      <c r="M271" s="137">
        <v>267</v>
      </c>
      <c r="N271" s="137">
        <v>226</v>
      </c>
      <c r="O271" s="137">
        <v>175</v>
      </c>
      <c r="P271" s="137">
        <v>143</v>
      </c>
      <c r="Q271" s="137">
        <v>117</v>
      </c>
      <c r="R271" s="137">
        <v>107</v>
      </c>
      <c r="S271" s="137">
        <v>89</v>
      </c>
      <c r="T271" s="137">
        <v>78</v>
      </c>
      <c r="U271" s="137">
        <v>60</v>
      </c>
      <c r="V271" s="137">
        <v>54</v>
      </c>
      <c r="W271" s="137">
        <v>46</v>
      </c>
      <c r="X271" s="137">
        <v>41</v>
      </c>
      <c r="Y271" s="137">
        <v>30</v>
      </c>
      <c r="Z271" s="137">
        <v>25</v>
      </c>
      <c r="AA271" s="137">
        <v>22</v>
      </c>
      <c r="AB271" s="137">
        <v>17</v>
      </c>
      <c r="AC271" s="137">
        <v>11</v>
      </c>
      <c r="AD271" s="137">
        <v>9</v>
      </c>
      <c r="AE271" s="137">
        <v>9</v>
      </c>
      <c r="AF271" s="137">
        <v>5</v>
      </c>
      <c r="AG271" s="137" t="s">
        <v>631</v>
      </c>
      <c r="AH271" s="137" t="s">
        <v>631</v>
      </c>
      <c r="AI271" s="137" t="s">
        <v>631</v>
      </c>
      <c r="AJ271" s="137" t="s">
        <v>631</v>
      </c>
      <c r="AK271" s="137" t="s">
        <v>631</v>
      </c>
      <c r="AL271" s="137" t="s">
        <v>631</v>
      </c>
      <c r="AM271" s="137">
        <v>0</v>
      </c>
      <c r="AN271" s="137">
        <v>0</v>
      </c>
      <c r="AO271" s="137">
        <v>0</v>
      </c>
    </row>
    <row r="272" spans="1:41" ht="18" customHeight="1">
      <c r="A272" s="122" t="s">
        <v>1118</v>
      </c>
      <c r="B272" s="136" t="s">
        <v>1119</v>
      </c>
      <c r="C272" s="137">
        <v>1022</v>
      </c>
      <c r="D272" s="137">
        <v>875</v>
      </c>
      <c r="E272" s="137">
        <v>800</v>
      </c>
      <c r="F272" s="137">
        <v>733</v>
      </c>
      <c r="G272" s="137">
        <v>651</v>
      </c>
      <c r="H272" s="137">
        <v>617</v>
      </c>
      <c r="I272" s="137">
        <v>569</v>
      </c>
      <c r="J272" s="137">
        <v>517</v>
      </c>
      <c r="K272" s="137">
        <v>475</v>
      </c>
      <c r="L272" s="137">
        <v>433</v>
      </c>
      <c r="M272" s="137">
        <v>388</v>
      </c>
      <c r="N272" s="137">
        <v>348</v>
      </c>
      <c r="O272" s="137">
        <v>321</v>
      </c>
      <c r="P272" s="137">
        <v>273</v>
      </c>
      <c r="Q272" s="137">
        <v>225</v>
      </c>
      <c r="R272" s="137">
        <v>198</v>
      </c>
      <c r="S272" s="137">
        <v>171</v>
      </c>
      <c r="T272" s="137">
        <v>147</v>
      </c>
      <c r="U272" s="137">
        <v>116</v>
      </c>
      <c r="V272" s="137">
        <v>109</v>
      </c>
      <c r="W272" s="137">
        <v>94</v>
      </c>
      <c r="X272" s="137">
        <v>80</v>
      </c>
      <c r="Y272" s="137">
        <v>66</v>
      </c>
      <c r="Z272" s="137">
        <v>57</v>
      </c>
      <c r="AA272" s="137">
        <v>39</v>
      </c>
      <c r="AB272" s="137">
        <v>28</v>
      </c>
      <c r="AC272" s="137">
        <v>15</v>
      </c>
      <c r="AD272" s="137">
        <v>10</v>
      </c>
      <c r="AE272" s="137">
        <v>6</v>
      </c>
      <c r="AF272" s="137">
        <v>6</v>
      </c>
      <c r="AG272" s="137">
        <v>5</v>
      </c>
      <c r="AH272" s="137">
        <v>6</v>
      </c>
      <c r="AI272" s="137" t="s">
        <v>631</v>
      </c>
      <c r="AJ272" s="137">
        <v>5</v>
      </c>
      <c r="AK272" s="137">
        <v>5</v>
      </c>
      <c r="AL272" s="137" t="s">
        <v>631</v>
      </c>
      <c r="AM272" s="137">
        <v>0</v>
      </c>
      <c r="AN272" s="137">
        <v>0</v>
      </c>
      <c r="AO272" s="137">
        <v>0</v>
      </c>
    </row>
    <row r="273" spans="1:41" ht="18" customHeight="1">
      <c r="A273" s="136" t="s">
        <v>1120</v>
      </c>
      <c r="B273" s="136" t="s">
        <v>1121</v>
      </c>
      <c r="C273" s="137">
        <v>556</v>
      </c>
      <c r="D273" s="137">
        <v>477</v>
      </c>
      <c r="E273" s="137">
        <v>427</v>
      </c>
      <c r="F273" s="137">
        <v>412</v>
      </c>
      <c r="G273" s="137">
        <v>351</v>
      </c>
      <c r="H273" s="137">
        <v>329</v>
      </c>
      <c r="I273" s="137">
        <v>315</v>
      </c>
      <c r="J273" s="137">
        <v>291</v>
      </c>
      <c r="K273" s="137">
        <v>262</v>
      </c>
      <c r="L273" s="137">
        <v>238</v>
      </c>
      <c r="M273" s="137">
        <v>209</v>
      </c>
      <c r="N273" s="137">
        <v>184</v>
      </c>
      <c r="O273" s="137">
        <v>155</v>
      </c>
      <c r="P273" s="137">
        <v>134</v>
      </c>
      <c r="Q273" s="137">
        <v>121</v>
      </c>
      <c r="R273" s="137">
        <v>104</v>
      </c>
      <c r="S273" s="137">
        <v>92</v>
      </c>
      <c r="T273" s="137">
        <v>85</v>
      </c>
      <c r="U273" s="137">
        <v>69</v>
      </c>
      <c r="V273" s="137">
        <v>64</v>
      </c>
      <c r="W273" s="137">
        <v>53</v>
      </c>
      <c r="X273" s="137">
        <v>41</v>
      </c>
      <c r="Y273" s="137">
        <v>29</v>
      </c>
      <c r="Z273" s="137">
        <v>21</v>
      </c>
      <c r="AA273" s="137">
        <v>14</v>
      </c>
      <c r="AB273" s="137">
        <v>12</v>
      </c>
      <c r="AC273" s="137">
        <v>9</v>
      </c>
      <c r="AD273" s="137">
        <v>5</v>
      </c>
      <c r="AE273" s="137" t="s">
        <v>631</v>
      </c>
      <c r="AF273" s="137" t="s">
        <v>631</v>
      </c>
      <c r="AG273" s="137" t="s">
        <v>631</v>
      </c>
      <c r="AH273" s="137">
        <v>0</v>
      </c>
      <c r="AI273" s="137">
        <v>0</v>
      </c>
      <c r="AJ273" s="137">
        <v>0</v>
      </c>
      <c r="AK273" s="137">
        <v>0</v>
      </c>
      <c r="AL273" s="137">
        <v>0</v>
      </c>
      <c r="AM273" s="137">
        <v>0</v>
      </c>
      <c r="AN273" s="137">
        <v>0</v>
      </c>
      <c r="AO273" s="137">
        <v>0</v>
      </c>
    </row>
    <row r="274" spans="1:41" ht="18" customHeight="1">
      <c r="A274" s="122" t="s">
        <v>1122</v>
      </c>
      <c r="B274" s="136" t="s">
        <v>1123</v>
      </c>
      <c r="C274" s="137">
        <v>634</v>
      </c>
      <c r="D274" s="137">
        <v>563</v>
      </c>
      <c r="E274" s="137">
        <v>501</v>
      </c>
      <c r="F274" s="137">
        <v>484</v>
      </c>
      <c r="G274" s="137">
        <v>427</v>
      </c>
      <c r="H274" s="137">
        <v>402</v>
      </c>
      <c r="I274" s="137">
        <v>372</v>
      </c>
      <c r="J274" s="137">
        <v>329</v>
      </c>
      <c r="K274" s="137">
        <v>298</v>
      </c>
      <c r="L274" s="137">
        <v>253</v>
      </c>
      <c r="M274" s="137">
        <v>199</v>
      </c>
      <c r="N274" s="137">
        <v>163</v>
      </c>
      <c r="O274" s="137">
        <v>123</v>
      </c>
      <c r="P274" s="137">
        <v>101</v>
      </c>
      <c r="Q274" s="137">
        <v>81</v>
      </c>
      <c r="R274" s="137">
        <v>65</v>
      </c>
      <c r="S274" s="137">
        <v>48</v>
      </c>
      <c r="T274" s="137">
        <v>42</v>
      </c>
      <c r="U274" s="137">
        <v>35</v>
      </c>
      <c r="V274" s="137">
        <v>29</v>
      </c>
      <c r="W274" s="137">
        <v>22</v>
      </c>
      <c r="X274" s="137">
        <v>20</v>
      </c>
      <c r="Y274" s="137">
        <v>21</v>
      </c>
      <c r="Z274" s="137">
        <v>16</v>
      </c>
      <c r="AA274" s="137">
        <v>8</v>
      </c>
      <c r="AB274" s="137">
        <v>8</v>
      </c>
      <c r="AC274" s="137">
        <v>6</v>
      </c>
      <c r="AD274" s="137">
        <v>6</v>
      </c>
      <c r="AE274" s="137">
        <v>5</v>
      </c>
      <c r="AF274" s="137" t="s">
        <v>631</v>
      </c>
      <c r="AG274" s="137" t="s">
        <v>631</v>
      </c>
      <c r="AH274" s="137" t="s">
        <v>631</v>
      </c>
      <c r="AI274" s="137" t="s">
        <v>631</v>
      </c>
      <c r="AJ274" s="137" t="s">
        <v>631</v>
      </c>
      <c r="AK274" s="137" t="s">
        <v>631</v>
      </c>
      <c r="AL274" s="137">
        <v>0</v>
      </c>
      <c r="AM274" s="137">
        <v>0</v>
      </c>
      <c r="AN274" s="137">
        <v>0</v>
      </c>
      <c r="AO274" s="137">
        <v>0</v>
      </c>
    </row>
    <row r="275" spans="1:41" ht="18" customHeight="1">
      <c r="A275" s="122"/>
      <c r="B275" s="136" t="s">
        <v>650</v>
      </c>
      <c r="C275" s="137" t="s">
        <v>631</v>
      </c>
      <c r="D275" s="137" t="s">
        <v>631</v>
      </c>
      <c r="E275" s="137" t="s">
        <v>631</v>
      </c>
      <c r="F275" s="137">
        <v>6</v>
      </c>
      <c r="G275" s="137">
        <v>5</v>
      </c>
      <c r="H275" s="137">
        <v>5</v>
      </c>
      <c r="I275" s="137">
        <v>18</v>
      </c>
      <c r="J275" s="137">
        <v>24</v>
      </c>
      <c r="K275" s="137">
        <v>27</v>
      </c>
      <c r="L275" s="137">
        <v>26</v>
      </c>
      <c r="M275" s="137">
        <v>27</v>
      </c>
      <c r="N275" s="137">
        <v>28</v>
      </c>
      <c r="O275" s="137">
        <v>5</v>
      </c>
      <c r="P275" s="137" t="s">
        <v>631</v>
      </c>
      <c r="Q275" s="137" t="s">
        <v>631</v>
      </c>
      <c r="R275" s="137" t="s">
        <v>631</v>
      </c>
      <c r="S275" s="137" t="s">
        <v>631</v>
      </c>
      <c r="T275" s="137" t="s">
        <v>631</v>
      </c>
      <c r="U275" s="137" t="s">
        <v>631</v>
      </c>
      <c r="V275" s="137" t="s">
        <v>631</v>
      </c>
      <c r="W275" s="137">
        <v>0</v>
      </c>
      <c r="X275" s="137" t="s">
        <v>631</v>
      </c>
      <c r="Y275" s="137">
        <v>0</v>
      </c>
      <c r="Z275" s="137">
        <v>0</v>
      </c>
      <c r="AA275" s="137">
        <v>0</v>
      </c>
      <c r="AB275" s="137">
        <v>0</v>
      </c>
      <c r="AC275" s="137">
        <v>0</v>
      </c>
      <c r="AD275" s="137">
        <v>0</v>
      </c>
      <c r="AE275" s="137">
        <v>0</v>
      </c>
      <c r="AF275" s="137">
        <v>0</v>
      </c>
      <c r="AG275" s="137">
        <v>0</v>
      </c>
      <c r="AH275" s="137">
        <v>0</v>
      </c>
      <c r="AI275" s="137">
        <v>0</v>
      </c>
      <c r="AJ275" s="137">
        <v>0</v>
      </c>
      <c r="AK275" s="137">
        <v>0</v>
      </c>
      <c r="AL275" s="137">
        <v>0</v>
      </c>
      <c r="AM275" s="137">
        <v>0</v>
      </c>
      <c r="AN275" s="137">
        <v>0</v>
      </c>
      <c r="AO275" s="137">
        <v>0</v>
      </c>
    </row>
    <row r="276" spans="1:41" ht="18" customHeight="1">
      <c r="A276" s="122" t="s">
        <v>1124</v>
      </c>
      <c r="B276" s="136" t="s">
        <v>1125</v>
      </c>
      <c r="C276" s="137">
        <v>50675</v>
      </c>
      <c r="D276" s="137">
        <v>44289</v>
      </c>
      <c r="E276" s="137">
        <v>40401</v>
      </c>
      <c r="F276" s="137">
        <v>35923</v>
      </c>
      <c r="G276" s="137">
        <v>31495</v>
      </c>
      <c r="H276" s="137">
        <v>30791</v>
      </c>
      <c r="I276" s="137">
        <v>28415</v>
      </c>
      <c r="J276" s="137">
        <v>26924</v>
      </c>
      <c r="K276" s="137">
        <v>26301</v>
      </c>
      <c r="L276" s="137">
        <v>25272</v>
      </c>
      <c r="M276" s="137">
        <v>24088</v>
      </c>
      <c r="N276" s="137">
        <v>22137</v>
      </c>
      <c r="O276" s="137">
        <v>19851</v>
      </c>
      <c r="P276" s="137">
        <v>17616</v>
      </c>
      <c r="Q276" s="137">
        <v>15733</v>
      </c>
      <c r="R276" s="137">
        <v>13966</v>
      </c>
      <c r="S276" s="137">
        <v>12304</v>
      </c>
      <c r="T276" s="137">
        <v>11007</v>
      </c>
      <c r="U276" s="137">
        <v>10312</v>
      </c>
      <c r="V276" s="137">
        <v>9457</v>
      </c>
      <c r="W276" s="137">
        <v>8134</v>
      </c>
      <c r="X276" s="137">
        <v>6498</v>
      </c>
      <c r="Y276" s="137">
        <v>4618</v>
      </c>
      <c r="Z276" s="137">
        <v>3550</v>
      </c>
      <c r="AA276" s="137">
        <v>2595</v>
      </c>
      <c r="AB276" s="137">
        <v>1957</v>
      </c>
      <c r="AC276" s="137">
        <v>1335</v>
      </c>
      <c r="AD276" s="137">
        <v>832</v>
      </c>
      <c r="AE276" s="137">
        <v>469</v>
      </c>
      <c r="AF276" s="137">
        <v>386</v>
      </c>
      <c r="AG276" s="137">
        <v>327</v>
      </c>
      <c r="AH276" s="137">
        <v>287</v>
      </c>
      <c r="AI276" s="137">
        <v>243</v>
      </c>
      <c r="AJ276" s="137">
        <v>209</v>
      </c>
      <c r="AK276" s="137">
        <v>161</v>
      </c>
      <c r="AL276" s="137">
        <v>116</v>
      </c>
      <c r="AM276" s="137">
        <v>54</v>
      </c>
      <c r="AN276" s="137">
        <v>24</v>
      </c>
      <c r="AO276" s="137">
        <v>24</v>
      </c>
    </row>
    <row r="277" spans="1:41" ht="18" customHeight="1">
      <c r="A277" s="122" t="s">
        <v>1126</v>
      </c>
      <c r="B277" s="136" t="s">
        <v>1127</v>
      </c>
      <c r="C277" s="137">
        <v>322</v>
      </c>
      <c r="D277" s="137">
        <v>259</v>
      </c>
      <c r="E277" s="137">
        <v>235</v>
      </c>
      <c r="F277" s="137">
        <v>226</v>
      </c>
      <c r="G277" s="137">
        <v>202</v>
      </c>
      <c r="H277" s="137">
        <v>178</v>
      </c>
      <c r="I277" s="137">
        <v>162</v>
      </c>
      <c r="J277" s="137">
        <v>150</v>
      </c>
      <c r="K277" s="137">
        <v>143</v>
      </c>
      <c r="L277" s="137">
        <v>142</v>
      </c>
      <c r="M277" s="137">
        <v>151</v>
      </c>
      <c r="N277" s="137">
        <v>147</v>
      </c>
      <c r="O277" s="137">
        <v>123</v>
      </c>
      <c r="P277" s="137">
        <v>106</v>
      </c>
      <c r="Q277" s="137">
        <v>84</v>
      </c>
      <c r="R277" s="137">
        <v>80</v>
      </c>
      <c r="S277" s="137">
        <v>75</v>
      </c>
      <c r="T277" s="137">
        <v>61</v>
      </c>
      <c r="U277" s="137">
        <v>54</v>
      </c>
      <c r="V277" s="137">
        <v>48</v>
      </c>
      <c r="W277" s="137">
        <v>41</v>
      </c>
      <c r="X277" s="137">
        <v>32</v>
      </c>
      <c r="Y277" s="137">
        <v>30</v>
      </c>
      <c r="Z277" s="137">
        <v>18</v>
      </c>
      <c r="AA277" s="137">
        <v>14</v>
      </c>
      <c r="AB277" s="137">
        <v>10</v>
      </c>
      <c r="AC277" s="137">
        <v>6</v>
      </c>
      <c r="AD277" s="137">
        <v>5</v>
      </c>
      <c r="AE277" s="137" t="s">
        <v>631</v>
      </c>
      <c r="AF277" s="137" t="s">
        <v>631</v>
      </c>
      <c r="AG277" s="137" t="s">
        <v>631</v>
      </c>
      <c r="AH277" s="137" t="s">
        <v>631</v>
      </c>
      <c r="AI277" s="137" t="s">
        <v>631</v>
      </c>
      <c r="AJ277" s="137" t="s">
        <v>631</v>
      </c>
      <c r="AK277" s="137" t="s">
        <v>631</v>
      </c>
      <c r="AL277" s="137" t="s">
        <v>631</v>
      </c>
      <c r="AM277" s="137">
        <v>0</v>
      </c>
      <c r="AN277" s="137">
        <v>0</v>
      </c>
      <c r="AO277" s="137">
        <v>0</v>
      </c>
    </row>
    <row r="278" spans="1:41" ht="18" customHeight="1">
      <c r="A278" s="122" t="s">
        <v>1128</v>
      </c>
      <c r="B278" s="136" t="s">
        <v>1129</v>
      </c>
      <c r="C278" s="137">
        <v>444</v>
      </c>
      <c r="D278" s="137">
        <v>401</v>
      </c>
      <c r="E278" s="137">
        <v>358</v>
      </c>
      <c r="F278" s="137">
        <v>343</v>
      </c>
      <c r="G278" s="137">
        <v>280</v>
      </c>
      <c r="H278" s="137">
        <v>277</v>
      </c>
      <c r="I278" s="137">
        <v>256</v>
      </c>
      <c r="J278" s="137">
        <v>230</v>
      </c>
      <c r="K278" s="137">
        <v>224</v>
      </c>
      <c r="L278" s="137">
        <v>194</v>
      </c>
      <c r="M278" s="137">
        <v>183</v>
      </c>
      <c r="N278" s="137">
        <v>165</v>
      </c>
      <c r="O278" s="137">
        <v>153</v>
      </c>
      <c r="P278" s="137">
        <v>140</v>
      </c>
      <c r="Q278" s="137">
        <v>128</v>
      </c>
      <c r="R278" s="137">
        <v>103</v>
      </c>
      <c r="S278" s="137">
        <v>85</v>
      </c>
      <c r="T278" s="137">
        <v>71</v>
      </c>
      <c r="U278" s="137">
        <v>63</v>
      </c>
      <c r="V278" s="137">
        <v>56</v>
      </c>
      <c r="W278" s="137">
        <v>48</v>
      </c>
      <c r="X278" s="137">
        <v>40</v>
      </c>
      <c r="Y278" s="137">
        <v>31</v>
      </c>
      <c r="Z278" s="137">
        <v>26</v>
      </c>
      <c r="AA278" s="137">
        <v>22</v>
      </c>
      <c r="AB278" s="137">
        <v>17</v>
      </c>
      <c r="AC278" s="137">
        <v>15</v>
      </c>
      <c r="AD278" s="137">
        <v>9</v>
      </c>
      <c r="AE278" s="137">
        <v>7</v>
      </c>
      <c r="AF278" s="137">
        <v>6</v>
      </c>
      <c r="AG278" s="137">
        <v>5</v>
      </c>
      <c r="AH278" s="137">
        <v>5</v>
      </c>
      <c r="AI278" s="137">
        <v>5</v>
      </c>
      <c r="AJ278" s="137">
        <v>5</v>
      </c>
      <c r="AK278" s="137" t="s">
        <v>631</v>
      </c>
      <c r="AL278" s="137" t="s">
        <v>631</v>
      </c>
      <c r="AM278" s="137">
        <v>0</v>
      </c>
      <c r="AN278" s="137">
        <v>0</v>
      </c>
      <c r="AO278" s="137">
        <v>0</v>
      </c>
    </row>
    <row r="279" spans="1:41" ht="18" customHeight="1">
      <c r="A279" s="122" t="s">
        <v>1130</v>
      </c>
      <c r="B279" s="136" t="s">
        <v>1131</v>
      </c>
      <c r="C279" s="137">
        <v>228</v>
      </c>
      <c r="D279" s="137">
        <v>195</v>
      </c>
      <c r="E279" s="137">
        <v>173</v>
      </c>
      <c r="F279" s="137">
        <v>166</v>
      </c>
      <c r="G279" s="137">
        <v>142</v>
      </c>
      <c r="H279" s="137">
        <v>137</v>
      </c>
      <c r="I279" s="137">
        <v>123</v>
      </c>
      <c r="J279" s="137">
        <v>115</v>
      </c>
      <c r="K279" s="137">
        <v>115</v>
      </c>
      <c r="L279" s="137">
        <v>108</v>
      </c>
      <c r="M279" s="137">
        <v>101</v>
      </c>
      <c r="N279" s="137">
        <v>95</v>
      </c>
      <c r="O279" s="137">
        <v>82</v>
      </c>
      <c r="P279" s="137">
        <v>78</v>
      </c>
      <c r="Q279" s="137">
        <v>74</v>
      </c>
      <c r="R279" s="137">
        <v>70</v>
      </c>
      <c r="S279" s="137">
        <v>59</v>
      </c>
      <c r="T279" s="137">
        <v>49</v>
      </c>
      <c r="U279" s="137">
        <v>42</v>
      </c>
      <c r="V279" s="137">
        <v>41</v>
      </c>
      <c r="W279" s="137">
        <v>39</v>
      </c>
      <c r="X279" s="137">
        <v>35</v>
      </c>
      <c r="Y279" s="137">
        <v>26</v>
      </c>
      <c r="Z279" s="137">
        <v>23</v>
      </c>
      <c r="AA279" s="137">
        <v>21</v>
      </c>
      <c r="AB279" s="137">
        <v>16</v>
      </c>
      <c r="AC279" s="137">
        <v>10</v>
      </c>
      <c r="AD279" s="137" t="s">
        <v>631</v>
      </c>
      <c r="AE279" s="137" t="s">
        <v>631</v>
      </c>
      <c r="AF279" s="137" t="s">
        <v>631</v>
      </c>
      <c r="AG279" s="137" t="s">
        <v>631</v>
      </c>
      <c r="AH279" s="137" t="s">
        <v>631</v>
      </c>
      <c r="AI279" s="137" t="s">
        <v>631</v>
      </c>
      <c r="AJ279" s="137" t="s">
        <v>631</v>
      </c>
      <c r="AK279" s="137" t="s">
        <v>631</v>
      </c>
      <c r="AL279" s="137">
        <v>0</v>
      </c>
      <c r="AM279" s="137">
        <v>0</v>
      </c>
      <c r="AN279" s="137">
        <v>0</v>
      </c>
      <c r="AO279" s="137">
        <v>0</v>
      </c>
    </row>
    <row r="280" spans="1:41" ht="18" customHeight="1">
      <c r="A280" s="122" t="s">
        <v>1132</v>
      </c>
      <c r="B280" s="136" t="s">
        <v>1133</v>
      </c>
      <c r="C280" s="137">
        <v>474</v>
      </c>
      <c r="D280" s="137">
        <v>403</v>
      </c>
      <c r="E280" s="137">
        <v>364</v>
      </c>
      <c r="F280" s="137">
        <v>346</v>
      </c>
      <c r="G280" s="137">
        <v>306</v>
      </c>
      <c r="H280" s="137">
        <v>297</v>
      </c>
      <c r="I280" s="137">
        <v>280</v>
      </c>
      <c r="J280" s="137">
        <v>256</v>
      </c>
      <c r="K280" s="137">
        <v>240</v>
      </c>
      <c r="L280" s="137">
        <v>222</v>
      </c>
      <c r="M280" s="137">
        <v>204</v>
      </c>
      <c r="N280" s="137">
        <v>190</v>
      </c>
      <c r="O280" s="137">
        <v>180</v>
      </c>
      <c r="P280" s="137">
        <v>168</v>
      </c>
      <c r="Q280" s="137">
        <v>144</v>
      </c>
      <c r="R280" s="137">
        <v>130</v>
      </c>
      <c r="S280" s="137">
        <v>114</v>
      </c>
      <c r="T280" s="137">
        <v>101</v>
      </c>
      <c r="U280" s="137">
        <v>83</v>
      </c>
      <c r="V280" s="137">
        <v>73</v>
      </c>
      <c r="W280" s="137">
        <v>65</v>
      </c>
      <c r="X280" s="137">
        <v>54</v>
      </c>
      <c r="Y280" s="137">
        <v>37</v>
      </c>
      <c r="Z280" s="137">
        <v>32</v>
      </c>
      <c r="AA280" s="137">
        <v>22</v>
      </c>
      <c r="AB280" s="137">
        <v>18</v>
      </c>
      <c r="AC280" s="137">
        <v>11</v>
      </c>
      <c r="AD280" s="137">
        <v>9</v>
      </c>
      <c r="AE280" s="137">
        <v>5</v>
      </c>
      <c r="AF280" s="137">
        <v>5</v>
      </c>
      <c r="AG280" s="137">
        <v>5</v>
      </c>
      <c r="AH280" s="137" t="s">
        <v>631</v>
      </c>
      <c r="AI280" s="137" t="s">
        <v>631</v>
      </c>
      <c r="AJ280" s="137" t="s">
        <v>631</v>
      </c>
      <c r="AK280" s="137" t="s">
        <v>631</v>
      </c>
      <c r="AL280" s="137">
        <v>0</v>
      </c>
      <c r="AM280" s="137">
        <v>0</v>
      </c>
      <c r="AN280" s="137">
        <v>0</v>
      </c>
      <c r="AO280" s="137">
        <v>0</v>
      </c>
    </row>
    <row r="281" spans="1:41" ht="18" customHeight="1">
      <c r="A281" s="122" t="s">
        <v>1134</v>
      </c>
      <c r="B281" s="136" t="s">
        <v>1135</v>
      </c>
      <c r="C281" s="137">
        <v>7702</v>
      </c>
      <c r="D281" s="137">
        <v>6927</v>
      </c>
      <c r="E281" s="137">
        <v>6712</v>
      </c>
      <c r="F281" s="137">
        <v>5542</v>
      </c>
      <c r="G281" s="137">
        <v>5164</v>
      </c>
      <c r="H281" s="137">
        <v>5140</v>
      </c>
      <c r="I281" s="137">
        <v>4884</v>
      </c>
      <c r="J281" s="137">
        <v>4924</v>
      </c>
      <c r="K281" s="137">
        <v>5047</v>
      </c>
      <c r="L281" s="137">
        <v>5161</v>
      </c>
      <c r="M281" s="137">
        <v>5259</v>
      </c>
      <c r="N281" s="137">
        <v>5280</v>
      </c>
      <c r="O281" s="137">
        <v>4818</v>
      </c>
      <c r="P281" s="137">
        <v>4128</v>
      </c>
      <c r="Q281" s="137">
        <v>3585</v>
      </c>
      <c r="R281" s="137">
        <v>2906</v>
      </c>
      <c r="S281" s="137">
        <v>2319</v>
      </c>
      <c r="T281" s="137">
        <v>2020</v>
      </c>
      <c r="U281" s="137">
        <v>1708</v>
      </c>
      <c r="V281" s="137">
        <v>1596</v>
      </c>
      <c r="W281" s="137">
        <v>1333</v>
      </c>
      <c r="X281" s="137">
        <v>881</v>
      </c>
      <c r="Y281" s="137">
        <v>556</v>
      </c>
      <c r="Z281" s="137">
        <v>422</v>
      </c>
      <c r="AA281" s="137">
        <v>182</v>
      </c>
      <c r="AB281" s="137">
        <v>93</v>
      </c>
      <c r="AC281" s="137">
        <v>55</v>
      </c>
      <c r="AD281" s="137">
        <v>20</v>
      </c>
      <c r="AE281" s="137">
        <v>10</v>
      </c>
      <c r="AF281" s="137">
        <v>10</v>
      </c>
      <c r="AG281" s="137">
        <v>10</v>
      </c>
      <c r="AH281" s="137">
        <v>8</v>
      </c>
      <c r="AI281" s="137">
        <v>7</v>
      </c>
      <c r="AJ281" s="137">
        <v>5</v>
      </c>
      <c r="AK281" s="137" t="s">
        <v>631</v>
      </c>
      <c r="AL281" s="137" t="s">
        <v>631</v>
      </c>
      <c r="AM281" s="137">
        <v>0</v>
      </c>
      <c r="AN281" s="137">
        <v>0</v>
      </c>
      <c r="AO281" s="137">
        <v>0</v>
      </c>
    </row>
    <row r="282" spans="1:41" ht="18" customHeight="1">
      <c r="A282" s="122" t="s">
        <v>1136</v>
      </c>
      <c r="B282" s="136" t="s">
        <v>1137</v>
      </c>
      <c r="C282" s="137">
        <v>3180</v>
      </c>
      <c r="D282" s="137">
        <v>2634</v>
      </c>
      <c r="E282" s="137">
        <v>2179</v>
      </c>
      <c r="F282" s="137">
        <v>1932</v>
      </c>
      <c r="G282" s="137">
        <v>1792</v>
      </c>
      <c r="H282" s="137">
        <v>1767</v>
      </c>
      <c r="I282" s="137">
        <v>1555</v>
      </c>
      <c r="J282" s="137">
        <v>1537</v>
      </c>
      <c r="K282" s="137">
        <v>1531</v>
      </c>
      <c r="L282" s="137">
        <v>1498</v>
      </c>
      <c r="M282" s="137">
        <v>1442</v>
      </c>
      <c r="N282" s="137">
        <v>1373</v>
      </c>
      <c r="O282" s="137">
        <v>1214</v>
      </c>
      <c r="P282" s="137">
        <v>1042</v>
      </c>
      <c r="Q282" s="137">
        <v>922</v>
      </c>
      <c r="R282" s="137">
        <v>798</v>
      </c>
      <c r="S282" s="137">
        <v>682</v>
      </c>
      <c r="T282" s="137">
        <v>596</v>
      </c>
      <c r="U282" s="137">
        <v>531</v>
      </c>
      <c r="V282" s="137">
        <v>480</v>
      </c>
      <c r="W282" s="137">
        <v>446</v>
      </c>
      <c r="X282" s="137">
        <v>374</v>
      </c>
      <c r="Y282" s="137">
        <v>297</v>
      </c>
      <c r="Z282" s="137">
        <v>264</v>
      </c>
      <c r="AA282" s="137">
        <v>135</v>
      </c>
      <c r="AB282" s="137">
        <v>109</v>
      </c>
      <c r="AC282" s="137">
        <v>84</v>
      </c>
      <c r="AD282" s="137">
        <v>59</v>
      </c>
      <c r="AE282" s="137">
        <v>53</v>
      </c>
      <c r="AF282" s="137">
        <v>47</v>
      </c>
      <c r="AG282" s="137">
        <v>36</v>
      </c>
      <c r="AH282" s="137">
        <v>27</v>
      </c>
      <c r="AI282" s="137">
        <v>22</v>
      </c>
      <c r="AJ282" s="137">
        <v>17</v>
      </c>
      <c r="AK282" s="137">
        <v>8</v>
      </c>
      <c r="AL282" s="137">
        <v>5</v>
      </c>
      <c r="AM282" s="137">
        <v>0</v>
      </c>
      <c r="AN282" s="137">
        <v>0</v>
      </c>
      <c r="AO282" s="137">
        <v>0</v>
      </c>
    </row>
    <row r="283" spans="1:41" ht="18" customHeight="1">
      <c r="A283" s="122" t="s">
        <v>1138</v>
      </c>
      <c r="B283" s="136" t="s">
        <v>1139</v>
      </c>
      <c r="C283" s="137">
        <v>275</v>
      </c>
      <c r="D283" s="137">
        <v>231</v>
      </c>
      <c r="E283" s="137">
        <v>209</v>
      </c>
      <c r="F283" s="137">
        <v>200</v>
      </c>
      <c r="G283" s="137">
        <v>169</v>
      </c>
      <c r="H283" s="137">
        <v>168</v>
      </c>
      <c r="I283" s="137">
        <v>153</v>
      </c>
      <c r="J283" s="137">
        <v>140</v>
      </c>
      <c r="K283" s="137">
        <v>134</v>
      </c>
      <c r="L283" s="137">
        <v>115</v>
      </c>
      <c r="M283" s="137">
        <v>104</v>
      </c>
      <c r="N283" s="137">
        <v>105</v>
      </c>
      <c r="O283" s="137">
        <v>96</v>
      </c>
      <c r="P283" s="137">
        <v>78</v>
      </c>
      <c r="Q283" s="137">
        <v>69</v>
      </c>
      <c r="R283" s="137">
        <v>54</v>
      </c>
      <c r="S283" s="137">
        <v>41</v>
      </c>
      <c r="T283" s="137">
        <v>36</v>
      </c>
      <c r="U283" s="137">
        <v>30</v>
      </c>
      <c r="V283" s="137">
        <v>22</v>
      </c>
      <c r="W283" s="137">
        <v>19</v>
      </c>
      <c r="X283" s="137">
        <v>20</v>
      </c>
      <c r="Y283" s="137">
        <v>14</v>
      </c>
      <c r="Z283" s="137">
        <v>11</v>
      </c>
      <c r="AA283" s="137">
        <v>11</v>
      </c>
      <c r="AB283" s="137">
        <v>9</v>
      </c>
      <c r="AC283" s="137">
        <v>7</v>
      </c>
      <c r="AD283" s="137">
        <v>5</v>
      </c>
      <c r="AE283" s="137" t="s">
        <v>631</v>
      </c>
      <c r="AF283" s="137" t="s">
        <v>631</v>
      </c>
      <c r="AG283" s="137" t="s">
        <v>631</v>
      </c>
      <c r="AH283" s="137" t="s">
        <v>631</v>
      </c>
      <c r="AI283" s="137" t="s">
        <v>631</v>
      </c>
      <c r="AJ283" s="137" t="s">
        <v>631</v>
      </c>
      <c r="AK283" s="137" t="s">
        <v>631</v>
      </c>
      <c r="AL283" s="137">
        <v>0</v>
      </c>
      <c r="AM283" s="137">
        <v>0</v>
      </c>
      <c r="AN283" s="137">
        <v>0</v>
      </c>
      <c r="AO283" s="137">
        <v>0</v>
      </c>
    </row>
    <row r="284" spans="1:41" ht="18" customHeight="1">
      <c r="A284" s="122" t="s">
        <v>1140</v>
      </c>
      <c r="B284" s="136" t="s">
        <v>1141</v>
      </c>
      <c r="C284" s="137">
        <v>12569</v>
      </c>
      <c r="D284" s="137">
        <v>11119</v>
      </c>
      <c r="E284" s="137">
        <v>10363</v>
      </c>
      <c r="F284" s="137">
        <v>8764</v>
      </c>
      <c r="G284" s="137">
        <v>8292</v>
      </c>
      <c r="H284" s="137">
        <v>8155</v>
      </c>
      <c r="I284" s="137">
        <v>7471</v>
      </c>
      <c r="J284" s="137">
        <v>6934</v>
      </c>
      <c r="K284" s="137">
        <v>6932</v>
      </c>
      <c r="L284" s="137">
        <v>6636</v>
      </c>
      <c r="M284" s="137">
        <v>6093</v>
      </c>
      <c r="N284" s="137">
        <v>5031</v>
      </c>
      <c r="O284" s="137">
        <v>4184</v>
      </c>
      <c r="P284" s="137">
        <v>3741</v>
      </c>
      <c r="Q284" s="137">
        <v>3384</v>
      </c>
      <c r="R284" s="137">
        <v>3108</v>
      </c>
      <c r="S284" s="137">
        <v>2865</v>
      </c>
      <c r="T284" s="137">
        <v>2594</v>
      </c>
      <c r="U284" s="137">
        <v>2323</v>
      </c>
      <c r="V284" s="137">
        <v>2082</v>
      </c>
      <c r="W284" s="137">
        <v>1791</v>
      </c>
      <c r="X284" s="137">
        <v>1440</v>
      </c>
      <c r="Y284" s="137">
        <v>953</v>
      </c>
      <c r="Z284" s="137">
        <v>602</v>
      </c>
      <c r="AA284" s="137">
        <v>429</v>
      </c>
      <c r="AB284" s="137">
        <v>330</v>
      </c>
      <c r="AC284" s="137">
        <v>218</v>
      </c>
      <c r="AD284" s="137">
        <v>91</v>
      </c>
      <c r="AE284" s="137">
        <v>21</v>
      </c>
      <c r="AF284" s="137">
        <v>15</v>
      </c>
      <c r="AG284" s="137">
        <v>14</v>
      </c>
      <c r="AH284" s="137">
        <v>13</v>
      </c>
      <c r="AI284" s="137">
        <v>13</v>
      </c>
      <c r="AJ284" s="137">
        <v>11</v>
      </c>
      <c r="AK284" s="137">
        <v>6</v>
      </c>
      <c r="AL284" s="137" t="s">
        <v>631</v>
      </c>
      <c r="AM284" s="137">
        <v>0</v>
      </c>
      <c r="AN284" s="137">
        <v>0</v>
      </c>
      <c r="AO284" s="137">
        <v>0</v>
      </c>
    </row>
    <row r="285" spans="1:41" ht="18" customHeight="1">
      <c r="A285" s="122" t="s">
        <v>1142</v>
      </c>
      <c r="B285" s="136" t="s">
        <v>1143</v>
      </c>
      <c r="C285" s="137">
        <v>257</v>
      </c>
      <c r="D285" s="137">
        <v>223</v>
      </c>
      <c r="E285" s="137">
        <v>197</v>
      </c>
      <c r="F285" s="137">
        <v>187</v>
      </c>
      <c r="G285" s="137">
        <v>160</v>
      </c>
      <c r="H285" s="137">
        <v>159</v>
      </c>
      <c r="I285" s="137">
        <v>154</v>
      </c>
      <c r="J285" s="137">
        <v>142</v>
      </c>
      <c r="K285" s="137">
        <v>140</v>
      </c>
      <c r="L285" s="137">
        <v>135</v>
      </c>
      <c r="M285" s="137">
        <v>125</v>
      </c>
      <c r="N285" s="137">
        <v>106</v>
      </c>
      <c r="O285" s="137">
        <v>92</v>
      </c>
      <c r="P285" s="137">
        <v>79</v>
      </c>
      <c r="Q285" s="137">
        <v>70</v>
      </c>
      <c r="R285" s="137">
        <v>58</v>
      </c>
      <c r="S285" s="137">
        <v>53</v>
      </c>
      <c r="T285" s="137">
        <v>45</v>
      </c>
      <c r="U285" s="137">
        <v>34</v>
      </c>
      <c r="V285" s="137">
        <v>30</v>
      </c>
      <c r="W285" s="137">
        <v>28</v>
      </c>
      <c r="X285" s="137">
        <v>27</v>
      </c>
      <c r="Y285" s="137">
        <v>20</v>
      </c>
      <c r="Z285" s="137">
        <v>17</v>
      </c>
      <c r="AA285" s="137">
        <v>12</v>
      </c>
      <c r="AB285" s="137">
        <v>7</v>
      </c>
      <c r="AC285" s="137" t="s">
        <v>631</v>
      </c>
      <c r="AD285" s="137" t="s">
        <v>631</v>
      </c>
      <c r="AE285" s="137" t="s">
        <v>631</v>
      </c>
      <c r="AF285" s="137" t="s">
        <v>631</v>
      </c>
      <c r="AG285" s="137" t="s">
        <v>631</v>
      </c>
      <c r="AH285" s="137" t="s">
        <v>631</v>
      </c>
      <c r="AI285" s="137" t="s">
        <v>631</v>
      </c>
      <c r="AJ285" s="137" t="s">
        <v>631</v>
      </c>
      <c r="AK285" s="137" t="s">
        <v>631</v>
      </c>
      <c r="AL285" s="137" t="s">
        <v>631</v>
      </c>
      <c r="AM285" s="137">
        <v>0</v>
      </c>
      <c r="AN285" s="137">
        <v>0</v>
      </c>
      <c r="AO285" s="137">
        <v>0</v>
      </c>
    </row>
    <row r="286" spans="1:41" ht="18" customHeight="1">
      <c r="A286" s="122" t="s">
        <v>1144</v>
      </c>
      <c r="B286" s="136" t="s">
        <v>1145</v>
      </c>
      <c r="C286" s="137">
        <v>661</v>
      </c>
      <c r="D286" s="137">
        <v>595</v>
      </c>
      <c r="E286" s="137">
        <v>581</v>
      </c>
      <c r="F286" s="137">
        <v>554</v>
      </c>
      <c r="G286" s="137">
        <v>529</v>
      </c>
      <c r="H286" s="137">
        <v>531</v>
      </c>
      <c r="I286" s="137">
        <v>541</v>
      </c>
      <c r="J286" s="137">
        <v>541</v>
      </c>
      <c r="K286" s="137">
        <v>570</v>
      </c>
      <c r="L286" s="137">
        <v>612</v>
      </c>
      <c r="M286" s="137">
        <v>713</v>
      </c>
      <c r="N286" s="137">
        <v>787</v>
      </c>
      <c r="O286" s="137">
        <v>826</v>
      </c>
      <c r="P286" s="137">
        <v>885</v>
      </c>
      <c r="Q286" s="137">
        <v>991</v>
      </c>
      <c r="R286" s="137">
        <v>1088</v>
      </c>
      <c r="S286" s="137">
        <v>1117</v>
      </c>
      <c r="T286" s="137">
        <v>1131</v>
      </c>
      <c r="U286" s="137">
        <v>1727</v>
      </c>
      <c r="V286" s="137">
        <v>1650</v>
      </c>
      <c r="W286" s="137">
        <v>1477</v>
      </c>
      <c r="X286" s="137">
        <v>1184</v>
      </c>
      <c r="Y286" s="137">
        <v>798</v>
      </c>
      <c r="Z286" s="137">
        <v>546</v>
      </c>
      <c r="AA286" s="137">
        <v>426</v>
      </c>
      <c r="AB286" s="137">
        <v>305</v>
      </c>
      <c r="AC286" s="137">
        <v>197</v>
      </c>
      <c r="AD286" s="137">
        <v>105</v>
      </c>
      <c r="AE286" s="137">
        <v>46</v>
      </c>
      <c r="AF286" s="137">
        <v>44</v>
      </c>
      <c r="AG286" s="137">
        <v>41</v>
      </c>
      <c r="AH286" s="137">
        <v>34</v>
      </c>
      <c r="AI286" s="137">
        <v>13</v>
      </c>
      <c r="AJ286" s="137">
        <v>10</v>
      </c>
      <c r="AK286" s="137">
        <v>5</v>
      </c>
      <c r="AL286" s="137" t="s">
        <v>631</v>
      </c>
      <c r="AM286" s="137">
        <v>0</v>
      </c>
      <c r="AN286" s="137">
        <v>0</v>
      </c>
      <c r="AO286" s="137">
        <v>0</v>
      </c>
    </row>
    <row r="287" spans="1:41" ht="18" customHeight="1">
      <c r="A287" s="122" t="s">
        <v>1146</v>
      </c>
      <c r="B287" s="136" t="s">
        <v>1147</v>
      </c>
      <c r="C287" s="137">
        <v>975</v>
      </c>
      <c r="D287" s="137">
        <v>708</v>
      </c>
      <c r="E287" s="137">
        <v>589</v>
      </c>
      <c r="F287" s="137">
        <v>464</v>
      </c>
      <c r="G287" s="137">
        <v>396</v>
      </c>
      <c r="H287" s="137">
        <v>398</v>
      </c>
      <c r="I287" s="137">
        <v>371</v>
      </c>
      <c r="J287" s="137">
        <v>333</v>
      </c>
      <c r="K287" s="137">
        <v>309</v>
      </c>
      <c r="L287" s="137">
        <v>279</v>
      </c>
      <c r="M287" s="137">
        <v>287</v>
      </c>
      <c r="N287" s="137">
        <v>271</v>
      </c>
      <c r="O287" s="137">
        <v>241</v>
      </c>
      <c r="P287" s="137">
        <v>209</v>
      </c>
      <c r="Q287" s="137">
        <v>188</v>
      </c>
      <c r="R287" s="137">
        <v>166</v>
      </c>
      <c r="S287" s="137">
        <v>145</v>
      </c>
      <c r="T287" s="137">
        <v>127</v>
      </c>
      <c r="U287" s="137">
        <v>99</v>
      </c>
      <c r="V287" s="137">
        <v>87</v>
      </c>
      <c r="W287" s="137">
        <v>77</v>
      </c>
      <c r="X287" s="137">
        <v>70</v>
      </c>
      <c r="Y287" s="137">
        <v>54</v>
      </c>
      <c r="Z287" s="137">
        <v>49</v>
      </c>
      <c r="AA287" s="137">
        <v>40</v>
      </c>
      <c r="AB287" s="137">
        <v>28</v>
      </c>
      <c r="AC287" s="137">
        <v>21</v>
      </c>
      <c r="AD287" s="137">
        <v>12</v>
      </c>
      <c r="AE287" s="137">
        <v>5</v>
      </c>
      <c r="AF287" s="137" t="s">
        <v>631</v>
      </c>
      <c r="AG287" s="137" t="s">
        <v>631</v>
      </c>
      <c r="AH287" s="137" t="s">
        <v>631</v>
      </c>
      <c r="AI287" s="137" t="s">
        <v>631</v>
      </c>
      <c r="AJ287" s="137" t="s">
        <v>631</v>
      </c>
      <c r="AK287" s="137" t="s">
        <v>631</v>
      </c>
      <c r="AL287" s="137" t="s">
        <v>631</v>
      </c>
      <c r="AM287" s="137">
        <v>0</v>
      </c>
      <c r="AN287" s="137">
        <v>0</v>
      </c>
      <c r="AO287" s="137">
        <v>0</v>
      </c>
    </row>
    <row r="288" spans="1:41" ht="18" customHeight="1">
      <c r="A288" s="122" t="s">
        <v>1148</v>
      </c>
      <c r="B288" s="136" t="s">
        <v>1149</v>
      </c>
      <c r="C288" s="137">
        <v>641</v>
      </c>
      <c r="D288" s="137">
        <v>548</v>
      </c>
      <c r="E288" s="137">
        <v>494</v>
      </c>
      <c r="F288" s="137">
        <v>466</v>
      </c>
      <c r="G288" s="137">
        <v>439</v>
      </c>
      <c r="H288" s="137">
        <v>426</v>
      </c>
      <c r="I288" s="137">
        <v>394</v>
      </c>
      <c r="J288" s="137">
        <v>370</v>
      </c>
      <c r="K288" s="137">
        <v>332</v>
      </c>
      <c r="L288" s="137">
        <v>316</v>
      </c>
      <c r="M288" s="137">
        <v>295</v>
      </c>
      <c r="N288" s="137">
        <v>259</v>
      </c>
      <c r="O288" s="137">
        <v>235</v>
      </c>
      <c r="P288" s="137">
        <v>193</v>
      </c>
      <c r="Q288" s="137">
        <v>179</v>
      </c>
      <c r="R288" s="137">
        <v>160</v>
      </c>
      <c r="S288" s="137">
        <v>141</v>
      </c>
      <c r="T288" s="137">
        <v>125</v>
      </c>
      <c r="U288" s="137">
        <v>108</v>
      </c>
      <c r="V288" s="137">
        <v>96</v>
      </c>
      <c r="W288" s="137">
        <v>82</v>
      </c>
      <c r="X288" s="137">
        <v>69</v>
      </c>
      <c r="Y288" s="137">
        <v>48</v>
      </c>
      <c r="Z288" s="137">
        <v>37</v>
      </c>
      <c r="AA288" s="137">
        <v>31</v>
      </c>
      <c r="AB288" s="137">
        <v>26</v>
      </c>
      <c r="AC288" s="137">
        <v>22</v>
      </c>
      <c r="AD288" s="137">
        <v>15</v>
      </c>
      <c r="AE288" s="137">
        <v>7</v>
      </c>
      <c r="AF288" s="137">
        <v>6</v>
      </c>
      <c r="AG288" s="137">
        <v>6</v>
      </c>
      <c r="AH288" s="137">
        <v>6</v>
      </c>
      <c r="AI288" s="137">
        <v>6</v>
      </c>
      <c r="AJ288" s="137" t="s">
        <v>631</v>
      </c>
      <c r="AK288" s="137" t="s">
        <v>631</v>
      </c>
      <c r="AL288" s="137" t="s">
        <v>631</v>
      </c>
      <c r="AM288" s="137">
        <v>0</v>
      </c>
      <c r="AN288" s="137">
        <v>0</v>
      </c>
      <c r="AO288" s="137">
        <v>0</v>
      </c>
    </row>
    <row r="289" spans="1:41" ht="18" customHeight="1">
      <c r="A289" s="122" t="s">
        <v>1150</v>
      </c>
      <c r="B289" s="136" t="s">
        <v>1151</v>
      </c>
      <c r="C289" s="137">
        <v>2344</v>
      </c>
      <c r="D289" s="137">
        <v>2100</v>
      </c>
      <c r="E289" s="137">
        <v>1906</v>
      </c>
      <c r="F289" s="137">
        <v>1809</v>
      </c>
      <c r="G289" s="137">
        <v>1602</v>
      </c>
      <c r="H289" s="137">
        <v>1576</v>
      </c>
      <c r="I289" s="137">
        <v>1485</v>
      </c>
      <c r="J289" s="137">
        <v>1358</v>
      </c>
      <c r="K289" s="137">
        <v>1239</v>
      </c>
      <c r="L289" s="137">
        <v>1189</v>
      </c>
      <c r="M289" s="137">
        <v>1080</v>
      </c>
      <c r="N289" s="137">
        <v>1008</v>
      </c>
      <c r="O289" s="137">
        <v>869</v>
      </c>
      <c r="P289" s="137">
        <v>748</v>
      </c>
      <c r="Q289" s="137">
        <v>667</v>
      </c>
      <c r="R289" s="137">
        <v>590</v>
      </c>
      <c r="S289" s="137">
        <v>534</v>
      </c>
      <c r="T289" s="137">
        <v>434</v>
      </c>
      <c r="U289" s="137">
        <v>381</v>
      </c>
      <c r="V289" s="137">
        <v>332</v>
      </c>
      <c r="W289" s="137">
        <v>267</v>
      </c>
      <c r="X289" s="137">
        <v>218</v>
      </c>
      <c r="Y289" s="137">
        <v>192</v>
      </c>
      <c r="Z289" s="137">
        <v>170</v>
      </c>
      <c r="AA289" s="137">
        <v>132</v>
      </c>
      <c r="AB289" s="137">
        <v>103</v>
      </c>
      <c r="AC289" s="137">
        <v>64</v>
      </c>
      <c r="AD289" s="137">
        <v>45</v>
      </c>
      <c r="AE289" s="137">
        <v>22</v>
      </c>
      <c r="AF289" s="137">
        <v>18</v>
      </c>
      <c r="AG289" s="137">
        <v>13</v>
      </c>
      <c r="AH289" s="137">
        <v>12</v>
      </c>
      <c r="AI289" s="137">
        <v>11</v>
      </c>
      <c r="AJ289" s="137">
        <v>8</v>
      </c>
      <c r="AK289" s="137">
        <v>5</v>
      </c>
      <c r="AL289" s="137" t="s">
        <v>631</v>
      </c>
      <c r="AM289" s="137">
        <v>0</v>
      </c>
      <c r="AN289" s="137">
        <v>0</v>
      </c>
      <c r="AO289" s="137">
        <v>0</v>
      </c>
    </row>
    <row r="290" spans="1:41" ht="18" customHeight="1">
      <c r="A290" s="122" t="s">
        <v>1152</v>
      </c>
      <c r="B290" s="136" t="s">
        <v>1153</v>
      </c>
      <c r="C290" s="137">
        <v>690</v>
      </c>
      <c r="D290" s="137">
        <v>617</v>
      </c>
      <c r="E290" s="137">
        <v>559</v>
      </c>
      <c r="F290" s="137">
        <v>526</v>
      </c>
      <c r="G290" s="137">
        <v>464</v>
      </c>
      <c r="H290" s="137">
        <v>464</v>
      </c>
      <c r="I290" s="137">
        <v>439</v>
      </c>
      <c r="J290" s="137">
        <v>407</v>
      </c>
      <c r="K290" s="137">
        <v>359</v>
      </c>
      <c r="L290" s="137">
        <v>341</v>
      </c>
      <c r="M290" s="137">
        <v>318</v>
      </c>
      <c r="N290" s="137">
        <v>293</v>
      </c>
      <c r="O290" s="137">
        <v>269</v>
      </c>
      <c r="P290" s="137">
        <v>226</v>
      </c>
      <c r="Q290" s="137">
        <v>208</v>
      </c>
      <c r="R290" s="137">
        <v>183</v>
      </c>
      <c r="S290" s="137">
        <v>157</v>
      </c>
      <c r="T290" s="137">
        <v>136</v>
      </c>
      <c r="U290" s="137">
        <v>115</v>
      </c>
      <c r="V290" s="137">
        <v>92</v>
      </c>
      <c r="W290" s="137">
        <v>78</v>
      </c>
      <c r="X290" s="137">
        <v>62</v>
      </c>
      <c r="Y290" s="137">
        <v>52</v>
      </c>
      <c r="Z290" s="137">
        <v>45</v>
      </c>
      <c r="AA290" s="137">
        <v>29</v>
      </c>
      <c r="AB290" s="137">
        <v>22</v>
      </c>
      <c r="AC290" s="137">
        <v>9</v>
      </c>
      <c r="AD290" s="137" t="s">
        <v>631</v>
      </c>
      <c r="AE290" s="137" t="s">
        <v>631</v>
      </c>
      <c r="AF290" s="137" t="s">
        <v>631</v>
      </c>
      <c r="AG290" s="137" t="s">
        <v>631</v>
      </c>
      <c r="AH290" s="137" t="s">
        <v>631</v>
      </c>
      <c r="AI290" s="137" t="s">
        <v>631</v>
      </c>
      <c r="AJ290" s="137" t="s">
        <v>631</v>
      </c>
      <c r="AK290" s="137" t="s">
        <v>631</v>
      </c>
      <c r="AL290" s="137" t="s">
        <v>631</v>
      </c>
      <c r="AM290" s="137">
        <v>0</v>
      </c>
      <c r="AN290" s="137">
        <v>0</v>
      </c>
      <c r="AO290" s="137">
        <v>0</v>
      </c>
    </row>
    <row r="291" spans="1:41" ht="18" customHeight="1">
      <c r="A291" s="122" t="s">
        <v>1154</v>
      </c>
      <c r="B291" s="136" t="s">
        <v>1155</v>
      </c>
      <c r="C291" s="137">
        <v>486</v>
      </c>
      <c r="D291" s="137">
        <v>423</v>
      </c>
      <c r="E291" s="137">
        <v>375</v>
      </c>
      <c r="F291" s="137">
        <v>350</v>
      </c>
      <c r="G291" s="137">
        <v>320</v>
      </c>
      <c r="H291" s="137">
        <v>305</v>
      </c>
      <c r="I291" s="137">
        <v>285</v>
      </c>
      <c r="J291" s="137">
        <v>268</v>
      </c>
      <c r="K291" s="137">
        <v>251</v>
      </c>
      <c r="L291" s="137">
        <v>238</v>
      </c>
      <c r="M291" s="137">
        <v>208</v>
      </c>
      <c r="N291" s="137">
        <v>195</v>
      </c>
      <c r="O291" s="137">
        <v>168</v>
      </c>
      <c r="P291" s="137">
        <v>139</v>
      </c>
      <c r="Q291" s="137">
        <v>132</v>
      </c>
      <c r="R291" s="137">
        <v>107</v>
      </c>
      <c r="S291" s="137">
        <v>99</v>
      </c>
      <c r="T291" s="137">
        <v>87</v>
      </c>
      <c r="U291" s="137">
        <v>73</v>
      </c>
      <c r="V291" s="137">
        <v>64</v>
      </c>
      <c r="W291" s="137">
        <v>55</v>
      </c>
      <c r="X291" s="137">
        <v>44</v>
      </c>
      <c r="Y291" s="137">
        <v>33</v>
      </c>
      <c r="Z291" s="137">
        <v>29</v>
      </c>
      <c r="AA291" s="137">
        <v>24</v>
      </c>
      <c r="AB291" s="137">
        <v>16</v>
      </c>
      <c r="AC291" s="137">
        <v>14</v>
      </c>
      <c r="AD291" s="137">
        <v>10</v>
      </c>
      <c r="AE291" s="137">
        <v>6</v>
      </c>
      <c r="AF291" s="137" t="s">
        <v>631</v>
      </c>
      <c r="AG291" s="137" t="s">
        <v>631</v>
      </c>
      <c r="AH291" s="137" t="s">
        <v>631</v>
      </c>
      <c r="AI291" s="137" t="s">
        <v>631</v>
      </c>
      <c r="AJ291" s="137" t="s">
        <v>631</v>
      </c>
      <c r="AK291" s="137" t="s">
        <v>631</v>
      </c>
      <c r="AL291" s="137" t="s">
        <v>631</v>
      </c>
      <c r="AM291" s="137">
        <v>0</v>
      </c>
      <c r="AN291" s="137">
        <v>0</v>
      </c>
      <c r="AO291" s="137">
        <v>0</v>
      </c>
    </row>
    <row r="292" spans="1:41" ht="18" customHeight="1">
      <c r="A292" s="122" t="s">
        <v>1156</v>
      </c>
      <c r="B292" s="136" t="s">
        <v>1157</v>
      </c>
      <c r="C292" s="137">
        <v>410</v>
      </c>
      <c r="D292" s="137">
        <v>382</v>
      </c>
      <c r="E292" s="137">
        <v>344</v>
      </c>
      <c r="F292" s="137">
        <v>302</v>
      </c>
      <c r="G292" s="137">
        <v>272</v>
      </c>
      <c r="H292" s="137">
        <v>266</v>
      </c>
      <c r="I292" s="137">
        <v>250</v>
      </c>
      <c r="J292" s="137">
        <v>217</v>
      </c>
      <c r="K292" s="137">
        <v>202</v>
      </c>
      <c r="L292" s="137">
        <v>196</v>
      </c>
      <c r="M292" s="137">
        <v>177</v>
      </c>
      <c r="N292" s="137">
        <v>171</v>
      </c>
      <c r="O292" s="137">
        <v>136</v>
      </c>
      <c r="P292" s="137">
        <v>128</v>
      </c>
      <c r="Q292" s="137">
        <v>122</v>
      </c>
      <c r="R292" s="137">
        <v>103</v>
      </c>
      <c r="S292" s="137">
        <v>108</v>
      </c>
      <c r="T292" s="137">
        <v>67</v>
      </c>
      <c r="U292" s="137">
        <v>61</v>
      </c>
      <c r="V292" s="137">
        <v>55</v>
      </c>
      <c r="W292" s="137">
        <v>42</v>
      </c>
      <c r="X292" s="137">
        <v>35</v>
      </c>
      <c r="Y292" s="137">
        <v>27</v>
      </c>
      <c r="Z292" s="137">
        <v>27</v>
      </c>
      <c r="AA292" s="137">
        <v>24</v>
      </c>
      <c r="AB292" s="137">
        <v>23</v>
      </c>
      <c r="AC292" s="137">
        <v>20</v>
      </c>
      <c r="AD292" s="137">
        <v>16</v>
      </c>
      <c r="AE292" s="137">
        <v>9</v>
      </c>
      <c r="AF292" s="137">
        <v>8</v>
      </c>
      <c r="AG292" s="137">
        <v>7</v>
      </c>
      <c r="AH292" s="137">
        <v>6</v>
      </c>
      <c r="AI292" s="137">
        <v>5</v>
      </c>
      <c r="AJ292" s="137" t="s">
        <v>631</v>
      </c>
      <c r="AK292" s="137" t="s">
        <v>631</v>
      </c>
      <c r="AL292" s="137">
        <v>0</v>
      </c>
      <c r="AM292" s="137">
        <v>0</v>
      </c>
      <c r="AN292" s="137">
        <v>0</v>
      </c>
      <c r="AO292" s="137">
        <v>0</v>
      </c>
    </row>
    <row r="293" spans="1:41" ht="18" customHeight="1">
      <c r="A293" s="136" t="s">
        <v>1158</v>
      </c>
      <c r="B293" s="136" t="s">
        <v>1159</v>
      </c>
      <c r="C293" s="137">
        <v>758</v>
      </c>
      <c r="D293" s="137">
        <v>678</v>
      </c>
      <c r="E293" s="137">
        <v>628</v>
      </c>
      <c r="F293" s="137">
        <v>631</v>
      </c>
      <c r="G293" s="137">
        <v>546</v>
      </c>
      <c r="H293" s="137">
        <v>541</v>
      </c>
      <c r="I293" s="137">
        <v>511</v>
      </c>
      <c r="J293" s="137">
        <v>466</v>
      </c>
      <c r="K293" s="137">
        <v>427</v>
      </c>
      <c r="L293" s="137">
        <v>414</v>
      </c>
      <c r="M293" s="137">
        <v>377</v>
      </c>
      <c r="N293" s="137">
        <v>349</v>
      </c>
      <c r="O293" s="137">
        <v>296</v>
      </c>
      <c r="P293" s="137">
        <v>255</v>
      </c>
      <c r="Q293" s="137">
        <v>205</v>
      </c>
      <c r="R293" s="137">
        <v>197</v>
      </c>
      <c r="S293" s="137">
        <v>170</v>
      </c>
      <c r="T293" s="137">
        <v>144</v>
      </c>
      <c r="U293" s="137">
        <v>132</v>
      </c>
      <c r="V293" s="137">
        <v>121</v>
      </c>
      <c r="W293" s="137">
        <v>92</v>
      </c>
      <c r="X293" s="137">
        <v>77</v>
      </c>
      <c r="Y293" s="137">
        <v>80</v>
      </c>
      <c r="Z293" s="137">
        <v>69</v>
      </c>
      <c r="AA293" s="137">
        <v>55</v>
      </c>
      <c r="AB293" s="137">
        <v>42</v>
      </c>
      <c r="AC293" s="137">
        <v>21</v>
      </c>
      <c r="AD293" s="137">
        <v>15</v>
      </c>
      <c r="AE293" s="137" t="s">
        <v>631</v>
      </c>
      <c r="AF293" s="137" t="s">
        <v>631</v>
      </c>
      <c r="AG293" s="137" t="s">
        <v>631</v>
      </c>
      <c r="AH293" s="137" t="s">
        <v>631</v>
      </c>
      <c r="AI293" s="137" t="s">
        <v>631</v>
      </c>
      <c r="AJ293" s="137">
        <v>0</v>
      </c>
      <c r="AK293" s="137">
        <v>0</v>
      </c>
      <c r="AL293" s="137">
        <v>0</v>
      </c>
      <c r="AM293" s="137">
        <v>0</v>
      </c>
      <c r="AN293" s="137">
        <v>0</v>
      </c>
      <c r="AO293" s="137">
        <v>0</v>
      </c>
    </row>
    <row r="294" spans="1:41" ht="18" customHeight="1">
      <c r="A294" s="136" t="s">
        <v>1160</v>
      </c>
      <c r="B294" s="136" t="s">
        <v>1161</v>
      </c>
      <c r="C294" s="137">
        <v>1183</v>
      </c>
      <c r="D294" s="137">
        <v>1025</v>
      </c>
      <c r="E294" s="137">
        <v>913</v>
      </c>
      <c r="F294" s="137">
        <v>878</v>
      </c>
      <c r="G294" s="137">
        <v>785</v>
      </c>
      <c r="H294" s="137">
        <v>772</v>
      </c>
      <c r="I294" s="137">
        <v>715</v>
      </c>
      <c r="J294" s="137">
        <v>667</v>
      </c>
      <c r="K294" s="137">
        <v>612</v>
      </c>
      <c r="L294" s="137">
        <v>572</v>
      </c>
      <c r="M294" s="137">
        <v>520</v>
      </c>
      <c r="N294" s="137">
        <v>478</v>
      </c>
      <c r="O294" s="137">
        <v>434</v>
      </c>
      <c r="P294" s="137">
        <v>392</v>
      </c>
      <c r="Q294" s="137">
        <v>347</v>
      </c>
      <c r="R294" s="137">
        <v>306</v>
      </c>
      <c r="S294" s="137">
        <v>275</v>
      </c>
      <c r="T294" s="137">
        <v>244</v>
      </c>
      <c r="U294" s="137">
        <v>198</v>
      </c>
      <c r="V294" s="137">
        <v>183</v>
      </c>
      <c r="W294" s="137">
        <v>165</v>
      </c>
      <c r="X294" s="137">
        <v>137</v>
      </c>
      <c r="Y294" s="137">
        <v>87</v>
      </c>
      <c r="Z294" s="137">
        <v>74</v>
      </c>
      <c r="AA294" s="137">
        <v>58</v>
      </c>
      <c r="AB294" s="137">
        <v>42</v>
      </c>
      <c r="AC294" s="137">
        <v>30</v>
      </c>
      <c r="AD294" s="137">
        <v>22</v>
      </c>
      <c r="AE294" s="137">
        <v>13</v>
      </c>
      <c r="AF294" s="137">
        <v>11</v>
      </c>
      <c r="AG294" s="137">
        <v>8</v>
      </c>
      <c r="AH294" s="137">
        <v>7</v>
      </c>
      <c r="AI294" s="137">
        <v>6</v>
      </c>
      <c r="AJ294" s="137">
        <v>5</v>
      </c>
      <c r="AK294" s="137" t="s">
        <v>631</v>
      </c>
      <c r="AL294" s="137" t="s">
        <v>631</v>
      </c>
      <c r="AM294" s="137">
        <v>0</v>
      </c>
      <c r="AN294" s="137">
        <v>0</v>
      </c>
      <c r="AO294" s="137">
        <v>0</v>
      </c>
    </row>
    <row r="295" spans="1:41" ht="18" customHeight="1">
      <c r="A295" s="122" t="s">
        <v>1162</v>
      </c>
      <c r="B295" s="136" t="s">
        <v>1163</v>
      </c>
      <c r="C295" s="137">
        <v>154</v>
      </c>
      <c r="D295" s="137">
        <v>134</v>
      </c>
      <c r="E295" s="137">
        <v>123</v>
      </c>
      <c r="F295" s="137">
        <v>103</v>
      </c>
      <c r="G295" s="137">
        <v>88</v>
      </c>
      <c r="H295" s="137">
        <v>88</v>
      </c>
      <c r="I295" s="137">
        <v>74</v>
      </c>
      <c r="J295" s="137">
        <v>66</v>
      </c>
      <c r="K295" s="137">
        <v>57</v>
      </c>
      <c r="L295" s="137">
        <v>53</v>
      </c>
      <c r="M295" s="137">
        <v>47</v>
      </c>
      <c r="N295" s="137">
        <v>48</v>
      </c>
      <c r="O295" s="137">
        <v>44</v>
      </c>
      <c r="P295" s="137">
        <v>47</v>
      </c>
      <c r="Q295" s="137">
        <v>39</v>
      </c>
      <c r="R295" s="137">
        <v>29</v>
      </c>
      <c r="S295" s="137">
        <v>22</v>
      </c>
      <c r="T295" s="137">
        <v>20</v>
      </c>
      <c r="U295" s="137">
        <v>11</v>
      </c>
      <c r="V295" s="137">
        <v>12</v>
      </c>
      <c r="W295" s="137">
        <v>9</v>
      </c>
      <c r="X295" s="137">
        <v>8</v>
      </c>
      <c r="Y295" s="137" t="s">
        <v>631</v>
      </c>
      <c r="Z295" s="137">
        <v>5</v>
      </c>
      <c r="AA295" s="137" t="s">
        <v>631</v>
      </c>
      <c r="AB295" s="137" t="s">
        <v>631</v>
      </c>
      <c r="AC295" s="137" t="s">
        <v>631</v>
      </c>
      <c r="AD295" s="137" t="s">
        <v>631</v>
      </c>
      <c r="AE295" s="137" t="s">
        <v>631</v>
      </c>
      <c r="AF295" s="137" t="s">
        <v>631</v>
      </c>
      <c r="AG295" s="137" t="s">
        <v>631</v>
      </c>
      <c r="AH295" s="137" t="s">
        <v>631</v>
      </c>
      <c r="AI295" s="137" t="s">
        <v>631</v>
      </c>
      <c r="AJ295" s="137" t="s">
        <v>631</v>
      </c>
      <c r="AK295" s="137" t="s">
        <v>631</v>
      </c>
      <c r="AL295" s="137">
        <v>0</v>
      </c>
      <c r="AM295" s="137">
        <v>0</v>
      </c>
      <c r="AN295" s="137">
        <v>0</v>
      </c>
      <c r="AO295" s="137">
        <v>0</v>
      </c>
    </row>
    <row r="296" spans="1:41" ht="18" customHeight="1">
      <c r="A296" s="122" t="s">
        <v>1164</v>
      </c>
      <c r="B296" s="136" t="s">
        <v>1165</v>
      </c>
      <c r="C296" s="137">
        <v>95</v>
      </c>
      <c r="D296" s="137">
        <v>80</v>
      </c>
      <c r="E296" s="137">
        <v>66</v>
      </c>
      <c r="F296" s="137">
        <v>66</v>
      </c>
      <c r="G296" s="137">
        <v>57</v>
      </c>
      <c r="H296" s="137">
        <v>55</v>
      </c>
      <c r="I296" s="137">
        <v>52</v>
      </c>
      <c r="J296" s="137">
        <v>51</v>
      </c>
      <c r="K296" s="137">
        <v>51</v>
      </c>
      <c r="L296" s="137">
        <v>44</v>
      </c>
      <c r="M296" s="137">
        <v>41</v>
      </c>
      <c r="N296" s="137">
        <v>37</v>
      </c>
      <c r="O296" s="137">
        <v>36</v>
      </c>
      <c r="P296" s="137">
        <v>29</v>
      </c>
      <c r="Q296" s="137">
        <v>29</v>
      </c>
      <c r="R296" s="137">
        <v>27</v>
      </c>
      <c r="S296" s="137">
        <v>22</v>
      </c>
      <c r="T296" s="137">
        <v>23</v>
      </c>
      <c r="U296" s="137">
        <v>20</v>
      </c>
      <c r="V296" s="137">
        <v>17</v>
      </c>
      <c r="W296" s="137">
        <v>17</v>
      </c>
      <c r="X296" s="137">
        <v>13</v>
      </c>
      <c r="Y296" s="137">
        <v>9</v>
      </c>
      <c r="Z296" s="137">
        <v>6</v>
      </c>
      <c r="AA296" s="137">
        <v>5</v>
      </c>
      <c r="AB296" s="137" t="s">
        <v>631</v>
      </c>
      <c r="AC296" s="137" t="s">
        <v>631</v>
      </c>
      <c r="AD296" s="137" t="s">
        <v>631</v>
      </c>
      <c r="AE296" s="137" t="s">
        <v>631</v>
      </c>
      <c r="AF296" s="137" t="s">
        <v>631</v>
      </c>
      <c r="AG296" s="137" t="s">
        <v>631</v>
      </c>
      <c r="AH296" s="137" t="s">
        <v>631</v>
      </c>
      <c r="AI296" s="137" t="s">
        <v>631</v>
      </c>
      <c r="AJ296" s="137">
        <v>0</v>
      </c>
      <c r="AK296" s="137">
        <v>0</v>
      </c>
      <c r="AL296" s="137">
        <v>0</v>
      </c>
      <c r="AM296" s="137">
        <v>0</v>
      </c>
      <c r="AN296" s="137">
        <v>0</v>
      </c>
      <c r="AO296" s="137">
        <v>0</v>
      </c>
    </row>
    <row r="297" spans="1:41" ht="18" customHeight="1">
      <c r="A297" s="122" t="s">
        <v>1166</v>
      </c>
      <c r="B297" s="136" t="s">
        <v>1167</v>
      </c>
      <c r="C297" s="137">
        <v>240</v>
      </c>
      <c r="D297" s="137">
        <v>204</v>
      </c>
      <c r="E297" s="137">
        <v>185</v>
      </c>
      <c r="F297" s="137">
        <v>177</v>
      </c>
      <c r="G297" s="137">
        <v>164</v>
      </c>
      <c r="H297" s="137">
        <v>160</v>
      </c>
      <c r="I297" s="137">
        <v>148</v>
      </c>
      <c r="J297" s="137">
        <v>141</v>
      </c>
      <c r="K297" s="137">
        <v>128</v>
      </c>
      <c r="L297" s="137">
        <v>126</v>
      </c>
      <c r="M297" s="137">
        <v>116</v>
      </c>
      <c r="N297" s="137">
        <v>107</v>
      </c>
      <c r="O297" s="137">
        <v>101</v>
      </c>
      <c r="P297" s="137">
        <v>87</v>
      </c>
      <c r="Q297" s="137">
        <v>72</v>
      </c>
      <c r="R297" s="137">
        <v>63</v>
      </c>
      <c r="S297" s="137">
        <v>62</v>
      </c>
      <c r="T297" s="137">
        <v>52</v>
      </c>
      <c r="U297" s="137">
        <v>41</v>
      </c>
      <c r="V297" s="137">
        <v>40</v>
      </c>
      <c r="W297" s="137">
        <v>38</v>
      </c>
      <c r="X297" s="137">
        <v>33</v>
      </c>
      <c r="Y297" s="137">
        <v>25</v>
      </c>
      <c r="Z297" s="137">
        <v>22</v>
      </c>
      <c r="AA297" s="137">
        <v>14</v>
      </c>
      <c r="AB297" s="137">
        <v>8</v>
      </c>
      <c r="AC297" s="137" t="s">
        <v>631</v>
      </c>
      <c r="AD297" s="137" t="s">
        <v>631</v>
      </c>
      <c r="AE297" s="137">
        <v>0</v>
      </c>
      <c r="AF297" s="137" t="s">
        <v>631</v>
      </c>
      <c r="AG297" s="137" t="s">
        <v>631</v>
      </c>
      <c r="AH297" s="137" t="s">
        <v>631</v>
      </c>
      <c r="AI297" s="137" t="s">
        <v>631</v>
      </c>
      <c r="AJ297" s="137" t="s">
        <v>631</v>
      </c>
      <c r="AK297" s="137" t="s">
        <v>631</v>
      </c>
      <c r="AL297" s="137" t="s">
        <v>631</v>
      </c>
      <c r="AM297" s="137">
        <v>0</v>
      </c>
      <c r="AN297" s="137">
        <v>0</v>
      </c>
      <c r="AO297" s="137">
        <v>0</v>
      </c>
    </row>
    <row r="298" spans="1:41" ht="18" customHeight="1">
      <c r="A298" s="122" t="s">
        <v>1168</v>
      </c>
      <c r="B298" s="136" t="s">
        <v>1169</v>
      </c>
      <c r="C298" s="137">
        <v>223</v>
      </c>
      <c r="D298" s="137">
        <v>186</v>
      </c>
      <c r="E298" s="137">
        <v>167</v>
      </c>
      <c r="F298" s="137">
        <v>159</v>
      </c>
      <c r="G298" s="137">
        <v>141</v>
      </c>
      <c r="H298" s="137">
        <v>136</v>
      </c>
      <c r="I298" s="137">
        <v>125</v>
      </c>
      <c r="J298" s="137">
        <v>116</v>
      </c>
      <c r="K298" s="137">
        <v>105</v>
      </c>
      <c r="L298" s="137">
        <v>97</v>
      </c>
      <c r="M298" s="137">
        <v>89</v>
      </c>
      <c r="N298" s="137">
        <v>84</v>
      </c>
      <c r="O298" s="137">
        <v>75</v>
      </c>
      <c r="P298" s="137">
        <v>76</v>
      </c>
      <c r="Q298" s="137">
        <v>67</v>
      </c>
      <c r="R298" s="137">
        <v>62</v>
      </c>
      <c r="S298" s="137">
        <v>54</v>
      </c>
      <c r="T298" s="137">
        <v>47</v>
      </c>
      <c r="U298" s="137">
        <v>39</v>
      </c>
      <c r="V298" s="137">
        <v>37</v>
      </c>
      <c r="W298" s="137">
        <v>36</v>
      </c>
      <c r="X298" s="137">
        <v>29</v>
      </c>
      <c r="Y298" s="137">
        <v>18</v>
      </c>
      <c r="Z298" s="137">
        <v>15</v>
      </c>
      <c r="AA298" s="137">
        <v>14</v>
      </c>
      <c r="AB298" s="137">
        <v>11</v>
      </c>
      <c r="AC298" s="137">
        <v>11</v>
      </c>
      <c r="AD298" s="137">
        <v>8</v>
      </c>
      <c r="AE298" s="137" t="s">
        <v>631</v>
      </c>
      <c r="AF298" s="137" t="s">
        <v>631</v>
      </c>
      <c r="AG298" s="137" t="s">
        <v>631</v>
      </c>
      <c r="AH298" s="137" t="s">
        <v>631</v>
      </c>
      <c r="AI298" s="137" t="s">
        <v>631</v>
      </c>
      <c r="AJ298" s="137" t="s">
        <v>631</v>
      </c>
      <c r="AK298" s="137">
        <v>0</v>
      </c>
      <c r="AL298" s="137">
        <v>0</v>
      </c>
      <c r="AM298" s="137">
        <v>0</v>
      </c>
      <c r="AN298" s="137">
        <v>0</v>
      </c>
      <c r="AO298" s="137">
        <v>0</v>
      </c>
    </row>
    <row r="299" spans="1:41" ht="18" customHeight="1">
      <c r="A299" s="122" t="s">
        <v>1170</v>
      </c>
      <c r="B299" s="136" t="s">
        <v>1171</v>
      </c>
      <c r="C299" s="137">
        <v>471</v>
      </c>
      <c r="D299" s="137">
        <v>421</v>
      </c>
      <c r="E299" s="137">
        <v>372</v>
      </c>
      <c r="F299" s="137">
        <v>373</v>
      </c>
      <c r="G299" s="137">
        <v>335</v>
      </c>
      <c r="H299" s="137">
        <v>333</v>
      </c>
      <c r="I299" s="137">
        <v>316</v>
      </c>
      <c r="J299" s="137">
        <v>293</v>
      </c>
      <c r="K299" s="137">
        <v>271</v>
      </c>
      <c r="L299" s="137">
        <v>252</v>
      </c>
      <c r="M299" s="137">
        <v>227</v>
      </c>
      <c r="N299" s="137">
        <v>202</v>
      </c>
      <c r="O299" s="137">
        <v>178</v>
      </c>
      <c r="P299" s="137">
        <v>153</v>
      </c>
      <c r="Q299" s="137">
        <v>140</v>
      </c>
      <c r="R299" s="137">
        <v>125</v>
      </c>
      <c r="S299" s="137">
        <v>115</v>
      </c>
      <c r="T299" s="137">
        <v>102</v>
      </c>
      <c r="U299" s="137">
        <v>87</v>
      </c>
      <c r="V299" s="137">
        <v>77</v>
      </c>
      <c r="W299" s="137">
        <v>65</v>
      </c>
      <c r="X299" s="137">
        <v>54</v>
      </c>
      <c r="Y299" s="137">
        <v>31</v>
      </c>
      <c r="Z299" s="137">
        <v>26</v>
      </c>
      <c r="AA299" s="137">
        <v>21</v>
      </c>
      <c r="AB299" s="137">
        <v>17</v>
      </c>
      <c r="AC299" s="137">
        <v>13</v>
      </c>
      <c r="AD299" s="137">
        <v>9</v>
      </c>
      <c r="AE299" s="137">
        <v>5</v>
      </c>
      <c r="AF299" s="137" t="s">
        <v>631</v>
      </c>
      <c r="AG299" s="137" t="s">
        <v>631</v>
      </c>
      <c r="AH299" s="137" t="s">
        <v>631</v>
      </c>
      <c r="AI299" s="137" t="s">
        <v>631</v>
      </c>
      <c r="AJ299" s="137" t="s">
        <v>631</v>
      </c>
      <c r="AK299" s="137" t="s">
        <v>631</v>
      </c>
      <c r="AL299" s="137" t="s">
        <v>631</v>
      </c>
      <c r="AM299" s="137">
        <v>0</v>
      </c>
      <c r="AN299" s="137">
        <v>0</v>
      </c>
      <c r="AO299" s="137">
        <v>0</v>
      </c>
    </row>
    <row r="300" spans="1:41" ht="18" customHeight="1">
      <c r="A300" s="122" t="s">
        <v>1172</v>
      </c>
      <c r="B300" s="136" t="s">
        <v>1173</v>
      </c>
      <c r="C300" s="137">
        <v>6051</v>
      </c>
      <c r="D300" s="137">
        <v>5176</v>
      </c>
      <c r="E300" s="137">
        <v>4481</v>
      </c>
      <c r="F300" s="137">
        <v>3975</v>
      </c>
      <c r="G300" s="137">
        <v>2510</v>
      </c>
      <c r="H300" s="137">
        <v>2456</v>
      </c>
      <c r="I300" s="137">
        <v>2259</v>
      </c>
      <c r="J300" s="137">
        <v>2159</v>
      </c>
      <c r="K300" s="137">
        <v>2040</v>
      </c>
      <c r="L300" s="137">
        <v>1804</v>
      </c>
      <c r="M300" s="137">
        <v>1718</v>
      </c>
      <c r="N300" s="137">
        <v>1528</v>
      </c>
      <c r="O300" s="137">
        <v>1424</v>
      </c>
      <c r="P300" s="137">
        <v>1252</v>
      </c>
      <c r="Q300" s="137">
        <v>1007</v>
      </c>
      <c r="R300" s="137">
        <v>904</v>
      </c>
      <c r="S300" s="137">
        <v>785</v>
      </c>
      <c r="T300" s="137">
        <v>702</v>
      </c>
      <c r="U300" s="137">
        <v>626</v>
      </c>
      <c r="V300" s="137">
        <v>562</v>
      </c>
      <c r="W300" s="137">
        <v>474</v>
      </c>
      <c r="X300" s="137">
        <v>405</v>
      </c>
      <c r="Y300" s="137">
        <v>317</v>
      </c>
      <c r="Z300" s="137">
        <v>271</v>
      </c>
      <c r="AA300" s="137">
        <v>208</v>
      </c>
      <c r="AB300" s="137">
        <v>157</v>
      </c>
      <c r="AC300" s="137">
        <v>116</v>
      </c>
      <c r="AD300" s="137">
        <v>86</v>
      </c>
      <c r="AE300" s="137">
        <v>51</v>
      </c>
      <c r="AF300" s="137">
        <v>32</v>
      </c>
      <c r="AG300" s="137">
        <v>29</v>
      </c>
      <c r="AH300" s="137">
        <v>27</v>
      </c>
      <c r="AI300" s="137">
        <v>22</v>
      </c>
      <c r="AJ300" s="137">
        <v>19</v>
      </c>
      <c r="AK300" s="137">
        <v>13</v>
      </c>
      <c r="AL300" s="137">
        <v>12</v>
      </c>
      <c r="AM300" s="137">
        <v>0</v>
      </c>
      <c r="AN300" s="137">
        <v>0</v>
      </c>
      <c r="AO300" s="137">
        <v>0</v>
      </c>
    </row>
    <row r="301" spans="1:41" ht="18" customHeight="1">
      <c r="A301" s="122" t="s">
        <v>1174</v>
      </c>
      <c r="B301" s="136" t="s">
        <v>1175</v>
      </c>
      <c r="C301" s="137">
        <v>429</v>
      </c>
      <c r="D301" s="137">
        <v>372</v>
      </c>
      <c r="E301" s="137">
        <v>329</v>
      </c>
      <c r="F301" s="137">
        <v>307</v>
      </c>
      <c r="G301" s="137">
        <v>263</v>
      </c>
      <c r="H301" s="137">
        <v>256</v>
      </c>
      <c r="I301" s="137">
        <v>248</v>
      </c>
      <c r="J301" s="137">
        <v>229</v>
      </c>
      <c r="K301" s="137">
        <v>210</v>
      </c>
      <c r="L301" s="137">
        <v>196</v>
      </c>
      <c r="M301" s="137">
        <v>183</v>
      </c>
      <c r="N301" s="137">
        <v>177</v>
      </c>
      <c r="O301" s="137">
        <v>165</v>
      </c>
      <c r="P301" s="137">
        <v>143</v>
      </c>
      <c r="Q301" s="137">
        <v>119</v>
      </c>
      <c r="R301" s="137">
        <v>108</v>
      </c>
      <c r="S301" s="137">
        <v>98</v>
      </c>
      <c r="T301" s="137">
        <v>87</v>
      </c>
      <c r="U301" s="137">
        <v>81</v>
      </c>
      <c r="V301" s="137">
        <v>72</v>
      </c>
      <c r="W301" s="137">
        <v>62</v>
      </c>
      <c r="X301" s="137">
        <v>51</v>
      </c>
      <c r="Y301" s="137">
        <v>45</v>
      </c>
      <c r="Z301" s="137">
        <v>36</v>
      </c>
      <c r="AA301" s="137">
        <v>30</v>
      </c>
      <c r="AB301" s="137">
        <v>22</v>
      </c>
      <c r="AC301" s="137">
        <v>19</v>
      </c>
      <c r="AD301" s="137">
        <v>18</v>
      </c>
      <c r="AE301" s="137">
        <v>10</v>
      </c>
      <c r="AF301" s="137">
        <v>7</v>
      </c>
      <c r="AG301" s="137">
        <v>5</v>
      </c>
      <c r="AH301" s="137">
        <v>6</v>
      </c>
      <c r="AI301" s="137" t="s">
        <v>631</v>
      </c>
      <c r="AJ301" s="137" t="s">
        <v>631</v>
      </c>
      <c r="AK301" s="137" t="s">
        <v>631</v>
      </c>
      <c r="AL301" s="137" t="s">
        <v>631</v>
      </c>
      <c r="AM301" s="137">
        <v>0</v>
      </c>
      <c r="AN301" s="137">
        <v>0</v>
      </c>
      <c r="AO301" s="137">
        <v>0</v>
      </c>
    </row>
    <row r="302" spans="1:41" ht="18" customHeight="1">
      <c r="A302" s="122" t="s">
        <v>1176</v>
      </c>
      <c r="B302" s="136" t="s">
        <v>1177</v>
      </c>
      <c r="C302" s="137">
        <v>375</v>
      </c>
      <c r="D302" s="137">
        <v>335</v>
      </c>
      <c r="E302" s="137">
        <v>315</v>
      </c>
      <c r="F302" s="137">
        <v>311</v>
      </c>
      <c r="G302" s="137">
        <v>279</v>
      </c>
      <c r="H302" s="137">
        <v>273</v>
      </c>
      <c r="I302" s="137">
        <v>242</v>
      </c>
      <c r="J302" s="137">
        <v>211</v>
      </c>
      <c r="K302" s="137">
        <v>204</v>
      </c>
      <c r="L302" s="137">
        <v>187</v>
      </c>
      <c r="M302" s="137">
        <v>183</v>
      </c>
      <c r="N302" s="137">
        <v>175</v>
      </c>
      <c r="O302" s="137">
        <v>148</v>
      </c>
      <c r="P302" s="137">
        <v>132</v>
      </c>
      <c r="Q302" s="137">
        <v>113</v>
      </c>
      <c r="R302" s="137">
        <v>104</v>
      </c>
      <c r="S302" s="137">
        <v>91</v>
      </c>
      <c r="T302" s="137">
        <v>71</v>
      </c>
      <c r="U302" s="137">
        <v>63</v>
      </c>
      <c r="V302" s="137">
        <v>54</v>
      </c>
      <c r="W302" s="137">
        <v>43</v>
      </c>
      <c r="X302" s="137">
        <v>37</v>
      </c>
      <c r="Y302" s="137">
        <v>30</v>
      </c>
      <c r="Z302" s="137">
        <v>25</v>
      </c>
      <c r="AA302" s="137">
        <v>18</v>
      </c>
      <c r="AB302" s="137">
        <v>15</v>
      </c>
      <c r="AC302" s="137">
        <v>12</v>
      </c>
      <c r="AD302" s="137">
        <v>9</v>
      </c>
      <c r="AE302" s="137">
        <v>5</v>
      </c>
      <c r="AF302" s="137" t="s">
        <v>631</v>
      </c>
      <c r="AG302" s="137" t="s">
        <v>631</v>
      </c>
      <c r="AH302" s="137" t="s">
        <v>631</v>
      </c>
      <c r="AI302" s="137" t="s">
        <v>631</v>
      </c>
      <c r="AJ302" s="137" t="s">
        <v>631</v>
      </c>
      <c r="AK302" s="137">
        <v>0</v>
      </c>
      <c r="AL302" s="137">
        <v>0</v>
      </c>
      <c r="AM302" s="137">
        <v>0</v>
      </c>
      <c r="AN302" s="137">
        <v>0</v>
      </c>
      <c r="AO302" s="137">
        <v>0</v>
      </c>
    </row>
    <row r="303" spans="1:41" ht="18" customHeight="1">
      <c r="A303" s="122" t="s">
        <v>1178</v>
      </c>
      <c r="B303" s="136" t="s">
        <v>1179</v>
      </c>
      <c r="C303" s="137">
        <v>358</v>
      </c>
      <c r="D303" s="137">
        <v>301</v>
      </c>
      <c r="E303" s="137">
        <v>272</v>
      </c>
      <c r="F303" s="137">
        <v>248</v>
      </c>
      <c r="G303" s="137">
        <v>207</v>
      </c>
      <c r="H303" s="137">
        <v>212</v>
      </c>
      <c r="I303" s="137">
        <v>176</v>
      </c>
      <c r="J303" s="137">
        <v>164</v>
      </c>
      <c r="K303" s="137">
        <v>145</v>
      </c>
      <c r="L303" s="137">
        <v>140</v>
      </c>
      <c r="M303" s="137">
        <v>134</v>
      </c>
      <c r="N303" s="137">
        <v>122</v>
      </c>
      <c r="O303" s="137">
        <v>120</v>
      </c>
      <c r="P303" s="137">
        <v>108</v>
      </c>
      <c r="Q303" s="137">
        <v>96</v>
      </c>
      <c r="R303" s="137">
        <v>91</v>
      </c>
      <c r="S303" s="137">
        <v>87</v>
      </c>
      <c r="T303" s="137">
        <v>83</v>
      </c>
      <c r="U303" s="137">
        <v>78</v>
      </c>
      <c r="V303" s="137">
        <v>73</v>
      </c>
      <c r="W303" s="137">
        <v>63</v>
      </c>
      <c r="X303" s="137">
        <v>57</v>
      </c>
      <c r="Y303" s="137">
        <v>37</v>
      </c>
      <c r="Z303" s="137">
        <v>31</v>
      </c>
      <c r="AA303" s="137">
        <v>22</v>
      </c>
      <c r="AB303" s="137">
        <v>18</v>
      </c>
      <c r="AC303" s="137">
        <v>13</v>
      </c>
      <c r="AD303" s="137">
        <v>7</v>
      </c>
      <c r="AE303" s="137" t="s">
        <v>631</v>
      </c>
      <c r="AF303" s="137" t="s">
        <v>631</v>
      </c>
      <c r="AG303" s="137" t="s">
        <v>631</v>
      </c>
      <c r="AH303" s="137">
        <v>0</v>
      </c>
      <c r="AI303" s="137">
        <v>0</v>
      </c>
      <c r="AJ303" s="137">
        <v>0</v>
      </c>
      <c r="AK303" s="137">
        <v>0</v>
      </c>
      <c r="AL303" s="137">
        <v>0</v>
      </c>
      <c r="AM303" s="137">
        <v>0</v>
      </c>
      <c r="AN303" s="137">
        <v>0</v>
      </c>
      <c r="AO303" s="137">
        <v>0</v>
      </c>
    </row>
    <row r="304" spans="1:41" ht="18" customHeight="1">
      <c r="A304" s="122" t="s">
        <v>1180</v>
      </c>
      <c r="B304" s="136" t="s">
        <v>1181</v>
      </c>
      <c r="C304" s="137">
        <v>317</v>
      </c>
      <c r="D304" s="137">
        <v>275</v>
      </c>
      <c r="E304" s="137">
        <v>253</v>
      </c>
      <c r="F304" s="137">
        <v>226</v>
      </c>
      <c r="G304" s="137">
        <v>189</v>
      </c>
      <c r="H304" s="137">
        <v>179</v>
      </c>
      <c r="I304" s="137">
        <v>163</v>
      </c>
      <c r="J304" s="137">
        <v>156</v>
      </c>
      <c r="K304" s="137">
        <v>152</v>
      </c>
      <c r="L304" s="137">
        <v>142</v>
      </c>
      <c r="M304" s="137">
        <v>128</v>
      </c>
      <c r="N304" s="137">
        <v>112</v>
      </c>
      <c r="O304" s="137">
        <v>100</v>
      </c>
      <c r="P304" s="137">
        <v>89</v>
      </c>
      <c r="Q304" s="137">
        <v>69</v>
      </c>
      <c r="R304" s="137">
        <v>67</v>
      </c>
      <c r="S304" s="137">
        <v>62</v>
      </c>
      <c r="T304" s="137">
        <v>58</v>
      </c>
      <c r="U304" s="137">
        <v>56</v>
      </c>
      <c r="V304" s="137">
        <v>50</v>
      </c>
      <c r="W304" s="137">
        <v>46</v>
      </c>
      <c r="X304" s="137">
        <v>30</v>
      </c>
      <c r="Y304" s="137">
        <v>25</v>
      </c>
      <c r="Z304" s="137">
        <v>24</v>
      </c>
      <c r="AA304" s="137">
        <v>23</v>
      </c>
      <c r="AB304" s="137">
        <v>17</v>
      </c>
      <c r="AC304" s="137">
        <v>10</v>
      </c>
      <c r="AD304" s="137">
        <v>9</v>
      </c>
      <c r="AE304" s="137">
        <v>6</v>
      </c>
      <c r="AF304" s="137" t="s">
        <v>631</v>
      </c>
      <c r="AG304" s="137" t="s">
        <v>631</v>
      </c>
      <c r="AH304" s="137" t="s">
        <v>631</v>
      </c>
      <c r="AI304" s="137" t="s">
        <v>631</v>
      </c>
      <c r="AJ304" s="137" t="s">
        <v>631</v>
      </c>
      <c r="AK304" s="137" t="s">
        <v>631</v>
      </c>
      <c r="AL304" s="137" t="s">
        <v>631</v>
      </c>
      <c r="AM304" s="137">
        <v>0</v>
      </c>
      <c r="AN304" s="137">
        <v>0</v>
      </c>
      <c r="AO304" s="137">
        <v>0</v>
      </c>
    </row>
    <row r="305" spans="1:41" ht="18" customHeight="1">
      <c r="A305" s="122" t="s">
        <v>1182</v>
      </c>
      <c r="B305" s="136" t="s">
        <v>1183</v>
      </c>
      <c r="C305" s="137">
        <v>99</v>
      </c>
      <c r="D305" s="137">
        <v>89</v>
      </c>
      <c r="E305" s="137">
        <v>75</v>
      </c>
      <c r="F305" s="137">
        <v>69</v>
      </c>
      <c r="G305" s="137">
        <v>58</v>
      </c>
      <c r="H305" s="137">
        <v>53</v>
      </c>
      <c r="I305" s="137">
        <v>53</v>
      </c>
      <c r="J305" s="137">
        <v>51</v>
      </c>
      <c r="K305" s="137">
        <v>41</v>
      </c>
      <c r="L305" s="137">
        <v>41</v>
      </c>
      <c r="M305" s="137">
        <v>40</v>
      </c>
      <c r="N305" s="137">
        <v>44</v>
      </c>
      <c r="O305" s="137">
        <v>37</v>
      </c>
      <c r="P305" s="137">
        <v>35</v>
      </c>
      <c r="Q305" s="137">
        <v>32</v>
      </c>
      <c r="R305" s="137">
        <v>28</v>
      </c>
      <c r="S305" s="137">
        <v>28</v>
      </c>
      <c r="T305" s="137">
        <v>28</v>
      </c>
      <c r="U305" s="137">
        <v>25</v>
      </c>
      <c r="V305" s="137">
        <v>24</v>
      </c>
      <c r="W305" s="137">
        <v>22</v>
      </c>
      <c r="X305" s="137">
        <v>17</v>
      </c>
      <c r="Y305" s="137">
        <v>13</v>
      </c>
      <c r="Z305" s="137">
        <v>12</v>
      </c>
      <c r="AA305" s="137">
        <v>6</v>
      </c>
      <c r="AB305" s="137" t="s">
        <v>631</v>
      </c>
      <c r="AC305" s="137" t="s">
        <v>631</v>
      </c>
      <c r="AD305" s="137" t="s">
        <v>631</v>
      </c>
      <c r="AE305" s="137">
        <v>0</v>
      </c>
      <c r="AF305" s="137">
        <v>0</v>
      </c>
      <c r="AG305" s="137">
        <v>0</v>
      </c>
      <c r="AH305" s="137">
        <v>0</v>
      </c>
      <c r="AI305" s="137">
        <v>0</v>
      </c>
      <c r="AJ305" s="137">
        <v>0</v>
      </c>
      <c r="AK305" s="137">
        <v>0</v>
      </c>
      <c r="AL305" s="137">
        <v>0</v>
      </c>
      <c r="AM305" s="137">
        <v>0</v>
      </c>
      <c r="AN305" s="137">
        <v>0</v>
      </c>
      <c r="AO305" s="137">
        <v>0</v>
      </c>
    </row>
    <row r="306" spans="1:41" ht="18" customHeight="1">
      <c r="A306" s="122" t="s">
        <v>1184</v>
      </c>
      <c r="B306" s="136" t="s">
        <v>1185</v>
      </c>
      <c r="C306" s="137">
        <v>324</v>
      </c>
      <c r="D306" s="137">
        <v>280</v>
      </c>
      <c r="E306" s="137">
        <v>250</v>
      </c>
      <c r="F306" s="137">
        <v>235</v>
      </c>
      <c r="G306" s="137">
        <v>221</v>
      </c>
      <c r="H306" s="137">
        <v>207</v>
      </c>
      <c r="I306" s="137">
        <v>179</v>
      </c>
      <c r="J306" s="137">
        <v>164</v>
      </c>
      <c r="K306" s="137">
        <v>153</v>
      </c>
      <c r="L306" s="137">
        <v>144</v>
      </c>
      <c r="M306" s="137">
        <v>154</v>
      </c>
      <c r="N306" s="137">
        <v>121</v>
      </c>
      <c r="O306" s="137">
        <v>114</v>
      </c>
      <c r="P306" s="137">
        <v>100</v>
      </c>
      <c r="Q306" s="137">
        <v>82</v>
      </c>
      <c r="R306" s="137">
        <v>64</v>
      </c>
      <c r="S306" s="137">
        <v>57</v>
      </c>
      <c r="T306" s="137">
        <v>48</v>
      </c>
      <c r="U306" s="137">
        <v>43</v>
      </c>
      <c r="V306" s="137">
        <v>40</v>
      </c>
      <c r="W306" s="137">
        <v>33</v>
      </c>
      <c r="X306" s="137">
        <v>29</v>
      </c>
      <c r="Y306" s="137">
        <v>26</v>
      </c>
      <c r="Z306" s="137">
        <v>26</v>
      </c>
      <c r="AA306" s="137">
        <v>22</v>
      </c>
      <c r="AB306" s="137">
        <v>18</v>
      </c>
      <c r="AC306" s="137">
        <v>13</v>
      </c>
      <c r="AD306" s="137">
        <v>9</v>
      </c>
      <c r="AE306" s="137">
        <v>5</v>
      </c>
      <c r="AF306" s="137">
        <v>5</v>
      </c>
      <c r="AG306" s="137">
        <v>5</v>
      </c>
      <c r="AH306" s="137">
        <v>5</v>
      </c>
      <c r="AI306" s="137" t="s">
        <v>631</v>
      </c>
      <c r="AJ306" s="137" t="s">
        <v>631</v>
      </c>
      <c r="AK306" s="137" t="s">
        <v>631</v>
      </c>
      <c r="AL306" s="137" t="s">
        <v>631</v>
      </c>
      <c r="AM306" s="137">
        <v>0</v>
      </c>
      <c r="AN306" s="137">
        <v>0</v>
      </c>
      <c r="AO306" s="137">
        <v>0</v>
      </c>
    </row>
    <row r="307" spans="1:41" ht="18" customHeight="1">
      <c r="A307" s="122" t="s">
        <v>1186</v>
      </c>
      <c r="B307" s="136" t="s">
        <v>1187</v>
      </c>
      <c r="C307" s="137">
        <v>238</v>
      </c>
      <c r="D307" s="137">
        <v>185</v>
      </c>
      <c r="E307" s="137">
        <v>168</v>
      </c>
      <c r="F307" s="137">
        <v>163</v>
      </c>
      <c r="G307" s="137">
        <v>136</v>
      </c>
      <c r="H307" s="137">
        <v>130</v>
      </c>
      <c r="I307" s="137">
        <v>108</v>
      </c>
      <c r="J307" s="137">
        <v>103</v>
      </c>
      <c r="K307" s="137">
        <v>101</v>
      </c>
      <c r="L307" s="137">
        <v>92</v>
      </c>
      <c r="M307" s="137">
        <v>81</v>
      </c>
      <c r="N307" s="137">
        <v>74</v>
      </c>
      <c r="O307" s="137">
        <v>72</v>
      </c>
      <c r="P307" s="137">
        <v>65</v>
      </c>
      <c r="Q307" s="137">
        <v>57</v>
      </c>
      <c r="R307" s="137">
        <v>50</v>
      </c>
      <c r="S307" s="137">
        <v>41</v>
      </c>
      <c r="T307" s="137">
        <v>38</v>
      </c>
      <c r="U307" s="137">
        <v>34</v>
      </c>
      <c r="V307" s="137">
        <v>33</v>
      </c>
      <c r="W307" s="137">
        <v>29</v>
      </c>
      <c r="X307" s="137">
        <v>22</v>
      </c>
      <c r="Y307" s="137">
        <v>17</v>
      </c>
      <c r="Z307" s="137">
        <v>15</v>
      </c>
      <c r="AA307" s="137">
        <v>9</v>
      </c>
      <c r="AB307" s="137">
        <v>8</v>
      </c>
      <c r="AC307" s="137">
        <v>5</v>
      </c>
      <c r="AD307" s="137" t="s">
        <v>631</v>
      </c>
      <c r="AE307" s="137" t="s">
        <v>631</v>
      </c>
      <c r="AF307" s="137" t="s">
        <v>631</v>
      </c>
      <c r="AG307" s="137" t="s">
        <v>631</v>
      </c>
      <c r="AH307" s="137" t="s">
        <v>631</v>
      </c>
      <c r="AI307" s="137" t="s">
        <v>631</v>
      </c>
      <c r="AJ307" s="137" t="s">
        <v>631</v>
      </c>
      <c r="AK307" s="137" t="s">
        <v>631</v>
      </c>
      <c r="AL307" s="137" t="s">
        <v>631</v>
      </c>
      <c r="AM307" s="137">
        <v>0</v>
      </c>
      <c r="AN307" s="137">
        <v>0</v>
      </c>
      <c r="AO307" s="137">
        <v>0</v>
      </c>
    </row>
    <row r="308" spans="1:41" ht="18" customHeight="1">
      <c r="A308" s="122" t="s">
        <v>1188</v>
      </c>
      <c r="B308" s="136" t="s">
        <v>1189</v>
      </c>
      <c r="C308" s="137">
        <v>465</v>
      </c>
      <c r="D308" s="137">
        <v>415</v>
      </c>
      <c r="E308" s="137">
        <v>374</v>
      </c>
      <c r="F308" s="137">
        <v>358</v>
      </c>
      <c r="G308" s="137">
        <v>327</v>
      </c>
      <c r="H308" s="137">
        <v>311</v>
      </c>
      <c r="I308" s="137">
        <v>280</v>
      </c>
      <c r="J308" s="137">
        <v>260</v>
      </c>
      <c r="K308" s="137">
        <v>241</v>
      </c>
      <c r="L308" s="137">
        <v>229</v>
      </c>
      <c r="M308" s="137">
        <v>213</v>
      </c>
      <c r="N308" s="137">
        <v>190</v>
      </c>
      <c r="O308" s="137">
        <v>163</v>
      </c>
      <c r="P308" s="137">
        <v>149</v>
      </c>
      <c r="Q308" s="137">
        <v>122</v>
      </c>
      <c r="R308" s="137">
        <v>104</v>
      </c>
      <c r="S308" s="137">
        <v>83</v>
      </c>
      <c r="T308" s="137">
        <v>80</v>
      </c>
      <c r="U308" s="137">
        <v>67</v>
      </c>
      <c r="V308" s="137">
        <v>59</v>
      </c>
      <c r="W308" s="137">
        <v>48</v>
      </c>
      <c r="X308" s="137">
        <v>44</v>
      </c>
      <c r="Y308" s="137">
        <v>33</v>
      </c>
      <c r="Z308" s="137">
        <v>29</v>
      </c>
      <c r="AA308" s="137">
        <v>21</v>
      </c>
      <c r="AB308" s="137">
        <v>17</v>
      </c>
      <c r="AC308" s="137">
        <v>14</v>
      </c>
      <c r="AD308" s="137">
        <v>12</v>
      </c>
      <c r="AE308" s="137">
        <v>6</v>
      </c>
      <c r="AF308" s="137" t="s">
        <v>631</v>
      </c>
      <c r="AG308" s="137" t="s">
        <v>631</v>
      </c>
      <c r="AH308" s="137" t="s">
        <v>631</v>
      </c>
      <c r="AI308" s="137" t="s">
        <v>631</v>
      </c>
      <c r="AJ308" s="137" t="s">
        <v>631</v>
      </c>
      <c r="AK308" s="137" t="s">
        <v>631</v>
      </c>
      <c r="AL308" s="137" t="s">
        <v>631</v>
      </c>
      <c r="AM308" s="137">
        <v>0</v>
      </c>
      <c r="AN308" s="137">
        <v>0</v>
      </c>
      <c r="AO308" s="137">
        <v>0</v>
      </c>
    </row>
    <row r="309" spans="1:41" ht="18" customHeight="1">
      <c r="A309" s="122" t="s">
        <v>1190</v>
      </c>
      <c r="B309" s="136" t="s">
        <v>1191</v>
      </c>
      <c r="C309" s="137">
        <v>2637</v>
      </c>
      <c r="D309" s="137">
        <v>2207</v>
      </c>
      <c r="E309" s="137">
        <v>1794</v>
      </c>
      <c r="F309" s="137">
        <v>1454</v>
      </c>
      <c r="G309" s="137">
        <v>224</v>
      </c>
      <c r="H309" s="137">
        <v>234</v>
      </c>
      <c r="I309" s="137">
        <v>256</v>
      </c>
      <c r="J309" s="137">
        <v>305</v>
      </c>
      <c r="K309" s="137">
        <v>312</v>
      </c>
      <c r="L309" s="137">
        <v>195</v>
      </c>
      <c r="M309" s="137">
        <v>198</v>
      </c>
      <c r="N309" s="137">
        <v>141</v>
      </c>
      <c r="O309" s="137">
        <v>158</v>
      </c>
      <c r="P309" s="137">
        <v>137</v>
      </c>
      <c r="Q309" s="137">
        <v>62</v>
      </c>
      <c r="R309" s="137">
        <v>62</v>
      </c>
      <c r="S309" s="137">
        <v>44</v>
      </c>
      <c r="T309" s="137">
        <v>35</v>
      </c>
      <c r="U309" s="137">
        <v>31</v>
      </c>
      <c r="V309" s="137">
        <v>29</v>
      </c>
      <c r="W309" s="137">
        <v>23</v>
      </c>
      <c r="X309" s="137">
        <v>21</v>
      </c>
      <c r="Y309" s="137">
        <v>14</v>
      </c>
      <c r="Z309" s="137">
        <v>13</v>
      </c>
      <c r="AA309" s="137">
        <v>11</v>
      </c>
      <c r="AB309" s="137">
        <v>9</v>
      </c>
      <c r="AC309" s="137">
        <v>7</v>
      </c>
      <c r="AD309" s="137">
        <v>6</v>
      </c>
      <c r="AE309" s="137" t="s">
        <v>631</v>
      </c>
      <c r="AF309" s="137" t="s">
        <v>631</v>
      </c>
      <c r="AG309" s="137" t="s">
        <v>631</v>
      </c>
      <c r="AH309" s="137" t="s">
        <v>631</v>
      </c>
      <c r="AI309" s="137" t="s">
        <v>631</v>
      </c>
      <c r="AJ309" s="137" t="s">
        <v>631</v>
      </c>
      <c r="AK309" s="137" t="s">
        <v>631</v>
      </c>
      <c r="AL309" s="137" t="s">
        <v>631</v>
      </c>
      <c r="AM309" s="137">
        <v>0</v>
      </c>
      <c r="AN309" s="137">
        <v>0</v>
      </c>
      <c r="AO309" s="137">
        <v>0</v>
      </c>
    </row>
    <row r="310" spans="1:41" ht="18" customHeight="1">
      <c r="A310" s="122" t="s">
        <v>1192</v>
      </c>
      <c r="B310" s="136" t="s">
        <v>1193</v>
      </c>
      <c r="C310" s="137">
        <v>342</v>
      </c>
      <c r="D310" s="137">
        <v>302</v>
      </c>
      <c r="E310" s="137">
        <v>278</v>
      </c>
      <c r="F310" s="137">
        <v>259</v>
      </c>
      <c r="G310" s="137">
        <v>303</v>
      </c>
      <c r="H310" s="137">
        <v>301</v>
      </c>
      <c r="I310" s="137">
        <v>279</v>
      </c>
      <c r="J310" s="137">
        <v>265</v>
      </c>
      <c r="K310" s="137">
        <v>247</v>
      </c>
      <c r="L310" s="137">
        <v>215</v>
      </c>
      <c r="M310" s="137">
        <v>196</v>
      </c>
      <c r="N310" s="137">
        <v>183</v>
      </c>
      <c r="O310" s="137">
        <v>164</v>
      </c>
      <c r="P310" s="137">
        <v>139</v>
      </c>
      <c r="Q310" s="137">
        <v>122</v>
      </c>
      <c r="R310" s="137">
        <v>105</v>
      </c>
      <c r="S310" s="137">
        <v>90</v>
      </c>
      <c r="T310" s="137">
        <v>82</v>
      </c>
      <c r="U310" s="137">
        <v>69</v>
      </c>
      <c r="V310" s="137">
        <v>53</v>
      </c>
      <c r="W310" s="137">
        <v>41</v>
      </c>
      <c r="X310" s="137">
        <v>37</v>
      </c>
      <c r="Y310" s="137">
        <v>33</v>
      </c>
      <c r="Z310" s="137">
        <v>25</v>
      </c>
      <c r="AA310" s="137">
        <v>20</v>
      </c>
      <c r="AB310" s="137">
        <v>13</v>
      </c>
      <c r="AC310" s="137">
        <v>11</v>
      </c>
      <c r="AD310" s="137">
        <v>5</v>
      </c>
      <c r="AE310" s="137" t="s">
        <v>631</v>
      </c>
      <c r="AF310" s="137" t="s">
        <v>631</v>
      </c>
      <c r="AG310" s="137" t="s">
        <v>631</v>
      </c>
      <c r="AH310" s="137" t="s">
        <v>631</v>
      </c>
      <c r="AI310" s="137" t="s">
        <v>631</v>
      </c>
      <c r="AJ310" s="137" t="s">
        <v>631</v>
      </c>
      <c r="AK310" s="137" t="s">
        <v>631</v>
      </c>
      <c r="AL310" s="137" t="s">
        <v>631</v>
      </c>
      <c r="AM310" s="137">
        <v>0</v>
      </c>
      <c r="AN310" s="137">
        <v>0</v>
      </c>
      <c r="AO310" s="137">
        <v>0</v>
      </c>
    </row>
    <row r="311" spans="1:41" ht="18" customHeight="1">
      <c r="A311" s="122" t="s">
        <v>1194</v>
      </c>
      <c r="B311" s="136" t="s">
        <v>1195</v>
      </c>
      <c r="C311" s="137">
        <v>467</v>
      </c>
      <c r="D311" s="137">
        <v>415</v>
      </c>
      <c r="E311" s="137">
        <v>373</v>
      </c>
      <c r="F311" s="137">
        <v>345</v>
      </c>
      <c r="G311" s="137">
        <v>303</v>
      </c>
      <c r="H311" s="137">
        <v>300</v>
      </c>
      <c r="I311" s="137">
        <v>275</v>
      </c>
      <c r="J311" s="137">
        <v>251</v>
      </c>
      <c r="K311" s="137">
        <v>234</v>
      </c>
      <c r="L311" s="137">
        <v>223</v>
      </c>
      <c r="M311" s="137">
        <v>208</v>
      </c>
      <c r="N311" s="137">
        <v>189</v>
      </c>
      <c r="O311" s="137">
        <v>183</v>
      </c>
      <c r="P311" s="137">
        <v>155</v>
      </c>
      <c r="Q311" s="137">
        <v>133</v>
      </c>
      <c r="R311" s="137">
        <v>121</v>
      </c>
      <c r="S311" s="137">
        <v>104</v>
      </c>
      <c r="T311" s="137">
        <v>92</v>
      </c>
      <c r="U311" s="137">
        <v>79</v>
      </c>
      <c r="V311" s="137">
        <v>75</v>
      </c>
      <c r="W311" s="137">
        <v>64</v>
      </c>
      <c r="X311" s="137">
        <v>60</v>
      </c>
      <c r="Y311" s="137">
        <v>44</v>
      </c>
      <c r="Z311" s="137">
        <v>35</v>
      </c>
      <c r="AA311" s="137">
        <v>26</v>
      </c>
      <c r="AB311" s="137">
        <v>16</v>
      </c>
      <c r="AC311" s="137">
        <v>9</v>
      </c>
      <c r="AD311" s="137">
        <v>6</v>
      </c>
      <c r="AE311" s="137" t="s">
        <v>631</v>
      </c>
      <c r="AF311" s="137" t="s">
        <v>631</v>
      </c>
      <c r="AG311" s="137" t="s">
        <v>631</v>
      </c>
      <c r="AH311" s="137" t="s">
        <v>631</v>
      </c>
      <c r="AI311" s="137" t="s">
        <v>631</v>
      </c>
      <c r="AJ311" s="137" t="s">
        <v>631</v>
      </c>
      <c r="AK311" s="137" t="s">
        <v>631</v>
      </c>
      <c r="AL311" s="137" t="s">
        <v>631</v>
      </c>
      <c r="AM311" s="137">
        <v>0</v>
      </c>
      <c r="AN311" s="137">
        <v>0</v>
      </c>
      <c r="AO311" s="137">
        <v>0</v>
      </c>
    </row>
    <row r="312" spans="1:41" ht="18" customHeight="1">
      <c r="A312" s="122" t="s">
        <v>1196</v>
      </c>
      <c r="B312" s="136" t="s">
        <v>1197</v>
      </c>
      <c r="C312" s="137">
        <v>3707</v>
      </c>
      <c r="D312" s="137">
        <v>3197</v>
      </c>
      <c r="E312" s="137">
        <v>2871</v>
      </c>
      <c r="F312" s="137">
        <v>2743</v>
      </c>
      <c r="G312" s="137">
        <v>2403</v>
      </c>
      <c r="H312" s="137">
        <v>2288</v>
      </c>
      <c r="I312" s="137">
        <v>2101</v>
      </c>
      <c r="J312" s="137">
        <v>1953</v>
      </c>
      <c r="K312" s="137">
        <v>1848</v>
      </c>
      <c r="L312" s="137">
        <v>1746</v>
      </c>
      <c r="M312" s="137">
        <v>1601</v>
      </c>
      <c r="N312" s="137">
        <v>1458</v>
      </c>
      <c r="O312" s="137">
        <v>1305</v>
      </c>
      <c r="P312" s="137">
        <v>1176</v>
      </c>
      <c r="Q312" s="137">
        <v>1053</v>
      </c>
      <c r="R312" s="137">
        <v>950</v>
      </c>
      <c r="S312" s="137">
        <v>853</v>
      </c>
      <c r="T312" s="137">
        <v>760</v>
      </c>
      <c r="U312" s="137">
        <v>669</v>
      </c>
      <c r="V312" s="137">
        <v>620</v>
      </c>
      <c r="W312" s="137">
        <v>532</v>
      </c>
      <c r="X312" s="137">
        <v>461</v>
      </c>
      <c r="Y312" s="137">
        <v>348</v>
      </c>
      <c r="Z312" s="137">
        <v>306</v>
      </c>
      <c r="AA312" s="137">
        <v>257</v>
      </c>
      <c r="AB312" s="137">
        <v>189</v>
      </c>
      <c r="AC312" s="137">
        <v>114</v>
      </c>
      <c r="AD312" s="137">
        <v>85</v>
      </c>
      <c r="AE312" s="137">
        <v>40</v>
      </c>
      <c r="AF312" s="137">
        <v>25</v>
      </c>
      <c r="AG312" s="137">
        <v>23</v>
      </c>
      <c r="AH312" s="137">
        <v>22</v>
      </c>
      <c r="AI312" s="137">
        <v>19</v>
      </c>
      <c r="AJ312" s="137">
        <v>18</v>
      </c>
      <c r="AK312" s="137">
        <v>14</v>
      </c>
      <c r="AL312" s="137">
        <v>11</v>
      </c>
      <c r="AM312" s="137">
        <v>0</v>
      </c>
      <c r="AN312" s="137">
        <v>0</v>
      </c>
      <c r="AO312" s="137">
        <v>0</v>
      </c>
    </row>
    <row r="313" spans="1:41" ht="18" customHeight="1">
      <c r="A313" s="136" t="s">
        <v>1198</v>
      </c>
      <c r="B313" s="136" t="s">
        <v>1199</v>
      </c>
      <c r="C313" s="137">
        <v>287</v>
      </c>
      <c r="D313" s="137">
        <v>253</v>
      </c>
      <c r="E313" s="137">
        <v>212</v>
      </c>
      <c r="F313" s="137">
        <v>195</v>
      </c>
      <c r="G313" s="137">
        <v>184</v>
      </c>
      <c r="H313" s="137">
        <v>174</v>
      </c>
      <c r="I313" s="137">
        <v>156</v>
      </c>
      <c r="J313" s="137">
        <v>138</v>
      </c>
      <c r="K313" s="137">
        <v>133</v>
      </c>
      <c r="L313" s="137">
        <v>128</v>
      </c>
      <c r="M313" s="137">
        <v>126</v>
      </c>
      <c r="N313" s="137">
        <v>113</v>
      </c>
      <c r="O313" s="137">
        <v>102</v>
      </c>
      <c r="P313" s="137">
        <v>89</v>
      </c>
      <c r="Q313" s="137">
        <v>81</v>
      </c>
      <c r="R313" s="137">
        <v>73</v>
      </c>
      <c r="S313" s="137">
        <v>70</v>
      </c>
      <c r="T313" s="137">
        <v>58</v>
      </c>
      <c r="U313" s="137">
        <v>52</v>
      </c>
      <c r="V313" s="137">
        <v>47</v>
      </c>
      <c r="W313" s="137">
        <v>45</v>
      </c>
      <c r="X313" s="137">
        <v>47</v>
      </c>
      <c r="Y313" s="137">
        <v>22</v>
      </c>
      <c r="Z313" s="137">
        <v>16</v>
      </c>
      <c r="AA313" s="137">
        <v>14</v>
      </c>
      <c r="AB313" s="137">
        <v>6</v>
      </c>
      <c r="AC313" s="137" t="s">
        <v>631</v>
      </c>
      <c r="AD313" s="137" t="s">
        <v>631</v>
      </c>
      <c r="AE313" s="137" t="s">
        <v>631</v>
      </c>
      <c r="AF313" s="137" t="s">
        <v>631</v>
      </c>
      <c r="AG313" s="137" t="s">
        <v>631</v>
      </c>
      <c r="AH313" s="137" t="s">
        <v>631</v>
      </c>
      <c r="AI313" s="137" t="s">
        <v>631</v>
      </c>
      <c r="AJ313" s="137" t="s">
        <v>631</v>
      </c>
      <c r="AK313" s="137" t="s">
        <v>631</v>
      </c>
      <c r="AL313" s="137" t="s">
        <v>631</v>
      </c>
      <c r="AM313" s="137">
        <v>0</v>
      </c>
      <c r="AN313" s="137">
        <v>0</v>
      </c>
      <c r="AO313" s="137">
        <v>0</v>
      </c>
    </row>
    <row r="314" spans="1:41" ht="18" customHeight="1">
      <c r="A314" s="122" t="s">
        <v>1200</v>
      </c>
      <c r="B314" s="136" t="s">
        <v>1201</v>
      </c>
      <c r="C314" s="137">
        <v>297</v>
      </c>
      <c r="D314" s="137">
        <v>253</v>
      </c>
      <c r="E314" s="137">
        <v>228</v>
      </c>
      <c r="F314" s="137">
        <v>216</v>
      </c>
      <c r="G314" s="137">
        <v>175</v>
      </c>
      <c r="H314" s="137">
        <v>170</v>
      </c>
      <c r="I314" s="137">
        <v>148</v>
      </c>
      <c r="J314" s="137">
        <v>132</v>
      </c>
      <c r="K314" s="137">
        <v>127</v>
      </c>
      <c r="L314" s="137">
        <v>122</v>
      </c>
      <c r="M314" s="137">
        <v>113</v>
      </c>
      <c r="N314" s="137">
        <v>107</v>
      </c>
      <c r="O314" s="137">
        <v>97</v>
      </c>
      <c r="P314" s="137">
        <v>88</v>
      </c>
      <c r="Q314" s="137">
        <v>83</v>
      </c>
      <c r="R314" s="137">
        <v>79</v>
      </c>
      <c r="S314" s="137">
        <v>74</v>
      </c>
      <c r="T314" s="137">
        <v>64</v>
      </c>
      <c r="U314" s="137">
        <v>60</v>
      </c>
      <c r="V314" s="137">
        <v>53</v>
      </c>
      <c r="W314" s="137">
        <v>43</v>
      </c>
      <c r="X314" s="137">
        <v>37</v>
      </c>
      <c r="Y314" s="137">
        <v>30</v>
      </c>
      <c r="Z314" s="137">
        <v>27</v>
      </c>
      <c r="AA314" s="137">
        <v>21</v>
      </c>
      <c r="AB314" s="137">
        <v>16</v>
      </c>
      <c r="AC314" s="137">
        <v>11</v>
      </c>
      <c r="AD314" s="137">
        <v>7</v>
      </c>
      <c r="AE314" s="137" t="s">
        <v>631</v>
      </c>
      <c r="AF314" s="137" t="s">
        <v>631</v>
      </c>
      <c r="AG314" s="137" t="s">
        <v>631</v>
      </c>
      <c r="AH314" s="137" t="s">
        <v>631</v>
      </c>
      <c r="AI314" s="137" t="s">
        <v>631</v>
      </c>
      <c r="AJ314" s="137" t="s">
        <v>631</v>
      </c>
      <c r="AK314" s="137" t="s">
        <v>631</v>
      </c>
      <c r="AL314" s="137" t="s">
        <v>631</v>
      </c>
      <c r="AM314" s="137">
        <v>0</v>
      </c>
      <c r="AN314" s="137">
        <v>0</v>
      </c>
      <c r="AO314" s="137">
        <v>0</v>
      </c>
    </row>
    <row r="315" spans="1:41" ht="18" customHeight="1">
      <c r="A315" s="122" t="s">
        <v>1202</v>
      </c>
      <c r="B315" s="136" t="s">
        <v>1203</v>
      </c>
      <c r="C315" s="137">
        <v>298</v>
      </c>
      <c r="D315" s="137">
        <v>261</v>
      </c>
      <c r="E315" s="137">
        <v>231</v>
      </c>
      <c r="F315" s="137">
        <v>222</v>
      </c>
      <c r="G315" s="137">
        <v>201</v>
      </c>
      <c r="H315" s="137">
        <v>188</v>
      </c>
      <c r="I315" s="137">
        <v>176</v>
      </c>
      <c r="J315" s="137">
        <v>160</v>
      </c>
      <c r="K315" s="137">
        <v>141</v>
      </c>
      <c r="L315" s="137">
        <v>124</v>
      </c>
      <c r="M315" s="137">
        <v>106</v>
      </c>
      <c r="N315" s="137">
        <v>98</v>
      </c>
      <c r="O315" s="137">
        <v>76</v>
      </c>
      <c r="P315" s="137">
        <v>61</v>
      </c>
      <c r="Q315" s="137">
        <v>64</v>
      </c>
      <c r="R315" s="137">
        <v>54</v>
      </c>
      <c r="S315" s="137">
        <v>47</v>
      </c>
      <c r="T315" s="137">
        <v>41</v>
      </c>
      <c r="U315" s="137">
        <v>39</v>
      </c>
      <c r="V315" s="137">
        <v>35</v>
      </c>
      <c r="W315" s="137">
        <v>30</v>
      </c>
      <c r="X315" s="137">
        <v>23</v>
      </c>
      <c r="Y315" s="137">
        <v>15</v>
      </c>
      <c r="Z315" s="137">
        <v>17</v>
      </c>
      <c r="AA315" s="137">
        <v>15</v>
      </c>
      <c r="AB315" s="137">
        <v>13</v>
      </c>
      <c r="AC315" s="137">
        <v>8</v>
      </c>
      <c r="AD315" s="137">
        <v>6</v>
      </c>
      <c r="AE315" s="137" t="s">
        <v>631</v>
      </c>
      <c r="AF315" s="137" t="s">
        <v>631</v>
      </c>
      <c r="AG315" s="137" t="s">
        <v>631</v>
      </c>
      <c r="AH315" s="137" t="s">
        <v>631</v>
      </c>
      <c r="AI315" s="137" t="s">
        <v>631</v>
      </c>
      <c r="AJ315" s="137" t="s">
        <v>631</v>
      </c>
      <c r="AK315" s="137" t="s">
        <v>631</v>
      </c>
      <c r="AL315" s="137" t="s">
        <v>631</v>
      </c>
      <c r="AM315" s="137">
        <v>0</v>
      </c>
      <c r="AN315" s="137">
        <v>0</v>
      </c>
      <c r="AO315" s="137">
        <v>0</v>
      </c>
    </row>
    <row r="316" spans="1:41" ht="18" customHeight="1">
      <c r="A316" s="122" t="s">
        <v>1204</v>
      </c>
      <c r="B316" s="136" t="s">
        <v>1205</v>
      </c>
      <c r="C316" s="137">
        <v>142</v>
      </c>
      <c r="D316" s="137">
        <v>119</v>
      </c>
      <c r="E316" s="137">
        <v>112</v>
      </c>
      <c r="F316" s="137">
        <v>107</v>
      </c>
      <c r="G316" s="137">
        <v>94</v>
      </c>
      <c r="H316" s="137">
        <v>89</v>
      </c>
      <c r="I316" s="137">
        <v>79</v>
      </c>
      <c r="J316" s="137">
        <v>78</v>
      </c>
      <c r="K316" s="137">
        <v>77</v>
      </c>
      <c r="L316" s="137">
        <v>70</v>
      </c>
      <c r="M316" s="137">
        <v>62</v>
      </c>
      <c r="N316" s="137">
        <v>55</v>
      </c>
      <c r="O316" s="137">
        <v>54</v>
      </c>
      <c r="P316" s="137">
        <v>51</v>
      </c>
      <c r="Q316" s="137">
        <v>37</v>
      </c>
      <c r="R316" s="137">
        <v>31</v>
      </c>
      <c r="S316" s="137">
        <v>24</v>
      </c>
      <c r="T316" s="137">
        <v>21</v>
      </c>
      <c r="U316" s="137">
        <v>15</v>
      </c>
      <c r="V316" s="137">
        <v>13</v>
      </c>
      <c r="W316" s="137">
        <v>13</v>
      </c>
      <c r="X316" s="137">
        <v>12</v>
      </c>
      <c r="Y316" s="137">
        <v>8</v>
      </c>
      <c r="Z316" s="137">
        <v>5</v>
      </c>
      <c r="AA316" s="137" t="s">
        <v>631</v>
      </c>
      <c r="AB316" s="137" t="s">
        <v>631</v>
      </c>
      <c r="AC316" s="137" t="s">
        <v>631</v>
      </c>
      <c r="AD316" s="137" t="s">
        <v>631</v>
      </c>
      <c r="AE316" s="137">
        <v>0</v>
      </c>
      <c r="AF316" s="137">
        <v>0</v>
      </c>
      <c r="AG316" s="137">
        <v>0</v>
      </c>
      <c r="AH316" s="137">
        <v>0</v>
      </c>
      <c r="AI316" s="137">
        <v>0</v>
      </c>
      <c r="AJ316" s="137">
        <v>0</v>
      </c>
      <c r="AK316" s="137">
        <v>0</v>
      </c>
      <c r="AL316" s="137">
        <v>0</v>
      </c>
      <c r="AM316" s="137">
        <v>0</v>
      </c>
      <c r="AN316" s="137">
        <v>0</v>
      </c>
      <c r="AO316" s="137">
        <v>0</v>
      </c>
    </row>
    <row r="317" spans="1:41" ht="18" customHeight="1">
      <c r="A317" s="122" t="s">
        <v>1206</v>
      </c>
      <c r="B317" s="136" t="s">
        <v>1207</v>
      </c>
      <c r="C317" s="137">
        <v>194</v>
      </c>
      <c r="D317" s="137">
        <v>162</v>
      </c>
      <c r="E317" s="137">
        <v>136</v>
      </c>
      <c r="F317" s="137">
        <v>132</v>
      </c>
      <c r="G317" s="137">
        <v>113</v>
      </c>
      <c r="H317" s="137">
        <v>107</v>
      </c>
      <c r="I317" s="137">
        <v>101</v>
      </c>
      <c r="J317" s="137">
        <v>94</v>
      </c>
      <c r="K317" s="137">
        <v>88</v>
      </c>
      <c r="L317" s="137">
        <v>87</v>
      </c>
      <c r="M317" s="137">
        <v>87</v>
      </c>
      <c r="N317" s="137">
        <v>78</v>
      </c>
      <c r="O317" s="137">
        <v>68</v>
      </c>
      <c r="P317" s="137">
        <v>59</v>
      </c>
      <c r="Q317" s="137">
        <v>52</v>
      </c>
      <c r="R317" s="137">
        <v>51</v>
      </c>
      <c r="S317" s="137">
        <v>43</v>
      </c>
      <c r="T317" s="137">
        <v>43</v>
      </c>
      <c r="U317" s="137">
        <v>40</v>
      </c>
      <c r="V317" s="137">
        <v>34</v>
      </c>
      <c r="W317" s="137">
        <v>32</v>
      </c>
      <c r="X317" s="137">
        <v>30</v>
      </c>
      <c r="Y317" s="137">
        <v>25</v>
      </c>
      <c r="Z317" s="137">
        <v>22</v>
      </c>
      <c r="AA317" s="137">
        <v>17</v>
      </c>
      <c r="AB317" s="137">
        <v>12</v>
      </c>
      <c r="AC317" s="137">
        <v>6</v>
      </c>
      <c r="AD317" s="137">
        <v>5</v>
      </c>
      <c r="AE317" s="137" t="s">
        <v>631</v>
      </c>
      <c r="AF317" s="137" t="s">
        <v>631</v>
      </c>
      <c r="AG317" s="137" t="s">
        <v>631</v>
      </c>
      <c r="AH317" s="137" t="s">
        <v>631</v>
      </c>
      <c r="AI317" s="137" t="s">
        <v>631</v>
      </c>
      <c r="AJ317" s="137" t="s">
        <v>631</v>
      </c>
      <c r="AK317" s="137" t="s">
        <v>631</v>
      </c>
      <c r="AL317" s="137" t="s">
        <v>631</v>
      </c>
      <c r="AM317" s="137">
        <v>0</v>
      </c>
      <c r="AN317" s="137">
        <v>0</v>
      </c>
      <c r="AO317" s="137">
        <v>0</v>
      </c>
    </row>
    <row r="318" spans="1:41" ht="18" customHeight="1">
      <c r="A318" s="122" t="s">
        <v>1208</v>
      </c>
      <c r="B318" s="136" t="s">
        <v>1209</v>
      </c>
      <c r="C318" s="137">
        <v>228</v>
      </c>
      <c r="D318" s="137">
        <v>207</v>
      </c>
      <c r="E318" s="137">
        <v>187</v>
      </c>
      <c r="F318" s="137">
        <v>180</v>
      </c>
      <c r="G318" s="137">
        <v>159</v>
      </c>
      <c r="H318" s="137">
        <v>156</v>
      </c>
      <c r="I318" s="137">
        <v>134</v>
      </c>
      <c r="J318" s="137">
        <v>120</v>
      </c>
      <c r="K318" s="137">
        <v>112</v>
      </c>
      <c r="L318" s="137">
        <v>112</v>
      </c>
      <c r="M318" s="137">
        <v>110</v>
      </c>
      <c r="N318" s="137">
        <v>91</v>
      </c>
      <c r="O318" s="137">
        <v>80</v>
      </c>
      <c r="P318" s="137">
        <v>70</v>
      </c>
      <c r="Q318" s="137">
        <v>62</v>
      </c>
      <c r="R318" s="137">
        <v>55</v>
      </c>
      <c r="S318" s="137">
        <v>47</v>
      </c>
      <c r="T318" s="137">
        <v>44</v>
      </c>
      <c r="U318" s="137">
        <v>34</v>
      </c>
      <c r="V318" s="137">
        <v>34</v>
      </c>
      <c r="W318" s="137">
        <v>28</v>
      </c>
      <c r="X318" s="137">
        <v>21</v>
      </c>
      <c r="Y318" s="137">
        <v>20</v>
      </c>
      <c r="Z318" s="137">
        <v>18</v>
      </c>
      <c r="AA318" s="137">
        <v>15</v>
      </c>
      <c r="AB318" s="137">
        <v>13</v>
      </c>
      <c r="AC318" s="137">
        <v>8</v>
      </c>
      <c r="AD318" s="137" t="s">
        <v>631</v>
      </c>
      <c r="AE318" s="137" t="s">
        <v>631</v>
      </c>
      <c r="AF318" s="137" t="s">
        <v>631</v>
      </c>
      <c r="AG318" s="137">
        <v>0</v>
      </c>
      <c r="AH318" s="137">
        <v>0</v>
      </c>
      <c r="AI318" s="137">
        <v>0</v>
      </c>
      <c r="AJ318" s="137">
        <v>0</v>
      </c>
      <c r="AK318" s="137">
        <v>0</v>
      </c>
      <c r="AL318" s="137">
        <v>0</v>
      </c>
      <c r="AM318" s="137">
        <v>0</v>
      </c>
      <c r="AN318" s="137">
        <v>0</v>
      </c>
      <c r="AO318" s="137">
        <v>0</v>
      </c>
    </row>
    <row r="319" spans="1:41" ht="18" customHeight="1">
      <c r="A319" s="136" t="s">
        <v>1210</v>
      </c>
      <c r="B319" s="136" t="s">
        <v>1211</v>
      </c>
      <c r="C319" s="137">
        <v>462</v>
      </c>
      <c r="D319" s="137">
        <v>391</v>
      </c>
      <c r="E319" s="137">
        <v>351</v>
      </c>
      <c r="F319" s="137">
        <v>336</v>
      </c>
      <c r="G319" s="137">
        <v>299</v>
      </c>
      <c r="H319" s="137">
        <v>270</v>
      </c>
      <c r="I319" s="137">
        <v>252</v>
      </c>
      <c r="J319" s="137">
        <v>240</v>
      </c>
      <c r="K319" s="137">
        <v>229</v>
      </c>
      <c r="L319" s="137">
        <v>214</v>
      </c>
      <c r="M319" s="137">
        <v>191</v>
      </c>
      <c r="N319" s="137">
        <v>172</v>
      </c>
      <c r="O319" s="137">
        <v>148</v>
      </c>
      <c r="P319" s="137">
        <v>132</v>
      </c>
      <c r="Q319" s="137">
        <v>121</v>
      </c>
      <c r="R319" s="137">
        <v>108</v>
      </c>
      <c r="S319" s="137">
        <v>91</v>
      </c>
      <c r="T319" s="137">
        <v>84</v>
      </c>
      <c r="U319" s="137">
        <v>78</v>
      </c>
      <c r="V319" s="137">
        <v>69</v>
      </c>
      <c r="W319" s="137">
        <v>54</v>
      </c>
      <c r="X319" s="137">
        <v>44</v>
      </c>
      <c r="Y319" s="137">
        <v>35</v>
      </c>
      <c r="Z319" s="137">
        <v>31</v>
      </c>
      <c r="AA319" s="137">
        <v>26</v>
      </c>
      <c r="AB319" s="137">
        <v>21</v>
      </c>
      <c r="AC319" s="137">
        <v>11</v>
      </c>
      <c r="AD319" s="137">
        <v>11</v>
      </c>
      <c r="AE319" s="137">
        <v>5</v>
      </c>
      <c r="AF319" s="137" t="s">
        <v>631</v>
      </c>
      <c r="AG319" s="137" t="s">
        <v>631</v>
      </c>
      <c r="AH319" s="137" t="s">
        <v>631</v>
      </c>
      <c r="AI319" s="137" t="s">
        <v>631</v>
      </c>
      <c r="AJ319" s="137" t="s">
        <v>631</v>
      </c>
      <c r="AK319" s="137" t="s">
        <v>631</v>
      </c>
      <c r="AL319" s="137" t="s">
        <v>631</v>
      </c>
      <c r="AM319" s="137">
        <v>0</v>
      </c>
      <c r="AN319" s="137">
        <v>0</v>
      </c>
      <c r="AO319" s="137">
        <v>0</v>
      </c>
    </row>
    <row r="320" spans="1:41" ht="18" customHeight="1">
      <c r="A320" s="122" t="s">
        <v>1212</v>
      </c>
      <c r="B320" s="136" t="s">
        <v>1213</v>
      </c>
      <c r="C320" s="137">
        <v>540</v>
      </c>
      <c r="D320" s="137">
        <v>434</v>
      </c>
      <c r="E320" s="137">
        <v>402</v>
      </c>
      <c r="F320" s="137">
        <v>390</v>
      </c>
      <c r="G320" s="137">
        <v>338</v>
      </c>
      <c r="H320" s="137">
        <v>329</v>
      </c>
      <c r="I320" s="137">
        <v>311</v>
      </c>
      <c r="J320" s="137">
        <v>285</v>
      </c>
      <c r="K320" s="137">
        <v>261</v>
      </c>
      <c r="L320" s="137">
        <v>239</v>
      </c>
      <c r="M320" s="137">
        <v>229</v>
      </c>
      <c r="N320" s="137">
        <v>211</v>
      </c>
      <c r="O320" s="137">
        <v>193</v>
      </c>
      <c r="P320" s="137">
        <v>178</v>
      </c>
      <c r="Q320" s="137">
        <v>163</v>
      </c>
      <c r="R320" s="137">
        <v>147</v>
      </c>
      <c r="S320" s="137">
        <v>135</v>
      </c>
      <c r="T320" s="137">
        <v>122</v>
      </c>
      <c r="U320" s="137">
        <v>113</v>
      </c>
      <c r="V320" s="137">
        <v>105</v>
      </c>
      <c r="W320" s="137">
        <v>91</v>
      </c>
      <c r="X320" s="137">
        <v>75</v>
      </c>
      <c r="Y320" s="137">
        <v>63</v>
      </c>
      <c r="Z320" s="137">
        <v>50</v>
      </c>
      <c r="AA320" s="137">
        <v>38</v>
      </c>
      <c r="AB320" s="137">
        <v>27</v>
      </c>
      <c r="AC320" s="137">
        <v>13</v>
      </c>
      <c r="AD320" s="137">
        <v>10</v>
      </c>
      <c r="AE320" s="137">
        <v>5</v>
      </c>
      <c r="AF320" s="137" t="s">
        <v>631</v>
      </c>
      <c r="AG320" s="137" t="s">
        <v>631</v>
      </c>
      <c r="AH320" s="137" t="s">
        <v>631</v>
      </c>
      <c r="AI320" s="137" t="s">
        <v>631</v>
      </c>
      <c r="AJ320" s="137" t="s">
        <v>631</v>
      </c>
      <c r="AK320" s="137" t="s">
        <v>631</v>
      </c>
      <c r="AL320" s="137">
        <v>0</v>
      </c>
      <c r="AM320" s="137">
        <v>0</v>
      </c>
      <c r="AN320" s="137">
        <v>0</v>
      </c>
      <c r="AO320" s="137">
        <v>0</v>
      </c>
    </row>
    <row r="321" spans="1:41" ht="18" customHeight="1">
      <c r="A321" s="122" t="s">
        <v>1214</v>
      </c>
      <c r="B321" s="136" t="s">
        <v>1215</v>
      </c>
      <c r="C321" s="137">
        <v>237</v>
      </c>
      <c r="D321" s="137">
        <v>212</v>
      </c>
      <c r="E321" s="137">
        <v>185</v>
      </c>
      <c r="F321" s="137">
        <v>172</v>
      </c>
      <c r="G321" s="137">
        <v>145</v>
      </c>
      <c r="H321" s="137">
        <v>134</v>
      </c>
      <c r="I321" s="137">
        <v>122</v>
      </c>
      <c r="J321" s="137">
        <v>122</v>
      </c>
      <c r="K321" s="137">
        <v>113</v>
      </c>
      <c r="L321" s="137">
        <v>99</v>
      </c>
      <c r="M321" s="137">
        <v>92</v>
      </c>
      <c r="N321" s="137">
        <v>81</v>
      </c>
      <c r="O321" s="137">
        <v>77</v>
      </c>
      <c r="P321" s="137">
        <v>74</v>
      </c>
      <c r="Q321" s="137">
        <v>71</v>
      </c>
      <c r="R321" s="137">
        <v>63</v>
      </c>
      <c r="S321" s="137">
        <v>59</v>
      </c>
      <c r="T321" s="137">
        <v>50</v>
      </c>
      <c r="U321" s="137">
        <v>43</v>
      </c>
      <c r="V321" s="137">
        <v>40</v>
      </c>
      <c r="W321" s="137">
        <v>38</v>
      </c>
      <c r="X321" s="137">
        <v>32</v>
      </c>
      <c r="Y321" s="137">
        <v>26</v>
      </c>
      <c r="Z321" s="137">
        <v>25</v>
      </c>
      <c r="AA321" s="137">
        <v>23</v>
      </c>
      <c r="AB321" s="137">
        <v>14</v>
      </c>
      <c r="AC321" s="137">
        <v>9</v>
      </c>
      <c r="AD321" s="137">
        <v>5</v>
      </c>
      <c r="AE321" s="137" t="s">
        <v>631</v>
      </c>
      <c r="AF321" s="137" t="s">
        <v>631</v>
      </c>
      <c r="AG321" s="137" t="s">
        <v>631</v>
      </c>
      <c r="AH321" s="137" t="s">
        <v>631</v>
      </c>
      <c r="AI321" s="137" t="s">
        <v>631</v>
      </c>
      <c r="AJ321" s="137" t="s">
        <v>631</v>
      </c>
      <c r="AK321" s="137" t="s">
        <v>631</v>
      </c>
      <c r="AL321" s="137" t="s">
        <v>631</v>
      </c>
      <c r="AM321" s="137">
        <v>0</v>
      </c>
      <c r="AN321" s="137">
        <v>0</v>
      </c>
      <c r="AO321" s="137">
        <v>0</v>
      </c>
    </row>
    <row r="322" spans="1:41" ht="18" customHeight="1">
      <c r="A322" s="122" t="s">
        <v>1216</v>
      </c>
      <c r="B322" s="136" t="s">
        <v>1217</v>
      </c>
      <c r="C322" s="137">
        <v>153</v>
      </c>
      <c r="D322" s="137">
        <v>134</v>
      </c>
      <c r="E322" s="137">
        <v>125</v>
      </c>
      <c r="F322" s="137">
        <v>122</v>
      </c>
      <c r="G322" s="137">
        <v>106</v>
      </c>
      <c r="H322" s="137">
        <v>98</v>
      </c>
      <c r="I322" s="137">
        <v>93</v>
      </c>
      <c r="J322" s="137">
        <v>89</v>
      </c>
      <c r="K322" s="137">
        <v>84</v>
      </c>
      <c r="L322" s="137">
        <v>75</v>
      </c>
      <c r="M322" s="137">
        <v>63</v>
      </c>
      <c r="N322" s="137">
        <v>57</v>
      </c>
      <c r="O322" s="137">
        <v>55</v>
      </c>
      <c r="P322" s="137">
        <v>51</v>
      </c>
      <c r="Q322" s="137">
        <v>37</v>
      </c>
      <c r="R322" s="137">
        <v>32</v>
      </c>
      <c r="S322" s="137">
        <v>30</v>
      </c>
      <c r="T322" s="137">
        <v>29</v>
      </c>
      <c r="U322" s="137">
        <v>25</v>
      </c>
      <c r="V322" s="137">
        <v>25</v>
      </c>
      <c r="W322" s="137">
        <v>21</v>
      </c>
      <c r="X322" s="137">
        <v>19</v>
      </c>
      <c r="Y322" s="137">
        <v>14</v>
      </c>
      <c r="Z322" s="137">
        <v>13</v>
      </c>
      <c r="AA322" s="137">
        <v>11</v>
      </c>
      <c r="AB322" s="137">
        <v>6</v>
      </c>
      <c r="AC322" s="137">
        <v>6</v>
      </c>
      <c r="AD322" s="137">
        <v>5</v>
      </c>
      <c r="AE322" s="137" t="s">
        <v>631</v>
      </c>
      <c r="AF322" s="137" t="s">
        <v>631</v>
      </c>
      <c r="AG322" s="137" t="s">
        <v>631</v>
      </c>
      <c r="AH322" s="137" t="s">
        <v>631</v>
      </c>
      <c r="AI322" s="137" t="s">
        <v>631</v>
      </c>
      <c r="AJ322" s="137" t="s">
        <v>631</v>
      </c>
      <c r="AK322" s="137">
        <v>0</v>
      </c>
      <c r="AL322" s="137">
        <v>0</v>
      </c>
      <c r="AM322" s="137">
        <v>0</v>
      </c>
      <c r="AN322" s="137">
        <v>0</v>
      </c>
      <c r="AO322" s="137">
        <v>0</v>
      </c>
    </row>
    <row r="323" spans="1:41" ht="18" customHeight="1">
      <c r="A323" s="122" t="s">
        <v>1218</v>
      </c>
      <c r="B323" s="136" t="s">
        <v>1219</v>
      </c>
      <c r="C323" s="137">
        <v>478</v>
      </c>
      <c r="D323" s="137">
        <v>418</v>
      </c>
      <c r="E323" s="137">
        <v>380</v>
      </c>
      <c r="F323" s="137">
        <v>347</v>
      </c>
      <c r="G323" s="137">
        <v>311</v>
      </c>
      <c r="H323" s="137">
        <v>301</v>
      </c>
      <c r="I323" s="137">
        <v>266</v>
      </c>
      <c r="J323" s="137">
        <v>253</v>
      </c>
      <c r="K323" s="137">
        <v>248</v>
      </c>
      <c r="L323" s="137">
        <v>250</v>
      </c>
      <c r="M323" s="137">
        <v>219</v>
      </c>
      <c r="N323" s="137">
        <v>199</v>
      </c>
      <c r="O323" s="137">
        <v>175</v>
      </c>
      <c r="P323" s="137">
        <v>157</v>
      </c>
      <c r="Q323" s="137">
        <v>134</v>
      </c>
      <c r="R323" s="137">
        <v>125</v>
      </c>
      <c r="S323" s="137">
        <v>114</v>
      </c>
      <c r="T323" s="137">
        <v>103</v>
      </c>
      <c r="U323" s="137">
        <v>84</v>
      </c>
      <c r="V323" s="137">
        <v>86</v>
      </c>
      <c r="W323" s="137">
        <v>72</v>
      </c>
      <c r="X323" s="137">
        <v>56</v>
      </c>
      <c r="Y323" s="137">
        <v>46</v>
      </c>
      <c r="Z323" s="137">
        <v>43</v>
      </c>
      <c r="AA323" s="137">
        <v>37</v>
      </c>
      <c r="AB323" s="137">
        <v>30</v>
      </c>
      <c r="AC323" s="137">
        <v>18</v>
      </c>
      <c r="AD323" s="137">
        <v>14</v>
      </c>
      <c r="AE323" s="137" t="s">
        <v>631</v>
      </c>
      <c r="AF323" s="137" t="s">
        <v>631</v>
      </c>
      <c r="AG323" s="137" t="s">
        <v>631</v>
      </c>
      <c r="AH323" s="137" t="s">
        <v>631</v>
      </c>
      <c r="AI323" s="137" t="s">
        <v>631</v>
      </c>
      <c r="AJ323" s="137" t="s">
        <v>631</v>
      </c>
      <c r="AK323" s="137" t="s">
        <v>631</v>
      </c>
      <c r="AL323" s="137" t="s">
        <v>631</v>
      </c>
      <c r="AM323" s="137">
        <v>0</v>
      </c>
      <c r="AN323" s="137">
        <v>0</v>
      </c>
      <c r="AO323" s="137">
        <v>0</v>
      </c>
    </row>
    <row r="324" spans="1:41" ht="18" customHeight="1">
      <c r="A324" s="122" t="s">
        <v>1220</v>
      </c>
      <c r="B324" s="136" t="s">
        <v>1221</v>
      </c>
      <c r="C324" s="137">
        <v>390</v>
      </c>
      <c r="D324" s="137">
        <v>352</v>
      </c>
      <c r="E324" s="137">
        <v>321</v>
      </c>
      <c r="F324" s="137">
        <v>323</v>
      </c>
      <c r="G324" s="137">
        <v>277</v>
      </c>
      <c r="H324" s="137">
        <v>271</v>
      </c>
      <c r="I324" s="137">
        <v>262</v>
      </c>
      <c r="J324" s="137">
        <v>241</v>
      </c>
      <c r="K324" s="137">
        <v>234</v>
      </c>
      <c r="L324" s="137">
        <v>225</v>
      </c>
      <c r="M324" s="137">
        <v>202</v>
      </c>
      <c r="N324" s="137">
        <v>195</v>
      </c>
      <c r="O324" s="137">
        <v>179</v>
      </c>
      <c r="P324" s="137">
        <v>164</v>
      </c>
      <c r="Q324" s="137">
        <v>147</v>
      </c>
      <c r="R324" s="137">
        <v>131</v>
      </c>
      <c r="S324" s="137">
        <v>118</v>
      </c>
      <c r="T324" s="137">
        <v>100</v>
      </c>
      <c r="U324" s="137">
        <v>86</v>
      </c>
      <c r="V324" s="137">
        <v>79</v>
      </c>
      <c r="W324" s="137">
        <v>64</v>
      </c>
      <c r="X324" s="137">
        <v>64</v>
      </c>
      <c r="Y324" s="137">
        <v>43</v>
      </c>
      <c r="Z324" s="137">
        <v>39</v>
      </c>
      <c r="AA324" s="137">
        <v>36</v>
      </c>
      <c r="AB324" s="137">
        <v>29</v>
      </c>
      <c r="AC324" s="137">
        <v>20</v>
      </c>
      <c r="AD324" s="137">
        <v>15</v>
      </c>
      <c r="AE324" s="137">
        <v>10</v>
      </c>
      <c r="AF324" s="137">
        <v>6</v>
      </c>
      <c r="AG324" s="137">
        <v>6</v>
      </c>
      <c r="AH324" s="137">
        <v>5</v>
      </c>
      <c r="AI324" s="137" t="s">
        <v>631</v>
      </c>
      <c r="AJ324" s="137" t="s">
        <v>631</v>
      </c>
      <c r="AK324" s="137" t="s">
        <v>631</v>
      </c>
      <c r="AL324" s="137" t="s">
        <v>631</v>
      </c>
      <c r="AM324" s="137">
        <v>0</v>
      </c>
      <c r="AN324" s="137">
        <v>0</v>
      </c>
      <c r="AO324" s="137">
        <v>0</v>
      </c>
    </row>
    <row r="325" spans="1:41" ht="18" customHeight="1">
      <c r="A325" s="122"/>
      <c r="B325" s="136" t="s">
        <v>727</v>
      </c>
      <c r="C325" s="137" t="s">
        <v>631</v>
      </c>
      <c r="D325" s="137" t="s">
        <v>631</v>
      </c>
      <c r="E325" s="137" t="s">
        <v>631</v>
      </c>
      <c r="F325" s="137" t="s">
        <v>631</v>
      </c>
      <c r="G325" s="137" t="s">
        <v>631</v>
      </c>
      <c r="H325" s="137" t="s">
        <v>631</v>
      </c>
      <c r="I325" s="137" t="s">
        <v>631</v>
      </c>
      <c r="J325" s="137" t="s">
        <v>631</v>
      </c>
      <c r="K325" s="137" t="s">
        <v>631</v>
      </c>
      <c r="L325" s="137" t="s">
        <v>631</v>
      </c>
      <c r="M325" s="137" t="s">
        <v>631</v>
      </c>
      <c r="N325" s="137" t="s">
        <v>631</v>
      </c>
      <c r="O325" s="137" t="s">
        <v>631</v>
      </c>
      <c r="P325" s="137" t="s">
        <v>631</v>
      </c>
      <c r="Q325" s="137" t="s">
        <v>631</v>
      </c>
      <c r="R325" s="137" t="s">
        <v>631</v>
      </c>
      <c r="S325" s="137" t="s">
        <v>631</v>
      </c>
      <c r="T325" s="137" t="s">
        <v>631</v>
      </c>
      <c r="U325" s="137">
        <v>0</v>
      </c>
      <c r="V325" s="137">
        <v>0</v>
      </c>
      <c r="W325" s="137" t="s">
        <v>631</v>
      </c>
      <c r="X325" s="137" t="s">
        <v>631</v>
      </c>
      <c r="Y325" s="137" t="s">
        <v>631</v>
      </c>
      <c r="Z325" s="137">
        <v>0</v>
      </c>
      <c r="AA325" s="137">
        <v>0</v>
      </c>
      <c r="AB325" s="137">
        <v>0</v>
      </c>
      <c r="AC325" s="137">
        <v>0</v>
      </c>
      <c r="AD325" s="137">
        <v>0</v>
      </c>
      <c r="AE325" s="137">
        <v>0</v>
      </c>
      <c r="AF325" s="137">
        <v>0</v>
      </c>
      <c r="AG325" s="137">
        <v>0</v>
      </c>
      <c r="AH325" s="137">
        <v>0</v>
      </c>
      <c r="AI325" s="137">
        <v>0</v>
      </c>
      <c r="AJ325" s="137">
        <v>0</v>
      </c>
      <c r="AK325" s="137">
        <v>0</v>
      </c>
      <c r="AL325" s="137">
        <v>0</v>
      </c>
      <c r="AM325" s="137">
        <v>0</v>
      </c>
      <c r="AN325" s="137">
        <v>0</v>
      </c>
      <c r="AO325" s="137">
        <v>0</v>
      </c>
    </row>
    <row r="326" spans="1:41" ht="18" customHeight="1">
      <c r="A326" s="122" t="s">
        <v>1222</v>
      </c>
      <c r="B326" s="136" t="s">
        <v>1223</v>
      </c>
      <c r="C326" s="137">
        <v>2826</v>
      </c>
      <c r="D326" s="137">
        <v>2485</v>
      </c>
      <c r="E326" s="137">
        <v>2396</v>
      </c>
      <c r="F326" s="137">
        <v>2235</v>
      </c>
      <c r="G326" s="137">
        <v>1793</v>
      </c>
      <c r="H326" s="137">
        <v>1698</v>
      </c>
      <c r="I326" s="137">
        <v>1488</v>
      </c>
      <c r="J326" s="137">
        <v>1400</v>
      </c>
      <c r="K326" s="137">
        <v>1307</v>
      </c>
      <c r="L326" s="137">
        <v>1209</v>
      </c>
      <c r="M326" s="137">
        <v>1154</v>
      </c>
      <c r="N326" s="137">
        <v>1038</v>
      </c>
      <c r="O326" s="137">
        <v>962</v>
      </c>
      <c r="P326" s="137">
        <v>858</v>
      </c>
      <c r="Q326" s="137">
        <v>807</v>
      </c>
      <c r="R326" s="137">
        <v>677</v>
      </c>
      <c r="S326" s="137">
        <v>573</v>
      </c>
      <c r="T326" s="137">
        <v>510</v>
      </c>
      <c r="U326" s="137">
        <v>444</v>
      </c>
      <c r="V326" s="137">
        <v>404</v>
      </c>
      <c r="W326" s="137">
        <v>344</v>
      </c>
      <c r="X326" s="137">
        <v>275</v>
      </c>
      <c r="Y326" s="137">
        <v>222</v>
      </c>
      <c r="Z326" s="137">
        <v>184</v>
      </c>
      <c r="AA326" s="137">
        <v>184</v>
      </c>
      <c r="AB326" s="137">
        <v>182</v>
      </c>
      <c r="AC326" s="137">
        <v>134</v>
      </c>
      <c r="AD326" s="137">
        <v>80</v>
      </c>
      <c r="AE326" s="137">
        <v>70</v>
      </c>
      <c r="AF326" s="137">
        <v>47</v>
      </c>
      <c r="AG326" s="137">
        <v>25</v>
      </c>
      <c r="AH326" s="137">
        <v>22</v>
      </c>
      <c r="AI326" s="137">
        <v>19</v>
      </c>
      <c r="AJ326" s="137">
        <v>16</v>
      </c>
      <c r="AK326" s="137">
        <v>12</v>
      </c>
      <c r="AL326" s="137">
        <v>9</v>
      </c>
      <c r="AM326" s="137">
        <v>0</v>
      </c>
      <c r="AN326" s="137">
        <v>0</v>
      </c>
      <c r="AO326" s="137">
        <v>0</v>
      </c>
    </row>
    <row r="327" spans="1:41" ht="18" customHeight="1">
      <c r="A327" s="122" t="s">
        <v>1224</v>
      </c>
      <c r="B327" s="136" t="s">
        <v>1225</v>
      </c>
      <c r="C327" s="137">
        <v>1142</v>
      </c>
      <c r="D327" s="137">
        <v>1032</v>
      </c>
      <c r="E327" s="137">
        <v>1091</v>
      </c>
      <c r="F327" s="137">
        <v>982</v>
      </c>
      <c r="G327" s="137">
        <v>696</v>
      </c>
      <c r="H327" s="137">
        <v>646</v>
      </c>
      <c r="I327" s="137">
        <v>494</v>
      </c>
      <c r="J327" s="137">
        <v>483</v>
      </c>
      <c r="K327" s="137">
        <v>461</v>
      </c>
      <c r="L327" s="137">
        <v>406</v>
      </c>
      <c r="M327" s="137">
        <v>410</v>
      </c>
      <c r="N327" s="137">
        <v>364</v>
      </c>
      <c r="O327" s="137">
        <v>366</v>
      </c>
      <c r="P327" s="137">
        <v>349</v>
      </c>
      <c r="Q327" s="137">
        <v>352</v>
      </c>
      <c r="R327" s="137">
        <v>279</v>
      </c>
      <c r="S327" s="137">
        <v>214</v>
      </c>
      <c r="T327" s="137">
        <v>200</v>
      </c>
      <c r="U327" s="137">
        <v>180</v>
      </c>
      <c r="V327" s="137">
        <v>175</v>
      </c>
      <c r="W327" s="137">
        <v>148</v>
      </c>
      <c r="X327" s="137">
        <v>117</v>
      </c>
      <c r="Y327" s="137">
        <v>106</v>
      </c>
      <c r="Z327" s="137">
        <v>88</v>
      </c>
      <c r="AA327" s="137">
        <v>112</v>
      </c>
      <c r="AB327" s="137">
        <v>129</v>
      </c>
      <c r="AC327" s="137">
        <v>93</v>
      </c>
      <c r="AD327" s="137">
        <v>48</v>
      </c>
      <c r="AE327" s="137">
        <v>46</v>
      </c>
      <c r="AF327" s="137">
        <v>29</v>
      </c>
      <c r="AG327" s="137">
        <v>10</v>
      </c>
      <c r="AH327" s="137">
        <v>9</v>
      </c>
      <c r="AI327" s="137">
        <v>9</v>
      </c>
      <c r="AJ327" s="137">
        <v>6</v>
      </c>
      <c r="AK327" s="137" t="s">
        <v>631</v>
      </c>
      <c r="AL327" s="137" t="s">
        <v>631</v>
      </c>
      <c r="AM327" s="137">
        <v>0</v>
      </c>
      <c r="AN327" s="137">
        <v>0</v>
      </c>
      <c r="AO327" s="137">
        <v>0</v>
      </c>
    </row>
    <row r="328" spans="1:41" ht="18" customHeight="1">
      <c r="A328" s="122" t="s">
        <v>1226</v>
      </c>
      <c r="B328" s="136" t="s">
        <v>1227</v>
      </c>
      <c r="C328" s="137">
        <v>323</v>
      </c>
      <c r="D328" s="137">
        <v>289</v>
      </c>
      <c r="E328" s="137">
        <v>265</v>
      </c>
      <c r="F328" s="137">
        <v>244</v>
      </c>
      <c r="G328" s="137">
        <v>214</v>
      </c>
      <c r="H328" s="137">
        <v>204</v>
      </c>
      <c r="I328" s="137">
        <v>187</v>
      </c>
      <c r="J328" s="137">
        <v>175</v>
      </c>
      <c r="K328" s="137">
        <v>161</v>
      </c>
      <c r="L328" s="137">
        <v>164</v>
      </c>
      <c r="M328" s="137">
        <v>145</v>
      </c>
      <c r="N328" s="137">
        <v>141</v>
      </c>
      <c r="O328" s="137">
        <v>129</v>
      </c>
      <c r="P328" s="137">
        <v>111</v>
      </c>
      <c r="Q328" s="137">
        <v>103</v>
      </c>
      <c r="R328" s="137">
        <v>90</v>
      </c>
      <c r="S328" s="137">
        <v>82</v>
      </c>
      <c r="T328" s="137">
        <v>74</v>
      </c>
      <c r="U328" s="137">
        <v>63</v>
      </c>
      <c r="V328" s="137">
        <v>52</v>
      </c>
      <c r="W328" s="137">
        <v>44</v>
      </c>
      <c r="X328" s="137">
        <v>29</v>
      </c>
      <c r="Y328" s="137">
        <v>20</v>
      </c>
      <c r="Z328" s="137">
        <v>17</v>
      </c>
      <c r="AA328" s="137">
        <v>12</v>
      </c>
      <c r="AB328" s="137">
        <v>11</v>
      </c>
      <c r="AC328" s="137">
        <v>8</v>
      </c>
      <c r="AD328" s="137">
        <v>5</v>
      </c>
      <c r="AE328" s="137">
        <v>5</v>
      </c>
      <c r="AF328" s="137" t="s">
        <v>631</v>
      </c>
      <c r="AG328" s="137" t="s">
        <v>631</v>
      </c>
      <c r="AH328" s="137" t="s">
        <v>631</v>
      </c>
      <c r="AI328" s="137" t="s">
        <v>631</v>
      </c>
      <c r="AJ328" s="137" t="s">
        <v>631</v>
      </c>
      <c r="AK328" s="137" t="s">
        <v>631</v>
      </c>
      <c r="AL328" s="137" t="s">
        <v>631</v>
      </c>
      <c r="AM328" s="137">
        <v>0</v>
      </c>
      <c r="AN328" s="137">
        <v>0</v>
      </c>
      <c r="AO328" s="137">
        <v>0</v>
      </c>
    </row>
    <row r="329" spans="1:41" ht="18" customHeight="1">
      <c r="A329" s="122" t="s">
        <v>1228</v>
      </c>
      <c r="B329" s="136" t="s">
        <v>1229</v>
      </c>
      <c r="C329" s="137">
        <v>543</v>
      </c>
      <c r="D329" s="137">
        <v>472</v>
      </c>
      <c r="E329" s="137">
        <v>424</v>
      </c>
      <c r="F329" s="137">
        <v>426</v>
      </c>
      <c r="G329" s="137">
        <v>373</v>
      </c>
      <c r="H329" s="137">
        <v>359</v>
      </c>
      <c r="I329" s="137">
        <v>339</v>
      </c>
      <c r="J329" s="137">
        <v>314</v>
      </c>
      <c r="K329" s="137">
        <v>286</v>
      </c>
      <c r="L329" s="137">
        <v>260</v>
      </c>
      <c r="M329" s="137">
        <v>245</v>
      </c>
      <c r="N329" s="137">
        <v>211</v>
      </c>
      <c r="O329" s="137">
        <v>193</v>
      </c>
      <c r="P329" s="137">
        <v>163</v>
      </c>
      <c r="Q329" s="137">
        <v>140</v>
      </c>
      <c r="R329" s="137">
        <v>122</v>
      </c>
      <c r="S329" s="137">
        <v>112</v>
      </c>
      <c r="T329" s="137">
        <v>92</v>
      </c>
      <c r="U329" s="137">
        <v>70</v>
      </c>
      <c r="V329" s="137">
        <v>60</v>
      </c>
      <c r="W329" s="137">
        <v>49</v>
      </c>
      <c r="X329" s="137">
        <v>39</v>
      </c>
      <c r="Y329" s="137">
        <v>29</v>
      </c>
      <c r="Z329" s="137">
        <v>22</v>
      </c>
      <c r="AA329" s="137">
        <v>19</v>
      </c>
      <c r="AB329" s="137">
        <v>11</v>
      </c>
      <c r="AC329" s="137">
        <v>11</v>
      </c>
      <c r="AD329" s="137">
        <v>9</v>
      </c>
      <c r="AE329" s="137">
        <v>7</v>
      </c>
      <c r="AF329" s="137">
        <v>5</v>
      </c>
      <c r="AG329" s="137">
        <v>5</v>
      </c>
      <c r="AH329" s="137">
        <v>5</v>
      </c>
      <c r="AI329" s="137">
        <v>5</v>
      </c>
      <c r="AJ329" s="137">
        <v>5</v>
      </c>
      <c r="AK329" s="137" t="s">
        <v>631</v>
      </c>
      <c r="AL329" s="137" t="s">
        <v>631</v>
      </c>
      <c r="AM329" s="137">
        <v>0</v>
      </c>
      <c r="AN329" s="137">
        <v>0</v>
      </c>
      <c r="AO329" s="137">
        <v>0</v>
      </c>
    </row>
    <row r="330" spans="1:41" ht="18" customHeight="1">
      <c r="A330" s="122" t="s">
        <v>1230</v>
      </c>
      <c r="B330" s="136" t="s">
        <v>1231</v>
      </c>
      <c r="C330" s="137">
        <v>453</v>
      </c>
      <c r="D330" s="137">
        <v>384</v>
      </c>
      <c r="E330" s="137">
        <v>334</v>
      </c>
      <c r="F330" s="137">
        <v>313</v>
      </c>
      <c r="G330" s="137">
        <v>275</v>
      </c>
      <c r="H330" s="137">
        <v>262</v>
      </c>
      <c r="I330" s="137">
        <v>249</v>
      </c>
      <c r="J330" s="137">
        <v>235</v>
      </c>
      <c r="K330" s="137">
        <v>216</v>
      </c>
      <c r="L330" s="137">
        <v>207</v>
      </c>
      <c r="M330" s="137">
        <v>194</v>
      </c>
      <c r="N330" s="137">
        <v>174</v>
      </c>
      <c r="O330" s="137">
        <v>144</v>
      </c>
      <c r="P330" s="137">
        <v>121</v>
      </c>
      <c r="Q330" s="137">
        <v>110</v>
      </c>
      <c r="R330" s="137">
        <v>88</v>
      </c>
      <c r="S330" s="137">
        <v>84</v>
      </c>
      <c r="T330" s="137">
        <v>71</v>
      </c>
      <c r="U330" s="137">
        <v>61</v>
      </c>
      <c r="V330" s="137">
        <v>54</v>
      </c>
      <c r="W330" s="137">
        <v>45</v>
      </c>
      <c r="X330" s="137">
        <v>41</v>
      </c>
      <c r="Y330" s="137">
        <v>36</v>
      </c>
      <c r="Z330" s="137">
        <v>32</v>
      </c>
      <c r="AA330" s="137">
        <v>24</v>
      </c>
      <c r="AB330" s="137">
        <v>18</v>
      </c>
      <c r="AC330" s="137">
        <v>13</v>
      </c>
      <c r="AD330" s="137">
        <v>13</v>
      </c>
      <c r="AE330" s="137">
        <v>9</v>
      </c>
      <c r="AF330" s="137">
        <v>8</v>
      </c>
      <c r="AG330" s="137">
        <v>6</v>
      </c>
      <c r="AH330" s="137" t="s">
        <v>631</v>
      </c>
      <c r="AI330" s="137" t="s">
        <v>631</v>
      </c>
      <c r="AJ330" s="137" t="s">
        <v>631</v>
      </c>
      <c r="AK330" s="137" t="s">
        <v>631</v>
      </c>
      <c r="AL330" s="137" t="s">
        <v>631</v>
      </c>
      <c r="AM330" s="137">
        <v>0</v>
      </c>
      <c r="AN330" s="137">
        <v>0</v>
      </c>
      <c r="AO330" s="137">
        <v>0</v>
      </c>
    </row>
    <row r="331" spans="1:41" ht="18" customHeight="1">
      <c r="A331" s="122" t="s">
        <v>1232</v>
      </c>
      <c r="B331" s="136" t="s">
        <v>1233</v>
      </c>
      <c r="C331" s="137">
        <v>364</v>
      </c>
      <c r="D331" s="137">
        <v>308</v>
      </c>
      <c r="E331" s="137">
        <v>282</v>
      </c>
      <c r="F331" s="137">
        <v>268</v>
      </c>
      <c r="G331" s="137">
        <v>234</v>
      </c>
      <c r="H331" s="137">
        <v>227</v>
      </c>
      <c r="I331" s="137">
        <v>219</v>
      </c>
      <c r="J331" s="137">
        <v>193</v>
      </c>
      <c r="K331" s="137">
        <v>183</v>
      </c>
      <c r="L331" s="137">
        <v>172</v>
      </c>
      <c r="M331" s="137">
        <v>160</v>
      </c>
      <c r="N331" s="137">
        <v>148</v>
      </c>
      <c r="O331" s="137">
        <v>130</v>
      </c>
      <c r="P331" s="137">
        <v>114</v>
      </c>
      <c r="Q331" s="137">
        <v>102</v>
      </c>
      <c r="R331" s="137">
        <v>98</v>
      </c>
      <c r="S331" s="137">
        <v>81</v>
      </c>
      <c r="T331" s="137">
        <v>73</v>
      </c>
      <c r="U331" s="137">
        <v>70</v>
      </c>
      <c r="V331" s="137">
        <v>63</v>
      </c>
      <c r="W331" s="137">
        <v>58</v>
      </c>
      <c r="X331" s="137">
        <v>49</v>
      </c>
      <c r="Y331" s="137">
        <v>31</v>
      </c>
      <c r="Z331" s="137">
        <v>25</v>
      </c>
      <c r="AA331" s="137">
        <v>17</v>
      </c>
      <c r="AB331" s="137">
        <v>13</v>
      </c>
      <c r="AC331" s="137">
        <v>9</v>
      </c>
      <c r="AD331" s="137">
        <v>5</v>
      </c>
      <c r="AE331" s="137" t="s">
        <v>631</v>
      </c>
      <c r="AF331" s="137" t="s">
        <v>631</v>
      </c>
      <c r="AG331" s="137" t="s">
        <v>631</v>
      </c>
      <c r="AH331" s="137" t="s">
        <v>631</v>
      </c>
      <c r="AI331" s="137">
        <v>0</v>
      </c>
      <c r="AJ331" s="137">
        <v>0</v>
      </c>
      <c r="AK331" s="137">
        <v>0</v>
      </c>
      <c r="AL331" s="137">
        <v>0</v>
      </c>
      <c r="AM331" s="137">
        <v>0</v>
      </c>
      <c r="AN331" s="137">
        <v>0</v>
      </c>
      <c r="AO331" s="137">
        <v>0</v>
      </c>
    </row>
    <row r="332" spans="1:41" ht="18" customHeight="1">
      <c r="A332" s="136"/>
      <c r="B332" s="136" t="s">
        <v>727</v>
      </c>
      <c r="C332" s="137" t="s">
        <v>631</v>
      </c>
      <c r="D332" s="137">
        <v>0</v>
      </c>
      <c r="E332" s="137">
        <v>0</v>
      </c>
      <c r="F332" s="137" t="s">
        <v>631</v>
      </c>
      <c r="G332" s="137" t="s">
        <v>631</v>
      </c>
      <c r="H332" s="137">
        <v>0</v>
      </c>
      <c r="I332" s="137">
        <v>0</v>
      </c>
      <c r="J332" s="137">
        <v>0</v>
      </c>
      <c r="K332" s="137">
        <v>0</v>
      </c>
      <c r="L332" s="137">
        <v>0</v>
      </c>
      <c r="M332" s="137">
        <v>0</v>
      </c>
      <c r="N332" s="137">
        <v>0</v>
      </c>
      <c r="O332" s="137">
        <v>0</v>
      </c>
      <c r="P332" s="137">
        <v>0</v>
      </c>
      <c r="Q332" s="137">
        <v>0</v>
      </c>
      <c r="R332" s="137">
        <v>0</v>
      </c>
      <c r="S332" s="137">
        <v>0</v>
      </c>
      <c r="T332" s="137">
        <v>0</v>
      </c>
      <c r="U332" s="137">
        <v>0</v>
      </c>
      <c r="V332" s="137">
        <v>0</v>
      </c>
      <c r="W332" s="137">
        <v>0</v>
      </c>
      <c r="X332" s="137">
        <v>0</v>
      </c>
      <c r="Y332" s="137">
        <v>0</v>
      </c>
      <c r="Z332" s="137">
        <v>0</v>
      </c>
      <c r="AA332" s="137">
        <v>0</v>
      </c>
      <c r="AB332" s="137">
        <v>0</v>
      </c>
      <c r="AC332" s="137">
        <v>0</v>
      </c>
      <c r="AD332" s="137">
        <v>0</v>
      </c>
      <c r="AE332" s="137">
        <v>0</v>
      </c>
      <c r="AF332" s="137">
        <v>0</v>
      </c>
      <c r="AG332" s="137">
        <v>0</v>
      </c>
      <c r="AH332" s="137">
        <v>0</v>
      </c>
      <c r="AI332" s="137">
        <v>0</v>
      </c>
      <c r="AJ332" s="137">
        <v>0</v>
      </c>
      <c r="AK332" s="137">
        <v>0</v>
      </c>
      <c r="AL332" s="137">
        <v>0</v>
      </c>
      <c r="AM332" s="137">
        <v>0</v>
      </c>
      <c r="AN332" s="137">
        <v>0</v>
      </c>
      <c r="AO332" s="137">
        <v>0</v>
      </c>
    </row>
    <row r="333" spans="1:41" ht="18" customHeight="1">
      <c r="A333" s="122" t="s">
        <v>1234</v>
      </c>
      <c r="B333" s="136" t="s">
        <v>1235</v>
      </c>
      <c r="C333" s="137">
        <v>4742</v>
      </c>
      <c r="D333" s="137">
        <v>4249</v>
      </c>
      <c r="E333" s="137">
        <v>3736</v>
      </c>
      <c r="F333" s="137">
        <v>3543</v>
      </c>
      <c r="G333" s="137">
        <v>3199</v>
      </c>
      <c r="H333" s="137">
        <v>3081</v>
      </c>
      <c r="I333" s="137">
        <v>2835</v>
      </c>
      <c r="J333" s="137">
        <v>2621</v>
      </c>
      <c r="K333" s="137">
        <v>2510</v>
      </c>
      <c r="L333" s="137">
        <v>2372</v>
      </c>
      <c r="M333" s="137">
        <v>2172</v>
      </c>
      <c r="N333" s="137">
        <v>2002</v>
      </c>
      <c r="O333" s="137">
        <v>1858</v>
      </c>
      <c r="P333" s="137">
        <v>1673</v>
      </c>
      <c r="Q333" s="137">
        <v>1453</v>
      </c>
      <c r="R333" s="137">
        <v>1286</v>
      </c>
      <c r="S333" s="137">
        <v>1123</v>
      </c>
      <c r="T333" s="137">
        <v>982</v>
      </c>
      <c r="U333" s="137">
        <v>828</v>
      </c>
      <c r="V333" s="137">
        <v>763</v>
      </c>
      <c r="W333" s="137">
        <v>610</v>
      </c>
      <c r="X333" s="137">
        <v>524</v>
      </c>
      <c r="Y333" s="137">
        <v>406</v>
      </c>
      <c r="Z333" s="137">
        <v>348</v>
      </c>
      <c r="AA333" s="137">
        <v>288</v>
      </c>
      <c r="AB333" s="137">
        <v>223</v>
      </c>
      <c r="AC333" s="137">
        <v>170</v>
      </c>
      <c r="AD333" s="137">
        <v>135</v>
      </c>
      <c r="AE333" s="137">
        <v>83</v>
      </c>
      <c r="AF333" s="137">
        <v>86</v>
      </c>
      <c r="AG333" s="137">
        <v>84</v>
      </c>
      <c r="AH333" s="137">
        <v>75</v>
      </c>
      <c r="AI333" s="137">
        <v>76</v>
      </c>
      <c r="AJ333" s="137">
        <v>73</v>
      </c>
      <c r="AK333" s="137">
        <v>75</v>
      </c>
      <c r="AL333" s="137">
        <v>58</v>
      </c>
      <c r="AM333" s="137">
        <v>54</v>
      </c>
      <c r="AN333" s="137">
        <v>24</v>
      </c>
      <c r="AO333" s="137">
        <v>24</v>
      </c>
    </row>
    <row r="334" spans="1:41" ht="18" customHeight="1">
      <c r="A334" s="122" t="s">
        <v>1236</v>
      </c>
      <c r="B334" s="136" t="s">
        <v>1237</v>
      </c>
      <c r="C334" s="137">
        <v>825</v>
      </c>
      <c r="D334" s="137">
        <v>777</v>
      </c>
      <c r="E334" s="137">
        <v>687</v>
      </c>
      <c r="F334" s="137">
        <v>654</v>
      </c>
      <c r="G334" s="137">
        <v>581</v>
      </c>
      <c r="H334" s="137">
        <v>554</v>
      </c>
      <c r="I334" s="137">
        <v>502</v>
      </c>
      <c r="J334" s="137">
        <v>461</v>
      </c>
      <c r="K334" s="137">
        <v>467</v>
      </c>
      <c r="L334" s="137">
        <v>462</v>
      </c>
      <c r="M334" s="137">
        <v>422</v>
      </c>
      <c r="N334" s="137">
        <v>403</v>
      </c>
      <c r="O334" s="137">
        <v>381</v>
      </c>
      <c r="P334" s="137">
        <v>362</v>
      </c>
      <c r="Q334" s="137">
        <v>325</v>
      </c>
      <c r="R334" s="137">
        <v>285</v>
      </c>
      <c r="S334" s="137">
        <v>246</v>
      </c>
      <c r="T334" s="137">
        <v>217</v>
      </c>
      <c r="U334" s="137">
        <v>188</v>
      </c>
      <c r="V334" s="137">
        <v>174</v>
      </c>
      <c r="W334" s="137">
        <v>127</v>
      </c>
      <c r="X334" s="137">
        <v>107</v>
      </c>
      <c r="Y334" s="137">
        <v>81</v>
      </c>
      <c r="Z334" s="137">
        <v>78</v>
      </c>
      <c r="AA334" s="137">
        <v>70</v>
      </c>
      <c r="AB334" s="137">
        <v>48</v>
      </c>
      <c r="AC334" s="137">
        <v>30</v>
      </c>
      <c r="AD334" s="137">
        <v>25</v>
      </c>
      <c r="AE334" s="137">
        <v>11</v>
      </c>
      <c r="AF334" s="137">
        <v>9</v>
      </c>
      <c r="AG334" s="137">
        <v>6</v>
      </c>
      <c r="AH334" s="137">
        <v>5</v>
      </c>
      <c r="AI334" s="137" t="s">
        <v>631</v>
      </c>
      <c r="AJ334" s="137" t="s">
        <v>631</v>
      </c>
      <c r="AK334" s="137" t="s">
        <v>631</v>
      </c>
      <c r="AL334" s="137">
        <v>0</v>
      </c>
      <c r="AM334" s="137">
        <v>0</v>
      </c>
      <c r="AN334" s="137">
        <v>0</v>
      </c>
      <c r="AO334" s="137">
        <v>0</v>
      </c>
    </row>
    <row r="335" spans="1:41" ht="18" customHeight="1">
      <c r="A335" s="122" t="s">
        <v>1238</v>
      </c>
      <c r="B335" s="136" t="s">
        <v>1239</v>
      </c>
      <c r="C335" s="137">
        <v>319</v>
      </c>
      <c r="D335" s="137">
        <v>248</v>
      </c>
      <c r="E335" s="137">
        <v>200</v>
      </c>
      <c r="F335" s="137">
        <v>191</v>
      </c>
      <c r="G335" s="137">
        <v>154</v>
      </c>
      <c r="H335" s="137">
        <v>146</v>
      </c>
      <c r="I335" s="137">
        <v>125</v>
      </c>
      <c r="J335" s="137">
        <v>117</v>
      </c>
      <c r="K335" s="137">
        <v>108</v>
      </c>
      <c r="L335" s="137">
        <v>101</v>
      </c>
      <c r="M335" s="137">
        <v>82</v>
      </c>
      <c r="N335" s="137">
        <v>73</v>
      </c>
      <c r="O335" s="137">
        <v>69</v>
      </c>
      <c r="P335" s="137">
        <v>59</v>
      </c>
      <c r="Q335" s="137">
        <v>51</v>
      </c>
      <c r="R335" s="137">
        <v>40</v>
      </c>
      <c r="S335" s="137">
        <v>32</v>
      </c>
      <c r="T335" s="137">
        <v>26</v>
      </c>
      <c r="U335" s="137">
        <v>20</v>
      </c>
      <c r="V335" s="137">
        <v>17</v>
      </c>
      <c r="W335" s="137">
        <v>12</v>
      </c>
      <c r="X335" s="137">
        <v>10</v>
      </c>
      <c r="Y335" s="137">
        <v>6</v>
      </c>
      <c r="Z335" s="137" t="s">
        <v>631</v>
      </c>
      <c r="AA335" s="137" t="s">
        <v>631</v>
      </c>
      <c r="AB335" s="137" t="s">
        <v>631</v>
      </c>
      <c r="AC335" s="137" t="s">
        <v>631</v>
      </c>
      <c r="AD335" s="137" t="s">
        <v>631</v>
      </c>
      <c r="AE335" s="137" t="s">
        <v>631</v>
      </c>
      <c r="AF335" s="137" t="s">
        <v>631</v>
      </c>
      <c r="AG335" s="137" t="s">
        <v>631</v>
      </c>
      <c r="AH335" s="137" t="s">
        <v>631</v>
      </c>
      <c r="AI335" s="137" t="s">
        <v>631</v>
      </c>
      <c r="AJ335" s="137" t="s">
        <v>631</v>
      </c>
      <c r="AK335" s="137" t="s">
        <v>631</v>
      </c>
      <c r="AL335" s="137">
        <v>0</v>
      </c>
      <c r="AM335" s="137">
        <v>0</v>
      </c>
      <c r="AN335" s="137">
        <v>0</v>
      </c>
      <c r="AO335" s="137">
        <v>0</v>
      </c>
    </row>
    <row r="336" spans="1:41" ht="18" customHeight="1">
      <c r="A336" s="122" t="s">
        <v>1240</v>
      </c>
      <c r="B336" s="136" t="s">
        <v>1241</v>
      </c>
      <c r="C336" s="137">
        <v>572</v>
      </c>
      <c r="D336" s="137">
        <v>531</v>
      </c>
      <c r="E336" s="137">
        <v>485</v>
      </c>
      <c r="F336" s="137">
        <v>451</v>
      </c>
      <c r="G336" s="137">
        <v>405</v>
      </c>
      <c r="H336" s="137">
        <v>404</v>
      </c>
      <c r="I336" s="137">
        <v>375</v>
      </c>
      <c r="J336" s="137">
        <v>340</v>
      </c>
      <c r="K336" s="137">
        <v>327</v>
      </c>
      <c r="L336" s="137">
        <v>311</v>
      </c>
      <c r="M336" s="137">
        <v>291</v>
      </c>
      <c r="N336" s="137">
        <v>269</v>
      </c>
      <c r="O336" s="137">
        <v>245</v>
      </c>
      <c r="P336" s="137">
        <v>220</v>
      </c>
      <c r="Q336" s="137">
        <v>180</v>
      </c>
      <c r="R336" s="137">
        <v>163</v>
      </c>
      <c r="S336" s="137">
        <v>134</v>
      </c>
      <c r="T336" s="137">
        <v>115</v>
      </c>
      <c r="U336" s="137">
        <v>92</v>
      </c>
      <c r="V336" s="137">
        <v>83</v>
      </c>
      <c r="W336" s="137">
        <v>67</v>
      </c>
      <c r="X336" s="137">
        <v>60</v>
      </c>
      <c r="Y336" s="137">
        <v>40</v>
      </c>
      <c r="Z336" s="137">
        <v>31</v>
      </c>
      <c r="AA336" s="137">
        <v>20</v>
      </c>
      <c r="AB336" s="137">
        <v>18</v>
      </c>
      <c r="AC336" s="137">
        <v>14</v>
      </c>
      <c r="AD336" s="137">
        <v>9</v>
      </c>
      <c r="AE336" s="137">
        <v>5</v>
      </c>
      <c r="AF336" s="137" t="s">
        <v>631</v>
      </c>
      <c r="AG336" s="137" t="s">
        <v>631</v>
      </c>
      <c r="AH336" s="137" t="s">
        <v>631</v>
      </c>
      <c r="AI336" s="137" t="s">
        <v>631</v>
      </c>
      <c r="AJ336" s="137" t="s">
        <v>631</v>
      </c>
      <c r="AK336" s="137" t="s">
        <v>631</v>
      </c>
      <c r="AL336" s="137" t="s">
        <v>631</v>
      </c>
      <c r="AM336" s="137">
        <v>0</v>
      </c>
      <c r="AN336" s="137">
        <v>0</v>
      </c>
      <c r="AO336" s="137">
        <v>0</v>
      </c>
    </row>
    <row r="337" spans="1:41" ht="18" customHeight="1">
      <c r="A337" s="122" t="s">
        <v>1242</v>
      </c>
      <c r="B337" s="136" t="s">
        <v>1243</v>
      </c>
      <c r="C337" s="137">
        <v>423</v>
      </c>
      <c r="D337" s="137">
        <v>358</v>
      </c>
      <c r="E337" s="137">
        <v>318</v>
      </c>
      <c r="F337" s="137">
        <v>280</v>
      </c>
      <c r="G337" s="137">
        <v>255</v>
      </c>
      <c r="H337" s="137">
        <v>240</v>
      </c>
      <c r="I337" s="137">
        <v>228</v>
      </c>
      <c r="J337" s="137">
        <v>209</v>
      </c>
      <c r="K337" s="137">
        <v>190</v>
      </c>
      <c r="L337" s="137">
        <v>173</v>
      </c>
      <c r="M337" s="137">
        <v>159</v>
      </c>
      <c r="N337" s="137">
        <v>147</v>
      </c>
      <c r="O337" s="137">
        <v>139</v>
      </c>
      <c r="P337" s="137">
        <v>125</v>
      </c>
      <c r="Q337" s="137">
        <v>104</v>
      </c>
      <c r="R337" s="137">
        <v>84</v>
      </c>
      <c r="S337" s="137">
        <v>79</v>
      </c>
      <c r="T337" s="137">
        <v>69</v>
      </c>
      <c r="U337" s="137">
        <v>62</v>
      </c>
      <c r="V337" s="137">
        <v>55</v>
      </c>
      <c r="W337" s="137">
        <v>41</v>
      </c>
      <c r="X337" s="137">
        <v>38</v>
      </c>
      <c r="Y337" s="137">
        <v>33</v>
      </c>
      <c r="Z337" s="137">
        <v>26</v>
      </c>
      <c r="AA337" s="137">
        <v>17</v>
      </c>
      <c r="AB337" s="137">
        <v>13</v>
      </c>
      <c r="AC337" s="137">
        <v>9</v>
      </c>
      <c r="AD337" s="137">
        <v>6</v>
      </c>
      <c r="AE337" s="137" t="s">
        <v>631</v>
      </c>
      <c r="AF337" s="137" t="s">
        <v>631</v>
      </c>
      <c r="AG337" s="137" t="s">
        <v>631</v>
      </c>
      <c r="AH337" s="137" t="s">
        <v>631</v>
      </c>
      <c r="AI337" s="137" t="s">
        <v>631</v>
      </c>
      <c r="AJ337" s="137" t="s">
        <v>631</v>
      </c>
      <c r="AK337" s="137">
        <v>0</v>
      </c>
      <c r="AL337" s="137">
        <v>0</v>
      </c>
      <c r="AM337" s="137">
        <v>0</v>
      </c>
      <c r="AN337" s="137">
        <v>0</v>
      </c>
      <c r="AO337" s="137">
        <v>0</v>
      </c>
    </row>
    <row r="338" spans="1:41" ht="18" customHeight="1">
      <c r="A338" s="122" t="s">
        <v>1244</v>
      </c>
      <c r="B338" s="136" t="s">
        <v>1245</v>
      </c>
      <c r="C338" s="137">
        <v>519</v>
      </c>
      <c r="D338" s="137">
        <v>483</v>
      </c>
      <c r="E338" s="137">
        <v>424</v>
      </c>
      <c r="F338" s="137">
        <v>400</v>
      </c>
      <c r="G338" s="137">
        <v>365</v>
      </c>
      <c r="H338" s="137">
        <v>359</v>
      </c>
      <c r="I338" s="137">
        <v>337</v>
      </c>
      <c r="J338" s="137">
        <v>310</v>
      </c>
      <c r="K338" s="137">
        <v>295</v>
      </c>
      <c r="L338" s="137">
        <v>274</v>
      </c>
      <c r="M338" s="137">
        <v>240</v>
      </c>
      <c r="N338" s="137">
        <v>230</v>
      </c>
      <c r="O338" s="137">
        <v>218</v>
      </c>
      <c r="P338" s="137">
        <v>192</v>
      </c>
      <c r="Q338" s="137">
        <v>177</v>
      </c>
      <c r="R338" s="137">
        <v>170</v>
      </c>
      <c r="S338" s="137">
        <v>152</v>
      </c>
      <c r="T338" s="137">
        <v>131</v>
      </c>
      <c r="U338" s="137">
        <v>96</v>
      </c>
      <c r="V338" s="137">
        <v>89</v>
      </c>
      <c r="W338" s="137">
        <v>76</v>
      </c>
      <c r="X338" s="137">
        <v>70</v>
      </c>
      <c r="Y338" s="137">
        <v>53</v>
      </c>
      <c r="Z338" s="137">
        <v>49</v>
      </c>
      <c r="AA338" s="137">
        <v>52</v>
      </c>
      <c r="AB338" s="137">
        <v>46</v>
      </c>
      <c r="AC338" s="137">
        <v>41</v>
      </c>
      <c r="AD338" s="137">
        <v>42</v>
      </c>
      <c r="AE338" s="137">
        <v>33</v>
      </c>
      <c r="AF338" s="137">
        <v>53</v>
      </c>
      <c r="AG338" s="137">
        <v>56</v>
      </c>
      <c r="AH338" s="137">
        <v>53</v>
      </c>
      <c r="AI338" s="137">
        <v>57</v>
      </c>
      <c r="AJ338" s="137">
        <v>62</v>
      </c>
      <c r="AK338" s="137">
        <v>68</v>
      </c>
      <c r="AL338" s="137">
        <v>53</v>
      </c>
      <c r="AM338" s="137">
        <v>54</v>
      </c>
      <c r="AN338" s="137">
        <v>24</v>
      </c>
      <c r="AO338" s="137">
        <v>24</v>
      </c>
    </row>
    <row r="339" spans="1:41" ht="18" customHeight="1">
      <c r="A339" s="122" t="s">
        <v>1246</v>
      </c>
      <c r="B339" s="136" t="s">
        <v>1247</v>
      </c>
      <c r="C339" s="137">
        <v>246</v>
      </c>
      <c r="D339" s="137">
        <v>232</v>
      </c>
      <c r="E339" s="137">
        <v>216</v>
      </c>
      <c r="F339" s="137">
        <v>201</v>
      </c>
      <c r="G339" s="137">
        <v>184</v>
      </c>
      <c r="H339" s="137">
        <v>172</v>
      </c>
      <c r="I339" s="137">
        <v>152</v>
      </c>
      <c r="J339" s="137">
        <v>151</v>
      </c>
      <c r="K339" s="137">
        <v>147</v>
      </c>
      <c r="L339" s="137">
        <v>134</v>
      </c>
      <c r="M339" s="137">
        <v>114</v>
      </c>
      <c r="N339" s="137">
        <v>96</v>
      </c>
      <c r="O339" s="137">
        <v>94</v>
      </c>
      <c r="P339" s="137">
        <v>77</v>
      </c>
      <c r="Q339" s="137">
        <v>69</v>
      </c>
      <c r="R339" s="137">
        <v>57</v>
      </c>
      <c r="S339" s="137">
        <v>56</v>
      </c>
      <c r="T339" s="137">
        <v>49</v>
      </c>
      <c r="U339" s="137">
        <v>38</v>
      </c>
      <c r="V339" s="137">
        <v>41</v>
      </c>
      <c r="W339" s="137">
        <v>33</v>
      </c>
      <c r="X339" s="137">
        <v>33</v>
      </c>
      <c r="Y339" s="137">
        <v>25</v>
      </c>
      <c r="Z339" s="137">
        <v>23</v>
      </c>
      <c r="AA339" s="137">
        <v>20</v>
      </c>
      <c r="AB339" s="137">
        <v>14</v>
      </c>
      <c r="AC339" s="137">
        <v>14</v>
      </c>
      <c r="AD339" s="137">
        <v>10</v>
      </c>
      <c r="AE339" s="137">
        <v>7</v>
      </c>
      <c r="AF339" s="137">
        <v>5</v>
      </c>
      <c r="AG339" s="137" t="s">
        <v>631</v>
      </c>
      <c r="AH339" s="137" t="s">
        <v>631</v>
      </c>
      <c r="AI339" s="137">
        <v>0</v>
      </c>
      <c r="AJ339" s="137">
        <v>0</v>
      </c>
      <c r="AK339" s="137">
        <v>0</v>
      </c>
      <c r="AL339" s="137">
        <v>0</v>
      </c>
      <c r="AM339" s="137">
        <v>0</v>
      </c>
      <c r="AN339" s="137">
        <v>0</v>
      </c>
      <c r="AO339" s="137">
        <v>0</v>
      </c>
    </row>
    <row r="340" spans="1:41" ht="18" customHeight="1">
      <c r="A340" s="122" t="s">
        <v>1248</v>
      </c>
      <c r="B340" s="136" t="s">
        <v>1249</v>
      </c>
      <c r="C340" s="137">
        <v>290</v>
      </c>
      <c r="D340" s="137">
        <v>248</v>
      </c>
      <c r="E340" s="137">
        <v>208</v>
      </c>
      <c r="F340" s="137">
        <v>195</v>
      </c>
      <c r="G340" s="137">
        <v>175</v>
      </c>
      <c r="H340" s="137">
        <v>160</v>
      </c>
      <c r="I340" s="137">
        <v>154</v>
      </c>
      <c r="J340" s="137">
        <v>142</v>
      </c>
      <c r="K340" s="137">
        <v>126</v>
      </c>
      <c r="L340" s="137">
        <v>119</v>
      </c>
      <c r="M340" s="137">
        <v>112</v>
      </c>
      <c r="N340" s="137">
        <v>102</v>
      </c>
      <c r="O340" s="137">
        <v>97</v>
      </c>
      <c r="P340" s="137">
        <v>87</v>
      </c>
      <c r="Q340" s="137">
        <v>77</v>
      </c>
      <c r="R340" s="137">
        <v>70</v>
      </c>
      <c r="S340" s="137">
        <v>60</v>
      </c>
      <c r="T340" s="137">
        <v>51</v>
      </c>
      <c r="U340" s="137">
        <v>51</v>
      </c>
      <c r="V340" s="137">
        <v>44</v>
      </c>
      <c r="W340" s="137">
        <v>38</v>
      </c>
      <c r="X340" s="137">
        <v>35</v>
      </c>
      <c r="Y340" s="137">
        <v>27</v>
      </c>
      <c r="Z340" s="137">
        <v>23</v>
      </c>
      <c r="AA340" s="137">
        <v>17</v>
      </c>
      <c r="AB340" s="137">
        <v>11</v>
      </c>
      <c r="AC340" s="137">
        <v>8</v>
      </c>
      <c r="AD340" s="137">
        <v>7</v>
      </c>
      <c r="AE340" s="137" t="s">
        <v>631</v>
      </c>
      <c r="AF340" s="137" t="s">
        <v>631</v>
      </c>
      <c r="AG340" s="137" t="s">
        <v>631</v>
      </c>
      <c r="AH340" s="137" t="s">
        <v>631</v>
      </c>
      <c r="AI340" s="137" t="s">
        <v>631</v>
      </c>
      <c r="AJ340" s="137" t="s">
        <v>631</v>
      </c>
      <c r="AK340" s="137" t="s">
        <v>631</v>
      </c>
      <c r="AL340" s="137" t="s">
        <v>631</v>
      </c>
      <c r="AM340" s="137">
        <v>0</v>
      </c>
      <c r="AN340" s="137">
        <v>0</v>
      </c>
      <c r="AO340" s="137">
        <v>0</v>
      </c>
    </row>
    <row r="341" spans="1:41" ht="18" customHeight="1">
      <c r="A341" s="122" t="s">
        <v>1250</v>
      </c>
      <c r="B341" s="136" t="s">
        <v>1251</v>
      </c>
      <c r="C341" s="137">
        <v>294</v>
      </c>
      <c r="D341" s="137">
        <v>257</v>
      </c>
      <c r="E341" s="137">
        <v>222</v>
      </c>
      <c r="F341" s="137">
        <v>210</v>
      </c>
      <c r="G341" s="137">
        <v>194</v>
      </c>
      <c r="H341" s="137">
        <v>187</v>
      </c>
      <c r="I341" s="137">
        <v>176</v>
      </c>
      <c r="J341" s="137">
        <v>161</v>
      </c>
      <c r="K341" s="137">
        <v>148</v>
      </c>
      <c r="L341" s="137">
        <v>140</v>
      </c>
      <c r="M341" s="137">
        <v>135</v>
      </c>
      <c r="N341" s="137">
        <v>126</v>
      </c>
      <c r="O341" s="137">
        <v>123</v>
      </c>
      <c r="P341" s="137">
        <v>106</v>
      </c>
      <c r="Q341" s="137">
        <v>101</v>
      </c>
      <c r="R341" s="137">
        <v>95</v>
      </c>
      <c r="S341" s="137">
        <v>90</v>
      </c>
      <c r="T341" s="137">
        <v>78</v>
      </c>
      <c r="U341" s="137">
        <v>68</v>
      </c>
      <c r="V341" s="137">
        <v>66</v>
      </c>
      <c r="W341" s="137">
        <v>59</v>
      </c>
      <c r="X341" s="137">
        <v>49</v>
      </c>
      <c r="Y341" s="137">
        <v>40</v>
      </c>
      <c r="Z341" s="137">
        <v>32</v>
      </c>
      <c r="AA341" s="137">
        <v>25</v>
      </c>
      <c r="AB341" s="137">
        <v>18</v>
      </c>
      <c r="AC341" s="137">
        <v>16</v>
      </c>
      <c r="AD341" s="137">
        <v>14</v>
      </c>
      <c r="AE341" s="137">
        <v>5</v>
      </c>
      <c r="AF341" s="137" t="s">
        <v>631</v>
      </c>
      <c r="AG341" s="137" t="s">
        <v>631</v>
      </c>
      <c r="AH341" s="137" t="s">
        <v>631</v>
      </c>
      <c r="AI341" s="137" t="s">
        <v>631</v>
      </c>
      <c r="AJ341" s="137" t="s">
        <v>631</v>
      </c>
      <c r="AK341" s="137" t="s">
        <v>631</v>
      </c>
      <c r="AL341" s="137" t="s">
        <v>631</v>
      </c>
      <c r="AM341" s="137">
        <v>0</v>
      </c>
      <c r="AN341" s="137">
        <v>0</v>
      </c>
      <c r="AO341" s="137">
        <v>0</v>
      </c>
    </row>
    <row r="342" spans="1:41" ht="18" customHeight="1">
      <c r="A342" s="122" t="s">
        <v>1252</v>
      </c>
      <c r="B342" s="136" t="s">
        <v>1253</v>
      </c>
      <c r="C342" s="137">
        <v>298</v>
      </c>
      <c r="D342" s="137">
        <v>266</v>
      </c>
      <c r="E342" s="137">
        <v>251</v>
      </c>
      <c r="F342" s="137">
        <v>244</v>
      </c>
      <c r="G342" s="137">
        <v>229</v>
      </c>
      <c r="H342" s="137">
        <v>227</v>
      </c>
      <c r="I342" s="137">
        <v>201</v>
      </c>
      <c r="J342" s="137">
        <v>193</v>
      </c>
      <c r="K342" s="137">
        <v>191</v>
      </c>
      <c r="L342" s="137">
        <v>184</v>
      </c>
      <c r="M342" s="137">
        <v>174</v>
      </c>
      <c r="N342" s="137">
        <v>164</v>
      </c>
      <c r="O342" s="137">
        <v>150</v>
      </c>
      <c r="P342" s="137">
        <v>136</v>
      </c>
      <c r="Q342" s="137">
        <v>109</v>
      </c>
      <c r="R342" s="137">
        <v>94</v>
      </c>
      <c r="S342" s="137">
        <v>85</v>
      </c>
      <c r="T342" s="137">
        <v>77</v>
      </c>
      <c r="U342" s="137">
        <v>70</v>
      </c>
      <c r="V342" s="137">
        <v>67</v>
      </c>
      <c r="W342" s="137">
        <v>55</v>
      </c>
      <c r="X342" s="137">
        <v>47</v>
      </c>
      <c r="Y342" s="137">
        <v>41</v>
      </c>
      <c r="Z342" s="137">
        <v>33</v>
      </c>
      <c r="AA342" s="137">
        <v>26</v>
      </c>
      <c r="AB342" s="137">
        <v>19</v>
      </c>
      <c r="AC342" s="137">
        <v>16</v>
      </c>
      <c r="AD342" s="137">
        <v>6</v>
      </c>
      <c r="AE342" s="137" t="s">
        <v>631</v>
      </c>
      <c r="AF342" s="137" t="s">
        <v>631</v>
      </c>
      <c r="AG342" s="137" t="s">
        <v>631</v>
      </c>
      <c r="AH342" s="137" t="s">
        <v>631</v>
      </c>
      <c r="AI342" s="137" t="s">
        <v>631</v>
      </c>
      <c r="AJ342" s="137" t="s">
        <v>631</v>
      </c>
      <c r="AK342" s="137" t="s">
        <v>631</v>
      </c>
      <c r="AL342" s="137" t="s">
        <v>631</v>
      </c>
      <c r="AM342" s="137">
        <v>0</v>
      </c>
      <c r="AN342" s="137">
        <v>0</v>
      </c>
      <c r="AO342" s="137">
        <v>0</v>
      </c>
    </row>
    <row r="343" spans="1:41" ht="18" customHeight="1">
      <c r="A343" s="122" t="s">
        <v>1254</v>
      </c>
      <c r="B343" s="136" t="s">
        <v>1255</v>
      </c>
      <c r="C343" s="137">
        <v>656</v>
      </c>
      <c r="D343" s="137">
        <v>579</v>
      </c>
      <c r="E343" s="137">
        <v>477</v>
      </c>
      <c r="F343" s="137">
        <v>487</v>
      </c>
      <c r="G343" s="137">
        <v>460</v>
      </c>
      <c r="H343" s="137">
        <v>448</v>
      </c>
      <c r="I343" s="137">
        <v>419</v>
      </c>
      <c r="J343" s="137">
        <v>388</v>
      </c>
      <c r="K343" s="137">
        <v>367</v>
      </c>
      <c r="L343" s="137">
        <v>335</v>
      </c>
      <c r="M343" s="137">
        <v>323</v>
      </c>
      <c r="N343" s="137">
        <v>287</v>
      </c>
      <c r="O343" s="137">
        <v>248</v>
      </c>
      <c r="P343" s="137">
        <v>222</v>
      </c>
      <c r="Q343" s="137">
        <v>194</v>
      </c>
      <c r="R343" s="137">
        <v>173</v>
      </c>
      <c r="S343" s="137">
        <v>145</v>
      </c>
      <c r="T343" s="137">
        <v>130</v>
      </c>
      <c r="U343" s="137">
        <v>107</v>
      </c>
      <c r="V343" s="137">
        <v>92</v>
      </c>
      <c r="W343" s="137">
        <v>68</v>
      </c>
      <c r="X343" s="137">
        <v>48</v>
      </c>
      <c r="Y343" s="137">
        <v>36</v>
      </c>
      <c r="Z343" s="137">
        <v>33</v>
      </c>
      <c r="AA343" s="137">
        <v>25</v>
      </c>
      <c r="AB343" s="137">
        <v>21</v>
      </c>
      <c r="AC343" s="137">
        <v>14</v>
      </c>
      <c r="AD343" s="137">
        <v>9</v>
      </c>
      <c r="AE343" s="137">
        <v>8</v>
      </c>
      <c r="AF343" s="137" t="s">
        <v>631</v>
      </c>
      <c r="AG343" s="137" t="s">
        <v>631</v>
      </c>
      <c r="AH343" s="137" t="s">
        <v>631</v>
      </c>
      <c r="AI343" s="137" t="s">
        <v>631</v>
      </c>
      <c r="AJ343" s="137" t="s">
        <v>631</v>
      </c>
      <c r="AK343" s="137">
        <v>0</v>
      </c>
      <c r="AL343" s="137">
        <v>0</v>
      </c>
      <c r="AM343" s="137">
        <v>0</v>
      </c>
      <c r="AN343" s="137">
        <v>0</v>
      </c>
      <c r="AO343" s="137">
        <v>0</v>
      </c>
    </row>
    <row r="344" spans="1:41" ht="18" customHeight="1">
      <c r="A344" s="122" t="s">
        <v>1256</v>
      </c>
      <c r="B344" s="136" t="s">
        <v>1257</v>
      </c>
      <c r="C344" s="137">
        <v>297</v>
      </c>
      <c r="D344" s="137">
        <v>269</v>
      </c>
      <c r="E344" s="137">
        <v>248</v>
      </c>
      <c r="F344" s="137">
        <v>230</v>
      </c>
      <c r="G344" s="137">
        <v>197</v>
      </c>
      <c r="H344" s="137">
        <v>184</v>
      </c>
      <c r="I344" s="137">
        <v>166</v>
      </c>
      <c r="J344" s="137">
        <v>149</v>
      </c>
      <c r="K344" s="137">
        <v>144</v>
      </c>
      <c r="L344" s="137">
        <v>139</v>
      </c>
      <c r="M344" s="137">
        <v>120</v>
      </c>
      <c r="N344" s="137">
        <v>105</v>
      </c>
      <c r="O344" s="137">
        <v>94</v>
      </c>
      <c r="P344" s="137">
        <v>87</v>
      </c>
      <c r="Q344" s="137">
        <v>66</v>
      </c>
      <c r="R344" s="137">
        <v>55</v>
      </c>
      <c r="S344" s="137">
        <v>44</v>
      </c>
      <c r="T344" s="137">
        <v>39</v>
      </c>
      <c r="U344" s="137">
        <v>36</v>
      </c>
      <c r="V344" s="137">
        <v>35</v>
      </c>
      <c r="W344" s="137">
        <v>34</v>
      </c>
      <c r="X344" s="137">
        <v>27</v>
      </c>
      <c r="Y344" s="137">
        <v>24</v>
      </c>
      <c r="Z344" s="137">
        <v>17</v>
      </c>
      <c r="AA344" s="137">
        <v>13</v>
      </c>
      <c r="AB344" s="137">
        <v>12</v>
      </c>
      <c r="AC344" s="137">
        <v>6</v>
      </c>
      <c r="AD344" s="137">
        <v>5</v>
      </c>
      <c r="AE344" s="137" t="s">
        <v>631</v>
      </c>
      <c r="AF344" s="137" t="s">
        <v>631</v>
      </c>
      <c r="AG344" s="137" t="s">
        <v>631</v>
      </c>
      <c r="AH344" s="137" t="s">
        <v>631</v>
      </c>
      <c r="AI344" s="137" t="s">
        <v>631</v>
      </c>
      <c r="AJ344" s="137" t="s">
        <v>631</v>
      </c>
      <c r="AK344" s="137">
        <v>0</v>
      </c>
      <c r="AL344" s="137">
        <v>0</v>
      </c>
      <c r="AM344" s="137">
        <v>0</v>
      </c>
      <c r="AN344" s="137">
        <v>0</v>
      </c>
      <c r="AO344" s="137">
        <v>0</v>
      </c>
    </row>
    <row r="345" spans="1:41" ht="18" customHeight="1">
      <c r="A345" s="122"/>
      <c r="B345" s="136" t="s">
        <v>727</v>
      </c>
      <c r="C345" s="137" t="s">
        <v>631</v>
      </c>
      <c r="D345" s="137" t="s">
        <v>631</v>
      </c>
      <c r="E345" s="137">
        <v>0</v>
      </c>
      <c r="F345" s="137">
        <v>0</v>
      </c>
      <c r="G345" s="137">
        <v>0</v>
      </c>
      <c r="H345" s="137">
        <v>0</v>
      </c>
      <c r="I345" s="137">
        <v>0</v>
      </c>
      <c r="J345" s="137">
        <v>0</v>
      </c>
      <c r="K345" s="137">
        <v>0</v>
      </c>
      <c r="L345" s="137">
        <v>0</v>
      </c>
      <c r="M345" s="137">
        <v>0</v>
      </c>
      <c r="N345" s="137">
        <v>0</v>
      </c>
      <c r="O345" s="137">
        <v>0</v>
      </c>
      <c r="P345" s="137">
        <v>0</v>
      </c>
      <c r="Q345" s="137">
        <v>0</v>
      </c>
      <c r="R345" s="137">
        <v>0</v>
      </c>
      <c r="S345" s="137">
        <v>0</v>
      </c>
      <c r="T345" s="137">
        <v>0</v>
      </c>
      <c r="U345" s="137">
        <v>0</v>
      </c>
      <c r="V345" s="137">
        <v>0</v>
      </c>
      <c r="W345" s="137">
        <v>0</v>
      </c>
      <c r="X345" s="137">
        <v>0</v>
      </c>
      <c r="Y345" s="137">
        <v>0</v>
      </c>
      <c r="Z345" s="137">
        <v>0</v>
      </c>
      <c r="AA345" s="137">
        <v>0</v>
      </c>
      <c r="AB345" s="137">
        <v>0</v>
      </c>
      <c r="AC345" s="137">
        <v>0</v>
      </c>
      <c r="AD345" s="137">
        <v>0</v>
      </c>
      <c r="AE345" s="137">
        <v>0</v>
      </c>
      <c r="AF345" s="137">
        <v>0</v>
      </c>
      <c r="AG345" s="137">
        <v>0</v>
      </c>
      <c r="AH345" s="137">
        <v>0</v>
      </c>
      <c r="AI345" s="137">
        <v>0</v>
      </c>
      <c r="AJ345" s="137">
        <v>0</v>
      </c>
      <c r="AK345" s="137">
        <v>0</v>
      </c>
      <c r="AL345" s="137">
        <v>0</v>
      </c>
      <c r="AM345" s="137">
        <v>0</v>
      </c>
      <c r="AN345" s="137">
        <v>0</v>
      </c>
      <c r="AO345" s="137">
        <v>0</v>
      </c>
    </row>
    <row r="346" spans="1:41" ht="18" customHeight="1">
      <c r="A346" s="136" t="s">
        <v>1258</v>
      </c>
      <c r="B346" s="136" t="s">
        <v>1259</v>
      </c>
      <c r="C346" s="137">
        <v>2090</v>
      </c>
      <c r="D346" s="137">
        <v>1812</v>
      </c>
      <c r="E346" s="137">
        <v>1642</v>
      </c>
      <c r="F346" s="137">
        <v>1546</v>
      </c>
      <c r="G346" s="137">
        <v>1328</v>
      </c>
      <c r="H346" s="137">
        <v>1284</v>
      </c>
      <c r="I346" s="137">
        <v>1185</v>
      </c>
      <c r="J346" s="137">
        <v>1091</v>
      </c>
      <c r="K346" s="137">
        <v>1027</v>
      </c>
      <c r="L346" s="137">
        <v>961</v>
      </c>
      <c r="M346" s="137">
        <v>885</v>
      </c>
      <c r="N346" s="137">
        <v>815</v>
      </c>
      <c r="O346" s="137">
        <v>754</v>
      </c>
      <c r="P346" s="137">
        <v>669</v>
      </c>
      <c r="Q346" s="137">
        <v>580</v>
      </c>
      <c r="R346" s="137">
        <v>532</v>
      </c>
      <c r="S346" s="137">
        <v>465</v>
      </c>
      <c r="T346" s="137">
        <v>419</v>
      </c>
      <c r="U346" s="137">
        <v>364</v>
      </c>
      <c r="V346" s="137">
        <v>332</v>
      </c>
      <c r="W346" s="137">
        <v>296</v>
      </c>
      <c r="X346" s="137">
        <v>252</v>
      </c>
      <c r="Y346" s="137">
        <v>182</v>
      </c>
      <c r="Z346" s="137">
        <v>150</v>
      </c>
      <c r="AA346" s="137">
        <v>123</v>
      </c>
      <c r="AB346" s="137">
        <v>93</v>
      </c>
      <c r="AC346" s="137">
        <v>58</v>
      </c>
      <c r="AD346" s="137">
        <v>43</v>
      </c>
      <c r="AE346" s="137">
        <v>28</v>
      </c>
      <c r="AF346" s="137">
        <v>22</v>
      </c>
      <c r="AG346" s="137">
        <v>17</v>
      </c>
      <c r="AH346" s="137">
        <v>15</v>
      </c>
      <c r="AI346" s="137">
        <v>12</v>
      </c>
      <c r="AJ346" s="137">
        <v>8</v>
      </c>
      <c r="AK346" s="137" t="s">
        <v>631</v>
      </c>
      <c r="AL346" s="137" t="s">
        <v>631</v>
      </c>
      <c r="AM346" s="137">
        <v>0</v>
      </c>
      <c r="AN346" s="137">
        <v>0</v>
      </c>
      <c r="AO346" s="137">
        <v>0</v>
      </c>
    </row>
    <row r="347" spans="1:41" ht="18" customHeight="1">
      <c r="A347" s="122" t="s">
        <v>1260</v>
      </c>
      <c r="B347" s="136" t="s">
        <v>1261</v>
      </c>
      <c r="C347" s="137">
        <v>90</v>
      </c>
      <c r="D347" s="137">
        <v>79</v>
      </c>
      <c r="E347" s="137">
        <v>70</v>
      </c>
      <c r="F347" s="137">
        <v>66</v>
      </c>
      <c r="G347" s="137">
        <v>57</v>
      </c>
      <c r="H347" s="137">
        <v>50</v>
      </c>
      <c r="I347" s="137">
        <v>51</v>
      </c>
      <c r="J347" s="137">
        <v>49</v>
      </c>
      <c r="K347" s="137">
        <v>48</v>
      </c>
      <c r="L347" s="137">
        <v>46</v>
      </c>
      <c r="M347" s="137">
        <v>34</v>
      </c>
      <c r="N347" s="137">
        <v>29</v>
      </c>
      <c r="O347" s="137">
        <v>25</v>
      </c>
      <c r="P347" s="137">
        <v>25</v>
      </c>
      <c r="Q347" s="137">
        <v>24</v>
      </c>
      <c r="R347" s="137">
        <v>21</v>
      </c>
      <c r="S347" s="137">
        <v>18</v>
      </c>
      <c r="T347" s="137">
        <v>20</v>
      </c>
      <c r="U347" s="137">
        <v>17</v>
      </c>
      <c r="V347" s="137">
        <v>14</v>
      </c>
      <c r="W347" s="137">
        <v>11</v>
      </c>
      <c r="X347" s="137">
        <v>9</v>
      </c>
      <c r="Y347" s="137">
        <v>6</v>
      </c>
      <c r="Z347" s="137" t="s">
        <v>631</v>
      </c>
      <c r="AA347" s="137" t="s">
        <v>631</v>
      </c>
      <c r="AB347" s="137">
        <v>5</v>
      </c>
      <c r="AC347" s="137" t="s">
        <v>631</v>
      </c>
      <c r="AD347" s="137" t="s">
        <v>631</v>
      </c>
      <c r="AE347" s="137" t="s">
        <v>631</v>
      </c>
      <c r="AF347" s="137" t="s">
        <v>631</v>
      </c>
      <c r="AG347" s="137" t="s">
        <v>631</v>
      </c>
      <c r="AH347" s="137" t="s">
        <v>631</v>
      </c>
      <c r="AI347" s="137" t="s">
        <v>631</v>
      </c>
      <c r="AJ347" s="137">
        <v>0</v>
      </c>
      <c r="AK347" s="137">
        <v>0</v>
      </c>
      <c r="AL347" s="137">
        <v>0</v>
      </c>
      <c r="AM347" s="137">
        <v>0</v>
      </c>
      <c r="AN347" s="137">
        <v>0</v>
      </c>
      <c r="AO347" s="137">
        <v>0</v>
      </c>
    </row>
    <row r="348" spans="1:41" ht="18" customHeight="1">
      <c r="A348" s="122" t="s">
        <v>1262</v>
      </c>
      <c r="B348" s="136" t="s">
        <v>1263</v>
      </c>
      <c r="C348" s="137">
        <v>311</v>
      </c>
      <c r="D348" s="137">
        <v>280</v>
      </c>
      <c r="E348" s="137">
        <v>240</v>
      </c>
      <c r="F348" s="137">
        <v>223</v>
      </c>
      <c r="G348" s="137">
        <v>202</v>
      </c>
      <c r="H348" s="137">
        <v>196</v>
      </c>
      <c r="I348" s="137">
        <v>173</v>
      </c>
      <c r="J348" s="137">
        <v>158</v>
      </c>
      <c r="K348" s="137">
        <v>144</v>
      </c>
      <c r="L348" s="137">
        <v>134</v>
      </c>
      <c r="M348" s="137">
        <v>124</v>
      </c>
      <c r="N348" s="137">
        <v>121</v>
      </c>
      <c r="O348" s="137">
        <v>113</v>
      </c>
      <c r="P348" s="137">
        <v>104</v>
      </c>
      <c r="Q348" s="137">
        <v>89</v>
      </c>
      <c r="R348" s="137">
        <v>84</v>
      </c>
      <c r="S348" s="137">
        <v>77</v>
      </c>
      <c r="T348" s="137">
        <v>70</v>
      </c>
      <c r="U348" s="137">
        <v>64</v>
      </c>
      <c r="V348" s="137">
        <v>59</v>
      </c>
      <c r="W348" s="137">
        <v>55</v>
      </c>
      <c r="X348" s="137">
        <v>45</v>
      </c>
      <c r="Y348" s="137">
        <v>34</v>
      </c>
      <c r="Z348" s="137">
        <v>31</v>
      </c>
      <c r="AA348" s="137">
        <v>24</v>
      </c>
      <c r="AB348" s="137">
        <v>19</v>
      </c>
      <c r="AC348" s="137">
        <v>10</v>
      </c>
      <c r="AD348" s="137">
        <v>6</v>
      </c>
      <c r="AE348" s="137" t="s">
        <v>631</v>
      </c>
      <c r="AF348" s="137" t="s">
        <v>631</v>
      </c>
      <c r="AG348" s="137" t="s">
        <v>631</v>
      </c>
      <c r="AH348" s="137" t="s">
        <v>631</v>
      </c>
      <c r="AI348" s="137" t="s">
        <v>631</v>
      </c>
      <c r="AJ348" s="137" t="s">
        <v>631</v>
      </c>
      <c r="AK348" s="137" t="s">
        <v>631</v>
      </c>
      <c r="AL348" s="137" t="s">
        <v>631</v>
      </c>
      <c r="AM348" s="137">
        <v>0</v>
      </c>
      <c r="AN348" s="137">
        <v>0</v>
      </c>
      <c r="AO348" s="137">
        <v>0</v>
      </c>
    </row>
    <row r="349" spans="1:41" ht="18" customHeight="1">
      <c r="A349" s="122" t="s">
        <v>1264</v>
      </c>
      <c r="B349" s="136" t="s">
        <v>1265</v>
      </c>
      <c r="C349" s="137">
        <v>359</v>
      </c>
      <c r="D349" s="137">
        <v>323</v>
      </c>
      <c r="E349" s="137">
        <v>309</v>
      </c>
      <c r="F349" s="137">
        <v>301</v>
      </c>
      <c r="G349" s="137">
        <v>226</v>
      </c>
      <c r="H349" s="137">
        <v>214</v>
      </c>
      <c r="I349" s="137">
        <v>200</v>
      </c>
      <c r="J349" s="137">
        <v>182</v>
      </c>
      <c r="K349" s="137">
        <v>173</v>
      </c>
      <c r="L349" s="137">
        <v>158</v>
      </c>
      <c r="M349" s="137">
        <v>139</v>
      </c>
      <c r="N349" s="137">
        <v>123</v>
      </c>
      <c r="O349" s="137">
        <v>110</v>
      </c>
      <c r="P349" s="137">
        <v>100</v>
      </c>
      <c r="Q349" s="137">
        <v>86</v>
      </c>
      <c r="R349" s="137">
        <v>74</v>
      </c>
      <c r="S349" s="137">
        <v>64</v>
      </c>
      <c r="T349" s="137">
        <v>57</v>
      </c>
      <c r="U349" s="137">
        <v>51</v>
      </c>
      <c r="V349" s="137">
        <v>48</v>
      </c>
      <c r="W349" s="137">
        <v>42</v>
      </c>
      <c r="X349" s="137">
        <v>36</v>
      </c>
      <c r="Y349" s="137">
        <v>25</v>
      </c>
      <c r="Z349" s="137">
        <v>25</v>
      </c>
      <c r="AA349" s="137">
        <v>20</v>
      </c>
      <c r="AB349" s="137">
        <v>16</v>
      </c>
      <c r="AC349" s="137">
        <v>10</v>
      </c>
      <c r="AD349" s="137">
        <v>9</v>
      </c>
      <c r="AE349" s="137">
        <v>7</v>
      </c>
      <c r="AF349" s="137">
        <v>7</v>
      </c>
      <c r="AG349" s="137">
        <v>5</v>
      </c>
      <c r="AH349" s="137">
        <v>5</v>
      </c>
      <c r="AI349" s="137" t="s">
        <v>631</v>
      </c>
      <c r="AJ349" s="137" t="s">
        <v>631</v>
      </c>
      <c r="AK349" s="137" t="s">
        <v>631</v>
      </c>
      <c r="AL349" s="137">
        <v>0</v>
      </c>
      <c r="AM349" s="137">
        <v>0</v>
      </c>
      <c r="AN349" s="137">
        <v>0</v>
      </c>
      <c r="AO349" s="137">
        <v>0</v>
      </c>
    </row>
    <row r="350" spans="1:41" ht="18" customHeight="1">
      <c r="A350" s="122" t="s">
        <v>1266</v>
      </c>
      <c r="B350" s="136" t="s">
        <v>1267</v>
      </c>
      <c r="C350" s="137">
        <v>178</v>
      </c>
      <c r="D350" s="137">
        <v>146</v>
      </c>
      <c r="E350" s="137">
        <v>134</v>
      </c>
      <c r="F350" s="137">
        <v>134</v>
      </c>
      <c r="G350" s="137">
        <v>118</v>
      </c>
      <c r="H350" s="137">
        <v>124</v>
      </c>
      <c r="I350" s="137">
        <v>110</v>
      </c>
      <c r="J350" s="137">
        <v>106</v>
      </c>
      <c r="K350" s="137">
        <v>100</v>
      </c>
      <c r="L350" s="137">
        <v>100</v>
      </c>
      <c r="M350" s="137">
        <v>104</v>
      </c>
      <c r="N350" s="137">
        <v>83</v>
      </c>
      <c r="O350" s="137">
        <v>75</v>
      </c>
      <c r="P350" s="137">
        <v>57</v>
      </c>
      <c r="Q350" s="137">
        <v>46</v>
      </c>
      <c r="R350" s="137">
        <v>40</v>
      </c>
      <c r="S350" s="137">
        <v>35</v>
      </c>
      <c r="T350" s="137">
        <v>34</v>
      </c>
      <c r="U350" s="137">
        <v>25</v>
      </c>
      <c r="V350" s="137">
        <v>24</v>
      </c>
      <c r="W350" s="137">
        <v>21</v>
      </c>
      <c r="X350" s="137">
        <v>16</v>
      </c>
      <c r="Y350" s="137">
        <v>13</v>
      </c>
      <c r="Z350" s="137">
        <v>8</v>
      </c>
      <c r="AA350" s="137">
        <v>6</v>
      </c>
      <c r="AB350" s="137" t="s">
        <v>631</v>
      </c>
      <c r="AC350" s="137" t="s">
        <v>631</v>
      </c>
      <c r="AD350" s="137" t="s">
        <v>631</v>
      </c>
      <c r="AE350" s="137" t="s">
        <v>631</v>
      </c>
      <c r="AF350" s="137" t="s">
        <v>631</v>
      </c>
      <c r="AG350" s="137">
        <v>0</v>
      </c>
      <c r="AH350" s="137" t="s">
        <v>631</v>
      </c>
      <c r="AI350" s="137" t="s">
        <v>631</v>
      </c>
      <c r="AJ350" s="137" t="s">
        <v>631</v>
      </c>
      <c r="AK350" s="137" t="s">
        <v>631</v>
      </c>
      <c r="AL350" s="137" t="s">
        <v>631</v>
      </c>
      <c r="AM350" s="137">
        <v>0</v>
      </c>
      <c r="AN350" s="137">
        <v>0</v>
      </c>
      <c r="AO350" s="137">
        <v>0</v>
      </c>
    </row>
    <row r="351" spans="1:41" ht="18" customHeight="1">
      <c r="A351" s="122" t="s">
        <v>1268</v>
      </c>
      <c r="B351" s="136" t="s">
        <v>1269</v>
      </c>
      <c r="C351" s="137">
        <v>485</v>
      </c>
      <c r="D351" s="137">
        <v>429</v>
      </c>
      <c r="E351" s="137">
        <v>389</v>
      </c>
      <c r="F351" s="137">
        <v>365</v>
      </c>
      <c r="G351" s="137">
        <v>315</v>
      </c>
      <c r="H351" s="137">
        <v>295</v>
      </c>
      <c r="I351" s="137">
        <v>277</v>
      </c>
      <c r="J351" s="137">
        <v>254</v>
      </c>
      <c r="K351" s="137">
        <v>244</v>
      </c>
      <c r="L351" s="137">
        <v>222</v>
      </c>
      <c r="M351" s="137">
        <v>202</v>
      </c>
      <c r="N351" s="137">
        <v>191</v>
      </c>
      <c r="O351" s="137">
        <v>177</v>
      </c>
      <c r="P351" s="137">
        <v>157</v>
      </c>
      <c r="Q351" s="137">
        <v>142</v>
      </c>
      <c r="R351" s="137">
        <v>131</v>
      </c>
      <c r="S351" s="137">
        <v>112</v>
      </c>
      <c r="T351" s="137">
        <v>96</v>
      </c>
      <c r="U351" s="137">
        <v>84</v>
      </c>
      <c r="V351" s="137">
        <v>80</v>
      </c>
      <c r="W351" s="137">
        <v>71</v>
      </c>
      <c r="X351" s="137">
        <v>64</v>
      </c>
      <c r="Y351" s="137">
        <v>41</v>
      </c>
      <c r="Z351" s="137">
        <v>32</v>
      </c>
      <c r="AA351" s="137">
        <v>26</v>
      </c>
      <c r="AB351" s="137">
        <v>19</v>
      </c>
      <c r="AC351" s="137">
        <v>12</v>
      </c>
      <c r="AD351" s="137">
        <v>11</v>
      </c>
      <c r="AE351" s="137">
        <v>6</v>
      </c>
      <c r="AF351" s="137" t="s">
        <v>631</v>
      </c>
      <c r="AG351" s="137" t="s">
        <v>631</v>
      </c>
      <c r="AH351" s="137" t="s">
        <v>631</v>
      </c>
      <c r="AI351" s="137" t="s">
        <v>631</v>
      </c>
      <c r="AJ351" s="137" t="s">
        <v>631</v>
      </c>
      <c r="AK351" s="137">
        <v>0</v>
      </c>
      <c r="AL351" s="137">
        <v>0</v>
      </c>
      <c r="AM351" s="137">
        <v>0</v>
      </c>
      <c r="AN351" s="137">
        <v>0</v>
      </c>
      <c r="AO351" s="137">
        <v>0</v>
      </c>
    </row>
    <row r="352" spans="1:41" ht="18" customHeight="1">
      <c r="A352" s="122" t="s">
        <v>1270</v>
      </c>
      <c r="B352" s="136" t="s">
        <v>1271</v>
      </c>
      <c r="C352" s="137">
        <v>491</v>
      </c>
      <c r="D352" s="137">
        <v>418</v>
      </c>
      <c r="E352" s="137">
        <v>377</v>
      </c>
      <c r="F352" s="137">
        <v>344</v>
      </c>
      <c r="G352" s="137">
        <v>309</v>
      </c>
      <c r="H352" s="137">
        <v>305</v>
      </c>
      <c r="I352" s="137">
        <v>286</v>
      </c>
      <c r="J352" s="137">
        <v>254</v>
      </c>
      <c r="K352" s="137">
        <v>234</v>
      </c>
      <c r="L352" s="137">
        <v>220</v>
      </c>
      <c r="M352" s="137">
        <v>204</v>
      </c>
      <c r="N352" s="137">
        <v>193</v>
      </c>
      <c r="O352" s="137">
        <v>183</v>
      </c>
      <c r="P352" s="137">
        <v>160</v>
      </c>
      <c r="Q352" s="137">
        <v>139</v>
      </c>
      <c r="R352" s="137">
        <v>132</v>
      </c>
      <c r="S352" s="137">
        <v>114</v>
      </c>
      <c r="T352" s="137">
        <v>106</v>
      </c>
      <c r="U352" s="137">
        <v>90</v>
      </c>
      <c r="V352" s="137">
        <v>80</v>
      </c>
      <c r="W352" s="137">
        <v>73</v>
      </c>
      <c r="X352" s="137">
        <v>64</v>
      </c>
      <c r="Y352" s="137">
        <v>50</v>
      </c>
      <c r="Z352" s="137">
        <v>38</v>
      </c>
      <c r="AA352" s="137">
        <v>32</v>
      </c>
      <c r="AB352" s="137">
        <v>21</v>
      </c>
      <c r="AC352" s="137">
        <v>16</v>
      </c>
      <c r="AD352" s="137">
        <v>10</v>
      </c>
      <c r="AE352" s="137">
        <v>5</v>
      </c>
      <c r="AF352" s="137" t="s">
        <v>631</v>
      </c>
      <c r="AG352" s="137" t="s">
        <v>631</v>
      </c>
      <c r="AH352" s="137" t="s">
        <v>631</v>
      </c>
      <c r="AI352" s="137" t="s">
        <v>631</v>
      </c>
      <c r="AJ352" s="137" t="s">
        <v>631</v>
      </c>
      <c r="AK352" s="137">
        <v>0</v>
      </c>
      <c r="AL352" s="137">
        <v>0</v>
      </c>
      <c r="AM352" s="137">
        <v>0</v>
      </c>
      <c r="AN352" s="137">
        <v>0</v>
      </c>
      <c r="AO352" s="137">
        <v>0</v>
      </c>
    </row>
    <row r="353" spans="1:41" ht="18" customHeight="1">
      <c r="A353" s="136" t="s">
        <v>1272</v>
      </c>
      <c r="B353" s="136" t="s">
        <v>1273</v>
      </c>
      <c r="C353" s="137">
        <v>176</v>
      </c>
      <c r="D353" s="137">
        <v>137</v>
      </c>
      <c r="E353" s="137">
        <v>123</v>
      </c>
      <c r="F353" s="137">
        <v>113</v>
      </c>
      <c r="G353" s="137">
        <v>101</v>
      </c>
      <c r="H353" s="137">
        <v>100</v>
      </c>
      <c r="I353" s="137">
        <v>88</v>
      </c>
      <c r="J353" s="137">
        <v>88</v>
      </c>
      <c r="K353" s="137">
        <v>84</v>
      </c>
      <c r="L353" s="137">
        <v>81</v>
      </c>
      <c r="M353" s="137">
        <v>78</v>
      </c>
      <c r="N353" s="137">
        <v>75</v>
      </c>
      <c r="O353" s="137">
        <v>70</v>
      </c>
      <c r="P353" s="137">
        <v>66</v>
      </c>
      <c r="Q353" s="137">
        <v>54</v>
      </c>
      <c r="R353" s="137">
        <v>50</v>
      </c>
      <c r="S353" s="137">
        <v>45</v>
      </c>
      <c r="T353" s="137">
        <v>36</v>
      </c>
      <c r="U353" s="137">
        <v>33</v>
      </c>
      <c r="V353" s="137">
        <v>27</v>
      </c>
      <c r="W353" s="137">
        <v>23</v>
      </c>
      <c r="X353" s="137">
        <v>18</v>
      </c>
      <c r="Y353" s="137">
        <v>13</v>
      </c>
      <c r="Z353" s="137">
        <v>12</v>
      </c>
      <c r="AA353" s="137">
        <v>11</v>
      </c>
      <c r="AB353" s="137">
        <v>9</v>
      </c>
      <c r="AC353" s="137">
        <v>5</v>
      </c>
      <c r="AD353" s="137" t="s">
        <v>631</v>
      </c>
      <c r="AE353" s="137" t="s">
        <v>631</v>
      </c>
      <c r="AF353" s="137" t="s">
        <v>631</v>
      </c>
      <c r="AG353" s="137">
        <v>0</v>
      </c>
      <c r="AH353" s="137">
        <v>0</v>
      </c>
      <c r="AI353" s="137">
        <v>0</v>
      </c>
      <c r="AJ353" s="137">
        <v>0</v>
      </c>
      <c r="AK353" s="137">
        <v>0</v>
      </c>
      <c r="AL353" s="137">
        <v>0</v>
      </c>
      <c r="AM353" s="137">
        <v>0</v>
      </c>
      <c r="AN353" s="137">
        <v>0</v>
      </c>
      <c r="AO353" s="137">
        <v>0</v>
      </c>
    </row>
    <row r="354" spans="1:41" ht="18" customHeight="1">
      <c r="A354" s="122"/>
      <c r="B354" s="136" t="s">
        <v>727</v>
      </c>
      <c r="C354" s="137">
        <v>0</v>
      </c>
      <c r="D354" s="137">
        <v>0</v>
      </c>
      <c r="E354" s="137">
        <v>0</v>
      </c>
      <c r="F354" s="137">
        <v>0</v>
      </c>
      <c r="G354" s="137">
        <v>0</v>
      </c>
      <c r="H354" s="137">
        <v>0</v>
      </c>
      <c r="I354" s="137">
        <v>0</v>
      </c>
      <c r="J354" s="137">
        <v>0</v>
      </c>
      <c r="K354" s="137">
        <v>0</v>
      </c>
      <c r="L354" s="137">
        <v>0</v>
      </c>
      <c r="M354" s="137">
        <v>0</v>
      </c>
      <c r="N354" s="137">
        <v>0</v>
      </c>
      <c r="O354" s="137" t="s">
        <v>631</v>
      </c>
      <c r="P354" s="137">
        <v>0</v>
      </c>
      <c r="Q354" s="137">
        <v>0</v>
      </c>
      <c r="R354" s="137">
        <v>0</v>
      </c>
      <c r="S354" s="137">
        <v>0</v>
      </c>
      <c r="T354" s="137">
        <v>0</v>
      </c>
      <c r="U354" s="137">
        <v>0</v>
      </c>
      <c r="V354" s="137">
        <v>0</v>
      </c>
      <c r="W354" s="137">
        <v>0</v>
      </c>
      <c r="X354" s="137">
        <v>0</v>
      </c>
      <c r="Y354" s="137">
        <v>0</v>
      </c>
      <c r="Z354" s="137">
        <v>0</v>
      </c>
      <c r="AA354" s="137">
        <v>0</v>
      </c>
      <c r="AB354" s="137">
        <v>0</v>
      </c>
      <c r="AC354" s="137">
        <v>0</v>
      </c>
      <c r="AD354" s="137">
        <v>0</v>
      </c>
      <c r="AE354" s="137">
        <v>0</v>
      </c>
      <c r="AF354" s="137">
        <v>0</v>
      </c>
      <c r="AG354" s="137">
        <v>0</v>
      </c>
      <c r="AH354" s="137">
        <v>0</v>
      </c>
      <c r="AI354" s="137">
        <v>0</v>
      </c>
      <c r="AJ354" s="137">
        <v>0</v>
      </c>
      <c r="AK354" s="137">
        <v>0</v>
      </c>
      <c r="AL354" s="137">
        <v>0</v>
      </c>
      <c r="AM354" s="137">
        <v>0</v>
      </c>
      <c r="AN354" s="137">
        <v>0</v>
      </c>
      <c r="AO354" s="137">
        <v>0</v>
      </c>
    </row>
    <row r="355" spans="1:41" ht="18" customHeight="1">
      <c r="A355" s="122"/>
      <c r="B355" s="136" t="s">
        <v>650</v>
      </c>
      <c r="C355" s="137" t="s">
        <v>631</v>
      </c>
      <c r="D355" s="137" t="s">
        <v>631</v>
      </c>
      <c r="E355" s="137" t="s">
        <v>631</v>
      </c>
      <c r="F355" s="137" t="s">
        <v>631</v>
      </c>
      <c r="G355" s="137" t="s">
        <v>631</v>
      </c>
      <c r="H355" s="137" t="s">
        <v>631</v>
      </c>
      <c r="I355" s="137" t="s">
        <v>631</v>
      </c>
      <c r="J355" s="137" t="s">
        <v>631</v>
      </c>
      <c r="K355" s="137" t="s">
        <v>631</v>
      </c>
      <c r="L355" s="137" t="s">
        <v>631</v>
      </c>
      <c r="M355" s="137" t="s">
        <v>631</v>
      </c>
      <c r="N355" s="137" t="s">
        <v>631</v>
      </c>
      <c r="O355" s="137" t="s">
        <v>631</v>
      </c>
      <c r="P355" s="137" t="s">
        <v>631</v>
      </c>
      <c r="Q355" s="137" t="s">
        <v>631</v>
      </c>
      <c r="R355" s="137">
        <v>0</v>
      </c>
      <c r="S355" s="137">
        <v>0</v>
      </c>
      <c r="T355" s="137">
        <v>0</v>
      </c>
      <c r="U355" s="137">
        <v>0</v>
      </c>
      <c r="V355" s="137">
        <v>0</v>
      </c>
      <c r="W355" s="137">
        <v>0</v>
      </c>
      <c r="X355" s="137">
        <v>0</v>
      </c>
      <c r="Y355" s="137">
        <v>0</v>
      </c>
      <c r="Z355" s="137">
        <v>0</v>
      </c>
      <c r="AA355" s="137">
        <v>0</v>
      </c>
      <c r="AB355" s="137">
        <v>0</v>
      </c>
      <c r="AC355" s="137">
        <v>0</v>
      </c>
      <c r="AD355" s="137">
        <v>0</v>
      </c>
      <c r="AE355" s="137">
        <v>0</v>
      </c>
      <c r="AF355" s="137">
        <v>0</v>
      </c>
      <c r="AG355" s="137">
        <v>0</v>
      </c>
      <c r="AH355" s="137">
        <v>0</v>
      </c>
      <c r="AI355" s="137">
        <v>0</v>
      </c>
      <c r="AJ355" s="137">
        <v>0</v>
      </c>
      <c r="AK355" s="137">
        <v>0</v>
      </c>
      <c r="AL355" s="137">
        <v>0</v>
      </c>
      <c r="AM355" s="137">
        <v>0</v>
      </c>
      <c r="AN355" s="137">
        <v>0</v>
      </c>
      <c r="AO355" s="137">
        <v>0</v>
      </c>
    </row>
    <row r="356" spans="1:41" ht="18" customHeight="1">
      <c r="A356" s="122" t="s">
        <v>1274</v>
      </c>
      <c r="B356" s="136" t="s">
        <v>1275</v>
      </c>
      <c r="C356" s="137">
        <v>28987</v>
      </c>
      <c r="D356" s="137">
        <v>24709</v>
      </c>
      <c r="E356" s="137">
        <v>21909</v>
      </c>
      <c r="F356" s="137">
        <v>19935</v>
      </c>
      <c r="G356" s="137">
        <v>17391</v>
      </c>
      <c r="H356" s="137">
        <v>17684</v>
      </c>
      <c r="I356" s="137">
        <v>15662</v>
      </c>
      <c r="J356" s="137">
        <v>14707</v>
      </c>
      <c r="K356" s="137">
        <v>14017</v>
      </c>
      <c r="L356" s="137">
        <v>13783</v>
      </c>
      <c r="M356" s="137">
        <v>13560</v>
      </c>
      <c r="N356" s="137">
        <v>12494</v>
      </c>
      <c r="O356" s="137">
        <v>11365</v>
      </c>
      <c r="P356" s="137">
        <v>10169</v>
      </c>
      <c r="Q356" s="137">
        <v>9162</v>
      </c>
      <c r="R356" s="137">
        <v>8013</v>
      </c>
      <c r="S356" s="137">
        <v>6947</v>
      </c>
      <c r="T356" s="137">
        <v>6303</v>
      </c>
      <c r="U356" s="137">
        <v>5092</v>
      </c>
      <c r="V356" s="137">
        <v>4537</v>
      </c>
      <c r="W356" s="137">
        <v>3993</v>
      </c>
      <c r="X356" s="137">
        <v>3922</v>
      </c>
      <c r="Y356" s="137">
        <v>3386</v>
      </c>
      <c r="Z356" s="137">
        <v>3064</v>
      </c>
      <c r="AA356" s="137">
        <v>3000</v>
      </c>
      <c r="AB356" s="137">
        <v>2773</v>
      </c>
      <c r="AC356" s="137">
        <v>1048</v>
      </c>
      <c r="AD356" s="137">
        <v>519</v>
      </c>
      <c r="AE356" s="137">
        <v>186</v>
      </c>
      <c r="AF356" s="137">
        <v>102</v>
      </c>
      <c r="AG356" s="137">
        <v>78</v>
      </c>
      <c r="AH356" s="137">
        <v>68</v>
      </c>
      <c r="AI356" s="137">
        <v>53</v>
      </c>
      <c r="AJ356" s="137">
        <v>47</v>
      </c>
      <c r="AK356" s="137">
        <v>39</v>
      </c>
      <c r="AL356" s="137">
        <v>32</v>
      </c>
      <c r="AM356" s="137">
        <v>0</v>
      </c>
      <c r="AN356" s="137">
        <v>0</v>
      </c>
      <c r="AO356" s="137">
        <v>0</v>
      </c>
    </row>
    <row r="357" spans="1:41" ht="18" customHeight="1">
      <c r="A357" s="122" t="s">
        <v>1276</v>
      </c>
      <c r="B357" s="136" t="s">
        <v>1277</v>
      </c>
      <c r="C357" s="137">
        <v>598</v>
      </c>
      <c r="D357" s="137">
        <v>507</v>
      </c>
      <c r="E357" s="137">
        <v>445</v>
      </c>
      <c r="F357" s="137">
        <v>413</v>
      </c>
      <c r="G357" s="137">
        <v>358</v>
      </c>
      <c r="H357" s="137">
        <v>341</v>
      </c>
      <c r="I357" s="137">
        <v>309</v>
      </c>
      <c r="J357" s="137">
        <v>276</v>
      </c>
      <c r="K357" s="137">
        <v>242</v>
      </c>
      <c r="L357" s="137">
        <v>219</v>
      </c>
      <c r="M357" s="137">
        <v>194</v>
      </c>
      <c r="N357" s="137">
        <v>169</v>
      </c>
      <c r="O357" s="137">
        <v>151</v>
      </c>
      <c r="P357" s="137">
        <v>125</v>
      </c>
      <c r="Q357" s="137">
        <v>127</v>
      </c>
      <c r="R357" s="137">
        <v>115</v>
      </c>
      <c r="S357" s="137">
        <v>108</v>
      </c>
      <c r="T357" s="137">
        <v>83</v>
      </c>
      <c r="U357" s="137">
        <v>74</v>
      </c>
      <c r="V357" s="137">
        <v>67</v>
      </c>
      <c r="W357" s="137">
        <v>56</v>
      </c>
      <c r="X357" s="137">
        <v>44</v>
      </c>
      <c r="Y357" s="137">
        <v>28</v>
      </c>
      <c r="Z357" s="137">
        <v>24</v>
      </c>
      <c r="AA357" s="137">
        <v>21</v>
      </c>
      <c r="AB357" s="137">
        <v>14</v>
      </c>
      <c r="AC357" s="137">
        <v>8</v>
      </c>
      <c r="AD357" s="137" t="s">
        <v>631</v>
      </c>
      <c r="AE357" s="137" t="s">
        <v>631</v>
      </c>
      <c r="AF357" s="137" t="s">
        <v>631</v>
      </c>
      <c r="AG357" s="137" t="s">
        <v>631</v>
      </c>
      <c r="AH357" s="137" t="s">
        <v>631</v>
      </c>
      <c r="AI357" s="137" t="s">
        <v>631</v>
      </c>
      <c r="AJ357" s="137" t="s">
        <v>631</v>
      </c>
      <c r="AK357" s="137" t="s">
        <v>631</v>
      </c>
      <c r="AL357" s="137" t="s">
        <v>631</v>
      </c>
      <c r="AM357" s="137">
        <v>0</v>
      </c>
      <c r="AN357" s="137">
        <v>0</v>
      </c>
      <c r="AO357" s="137">
        <v>0</v>
      </c>
    </row>
    <row r="358" spans="1:41" ht="18" customHeight="1">
      <c r="A358" s="122" t="s">
        <v>1278</v>
      </c>
      <c r="B358" s="136" t="s">
        <v>1279</v>
      </c>
      <c r="C358" s="137">
        <v>702</v>
      </c>
      <c r="D358" s="137">
        <v>605</v>
      </c>
      <c r="E358" s="137">
        <v>545</v>
      </c>
      <c r="F358" s="137">
        <v>536</v>
      </c>
      <c r="G358" s="137">
        <v>488</v>
      </c>
      <c r="H358" s="137">
        <v>479</v>
      </c>
      <c r="I358" s="137">
        <v>448</v>
      </c>
      <c r="J358" s="137">
        <v>419</v>
      </c>
      <c r="K358" s="137">
        <v>374</v>
      </c>
      <c r="L358" s="137">
        <v>355</v>
      </c>
      <c r="M358" s="137">
        <v>333</v>
      </c>
      <c r="N358" s="137">
        <v>301</v>
      </c>
      <c r="O358" s="137">
        <v>281</v>
      </c>
      <c r="P358" s="137">
        <v>270</v>
      </c>
      <c r="Q358" s="137">
        <v>246</v>
      </c>
      <c r="R358" s="137">
        <v>219</v>
      </c>
      <c r="S358" s="137">
        <v>200</v>
      </c>
      <c r="T358" s="137">
        <v>184</v>
      </c>
      <c r="U358" s="137">
        <v>165</v>
      </c>
      <c r="V358" s="137">
        <v>156</v>
      </c>
      <c r="W358" s="137">
        <v>139</v>
      </c>
      <c r="X358" s="137">
        <v>131</v>
      </c>
      <c r="Y358" s="137">
        <v>107</v>
      </c>
      <c r="Z358" s="137">
        <v>94</v>
      </c>
      <c r="AA358" s="137">
        <v>62</v>
      </c>
      <c r="AB358" s="137">
        <v>34</v>
      </c>
      <c r="AC358" s="137">
        <v>26</v>
      </c>
      <c r="AD358" s="137">
        <v>19</v>
      </c>
      <c r="AE358" s="137">
        <v>12</v>
      </c>
      <c r="AF358" s="137">
        <v>6</v>
      </c>
      <c r="AG358" s="137">
        <v>5</v>
      </c>
      <c r="AH358" s="137">
        <v>5</v>
      </c>
      <c r="AI358" s="137" t="s">
        <v>631</v>
      </c>
      <c r="AJ358" s="137" t="s">
        <v>631</v>
      </c>
      <c r="AK358" s="137" t="s">
        <v>631</v>
      </c>
      <c r="AL358" s="137" t="s">
        <v>631</v>
      </c>
      <c r="AM358" s="137">
        <v>0</v>
      </c>
      <c r="AN358" s="137">
        <v>0</v>
      </c>
      <c r="AO358" s="137">
        <v>0</v>
      </c>
    </row>
    <row r="359" spans="1:41" ht="18" customHeight="1">
      <c r="A359" s="122" t="s">
        <v>1280</v>
      </c>
      <c r="B359" s="136" t="s">
        <v>1281</v>
      </c>
      <c r="C359" s="137">
        <v>815</v>
      </c>
      <c r="D359" s="137">
        <v>715</v>
      </c>
      <c r="E359" s="137">
        <v>652</v>
      </c>
      <c r="F359" s="137">
        <v>600</v>
      </c>
      <c r="G359" s="137">
        <v>535</v>
      </c>
      <c r="H359" s="137">
        <v>506</v>
      </c>
      <c r="I359" s="137">
        <v>440</v>
      </c>
      <c r="J359" s="137">
        <v>380</v>
      </c>
      <c r="K359" s="137">
        <v>339</v>
      </c>
      <c r="L359" s="137">
        <v>317</v>
      </c>
      <c r="M359" s="137">
        <v>294</v>
      </c>
      <c r="N359" s="137">
        <v>264</v>
      </c>
      <c r="O359" s="137">
        <v>242</v>
      </c>
      <c r="P359" s="137">
        <v>214</v>
      </c>
      <c r="Q359" s="137">
        <v>180</v>
      </c>
      <c r="R359" s="137">
        <v>276</v>
      </c>
      <c r="S359" s="137">
        <v>545</v>
      </c>
      <c r="T359" s="137">
        <v>509</v>
      </c>
      <c r="U359" s="137">
        <v>425</v>
      </c>
      <c r="V359" s="137">
        <v>339</v>
      </c>
      <c r="W359" s="137">
        <v>264</v>
      </c>
      <c r="X359" s="137">
        <v>195</v>
      </c>
      <c r="Y359" s="137">
        <v>130</v>
      </c>
      <c r="Z359" s="137">
        <v>102</v>
      </c>
      <c r="AA359" s="137">
        <v>72</v>
      </c>
      <c r="AB359" s="137">
        <v>50</v>
      </c>
      <c r="AC359" s="137">
        <v>33</v>
      </c>
      <c r="AD359" s="137">
        <v>18</v>
      </c>
      <c r="AE359" s="137">
        <v>5</v>
      </c>
      <c r="AF359" s="137" t="s">
        <v>631</v>
      </c>
      <c r="AG359" s="137" t="s">
        <v>631</v>
      </c>
      <c r="AH359" s="137">
        <v>5</v>
      </c>
      <c r="AI359" s="137">
        <v>5</v>
      </c>
      <c r="AJ359" s="137" t="s">
        <v>631</v>
      </c>
      <c r="AK359" s="137" t="s">
        <v>631</v>
      </c>
      <c r="AL359" s="137" t="s">
        <v>631</v>
      </c>
      <c r="AM359" s="137">
        <v>0</v>
      </c>
      <c r="AN359" s="137">
        <v>0</v>
      </c>
      <c r="AO359" s="137">
        <v>0</v>
      </c>
    </row>
    <row r="360" spans="1:41" ht="18" customHeight="1">
      <c r="A360" s="122" t="s">
        <v>1282</v>
      </c>
      <c r="B360" s="136" t="s">
        <v>1283</v>
      </c>
      <c r="C360" s="137">
        <v>758</v>
      </c>
      <c r="D360" s="137">
        <v>639</v>
      </c>
      <c r="E360" s="137">
        <v>562</v>
      </c>
      <c r="F360" s="137">
        <v>508</v>
      </c>
      <c r="G360" s="137">
        <v>463</v>
      </c>
      <c r="H360" s="137">
        <v>452</v>
      </c>
      <c r="I360" s="137">
        <v>417</v>
      </c>
      <c r="J360" s="137">
        <v>392</v>
      </c>
      <c r="K360" s="137">
        <v>360</v>
      </c>
      <c r="L360" s="137">
        <v>348</v>
      </c>
      <c r="M360" s="137">
        <v>318</v>
      </c>
      <c r="N360" s="137">
        <v>294</v>
      </c>
      <c r="O360" s="137">
        <v>266</v>
      </c>
      <c r="P360" s="137">
        <v>239</v>
      </c>
      <c r="Q360" s="137">
        <v>212</v>
      </c>
      <c r="R360" s="137">
        <v>190</v>
      </c>
      <c r="S360" s="137">
        <v>179</v>
      </c>
      <c r="T360" s="137">
        <v>169</v>
      </c>
      <c r="U360" s="137">
        <v>157</v>
      </c>
      <c r="V360" s="137">
        <v>143</v>
      </c>
      <c r="W360" s="137">
        <v>127</v>
      </c>
      <c r="X360" s="137">
        <v>113</v>
      </c>
      <c r="Y360" s="137">
        <v>97</v>
      </c>
      <c r="Z360" s="137">
        <v>88</v>
      </c>
      <c r="AA360" s="137">
        <v>75</v>
      </c>
      <c r="AB360" s="137">
        <v>54</v>
      </c>
      <c r="AC360" s="137">
        <v>34</v>
      </c>
      <c r="AD360" s="137">
        <v>24</v>
      </c>
      <c r="AE360" s="137">
        <v>12</v>
      </c>
      <c r="AF360" s="137">
        <v>9</v>
      </c>
      <c r="AG360" s="137">
        <v>9</v>
      </c>
      <c r="AH360" s="137">
        <v>7</v>
      </c>
      <c r="AI360" s="137">
        <v>6</v>
      </c>
      <c r="AJ360" s="137" t="s">
        <v>631</v>
      </c>
      <c r="AK360" s="137" t="s">
        <v>631</v>
      </c>
      <c r="AL360" s="137" t="s">
        <v>631</v>
      </c>
      <c r="AM360" s="137">
        <v>0</v>
      </c>
      <c r="AN360" s="137">
        <v>0</v>
      </c>
      <c r="AO360" s="137">
        <v>0</v>
      </c>
    </row>
    <row r="361" spans="1:41" ht="18" customHeight="1">
      <c r="A361" s="122" t="s">
        <v>1284</v>
      </c>
      <c r="B361" s="136" t="s">
        <v>1285</v>
      </c>
      <c r="C361" s="137">
        <v>867</v>
      </c>
      <c r="D361" s="137">
        <v>767</v>
      </c>
      <c r="E361" s="137">
        <v>676</v>
      </c>
      <c r="F361" s="137">
        <v>660</v>
      </c>
      <c r="G361" s="137">
        <v>590</v>
      </c>
      <c r="H361" s="137">
        <v>579</v>
      </c>
      <c r="I361" s="137">
        <v>537</v>
      </c>
      <c r="J361" s="137">
        <v>503</v>
      </c>
      <c r="K361" s="137">
        <v>475</v>
      </c>
      <c r="L361" s="137">
        <v>436</v>
      </c>
      <c r="M361" s="137">
        <v>404</v>
      </c>
      <c r="N361" s="137">
        <v>363</v>
      </c>
      <c r="O361" s="137">
        <v>322</v>
      </c>
      <c r="P361" s="137">
        <v>293</v>
      </c>
      <c r="Q361" s="137">
        <v>253</v>
      </c>
      <c r="R361" s="137">
        <v>228</v>
      </c>
      <c r="S361" s="137">
        <v>200</v>
      </c>
      <c r="T361" s="137">
        <v>182</v>
      </c>
      <c r="U361" s="137">
        <v>166</v>
      </c>
      <c r="V361" s="137">
        <v>153</v>
      </c>
      <c r="W361" s="137">
        <v>125</v>
      </c>
      <c r="X361" s="137">
        <v>107</v>
      </c>
      <c r="Y361" s="137">
        <v>84</v>
      </c>
      <c r="Z361" s="137">
        <v>74</v>
      </c>
      <c r="AA361" s="137">
        <v>65</v>
      </c>
      <c r="AB361" s="137">
        <v>45</v>
      </c>
      <c r="AC361" s="137">
        <v>31</v>
      </c>
      <c r="AD361" s="137">
        <v>21</v>
      </c>
      <c r="AE361" s="137">
        <v>13</v>
      </c>
      <c r="AF361" s="137">
        <v>5</v>
      </c>
      <c r="AG361" s="137">
        <v>5</v>
      </c>
      <c r="AH361" s="137" t="s">
        <v>631</v>
      </c>
      <c r="AI361" s="137" t="s">
        <v>631</v>
      </c>
      <c r="AJ361" s="137" t="s">
        <v>631</v>
      </c>
      <c r="AK361" s="137" t="s">
        <v>631</v>
      </c>
      <c r="AL361" s="137" t="s">
        <v>631</v>
      </c>
      <c r="AM361" s="137">
        <v>0</v>
      </c>
      <c r="AN361" s="137">
        <v>0</v>
      </c>
      <c r="AO361" s="137">
        <v>0</v>
      </c>
    </row>
    <row r="362" spans="1:41" ht="18" customHeight="1">
      <c r="A362" s="122" t="s">
        <v>1286</v>
      </c>
      <c r="B362" s="136" t="s">
        <v>1287</v>
      </c>
      <c r="C362" s="137" t="s">
        <v>631</v>
      </c>
      <c r="D362" s="137">
        <v>0</v>
      </c>
      <c r="E362" s="137">
        <v>0</v>
      </c>
      <c r="F362" s="137">
        <v>0</v>
      </c>
      <c r="G362" s="137">
        <v>0</v>
      </c>
      <c r="H362" s="137">
        <v>0</v>
      </c>
      <c r="I362" s="137">
        <v>0</v>
      </c>
      <c r="J362" s="137">
        <v>0</v>
      </c>
      <c r="K362" s="137">
        <v>0</v>
      </c>
      <c r="L362" s="137">
        <v>0</v>
      </c>
      <c r="M362" s="137">
        <v>0</v>
      </c>
      <c r="N362" s="137">
        <v>0</v>
      </c>
      <c r="O362" s="137">
        <v>0</v>
      </c>
      <c r="P362" s="137">
        <v>0</v>
      </c>
      <c r="Q362" s="137">
        <v>0</v>
      </c>
      <c r="R362" s="137">
        <v>0</v>
      </c>
      <c r="S362" s="137">
        <v>0</v>
      </c>
      <c r="T362" s="137">
        <v>0</v>
      </c>
      <c r="U362" s="137">
        <v>0</v>
      </c>
      <c r="V362" s="137">
        <v>0</v>
      </c>
      <c r="W362" s="137">
        <v>0</v>
      </c>
      <c r="X362" s="137">
        <v>0</v>
      </c>
      <c r="Y362" s="137">
        <v>0</v>
      </c>
      <c r="Z362" s="137">
        <v>0</v>
      </c>
      <c r="AA362" s="137">
        <v>0</v>
      </c>
      <c r="AB362" s="137">
        <v>0</v>
      </c>
      <c r="AC362" s="137">
        <v>0</v>
      </c>
      <c r="AD362" s="137">
        <v>0</v>
      </c>
      <c r="AE362" s="137">
        <v>0</v>
      </c>
      <c r="AF362" s="137">
        <v>0</v>
      </c>
      <c r="AG362" s="137">
        <v>0</v>
      </c>
      <c r="AH362" s="137">
        <v>0</v>
      </c>
      <c r="AI362" s="137">
        <v>0</v>
      </c>
      <c r="AJ362" s="137">
        <v>0</v>
      </c>
      <c r="AK362" s="137">
        <v>0</v>
      </c>
      <c r="AL362" s="137">
        <v>0</v>
      </c>
      <c r="AM362" s="137">
        <v>0</v>
      </c>
      <c r="AN362" s="137">
        <v>0</v>
      </c>
      <c r="AO362" s="137">
        <v>0</v>
      </c>
    </row>
    <row r="363" spans="1:41" ht="18" customHeight="1">
      <c r="A363" s="122" t="s">
        <v>1288</v>
      </c>
      <c r="B363" s="136" t="s">
        <v>1289</v>
      </c>
      <c r="C363" s="137">
        <v>624</v>
      </c>
      <c r="D363" s="137">
        <v>531</v>
      </c>
      <c r="E363" s="137">
        <v>459</v>
      </c>
      <c r="F363" s="137">
        <v>443</v>
      </c>
      <c r="G363" s="137">
        <v>387</v>
      </c>
      <c r="H363" s="137">
        <v>373</v>
      </c>
      <c r="I363" s="137">
        <v>326</v>
      </c>
      <c r="J363" s="137">
        <v>295</v>
      </c>
      <c r="K363" s="137">
        <v>269</v>
      </c>
      <c r="L363" s="137">
        <v>259</v>
      </c>
      <c r="M363" s="137">
        <v>235</v>
      </c>
      <c r="N363" s="137">
        <v>213</v>
      </c>
      <c r="O363" s="137">
        <v>194</v>
      </c>
      <c r="P363" s="137">
        <v>172</v>
      </c>
      <c r="Q363" s="137">
        <v>167</v>
      </c>
      <c r="R363" s="137">
        <v>150</v>
      </c>
      <c r="S363" s="137">
        <v>139</v>
      </c>
      <c r="T363" s="137">
        <v>132</v>
      </c>
      <c r="U363" s="137">
        <v>113</v>
      </c>
      <c r="V363" s="137">
        <v>104</v>
      </c>
      <c r="W363" s="137">
        <v>98</v>
      </c>
      <c r="X363" s="137">
        <v>79</v>
      </c>
      <c r="Y363" s="137">
        <v>62</v>
      </c>
      <c r="Z363" s="137">
        <v>57</v>
      </c>
      <c r="AA363" s="137">
        <v>44</v>
      </c>
      <c r="AB363" s="137">
        <v>26</v>
      </c>
      <c r="AC363" s="137">
        <v>21</v>
      </c>
      <c r="AD363" s="137">
        <v>11</v>
      </c>
      <c r="AE363" s="137" t="s">
        <v>631</v>
      </c>
      <c r="AF363" s="137" t="s">
        <v>631</v>
      </c>
      <c r="AG363" s="137" t="s">
        <v>631</v>
      </c>
      <c r="AH363" s="137" t="s">
        <v>631</v>
      </c>
      <c r="AI363" s="137" t="s">
        <v>631</v>
      </c>
      <c r="AJ363" s="137" t="s">
        <v>631</v>
      </c>
      <c r="AK363" s="137" t="s">
        <v>631</v>
      </c>
      <c r="AL363" s="137" t="s">
        <v>631</v>
      </c>
      <c r="AM363" s="137">
        <v>0</v>
      </c>
      <c r="AN363" s="137">
        <v>0</v>
      </c>
      <c r="AO363" s="137">
        <v>0</v>
      </c>
    </row>
    <row r="364" spans="1:41" ht="18" customHeight="1">
      <c r="A364" s="122" t="s">
        <v>1290</v>
      </c>
      <c r="B364" s="136" t="s">
        <v>1291</v>
      </c>
      <c r="C364" s="137">
        <v>199</v>
      </c>
      <c r="D364" s="137">
        <v>156</v>
      </c>
      <c r="E364" s="137">
        <v>141</v>
      </c>
      <c r="F364" s="137">
        <v>123</v>
      </c>
      <c r="G364" s="137">
        <v>108</v>
      </c>
      <c r="H364" s="137">
        <v>106</v>
      </c>
      <c r="I364" s="137">
        <v>94</v>
      </c>
      <c r="J364" s="137">
        <v>90</v>
      </c>
      <c r="K364" s="137">
        <v>89</v>
      </c>
      <c r="L364" s="137">
        <v>89</v>
      </c>
      <c r="M364" s="137">
        <v>81</v>
      </c>
      <c r="N364" s="137">
        <v>77</v>
      </c>
      <c r="O364" s="137">
        <v>68</v>
      </c>
      <c r="P364" s="137">
        <v>55</v>
      </c>
      <c r="Q364" s="137">
        <v>49</v>
      </c>
      <c r="R364" s="137">
        <v>36</v>
      </c>
      <c r="S364" s="137">
        <v>30</v>
      </c>
      <c r="T364" s="137">
        <v>24</v>
      </c>
      <c r="U364" s="137">
        <v>21</v>
      </c>
      <c r="V364" s="137">
        <v>14</v>
      </c>
      <c r="W364" s="137">
        <v>11</v>
      </c>
      <c r="X364" s="137">
        <v>9</v>
      </c>
      <c r="Y364" s="137">
        <v>7</v>
      </c>
      <c r="Z364" s="137" t="s">
        <v>631</v>
      </c>
      <c r="AA364" s="137" t="s">
        <v>631</v>
      </c>
      <c r="AB364" s="137" t="s">
        <v>631</v>
      </c>
      <c r="AC364" s="137">
        <v>0</v>
      </c>
      <c r="AD364" s="137">
        <v>0</v>
      </c>
      <c r="AE364" s="137">
        <v>0</v>
      </c>
      <c r="AF364" s="137">
        <v>0</v>
      </c>
      <c r="AG364" s="137">
        <v>0</v>
      </c>
      <c r="AH364" s="137">
        <v>0</v>
      </c>
      <c r="AI364" s="137">
        <v>0</v>
      </c>
      <c r="AJ364" s="137">
        <v>0</v>
      </c>
      <c r="AK364" s="137">
        <v>0</v>
      </c>
      <c r="AL364" s="137">
        <v>0</v>
      </c>
      <c r="AM364" s="137">
        <v>0</v>
      </c>
      <c r="AN364" s="137">
        <v>0</v>
      </c>
      <c r="AO364" s="137">
        <v>0</v>
      </c>
    </row>
    <row r="365" spans="1:41" ht="18" customHeight="1">
      <c r="A365" s="122" t="s">
        <v>1292</v>
      </c>
      <c r="B365" s="136" t="s">
        <v>1293</v>
      </c>
      <c r="C365" s="137">
        <v>4974</v>
      </c>
      <c r="D365" s="137">
        <v>3876</v>
      </c>
      <c r="E365" s="137">
        <v>3481</v>
      </c>
      <c r="F365" s="137">
        <v>2862</v>
      </c>
      <c r="G365" s="137">
        <v>2490</v>
      </c>
      <c r="H365" s="137">
        <v>2421</v>
      </c>
      <c r="I365" s="137">
        <v>2120</v>
      </c>
      <c r="J365" s="137">
        <v>1989</v>
      </c>
      <c r="K365" s="137">
        <v>1960</v>
      </c>
      <c r="L365" s="137">
        <v>1896</v>
      </c>
      <c r="M365" s="137">
        <v>1834</v>
      </c>
      <c r="N365" s="137">
        <v>1743</v>
      </c>
      <c r="O365" s="137">
        <v>1571</v>
      </c>
      <c r="P365" s="137">
        <v>1158</v>
      </c>
      <c r="Q365" s="137">
        <v>914</v>
      </c>
      <c r="R365" s="137">
        <v>651</v>
      </c>
      <c r="S365" s="137">
        <v>217</v>
      </c>
      <c r="T365" s="137">
        <v>190</v>
      </c>
      <c r="U365" s="137">
        <v>171</v>
      </c>
      <c r="V365" s="137">
        <v>161</v>
      </c>
      <c r="W365" s="137">
        <v>125</v>
      </c>
      <c r="X365" s="137">
        <v>91</v>
      </c>
      <c r="Y365" s="137">
        <v>59</v>
      </c>
      <c r="Z365" s="137">
        <v>47</v>
      </c>
      <c r="AA365" s="137">
        <v>34</v>
      </c>
      <c r="AB365" s="137">
        <v>25</v>
      </c>
      <c r="AC365" s="137">
        <v>12</v>
      </c>
      <c r="AD365" s="137">
        <v>8</v>
      </c>
      <c r="AE365" s="137">
        <v>5</v>
      </c>
      <c r="AF365" s="137" t="s">
        <v>631</v>
      </c>
      <c r="AG365" s="137" t="s">
        <v>631</v>
      </c>
      <c r="AH365" s="137" t="s">
        <v>631</v>
      </c>
      <c r="AI365" s="137" t="s">
        <v>631</v>
      </c>
      <c r="AJ365" s="137" t="s">
        <v>631</v>
      </c>
      <c r="AK365" s="137" t="s">
        <v>631</v>
      </c>
      <c r="AL365" s="137" t="s">
        <v>631</v>
      </c>
      <c r="AM365" s="137">
        <v>0</v>
      </c>
      <c r="AN365" s="137">
        <v>0</v>
      </c>
      <c r="AO365" s="137">
        <v>0</v>
      </c>
    </row>
    <row r="366" spans="1:41" ht="18" customHeight="1">
      <c r="A366" s="136" t="s">
        <v>1294</v>
      </c>
      <c r="B366" s="136" t="s">
        <v>1295</v>
      </c>
      <c r="C366" s="137">
        <v>8408</v>
      </c>
      <c r="D366" s="137">
        <v>7429</v>
      </c>
      <c r="E366" s="137">
        <v>6710</v>
      </c>
      <c r="F366" s="137">
        <v>5831</v>
      </c>
      <c r="G366" s="137">
        <v>5321</v>
      </c>
      <c r="H366" s="137">
        <v>5240</v>
      </c>
      <c r="I366" s="137">
        <v>4897</v>
      </c>
      <c r="J366" s="137">
        <v>4457</v>
      </c>
      <c r="K366" s="137">
        <v>4367</v>
      </c>
      <c r="L366" s="137">
        <v>4361</v>
      </c>
      <c r="M366" s="137">
        <v>4309</v>
      </c>
      <c r="N366" s="137">
        <v>4168</v>
      </c>
      <c r="O366" s="137">
        <v>3725</v>
      </c>
      <c r="P366" s="137">
        <v>3241</v>
      </c>
      <c r="Q366" s="137">
        <v>3007</v>
      </c>
      <c r="R366" s="137">
        <v>2762</v>
      </c>
      <c r="S366" s="137">
        <v>2495</v>
      </c>
      <c r="T366" s="137">
        <v>2343</v>
      </c>
      <c r="U366" s="137">
        <v>2053</v>
      </c>
      <c r="V366" s="137">
        <v>1803</v>
      </c>
      <c r="W366" s="137">
        <v>1453</v>
      </c>
      <c r="X366" s="137">
        <v>1156</v>
      </c>
      <c r="Y366" s="137">
        <v>885</v>
      </c>
      <c r="Z366" s="137">
        <v>746</v>
      </c>
      <c r="AA366" s="137">
        <v>631</v>
      </c>
      <c r="AB366" s="137">
        <v>464</v>
      </c>
      <c r="AC366" s="137">
        <v>300</v>
      </c>
      <c r="AD366" s="137">
        <v>120</v>
      </c>
      <c r="AE366" s="137">
        <v>25</v>
      </c>
      <c r="AF366" s="137">
        <v>16</v>
      </c>
      <c r="AG366" s="137">
        <v>9</v>
      </c>
      <c r="AH366" s="137">
        <v>8</v>
      </c>
      <c r="AI366" s="137">
        <v>5</v>
      </c>
      <c r="AJ366" s="137">
        <v>5</v>
      </c>
      <c r="AK366" s="137" t="s">
        <v>631</v>
      </c>
      <c r="AL366" s="137" t="s">
        <v>631</v>
      </c>
      <c r="AM366" s="137">
        <v>0</v>
      </c>
      <c r="AN366" s="137">
        <v>0</v>
      </c>
      <c r="AO366" s="137">
        <v>0</v>
      </c>
    </row>
    <row r="367" spans="1:41" ht="18" customHeight="1">
      <c r="A367" s="122" t="s">
        <v>1296</v>
      </c>
      <c r="B367" s="136" t="s">
        <v>1297</v>
      </c>
      <c r="C367" s="137">
        <v>209</v>
      </c>
      <c r="D367" s="137">
        <v>178</v>
      </c>
      <c r="E367" s="137">
        <v>162</v>
      </c>
      <c r="F367" s="137">
        <v>156</v>
      </c>
      <c r="G367" s="137">
        <v>134</v>
      </c>
      <c r="H367" s="137">
        <v>134</v>
      </c>
      <c r="I367" s="137">
        <v>97</v>
      </c>
      <c r="J367" s="137">
        <v>86</v>
      </c>
      <c r="K367" s="137">
        <v>82</v>
      </c>
      <c r="L367" s="137">
        <v>72</v>
      </c>
      <c r="M367" s="137">
        <v>69</v>
      </c>
      <c r="N367" s="137">
        <v>65</v>
      </c>
      <c r="O367" s="137">
        <v>62</v>
      </c>
      <c r="P367" s="137">
        <v>51</v>
      </c>
      <c r="Q367" s="137">
        <v>41</v>
      </c>
      <c r="R367" s="137">
        <v>39</v>
      </c>
      <c r="S367" s="137">
        <v>37</v>
      </c>
      <c r="T367" s="137">
        <v>32</v>
      </c>
      <c r="U367" s="137">
        <v>28</v>
      </c>
      <c r="V367" s="137">
        <v>22</v>
      </c>
      <c r="W367" s="137">
        <v>20</v>
      </c>
      <c r="X367" s="137">
        <v>16</v>
      </c>
      <c r="Y367" s="137">
        <v>13</v>
      </c>
      <c r="Z367" s="137">
        <v>14</v>
      </c>
      <c r="AA367" s="137">
        <v>10</v>
      </c>
      <c r="AB367" s="137">
        <v>7</v>
      </c>
      <c r="AC367" s="137" t="s">
        <v>631</v>
      </c>
      <c r="AD367" s="137" t="s">
        <v>631</v>
      </c>
      <c r="AE367" s="137" t="s">
        <v>631</v>
      </c>
      <c r="AF367" s="137" t="s">
        <v>631</v>
      </c>
      <c r="AG367" s="137" t="s">
        <v>631</v>
      </c>
      <c r="AH367" s="137" t="s">
        <v>631</v>
      </c>
      <c r="AI367" s="137" t="s">
        <v>631</v>
      </c>
      <c r="AJ367" s="137" t="s">
        <v>631</v>
      </c>
      <c r="AK367" s="137" t="s">
        <v>631</v>
      </c>
      <c r="AL367" s="137" t="s">
        <v>631</v>
      </c>
      <c r="AM367" s="137">
        <v>0</v>
      </c>
      <c r="AN367" s="137">
        <v>0</v>
      </c>
      <c r="AO367" s="137">
        <v>0</v>
      </c>
    </row>
    <row r="368" spans="1:41" ht="18" customHeight="1">
      <c r="A368" s="122" t="s">
        <v>1298</v>
      </c>
      <c r="B368" s="136" t="s">
        <v>1299</v>
      </c>
      <c r="C368" s="137">
        <v>5501</v>
      </c>
      <c r="D368" s="137">
        <v>3858</v>
      </c>
      <c r="E368" s="137">
        <v>1077</v>
      </c>
      <c r="F368" s="137">
        <v>1002</v>
      </c>
      <c r="G368" s="137">
        <v>878</v>
      </c>
      <c r="H368" s="137">
        <v>843</v>
      </c>
      <c r="I368" s="137">
        <v>780</v>
      </c>
      <c r="J368" s="137">
        <v>734</v>
      </c>
      <c r="K368" s="137">
        <v>658</v>
      </c>
      <c r="L368" s="137">
        <v>620</v>
      </c>
      <c r="M368" s="137">
        <v>570</v>
      </c>
      <c r="N368" s="137">
        <v>516</v>
      </c>
      <c r="O368" s="137">
        <v>445</v>
      </c>
      <c r="P368" s="137">
        <v>395</v>
      </c>
      <c r="Q368" s="137">
        <v>343</v>
      </c>
      <c r="R368" s="137">
        <v>292</v>
      </c>
      <c r="S368" s="137">
        <v>258</v>
      </c>
      <c r="T368" s="137">
        <v>236</v>
      </c>
      <c r="U368" s="137">
        <v>196</v>
      </c>
      <c r="V368" s="137">
        <v>183</v>
      </c>
      <c r="W368" s="137">
        <v>149</v>
      </c>
      <c r="X368" s="137">
        <v>140</v>
      </c>
      <c r="Y368" s="137">
        <v>112</v>
      </c>
      <c r="Z368" s="137">
        <v>99</v>
      </c>
      <c r="AA368" s="137">
        <v>83</v>
      </c>
      <c r="AB368" s="137">
        <v>59</v>
      </c>
      <c r="AC368" s="137">
        <v>40</v>
      </c>
      <c r="AD368" s="137">
        <v>22</v>
      </c>
      <c r="AE368" s="137">
        <v>12</v>
      </c>
      <c r="AF368" s="137">
        <v>9</v>
      </c>
      <c r="AG368" s="137">
        <v>6</v>
      </c>
      <c r="AH368" s="137">
        <v>5</v>
      </c>
      <c r="AI368" s="137" t="s">
        <v>631</v>
      </c>
      <c r="AJ368" s="137" t="s">
        <v>631</v>
      </c>
      <c r="AK368" s="137" t="s">
        <v>631</v>
      </c>
      <c r="AL368" s="137" t="s">
        <v>631</v>
      </c>
      <c r="AM368" s="137">
        <v>0</v>
      </c>
      <c r="AN368" s="137">
        <v>0</v>
      </c>
      <c r="AO368" s="137">
        <v>0</v>
      </c>
    </row>
    <row r="369" spans="1:41" ht="18" customHeight="1">
      <c r="A369" s="122" t="s">
        <v>1300</v>
      </c>
      <c r="B369" s="136" t="s">
        <v>1301</v>
      </c>
      <c r="C369" s="137">
        <v>2514</v>
      </c>
      <c r="D369" s="137">
        <v>2002</v>
      </c>
      <c r="E369" s="137">
        <v>1671</v>
      </c>
      <c r="F369" s="137">
        <v>1706</v>
      </c>
      <c r="G369" s="137">
        <v>1783</v>
      </c>
      <c r="H369" s="137">
        <v>2038</v>
      </c>
      <c r="I369" s="137">
        <v>1803</v>
      </c>
      <c r="J369" s="137">
        <v>1891</v>
      </c>
      <c r="K369" s="137">
        <v>1654</v>
      </c>
      <c r="L369" s="137">
        <v>1527</v>
      </c>
      <c r="M369" s="137">
        <v>1534</v>
      </c>
      <c r="N369" s="137">
        <v>1005</v>
      </c>
      <c r="O369" s="137">
        <v>1067</v>
      </c>
      <c r="P369" s="137">
        <v>957</v>
      </c>
      <c r="Q369" s="137">
        <v>1003</v>
      </c>
      <c r="R369" s="137">
        <v>717</v>
      </c>
      <c r="S369" s="137">
        <v>607</v>
      </c>
      <c r="T369" s="137">
        <v>562</v>
      </c>
      <c r="U369" s="137">
        <v>428</v>
      </c>
      <c r="V369" s="137">
        <v>399</v>
      </c>
      <c r="W369" s="137">
        <v>316</v>
      </c>
      <c r="X369" s="137">
        <v>285</v>
      </c>
      <c r="Y369" s="137">
        <v>215</v>
      </c>
      <c r="Z369" s="137">
        <v>181</v>
      </c>
      <c r="AA369" s="137">
        <v>338</v>
      </c>
      <c r="AB369" s="137">
        <v>300</v>
      </c>
      <c r="AC369" s="137">
        <v>66</v>
      </c>
      <c r="AD369" s="137">
        <v>47</v>
      </c>
      <c r="AE369" s="137">
        <v>22</v>
      </c>
      <c r="AF369" s="137">
        <v>13</v>
      </c>
      <c r="AG369" s="137">
        <v>12</v>
      </c>
      <c r="AH369" s="137">
        <v>10</v>
      </c>
      <c r="AI369" s="137">
        <v>9</v>
      </c>
      <c r="AJ369" s="137">
        <v>7</v>
      </c>
      <c r="AK369" s="137">
        <v>7</v>
      </c>
      <c r="AL369" s="137">
        <v>5</v>
      </c>
      <c r="AM369" s="137">
        <v>0</v>
      </c>
      <c r="AN369" s="137">
        <v>0</v>
      </c>
      <c r="AO369" s="137">
        <v>0</v>
      </c>
    </row>
    <row r="370" spans="1:41" ht="18" customHeight="1">
      <c r="A370" s="122" t="s">
        <v>1302</v>
      </c>
      <c r="B370" s="136" t="s">
        <v>1303</v>
      </c>
      <c r="C370" s="137">
        <v>308</v>
      </c>
      <c r="D370" s="137">
        <v>272</v>
      </c>
      <c r="E370" s="137">
        <v>242</v>
      </c>
      <c r="F370" s="137">
        <v>253</v>
      </c>
      <c r="G370" s="137">
        <v>229</v>
      </c>
      <c r="H370" s="137">
        <v>235</v>
      </c>
      <c r="I370" s="137">
        <v>210</v>
      </c>
      <c r="J370" s="137">
        <v>202</v>
      </c>
      <c r="K370" s="137">
        <v>194</v>
      </c>
      <c r="L370" s="137">
        <v>182</v>
      </c>
      <c r="M370" s="137">
        <v>178</v>
      </c>
      <c r="N370" s="137">
        <v>163</v>
      </c>
      <c r="O370" s="137">
        <v>149</v>
      </c>
      <c r="P370" s="137">
        <v>133</v>
      </c>
      <c r="Q370" s="137">
        <v>115</v>
      </c>
      <c r="R370" s="137">
        <v>100</v>
      </c>
      <c r="S370" s="137">
        <v>93</v>
      </c>
      <c r="T370" s="137">
        <v>80</v>
      </c>
      <c r="U370" s="137">
        <v>73</v>
      </c>
      <c r="V370" s="137">
        <v>68</v>
      </c>
      <c r="W370" s="137">
        <v>61</v>
      </c>
      <c r="X370" s="137">
        <v>52</v>
      </c>
      <c r="Y370" s="137">
        <v>37</v>
      </c>
      <c r="Z370" s="137">
        <v>28</v>
      </c>
      <c r="AA370" s="137">
        <v>22</v>
      </c>
      <c r="AB370" s="137">
        <v>17</v>
      </c>
      <c r="AC370" s="137">
        <v>12</v>
      </c>
      <c r="AD370" s="137">
        <v>11</v>
      </c>
      <c r="AE370" s="137">
        <v>6</v>
      </c>
      <c r="AF370" s="137" t="s">
        <v>631</v>
      </c>
      <c r="AG370" s="137" t="s">
        <v>631</v>
      </c>
      <c r="AH370" s="137" t="s">
        <v>631</v>
      </c>
      <c r="AI370" s="137" t="s">
        <v>631</v>
      </c>
      <c r="AJ370" s="137" t="s">
        <v>631</v>
      </c>
      <c r="AK370" s="137" t="s">
        <v>631</v>
      </c>
      <c r="AL370" s="137" t="s">
        <v>631</v>
      </c>
      <c r="AM370" s="137">
        <v>0</v>
      </c>
      <c r="AN370" s="137">
        <v>0</v>
      </c>
      <c r="AO370" s="137">
        <v>0</v>
      </c>
    </row>
    <row r="371" spans="1:41" ht="18" customHeight="1">
      <c r="A371" s="122" t="s">
        <v>1304</v>
      </c>
      <c r="B371" s="136" t="s">
        <v>1305</v>
      </c>
      <c r="C371" s="137">
        <v>1107</v>
      </c>
      <c r="D371" s="137">
        <v>777</v>
      </c>
      <c r="E371" s="137">
        <v>579</v>
      </c>
      <c r="F371" s="137">
        <v>639</v>
      </c>
      <c r="G371" s="137">
        <v>829</v>
      </c>
      <c r="H371" s="137">
        <v>1084</v>
      </c>
      <c r="I371" s="137">
        <v>906</v>
      </c>
      <c r="J371" s="137">
        <v>1032</v>
      </c>
      <c r="K371" s="137">
        <v>847</v>
      </c>
      <c r="L371" s="137">
        <v>766</v>
      </c>
      <c r="M371" s="137">
        <v>812</v>
      </c>
      <c r="N371" s="137">
        <v>336</v>
      </c>
      <c r="O371" s="137">
        <v>457</v>
      </c>
      <c r="P371" s="137">
        <v>412</v>
      </c>
      <c r="Q371" s="137">
        <v>500</v>
      </c>
      <c r="R371" s="137">
        <v>275</v>
      </c>
      <c r="S371" s="137">
        <v>205</v>
      </c>
      <c r="T371" s="137">
        <v>194</v>
      </c>
      <c r="U371" s="137">
        <v>98</v>
      </c>
      <c r="V371" s="137">
        <v>97</v>
      </c>
      <c r="W371" s="137">
        <v>47</v>
      </c>
      <c r="X371" s="137">
        <v>42</v>
      </c>
      <c r="Y371" s="137">
        <v>21</v>
      </c>
      <c r="Z371" s="137">
        <v>20</v>
      </c>
      <c r="AA371" s="137">
        <v>212</v>
      </c>
      <c r="AB371" s="137">
        <v>210</v>
      </c>
      <c r="AC371" s="137">
        <v>7</v>
      </c>
      <c r="AD371" s="137" t="s">
        <v>631</v>
      </c>
      <c r="AE371" s="137">
        <v>5</v>
      </c>
      <c r="AF371" s="137" t="s">
        <v>631</v>
      </c>
      <c r="AG371" s="137" t="s">
        <v>631</v>
      </c>
      <c r="AH371" s="137" t="s">
        <v>631</v>
      </c>
      <c r="AI371" s="137">
        <v>0</v>
      </c>
      <c r="AJ371" s="137">
        <v>0</v>
      </c>
      <c r="AK371" s="137" t="s">
        <v>631</v>
      </c>
      <c r="AL371" s="137" t="s">
        <v>631</v>
      </c>
      <c r="AM371" s="137">
        <v>0</v>
      </c>
      <c r="AN371" s="137">
        <v>0</v>
      </c>
      <c r="AO371" s="137">
        <v>0</v>
      </c>
    </row>
    <row r="372" spans="1:41" ht="18" customHeight="1">
      <c r="A372" s="122" t="s">
        <v>1306</v>
      </c>
      <c r="B372" s="136" t="s">
        <v>1307</v>
      </c>
      <c r="C372" s="137">
        <v>166</v>
      </c>
      <c r="D372" s="137">
        <v>138</v>
      </c>
      <c r="E372" s="137">
        <v>123</v>
      </c>
      <c r="F372" s="137">
        <v>121</v>
      </c>
      <c r="G372" s="137">
        <v>107</v>
      </c>
      <c r="H372" s="137">
        <v>104</v>
      </c>
      <c r="I372" s="137">
        <v>100</v>
      </c>
      <c r="J372" s="137">
        <v>94</v>
      </c>
      <c r="K372" s="137">
        <v>85</v>
      </c>
      <c r="L372" s="137">
        <v>78</v>
      </c>
      <c r="M372" s="137">
        <v>77</v>
      </c>
      <c r="N372" s="137">
        <v>73</v>
      </c>
      <c r="O372" s="137">
        <v>65</v>
      </c>
      <c r="P372" s="137">
        <v>56</v>
      </c>
      <c r="Q372" s="137">
        <v>50</v>
      </c>
      <c r="R372" s="137">
        <v>40</v>
      </c>
      <c r="S372" s="137">
        <v>34</v>
      </c>
      <c r="T372" s="137">
        <v>31</v>
      </c>
      <c r="U372" s="137">
        <v>30</v>
      </c>
      <c r="V372" s="137">
        <v>26</v>
      </c>
      <c r="W372" s="137">
        <v>24</v>
      </c>
      <c r="X372" s="137">
        <v>20</v>
      </c>
      <c r="Y372" s="137">
        <v>15</v>
      </c>
      <c r="Z372" s="137">
        <v>12</v>
      </c>
      <c r="AA372" s="137">
        <v>10</v>
      </c>
      <c r="AB372" s="137">
        <v>9</v>
      </c>
      <c r="AC372" s="137">
        <v>5</v>
      </c>
      <c r="AD372" s="137">
        <v>5</v>
      </c>
      <c r="AE372" s="137" t="s">
        <v>631</v>
      </c>
      <c r="AF372" s="137">
        <v>0</v>
      </c>
      <c r="AG372" s="137">
        <v>0</v>
      </c>
      <c r="AH372" s="137">
        <v>0</v>
      </c>
      <c r="AI372" s="137">
        <v>0</v>
      </c>
      <c r="AJ372" s="137">
        <v>0</v>
      </c>
      <c r="AK372" s="137">
        <v>0</v>
      </c>
      <c r="AL372" s="137">
        <v>0</v>
      </c>
      <c r="AM372" s="137">
        <v>0</v>
      </c>
      <c r="AN372" s="137">
        <v>0</v>
      </c>
      <c r="AO372" s="137">
        <v>0</v>
      </c>
    </row>
    <row r="373" spans="1:41" ht="18" customHeight="1">
      <c r="A373" s="122" t="s">
        <v>1308</v>
      </c>
      <c r="B373" s="136" t="s">
        <v>1309</v>
      </c>
      <c r="C373" s="137">
        <v>228</v>
      </c>
      <c r="D373" s="137">
        <v>194</v>
      </c>
      <c r="E373" s="137">
        <v>175</v>
      </c>
      <c r="F373" s="137">
        <v>184</v>
      </c>
      <c r="G373" s="137">
        <v>160</v>
      </c>
      <c r="H373" s="137">
        <v>158</v>
      </c>
      <c r="I373" s="137">
        <v>146</v>
      </c>
      <c r="J373" s="137">
        <v>145</v>
      </c>
      <c r="K373" s="137">
        <v>135</v>
      </c>
      <c r="L373" s="137">
        <v>134</v>
      </c>
      <c r="M373" s="137">
        <v>125</v>
      </c>
      <c r="N373" s="137">
        <v>113</v>
      </c>
      <c r="O373" s="137">
        <v>101</v>
      </c>
      <c r="P373" s="137">
        <v>93</v>
      </c>
      <c r="Q373" s="137">
        <v>88</v>
      </c>
      <c r="R373" s="137">
        <v>82</v>
      </c>
      <c r="S373" s="137">
        <v>73</v>
      </c>
      <c r="T373" s="137">
        <v>64</v>
      </c>
      <c r="U373" s="137">
        <v>58</v>
      </c>
      <c r="V373" s="137">
        <v>55</v>
      </c>
      <c r="W373" s="137">
        <v>45</v>
      </c>
      <c r="X373" s="137">
        <v>43</v>
      </c>
      <c r="Y373" s="137">
        <v>38</v>
      </c>
      <c r="Z373" s="137">
        <v>31</v>
      </c>
      <c r="AA373" s="137">
        <v>22</v>
      </c>
      <c r="AB373" s="137">
        <v>17</v>
      </c>
      <c r="AC373" s="137">
        <v>8</v>
      </c>
      <c r="AD373" s="137" t="s">
        <v>631</v>
      </c>
      <c r="AE373" s="137" t="s">
        <v>631</v>
      </c>
      <c r="AF373" s="137">
        <v>0</v>
      </c>
      <c r="AG373" s="137">
        <v>0</v>
      </c>
      <c r="AH373" s="137">
        <v>0</v>
      </c>
      <c r="AI373" s="137">
        <v>0</v>
      </c>
      <c r="AJ373" s="137">
        <v>0</v>
      </c>
      <c r="AK373" s="137">
        <v>0</v>
      </c>
      <c r="AL373" s="137">
        <v>0</v>
      </c>
      <c r="AM373" s="137">
        <v>0</v>
      </c>
      <c r="AN373" s="137">
        <v>0</v>
      </c>
      <c r="AO373" s="137">
        <v>0</v>
      </c>
    </row>
    <row r="374" spans="1:41" ht="18" customHeight="1">
      <c r="A374" s="122" t="s">
        <v>1310</v>
      </c>
      <c r="B374" s="136" t="s">
        <v>1311</v>
      </c>
      <c r="C374" s="137">
        <v>178</v>
      </c>
      <c r="D374" s="137">
        <v>157</v>
      </c>
      <c r="E374" s="137">
        <v>135</v>
      </c>
      <c r="F374" s="137">
        <v>126</v>
      </c>
      <c r="G374" s="137">
        <v>118</v>
      </c>
      <c r="H374" s="137">
        <v>120</v>
      </c>
      <c r="I374" s="137">
        <v>114</v>
      </c>
      <c r="J374" s="137">
        <v>110</v>
      </c>
      <c r="K374" s="137">
        <v>99</v>
      </c>
      <c r="L374" s="137">
        <v>96</v>
      </c>
      <c r="M374" s="137">
        <v>88</v>
      </c>
      <c r="N374" s="137">
        <v>84</v>
      </c>
      <c r="O374" s="137">
        <v>76</v>
      </c>
      <c r="P374" s="137">
        <v>67</v>
      </c>
      <c r="Q374" s="137">
        <v>67</v>
      </c>
      <c r="R374" s="137">
        <v>56</v>
      </c>
      <c r="S374" s="137">
        <v>53</v>
      </c>
      <c r="T374" s="137">
        <v>53</v>
      </c>
      <c r="U374" s="137">
        <v>45</v>
      </c>
      <c r="V374" s="137">
        <v>45</v>
      </c>
      <c r="W374" s="137">
        <v>41</v>
      </c>
      <c r="X374" s="137">
        <v>39</v>
      </c>
      <c r="Y374" s="137">
        <v>35</v>
      </c>
      <c r="Z374" s="137">
        <v>33</v>
      </c>
      <c r="AA374" s="137">
        <v>29</v>
      </c>
      <c r="AB374" s="137">
        <v>19</v>
      </c>
      <c r="AC374" s="137">
        <v>17</v>
      </c>
      <c r="AD374" s="137">
        <v>12</v>
      </c>
      <c r="AE374" s="137" t="s">
        <v>631</v>
      </c>
      <c r="AF374" s="137" t="s">
        <v>631</v>
      </c>
      <c r="AG374" s="137" t="s">
        <v>631</v>
      </c>
      <c r="AH374" s="137" t="s">
        <v>631</v>
      </c>
      <c r="AI374" s="137" t="s">
        <v>631</v>
      </c>
      <c r="AJ374" s="137" t="s">
        <v>631</v>
      </c>
      <c r="AK374" s="137" t="s">
        <v>631</v>
      </c>
      <c r="AL374" s="137" t="s">
        <v>631</v>
      </c>
      <c r="AM374" s="137">
        <v>0</v>
      </c>
      <c r="AN374" s="137">
        <v>0</v>
      </c>
      <c r="AO374" s="137">
        <v>0</v>
      </c>
    </row>
    <row r="375" spans="1:41" ht="18" customHeight="1">
      <c r="A375" s="136" t="s">
        <v>1312</v>
      </c>
      <c r="B375" s="136" t="s">
        <v>1313</v>
      </c>
      <c r="C375" s="123">
        <v>291</v>
      </c>
      <c r="D375" s="123">
        <v>259</v>
      </c>
      <c r="E375" s="123">
        <v>227</v>
      </c>
      <c r="F375" s="123">
        <v>205</v>
      </c>
      <c r="G375" s="123">
        <v>180</v>
      </c>
      <c r="H375" s="123">
        <v>181</v>
      </c>
      <c r="I375" s="123">
        <v>179</v>
      </c>
      <c r="J375" s="123">
        <v>169</v>
      </c>
      <c r="K375" s="123">
        <v>160</v>
      </c>
      <c r="L375" s="123">
        <v>154</v>
      </c>
      <c r="M375" s="123">
        <v>148</v>
      </c>
      <c r="N375" s="123">
        <v>135</v>
      </c>
      <c r="O375" s="123">
        <v>119</v>
      </c>
      <c r="P375" s="123">
        <v>103</v>
      </c>
      <c r="Q375" s="123">
        <v>93</v>
      </c>
      <c r="R375" s="123">
        <v>83</v>
      </c>
      <c r="S375" s="123">
        <v>73</v>
      </c>
      <c r="T375" s="123">
        <v>65</v>
      </c>
      <c r="U375" s="123">
        <v>56</v>
      </c>
      <c r="V375" s="123">
        <v>49</v>
      </c>
      <c r="W375" s="123">
        <v>45</v>
      </c>
      <c r="X375" s="123">
        <v>39</v>
      </c>
      <c r="Y375" s="137">
        <v>29</v>
      </c>
      <c r="Z375" s="137">
        <v>22</v>
      </c>
      <c r="AA375" s="137">
        <v>19</v>
      </c>
      <c r="AB375" s="137">
        <v>13</v>
      </c>
      <c r="AC375" s="137">
        <v>9</v>
      </c>
      <c r="AD375" s="137">
        <v>7</v>
      </c>
      <c r="AE375" s="137" t="s">
        <v>631</v>
      </c>
      <c r="AF375" s="137" t="s">
        <v>631</v>
      </c>
      <c r="AG375" s="137" t="s">
        <v>631</v>
      </c>
      <c r="AH375" s="137" t="s">
        <v>631</v>
      </c>
      <c r="AI375" s="137" t="s">
        <v>631</v>
      </c>
      <c r="AJ375" s="137" t="s">
        <v>631</v>
      </c>
      <c r="AK375" s="137" t="s">
        <v>631</v>
      </c>
      <c r="AL375" s="137" t="s">
        <v>631</v>
      </c>
      <c r="AM375" s="137">
        <v>0</v>
      </c>
      <c r="AN375" s="137">
        <v>0</v>
      </c>
      <c r="AO375" s="137">
        <v>0</v>
      </c>
    </row>
    <row r="376" spans="1:41" ht="18" customHeight="1">
      <c r="A376" s="136" t="s">
        <v>1314</v>
      </c>
      <c r="B376" s="136" t="s">
        <v>1315</v>
      </c>
      <c r="C376" s="137">
        <v>149</v>
      </c>
      <c r="D376" s="137">
        <v>132</v>
      </c>
      <c r="E376" s="137">
        <v>123</v>
      </c>
      <c r="F376" s="137">
        <v>113</v>
      </c>
      <c r="G376" s="137">
        <v>99</v>
      </c>
      <c r="H376" s="137">
        <v>98</v>
      </c>
      <c r="I376" s="137">
        <v>94</v>
      </c>
      <c r="J376" s="137">
        <v>89</v>
      </c>
      <c r="K376" s="137">
        <v>81</v>
      </c>
      <c r="L376" s="137">
        <v>70</v>
      </c>
      <c r="M376" s="137">
        <v>64</v>
      </c>
      <c r="N376" s="137">
        <v>65</v>
      </c>
      <c r="O376" s="137">
        <v>66</v>
      </c>
      <c r="P376" s="137">
        <v>58</v>
      </c>
      <c r="Q376" s="137">
        <v>56</v>
      </c>
      <c r="R376" s="137">
        <v>50</v>
      </c>
      <c r="S376" s="137">
        <v>48</v>
      </c>
      <c r="T376" s="137">
        <v>50</v>
      </c>
      <c r="U376" s="137">
        <v>45</v>
      </c>
      <c r="V376" s="137">
        <v>41</v>
      </c>
      <c r="W376" s="137">
        <v>37</v>
      </c>
      <c r="X376" s="137">
        <v>34</v>
      </c>
      <c r="Y376" s="137">
        <v>26</v>
      </c>
      <c r="Z376" s="137">
        <v>22</v>
      </c>
      <c r="AA376" s="137">
        <v>16</v>
      </c>
      <c r="AB376" s="137">
        <v>11</v>
      </c>
      <c r="AC376" s="137">
        <v>6</v>
      </c>
      <c r="AD376" s="137" t="s">
        <v>631</v>
      </c>
      <c r="AE376" s="137">
        <v>0</v>
      </c>
      <c r="AF376" s="137">
        <v>0</v>
      </c>
      <c r="AG376" s="137">
        <v>0</v>
      </c>
      <c r="AH376" s="137">
        <v>0</v>
      </c>
      <c r="AI376" s="137">
        <v>0</v>
      </c>
      <c r="AJ376" s="137">
        <v>0</v>
      </c>
      <c r="AK376" s="137">
        <v>0</v>
      </c>
      <c r="AL376" s="137">
        <v>0</v>
      </c>
      <c r="AM376" s="137">
        <v>0</v>
      </c>
      <c r="AN376" s="137">
        <v>0</v>
      </c>
      <c r="AO376" s="137">
        <v>0</v>
      </c>
    </row>
    <row r="377" spans="1:41" ht="18" customHeight="1">
      <c r="A377" s="122" t="s">
        <v>1316</v>
      </c>
      <c r="B377" s="136" t="s">
        <v>1317</v>
      </c>
      <c r="C377" s="137">
        <v>86</v>
      </c>
      <c r="D377" s="137">
        <v>73</v>
      </c>
      <c r="E377" s="137">
        <v>67</v>
      </c>
      <c r="F377" s="137">
        <v>65</v>
      </c>
      <c r="G377" s="137">
        <v>61</v>
      </c>
      <c r="H377" s="137">
        <v>58</v>
      </c>
      <c r="I377" s="137">
        <v>54</v>
      </c>
      <c r="J377" s="137">
        <v>50</v>
      </c>
      <c r="K377" s="137">
        <v>53</v>
      </c>
      <c r="L377" s="137">
        <v>47</v>
      </c>
      <c r="M377" s="137">
        <v>42</v>
      </c>
      <c r="N377" s="137">
        <v>36</v>
      </c>
      <c r="O377" s="137">
        <v>34</v>
      </c>
      <c r="P377" s="137">
        <v>35</v>
      </c>
      <c r="Q377" s="137">
        <v>34</v>
      </c>
      <c r="R377" s="137">
        <v>31</v>
      </c>
      <c r="S377" s="137">
        <v>28</v>
      </c>
      <c r="T377" s="137">
        <v>25</v>
      </c>
      <c r="U377" s="137">
        <v>23</v>
      </c>
      <c r="V377" s="137">
        <v>18</v>
      </c>
      <c r="W377" s="137">
        <v>16</v>
      </c>
      <c r="X377" s="137">
        <v>16</v>
      </c>
      <c r="Y377" s="137">
        <v>14</v>
      </c>
      <c r="Z377" s="137">
        <v>13</v>
      </c>
      <c r="AA377" s="137">
        <v>8</v>
      </c>
      <c r="AB377" s="137" t="s">
        <v>631</v>
      </c>
      <c r="AC377" s="137" t="s">
        <v>631</v>
      </c>
      <c r="AD377" s="137" t="s">
        <v>631</v>
      </c>
      <c r="AE377" s="137" t="s">
        <v>631</v>
      </c>
      <c r="AF377" s="137" t="s">
        <v>631</v>
      </c>
      <c r="AG377" s="137" t="s">
        <v>631</v>
      </c>
      <c r="AH377" s="137" t="s">
        <v>631</v>
      </c>
      <c r="AI377" s="137" t="s">
        <v>631</v>
      </c>
      <c r="AJ377" s="137" t="s">
        <v>631</v>
      </c>
      <c r="AK377" s="137" t="s">
        <v>631</v>
      </c>
      <c r="AL377" s="137" t="s">
        <v>631</v>
      </c>
      <c r="AM377" s="137">
        <v>0</v>
      </c>
      <c r="AN377" s="137">
        <v>0</v>
      </c>
      <c r="AO377" s="137">
        <v>0</v>
      </c>
    </row>
    <row r="378" spans="1:41" ht="18" customHeight="1">
      <c r="A378" s="122"/>
      <c r="B378" s="136" t="s">
        <v>727</v>
      </c>
      <c r="C378" s="137" t="s">
        <v>631</v>
      </c>
      <c r="D378" s="137">
        <v>0</v>
      </c>
      <c r="E378" s="137">
        <v>0</v>
      </c>
      <c r="F378" s="137">
        <v>0</v>
      </c>
      <c r="G378" s="137">
        <v>0</v>
      </c>
      <c r="H378" s="137">
        <v>0</v>
      </c>
      <c r="I378" s="137">
        <v>0</v>
      </c>
      <c r="J378" s="137">
        <v>0</v>
      </c>
      <c r="K378" s="137">
        <v>0</v>
      </c>
      <c r="L378" s="137">
        <v>0</v>
      </c>
      <c r="M378" s="137">
        <v>0</v>
      </c>
      <c r="N378" s="137">
        <v>0</v>
      </c>
      <c r="O378" s="137">
        <v>0</v>
      </c>
      <c r="P378" s="137">
        <v>0</v>
      </c>
      <c r="Q378" s="137">
        <v>0</v>
      </c>
      <c r="R378" s="137">
        <v>0</v>
      </c>
      <c r="S378" s="137">
        <v>0</v>
      </c>
      <c r="T378" s="137">
        <v>0</v>
      </c>
      <c r="U378" s="137">
        <v>0</v>
      </c>
      <c r="V378" s="137">
        <v>0</v>
      </c>
      <c r="W378" s="137">
        <v>0</v>
      </c>
      <c r="X378" s="137">
        <v>0</v>
      </c>
      <c r="Y378" s="137">
        <v>0</v>
      </c>
      <c r="Z378" s="137">
        <v>0</v>
      </c>
      <c r="AA378" s="137">
        <v>0</v>
      </c>
      <c r="AB378" s="137">
        <v>0</v>
      </c>
      <c r="AC378" s="137">
        <v>0</v>
      </c>
      <c r="AD378" s="137">
        <v>0</v>
      </c>
      <c r="AE378" s="137">
        <v>0</v>
      </c>
      <c r="AF378" s="137">
        <v>0</v>
      </c>
      <c r="AG378" s="137">
        <v>0</v>
      </c>
      <c r="AH378" s="137">
        <v>0</v>
      </c>
      <c r="AI378" s="137">
        <v>0</v>
      </c>
      <c r="AJ378" s="137">
        <v>0</v>
      </c>
      <c r="AK378" s="137">
        <v>0</v>
      </c>
      <c r="AL378" s="137">
        <v>0</v>
      </c>
      <c r="AM378" s="137">
        <v>0</v>
      </c>
      <c r="AN378" s="137">
        <v>0</v>
      </c>
      <c r="AO378" s="137">
        <v>0</v>
      </c>
    </row>
    <row r="379" spans="1:41" ht="18" customHeight="1">
      <c r="A379" s="122" t="s">
        <v>1318</v>
      </c>
      <c r="B379" s="136" t="s">
        <v>1319</v>
      </c>
      <c r="C379" s="137">
        <v>1753</v>
      </c>
      <c r="D379" s="137">
        <v>2553</v>
      </c>
      <c r="E379" s="137">
        <v>4539</v>
      </c>
      <c r="F379" s="137">
        <v>4355</v>
      </c>
      <c r="G379" s="137">
        <v>3198</v>
      </c>
      <c r="H379" s="137">
        <v>3534</v>
      </c>
      <c r="I379" s="137">
        <v>2800</v>
      </c>
      <c r="J379" s="137">
        <v>2663</v>
      </c>
      <c r="K379" s="137">
        <v>2657</v>
      </c>
      <c r="L379" s="137">
        <v>2838</v>
      </c>
      <c r="M379" s="137">
        <v>2974</v>
      </c>
      <c r="N379" s="137">
        <v>2922</v>
      </c>
      <c r="O379" s="137">
        <v>2614</v>
      </c>
      <c r="P379" s="137">
        <v>2654</v>
      </c>
      <c r="Q379" s="137">
        <v>2313</v>
      </c>
      <c r="R379" s="137">
        <v>2057</v>
      </c>
      <c r="S379" s="137">
        <v>1684</v>
      </c>
      <c r="T379" s="137">
        <v>1424</v>
      </c>
      <c r="U379" s="137">
        <v>897</v>
      </c>
      <c r="V379" s="137">
        <v>822</v>
      </c>
      <c r="W379" s="137">
        <v>949</v>
      </c>
      <c r="X379" s="137">
        <v>1409</v>
      </c>
      <c r="Y379" s="137">
        <v>1479</v>
      </c>
      <c r="Z379" s="137">
        <v>1450</v>
      </c>
      <c r="AA379" s="137">
        <v>1494</v>
      </c>
      <c r="AB379" s="137">
        <v>1646</v>
      </c>
      <c r="AC379" s="137">
        <v>437</v>
      </c>
      <c r="AD379" s="137">
        <v>195</v>
      </c>
      <c r="AE379" s="137">
        <v>56</v>
      </c>
      <c r="AF379" s="137">
        <v>22</v>
      </c>
      <c r="AG379" s="137">
        <v>9</v>
      </c>
      <c r="AH379" s="137">
        <v>7</v>
      </c>
      <c r="AI379" s="137">
        <v>5</v>
      </c>
      <c r="AJ379" s="137" t="s">
        <v>631</v>
      </c>
      <c r="AK379" s="137" t="s">
        <v>631</v>
      </c>
      <c r="AL379" s="137" t="s">
        <v>631</v>
      </c>
      <c r="AM379" s="137">
        <v>0</v>
      </c>
      <c r="AN379" s="137">
        <v>0</v>
      </c>
      <c r="AO379" s="137">
        <v>0</v>
      </c>
    </row>
    <row r="380" spans="1:41" ht="18" customHeight="1">
      <c r="A380" s="122" t="s">
        <v>1320</v>
      </c>
      <c r="B380" s="136" t="s">
        <v>1321</v>
      </c>
      <c r="C380" s="137">
        <v>291</v>
      </c>
      <c r="D380" s="137">
        <v>255</v>
      </c>
      <c r="E380" s="137">
        <v>224</v>
      </c>
      <c r="F380" s="137">
        <v>199</v>
      </c>
      <c r="G380" s="137">
        <v>182</v>
      </c>
      <c r="H380" s="137">
        <v>170</v>
      </c>
      <c r="I380" s="137">
        <v>156</v>
      </c>
      <c r="J380" s="137">
        <v>139</v>
      </c>
      <c r="K380" s="137">
        <v>124</v>
      </c>
      <c r="L380" s="137">
        <v>127</v>
      </c>
      <c r="M380" s="137">
        <v>119</v>
      </c>
      <c r="N380" s="137">
        <v>112</v>
      </c>
      <c r="O380" s="137">
        <v>99</v>
      </c>
      <c r="P380" s="137">
        <v>84</v>
      </c>
      <c r="Q380" s="137">
        <v>82</v>
      </c>
      <c r="R380" s="137">
        <v>65</v>
      </c>
      <c r="S380" s="137">
        <v>58</v>
      </c>
      <c r="T380" s="137">
        <v>50</v>
      </c>
      <c r="U380" s="137">
        <v>44</v>
      </c>
      <c r="V380" s="137">
        <v>42</v>
      </c>
      <c r="W380" s="137">
        <v>31</v>
      </c>
      <c r="X380" s="137">
        <v>28</v>
      </c>
      <c r="Y380" s="137">
        <v>23</v>
      </c>
      <c r="Z380" s="137">
        <v>20</v>
      </c>
      <c r="AA380" s="137">
        <v>17</v>
      </c>
      <c r="AB380" s="137">
        <v>13</v>
      </c>
      <c r="AC380" s="137">
        <v>7</v>
      </c>
      <c r="AD380" s="137" t="s">
        <v>631</v>
      </c>
      <c r="AE380" s="137" t="s">
        <v>631</v>
      </c>
      <c r="AF380" s="137" t="s">
        <v>631</v>
      </c>
      <c r="AG380" s="137" t="s">
        <v>631</v>
      </c>
      <c r="AH380" s="137" t="s">
        <v>631</v>
      </c>
      <c r="AI380" s="137" t="s">
        <v>631</v>
      </c>
      <c r="AJ380" s="137" t="s">
        <v>631</v>
      </c>
      <c r="AK380" s="137" t="s">
        <v>631</v>
      </c>
      <c r="AL380" s="137" t="s">
        <v>631</v>
      </c>
      <c r="AM380" s="137">
        <v>0</v>
      </c>
      <c r="AN380" s="137">
        <v>0</v>
      </c>
      <c r="AO380" s="137">
        <v>0</v>
      </c>
    </row>
    <row r="381" spans="1:41" ht="18" customHeight="1">
      <c r="A381" s="122" t="s">
        <v>1322</v>
      </c>
      <c r="B381" s="136" t="s">
        <v>1323</v>
      </c>
      <c r="C381" s="137">
        <v>440</v>
      </c>
      <c r="D381" s="137">
        <v>490</v>
      </c>
      <c r="E381" s="137">
        <v>472</v>
      </c>
      <c r="F381" s="137">
        <v>539</v>
      </c>
      <c r="G381" s="137">
        <v>479</v>
      </c>
      <c r="H381" s="137">
        <v>508</v>
      </c>
      <c r="I381" s="137">
        <v>446</v>
      </c>
      <c r="J381" s="137">
        <v>455</v>
      </c>
      <c r="K381" s="137">
        <v>472</v>
      </c>
      <c r="L381" s="137">
        <v>618</v>
      </c>
      <c r="M381" s="137">
        <v>813</v>
      </c>
      <c r="N381" s="137">
        <v>806</v>
      </c>
      <c r="O381" s="137">
        <v>786</v>
      </c>
      <c r="P381" s="137">
        <v>801</v>
      </c>
      <c r="Q381" s="137">
        <v>665</v>
      </c>
      <c r="R381" s="137">
        <v>678</v>
      </c>
      <c r="S381" s="137">
        <v>530</v>
      </c>
      <c r="T381" s="137">
        <v>377</v>
      </c>
      <c r="U381" s="137">
        <v>544</v>
      </c>
      <c r="V381" s="137">
        <v>523</v>
      </c>
      <c r="W381" s="137">
        <v>774</v>
      </c>
      <c r="X381" s="137">
        <v>1052</v>
      </c>
      <c r="Y381" s="137">
        <v>1198</v>
      </c>
      <c r="Z381" s="137">
        <v>1236</v>
      </c>
      <c r="AA381" s="137">
        <v>1332</v>
      </c>
      <c r="AB381" s="137">
        <v>1529</v>
      </c>
      <c r="AC381" s="137">
        <v>360</v>
      </c>
      <c r="AD381" s="137">
        <v>156</v>
      </c>
      <c r="AE381" s="137">
        <v>44</v>
      </c>
      <c r="AF381" s="137">
        <v>13</v>
      </c>
      <c r="AG381" s="137" t="s">
        <v>631</v>
      </c>
      <c r="AH381" s="137" t="s">
        <v>631</v>
      </c>
      <c r="AI381" s="137" t="s">
        <v>631</v>
      </c>
      <c r="AJ381" s="137" t="s">
        <v>631</v>
      </c>
      <c r="AK381" s="137" t="s">
        <v>631</v>
      </c>
      <c r="AL381" s="137">
        <v>0</v>
      </c>
      <c r="AM381" s="137">
        <v>0</v>
      </c>
      <c r="AN381" s="137">
        <v>0</v>
      </c>
      <c r="AO381" s="137">
        <v>0</v>
      </c>
    </row>
    <row r="382" spans="1:41" ht="18" customHeight="1">
      <c r="A382" s="122" t="s">
        <v>1324</v>
      </c>
      <c r="B382" s="136" t="s">
        <v>1325</v>
      </c>
      <c r="C382" s="137">
        <v>187</v>
      </c>
      <c r="D382" s="137">
        <v>1055</v>
      </c>
      <c r="E382" s="137">
        <v>3154</v>
      </c>
      <c r="F382" s="137">
        <v>2969</v>
      </c>
      <c r="G382" s="137">
        <v>1968</v>
      </c>
      <c r="H382" s="137">
        <v>2288</v>
      </c>
      <c r="I382" s="137">
        <v>1673</v>
      </c>
      <c r="J382" s="137">
        <v>1547</v>
      </c>
      <c r="K382" s="137">
        <v>1523</v>
      </c>
      <c r="L382" s="137">
        <v>80</v>
      </c>
      <c r="M382" s="137">
        <v>68</v>
      </c>
      <c r="N382" s="137">
        <v>66</v>
      </c>
      <c r="O382" s="137">
        <v>60</v>
      </c>
      <c r="P382" s="137">
        <v>55</v>
      </c>
      <c r="Q382" s="137">
        <v>45</v>
      </c>
      <c r="R382" s="137">
        <v>39</v>
      </c>
      <c r="S382" s="137">
        <v>38</v>
      </c>
      <c r="T382" s="137">
        <v>33</v>
      </c>
      <c r="U382" s="137">
        <v>25</v>
      </c>
      <c r="V382" s="137">
        <v>20</v>
      </c>
      <c r="W382" s="137">
        <v>19</v>
      </c>
      <c r="X382" s="137">
        <v>15</v>
      </c>
      <c r="Y382" s="137">
        <v>10</v>
      </c>
      <c r="Z382" s="137">
        <v>10</v>
      </c>
      <c r="AA382" s="137">
        <v>7</v>
      </c>
      <c r="AB382" s="137" t="s">
        <v>631</v>
      </c>
      <c r="AC382" s="137" t="s">
        <v>631</v>
      </c>
      <c r="AD382" s="137" t="s">
        <v>631</v>
      </c>
      <c r="AE382" s="137">
        <v>0</v>
      </c>
      <c r="AF382" s="137">
        <v>0</v>
      </c>
      <c r="AG382" s="137">
        <v>0</v>
      </c>
      <c r="AH382" s="137">
        <v>0</v>
      </c>
      <c r="AI382" s="137">
        <v>0</v>
      </c>
      <c r="AJ382" s="137">
        <v>0</v>
      </c>
      <c r="AK382" s="137">
        <v>0</v>
      </c>
      <c r="AL382" s="137">
        <v>0</v>
      </c>
      <c r="AM382" s="137">
        <v>0</v>
      </c>
      <c r="AN382" s="137">
        <v>0</v>
      </c>
      <c r="AO382" s="137">
        <v>0</v>
      </c>
    </row>
    <row r="383" spans="1:41" ht="18" customHeight="1">
      <c r="A383" s="122" t="s">
        <v>1326</v>
      </c>
      <c r="B383" s="136" t="s">
        <v>1327</v>
      </c>
      <c r="C383" s="137">
        <v>186</v>
      </c>
      <c r="D383" s="137">
        <v>172</v>
      </c>
      <c r="E383" s="137">
        <v>163</v>
      </c>
      <c r="F383" s="137">
        <v>158</v>
      </c>
      <c r="G383" s="137">
        <v>130</v>
      </c>
      <c r="H383" s="137">
        <v>136</v>
      </c>
      <c r="I383" s="137">
        <v>129</v>
      </c>
      <c r="J383" s="137">
        <v>151</v>
      </c>
      <c r="K383" s="137">
        <v>182</v>
      </c>
      <c r="L383" s="137">
        <v>1680</v>
      </c>
      <c r="M383" s="137">
        <v>1670</v>
      </c>
      <c r="N383" s="137">
        <v>1659</v>
      </c>
      <c r="O383" s="137">
        <v>1413</v>
      </c>
      <c r="P383" s="137">
        <v>1490</v>
      </c>
      <c r="Q383" s="137">
        <v>1328</v>
      </c>
      <c r="R383" s="137">
        <v>1099</v>
      </c>
      <c r="S383" s="137">
        <v>915</v>
      </c>
      <c r="T383" s="137">
        <v>838</v>
      </c>
      <c r="U383" s="137">
        <v>173</v>
      </c>
      <c r="V383" s="137">
        <v>132</v>
      </c>
      <c r="W383" s="137">
        <v>31</v>
      </c>
      <c r="X383" s="137">
        <v>220</v>
      </c>
      <c r="Y383" s="137">
        <v>177</v>
      </c>
      <c r="Z383" s="137">
        <v>121</v>
      </c>
      <c r="AA383" s="137">
        <v>90</v>
      </c>
      <c r="AB383" s="137">
        <v>61</v>
      </c>
      <c r="AC383" s="137">
        <v>42</v>
      </c>
      <c r="AD383" s="137">
        <v>15</v>
      </c>
      <c r="AE383" s="137">
        <v>5</v>
      </c>
      <c r="AF383" s="137">
        <v>5</v>
      </c>
      <c r="AG383" s="137" t="s">
        <v>631</v>
      </c>
      <c r="AH383" s="137" t="s">
        <v>631</v>
      </c>
      <c r="AI383" s="137">
        <v>0</v>
      </c>
      <c r="AJ383" s="137">
        <v>0</v>
      </c>
      <c r="AK383" s="137">
        <v>0</v>
      </c>
      <c r="AL383" s="137">
        <v>0</v>
      </c>
      <c r="AM383" s="137">
        <v>0</v>
      </c>
      <c r="AN383" s="137">
        <v>0</v>
      </c>
      <c r="AO383" s="137">
        <v>0</v>
      </c>
    </row>
    <row r="384" spans="1:41" ht="18" customHeight="1">
      <c r="A384" s="122" t="s">
        <v>1328</v>
      </c>
      <c r="B384" s="136" t="s">
        <v>1329</v>
      </c>
      <c r="C384" s="137">
        <v>392</v>
      </c>
      <c r="D384" s="137">
        <v>348</v>
      </c>
      <c r="E384" s="137">
        <v>322</v>
      </c>
      <c r="F384" s="137">
        <v>310</v>
      </c>
      <c r="G384" s="137">
        <v>281</v>
      </c>
      <c r="H384" s="137">
        <v>275</v>
      </c>
      <c r="I384" s="137">
        <v>259</v>
      </c>
      <c r="J384" s="137">
        <v>243</v>
      </c>
      <c r="K384" s="137">
        <v>230</v>
      </c>
      <c r="L384" s="137">
        <v>212</v>
      </c>
      <c r="M384" s="137">
        <v>194</v>
      </c>
      <c r="N384" s="137">
        <v>177</v>
      </c>
      <c r="O384" s="137">
        <v>165</v>
      </c>
      <c r="P384" s="137">
        <v>142</v>
      </c>
      <c r="Q384" s="137">
        <v>122</v>
      </c>
      <c r="R384" s="137">
        <v>110</v>
      </c>
      <c r="S384" s="137">
        <v>91</v>
      </c>
      <c r="T384" s="137">
        <v>77</v>
      </c>
      <c r="U384" s="137">
        <v>69</v>
      </c>
      <c r="V384" s="137">
        <v>66</v>
      </c>
      <c r="W384" s="137">
        <v>62</v>
      </c>
      <c r="X384" s="137">
        <v>61</v>
      </c>
      <c r="Y384" s="137">
        <v>44</v>
      </c>
      <c r="Z384" s="137">
        <v>42</v>
      </c>
      <c r="AA384" s="137">
        <v>32</v>
      </c>
      <c r="AB384" s="137">
        <v>26</v>
      </c>
      <c r="AC384" s="137">
        <v>15</v>
      </c>
      <c r="AD384" s="137">
        <v>9</v>
      </c>
      <c r="AE384" s="137" t="s">
        <v>631</v>
      </c>
      <c r="AF384" s="137" t="s">
        <v>631</v>
      </c>
      <c r="AG384" s="137" t="s">
        <v>631</v>
      </c>
      <c r="AH384" s="137" t="s">
        <v>631</v>
      </c>
      <c r="AI384" s="137" t="s">
        <v>631</v>
      </c>
      <c r="AJ384" s="137" t="s">
        <v>631</v>
      </c>
      <c r="AK384" s="137" t="s">
        <v>631</v>
      </c>
      <c r="AL384" s="137" t="s">
        <v>631</v>
      </c>
      <c r="AM384" s="137">
        <v>0</v>
      </c>
      <c r="AN384" s="137">
        <v>0</v>
      </c>
      <c r="AO384" s="137">
        <v>0</v>
      </c>
    </row>
    <row r="385" spans="1:41" ht="18" customHeight="1">
      <c r="A385" s="122" t="s">
        <v>1330</v>
      </c>
      <c r="B385" s="136" t="s">
        <v>1331</v>
      </c>
      <c r="C385" s="137">
        <v>256</v>
      </c>
      <c r="D385" s="137">
        <v>233</v>
      </c>
      <c r="E385" s="137">
        <v>204</v>
      </c>
      <c r="F385" s="137">
        <v>180</v>
      </c>
      <c r="G385" s="137">
        <v>158</v>
      </c>
      <c r="H385" s="137">
        <v>157</v>
      </c>
      <c r="I385" s="137">
        <v>137</v>
      </c>
      <c r="J385" s="137">
        <v>128</v>
      </c>
      <c r="K385" s="137">
        <v>126</v>
      </c>
      <c r="L385" s="137">
        <v>121</v>
      </c>
      <c r="M385" s="137">
        <v>110</v>
      </c>
      <c r="N385" s="137">
        <v>102</v>
      </c>
      <c r="O385" s="137">
        <v>91</v>
      </c>
      <c r="P385" s="137">
        <v>82</v>
      </c>
      <c r="Q385" s="137">
        <v>71</v>
      </c>
      <c r="R385" s="137">
        <v>66</v>
      </c>
      <c r="S385" s="137">
        <v>52</v>
      </c>
      <c r="T385" s="137">
        <v>49</v>
      </c>
      <c r="U385" s="137">
        <v>42</v>
      </c>
      <c r="V385" s="137">
        <v>39</v>
      </c>
      <c r="W385" s="137">
        <v>32</v>
      </c>
      <c r="X385" s="137">
        <v>33</v>
      </c>
      <c r="Y385" s="137">
        <v>27</v>
      </c>
      <c r="Z385" s="137">
        <v>21</v>
      </c>
      <c r="AA385" s="137">
        <v>16</v>
      </c>
      <c r="AB385" s="137">
        <v>13</v>
      </c>
      <c r="AC385" s="137">
        <v>11</v>
      </c>
      <c r="AD385" s="137">
        <v>9</v>
      </c>
      <c r="AE385" s="137" t="s">
        <v>631</v>
      </c>
      <c r="AF385" s="137">
        <v>0</v>
      </c>
      <c r="AG385" s="137">
        <v>0</v>
      </c>
      <c r="AH385" s="137">
        <v>0</v>
      </c>
      <c r="AI385" s="137">
        <v>0</v>
      </c>
      <c r="AJ385" s="137">
        <v>0</v>
      </c>
      <c r="AK385" s="137">
        <v>0</v>
      </c>
      <c r="AL385" s="137">
        <v>0</v>
      </c>
      <c r="AM385" s="137">
        <v>0</v>
      </c>
      <c r="AN385" s="137">
        <v>0</v>
      </c>
      <c r="AO385" s="137">
        <v>0</v>
      </c>
    </row>
    <row r="386" spans="1:41" ht="18" customHeight="1">
      <c r="A386" s="122"/>
      <c r="B386" s="136" t="s">
        <v>727</v>
      </c>
      <c r="C386" s="137" t="s">
        <v>631</v>
      </c>
      <c r="D386" s="137">
        <v>0</v>
      </c>
      <c r="E386" s="137">
        <v>0</v>
      </c>
      <c r="F386" s="137">
        <v>0</v>
      </c>
      <c r="G386" s="137">
        <v>0</v>
      </c>
      <c r="H386" s="137">
        <v>0</v>
      </c>
      <c r="I386" s="137">
        <v>0</v>
      </c>
      <c r="J386" s="137">
        <v>0</v>
      </c>
      <c r="K386" s="137">
        <v>0</v>
      </c>
      <c r="L386" s="137">
        <v>0</v>
      </c>
      <c r="M386" s="137">
        <v>0</v>
      </c>
      <c r="N386" s="137">
        <v>0</v>
      </c>
      <c r="O386" s="137">
        <v>0</v>
      </c>
      <c r="P386" s="137">
        <v>0</v>
      </c>
      <c r="Q386" s="137">
        <v>0</v>
      </c>
      <c r="R386" s="137">
        <v>0</v>
      </c>
      <c r="S386" s="137">
        <v>0</v>
      </c>
      <c r="T386" s="137">
        <v>0</v>
      </c>
      <c r="U386" s="137">
        <v>0</v>
      </c>
      <c r="V386" s="137">
        <v>0</v>
      </c>
      <c r="W386" s="137">
        <v>0</v>
      </c>
      <c r="X386" s="137">
        <v>0</v>
      </c>
      <c r="Y386" s="137">
        <v>0</v>
      </c>
      <c r="Z386" s="137">
        <v>0</v>
      </c>
      <c r="AA386" s="137">
        <v>0</v>
      </c>
      <c r="AB386" s="137">
        <v>0</v>
      </c>
      <c r="AC386" s="137">
        <v>0</v>
      </c>
      <c r="AD386" s="137">
        <v>0</v>
      </c>
      <c r="AE386" s="137">
        <v>0</v>
      </c>
      <c r="AF386" s="137">
        <v>0</v>
      </c>
      <c r="AG386" s="137">
        <v>0</v>
      </c>
      <c r="AH386" s="137">
        <v>0</v>
      </c>
      <c r="AI386" s="137">
        <v>0</v>
      </c>
      <c r="AJ386" s="137">
        <v>0</v>
      </c>
      <c r="AK386" s="137">
        <v>0</v>
      </c>
      <c r="AL386" s="137">
        <v>0</v>
      </c>
      <c r="AM386" s="137">
        <v>0</v>
      </c>
      <c r="AN386" s="137">
        <v>0</v>
      </c>
      <c r="AO386" s="137">
        <v>0</v>
      </c>
    </row>
    <row r="387" spans="1:41" ht="18" customHeight="1">
      <c r="A387" s="122" t="s">
        <v>1332</v>
      </c>
      <c r="B387" s="136" t="s">
        <v>1333</v>
      </c>
      <c r="C387" s="137">
        <v>1063</v>
      </c>
      <c r="D387" s="137">
        <v>892</v>
      </c>
      <c r="E387" s="137">
        <v>789</v>
      </c>
      <c r="F387" s="137">
        <v>739</v>
      </c>
      <c r="G387" s="137">
        <v>658</v>
      </c>
      <c r="H387" s="137">
        <v>638</v>
      </c>
      <c r="I387" s="137">
        <v>594</v>
      </c>
      <c r="J387" s="137">
        <v>532</v>
      </c>
      <c r="K387" s="137">
        <v>491</v>
      </c>
      <c r="L387" s="137">
        <v>446</v>
      </c>
      <c r="M387" s="137">
        <v>411</v>
      </c>
      <c r="N387" s="137">
        <v>394</v>
      </c>
      <c r="O387" s="137">
        <v>357</v>
      </c>
      <c r="P387" s="137">
        <v>344</v>
      </c>
      <c r="Q387" s="137">
        <v>307</v>
      </c>
      <c r="R387" s="137">
        <v>281</v>
      </c>
      <c r="S387" s="137">
        <v>248</v>
      </c>
      <c r="T387" s="137">
        <v>233</v>
      </c>
      <c r="U387" s="137">
        <v>198</v>
      </c>
      <c r="V387" s="137">
        <v>171</v>
      </c>
      <c r="W387" s="137">
        <v>161</v>
      </c>
      <c r="X387" s="137">
        <v>147</v>
      </c>
      <c r="Y387" s="137">
        <v>108</v>
      </c>
      <c r="Z387" s="137">
        <v>84</v>
      </c>
      <c r="AA387" s="137">
        <v>67</v>
      </c>
      <c r="AB387" s="137">
        <v>48</v>
      </c>
      <c r="AC387" s="137">
        <v>37</v>
      </c>
      <c r="AD387" s="137">
        <v>27</v>
      </c>
      <c r="AE387" s="137">
        <v>17</v>
      </c>
      <c r="AF387" s="137">
        <v>9</v>
      </c>
      <c r="AG387" s="137">
        <v>9</v>
      </c>
      <c r="AH387" s="137">
        <v>7</v>
      </c>
      <c r="AI387" s="137">
        <v>5</v>
      </c>
      <c r="AJ387" s="137" t="s">
        <v>631</v>
      </c>
      <c r="AK387" s="137">
        <v>5</v>
      </c>
      <c r="AL387" s="137" t="s">
        <v>631</v>
      </c>
      <c r="AM387" s="137">
        <v>0</v>
      </c>
      <c r="AN387" s="137">
        <v>0</v>
      </c>
      <c r="AO387" s="137">
        <v>0</v>
      </c>
    </row>
    <row r="388" spans="1:41" ht="18" customHeight="1">
      <c r="A388" s="122" t="s">
        <v>1334</v>
      </c>
      <c r="B388" s="136" t="s">
        <v>1335</v>
      </c>
      <c r="C388" s="137">
        <v>243</v>
      </c>
      <c r="D388" s="137">
        <v>208</v>
      </c>
      <c r="E388" s="137">
        <v>180</v>
      </c>
      <c r="F388" s="137">
        <v>172</v>
      </c>
      <c r="G388" s="137">
        <v>161</v>
      </c>
      <c r="H388" s="137">
        <v>150</v>
      </c>
      <c r="I388" s="137">
        <v>137</v>
      </c>
      <c r="J388" s="137">
        <v>116</v>
      </c>
      <c r="K388" s="137">
        <v>102</v>
      </c>
      <c r="L388" s="137">
        <v>97</v>
      </c>
      <c r="M388" s="137">
        <v>90</v>
      </c>
      <c r="N388" s="137">
        <v>79</v>
      </c>
      <c r="O388" s="137">
        <v>73</v>
      </c>
      <c r="P388" s="137">
        <v>69</v>
      </c>
      <c r="Q388" s="137">
        <v>61</v>
      </c>
      <c r="R388" s="137">
        <v>51</v>
      </c>
      <c r="S388" s="137">
        <v>45</v>
      </c>
      <c r="T388" s="137">
        <v>39</v>
      </c>
      <c r="U388" s="137">
        <v>35</v>
      </c>
      <c r="V388" s="137">
        <v>31</v>
      </c>
      <c r="W388" s="137">
        <v>30</v>
      </c>
      <c r="X388" s="137">
        <v>23</v>
      </c>
      <c r="Y388" s="137">
        <v>14</v>
      </c>
      <c r="Z388" s="137">
        <v>11</v>
      </c>
      <c r="AA388" s="137">
        <v>9</v>
      </c>
      <c r="AB388" s="137">
        <v>6</v>
      </c>
      <c r="AC388" s="137">
        <v>6</v>
      </c>
      <c r="AD388" s="137">
        <v>6</v>
      </c>
      <c r="AE388" s="137" t="s">
        <v>631</v>
      </c>
      <c r="AF388" s="137" t="s">
        <v>631</v>
      </c>
      <c r="AG388" s="137" t="s">
        <v>631</v>
      </c>
      <c r="AH388" s="137" t="s">
        <v>631</v>
      </c>
      <c r="AI388" s="137">
        <v>0</v>
      </c>
      <c r="AJ388" s="137">
        <v>0</v>
      </c>
      <c r="AK388" s="137">
        <v>0</v>
      </c>
      <c r="AL388" s="137">
        <v>0</v>
      </c>
      <c r="AM388" s="137">
        <v>0</v>
      </c>
      <c r="AN388" s="137">
        <v>0</v>
      </c>
      <c r="AO388" s="137">
        <v>0</v>
      </c>
    </row>
    <row r="389" spans="1:41" ht="18" customHeight="1">
      <c r="A389" s="122" t="s">
        <v>1336</v>
      </c>
      <c r="B389" s="136" t="s">
        <v>1337</v>
      </c>
      <c r="C389" s="137">
        <v>224</v>
      </c>
      <c r="D389" s="137">
        <v>192</v>
      </c>
      <c r="E389" s="137">
        <v>169</v>
      </c>
      <c r="F389" s="137">
        <v>157</v>
      </c>
      <c r="G389" s="137">
        <v>141</v>
      </c>
      <c r="H389" s="137">
        <v>144</v>
      </c>
      <c r="I389" s="137">
        <v>142</v>
      </c>
      <c r="J389" s="137">
        <v>126</v>
      </c>
      <c r="K389" s="137">
        <v>113</v>
      </c>
      <c r="L389" s="137">
        <v>94</v>
      </c>
      <c r="M389" s="137">
        <v>87</v>
      </c>
      <c r="N389" s="137">
        <v>79</v>
      </c>
      <c r="O389" s="137">
        <v>75</v>
      </c>
      <c r="P389" s="137">
        <v>77</v>
      </c>
      <c r="Q389" s="137">
        <v>68</v>
      </c>
      <c r="R389" s="137">
        <v>59</v>
      </c>
      <c r="S389" s="137">
        <v>52</v>
      </c>
      <c r="T389" s="137">
        <v>52</v>
      </c>
      <c r="U389" s="137">
        <v>46</v>
      </c>
      <c r="V389" s="137">
        <v>42</v>
      </c>
      <c r="W389" s="137">
        <v>40</v>
      </c>
      <c r="X389" s="137">
        <v>39</v>
      </c>
      <c r="Y389" s="137">
        <v>29</v>
      </c>
      <c r="Z389" s="137">
        <v>23</v>
      </c>
      <c r="AA389" s="137">
        <v>16</v>
      </c>
      <c r="AB389" s="137">
        <v>11</v>
      </c>
      <c r="AC389" s="137">
        <v>8</v>
      </c>
      <c r="AD389" s="137">
        <v>6</v>
      </c>
      <c r="AE389" s="137" t="s">
        <v>631</v>
      </c>
      <c r="AF389" s="137" t="s">
        <v>631</v>
      </c>
      <c r="AG389" s="137" t="s">
        <v>631</v>
      </c>
      <c r="AH389" s="137" t="s">
        <v>631</v>
      </c>
      <c r="AI389" s="137" t="s">
        <v>631</v>
      </c>
      <c r="AJ389" s="137" t="s">
        <v>631</v>
      </c>
      <c r="AK389" s="137" t="s">
        <v>631</v>
      </c>
      <c r="AL389" s="137">
        <v>0</v>
      </c>
      <c r="AM389" s="137">
        <v>0</v>
      </c>
      <c r="AN389" s="137">
        <v>0</v>
      </c>
      <c r="AO389" s="137">
        <v>0</v>
      </c>
    </row>
    <row r="390" spans="1:41" ht="18" customHeight="1">
      <c r="A390" s="122" t="s">
        <v>1338</v>
      </c>
      <c r="B390" s="136" t="s">
        <v>1339</v>
      </c>
      <c r="C390" s="137">
        <v>269</v>
      </c>
      <c r="D390" s="137">
        <v>222</v>
      </c>
      <c r="E390" s="137">
        <v>203</v>
      </c>
      <c r="F390" s="137">
        <v>197</v>
      </c>
      <c r="G390" s="137">
        <v>172</v>
      </c>
      <c r="H390" s="137">
        <v>167</v>
      </c>
      <c r="I390" s="137">
        <v>155</v>
      </c>
      <c r="J390" s="137">
        <v>141</v>
      </c>
      <c r="K390" s="137">
        <v>137</v>
      </c>
      <c r="L390" s="137">
        <v>127</v>
      </c>
      <c r="M390" s="137">
        <v>121</v>
      </c>
      <c r="N390" s="137">
        <v>119</v>
      </c>
      <c r="O390" s="137">
        <v>105</v>
      </c>
      <c r="P390" s="137">
        <v>104</v>
      </c>
      <c r="Q390" s="137">
        <v>94</v>
      </c>
      <c r="R390" s="137">
        <v>94</v>
      </c>
      <c r="S390" s="137">
        <v>80</v>
      </c>
      <c r="T390" s="137">
        <v>74</v>
      </c>
      <c r="U390" s="137">
        <v>56</v>
      </c>
      <c r="V390" s="137">
        <v>48</v>
      </c>
      <c r="W390" s="137">
        <v>42</v>
      </c>
      <c r="X390" s="137">
        <v>42</v>
      </c>
      <c r="Y390" s="137">
        <v>31</v>
      </c>
      <c r="Z390" s="137">
        <v>22</v>
      </c>
      <c r="AA390" s="137">
        <v>17</v>
      </c>
      <c r="AB390" s="137">
        <v>15</v>
      </c>
      <c r="AC390" s="137">
        <v>13</v>
      </c>
      <c r="AD390" s="137">
        <v>9</v>
      </c>
      <c r="AE390" s="137">
        <v>6</v>
      </c>
      <c r="AF390" s="137" t="s">
        <v>631</v>
      </c>
      <c r="AG390" s="137" t="s">
        <v>631</v>
      </c>
      <c r="AH390" s="137" t="s">
        <v>631</v>
      </c>
      <c r="AI390" s="137" t="s">
        <v>631</v>
      </c>
      <c r="AJ390" s="137" t="s">
        <v>631</v>
      </c>
      <c r="AK390" s="137" t="s">
        <v>631</v>
      </c>
      <c r="AL390" s="137" t="s">
        <v>631</v>
      </c>
      <c r="AM390" s="137">
        <v>0</v>
      </c>
      <c r="AN390" s="137">
        <v>0</v>
      </c>
      <c r="AO390" s="137">
        <v>0</v>
      </c>
    </row>
    <row r="391" spans="1:41" ht="18" customHeight="1">
      <c r="A391" s="122" t="s">
        <v>1340</v>
      </c>
      <c r="B391" s="136" t="s">
        <v>1341</v>
      </c>
      <c r="C391" s="137">
        <v>327</v>
      </c>
      <c r="D391" s="137">
        <v>270</v>
      </c>
      <c r="E391" s="137">
        <v>237</v>
      </c>
      <c r="F391" s="137">
        <v>213</v>
      </c>
      <c r="G391" s="137">
        <v>184</v>
      </c>
      <c r="H391" s="137">
        <v>177</v>
      </c>
      <c r="I391" s="137">
        <v>160</v>
      </c>
      <c r="J391" s="137">
        <v>149</v>
      </c>
      <c r="K391" s="137">
        <v>139</v>
      </c>
      <c r="L391" s="137">
        <v>128</v>
      </c>
      <c r="M391" s="137">
        <v>113</v>
      </c>
      <c r="N391" s="137">
        <v>117</v>
      </c>
      <c r="O391" s="137">
        <v>104</v>
      </c>
      <c r="P391" s="137">
        <v>94</v>
      </c>
      <c r="Q391" s="137">
        <v>84</v>
      </c>
      <c r="R391" s="137">
        <v>77</v>
      </c>
      <c r="S391" s="137">
        <v>71</v>
      </c>
      <c r="T391" s="137">
        <v>68</v>
      </c>
      <c r="U391" s="137">
        <v>61</v>
      </c>
      <c r="V391" s="137">
        <v>50</v>
      </c>
      <c r="W391" s="137">
        <v>49</v>
      </c>
      <c r="X391" s="137">
        <v>43</v>
      </c>
      <c r="Y391" s="137">
        <v>34</v>
      </c>
      <c r="Z391" s="137">
        <v>28</v>
      </c>
      <c r="AA391" s="137">
        <v>25</v>
      </c>
      <c r="AB391" s="137">
        <v>16</v>
      </c>
      <c r="AC391" s="137">
        <v>10</v>
      </c>
      <c r="AD391" s="137">
        <v>6</v>
      </c>
      <c r="AE391" s="137">
        <v>5</v>
      </c>
      <c r="AF391" s="137" t="s">
        <v>631</v>
      </c>
      <c r="AG391" s="137" t="s">
        <v>631</v>
      </c>
      <c r="AH391" s="137" t="s">
        <v>631</v>
      </c>
      <c r="AI391" s="137" t="s">
        <v>631</v>
      </c>
      <c r="AJ391" s="137" t="s">
        <v>631</v>
      </c>
      <c r="AK391" s="137" t="s">
        <v>631</v>
      </c>
      <c r="AL391" s="137" t="s">
        <v>631</v>
      </c>
      <c r="AM391" s="137">
        <v>0</v>
      </c>
      <c r="AN391" s="137">
        <v>0</v>
      </c>
      <c r="AO391" s="137">
        <v>0</v>
      </c>
    </row>
    <row r="392" spans="1:41" ht="18" customHeight="1">
      <c r="A392" s="122"/>
      <c r="B392" s="136" t="s">
        <v>650</v>
      </c>
      <c r="C392" s="137" t="s">
        <v>631</v>
      </c>
      <c r="D392" s="137" t="s">
        <v>631</v>
      </c>
      <c r="E392" s="137">
        <v>0</v>
      </c>
      <c r="F392" s="137" t="s">
        <v>631</v>
      </c>
      <c r="G392" s="137">
        <v>0</v>
      </c>
      <c r="H392" s="137">
        <v>0</v>
      </c>
      <c r="I392" s="137">
        <v>0</v>
      </c>
      <c r="J392" s="137">
        <v>0</v>
      </c>
      <c r="K392" s="137">
        <v>0</v>
      </c>
      <c r="L392" s="137">
        <v>0</v>
      </c>
      <c r="M392" s="137">
        <v>0</v>
      </c>
      <c r="N392" s="137">
        <v>0</v>
      </c>
      <c r="O392" s="137">
        <v>0</v>
      </c>
      <c r="P392" s="137" t="s">
        <v>631</v>
      </c>
      <c r="Q392" s="137">
        <v>0</v>
      </c>
      <c r="R392" s="137">
        <v>0</v>
      </c>
      <c r="S392" s="137">
        <v>0</v>
      </c>
      <c r="T392" s="137">
        <v>0</v>
      </c>
      <c r="U392" s="137">
        <v>0</v>
      </c>
      <c r="V392" s="137">
        <v>0</v>
      </c>
      <c r="W392" s="137">
        <v>0</v>
      </c>
      <c r="X392" s="137">
        <v>0</v>
      </c>
      <c r="Y392" s="137">
        <v>0</v>
      </c>
      <c r="Z392" s="137">
        <v>0</v>
      </c>
      <c r="AA392" s="137">
        <v>0</v>
      </c>
      <c r="AB392" s="137">
        <v>0</v>
      </c>
      <c r="AC392" s="137">
        <v>0</v>
      </c>
      <c r="AD392" s="137">
        <v>0</v>
      </c>
      <c r="AE392" s="137">
        <v>0</v>
      </c>
      <c r="AF392" s="137">
        <v>0</v>
      </c>
      <c r="AG392" s="137">
        <v>0</v>
      </c>
      <c r="AH392" s="137">
        <v>0</v>
      </c>
      <c r="AI392" s="137">
        <v>0</v>
      </c>
      <c r="AJ392" s="137">
        <v>0</v>
      </c>
      <c r="AK392" s="137">
        <v>0</v>
      </c>
      <c r="AL392" s="137">
        <v>0</v>
      </c>
      <c r="AM392" s="137">
        <v>0</v>
      </c>
      <c r="AN392" s="137">
        <v>0</v>
      </c>
      <c r="AO392" s="137">
        <v>0</v>
      </c>
    </row>
    <row r="393" spans="1:41" ht="18" customHeight="1">
      <c r="A393" s="122" t="s">
        <v>1342</v>
      </c>
      <c r="B393" s="136" t="s">
        <v>548</v>
      </c>
      <c r="C393" s="137">
        <v>4264</v>
      </c>
      <c r="D393" s="137">
        <v>3614</v>
      </c>
      <c r="E393" s="137">
        <v>3197</v>
      </c>
      <c r="F393" s="137">
        <v>3002</v>
      </c>
      <c r="G393" s="137">
        <v>2669</v>
      </c>
      <c r="H393" s="137">
        <v>2698</v>
      </c>
      <c r="I393" s="137">
        <v>2295</v>
      </c>
      <c r="J393" s="137">
        <v>2148</v>
      </c>
      <c r="K393" s="137">
        <v>2073</v>
      </c>
      <c r="L393" s="137">
        <v>1978</v>
      </c>
      <c r="M393" s="137">
        <v>1840</v>
      </c>
      <c r="N393" s="137">
        <v>1703</v>
      </c>
      <c r="O393" s="137">
        <v>1529</v>
      </c>
      <c r="P393" s="137">
        <v>1376</v>
      </c>
      <c r="Q393" s="137">
        <v>1253</v>
      </c>
      <c r="R393" s="137">
        <v>1126</v>
      </c>
      <c r="S393" s="137">
        <v>1008</v>
      </c>
      <c r="T393" s="137">
        <v>930</v>
      </c>
      <c r="U393" s="137">
        <v>796</v>
      </c>
      <c r="V393" s="137">
        <v>721</v>
      </c>
      <c r="W393" s="137">
        <v>628</v>
      </c>
      <c r="X393" s="137">
        <v>564</v>
      </c>
      <c r="Y393" s="137">
        <v>452</v>
      </c>
      <c r="Z393" s="137">
        <v>398</v>
      </c>
      <c r="AA393" s="137">
        <v>325</v>
      </c>
      <c r="AB393" s="137">
        <v>243</v>
      </c>
      <c r="AC393" s="137">
        <v>160</v>
      </c>
      <c r="AD393" s="137">
        <v>117</v>
      </c>
      <c r="AE393" s="137">
        <v>57</v>
      </c>
      <c r="AF393" s="137">
        <v>23</v>
      </c>
      <c r="AG393" s="137">
        <v>18</v>
      </c>
      <c r="AH393" s="137">
        <v>13</v>
      </c>
      <c r="AI393" s="137">
        <v>11</v>
      </c>
      <c r="AJ393" s="137">
        <v>10</v>
      </c>
      <c r="AK393" s="137">
        <v>7</v>
      </c>
      <c r="AL393" s="137">
        <v>6</v>
      </c>
      <c r="AM393" s="137">
        <v>0</v>
      </c>
      <c r="AN393" s="137">
        <v>0</v>
      </c>
      <c r="AO393" s="137">
        <v>0</v>
      </c>
    </row>
    <row r="394" spans="1:41" ht="18" customHeight="1">
      <c r="A394" s="122" t="s">
        <v>1343</v>
      </c>
      <c r="B394" s="136" t="s">
        <v>1344</v>
      </c>
      <c r="C394" s="137">
        <v>256</v>
      </c>
      <c r="D394" s="137">
        <v>225</v>
      </c>
      <c r="E394" s="137">
        <v>205</v>
      </c>
      <c r="F394" s="137">
        <v>200</v>
      </c>
      <c r="G394" s="137">
        <v>182</v>
      </c>
      <c r="H394" s="137">
        <v>182</v>
      </c>
      <c r="I394" s="137">
        <v>163</v>
      </c>
      <c r="J394" s="137">
        <v>148</v>
      </c>
      <c r="K394" s="137">
        <v>133</v>
      </c>
      <c r="L394" s="137">
        <v>127</v>
      </c>
      <c r="M394" s="137">
        <v>112</v>
      </c>
      <c r="N394" s="137">
        <v>104</v>
      </c>
      <c r="O394" s="137">
        <v>86</v>
      </c>
      <c r="P394" s="137">
        <v>72</v>
      </c>
      <c r="Q394" s="137">
        <v>75</v>
      </c>
      <c r="R394" s="137">
        <v>60</v>
      </c>
      <c r="S394" s="137">
        <v>48</v>
      </c>
      <c r="T394" s="137">
        <v>41</v>
      </c>
      <c r="U394" s="137">
        <v>41</v>
      </c>
      <c r="V394" s="137">
        <v>34</v>
      </c>
      <c r="W394" s="137">
        <v>33</v>
      </c>
      <c r="X394" s="137">
        <v>28</v>
      </c>
      <c r="Y394" s="137">
        <v>24</v>
      </c>
      <c r="Z394" s="137">
        <v>18</v>
      </c>
      <c r="AA394" s="137">
        <v>17</v>
      </c>
      <c r="AB394" s="137">
        <v>10</v>
      </c>
      <c r="AC394" s="137">
        <v>5</v>
      </c>
      <c r="AD394" s="137" t="s">
        <v>631</v>
      </c>
      <c r="AE394" s="137" t="s">
        <v>631</v>
      </c>
      <c r="AF394" s="137" t="s">
        <v>631</v>
      </c>
      <c r="AG394" s="137" t="s">
        <v>631</v>
      </c>
      <c r="AH394" s="137" t="s">
        <v>631</v>
      </c>
      <c r="AI394" s="137">
        <v>0</v>
      </c>
      <c r="AJ394" s="137">
        <v>0</v>
      </c>
      <c r="AK394" s="137">
        <v>0</v>
      </c>
      <c r="AL394" s="137">
        <v>0</v>
      </c>
      <c r="AM394" s="137">
        <v>0</v>
      </c>
      <c r="AN394" s="137">
        <v>0</v>
      </c>
      <c r="AO394" s="137">
        <v>0</v>
      </c>
    </row>
    <row r="395" spans="1:41" ht="18" customHeight="1">
      <c r="A395" s="122" t="s">
        <v>1345</v>
      </c>
      <c r="B395" s="136" t="s">
        <v>1346</v>
      </c>
      <c r="C395" s="137">
        <v>98</v>
      </c>
      <c r="D395" s="137">
        <v>73</v>
      </c>
      <c r="E395" s="137">
        <v>66</v>
      </c>
      <c r="F395" s="137">
        <v>68</v>
      </c>
      <c r="G395" s="137">
        <v>53</v>
      </c>
      <c r="H395" s="137">
        <v>54</v>
      </c>
      <c r="I395" s="137">
        <v>53</v>
      </c>
      <c r="J395" s="137">
        <v>46</v>
      </c>
      <c r="K395" s="137">
        <v>42</v>
      </c>
      <c r="L395" s="137">
        <v>42</v>
      </c>
      <c r="M395" s="137">
        <v>42</v>
      </c>
      <c r="N395" s="137">
        <v>43</v>
      </c>
      <c r="O395" s="137">
        <v>39</v>
      </c>
      <c r="P395" s="137">
        <v>38</v>
      </c>
      <c r="Q395" s="137">
        <v>33</v>
      </c>
      <c r="R395" s="137">
        <v>34</v>
      </c>
      <c r="S395" s="137">
        <v>35</v>
      </c>
      <c r="T395" s="137">
        <v>34</v>
      </c>
      <c r="U395" s="137">
        <v>30</v>
      </c>
      <c r="V395" s="137">
        <v>29</v>
      </c>
      <c r="W395" s="137">
        <v>25</v>
      </c>
      <c r="X395" s="137">
        <v>25</v>
      </c>
      <c r="Y395" s="137">
        <v>23</v>
      </c>
      <c r="Z395" s="137">
        <v>21</v>
      </c>
      <c r="AA395" s="137">
        <v>15</v>
      </c>
      <c r="AB395" s="137">
        <v>13</v>
      </c>
      <c r="AC395" s="137">
        <v>9</v>
      </c>
      <c r="AD395" s="137">
        <v>5</v>
      </c>
      <c r="AE395" s="137" t="s">
        <v>631</v>
      </c>
      <c r="AF395" s="137">
        <v>0</v>
      </c>
      <c r="AG395" s="137">
        <v>0</v>
      </c>
      <c r="AH395" s="137">
        <v>0</v>
      </c>
      <c r="AI395" s="137">
        <v>0</v>
      </c>
      <c r="AJ395" s="137">
        <v>0</v>
      </c>
      <c r="AK395" s="137">
        <v>0</v>
      </c>
      <c r="AL395" s="137">
        <v>0</v>
      </c>
      <c r="AM395" s="137">
        <v>0</v>
      </c>
      <c r="AN395" s="137">
        <v>0</v>
      </c>
      <c r="AO395" s="137">
        <v>0</v>
      </c>
    </row>
    <row r="396" spans="1:41" ht="18" customHeight="1">
      <c r="A396" s="122" t="s">
        <v>1347</v>
      </c>
      <c r="B396" s="136" t="s">
        <v>1348</v>
      </c>
      <c r="C396" s="137">
        <v>127</v>
      </c>
      <c r="D396" s="137">
        <v>98</v>
      </c>
      <c r="E396" s="137">
        <v>90</v>
      </c>
      <c r="F396" s="137">
        <v>87</v>
      </c>
      <c r="G396" s="137">
        <v>76</v>
      </c>
      <c r="H396" s="137">
        <v>72</v>
      </c>
      <c r="I396" s="137">
        <v>70</v>
      </c>
      <c r="J396" s="137">
        <v>68</v>
      </c>
      <c r="K396" s="137">
        <v>63</v>
      </c>
      <c r="L396" s="137">
        <v>61</v>
      </c>
      <c r="M396" s="137">
        <v>60</v>
      </c>
      <c r="N396" s="137">
        <v>59</v>
      </c>
      <c r="O396" s="137">
        <v>52</v>
      </c>
      <c r="P396" s="137">
        <v>51</v>
      </c>
      <c r="Q396" s="137">
        <v>47</v>
      </c>
      <c r="R396" s="137">
        <v>40</v>
      </c>
      <c r="S396" s="137">
        <v>31</v>
      </c>
      <c r="T396" s="137">
        <v>28</v>
      </c>
      <c r="U396" s="137">
        <v>25</v>
      </c>
      <c r="V396" s="137">
        <v>24</v>
      </c>
      <c r="W396" s="137">
        <v>21</v>
      </c>
      <c r="X396" s="137">
        <v>18</v>
      </c>
      <c r="Y396" s="137">
        <v>13</v>
      </c>
      <c r="Z396" s="137">
        <v>13</v>
      </c>
      <c r="AA396" s="137">
        <v>12</v>
      </c>
      <c r="AB396" s="137">
        <v>8</v>
      </c>
      <c r="AC396" s="137">
        <v>5</v>
      </c>
      <c r="AD396" s="137" t="s">
        <v>631</v>
      </c>
      <c r="AE396" s="137" t="s">
        <v>631</v>
      </c>
      <c r="AF396" s="137" t="s">
        <v>631</v>
      </c>
      <c r="AG396" s="137" t="s">
        <v>631</v>
      </c>
      <c r="AH396" s="137" t="s">
        <v>631</v>
      </c>
      <c r="AI396" s="137" t="s">
        <v>631</v>
      </c>
      <c r="AJ396" s="137">
        <v>0</v>
      </c>
      <c r="AK396" s="137">
        <v>0</v>
      </c>
      <c r="AL396" s="137">
        <v>0</v>
      </c>
      <c r="AM396" s="137">
        <v>0</v>
      </c>
      <c r="AN396" s="137">
        <v>0</v>
      </c>
      <c r="AO396" s="137">
        <v>0</v>
      </c>
    </row>
    <row r="397" spans="1:41" ht="18" customHeight="1">
      <c r="A397" s="122" t="s">
        <v>1349</v>
      </c>
      <c r="B397" s="136" t="s">
        <v>1350</v>
      </c>
      <c r="C397" s="137">
        <v>156</v>
      </c>
      <c r="D397" s="137">
        <v>136</v>
      </c>
      <c r="E397" s="137">
        <v>125</v>
      </c>
      <c r="F397" s="137">
        <v>108</v>
      </c>
      <c r="G397" s="137">
        <v>86</v>
      </c>
      <c r="H397" s="137">
        <v>80</v>
      </c>
      <c r="I397" s="137">
        <v>71</v>
      </c>
      <c r="J397" s="137">
        <v>67</v>
      </c>
      <c r="K397" s="137">
        <v>65</v>
      </c>
      <c r="L397" s="137">
        <v>57</v>
      </c>
      <c r="M397" s="137">
        <v>55</v>
      </c>
      <c r="N397" s="137">
        <v>51</v>
      </c>
      <c r="O397" s="137">
        <v>46</v>
      </c>
      <c r="P397" s="137">
        <v>44</v>
      </c>
      <c r="Q397" s="137">
        <v>37</v>
      </c>
      <c r="R397" s="137">
        <v>31</v>
      </c>
      <c r="S397" s="137">
        <v>29</v>
      </c>
      <c r="T397" s="137">
        <v>27</v>
      </c>
      <c r="U397" s="137">
        <v>21</v>
      </c>
      <c r="V397" s="137">
        <v>18</v>
      </c>
      <c r="W397" s="137">
        <v>15</v>
      </c>
      <c r="X397" s="137">
        <v>13</v>
      </c>
      <c r="Y397" s="137">
        <v>11</v>
      </c>
      <c r="Z397" s="137">
        <v>9</v>
      </c>
      <c r="AA397" s="137">
        <v>7</v>
      </c>
      <c r="AB397" s="137">
        <v>6</v>
      </c>
      <c r="AC397" s="137">
        <v>5</v>
      </c>
      <c r="AD397" s="137" t="s">
        <v>631</v>
      </c>
      <c r="AE397" s="137" t="s">
        <v>631</v>
      </c>
      <c r="AF397" s="137">
        <v>0</v>
      </c>
      <c r="AG397" s="137">
        <v>0</v>
      </c>
      <c r="AH397" s="137">
        <v>0</v>
      </c>
      <c r="AI397" s="137">
        <v>0</v>
      </c>
      <c r="AJ397" s="137">
        <v>0</v>
      </c>
      <c r="AK397" s="137">
        <v>0</v>
      </c>
      <c r="AL397" s="137">
        <v>0</v>
      </c>
      <c r="AM397" s="137">
        <v>0</v>
      </c>
      <c r="AN397" s="137">
        <v>0</v>
      </c>
      <c r="AO397" s="137">
        <v>0</v>
      </c>
    </row>
    <row r="398" spans="1:41" ht="18" customHeight="1">
      <c r="A398" s="122" t="s">
        <v>1351</v>
      </c>
      <c r="B398" s="136" t="s">
        <v>1352</v>
      </c>
      <c r="C398" s="137">
        <v>122</v>
      </c>
      <c r="D398" s="137">
        <v>95</v>
      </c>
      <c r="E398" s="137">
        <v>78</v>
      </c>
      <c r="F398" s="137">
        <v>76</v>
      </c>
      <c r="G398" s="137">
        <v>69</v>
      </c>
      <c r="H398" s="137">
        <v>68</v>
      </c>
      <c r="I398" s="137">
        <v>60</v>
      </c>
      <c r="J398" s="137">
        <v>60</v>
      </c>
      <c r="K398" s="137">
        <v>54</v>
      </c>
      <c r="L398" s="137">
        <v>55</v>
      </c>
      <c r="M398" s="137">
        <v>49</v>
      </c>
      <c r="N398" s="137">
        <v>39</v>
      </c>
      <c r="O398" s="137">
        <v>32</v>
      </c>
      <c r="P398" s="137">
        <v>25</v>
      </c>
      <c r="Q398" s="137">
        <v>23</v>
      </c>
      <c r="R398" s="137">
        <v>23</v>
      </c>
      <c r="S398" s="137">
        <v>19</v>
      </c>
      <c r="T398" s="137">
        <v>20</v>
      </c>
      <c r="U398" s="137">
        <v>17</v>
      </c>
      <c r="V398" s="137">
        <v>17</v>
      </c>
      <c r="W398" s="137">
        <v>17</v>
      </c>
      <c r="X398" s="137">
        <v>14</v>
      </c>
      <c r="Y398" s="137">
        <v>10</v>
      </c>
      <c r="Z398" s="137">
        <v>8</v>
      </c>
      <c r="AA398" s="137">
        <v>11</v>
      </c>
      <c r="AB398" s="137">
        <v>9</v>
      </c>
      <c r="AC398" s="137">
        <v>7</v>
      </c>
      <c r="AD398" s="137">
        <v>5</v>
      </c>
      <c r="AE398" s="137" t="s">
        <v>631</v>
      </c>
      <c r="AF398" s="137" t="s">
        <v>631</v>
      </c>
      <c r="AG398" s="137" t="s">
        <v>631</v>
      </c>
      <c r="AH398" s="137" t="s">
        <v>631</v>
      </c>
      <c r="AI398" s="137" t="s">
        <v>631</v>
      </c>
      <c r="AJ398" s="137" t="s">
        <v>631</v>
      </c>
      <c r="AK398" s="137" t="s">
        <v>631</v>
      </c>
      <c r="AL398" s="137">
        <v>0</v>
      </c>
      <c r="AM398" s="137">
        <v>0</v>
      </c>
      <c r="AN398" s="137">
        <v>0</v>
      </c>
      <c r="AO398" s="137">
        <v>0</v>
      </c>
    </row>
    <row r="399" spans="1:41" ht="18" customHeight="1">
      <c r="A399" s="136" t="s">
        <v>1353</v>
      </c>
      <c r="B399" s="136" t="s">
        <v>1354</v>
      </c>
      <c r="C399" s="137">
        <v>203</v>
      </c>
      <c r="D399" s="137">
        <v>170</v>
      </c>
      <c r="E399" s="137">
        <v>136</v>
      </c>
      <c r="F399" s="137">
        <v>122</v>
      </c>
      <c r="G399" s="137">
        <v>120</v>
      </c>
      <c r="H399" s="137">
        <v>119</v>
      </c>
      <c r="I399" s="137">
        <v>110</v>
      </c>
      <c r="J399" s="137">
        <v>112</v>
      </c>
      <c r="K399" s="137">
        <v>111</v>
      </c>
      <c r="L399" s="137">
        <v>107</v>
      </c>
      <c r="M399" s="137">
        <v>93</v>
      </c>
      <c r="N399" s="137">
        <v>83</v>
      </c>
      <c r="O399" s="137">
        <v>74</v>
      </c>
      <c r="P399" s="137">
        <v>60</v>
      </c>
      <c r="Q399" s="137">
        <v>54</v>
      </c>
      <c r="R399" s="137">
        <v>49</v>
      </c>
      <c r="S399" s="137">
        <v>42</v>
      </c>
      <c r="T399" s="137">
        <v>39</v>
      </c>
      <c r="U399" s="137">
        <v>31</v>
      </c>
      <c r="V399" s="137">
        <v>29</v>
      </c>
      <c r="W399" s="137">
        <v>25</v>
      </c>
      <c r="X399" s="137">
        <v>26</v>
      </c>
      <c r="Y399" s="137">
        <v>25</v>
      </c>
      <c r="Z399" s="137">
        <v>24</v>
      </c>
      <c r="AA399" s="137">
        <v>23</v>
      </c>
      <c r="AB399" s="137">
        <v>16</v>
      </c>
      <c r="AC399" s="137">
        <v>10</v>
      </c>
      <c r="AD399" s="137">
        <v>6</v>
      </c>
      <c r="AE399" s="137">
        <v>5</v>
      </c>
      <c r="AF399" s="137" t="s">
        <v>631</v>
      </c>
      <c r="AG399" s="137" t="s">
        <v>631</v>
      </c>
      <c r="AH399" s="137" t="s">
        <v>631</v>
      </c>
      <c r="AI399" s="137" t="s">
        <v>631</v>
      </c>
      <c r="AJ399" s="137" t="s">
        <v>631</v>
      </c>
      <c r="AK399" s="137" t="s">
        <v>631</v>
      </c>
      <c r="AL399" s="137" t="s">
        <v>631</v>
      </c>
      <c r="AM399" s="137">
        <v>0</v>
      </c>
      <c r="AN399" s="137">
        <v>0</v>
      </c>
      <c r="AO399" s="137">
        <v>0</v>
      </c>
    </row>
    <row r="400" spans="1:41" ht="18" customHeight="1">
      <c r="A400" s="122" t="s">
        <v>1355</v>
      </c>
      <c r="B400" s="136" t="s">
        <v>1356</v>
      </c>
      <c r="C400" s="137">
        <v>138</v>
      </c>
      <c r="D400" s="137">
        <v>117</v>
      </c>
      <c r="E400" s="137">
        <v>94</v>
      </c>
      <c r="F400" s="137">
        <v>98</v>
      </c>
      <c r="G400" s="137">
        <v>92</v>
      </c>
      <c r="H400" s="137">
        <v>88</v>
      </c>
      <c r="I400" s="137">
        <v>81</v>
      </c>
      <c r="J400" s="137">
        <v>78</v>
      </c>
      <c r="K400" s="137">
        <v>79</v>
      </c>
      <c r="L400" s="137">
        <v>77</v>
      </c>
      <c r="M400" s="137">
        <v>68</v>
      </c>
      <c r="N400" s="137">
        <v>57</v>
      </c>
      <c r="O400" s="137">
        <v>51</v>
      </c>
      <c r="P400" s="137">
        <v>47</v>
      </c>
      <c r="Q400" s="137">
        <v>42</v>
      </c>
      <c r="R400" s="137">
        <v>35</v>
      </c>
      <c r="S400" s="137">
        <v>35</v>
      </c>
      <c r="T400" s="137">
        <v>32</v>
      </c>
      <c r="U400" s="137">
        <v>28</v>
      </c>
      <c r="V400" s="137">
        <v>26</v>
      </c>
      <c r="W400" s="137">
        <v>22</v>
      </c>
      <c r="X400" s="137">
        <v>21</v>
      </c>
      <c r="Y400" s="137">
        <v>18</v>
      </c>
      <c r="Z400" s="137">
        <v>12</v>
      </c>
      <c r="AA400" s="137">
        <v>10</v>
      </c>
      <c r="AB400" s="137">
        <v>6</v>
      </c>
      <c r="AC400" s="137">
        <v>6</v>
      </c>
      <c r="AD400" s="137">
        <v>5</v>
      </c>
      <c r="AE400" s="137" t="s">
        <v>631</v>
      </c>
      <c r="AF400" s="137">
        <v>0</v>
      </c>
      <c r="AG400" s="137">
        <v>0</v>
      </c>
      <c r="AH400" s="137">
        <v>0</v>
      </c>
      <c r="AI400" s="137">
        <v>0</v>
      </c>
      <c r="AJ400" s="137">
        <v>0</v>
      </c>
      <c r="AK400" s="137">
        <v>0</v>
      </c>
      <c r="AL400" s="137">
        <v>0</v>
      </c>
      <c r="AM400" s="137">
        <v>0</v>
      </c>
      <c r="AN400" s="137">
        <v>0</v>
      </c>
      <c r="AO400" s="137">
        <v>0</v>
      </c>
    </row>
    <row r="401" spans="1:41" ht="18" customHeight="1">
      <c r="A401" s="122" t="s">
        <v>1357</v>
      </c>
      <c r="B401" s="136" t="s">
        <v>1358</v>
      </c>
      <c r="C401" s="137">
        <v>225</v>
      </c>
      <c r="D401" s="137">
        <v>196</v>
      </c>
      <c r="E401" s="137">
        <v>167</v>
      </c>
      <c r="F401" s="137">
        <v>158</v>
      </c>
      <c r="G401" s="137">
        <v>142</v>
      </c>
      <c r="H401" s="137">
        <v>134</v>
      </c>
      <c r="I401" s="137">
        <v>123</v>
      </c>
      <c r="J401" s="137">
        <v>109</v>
      </c>
      <c r="K401" s="137">
        <v>103</v>
      </c>
      <c r="L401" s="137">
        <v>96</v>
      </c>
      <c r="M401" s="137">
        <v>92</v>
      </c>
      <c r="N401" s="137">
        <v>83</v>
      </c>
      <c r="O401" s="137">
        <v>77</v>
      </c>
      <c r="P401" s="137">
        <v>71</v>
      </c>
      <c r="Q401" s="137">
        <v>65</v>
      </c>
      <c r="R401" s="137">
        <v>60</v>
      </c>
      <c r="S401" s="137">
        <v>54</v>
      </c>
      <c r="T401" s="137">
        <v>49</v>
      </c>
      <c r="U401" s="137">
        <v>40</v>
      </c>
      <c r="V401" s="137">
        <v>37</v>
      </c>
      <c r="W401" s="137">
        <v>33</v>
      </c>
      <c r="X401" s="137">
        <v>30</v>
      </c>
      <c r="Y401" s="137">
        <v>22</v>
      </c>
      <c r="Z401" s="137">
        <v>18</v>
      </c>
      <c r="AA401" s="137">
        <v>14</v>
      </c>
      <c r="AB401" s="137">
        <v>9</v>
      </c>
      <c r="AC401" s="137">
        <v>6</v>
      </c>
      <c r="AD401" s="137" t="s">
        <v>631</v>
      </c>
      <c r="AE401" s="137" t="s">
        <v>631</v>
      </c>
      <c r="AF401" s="137" t="s">
        <v>631</v>
      </c>
      <c r="AG401" s="137" t="s">
        <v>631</v>
      </c>
      <c r="AH401" s="137" t="s">
        <v>631</v>
      </c>
      <c r="AI401" s="137" t="s">
        <v>631</v>
      </c>
      <c r="AJ401" s="137" t="s">
        <v>631</v>
      </c>
      <c r="AK401" s="137" t="s">
        <v>631</v>
      </c>
      <c r="AL401" s="137" t="s">
        <v>631</v>
      </c>
      <c r="AM401" s="137">
        <v>0</v>
      </c>
      <c r="AN401" s="137">
        <v>0</v>
      </c>
      <c r="AO401" s="137">
        <v>0</v>
      </c>
    </row>
    <row r="402" spans="1:41" ht="18" customHeight="1">
      <c r="A402" s="122" t="s">
        <v>1359</v>
      </c>
      <c r="B402" s="136" t="s">
        <v>1360</v>
      </c>
      <c r="C402" s="137">
        <v>103</v>
      </c>
      <c r="D402" s="137">
        <v>88</v>
      </c>
      <c r="E402" s="137">
        <v>82</v>
      </c>
      <c r="F402" s="137">
        <v>70</v>
      </c>
      <c r="G402" s="137">
        <v>57</v>
      </c>
      <c r="H402" s="137">
        <v>57</v>
      </c>
      <c r="I402" s="137">
        <v>51</v>
      </c>
      <c r="J402" s="137">
        <v>49</v>
      </c>
      <c r="K402" s="137">
        <v>44</v>
      </c>
      <c r="L402" s="137">
        <v>40</v>
      </c>
      <c r="M402" s="137">
        <v>40</v>
      </c>
      <c r="N402" s="137">
        <v>32</v>
      </c>
      <c r="O402" s="137">
        <v>27</v>
      </c>
      <c r="P402" s="137">
        <v>25</v>
      </c>
      <c r="Q402" s="137">
        <v>23</v>
      </c>
      <c r="R402" s="137">
        <v>21</v>
      </c>
      <c r="S402" s="137">
        <v>20</v>
      </c>
      <c r="T402" s="137">
        <v>16</v>
      </c>
      <c r="U402" s="137">
        <v>13</v>
      </c>
      <c r="V402" s="137">
        <v>11</v>
      </c>
      <c r="W402" s="137">
        <v>8</v>
      </c>
      <c r="X402" s="137">
        <v>8</v>
      </c>
      <c r="Y402" s="137" t="s">
        <v>631</v>
      </c>
      <c r="Z402" s="137" t="s">
        <v>631</v>
      </c>
      <c r="AA402" s="137" t="s">
        <v>631</v>
      </c>
      <c r="AB402" s="137" t="s">
        <v>631</v>
      </c>
      <c r="AC402" s="137" t="s">
        <v>631</v>
      </c>
      <c r="AD402" s="137" t="s">
        <v>631</v>
      </c>
      <c r="AE402" s="137" t="s">
        <v>631</v>
      </c>
      <c r="AF402" s="137" t="s">
        <v>631</v>
      </c>
      <c r="AG402" s="137" t="s">
        <v>631</v>
      </c>
      <c r="AH402" s="137" t="s">
        <v>631</v>
      </c>
      <c r="AI402" s="137" t="s">
        <v>631</v>
      </c>
      <c r="AJ402" s="137" t="s">
        <v>631</v>
      </c>
      <c r="AK402" s="137">
        <v>0</v>
      </c>
      <c r="AL402" s="137">
        <v>0</v>
      </c>
      <c r="AM402" s="137">
        <v>0</v>
      </c>
      <c r="AN402" s="137">
        <v>0</v>
      </c>
      <c r="AO402" s="137">
        <v>0</v>
      </c>
    </row>
    <row r="403" spans="1:41" ht="18" customHeight="1">
      <c r="A403" s="122" t="s">
        <v>1361</v>
      </c>
      <c r="B403" s="136" t="s">
        <v>1362</v>
      </c>
      <c r="C403" s="137">
        <v>133</v>
      </c>
      <c r="D403" s="137">
        <v>113</v>
      </c>
      <c r="E403" s="137">
        <v>106</v>
      </c>
      <c r="F403" s="137">
        <v>106</v>
      </c>
      <c r="G403" s="137">
        <v>90</v>
      </c>
      <c r="H403" s="137">
        <v>87</v>
      </c>
      <c r="I403" s="137">
        <v>73</v>
      </c>
      <c r="J403" s="137">
        <v>69</v>
      </c>
      <c r="K403" s="137">
        <v>68</v>
      </c>
      <c r="L403" s="137">
        <v>69</v>
      </c>
      <c r="M403" s="137">
        <v>68</v>
      </c>
      <c r="N403" s="137">
        <v>65</v>
      </c>
      <c r="O403" s="137">
        <v>61</v>
      </c>
      <c r="P403" s="137">
        <v>60</v>
      </c>
      <c r="Q403" s="137">
        <v>53</v>
      </c>
      <c r="R403" s="137">
        <v>50</v>
      </c>
      <c r="S403" s="137">
        <v>50</v>
      </c>
      <c r="T403" s="137">
        <v>45</v>
      </c>
      <c r="U403" s="137">
        <v>42</v>
      </c>
      <c r="V403" s="137">
        <v>37</v>
      </c>
      <c r="W403" s="137">
        <v>30</v>
      </c>
      <c r="X403" s="137">
        <v>23</v>
      </c>
      <c r="Y403" s="137">
        <v>22</v>
      </c>
      <c r="Z403" s="137">
        <v>19</v>
      </c>
      <c r="AA403" s="137">
        <v>16</v>
      </c>
      <c r="AB403" s="137">
        <v>13</v>
      </c>
      <c r="AC403" s="137">
        <v>9</v>
      </c>
      <c r="AD403" s="137">
        <v>5</v>
      </c>
      <c r="AE403" s="137" t="s">
        <v>631</v>
      </c>
      <c r="AF403" s="137" t="s">
        <v>631</v>
      </c>
      <c r="AG403" s="137" t="s">
        <v>631</v>
      </c>
      <c r="AH403" s="137">
        <v>0</v>
      </c>
      <c r="AI403" s="137" t="s">
        <v>631</v>
      </c>
      <c r="AJ403" s="137" t="s">
        <v>631</v>
      </c>
      <c r="AK403" s="137">
        <v>0</v>
      </c>
      <c r="AL403" s="137">
        <v>0</v>
      </c>
      <c r="AM403" s="137">
        <v>0</v>
      </c>
      <c r="AN403" s="137">
        <v>0</v>
      </c>
      <c r="AO403" s="137">
        <v>0</v>
      </c>
    </row>
    <row r="404" spans="1:41" ht="18" customHeight="1">
      <c r="A404" s="122" t="s">
        <v>1363</v>
      </c>
      <c r="B404" s="136" t="s">
        <v>1364</v>
      </c>
      <c r="C404" s="137">
        <v>221</v>
      </c>
      <c r="D404" s="137">
        <v>194</v>
      </c>
      <c r="E404" s="137">
        <v>176</v>
      </c>
      <c r="F404" s="137">
        <v>169</v>
      </c>
      <c r="G404" s="137">
        <v>141</v>
      </c>
      <c r="H404" s="137">
        <v>138</v>
      </c>
      <c r="I404" s="137">
        <v>128</v>
      </c>
      <c r="J404" s="137">
        <v>127</v>
      </c>
      <c r="K404" s="137">
        <v>128</v>
      </c>
      <c r="L404" s="137">
        <v>123</v>
      </c>
      <c r="M404" s="137">
        <v>113</v>
      </c>
      <c r="N404" s="137">
        <v>109</v>
      </c>
      <c r="O404" s="137">
        <v>100</v>
      </c>
      <c r="P404" s="137">
        <v>99</v>
      </c>
      <c r="Q404" s="137">
        <v>89</v>
      </c>
      <c r="R404" s="137">
        <v>83</v>
      </c>
      <c r="S404" s="137">
        <v>75</v>
      </c>
      <c r="T404" s="137">
        <v>70</v>
      </c>
      <c r="U404" s="137">
        <v>55</v>
      </c>
      <c r="V404" s="137">
        <v>53</v>
      </c>
      <c r="W404" s="137">
        <v>52</v>
      </c>
      <c r="X404" s="137">
        <v>50</v>
      </c>
      <c r="Y404" s="137">
        <v>36</v>
      </c>
      <c r="Z404" s="137">
        <v>32</v>
      </c>
      <c r="AA404" s="137">
        <v>26</v>
      </c>
      <c r="AB404" s="137">
        <v>20</v>
      </c>
      <c r="AC404" s="137">
        <v>8</v>
      </c>
      <c r="AD404" s="137">
        <v>7</v>
      </c>
      <c r="AE404" s="137">
        <v>5</v>
      </c>
      <c r="AF404" s="137">
        <v>0</v>
      </c>
      <c r="AG404" s="137">
        <v>0</v>
      </c>
      <c r="AH404" s="137">
        <v>0</v>
      </c>
      <c r="AI404" s="137">
        <v>0</v>
      </c>
      <c r="AJ404" s="137">
        <v>0</v>
      </c>
      <c r="AK404" s="137">
        <v>0</v>
      </c>
      <c r="AL404" s="137">
        <v>0</v>
      </c>
      <c r="AM404" s="137">
        <v>0</v>
      </c>
      <c r="AN404" s="137">
        <v>0</v>
      </c>
      <c r="AO404" s="137">
        <v>0</v>
      </c>
    </row>
    <row r="405" spans="1:41" ht="18" customHeight="1">
      <c r="A405" s="122" t="s">
        <v>1365</v>
      </c>
      <c r="B405" s="136" t="s">
        <v>1366</v>
      </c>
      <c r="C405" s="137">
        <v>647</v>
      </c>
      <c r="D405" s="137">
        <v>558</v>
      </c>
      <c r="E405" s="137">
        <v>503</v>
      </c>
      <c r="F405" s="137">
        <v>453</v>
      </c>
      <c r="G405" s="137">
        <v>368</v>
      </c>
      <c r="H405" s="137">
        <v>354</v>
      </c>
      <c r="I405" s="137">
        <v>294</v>
      </c>
      <c r="J405" s="137">
        <v>266</v>
      </c>
      <c r="K405" s="137">
        <v>269</v>
      </c>
      <c r="L405" s="137">
        <v>271</v>
      </c>
      <c r="M405" s="137">
        <v>255</v>
      </c>
      <c r="N405" s="137">
        <v>241</v>
      </c>
      <c r="O405" s="137">
        <v>226</v>
      </c>
      <c r="P405" s="137">
        <v>204</v>
      </c>
      <c r="Q405" s="137">
        <v>190</v>
      </c>
      <c r="R405" s="137">
        <v>177</v>
      </c>
      <c r="S405" s="137">
        <v>159</v>
      </c>
      <c r="T405" s="137">
        <v>153</v>
      </c>
      <c r="U405" s="137">
        <v>141</v>
      </c>
      <c r="V405" s="137">
        <v>120</v>
      </c>
      <c r="W405" s="137">
        <v>102</v>
      </c>
      <c r="X405" s="137">
        <v>96</v>
      </c>
      <c r="Y405" s="137">
        <v>77</v>
      </c>
      <c r="Z405" s="137">
        <v>72</v>
      </c>
      <c r="AA405" s="137">
        <v>54</v>
      </c>
      <c r="AB405" s="137">
        <v>36</v>
      </c>
      <c r="AC405" s="137">
        <v>22</v>
      </c>
      <c r="AD405" s="137">
        <v>16</v>
      </c>
      <c r="AE405" s="137">
        <v>8</v>
      </c>
      <c r="AF405" s="137" t="s">
        <v>631</v>
      </c>
      <c r="AG405" s="137" t="s">
        <v>631</v>
      </c>
      <c r="AH405" s="137" t="s">
        <v>631</v>
      </c>
      <c r="AI405" s="137" t="s">
        <v>631</v>
      </c>
      <c r="AJ405" s="137" t="s">
        <v>631</v>
      </c>
      <c r="AK405" s="137" t="s">
        <v>631</v>
      </c>
      <c r="AL405" s="137" t="s">
        <v>631</v>
      </c>
      <c r="AM405" s="137">
        <v>0</v>
      </c>
      <c r="AN405" s="137">
        <v>0</v>
      </c>
      <c r="AO405" s="137">
        <v>0</v>
      </c>
    </row>
    <row r="406" spans="1:41" ht="18" customHeight="1">
      <c r="A406" s="136" t="s">
        <v>1367</v>
      </c>
      <c r="B406" s="136" t="s">
        <v>1368</v>
      </c>
      <c r="C406" s="137">
        <v>102</v>
      </c>
      <c r="D406" s="137">
        <v>81</v>
      </c>
      <c r="E406" s="137">
        <v>72</v>
      </c>
      <c r="F406" s="137">
        <v>67</v>
      </c>
      <c r="G406" s="137">
        <v>63</v>
      </c>
      <c r="H406" s="137">
        <v>56</v>
      </c>
      <c r="I406" s="137">
        <v>50</v>
      </c>
      <c r="J406" s="137">
        <v>43</v>
      </c>
      <c r="K406" s="137">
        <v>47</v>
      </c>
      <c r="L406" s="137">
        <v>43</v>
      </c>
      <c r="M406" s="137">
        <v>45</v>
      </c>
      <c r="N406" s="137">
        <v>44</v>
      </c>
      <c r="O406" s="137">
        <v>39</v>
      </c>
      <c r="P406" s="137">
        <v>36</v>
      </c>
      <c r="Q406" s="137">
        <v>30</v>
      </c>
      <c r="R406" s="137">
        <v>29</v>
      </c>
      <c r="S406" s="137">
        <v>26</v>
      </c>
      <c r="T406" s="137">
        <v>27</v>
      </c>
      <c r="U406" s="137">
        <v>26</v>
      </c>
      <c r="V406" s="137">
        <v>26</v>
      </c>
      <c r="W406" s="137">
        <v>24</v>
      </c>
      <c r="X406" s="137">
        <v>23</v>
      </c>
      <c r="Y406" s="137">
        <v>18</v>
      </c>
      <c r="Z406" s="137">
        <v>17</v>
      </c>
      <c r="AA406" s="137">
        <v>11</v>
      </c>
      <c r="AB406" s="137">
        <v>9</v>
      </c>
      <c r="AC406" s="137">
        <v>5</v>
      </c>
      <c r="AD406" s="137" t="s">
        <v>631</v>
      </c>
      <c r="AE406" s="137" t="s">
        <v>631</v>
      </c>
      <c r="AF406" s="137">
        <v>0</v>
      </c>
      <c r="AG406" s="137">
        <v>0</v>
      </c>
      <c r="AH406" s="137">
        <v>0</v>
      </c>
      <c r="AI406" s="137">
        <v>0</v>
      </c>
      <c r="AJ406" s="137">
        <v>0</v>
      </c>
      <c r="AK406" s="137">
        <v>0</v>
      </c>
      <c r="AL406" s="137">
        <v>0</v>
      </c>
      <c r="AM406" s="137">
        <v>0</v>
      </c>
      <c r="AN406" s="137">
        <v>0</v>
      </c>
      <c r="AO406" s="137">
        <v>0</v>
      </c>
    </row>
    <row r="407" spans="1:41" ht="18" customHeight="1">
      <c r="A407" s="122" t="s">
        <v>1369</v>
      </c>
      <c r="B407" s="136" t="s">
        <v>1370</v>
      </c>
      <c r="C407" s="137">
        <v>371</v>
      </c>
      <c r="D407" s="137">
        <v>325</v>
      </c>
      <c r="E407" s="137">
        <v>276</v>
      </c>
      <c r="F407" s="137">
        <v>254</v>
      </c>
      <c r="G407" s="137">
        <v>217</v>
      </c>
      <c r="H407" s="137">
        <v>220</v>
      </c>
      <c r="I407" s="137">
        <v>216</v>
      </c>
      <c r="J407" s="137">
        <v>215</v>
      </c>
      <c r="K407" s="137">
        <v>206</v>
      </c>
      <c r="L407" s="137">
        <v>200</v>
      </c>
      <c r="M407" s="137">
        <v>191</v>
      </c>
      <c r="N407" s="137">
        <v>178</v>
      </c>
      <c r="O407" s="137">
        <v>157</v>
      </c>
      <c r="P407" s="137">
        <v>144</v>
      </c>
      <c r="Q407" s="137">
        <v>134</v>
      </c>
      <c r="R407" s="137">
        <v>128</v>
      </c>
      <c r="S407" s="137">
        <v>115</v>
      </c>
      <c r="T407" s="137">
        <v>112</v>
      </c>
      <c r="U407" s="137">
        <v>87</v>
      </c>
      <c r="V407" s="137">
        <v>83</v>
      </c>
      <c r="W407" s="137">
        <v>68</v>
      </c>
      <c r="X407" s="137">
        <v>52</v>
      </c>
      <c r="Y407" s="137">
        <v>37</v>
      </c>
      <c r="Z407" s="137">
        <v>31</v>
      </c>
      <c r="AA407" s="137">
        <v>28</v>
      </c>
      <c r="AB407" s="137">
        <v>16</v>
      </c>
      <c r="AC407" s="137">
        <v>15</v>
      </c>
      <c r="AD407" s="137">
        <v>10</v>
      </c>
      <c r="AE407" s="137" t="s">
        <v>631</v>
      </c>
      <c r="AF407" s="137" t="s">
        <v>631</v>
      </c>
      <c r="AG407" s="137" t="s">
        <v>631</v>
      </c>
      <c r="AH407" s="137" t="s">
        <v>631</v>
      </c>
      <c r="AI407" s="137" t="s">
        <v>631</v>
      </c>
      <c r="AJ407" s="137" t="s">
        <v>631</v>
      </c>
      <c r="AK407" s="137" t="s">
        <v>631</v>
      </c>
      <c r="AL407" s="137" t="s">
        <v>631</v>
      </c>
      <c r="AM407" s="137">
        <v>0</v>
      </c>
      <c r="AN407" s="137">
        <v>0</v>
      </c>
      <c r="AO407" s="137">
        <v>0</v>
      </c>
    </row>
    <row r="408" spans="1:41" ht="18" customHeight="1">
      <c r="A408" s="122" t="s">
        <v>1371</v>
      </c>
      <c r="B408" s="136" t="s">
        <v>1372</v>
      </c>
      <c r="C408" s="137">
        <v>481</v>
      </c>
      <c r="D408" s="137">
        <v>419</v>
      </c>
      <c r="E408" s="137">
        <v>364</v>
      </c>
      <c r="F408" s="137">
        <v>342</v>
      </c>
      <c r="G408" s="137">
        <v>302</v>
      </c>
      <c r="H408" s="137">
        <v>305</v>
      </c>
      <c r="I408" s="137">
        <v>284</v>
      </c>
      <c r="J408" s="137">
        <v>267</v>
      </c>
      <c r="K408" s="137">
        <v>249</v>
      </c>
      <c r="L408" s="137">
        <v>232</v>
      </c>
      <c r="M408" s="137">
        <v>222</v>
      </c>
      <c r="N408" s="137">
        <v>201</v>
      </c>
      <c r="O408" s="137">
        <v>175</v>
      </c>
      <c r="P408" s="137">
        <v>144</v>
      </c>
      <c r="Q408" s="137">
        <v>129</v>
      </c>
      <c r="R408" s="137">
        <v>102</v>
      </c>
      <c r="S408" s="137">
        <v>96</v>
      </c>
      <c r="T408" s="137">
        <v>72</v>
      </c>
      <c r="U408" s="137">
        <v>59</v>
      </c>
      <c r="V408" s="137">
        <v>50</v>
      </c>
      <c r="W408" s="137">
        <v>45</v>
      </c>
      <c r="X408" s="137">
        <v>42</v>
      </c>
      <c r="Y408" s="137">
        <v>32</v>
      </c>
      <c r="Z408" s="137">
        <v>31</v>
      </c>
      <c r="AA408" s="137">
        <v>26</v>
      </c>
      <c r="AB408" s="137">
        <v>26</v>
      </c>
      <c r="AC408" s="137">
        <v>22</v>
      </c>
      <c r="AD408" s="137">
        <v>19</v>
      </c>
      <c r="AE408" s="137">
        <v>6</v>
      </c>
      <c r="AF408" s="137" t="s">
        <v>631</v>
      </c>
      <c r="AG408" s="137" t="s">
        <v>631</v>
      </c>
      <c r="AH408" s="137" t="s">
        <v>631</v>
      </c>
      <c r="AI408" s="137">
        <v>0</v>
      </c>
      <c r="AJ408" s="137" t="s">
        <v>631</v>
      </c>
      <c r="AK408" s="137" t="s">
        <v>631</v>
      </c>
      <c r="AL408" s="137" t="s">
        <v>631</v>
      </c>
      <c r="AM408" s="137">
        <v>0</v>
      </c>
      <c r="AN408" s="137">
        <v>0</v>
      </c>
      <c r="AO408" s="137">
        <v>0</v>
      </c>
    </row>
    <row r="409" spans="1:41" ht="18" customHeight="1">
      <c r="A409" s="122" t="s">
        <v>1373</v>
      </c>
      <c r="B409" s="136" t="s">
        <v>1374</v>
      </c>
      <c r="C409" s="137">
        <v>184</v>
      </c>
      <c r="D409" s="137">
        <v>148</v>
      </c>
      <c r="E409" s="137">
        <v>139</v>
      </c>
      <c r="F409" s="137">
        <v>133</v>
      </c>
      <c r="G409" s="137">
        <v>190</v>
      </c>
      <c r="H409" s="137">
        <v>270</v>
      </c>
      <c r="I409" s="137">
        <v>83</v>
      </c>
      <c r="J409" s="137">
        <v>76</v>
      </c>
      <c r="K409" s="137">
        <v>69</v>
      </c>
      <c r="L409" s="137">
        <v>66</v>
      </c>
      <c r="M409" s="137">
        <v>56</v>
      </c>
      <c r="N409" s="137">
        <v>56</v>
      </c>
      <c r="O409" s="137">
        <v>50</v>
      </c>
      <c r="P409" s="137">
        <v>48</v>
      </c>
      <c r="Q409" s="137">
        <v>40</v>
      </c>
      <c r="R409" s="137">
        <v>36</v>
      </c>
      <c r="S409" s="137">
        <v>32</v>
      </c>
      <c r="T409" s="137">
        <v>30</v>
      </c>
      <c r="U409" s="137">
        <v>26</v>
      </c>
      <c r="V409" s="137">
        <v>24</v>
      </c>
      <c r="W409" s="137">
        <v>19</v>
      </c>
      <c r="X409" s="137">
        <v>15</v>
      </c>
      <c r="Y409" s="137">
        <v>12</v>
      </c>
      <c r="Z409" s="137">
        <v>12</v>
      </c>
      <c r="AA409" s="137">
        <v>10</v>
      </c>
      <c r="AB409" s="137">
        <v>9</v>
      </c>
      <c r="AC409" s="137">
        <v>6</v>
      </c>
      <c r="AD409" s="137" t="s">
        <v>631</v>
      </c>
      <c r="AE409" s="137" t="s">
        <v>631</v>
      </c>
      <c r="AF409" s="137" t="s">
        <v>631</v>
      </c>
      <c r="AG409" s="137">
        <v>0</v>
      </c>
      <c r="AH409" s="137">
        <v>0</v>
      </c>
      <c r="AI409" s="137">
        <v>0</v>
      </c>
      <c r="AJ409" s="137">
        <v>0</v>
      </c>
      <c r="AK409" s="137">
        <v>0</v>
      </c>
      <c r="AL409" s="137">
        <v>0</v>
      </c>
      <c r="AM409" s="137">
        <v>0</v>
      </c>
      <c r="AN409" s="137">
        <v>0</v>
      </c>
      <c r="AO409" s="137">
        <v>0</v>
      </c>
    </row>
    <row r="410" spans="1:41" ht="18" customHeight="1">
      <c r="A410" s="122" t="s">
        <v>1375</v>
      </c>
      <c r="B410" s="136" t="s">
        <v>1376</v>
      </c>
      <c r="C410" s="137">
        <v>43</v>
      </c>
      <c r="D410" s="137">
        <v>34</v>
      </c>
      <c r="E410" s="137">
        <v>32</v>
      </c>
      <c r="F410" s="137">
        <v>26</v>
      </c>
      <c r="G410" s="137">
        <v>21</v>
      </c>
      <c r="H410" s="137">
        <v>18</v>
      </c>
      <c r="I410" s="137">
        <v>18</v>
      </c>
      <c r="J410" s="137">
        <v>18</v>
      </c>
      <c r="K410" s="137">
        <v>18</v>
      </c>
      <c r="L410" s="137">
        <v>17</v>
      </c>
      <c r="M410" s="137">
        <v>15</v>
      </c>
      <c r="N410" s="137">
        <v>14</v>
      </c>
      <c r="O410" s="137">
        <v>11</v>
      </c>
      <c r="P410" s="137">
        <v>8</v>
      </c>
      <c r="Q410" s="137">
        <v>7</v>
      </c>
      <c r="R410" s="137">
        <v>8</v>
      </c>
      <c r="S410" s="137">
        <v>6</v>
      </c>
      <c r="T410" s="137">
        <v>5</v>
      </c>
      <c r="U410" s="137">
        <v>6</v>
      </c>
      <c r="V410" s="137">
        <v>5</v>
      </c>
      <c r="W410" s="137" t="s">
        <v>631</v>
      </c>
      <c r="X410" s="137" t="s">
        <v>631</v>
      </c>
      <c r="Y410" s="137" t="s">
        <v>631</v>
      </c>
      <c r="Z410" s="137" t="s">
        <v>631</v>
      </c>
      <c r="AA410" s="137" t="s">
        <v>631</v>
      </c>
      <c r="AB410" s="137" t="s">
        <v>631</v>
      </c>
      <c r="AC410" s="137" t="s">
        <v>631</v>
      </c>
      <c r="AD410" s="137" t="s">
        <v>631</v>
      </c>
      <c r="AE410" s="137" t="s">
        <v>631</v>
      </c>
      <c r="AF410" s="137" t="s">
        <v>631</v>
      </c>
      <c r="AG410" s="137">
        <v>0</v>
      </c>
      <c r="AH410" s="137">
        <v>0</v>
      </c>
      <c r="AI410" s="137">
        <v>0</v>
      </c>
      <c r="AJ410" s="137">
        <v>0</v>
      </c>
      <c r="AK410" s="137">
        <v>0</v>
      </c>
      <c r="AL410" s="137">
        <v>0</v>
      </c>
      <c r="AM410" s="137">
        <v>0</v>
      </c>
      <c r="AN410" s="137">
        <v>0</v>
      </c>
      <c r="AO410" s="137">
        <v>0</v>
      </c>
    </row>
    <row r="411" spans="1:41" ht="18" customHeight="1">
      <c r="A411" s="122" t="s">
        <v>1377</v>
      </c>
      <c r="B411" s="136" t="s">
        <v>1378</v>
      </c>
      <c r="C411" s="137">
        <v>152</v>
      </c>
      <c r="D411" s="137">
        <v>121</v>
      </c>
      <c r="E411" s="137">
        <v>113</v>
      </c>
      <c r="F411" s="137">
        <v>109</v>
      </c>
      <c r="G411" s="137">
        <v>93</v>
      </c>
      <c r="H411" s="137">
        <v>88</v>
      </c>
      <c r="I411" s="137">
        <v>79</v>
      </c>
      <c r="J411" s="137">
        <v>73</v>
      </c>
      <c r="K411" s="137">
        <v>70</v>
      </c>
      <c r="L411" s="137">
        <v>62</v>
      </c>
      <c r="M411" s="137">
        <v>58</v>
      </c>
      <c r="N411" s="137">
        <v>51</v>
      </c>
      <c r="O411" s="137">
        <v>44</v>
      </c>
      <c r="P411" s="137">
        <v>39</v>
      </c>
      <c r="Q411" s="137">
        <v>36</v>
      </c>
      <c r="R411" s="137">
        <v>37</v>
      </c>
      <c r="S411" s="137">
        <v>31</v>
      </c>
      <c r="T411" s="137">
        <v>28</v>
      </c>
      <c r="U411" s="137">
        <v>21</v>
      </c>
      <c r="V411" s="137">
        <v>19</v>
      </c>
      <c r="W411" s="137">
        <v>17</v>
      </c>
      <c r="X411" s="137">
        <v>16</v>
      </c>
      <c r="Y411" s="137">
        <v>15</v>
      </c>
      <c r="Z411" s="137">
        <v>13</v>
      </c>
      <c r="AA411" s="137">
        <v>10</v>
      </c>
      <c r="AB411" s="137">
        <v>10</v>
      </c>
      <c r="AC411" s="137">
        <v>5</v>
      </c>
      <c r="AD411" s="137" t="s">
        <v>631</v>
      </c>
      <c r="AE411" s="137" t="s">
        <v>631</v>
      </c>
      <c r="AF411" s="137" t="s">
        <v>631</v>
      </c>
      <c r="AG411" s="137" t="s">
        <v>631</v>
      </c>
      <c r="AH411" s="137">
        <v>0</v>
      </c>
      <c r="AI411" s="137">
        <v>0</v>
      </c>
      <c r="AJ411" s="137">
        <v>0</v>
      </c>
      <c r="AK411" s="137">
        <v>0</v>
      </c>
      <c r="AL411" s="137">
        <v>0</v>
      </c>
      <c r="AM411" s="137">
        <v>0</v>
      </c>
      <c r="AN411" s="137">
        <v>0</v>
      </c>
      <c r="AO411" s="137">
        <v>0</v>
      </c>
    </row>
    <row r="412" spans="1:41" ht="18" customHeight="1">
      <c r="A412" s="122" t="s">
        <v>1379</v>
      </c>
      <c r="B412" s="136" t="s">
        <v>1380</v>
      </c>
      <c r="C412" s="137">
        <v>30</v>
      </c>
      <c r="D412" s="137">
        <v>23</v>
      </c>
      <c r="E412" s="137">
        <v>20</v>
      </c>
      <c r="F412" s="137">
        <v>23</v>
      </c>
      <c r="G412" s="137">
        <v>19</v>
      </c>
      <c r="H412" s="137">
        <v>17</v>
      </c>
      <c r="I412" s="137">
        <v>16</v>
      </c>
      <c r="J412" s="137">
        <v>15</v>
      </c>
      <c r="K412" s="137">
        <v>14</v>
      </c>
      <c r="L412" s="137">
        <v>12</v>
      </c>
      <c r="M412" s="137">
        <v>12</v>
      </c>
      <c r="N412" s="137">
        <v>12</v>
      </c>
      <c r="O412" s="137">
        <v>13</v>
      </c>
      <c r="P412" s="137">
        <v>14</v>
      </c>
      <c r="Q412" s="137">
        <v>13</v>
      </c>
      <c r="R412" s="137">
        <v>11</v>
      </c>
      <c r="S412" s="137">
        <v>9</v>
      </c>
      <c r="T412" s="137">
        <v>8</v>
      </c>
      <c r="U412" s="137">
        <v>7</v>
      </c>
      <c r="V412" s="137">
        <v>7</v>
      </c>
      <c r="W412" s="137">
        <v>6</v>
      </c>
      <c r="X412" s="137">
        <v>6</v>
      </c>
      <c r="Y412" s="137" t="s">
        <v>631</v>
      </c>
      <c r="Z412" s="137" t="s">
        <v>631</v>
      </c>
      <c r="AA412" s="137" t="s">
        <v>631</v>
      </c>
      <c r="AB412" s="137" t="s">
        <v>631</v>
      </c>
      <c r="AC412" s="137" t="s">
        <v>631</v>
      </c>
      <c r="AD412" s="137" t="s">
        <v>631</v>
      </c>
      <c r="AE412" s="137">
        <v>0</v>
      </c>
      <c r="AF412" s="137">
        <v>0</v>
      </c>
      <c r="AG412" s="137">
        <v>0</v>
      </c>
      <c r="AH412" s="137">
        <v>0</v>
      </c>
      <c r="AI412" s="137">
        <v>0</v>
      </c>
      <c r="AJ412" s="137">
        <v>0</v>
      </c>
      <c r="AK412" s="137">
        <v>0</v>
      </c>
      <c r="AL412" s="137">
        <v>0</v>
      </c>
      <c r="AM412" s="137">
        <v>0</v>
      </c>
      <c r="AN412" s="137">
        <v>0</v>
      </c>
      <c r="AO412" s="137">
        <v>0</v>
      </c>
    </row>
    <row r="413" spans="1:41" ht="18" customHeight="1">
      <c r="A413" s="122" t="s">
        <v>1381</v>
      </c>
      <c r="B413" s="136" t="s">
        <v>1382</v>
      </c>
      <c r="C413" s="137">
        <v>77</v>
      </c>
      <c r="D413" s="137">
        <v>61</v>
      </c>
      <c r="E413" s="137">
        <v>55</v>
      </c>
      <c r="F413" s="137">
        <v>51</v>
      </c>
      <c r="G413" s="137">
        <v>45</v>
      </c>
      <c r="H413" s="137">
        <v>44</v>
      </c>
      <c r="I413" s="137">
        <v>40</v>
      </c>
      <c r="J413" s="137">
        <v>37</v>
      </c>
      <c r="K413" s="137">
        <v>37</v>
      </c>
      <c r="L413" s="137">
        <v>35</v>
      </c>
      <c r="M413" s="137">
        <v>32</v>
      </c>
      <c r="N413" s="137">
        <v>28</v>
      </c>
      <c r="O413" s="137">
        <v>29</v>
      </c>
      <c r="P413" s="137">
        <v>26</v>
      </c>
      <c r="Q413" s="137">
        <v>26</v>
      </c>
      <c r="R413" s="137">
        <v>21</v>
      </c>
      <c r="S413" s="137">
        <v>19</v>
      </c>
      <c r="T413" s="137">
        <v>18</v>
      </c>
      <c r="U413" s="137">
        <v>15</v>
      </c>
      <c r="V413" s="137">
        <v>16</v>
      </c>
      <c r="W413" s="137">
        <v>12</v>
      </c>
      <c r="X413" s="137">
        <v>12</v>
      </c>
      <c r="Y413" s="137">
        <v>8</v>
      </c>
      <c r="Z413" s="137">
        <v>9</v>
      </c>
      <c r="AA413" s="137">
        <v>5</v>
      </c>
      <c r="AB413" s="137" t="s">
        <v>631</v>
      </c>
      <c r="AC413" s="137" t="s">
        <v>631</v>
      </c>
      <c r="AD413" s="137" t="s">
        <v>631</v>
      </c>
      <c r="AE413" s="137" t="s">
        <v>631</v>
      </c>
      <c r="AF413" s="137">
        <v>0</v>
      </c>
      <c r="AG413" s="137">
        <v>0</v>
      </c>
      <c r="AH413" s="137">
        <v>0</v>
      </c>
      <c r="AI413" s="137">
        <v>0</v>
      </c>
      <c r="AJ413" s="137">
        <v>0</v>
      </c>
      <c r="AK413" s="137">
        <v>0</v>
      </c>
      <c r="AL413" s="137">
        <v>0</v>
      </c>
      <c r="AM413" s="137">
        <v>0</v>
      </c>
      <c r="AN413" s="137">
        <v>0</v>
      </c>
      <c r="AO413" s="137">
        <v>0</v>
      </c>
    </row>
    <row r="414" spans="1:41" ht="18" customHeight="1">
      <c r="A414" s="136" t="s">
        <v>1383</v>
      </c>
      <c r="B414" s="136" t="s">
        <v>1384</v>
      </c>
      <c r="C414" s="137">
        <v>201</v>
      </c>
      <c r="D414" s="137">
        <v>172</v>
      </c>
      <c r="E414" s="137">
        <v>153</v>
      </c>
      <c r="F414" s="137">
        <v>155</v>
      </c>
      <c r="G414" s="137">
        <v>133</v>
      </c>
      <c r="H414" s="137">
        <v>133</v>
      </c>
      <c r="I414" s="137">
        <v>124</v>
      </c>
      <c r="J414" s="137">
        <v>114</v>
      </c>
      <c r="K414" s="137">
        <v>111</v>
      </c>
      <c r="L414" s="137">
        <v>96</v>
      </c>
      <c r="M414" s="137">
        <v>82</v>
      </c>
      <c r="N414" s="137">
        <v>81</v>
      </c>
      <c r="O414" s="137">
        <v>75</v>
      </c>
      <c r="P414" s="137">
        <v>71</v>
      </c>
      <c r="Q414" s="137">
        <v>64</v>
      </c>
      <c r="R414" s="137">
        <v>52</v>
      </c>
      <c r="S414" s="137">
        <v>43</v>
      </c>
      <c r="T414" s="137">
        <v>43</v>
      </c>
      <c r="U414" s="137">
        <v>37</v>
      </c>
      <c r="V414" s="137">
        <v>34</v>
      </c>
      <c r="W414" s="137">
        <v>30</v>
      </c>
      <c r="X414" s="137">
        <v>27</v>
      </c>
      <c r="Y414" s="137">
        <v>30</v>
      </c>
      <c r="Z414" s="137">
        <v>23</v>
      </c>
      <c r="AA414" s="137">
        <v>19</v>
      </c>
      <c r="AB414" s="137">
        <v>15</v>
      </c>
      <c r="AC414" s="137">
        <v>6</v>
      </c>
      <c r="AD414" s="137">
        <v>5</v>
      </c>
      <c r="AE414" s="137" t="s">
        <v>631</v>
      </c>
      <c r="AF414" s="137" t="s">
        <v>631</v>
      </c>
      <c r="AG414" s="137" t="s">
        <v>631</v>
      </c>
      <c r="AH414" s="137" t="s">
        <v>631</v>
      </c>
      <c r="AI414" s="137" t="s">
        <v>631</v>
      </c>
      <c r="AJ414" s="137" t="s">
        <v>631</v>
      </c>
      <c r="AK414" s="137" t="s">
        <v>631</v>
      </c>
      <c r="AL414" s="137" t="s">
        <v>631</v>
      </c>
      <c r="AM414" s="137">
        <v>0</v>
      </c>
      <c r="AN414" s="137">
        <v>0</v>
      </c>
      <c r="AO414" s="137">
        <v>0</v>
      </c>
    </row>
    <row r="415" spans="1:41" ht="18" customHeight="1">
      <c r="A415" s="122" t="s">
        <v>1385</v>
      </c>
      <c r="B415" s="136" t="s">
        <v>1386</v>
      </c>
      <c r="C415" s="137">
        <v>194</v>
      </c>
      <c r="D415" s="137">
        <v>167</v>
      </c>
      <c r="E415" s="137">
        <v>145</v>
      </c>
      <c r="F415" s="137">
        <v>127</v>
      </c>
      <c r="G415" s="137">
        <v>110</v>
      </c>
      <c r="H415" s="137">
        <v>114</v>
      </c>
      <c r="I415" s="137">
        <v>108</v>
      </c>
      <c r="J415" s="137">
        <v>91</v>
      </c>
      <c r="K415" s="137">
        <v>93</v>
      </c>
      <c r="L415" s="137">
        <v>90</v>
      </c>
      <c r="M415" s="137">
        <v>80</v>
      </c>
      <c r="N415" s="137">
        <v>72</v>
      </c>
      <c r="O415" s="137">
        <v>65</v>
      </c>
      <c r="P415" s="137">
        <v>50</v>
      </c>
      <c r="Q415" s="137">
        <v>42</v>
      </c>
      <c r="R415" s="137">
        <v>38</v>
      </c>
      <c r="S415" s="137">
        <v>34</v>
      </c>
      <c r="T415" s="137">
        <v>33</v>
      </c>
      <c r="U415" s="137">
        <v>28</v>
      </c>
      <c r="V415" s="137">
        <v>22</v>
      </c>
      <c r="W415" s="137">
        <v>20</v>
      </c>
      <c r="X415" s="137">
        <v>15</v>
      </c>
      <c r="Y415" s="137">
        <v>8</v>
      </c>
      <c r="Z415" s="137">
        <v>6</v>
      </c>
      <c r="AA415" s="137" t="s">
        <v>631</v>
      </c>
      <c r="AB415" s="137" t="s">
        <v>631</v>
      </c>
      <c r="AC415" s="137">
        <v>0</v>
      </c>
      <c r="AD415" s="137">
        <v>0</v>
      </c>
      <c r="AE415" s="137">
        <v>0</v>
      </c>
      <c r="AF415" s="137">
        <v>0</v>
      </c>
      <c r="AG415" s="137">
        <v>0</v>
      </c>
      <c r="AH415" s="137">
        <v>0</v>
      </c>
      <c r="AI415" s="137">
        <v>0</v>
      </c>
      <c r="AJ415" s="137" t="s">
        <v>631</v>
      </c>
      <c r="AK415" s="137">
        <v>0</v>
      </c>
      <c r="AL415" s="137">
        <v>0</v>
      </c>
      <c r="AM415" s="137">
        <v>0</v>
      </c>
      <c r="AN415" s="137">
        <v>0</v>
      </c>
      <c r="AO415" s="137">
        <v>0</v>
      </c>
    </row>
    <row r="416" spans="1:41" ht="18" customHeight="1">
      <c r="A416" s="122"/>
      <c r="B416" s="136" t="s">
        <v>650</v>
      </c>
      <c r="C416" s="137">
        <v>0</v>
      </c>
      <c r="D416" s="137">
        <v>0</v>
      </c>
      <c r="E416" s="137">
        <v>0</v>
      </c>
      <c r="F416" s="137">
        <v>0</v>
      </c>
      <c r="G416" s="137">
        <v>0</v>
      </c>
      <c r="H416" s="137">
        <v>0</v>
      </c>
      <c r="I416" s="137">
        <v>0</v>
      </c>
      <c r="J416" s="137">
        <v>0</v>
      </c>
      <c r="K416" s="137">
        <v>0</v>
      </c>
      <c r="L416" s="137">
        <v>0</v>
      </c>
      <c r="M416" s="137">
        <v>0</v>
      </c>
      <c r="N416" s="137">
        <v>0</v>
      </c>
      <c r="O416" s="137">
        <v>0</v>
      </c>
      <c r="P416" s="137">
        <v>0</v>
      </c>
      <c r="Q416" s="137" t="s">
        <v>631</v>
      </c>
      <c r="R416" s="137" t="s">
        <v>631</v>
      </c>
      <c r="S416" s="137">
        <v>0</v>
      </c>
      <c r="T416" s="137">
        <v>0</v>
      </c>
      <c r="U416" s="137">
        <v>0</v>
      </c>
      <c r="V416" s="137">
        <v>0</v>
      </c>
      <c r="W416" s="137">
        <v>0</v>
      </c>
      <c r="X416" s="137">
        <v>0</v>
      </c>
      <c r="Y416" s="137">
        <v>0</v>
      </c>
      <c r="Z416" s="137">
        <v>0</v>
      </c>
      <c r="AA416" s="137">
        <v>0</v>
      </c>
      <c r="AB416" s="137">
        <v>0</v>
      </c>
      <c r="AC416" s="137">
        <v>0</v>
      </c>
      <c r="AD416" s="137">
        <v>0</v>
      </c>
      <c r="AE416" s="137">
        <v>0</v>
      </c>
      <c r="AF416" s="137">
        <v>0</v>
      </c>
      <c r="AG416" s="137">
        <v>0</v>
      </c>
      <c r="AH416" s="137">
        <v>0</v>
      </c>
      <c r="AI416" s="137">
        <v>0</v>
      </c>
      <c r="AJ416" s="137">
        <v>0</v>
      </c>
      <c r="AK416" s="137">
        <v>0</v>
      </c>
      <c r="AL416" s="137">
        <v>0</v>
      </c>
      <c r="AM416" s="137">
        <v>0</v>
      </c>
      <c r="AN416" s="137">
        <v>0</v>
      </c>
      <c r="AO416" s="137">
        <v>0</v>
      </c>
    </row>
    <row r="417" spans="1:41" ht="18" customHeight="1">
      <c r="A417" s="122" t="s">
        <v>1387</v>
      </c>
      <c r="B417" s="136" t="s">
        <v>524</v>
      </c>
      <c r="C417" s="137">
        <v>13802</v>
      </c>
      <c r="D417" s="137">
        <v>12107</v>
      </c>
      <c r="E417" s="137">
        <v>10640</v>
      </c>
      <c r="F417" s="137">
        <v>9571</v>
      </c>
      <c r="G417" s="137">
        <v>8408</v>
      </c>
      <c r="H417" s="137">
        <v>8399</v>
      </c>
      <c r="I417" s="137">
        <v>7851</v>
      </c>
      <c r="J417" s="137">
        <v>7317</v>
      </c>
      <c r="K417" s="137">
        <v>6773</v>
      </c>
      <c r="L417" s="137">
        <v>6295</v>
      </c>
      <c r="M417" s="137">
        <v>5744</v>
      </c>
      <c r="N417" s="137">
        <v>5071</v>
      </c>
      <c r="O417" s="137">
        <v>4504</v>
      </c>
      <c r="P417" s="137">
        <v>3853</v>
      </c>
      <c r="Q417" s="137">
        <v>3315</v>
      </c>
      <c r="R417" s="137">
        <v>2974</v>
      </c>
      <c r="S417" s="137">
        <v>2540</v>
      </c>
      <c r="T417" s="137">
        <v>2264</v>
      </c>
      <c r="U417" s="137">
        <v>1953</v>
      </c>
      <c r="V417" s="137">
        <v>1780</v>
      </c>
      <c r="W417" s="137">
        <v>1515</v>
      </c>
      <c r="X417" s="137">
        <v>1323</v>
      </c>
      <c r="Y417" s="137">
        <v>1045</v>
      </c>
      <c r="Z417" s="137">
        <v>874</v>
      </c>
      <c r="AA417" s="137">
        <v>698</v>
      </c>
      <c r="AB417" s="137">
        <v>508</v>
      </c>
      <c r="AC417" s="137">
        <v>310</v>
      </c>
      <c r="AD417" s="137">
        <v>209</v>
      </c>
      <c r="AE417" s="137">
        <v>90</v>
      </c>
      <c r="AF417" s="137">
        <v>46</v>
      </c>
      <c r="AG417" s="137">
        <v>42</v>
      </c>
      <c r="AH417" s="137">
        <v>37</v>
      </c>
      <c r="AI417" s="137">
        <v>30</v>
      </c>
      <c r="AJ417" s="137">
        <v>24</v>
      </c>
      <c r="AK417" s="137">
        <v>16</v>
      </c>
      <c r="AL417" s="137">
        <v>12</v>
      </c>
      <c r="AM417" s="137">
        <v>0</v>
      </c>
      <c r="AN417" s="137">
        <v>0</v>
      </c>
      <c r="AO417" s="137">
        <v>0</v>
      </c>
    </row>
    <row r="418" spans="1:41" ht="18" customHeight="1">
      <c r="A418" s="122" t="s">
        <v>1388</v>
      </c>
      <c r="B418" s="136" t="s">
        <v>1389</v>
      </c>
      <c r="C418" s="137">
        <v>367</v>
      </c>
      <c r="D418" s="137">
        <v>291</v>
      </c>
      <c r="E418" s="137">
        <v>267</v>
      </c>
      <c r="F418" s="137">
        <v>249</v>
      </c>
      <c r="G418" s="137">
        <v>230</v>
      </c>
      <c r="H418" s="137">
        <v>233</v>
      </c>
      <c r="I418" s="137">
        <v>218</v>
      </c>
      <c r="J418" s="137">
        <v>204</v>
      </c>
      <c r="K418" s="137">
        <v>199</v>
      </c>
      <c r="L418" s="137">
        <v>194</v>
      </c>
      <c r="M418" s="137">
        <v>184</v>
      </c>
      <c r="N418" s="137">
        <v>170</v>
      </c>
      <c r="O418" s="137">
        <v>168</v>
      </c>
      <c r="P418" s="137">
        <v>154</v>
      </c>
      <c r="Q418" s="137">
        <v>139</v>
      </c>
      <c r="R418" s="137">
        <v>127</v>
      </c>
      <c r="S418" s="137">
        <v>119</v>
      </c>
      <c r="T418" s="137">
        <v>114</v>
      </c>
      <c r="U418" s="137">
        <v>102</v>
      </c>
      <c r="V418" s="137">
        <v>93</v>
      </c>
      <c r="W418" s="137">
        <v>79</v>
      </c>
      <c r="X418" s="137">
        <v>72</v>
      </c>
      <c r="Y418" s="137">
        <v>61</v>
      </c>
      <c r="Z418" s="137">
        <v>55</v>
      </c>
      <c r="AA418" s="137">
        <v>42</v>
      </c>
      <c r="AB418" s="137">
        <v>32</v>
      </c>
      <c r="AC418" s="137">
        <v>19</v>
      </c>
      <c r="AD418" s="137">
        <v>12</v>
      </c>
      <c r="AE418" s="137">
        <v>7</v>
      </c>
      <c r="AF418" s="137" t="s">
        <v>631</v>
      </c>
      <c r="AG418" s="137" t="s">
        <v>631</v>
      </c>
      <c r="AH418" s="137" t="s">
        <v>631</v>
      </c>
      <c r="AI418" s="137" t="s">
        <v>631</v>
      </c>
      <c r="AJ418" s="137" t="s">
        <v>631</v>
      </c>
      <c r="AK418" s="137" t="s">
        <v>631</v>
      </c>
      <c r="AL418" s="137" t="s">
        <v>631</v>
      </c>
      <c r="AM418" s="137">
        <v>0</v>
      </c>
      <c r="AN418" s="137">
        <v>0</v>
      </c>
      <c r="AO418" s="137">
        <v>0</v>
      </c>
    </row>
    <row r="419" spans="1:41" ht="18" customHeight="1">
      <c r="A419" s="122" t="s">
        <v>1390</v>
      </c>
      <c r="B419" s="136" t="s">
        <v>1391</v>
      </c>
      <c r="C419" s="137">
        <v>555</v>
      </c>
      <c r="D419" s="137">
        <v>487</v>
      </c>
      <c r="E419" s="137">
        <v>446</v>
      </c>
      <c r="F419" s="137">
        <v>433</v>
      </c>
      <c r="G419" s="137">
        <v>389</v>
      </c>
      <c r="H419" s="137">
        <v>380</v>
      </c>
      <c r="I419" s="137">
        <v>351</v>
      </c>
      <c r="J419" s="137">
        <v>317</v>
      </c>
      <c r="K419" s="137">
        <v>298</v>
      </c>
      <c r="L419" s="137">
        <v>291</v>
      </c>
      <c r="M419" s="137">
        <v>279</v>
      </c>
      <c r="N419" s="137">
        <v>249</v>
      </c>
      <c r="O419" s="137">
        <v>232</v>
      </c>
      <c r="P419" s="137">
        <v>210</v>
      </c>
      <c r="Q419" s="137">
        <v>191</v>
      </c>
      <c r="R419" s="137">
        <v>168</v>
      </c>
      <c r="S419" s="137">
        <v>155</v>
      </c>
      <c r="T419" s="137">
        <v>141</v>
      </c>
      <c r="U419" s="137">
        <v>124</v>
      </c>
      <c r="V419" s="137">
        <v>116</v>
      </c>
      <c r="W419" s="137">
        <v>106</v>
      </c>
      <c r="X419" s="137">
        <v>93</v>
      </c>
      <c r="Y419" s="137">
        <v>74</v>
      </c>
      <c r="Z419" s="137">
        <v>59</v>
      </c>
      <c r="AA419" s="137">
        <v>47</v>
      </c>
      <c r="AB419" s="137">
        <v>33</v>
      </c>
      <c r="AC419" s="137">
        <v>20</v>
      </c>
      <c r="AD419" s="137">
        <v>14</v>
      </c>
      <c r="AE419" s="137">
        <v>7</v>
      </c>
      <c r="AF419" s="137">
        <v>5</v>
      </c>
      <c r="AG419" s="137" t="s">
        <v>631</v>
      </c>
      <c r="AH419" s="137" t="s">
        <v>631</v>
      </c>
      <c r="AI419" s="137" t="s">
        <v>631</v>
      </c>
      <c r="AJ419" s="137" t="s">
        <v>631</v>
      </c>
      <c r="AK419" s="137">
        <v>0</v>
      </c>
      <c r="AL419" s="137">
        <v>0</v>
      </c>
      <c r="AM419" s="137">
        <v>0</v>
      </c>
      <c r="AN419" s="137">
        <v>0</v>
      </c>
      <c r="AO419" s="137">
        <v>0</v>
      </c>
    </row>
    <row r="420" spans="1:41" ht="18" customHeight="1">
      <c r="A420" s="136" t="s">
        <v>1392</v>
      </c>
      <c r="B420" s="136" t="s">
        <v>1393</v>
      </c>
      <c r="C420" s="137">
        <v>189</v>
      </c>
      <c r="D420" s="137">
        <v>145</v>
      </c>
      <c r="E420" s="137">
        <v>125</v>
      </c>
      <c r="F420" s="137">
        <v>122</v>
      </c>
      <c r="G420" s="137">
        <v>100</v>
      </c>
      <c r="H420" s="137">
        <v>99</v>
      </c>
      <c r="I420" s="137">
        <v>92</v>
      </c>
      <c r="J420" s="137">
        <v>90</v>
      </c>
      <c r="K420" s="137">
        <v>86</v>
      </c>
      <c r="L420" s="137">
        <v>78</v>
      </c>
      <c r="M420" s="137">
        <v>75</v>
      </c>
      <c r="N420" s="137">
        <v>69</v>
      </c>
      <c r="O420" s="137">
        <v>56</v>
      </c>
      <c r="P420" s="137">
        <v>49</v>
      </c>
      <c r="Q420" s="137">
        <v>42</v>
      </c>
      <c r="R420" s="137">
        <v>39</v>
      </c>
      <c r="S420" s="137">
        <v>35</v>
      </c>
      <c r="T420" s="137">
        <v>35</v>
      </c>
      <c r="U420" s="137">
        <v>30</v>
      </c>
      <c r="V420" s="137">
        <v>26</v>
      </c>
      <c r="W420" s="137">
        <v>24</v>
      </c>
      <c r="X420" s="137">
        <v>23</v>
      </c>
      <c r="Y420" s="137">
        <v>20</v>
      </c>
      <c r="Z420" s="137">
        <v>17</v>
      </c>
      <c r="AA420" s="137">
        <v>14</v>
      </c>
      <c r="AB420" s="137">
        <v>10</v>
      </c>
      <c r="AC420" s="137">
        <v>6</v>
      </c>
      <c r="AD420" s="137" t="s">
        <v>631</v>
      </c>
      <c r="AE420" s="137">
        <v>0</v>
      </c>
      <c r="AF420" s="137">
        <v>0</v>
      </c>
      <c r="AG420" s="137">
        <v>0</v>
      </c>
      <c r="AH420" s="137">
        <v>0</v>
      </c>
      <c r="AI420" s="137">
        <v>0</v>
      </c>
      <c r="AJ420" s="137">
        <v>0</v>
      </c>
      <c r="AK420" s="137">
        <v>0</v>
      </c>
      <c r="AL420" s="137">
        <v>0</v>
      </c>
      <c r="AM420" s="137">
        <v>0</v>
      </c>
      <c r="AN420" s="137">
        <v>0</v>
      </c>
      <c r="AO420" s="137">
        <v>0</v>
      </c>
    </row>
    <row r="421" spans="1:41" ht="18" customHeight="1">
      <c r="A421" s="136" t="s">
        <v>1394</v>
      </c>
      <c r="B421" s="136" t="s">
        <v>1395</v>
      </c>
      <c r="C421" s="137">
        <v>147</v>
      </c>
      <c r="D421" s="137">
        <v>130</v>
      </c>
      <c r="E421" s="137">
        <v>122</v>
      </c>
      <c r="F421" s="137">
        <v>110</v>
      </c>
      <c r="G421" s="137">
        <v>94</v>
      </c>
      <c r="H421" s="137">
        <v>90</v>
      </c>
      <c r="I421" s="137">
        <v>89</v>
      </c>
      <c r="J421" s="137">
        <v>85</v>
      </c>
      <c r="K421" s="137">
        <v>77</v>
      </c>
      <c r="L421" s="137">
        <v>72</v>
      </c>
      <c r="M421" s="137">
        <v>66</v>
      </c>
      <c r="N421" s="137">
        <v>64</v>
      </c>
      <c r="O421" s="137">
        <v>59</v>
      </c>
      <c r="P421" s="137">
        <v>54</v>
      </c>
      <c r="Q421" s="137">
        <v>46</v>
      </c>
      <c r="R421" s="137">
        <v>35</v>
      </c>
      <c r="S421" s="137">
        <v>32</v>
      </c>
      <c r="T421" s="137">
        <v>27</v>
      </c>
      <c r="U421" s="137">
        <v>22</v>
      </c>
      <c r="V421" s="137">
        <v>22</v>
      </c>
      <c r="W421" s="137">
        <v>21</v>
      </c>
      <c r="X421" s="137">
        <v>18</v>
      </c>
      <c r="Y421" s="137">
        <v>16</v>
      </c>
      <c r="Z421" s="137">
        <v>14</v>
      </c>
      <c r="AA421" s="137">
        <v>10</v>
      </c>
      <c r="AB421" s="137">
        <v>7</v>
      </c>
      <c r="AC421" s="137">
        <v>7</v>
      </c>
      <c r="AD421" s="137">
        <v>5</v>
      </c>
      <c r="AE421" s="137" t="s">
        <v>631</v>
      </c>
      <c r="AF421" s="137" t="s">
        <v>631</v>
      </c>
      <c r="AG421" s="137" t="s">
        <v>631</v>
      </c>
      <c r="AH421" s="137" t="s">
        <v>631</v>
      </c>
      <c r="AI421" s="137" t="s">
        <v>631</v>
      </c>
      <c r="AJ421" s="137" t="s">
        <v>631</v>
      </c>
      <c r="AK421" s="137" t="s">
        <v>631</v>
      </c>
      <c r="AL421" s="137" t="s">
        <v>631</v>
      </c>
      <c r="AM421" s="137">
        <v>0</v>
      </c>
      <c r="AN421" s="137">
        <v>0</v>
      </c>
      <c r="AO421" s="137">
        <v>0</v>
      </c>
    </row>
    <row r="422" spans="1:41" ht="18" customHeight="1">
      <c r="A422" s="122" t="s">
        <v>1396</v>
      </c>
      <c r="B422" s="136" t="s">
        <v>1397</v>
      </c>
      <c r="C422" s="137">
        <v>991</v>
      </c>
      <c r="D422" s="137">
        <v>852</v>
      </c>
      <c r="E422" s="137">
        <v>758</v>
      </c>
      <c r="F422" s="137">
        <v>683</v>
      </c>
      <c r="G422" s="137">
        <v>602</v>
      </c>
      <c r="H422" s="137">
        <v>597</v>
      </c>
      <c r="I422" s="137">
        <v>525</v>
      </c>
      <c r="J422" s="137">
        <v>478</v>
      </c>
      <c r="K422" s="137">
        <v>439</v>
      </c>
      <c r="L422" s="137">
        <v>391</v>
      </c>
      <c r="M422" s="137">
        <v>354</v>
      </c>
      <c r="N422" s="137">
        <v>319</v>
      </c>
      <c r="O422" s="137">
        <v>281</v>
      </c>
      <c r="P422" s="137">
        <v>248</v>
      </c>
      <c r="Q422" s="137">
        <v>232</v>
      </c>
      <c r="R422" s="137">
        <v>205</v>
      </c>
      <c r="S422" s="137">
        <v>188</v>
      </c>
      <c r="T422" s="137">
        <v>159</v>
      </c>
      <c r="U422" s="137">
        <v>137</v>
      </c>
      <c r="V422" s="137">
        <v>120</v>
      </c>
      <c r="W422" s="137">
        <v>100</v>
      </c>
      <c r="X422" s="137">
        <v>94</v>
      </c>
      <c r="Y422" s="137">
        <v>80</v>
      </c>
      <c r="Z422" s="137">
        <v>70</v>
      </c>
      <c r="AA422" s="137">
        <v>53</v>
      </c>
      <c r="AB422" s="137">
        <v>42</v>
      </c>
      <c r="AC422" s="137">
        <v>33</v>
      </c>
      <c r="AD422" s="137">
        <v>27</v>
      </c>
      <c r="AE422" s="137">
        <v>12</v>
      </c>
      <c r="AF422" s="137">
        <v>9</v>
      </c>
      <c r="AG422" s="137">
        <v>5</v>
      </c>
      <c r="AH422" s="137" t="s">
        <v>631</v>
      </c>
      <c r="AI422" s="137" t="s">
        <v>631</v>
      </c>
      <c r="AJ422" s="137" t="s">
        <v>631</v>
      </c>
      <c r="AK422" s="137" t="s">
        <v>631</v>
      </c>
      <c r="AL422" s="137" t="s">
        <v>631</v>
      </c>
      <c r="AM422" s="137">
        <v>0</v>
      </c>
      <c r="AN422" s="137">
        <v>0</v>
      </c>
      <c r="AO422" s="137">
        <v>0</v>
      </c>
    </row>
    <row r="423" spans="1:41" ht="18" customHeight="1">
      <c r="A423" s="122" t="s">
        <v>1398</v>
      </c>
      <c r="B423" s="136" t="s">
        <v>1399</v>
      </c>
      <c r="C423" s="137">
        <v>62</v>
      </c>
      <c r="D423" s="137">
        <v>50</v>
      </c>
      <c r="E423" s="137">
        <v>47</v>
      </c>
      <c r="F423" s="137">
        <v>47</v>
      </c>
      <c r="G423" s="137">
        <v>45</v>
      </c>
      <c r="H423" s="137">
        <v>45</v>
      </c>
      <c r="I423" s="137">
        <v>41</v>
      </c>
      <c r="J423" s="137">
        <v>34</v>
      </c>
      <c r="K423" s="137">
        <v>34</v>
      </c>
      <c r="L423" s="137">
        <v>31</v>
      </c>
      <c r="M423" s="137">
        <v>31</v>
      </c>
      <c r="N423" s="137">
        <v>28</v>
      </c>
      <c r="O423" s="137">
        <v>26</v>
      </c>
      <c r="P423" s="137">
        <v>23</v>
      </c>
      <c r="Q423" s="137">
        <v>20</v>
      </c>
      <c r="R423" s="137">
        <v>18</v>
      </c>
      <c r="S423" s="137">
        <v>18</v>
      </c>
      <c r="T423" s="137">
        <v>16</v>
      </c>
      <c r="U423" s="137">
        <v>12</v>
      </c>
      <c r="V423" s="137">
        <v>11</v>
      </c>
      <c r="W423" s="137">
        <v>5</v>
      </c>
      <c r="X423" s="137" t="s">
        <v>631</v>
      </c>
      <c r="Y423" s="137" t="s">
        <v>631</v>
      </c>
      <c r="Z423" s="137" t="s">
        <v>631</v>
      </c>
      <c r="AA423" s="137" t="s">
        <v>631</v>
      </c>
      <c r="AB423" s="137" t="s">
        <v>631</v>
      </c>
      <c r="AC423" s="137">
        <v>0</v>
      </c>
      <c r="AD423" s="137">
        <v>0</v>
      </c>
      <c r="AE423" s="137">
        <v>0</v>
      </c>
      <c r="AF423" s="137">
        <v>0</v>
      </c>
      <c r="AG423" s="137">
        <v>0</v>
      </c>
      <c r="AH423" s="137">
        <v>0</v>
      </c>
      <c r="AI423" s="137">
        <v>0</v>
      </c>
      <c r="AJ423" s="137">
        <v>0</v>
      </c>
      <c r="AK423" s="137">
        <v>0</v>
      </c>
      <c r="AL423" s="137">
        <v>0</v>
      </c>
      <c r="AM423" s="137">
        <v>0</v>
      </c>
      <c r="AN423" s="137">
        <v>0</v>
      </c>
      <c r="AO423" s="137">
        <v>0</v>
      </c>
    </row>
    <row r="424" spans="1:41" ht="18" customHeight="1">
      <c r="A424" s="122" t="s">
        <v>1400</v>
      </c>
      <c r="B424" s="136" t="s">
        <v>1401</v>
      </c>
      <c r="C424" s="137">
        <v>196</v>
      </c>
      <c r="D424" s="137">
        <v>174</v>
      </c>
      <c r="E424" s="137">
        <v>156</v>
      </c>
      <c r="F424" s="137">
        <v>145</v>
      </c>
      <c r="G424" s="137">
        <v>125</v>
      </c>
      <c r="H424" s="137">
        <v>122</v>
      </c>
      <c r="I424" s="137">
        <v>119</v>
      </c>
      <c r="J424" s="137">
        <v>116</v>
      </c>
      <c r="K424" s="137">
        <v>114</v>
      </c>
      <c r="L424" s="137">
        <v>109</v>
      </c>
      <c r="M424" s="137">
        <v>101</v>
      </c>
      <c r="N424" s="137">
        <v>97</v>
      </c>
      <c r="O424" s="137">
        <v>93</v>
      </c>
      <c r="P424" s="137">
        <v>87</v>
      </c>
      <c r="Q424" s="137">
        <v>80</v>
      </c>
      <c r="R424" s="137">
        <v>74</v>
      </c>
      <c r="S424" s="137">
        <v>63</v>
      </c>
      <c r="T424" s="137">
        <v>57</v>
      </c>
      <c r="U424" s="137">
        <v>53</v>
      </c>
      <c r="V424" s="137">
        <v>51</v>
      </c>
      <c r="W424" s="137">
        <v>46</v>
      </c>
      <c r="X424" s="137">
        <v>45</v>
      </c>
      <c r="Y424" s="137">
        <v>35</v>
      </c>
      <c r="Z424" s="137">
        <v>34</v>
      </c>
      <c r="AA424" s="137">
        <v>28</v>
      </c>
      <c r="AB424" s="137">
        <v>21</v>
      </c>
      <c r="AC424" s="137">
        <v>12</v>
      </c>
      <c r="AD424" s="137">
        <v>12</v>
      </c>
      <c r="AE424" s="137" t="s">
        <v>631</v>
      </c>
      <c r="AF424" s="137" t="s">
        <v>631</v>
      </c>
      <c r="AG424" s="137">
        <v>0</v>
      </c>
      <c r="AH424" s="137">
        <v>0</v>
      </c>
      <c r="AI424" s="137">
        <v>0</v>
      </c>
      <c r="AJ424" s="137">
        <v>0</v>
      </c>
      <c r="AK424" s="137">
        <v>0</v>
      </c>
      <c r="AL424" s="137">
        <v>0</v>
      </c>
      <c r="AM424" s="137">
        <v>0</v>
      </c>
      <c r="AN424" s="137">
        <v>0</v>
      </c>
      <c r="AO424" s="137">
        <v>0</v>
      </c>
    </row>
    <row r="425" spans="1:41" ht="18" customHeight="1">
      <c r="A425" s="122" t="s">
        <v>1402</v>
      </c>
      <c r="B425" s="136" t="s">
        <v>1403</v>
      </c>
      <c r="C425" s="137">
        <v>151</v>
      </c>
      <c r="D425" s="137">
        <v>125</v>
      </c>
      <c r="E425" s="137">
        <v>116</v>
      </c>
      <c r="F425" s="137">
        <v>108</v>
      </c>
      <c r="G425" s="137">
        <v>85</v>
      </c>
      <c r="H425" s="137">
        <v>85</v>
      </c>
      <c r="I425" s="137">
        <v>82</v>
      </c>
      <c r="J425" s="137">
        <v>72</v>
      </c>
      <c r="K425" s="137">
        <v>71</v>
      </c>
      <c r="L425" s="137">
        <v>67</v>
      </c>
      <c r="M425" s="137">
        <v>58</v>
      </c>
      <c r="N425" s="137">
        <v>49</v>
      </c>
      <c r="O425" s="137">
        <v>42</v>
      </c>
      <c r="P425" s="137">
        <v>38</v>
      </c>
      <c r="Q425" s="137">
        <v>31</v>
      </c>
      <c r="R425" s="137">
        <v>36</v>
      </c>
      <c r="S425" s="137">
        <v>30</v>
      </c>
      <c r="T425" s="137">
        <v>31</v>
      </c>
      <c r="U425" s="137">
        <v>25</v>
      </c>
      <c r="V425" s="137">
        <v>26</v>
      </c>
      <c r="W425" s="137">
        <v>21</v>
      </c>
      <c r="X425" s="137">
        <v>21</v>
      </c>
      <c r="Y425" s="137">
        <v>17</v>
      </c>
      <c r="Z425" s="137">
        <v>16</v>
      </c>
      <c r="AA425" s="137">
        <v>11</v>
      </c>
      <c r="AB425" s="137">
        <v>9</v>
      </c>
      <c r="AC425" s="137" t="s">
        <v>631</v>
      </c>
      <c r="AD425" s="137">
        <v>5</v>
      </c>
      <c r="AE425" s="137" t="s">
        <v>631</v>
      </c>
      <c r="AF425" s="137" t="s">
        <v>631</v>
      </c>
      <c r="AG425" s="137" t="s">
        <v>631</v>
      </c>
      <c r="AH425" s="137" t="s">
        <v>631</v>
      </c>
      <c r="AI425" s="137" t="s">
        <v>631</v>
      </c>
      <c r="AJ425" s="137" t="s">
        <v>631</v>
      </c>
      <c r="AK425" s="137">
        <v>0</v>
      </c>
      <c r="AL425" s="137">
        <v>0</v>
      </c>
      <c r="AM425" s="137">
        <v>0</v>
      </c>
      <c r="AN425" s="137">
        <v>0</v>
      </c>
      <c r="AO425" s="137">
        <v>0</v>
      </c>
    </row>
    <row r="426" spans="1:41" ht="18" customHeight="1">
      <c r="A426" s="122" t="s">
        <v>1404</v>
      </c>
      <c r="B426" s="136" t="s">
        <v>1405</v>
      </c>
      <c r="C426" s="137">
        <v>113</v>
      </c>
      <c r="D426" s="137">
        <v>98</v>
      </c>
      <c r="E426" s="137">
        <v>88</v>
      </c>
      <c r="F426" s="137">
        <v>88</v>
      </c>
      <c r="G426" s="137">
        <v>82</v>
      </c>
      <c r="H426" s="137">
        <v>81</v>
      </c>
      <c r="I426" s="137">
        <v>74</v>
      </c>
      <c r="J426" s="137">
        <v>72</v>
      </c>
      <c r="K426" s="137">
        <v>72</v>
      </c>
      <c r="L426" s="137">
        <v>63</v>
      </c>
      <c r="M426" s="137">
        <v>57</v>
      </c>
      <c r="N426" s="137">
        <v>50</v>
      </c>
      <c r="O426" s="137">
        <v>46</v>
      </c>
      <c r="P426" s="137">
        <v>43</v>
      </c>
      <c r="Q426" s="137">
        <v>38</v>
      </c>
      <c r="R426" s="137">
        <v>33</v>
      </c>
      <c r="S426" s="137">
        <v>33</v>
      </c>
      <c r="T426" s="137">
        <v>29</v>
      </c>
      <c r="U426" s="137">
        <v>25</v>
      </c>
      <c r="V426" s="137">
        <v>20</v>
      </c>
      <c r="W426" s="137">
        <v>16</v>
      </c>
      <c r="X426" s="137">
        <v>15</v>
      </c>
      <c r="Y426" s="137">
        <v>11</v>
      </c>
      <c r="Z426" s="137">
        <v>10</v>
      </c>
      <c r="AA426" s="137">
        <v>7</v>
      </c>
      <c r="AB426" s="137">
        <v>7</v>
      </c>
      <c r="AC426" s="137" t="s">
        <v>631</v>
      </c>
      <c r="AD426" s="137" t="s">
        <v>631</v>
      </c>
      <c r="AE426" s="137">
        <v>0</v>
      </c>
      <c r="AF426" s="137">
        <v>0</v>
      </c>
      <c r="AG426" s="137">
        <v>0</v>
      </c>
      <c r="AH426" s="137">
        <v>0</v>
      </c>
      <c r="AI426" s="137">
        <v>0</v>
      </c>
      <c r="AJ426" s="137">
        <v>0</v>
      </c>
      <c r="AK426" s="137">
        <v>0</v>
      </c>
      <c r="AL426" s="137">
        <v>0</v>
      </c>
      <c r="AM426" s="137">
        <v>0</v>
      </c>
      <c r="AN426" s="137">
        <v>0</v>
      </c>
      <c r="AO426" s="137">
        <v>0</v>
      </c>
    </row>
    <row r="427" spans="1:41" ht="18" customHeight="1">
      <c r="A427" s="122" t="s">
        <v>1406</v>
      </c>
      <c r="B427" s="136" t="s">
        <v>1407</v>
      </c>
      <c r="C427" s="137">
        <v>215</v>
      </c>
      <c r="D427" s="137">
        <v>188</v>
      </c>
      <c r="E427" s="137">
        <v>164</v>
      </c>
      <c r="F427" s="137">
        <v>154</v>
      </c>
      <c r="G427" s="137">
        <v>134</v>
      </c>
      <c r="H427" s="137">
        <v>133</v>
      </c>
      <c r="I427" s="137">
        <v>125</v>
      </c>
      <c r="J427" s="137">
        <v>110</v>
      </c>
      <c r="K427" s="137">
        <v>100</v>
      </c>
      <c r="L427" s="137">
        <v>90</v>
      </c>
      <c r="M427" s="137">
        <v>80</v>
      </c>
      <c r="N427" s="137">
        <v>67</v>
      </c>
      <c r="O427" s="137">
        <v>62</v>
      </c>
      <c r="P427" s="137">
        <v>56</v>
      </c>
      <c r="Q427" s="137">
        <v>42</v>
      </c>
      <c r="R427" s="137">
        <v>38</v>
      </c>
      <c r="S427" s="137">
        <v>32</v>
      </c>
      <c r="T427" s="137">
        <v>27</v>
      </c>
      <c r="U427" s="137">
        <v>23</v>
      </c>
      <c r="V427" s="137">
        <v>21</v>
      </c>
      <c r="W427" s="137">
        <v>18</v>
      </c>
      <c r="X427" s="137">
        <v>13</v>
      </c>
      <c r="Y427" s="137">
        <v>12</v>
      </c>
      <c r="Z427" s="137">
        <v>10</v>
      </c>
      <c r="AA427" s="137">
        <v>9</v>
      </c>
      <c r="AB427" s="137">
        <v>9</v>
      </c>
      <c r="AC427" s="137">
        <v>5</v>
      </c>
      <c r="AD427" s="137" t="s">
        <v>631</v>
      </c>
      <c r="AE427" s="137" t="s">
        <v>631</v>
      </c>
      <c r="AF427" s="137">
        <v>0</v>
      </c>
      <c r="AG427" s="137">
        <v>0</v>
      </c>
      <c r="AH427" s="137" t="s">
        <v>631</v>
      </c>
      <c r="AI427" s="137" t="s">
        <v>631</v>
      </c>
      <c r="AJ427" s="137" t="s">
        <v>631</v>
      </c>
      <c r="AK427" s="137">
        <v>0</v>
      </c>
      <c r="AL427" s="137">
        <v>0</v>
      </c>
      <c r="AM427" s="137">
        <v>0</v>
      </c>
      <c r="AN427" s="137">
        <v>0</v>
      </c>
      <c r="AO427" s="137">
        <v>0</v>
      </c>
    </row>
    <row r="428" spans="1:41" ht="18" customHeight="1">
      <c r="A428" s="122" t="s">
        <v>1408</v>
      </c>
      <c r="B428" s="136" t="s">
        <v>1409</v>
      </c>
      <c r="C428" s="137">
        <v>206</v>
      </c>
      <c r="D428" s="137">
        <v>185</v>
      </c>
      <c r="E428" s="137">
        <v>161</v>
      </c>
      <c r="F428" s="137">
        <v>147</v>
      </c>
      <c r="G428" s="137">
        <v>125</v>
      </c>
      <c r="H428" s="137">
        <v>123</v>
      </c>
      <c r="I428" s="137">
        <v>112</v>
      </c>
      <c r="J428" s="137">
        <v>103</v>
      </c>
      <c r="K428" s="137">
        <v>101</v>
      </c>
      <c r="L428" s="137">
        <v>98</v>
      </c>
      <c r="M428" s="137">
        <v>90</v>
      </c>
      <c r="N428" s="137">
        <v>83</v>
      </c>
      <c r="O428" s="137">
        <v>75</v>
      </c>
      <c r="P428" s="137">
        <v>63</v>
      </c>
      <c r="Q428" s="137">
        <v>62</v>
      </c>
      <c r="R428" s="137">
        <v>57</v>
      </c>
      <c r="S428" s="137">
        <v>51</v>
      </c>
      <c r="T428" s="137">
        <v>51</v>
      </c>
      <c r="U428" s="137">
        <v>44</v>
      </c>
      <c r="V428" s="137">
        <v>40</v>
      </c>
      <c r="W428" s="137">
        <v>38</v>
      </c>
      <c r="X428" s="137">
        <v>36</v>
      </c>
      <c r="Y428" s="137">
        <v>26</v>
      </c>
      <c r="Z428" s="137">
        <v>19</v>
      </c>
      <c r="AA428" s="137">
        <v>15</v>
      </c>
      <c r="AB428" s="137">
        <v>11</v>
      </c>
      <c r="AC428" s="137">
        <v>7</v>
      </c>
      <c r="AD428" s="137" t="s">
        <v>631</v>
      </c>
      <c r="AE428" s="137" t="s">
        <v>631</v>
      </c>
      <c r="AF428" s="137">
        <v>0</v>
      </c>
      <c r="AG428" s="137">
        <v>0</v>
      </c>
      <c r="AH428" s="137">
        <v>0</v>
      </c>
      <c r="AI428" s="137">
        <v>0</v>
      </c>
      <c r="AJ428" s="137">
        <v>0</v>
      </c>
      <c r="AK428" s="137">
        <v>0</v>
      </c>
      <c r="AL428" s="137">
        <v>0</v>
      </c>
      <c r="AM428" s="137">
        <v>0</v>
      </c>
      <c r="AN428" s="137">
        <v>0</v>
      </c>
      <c r="AO428" s="137">
        <v>0</v>
      </c>
    </row>
    <row r="429" spans="1:41" ht="18" customHeight="1">
      <c r="A429" s="122" t="s">
        <v>1410</v>
      </c>
      <c r="B429" s="136" t="s">
        <v>1411</v>
      </c>
      <c r="C429" s="137">
        <v>267</v>
      </c>
      <c r="D429" s="137">
        <v>244</v>
      </c>
      <c r="E429" s="137">
        <v>211</v>
      </c>
      <c r="F429" s="137">
        <v>179</v>
      </c>
      <c r="G429" s="137">
        <v>154</v>
      </c>
      <c r="H429" s="137">
        <v>155</v>
      </c>
      <c r="I429" s="137">
        <v>141</v>
      </c>
      <c r="J429" s="137">
        <v>144</v>
      </c>
      <c r="K429" s="137">
        <v>134</v>
      </c>
      <c r="L429" s="137">
        <v>137</v>
      </c>
      <c r="M429" s="137">
        <v>137</v>
      </c>
      <c r="N429" s="137">
        <v>87</v>
      </c>
      <c r="O429" s="137">
        <v>67</v>
      </c>
      <c r="P429" s="137">
        <v>64</v>
      </c>
      <c r="Q429" s="137">
        <v>57</v>
      </c>
      <c r="R429" s="137">
        <v>58</v>
      </c>
      <c r="S429" s="137">
        <v>51</v>
      </c>
      <c r="T429" s="137">
        <v>43</v>
      </c>
      <c r="U429" s="137">
        <v>40</v>
      </c>
      <c r="V429" s="137">
        <v>36</v>
      </c>
      <c r="W429" s="137">
        <v>33</v>
      </c>
      <c r="X429" s="137">
        <v>24</v>
      </c>
      <c r="Y429" s="137">
        <v>13</v>
      </c>
      <c r="Z429" s="137">
        <v>12</v>
      </c>
      <c r="AA429" s="137">
        <v>9</v>
      </c>
      <c r="AB429" s="137">
        <v>7</v>
      </c>
      <c r="AC429" s="137" t="s">
        <v>631</v>
      </c>
      <c r="AD429" s="137" t="s">
        <v>631</v>
      </c>
      <c r="AE429" s="137">
        <v>0</v>
      </c>
      <c r="AF429" s="137">
        <v>0</v>
      </c>
      <c r="AG429" s="137">
        <v>0</v>
      </c>
      <c r="AH429" s="137">
        <v>0</v>
      </c>
      <c r="AI429" s="137">
        <v>0</v>
      </c>
      <c r="AJ429" s="137">
        <v>0</v>
      </c>
      <c r="AK429" s="137">
        <v>0</v>
      </c>
      <c r="AL429" s="137">
        <v>0</v>
      </c>
      <c r="AM429" s="137">
        <v>0</v>
      </c>
      <c r="AN429" s="137">
        <v>0</v>
      </c>
      <c r="AO429" s="137">
        <v>0</v>
      </c>
    </row>
    <row r="430" spans="1:41" ht="18" customHeight="1">
      <c r="A430" s="122" t="s">
        <v>1412</v>
      </c>
      <c r="B430" s="136" t="s">
        <v>1413</v>
      </c>
      <c r="C430" s="137">
        <v>204</v>
      </c>
      <c r="D430" s="137">
        <v>181</v>
      </c>
      <c r="E430" s="137">
        <v>166</v>
      </c>
      <c r="F430" s="137">
        <v>141</v>
      </c>
      <c r="G430" s="137">
        <v>119</v>
      </c>
      <c r="H430" s="137">
        <v>114</v>
      </c>
      <c r="I430" s="137">
        <v>104</v>
      </c>
      <c r="J430" s="137">
        <v>98</v>
      </c>
      <c r="K430" s="137">
        <v>89</v>
      </c>
      <c r="L430" s="137">
        <v>82</v>
      </c>
      <c r="M430" s="137">
        <v>68</v>
      </c>
      <c r="N430" s="137">
        <v>65</v>
      </c>
      <c r="O430" s="137">
        <v>59</v>
      </c>
      <c r="P430" s="137">
        <v>54</v>
      </c>
      <c r="Q430" s="137">
        <v>47</v>
      </c>
      <c r="R430" s="137">
        <v>41</v>
      </c>
      <c r="S430" s="137">
        <v>36</v>
      </c>
      <c r="T430" s="137">
        <v>34</v>
      </c>
      <c r="U430" s="137">
        <v>29</v>
      </c>
      <c r="V430" s="137">
        <v>26</v>
      </c>
      <c r="W430" s="137">
        <v>20</v>
      </c>
      <c r="X430" s="137">
        <v>16</v>
      </c>
      <c r="Y430" s="137">
        <v>14</v>
      </c>
      <c r="Z430" s="137">
        <v>10</v>
      </c>
      <c r="AA430" s="137">
        <v>8</v>
      </c>
      <c r="AB430" s="137" t="s">
        <v>631</v>
      </c>
      <c r="AC430" s="137" t="s">
        <v>631</v>
      </c>
      <c r="AD430" s="137" t="s">
        <v>631</v>
      </c>
      <c r="AE430" s="137" t="s">
        <v>631</v>
      </c>
      <c r="AF430" s="137" t="s">
        <v>631</v>
      </c>
      <c r="AG430" s="137" t="s">
        <v>631</v>
      </c>
      <c r="AH430" s="137" t="s">
        <v>631</v>
      </c>
      <c r="AI430" s="137" t="s">
        <v>631</v>
      </c>
      <c r="AJ430" s="137" t="s">
        <v>631</v>
      </c>
      <c r="AK430" s="137" t="s">
        <v>631</v>
      </c>
      <c r="AL430" s="137">
        <v>0</v>
      </c>
      <c r="AM430" s="137">
        <v>0</v>
      </c>
      <c r="AN430" s="137">
        <v>0</v>
      </c>
      <c r="AO430" s="137">
        <v>0</v>
      </c>
    </row>
    <row r="431" spans="1:41" ht="18" customHeight="1">
      <c r="A431" s="122" t="s">
        <v>1414</v>
      </c>
      <c r="B431" s="136" t="s">
        <v>1415</v>
      </c>
      <c r="C431" s="137">
        <v>492</v>
      </c>
      <c r="D431" s="137">
        <v>420</v>
      </c>
      <c r="E431" s="137">
        <v>369</v>
      </c>
      <c r="F431" s="137">
        <v>353</v>
      </c>
      <c r="G431" s="137">
        <v>306</v>
      </c>
      <c r="H431" s="137">
        <v>306</v>
      </c>
      <c r="I431" s="137">
        <v>278</v>
      </c>
      <c r="J431" s="137">
        <v>256</v>
      </c>
      <c r="K431" s="137">
        <v>242</v>
      </c>
      <c r="L431" s="137">
        <v>232</v>
      </c>
      <c r="M431" s="137">
        <v>223</v>
      </c>
      <c r="N431" s="137">
        <v>202</v>
      </c>
      <c r="O431" s="137">
        <v>188</v>
      </c>
      <c r="P431" s="137">
        <v>170</v>
      </c>
      <c r="Q431" s="137">
        <v>142</v>
      </c>
      <c r="R431" s="137">
        <v>139</v>
      </c>
      <c r="S431" s="137">
        <v>123</v>
      </c>
      <c r="T431" s="137">
        <v>113</v>
      </c>
      <c r="U431" s="137">
        <v>101</v>
      </c>
      <c r="V431" s="137">
        <v>96</v>
      </c>
      <c r="W431" s="137">
        <v>84</v>
      </c>
      <c r="X431" s="137">
        <v>77</v>
      </c>
      <c r="Y431" s="137">
        <v>61</v>
      </c>
      <c r="Z431" s="137">
        <v>55</v>
      </c>
      <c r="AA431" s="137">
        <v>41</v>
      </c>
      <c r="AB431" s="137">
        <v>27</v>
      </c>
      <c r="AC431" s="137">
        <v>23</v>
      </c>
      <c r="AD431" s="137">
        <v>15</v>
      </c>
      <c r="AE431" s="137">
        <v>5</v>
      </c>
      <c r="AF431" s="137" t="s">
        <v>631</v>
      </c>
      <c r="AG431" s="137" t="s">
        <v>631</v>
      </c>
      <c r="AH431" s="137" t="s">
        <v>631</v>
      </c>
      <c r="AI431" s="137" t="s">
        <v>631</v>
      </c>
      <c r="AJ431" s="137">
        <v>0</v>
      </c>
      <c r="AK431" s="137">
        <v>0</v>
      </c>
      <c r="AL431" s="137">
        <v>0</v>
      </c>
      <c r="AM431" s="137">
        <v>0</v>
      </c>
      <c r="AN431" s="137">
        <v>0</v>
      </c>
      <c r="AO431" s="137">
        <v>0</v>
      </c>
    </row>
    <row r="432" spans="1:41" ht="18" customHeight="1">
      <c r="A432" s="122" t="s">
        <v>1416</v>
      </c>
      <c r="B432" s="136" t="s">
        <v>1417</v>
      </c>
      <c r="C432" s="137">
        <v>588</v>
      </c>
      <c r="D432" s="137">
        <v>483</v>
      </c>
      <c r="E432" s="137">
        <v>438</v>
      </c>
      <c r="F432" s="137">
        <v>406</v>
      </c>
      <c r="G432" s="137">
        <v>348</v>
      </c>
      <c r="H432" s="137">
        <v>349</v>
      </c>
      <c r="I432" s="137">
        <v>322</v>
      </c>
      <c r="J432" s="137">
        <v>309</v>
      </c>
      <c r="K432" s="137">
        <v>289</v>
      </c>
      <c r="L432" s="137">
        <v>256</v>
      </c>
      <c r="M432" s="137">
        <v>227</v>
      </c>
      <c r="N432" s="137">
        <v>200</v>
      </c>
      <c r="O432" s="137">
        <v>171</v>
      </c>
      <c r="P432" s="137">
        <v>146</v>
      </c>
      <c r="Q432" s="137">
        <v>127</v>
      </c>
      <c r="R432" s="137">
        <v>113</v>
      </c>
      <c r="S432" s="137">
        <v>108</v>
      </c>
      <c r="T432" s="137">
        <v>101</v>
      </c>
      <c r="U432" s="137">
        <v>94</v>
      </c>
      <c r="V432" s="137">
        <v>89</v>
      </c>
      <c r="W432" s="137">
        <v>77</v>
      </c>
      <c r="X432" s="137">
        <v>208</v>
      </c>
      <c r="Y432" s="137">
        <v>191</v>
      </c>
      <c r="Z432" s="137">
        <v>147</v>
      </c>
      <c r="AA432" s="137">
        <v>124</v>
      </c>
      <c r="AB432" s="137">
        <v>91</v>
      </c>
      <c r="AC432" s="137">
        <v>54</v>
      </c>
      <c r="AD432" s="137">
        <v>27</v>
      </c>
      <c r="AE432" s="137">
        <v>8</v>
      </c>
      <c r="AF432" s="137" t="s">
        <v>631</v>
      </c>
      <c r="AG432" s="137" t="s">
        <v>631</v>
      </c>
      <c r="AH432" s="137" t="s">
        <v>631</v>
      </c>
      <c r="AI432" s="137" t="s">
        <v>631</v>
      </c>
      <c r="AJ432" s="137" t="s">
        <v>631</v>
      </c>
      <c r="AK432" s="137" t="s">
        <v>631</v>
      </c>
      <c r="AL432" s="137" t="s">
        <v>631</v>
      </c>
      <c r="AM432" s="137">
        <v>0</v>
      </c>
      <c r="AN432" s="137">
        <v>0</v>
      </c>
      <c r="AO432" s="137">
        <v>0</v>
      </c>
    </row>
    <row r="433" spans="1:41" ht="18" customHeight="1">
      <c r="A433" s="122" t="s">
        <v>1418</v>
      </c>
      <c r="B433" s="136" t="s">
        <v>1419</v>
      </c>
      <c r="C433" s="137">
        <v>364</v>
      </c>
      <c r="D433" s="137">
        <v>292</v>
      </c>
      <c r="E433" s="137">
        <v>253</v>
      </c>
      <c r="F433" s="137">
        <v>238</v>
      </c>
      <c r="G433" s="137">
        <v>216</v>
      </c>
      <c r="H433" s="137">
        <v>206</v>
      </c>
      <c r="I433" s="137">
        <v>187</v>
      </c>
      <c r="J433" s="137">
        <v>172</v>
      </c>
      <c r="K433" s="137">
        <v>156</v>
      </c>
      <c r="L433" s="137">
        <v>146</v>
      </c>
      <c r="M433" s="137">
        <v>135</v>
      </c>
      <c r="N433" s="137">
        <v>124</v>
      </c>
      <c r="O433" s="137">
        <v>111</v>
      </c>
      <c r="P433" s="137">
        <v>104</v>
      </c>
      <c r="Q433" s="137">
        <v>89</v>
      </c>
      <c r="R433" s="137">
        <v>84</v>
      </c>
      <c r="S433" s="137">
        <v>73</v>
      </c>
      <c r="T433" s="137">
        <v>67</v>
      </c>
      <c r="U433" s="137">
        <v>61</v>
      </c>
      <c r="V433" s="137">
        <v>59</v>
      </c>
      <c r="W433" s="137">
        <v>43</v>
      </c>
      <c r="X433" s="137">
        <v>37</v>
      </c>
      <c r="Y433" s="137">
        <v>33</v>
      </c>
      <c r="Z433" s="137">
        <v>27</v>
      </c>
      <c r="AA433" s="137">
        <v>23</v>
      </c>
      <c r="AB433" s="137">
        <v>16</v>
      </c>
      <c r="AC433" s="137">
        <v>11</v>
      </c>
      <c r="AD433" s="137">
        <v>9</v>
      </c>
      <c r="AE433" s="137">
        <v>5</v>
      </c>
      <c r="AF433" s="137" t="s">
        <v>631</v>
      </c>
      <c r="AG433" s="137" t="s">
        <v>631</v>
      </c>
      <c r="AH433" s="137" t="s">
        <v>631</v>
      </c>
      <c r="AI433" s="137" t="s">
        <v>631</v>
      </c>
      <c r="AJ433" s="137" t="s">
        <v>631</v>
      </c>
      <c r="AK433" s="137">
        <v>0</v>
      </c>
      <c r="AL433" s="137">
        <v>0</v>
      </c>
      <c r="AM433" s="137">
        <v>0</v>
      </c>
      <c r="AN433" s="137">
        <v>0</v>
      </c>
      <c r="AO433" s="137">
        <v>0</v>
      </c>
    </row>
    <row r="434" spans="1:41" ht="18" customHeight="1">
      <c r="A434" s="122" t="s">
        <v>1420</v>
      </c>
      <c r="B434" s="136" t="s">
        <v>1421</v>
      </c>
      <c r="C434" s="137">
        <v>73</v>
      </c>
      <c r="D434" s="137">
        <v>53</v>
      </c>
      <c r="E434" s="137">
        <v>49</v>
      </c>
      <c r="F434" s="137">
        <v>50</v>
      </c>
      <c r="G434" s="137">
        <v>39</v>
      </c>
      <c r="H434" s="137">
        <v>38</v>
      </c>
      <c r="I434" s="137">
        <v>34</v>
      </c>
      <c r="J434" s="137">
        <v>33</v>
      </c>
      <c r="K434" s="137">
        <v>30</v>
      </c>
      <c r="L434" s="137">
        <v>29</v>
      </c>
      <c r="M434" s="137">
        <v>25</v>
      </c>
      <c r="N434" s="137">
        <v>24</v>
      </c>
      <c r="O434" s="137">
        <v>21</v>
      </c>
      <c r="P434" s="137">
        <v>19</v>
      </c>
      <c r="Q434" s="137">
        <v>17</v>
      </c>
      <c r="R434" s="137">
        <v>14</v>
      </c>
      <c r="S434" s="137">
        <v>12</v>
      </c>
      <c r="T434" s="137">
        <v>12</v>
      </c>
      <c r="U434" s="137">
        <v>11</v>
      </c>
      <c r="V434" s="137">
        <v>9</v>
      </c>
      <c r="W434" s="137">
        <v>8</v>
      </c>
      <c r="X434" s="137">
        <v>6</v>
      </c>
      <c r="Y434" s="137" t="s">
        <v>631</v>
      </c>
      <c r="Z434" s="137" t="s">
        <v>631</v>
      </c>
      <c r="AA434" s="137">
        <v>0</v>
      </c>
      <c r="AB434" s="137">
        <v>0</v>
      </c>
      <c r="AC434" s="137">
        <v>0</v>
      </c>
      <c r="AD434" s="137">
        <v>0</v>
      </c>
      <c r="AE434" s="137">
        <v>0</v>
      </c>
      <c r="AF434" s="137">
        <v>0</v>
      </c>
      <c r="AG434" s="137">
        <v>0</v>
      </c>
      <c r="AH434" s="137">
        <v>0</v>
      </c>
      <c r="AI434" s="137">
        <v>0</v>
      </c>
      <c r="AJ434" s="137">
        <v>0</v>
      </c>
      <c r="AK434" s="137">
        <v>0</v>
      </c>
      <c r="AL434" s="137">
        <v>0</v>
      </c>
      <c r="AM434" s="137">
        <v>0</v>
      </c>
      <c r="AN434" s="137">
        <v>0</v>
      </c>
      <c r="AO434" s="137">
        <v>0</v>
      </c>
    </row>
    <row r="435" spans="1:41" ht="18" customHeight="1">
      <c r="A435" s="122" t="s">
        <v>1422</v>
      </c>
      <c r="B435" s="136" t="s">
        <v>1423</v>
      </c>
      <c r="C435" s="137">
        <v>147</v>
      </c>
      <c r="D435" s="137">
        <v>133</v>
      </c>
      <c r="E435" s="137">
        <v>116</v>
      </c>
      <c r="F435" s="137">
        <v>105</v>
      </c>
      <c r="G435" s="137">
        <v>94</v>
      </c>
      <c r="H435" s="137">
        <v>90</v>
      </c>
      <c r="I435" s="137">
        <v>86</v>
      </c>
      <c r="J435" s="137">
        <v>83</v>
      </c>
      <c r="K435" s="137">
        <v>74</v>
      </c>
      <c r="L435" s="137">
        <v>68</v>
      </c>
      <c r="M435" s="137">
        <v>59</v>
      </c>
      <c r="N435" s="137">
        <v>45</v>
      </c>
      <c r="O435" s="137">
        <v>41</v>
      </c>
      <c r="P435" s="137">
        <v>44</v>
      </c>
      <c r="Q435" s="137">
        <v>39</v>
      </c>
      <c r="R435" s="137">
        <v>38</v>
      </c>
      <c r="S435" s="137">
        <v>32</v>
      </c>
      <c r="T435" s="137">
        <v>27</v>
      </c>
      <c r="U435" s="137">
        <v>24</v>
      </c>
      <c r="V435" s="137">
        <v>21</v>
      </c>
      <c r="W435" s="137">
        <v>17</v>
      </c>
      <c r="X435" s="137">
        <v>18</v>
      </c>
      <c r="Y435" s="137">
        <v>13</v>
      </c>
      <c r="Z435" s="137">
        <v>12</v>
      </c>
      <c r="AA435" s="137">
        <v>11</v>
      </c>
      <c r="AB435" s="137">
        <v>6</v>
      </c>
      <c r="AC435" s="137" t="s">
        <v>631</v>
      </c>
      <c r="AD435" s="137" t="s">
        <v>631</v>
      </c>
      <c r="AE435" s="137" t="s">
        <v>631</v>
      </c>
      <c r="AF435" s="137" t="s">
        <v>631</v>
      </c>
      <c r="AG435" s="137" t="s">
        <v>631</v>
      </c>
      <c r="AH435" s="137" t="s">
        <v>631</v>
      </c>
      <c r="AI435" s="137">
        <v>0</v>
      </c>
      <c r="AJ435" s="137">
        <v>0</v>
      </c>
      <c r="AK435" s="137">
        <v>0</v>
      </c>
      <c r="AL435" s="137">
        <v>0</v>
      </c>
      <c r="AM435" s="137">
        <v>0</v>
      </c>
      <c r="AN435" s="137">
        <v>0</v>
      </c>
      <c r="AO435" s="137">
        <v>0</v>
      </c>
    </row>
    <row r="436" spans="1:41" ht="18" customHeight="1">
      <c r="A436" s="122" t="s">
        <v>1424</v>
      </c>
      <c r="B436" s="136" t="s">
        <v>1425</v>
      </c>
      <c r="C436" s="137">
        <v>146</v>
      </c>
      <c r="D436" s="137">
        <v>120</v>
      </c>
      <c r="E436" s="137">
        <v>106</v>
      </c>
      <c r="F436" s="137">
        <v>95</v>
      </c>
      <c r="G436" s="137">
        <v>71</v>
      </c>
      <c r="H436" s="137">
        <v>71</v>
      </c>
      <c r="I436" s="137">
        <v>70</v>
      </c>
      <c r="J436" s="137">
        <v>66</v>
      </c>
      <c r="K436" s="137">
        <v>58</v>
      </c>
      <c r="L436" s="137">
        <v>58</v>
      </c>
      <c r="M436" s="137">
        <v>53</v>
      </c>
      <c r="N436" s="137">
        <v>44</v>
      </c>
      <c r="O436" s="137">
        <v>43</v>
      </c>
      <c r="P436" s="137">
        <v>33</v>
      </c>
      <c r="Q436" s="137">
        <v>28</v>
      </c>
      <c r="R436" s="137">
        <v>26</v>
      </c>
      <c r="S436" s="137">
        <v>23</v>
      </c>
      <c r="T436" s="137">
        <v>19</v>
      </c>
      <c r="U436" s="137">
        <v>18</v>
      </c>
      <c r="V436" s="137">
        <v>16</v>
      </c>
      <c r="W436" s="137">
        <v>13</v>
      </c>
      <c r="X436" s="137">
        <v>9</v>
      </c>
      <c r="Y436" s="137">
        <v>9</v>
      </c>
      <c r="Z436" s="137">
        <v>6</v>
      </c>
      <c r="AA436" s="137">
        <v>6</v>
      </c>
      <c r="AB436" s="137" t="s">
        <v>631</v>
      </c>
      <c r="AC436" s="137" t="s">
        <v>631</v>
      </c>
      <c r="AD436" s="137" t="s">
        <v>631</v>
      </c>
      <c r="AE436" s="137" t="s">
        <v>631</v>
      </c>
      <c r="AF436" s="137" t="s">
        <v>631</v>
      </c>
      <c r="AG436" s="137" t="s">
        <v>631</v>
      </c>
      <c r="AH436" s="137" t="s">
        <v>631</v>
      </c>
      <c r="AI436" s="137" t="s">
        <v>631</v>
      </c>
      <c r="AJ436" s="137" t="s">
        <v>631</v>
      </c>
      <c r="AK436" s="137">
        <v>0</v>
      </c>
      <c r="AL436" s="137">
        <v>0</v>
      </c>
      <c r="AM436" s="137">
        <v>0</v>
      </c>
      <c r="AN436" s="137">
        <v>0</v>
      </c>
      <c r="AO436" s="137">
        <v>0</v>
      </c>
    </row>
    <row r="437" spans="1:41" ht="18" customHeight="1">
      <c r="A437" s="122" t="s">
        <v>1426</v>
      </c>
      <c r="B437" s="136" t="s">
        <v>1427</v>
      </c>
      <c r="C437" s="137">
        <v>30</v>
      </c>
      <c r="D437" s="137">
        <v>26</v>
      </c>
      <c r="E437" s="137">
        <v>25</v>
      </c>
      <c r="F437" s="137">
        <v>24</v>
      </c>
      <c r="G437" s="137">
        <v>15</v>
      </c>
      <c r="H437" s="137">
        <v>15</v>
      </c>
      <c r="I437" s="137">
        <v>13</v>
      </c>
      <c r="J437" s="137">
        <v>13</v>
      </c>
      <c r="K437" s="137">
        <v>12</v>
      </c>
      <c r="L437" s="137">
        <v>11</v>
      </c>
      <c r="M437" s="137">
        <v>9</v>
      </c>
      <c r="N437" s="137">
        <v>9</v>
      </c>
      <c r="O437" s="137">
        <v>8</v>
      </c>
      <c r="P437" s="137">
        <v>9</v>
      </c>
      <c r="Q437" s="137">
        <v>7</v>
      </c>
      <c r="R437" s="137">
        <v>7</v>
      </c>
      <c r="S437" s="137">
        <v>7</v>
      </c>
      <c r="T437" s="137">
        <v>6</v>
      </c>
      <c r="U437" s="137">
        <v>6</v>
      </c>
      <c r="V437" s="137">
        <v>6</v>
      </c>
      <c r="W437" s="137">
        <v>5</v>
      </c>
      <c r="X437" s="137">
        <v>5</v>
      </c>
      <c r="Y437" s="137">
        <v>5</v>
      </c>
      <c r="Z437" s="137" t="s">
        <v>631</v>
      </c>
      <c r="AA437" s="137" t="s">
        <v>631</v>
      </c>
      <c r="AB437" s="137" t="s">
        <v>631</v>
      </c>
      <c r="AC437" s="137" t="s">
        <v>631</v>
      </c>
      <c r="AD437" s="137" t="s">
        <v>631</v>
      </c>
      <c r="AE437" s="137">
        <v>0</v>
      </c>
      <c r="AF437" s="137">
        <v>0</v>
      </c>
      <c r="AG437" s="137">
        <v>0</v>
      </c>
      <c r="AH437" s="137">
        <v>0</v>
      </c>
      <c r="AI437" s="137">
        <v>0</v>
      </c>
      <c r="AJ437" s="137">
        <v>0</v>
      </c>
      <c r="AK437" s="137">
        <v>0</v>
      </c>
      <c r="AL437" s="137">
        <v>0</v>
      </c>
      <c r="AM437" s="137">
        <v>0</v>
      </c>
      <c r="AN437" s="137">
        <v>0</v>
      </c>
      <c r="AO437" s="137">
        <v>0</v>
      </c>
    </row>
    <row r="438" spans="1:41" ht="18" customHeight="1">
      <c r="A438" s="122" t="s">
        <v>1428</v>
      </c>
      <c r="B438" s="136" t="s">
        <v>1429</v>
      </c>
      <c r="C438" s="137">
        <v>129</v>
      </c>
      <c r="D438" s="137">
        <v>110</v>
      </c>
      <c r="E438" s="137">
        <v>95</v>
      </c>
      <c r="F438" s="137">
        <v>94</v>
      </c>
      <c r="G438" s="137">
        <v>89</v>
      </c>
      <c r="H438" s="137">
        <v>89</v>
      </c>
      <c r="I438" s="137">
        <v>78</v>
      </c>
      <c r="J438" s="137">
        <v>74</v>
      </c>
      <c r="K438" s="137">
        <v>67</v>
      </c>
      <c r="L438" s="137">
        <v>66</v>
      </c>
      <c r="M438" s="137">
        <v>64</v>
      </c>
      <c r="N438" s="137">
        <v>61</v>
      </c>
      <c r="O438" s="137">
        <v>57</v>
      </c>
      <c r="P438" s="137">
        <v>44</v>
      </c>
      <c r="Q438" s="137">
        <v>38</v>
      </c>
      <c r="R438" s="137">
        <v>41</v>
      </c>
      <c r="S438" s="137">
        <v>34</v>
      </c>
      <c r="T438" s="137">
        <v>32</v>
      </c>
      <c r="U438" s="137">
        <v>31</v>
      </c>
      <c r="V438" s="137">
        <v>27</v>
      </c>
      <c r="W438" s="137">
        <v>23</v>
      </c>
      <c r="X438" s="137">
        <v>21</v>
      </c>
      <c r="Y438" s="137">
        <v>16</v>
      </c>
      <c r="Z438" s="137">
        <v>15</v>
      </c>
      <c r="AA438" s="137">
        <v>12</v>
      </c>
      <c r="AB438" s="137">
        <v>10</v>
      </c>
      <c r="AC438" s="137">
        <v>5</v>
      </c>
      <c r="AD438" s="137">
        <v>5</v>
      </c>
      <c r="AE438" s="137" t="s">
        <v>631</v>
      </c>
      <c r="AF438" s="137" t="s">
        <v>631</v>
      </c>
      <c r="AG438" s="137" t="s">
        <v>631</v>
      </c>
      <c r="AH438" s="137" t="s">
        <v>631</v>
      </c>
      <c r="AI438" s="137" t="s">
        <v>631</v>
      </c>
      <c r="AJ438" s="137" t="s">
        <v>631</v>
      </c>
      <c r="AK438" s="137" t="s">
        <v>631</v>
      </c>
      <c r="AL438" s="137" t="s">
        <v>631</v>
      </c>
      <c r="AM438" s="137">
        <v>0</v>
      </c>
      <c r="AN438" s="137">
        <v>0</v>
      </c>
      <c r="AO438" s="137">
        <v>0</v>
      </c>
    </row>
    <row r="439" spans="1:41" ht="18" customHeight="1">
      <c r="A439" s="122" t="s">
        <v>1430</v>
      </c>
      <c r="B439" s="136" t="s">
        <v>1431</v>
      </c>
      <c r="C439" s="137">
        <v>350</v>
      </c>
      <c r="D439" s="137">
        <v>304</v>
      </c>
      <c r="E439" s="137">
        <v>256</v>
      </c>
      <c r="F439" s="137">
        <v>231</v>
      </c>
      <c r="G439" s="137">
        <v>191</v>
      </c>
      <c r="H439" s="137">
        <v>183</v>
      </c>
      <c r="I439" s="137">
        <v>178</v>
      </c>
      <c r="J439" s="137">
        <v>178</v>
      </c>
      <c r="K439" s="137">
        <v>164</v>
      </c>
      <c r="L439" s="137">
        <v>157</v>
      </c>
      <c r="M439" s="137">
        <v>143</v>
      </c>
      <c r="N439" s="137">
        <v>126</v>
      </c>
      <c r="O439" s="137">
        <v>109</v>
      </c>
      <c r="P439" s="137">
        <v>90</v>
      </c>
      <c r="Q439" s="137">
        <v>84</v>
      </c>
      <c r="R439" s="137">
        <v>80</v>
      </c>
      <c r="S439" s="137">
        <v>78</v>
      </c>
      <c r="T439" s="137">
        <v>73</v>
      </c>
      <c r="U439" s="137">
        <v>68</v>
      </c>
      <c r="V439" s="137">
        <v>65</v>
      </c>
      <c r="W439" s="137">
        <v>52</v>
      </c>
      <c r="X439" s="137">
        <v>49</v>
      </c>
      <c r="Y439" s="137">
        <v>37</v>
      </c>
      <c r="Z439" s="137">
        <v>35</v>
      </c>
      <c r="AA439" s="137">
        <v>34</v>
      </c>
      <c r="AB439" s="137">
        <v>22</v>
      </c>
      <c r="AC439" s="137">
        <v>8</v>
      </c>
      <c r="AD439" s="137" t="s">
        <v>631</v>
      </c>
      <c r="AE439" s="137" t="s">
        <v>631</v>
      </c>
      <c r="AF439" s="137" t="s">
        <v>631</v>
      </c>
      <c r="AG439" s="137" t="s">
        <v>631</v>
      </c>
      <c r="AH439" s="137" t="s">
        <v>631</v>
      </c>
      <c r="AI439" s="137" t="s">
        <v>631</v>
      </c>
      <c r="AJ439" s="137" t="s">
        <v>631</v>
      </c>
      <c r="AK439" s="137">
        <v>0</v>
      </c>
      <c r="AL439" s="137">
        <v>0</v>
      </c>
      <c r="AM439" s="137">
        <v>0</v>
      </c>
      <c r="AN439" s="137">
        <v>0</v>
      </c>
      <c r="AO439" s="137">
        <v>0</v>
      </c>
    </row>
    <row r="440" spans="1:41" ht="18" customHeight="1">
      <c r="A440" s="122" t="s">
        <v>1432</v>
      </c>
      <c r="B440" s="136" t="s">
        <v>1433</v>
      </c>
      <c r="C440" s="137">
        <v>53</v>
      </c>
      <c r="D440" s="137">
        <v>46</v>
      </c>
      <c r="E440" s="137">
        <v>42</v>
      </c>
      <c r="F440" s="137">
        <v>44</v>
      </c>
      <c r="G440" s="137">
        <v>39</v>
      </c>
      <c r="H440" s="137">
        <v>39</v>
      </c>
      <c r="I440" s="137">
        <v>38</v>
      </c>
      <c r="J440" s="137">
        <v>36</v>
      </c>
      <c r="K440" s="137">
        <v>32</v>
      </c>
      <c r="L440" s="137">
        <v>32</v>
      </c>
      <c r="M440" s="137">
        <v>29</v>
      </c>
      <c r="N440" s="137">
        <v>27</v>
      </c>
      <c r="O440" s="137">
        <v>24</v>
      </c>
      <c r="P440" s="137">
        <v>22</v>
      </c>
      <c r="Q440" s="137">
        <v>19</v>
      </c>
      <c r="R440" s="137">
        <v>19</v>
      </c>
      <c r="S440" s="137">
        <v>18</v>
      </c>
      <c r="T440" s="137">
        <v>16</v>
      </c>
      <c r="U440" s="137">
        <v>13</v>
      </c>
      <c r="V440" s="137">
        <v>10</v>
      </c>
      <c r="W440" s="137">
        <v>8</v>
      </c>
      <c r="X440" s="137">
        <v>7</v>
      </c>
      <c r="Y440" s="137">
        <v>6</v>
      </c>
      <c r="Z440" s="137">
        <v>6</v>
      </c>
      <c r="AA440" s="137" t="s">
        <v>631</v>
      </c>
      <c r="AB440" s="137" t="s">
        <v>631</v>
      </c>
      <c r="AC440" s="137" t="s">
        <v>631</v>
      </c>
      <c r="AD440" s="137" t="s">
        <v>631</v>
      </c>
      <c r="AE440" s="137">
        <v>0</v>
      </c>
      <c r="AF440" s="137">
        <v>0</v>
      </c>
      <c r="AG440" s="137">
        <v>0</v>
      </c>
      <c r="AH440" s="137">
        <v>0</v>
      </c>
      <c r="AI440" s="137">
        <v>0</v>
      </c>
      <c r="AJ440" s="137">
        <v>0</v>
      </c>
      <c r="AK440" s="137">
        <v>0</v>
      </c>
      <c r="AL440" s="137">
        <v>0</v>
      </c>
      <c r="AM440" s="137">
        <v>0</v>
      </c>
      <c r="AN440" s="137">
        <v>0</v>
      </c>
      <c r="AO440" s="137">
        <v>0</v>
      </c>
    </row>
    <row r="441" spans="1:41" ht="18" customHeight="1">
      <c r="A441" s="122" t="s">
        <v>1434</v>
      </c>
      <c r="B441" s="136" t="s">
        <v>1435</v>
      </c>
      <c r="C441" s="137">
        <v>337</v>
      </c>
      <c r="D441" s="137">
        <v>289</v>
      </c>
      <c r="E441" s="137">
        <v>270</v>
      </c>
      <c r="F441" s="137">
        <v>249</v>
      </c>
      <c r="G441" s="137">
        <v>223</v>
      </c>
      <c r="H441" s="137">
        <v>222</v>
      </c>
      <c r="I441" s="137">
        <v>209</v>
      </c>
      <c r="J441" s="137">
        <v>191</v>
      </c>
      <c r="K441" s="137">
        <v>180</v>
      </c>
      <c r="L441" s="137">
        <v>170</v>
      </c>
      <c r="M441" s="137">
        <v>160</v>
      </c>
      <c r="N441" s="137">
        <v>147</v>
      </c>
      <c r="O441" s="137">
        <v>127</v>
      </c>
      <c r="P441" s="137">
        <v>112</v>
      </c>
      <c r="Q441" s="137">
        <v>106</v>
      </c>
      <c r="R441" s="137">
        <v>96</v>
      </c>
      <c r="S441" s="137">
        <v>83</v>
      </c>
      <c r="T441" s="137">
        <v>70</v>
      </c>
      <c r="U441" s="137">
        <v>57</v>
      </c>
      <c r="V441" s="137">
        <v>55</v>
      </c>
      <c r="W441" s="137">
        <v>48</v>
      </c>
      <c r="X441" s="137">
        <v>40</v>
      </c>
      <c r="Y441" s="137">
        <v>34</v>
      </c>
      <c r="Z441" s="137">
        <v>28</v>
      </c>
      <c r="AA441" s="137">
        <v>24</v>
      </c>
      <c r="AB441" s="137">
        <v>21</v>
      </c>
      <c r="AC441" s="137">
        <v>10</v>
      </c>
      <c r="AD441" s="137">
        <v>10</v>
      </c>
      <c r="AE441" s="137" t="s">
        <v>631</v>
      </c>
      <c r="AF441" s="137" t="s">
        <v>631</v>
      </c>
      <c r="AG441" s="137" t="s">
        <v>631</v>
      </c>
      <c r="AH441" s="137" t="s">
        <v>631</v>
      </c>
      <c r="AI441" s="137" t="s">
        <v>631</v>
      </c>
      <c r="AJ441" s="137" t="s">
        <v>631</v>
      </c>
      <c r="AK441" s="137">
        <v>0</v>
      </c>
      <c r="AL441" s="137">
        <v>0</v>
      </c>
      <c r="AM441" s="137">
        <v>0</v>
      </c>
      <c r="AN441" s="137">
        <v>0</v>
      </c>
      <c r="AO441" s="137">
        <v>0</v>
      </c>
    </row>
    <row r="442" spans="1:41" ht="18" customHeight="1">
      <c r="A442" s="122" t="s">
        <v>1436</v>
      </c>
      <c r="B442" s="136" t="s">
        <v>1437</v>
      </c>
      <c r="C442" s="137">
        <v>4152</v>
      </c>
      <c r="D442" s="137">
        <v>3836</v>
      </c>
      <c r="E442" s="137">
        <v>3322</v>
      </c>
      <c r="F442" s="137">
        <v>2872</v>
      </c>
      <c r="G442" s="137">
        <v>2574</v>
      </c>
      <c r="H442" s="137">
        <v>2610</v>
      </c>
      <c r="I442" s="137">
        <v>2520</v>
      </c>
      <c r="J442" s="137">
        <v>2324</v>
      </c>
      <c r="K442" s="137">
        <v>2121</v>
      </c>
      <c r="L442" s="137">
        <v>1919</v>
      </c>
      <c r="M442" s="137">
        <v>1682</v>
      </c>
      <c r="N442" s="137">
        <v>1431</v>
      </c>
      <c r="O442" s="137">
        <v>1265</v>
      </c>
      <c r="P442" s="137">
        <v>997</v>
      </c>
      <c r="Q442" s="137">
        <v>783</v>
      </c>
      <c r="R442" s="137">
        <v>666</v>
      </c>
      <c r="S442" s="137">
        <v>478</v>
      </c>
      <c r="T442" s="137">
        <v>410</v>
      </c>
      <c r="U442" s="137">
        <v>339</v>
      </c>
      <c r="V442" s="137">
        <v>312</v>
      </c>
      <c r="W442" s="137">
        <v>253</v>
      </c>
      <c r="X442" s="137">
        <v>29</v>
      </c>
      <c r="Y442" s="137">
        <v>22</v>
      </c>
      <c r="Z442" s="137">
        <v>19</v>
      </c>
      <c r="AA442" s="137">
        <v>17</v>
      </c>
      <c r="AB442" s="137">
        <v>9</v>
      </c>
      <c r="AC442" s="137">
        <v>5</v>
      </c>
      <c r="AD442" s="137" t="s">
        <v>631</v>
      </c>
      <c r="AE442" s="137" t="s">
        <v>631</v>
      </c>
      <c r="AF442" s="137" t="s">
        <v>631</v>
      </c>
      <c r="AG442" s="137" t="s">
        <v>631</v>
      </c>
      <c r="AH442" s="137" t="s">
        <v>631</v>
      </c>
      <c r="AI442" s="137" t="s">
        <v>631</v>
      </c>
      <c r="AJ442" s="137" t="s">
        <v>631</v>
      </c>
      <c r="AK442" s="137" t="s">
        <v>631</v>
      </c>
      <c r="AL442" s="137" t="s">
        <v>631</v>
      </c>
      <c r="AM442" s="137">
        <v>0</v>
      </c>
      <c r="AN442" s="137">
        <v>0</v>
      </c>
      <c r="AO442" s="137">
        <v>0</v>
      </c>
    </row>
    <row r="443" spans="1:41" ht="18" customHeight="1">
      <c r="A443" s="122" t="s">
        <v>1438</v>
      </c>
      <c r="B443" s="136" t="s">
        <v>1439</v>
      </c>
      <c r="C443" s="137">
        <v>219</v>
      </c>
      <c r="D443" s="137">
        <v>202</v>
      </c>
      <c r="E443" s="137">
        <v>179</v>
      </c>
      <c r="F443" s="137">
        <v>180</v>
      </c>
      <c r="G443" s="137">
        <v>145</v>
      </c>
      <c r="H443" s="137">
        <v>143</v>
      </c>
      <c r="I443" s="137">
        <v>134</v>
      </c>
      <c r="J443" s="137">
        <v>123</v>
      </c>
      <c r="K443" s="137">
        <v>115</v>
      </c>
      <c r="L443" s="137">
        <v>103</v>
      </c>
      <c r="M443" s="137">
        <v>98</v>
      </c>
      <c r="N443" s="137">
        <v>90</v>
      </c>
      <c r="O443" s="137">
        <v>81</v>
      </c>
      <c r="P443" s="137">
        <v>76</v>
      </c>
      <c r="Q443" s="137">
        <v>70</v>
      </c>
      <c r="R443" s="137">
        <v>64</v>
      </c>
      <c r="S443" s="137">
        <v>55</v>
      </c>
      <c r="T443" s="137">
        <v>56</v>
      </c>
      <c r="U443" s="137">
        <v>49</v>
      </c>
      <c r="V443" s="137">
        <v>42</v>
      </c>
      <c r="W443" s="137">
        <v>40</v>
      </c>
      <c r="X443" s="137">
        <v>32</v>
      </c>
      <c r="Y443" s="137">
        <v>30</v>
      </c>
      <c r="Z443" s="137">
        <v>23</v>
      </c>
      <c r="AA443" s="137">
        <v>20</v>
      </c>
      <c r="AB443" s="137">
        <v>17</v>
      </c>
      <c r="AC443" s="137">
        <v>13</v>
      </c>
      <c r="AD443" s="137">
        <v>10</v>
      </c>
      <c r="AE443" s="137">
        <v>6</v>
      </c>
      <c r="AF443" s="137" t="s">
        <v>631</v>
      </c>
      <c r="AG443" s="137" t="s">
        <v>631</v>
      </c>
      <c r="AH443" s="137" t="s">
        <v>631</v>
      </c>
      <c r="AI443" s="137" t="s">
        <v>631</v>
      </c>
      <c r="AJ443" s="137" t="s">
        <v>631</v>
      </c>
      <c r="AK443" s="137" t="s">
        <v>631</v>
      </c>
      <c r="AL443" s="137" t="s">
        <v>631</v>
      </c>
      <c r="AM443" s="137">
        <v>0</v>
      </c>
      <c r="AN443" s="137">
        <v>0</v>
      </c>
      <c r="AO443" s="137">
        <v>0</v>
      </c>
    </row>
    <row r="444" spans="1:41" ht="18" customHeight="1">
      <c r="A444" s="122" t="s">
        <v>1440</v>
      </c>
      <c r="B444" s="136" t="s">
        <v>1441</v>
      </c>
      <c r="C444" s="137">
        <v>42</v>
      </c>
      <c r="D444" s="137">
        <v>38</v>
      </c>
      <c r="E444" s="137">
        <v>34</v>
      </c>
      <c r="F444" s="137">
        <v>31</v>
      </c>
      <c r="G444" s="137">
        <v>29</v>
      </c>
      <c r="H444" s="137">
        <v>29</v>
      </c>
      <c r="I444" s="137">
        <v>29</v>
      </c>
      <c r="J444" s="137">
        <v>29</v>
      </c>
      <c r="K444" s="137">
        <v>28</v>
      </c>
      <c r="L444" s="137">
        <v>28</v>
      </c>
      <c r="M444" s="137">
        <v>26</v>
      </c>
      <c r="N444" s="137">
        <v>24</v>
      </c>
      <c r="O444" s="137">
        <v>25</v>
      </c>
      <c r="P444" s="137">
        <v>25</v>
      </c>
      <c r="Q444" s="137">
        <v>21</v>
      </c>
      <c r="R444" s="137">
        <v>19</v>
      </c>
      <c r="S444" s="137">
        <v>19</v>
      </c>
      <c r="T444" s="137">
        <v>17</v>
      </c>
      <c r="U444" s="137">
        <v>15</v>
      </c>
      <c r="V444" s="137">
        <v>13</v>
      </c>
      <c r="W444" s="137">
        <v>13</v>
      </c>
      <c r="X444" s="137">
        <v>14</v>
      </c>
      <c r="Y444" s="137">
        <v>12</v>
      </c>
      <c r="Z444" s="137">
        <v>11</v>
      </c>
      <c r="AA444" s="137">
        <v>7</v>
      </c>
      <c r="AB444" s="137">
        <v>5</v>
      </c>
      <c r="AC444" s="137" t="s">
        <v>631</v>
      </c>
      <c r="AD444" s="137" t="s">
        <v>631</v>
      </c>
      <c r="AE444" s="137" t="s">
        <v>631</v>
      </c>
      <c r="AF444" s="137">
        <v>0</v>
      </c>
      <c r="AG444" s="137">
        <v>0</v>
      </c>
      <c r="AH444" s="137">
        <v>0</v>
      </c>
      <c r="AI444" s="137">
        <v>0</v>
      </c>
      <c r="AJ444" s="137">
        <v>0</v>
      </c>
      <c r="AK444" s="137">
        <v>0</v>
      </c>
      <c r="AL444" s="137">
        <v>0</v>
      </c>
      <c r="AM444" s="137">
        <v>0</v>
      </c>
      <c r="AN444" s="137">
        <v>0</v>
      </c>
      <c r="AO444" s="137">
        <v>0</v>
      </c>
    </row>
    <row r="445" spans="1:41" ht="18" customHeight="1">
      <c r="A445" s="122" t="s">
        <v>1442</v>
      </c>
      <c r="B445" s="136" t="s">
        <v>1443</v>
      </c>
      <c r="C445" s="137">
        <v>157</v>
      </c>
      <c r="D445" s="137">
        <v>138</v>
      </c>
      <c r="E445" s="137">
        <v>131</v>
      </c>
      <c r="F445" s="137">
        <v>111</v>
      </c>
      <c r="G445" s="137">
        <v>93</v>
      </c>
      <c r="H445" s="137">
        <v>92</v>
      </c>
      <c r="I445" s="137">
        <v>78</v>
      </c>
      <c r="J445" s="137">
        <v>74</v>
      </c>
      <c r="K445" s="137">
        <v>67</v>
      </c>
      <c r="L445" s="137">
        <v>61</v>
      </c>
      <c r="M445" s="137">
        <v>70</v>
      </c>
      <c r="N445" s="137">
        <v>66</v>
      </c>
      <c r="O445" s="137">
        <v>59</v>
      </c>
      <c r="P445" s="137">
        <v>49</v>
      </c>
      <c r="Q445" s="137">
        <v>45</v>
      </c>
      <c r="R445" s="137">
        <v>38</v>
      </c>
      <c r="S445" s="137">
        <v>33</v>
      </c>
      <c r="T445" s="137">
        <v>31</v>
      </c>
      <c r="U445" s="137">
        <v>29</v>
      </c>
      <c r="V445" s="137">
        <v>29</v>
      </c>
      <c r="W445" s="137">
        <v>26</v>
      </c>
      <c r="X445" s="137">
        <v>28</v>
      </c>
      <c r="Y445" s="137">
        <v>18</v>
      </c>
      <c r="Z445" s="137">
        <v>17</v>
      </c>
      <c r="AA445" s="137">
        <v>11</v>
      </c>
      <c r="AB445" s="137">
        <v>12</v>
      </c>
      <c r="AC445" s="137">
        <v>6</v>
      </c>
      <c r="AD445" s="137">
        <v>6</v>
      </c>
      <c r="AE445" s="137" t="s">
        <v>631</v>
      </c>
      <c r="AF445" s="137" t="s">
        <v>631</v>
      </c>
      <c r="AG445" s="137" t="s">
        <v>631</v>
      </c>
      <c r="AH445" s="137" t="s">
        <v>631</v>
      </c>
      <c r="AI445" s="137" t="s">
        <v>631</v>
      </c>
      <c r="AJ445" s="137" t="s">
        <v>631</v>
      </c>
      <c r="AK445" s="137" t="s">
        <v>631</v>
      </c>
      <c r="AL445" s="137" t="s">
        <v>631</v>
      </c>
      <c r="AM445" s="137">
        <v>0</v>
      </c>
      <c r="AN445" s="137">
        <v>0</v>
      </c>
      <c r="AO445" s="137">
        <v>0</v>
      </c>
    </row>
    <row r="446" spans="1:41" ht="18" customHeight="1">
      <c r="A446" s="122" t="s">
        <v>1444</v>
      </c>
      <c r="B446" s="136" t="s">
        <v>1445</v>
      </c>
      <c r="C446" s="137">
        <v>477</v>
      </c>
      <c r="D446" s="137">
        <v>392</v>
      </c>
      <c r="E446" s="137">
        <v>346</v>
      </c>
      <c r="F446" s="137">
        <v>330</v>
      </c>
      <c r="G446" s="137">
        <v>286</v>
      </c>
      <c r="H446" s="137">
        <v>280</v>
      </c>
      <c r="I446" s="137">
        <v>251</v>
      </c>
      <c r="J446" s="137">
        <v>238</v>
      </c>
      <c r="K446" s="137">
        <v>216</v>
      </c>
      <c r="L446" s="137">
        <v>209</v>
      </c>
      <c r="M446" s="137">
        <v>205</v>
      </c>
      <c r="N446" s="137">
        <v>170</v>
      </c>
      <c r="O446" s="137">
        <v>142</v>
      </c>
      <c r="P446" s="137">
        <v>132</v>
      </c>
      <c r="Q446" s="137">
        <v>115</v>
      </c>
      <c r="R446" s="137">
        <v>112</v>
      </c>
      <c r="S446" s="137">
        <v>103</v>
      </c>
      <c r="T446" s="137">
        <v>89</v>
      </c>
      <c r="U446" s="137">
        <v>81</v>
      </c>
      <c r="V446" s="137">
        <v>73</v>
      </c>
      <c r="W446" s="137">
        <v>64</v>
      </c>
      <c r="X446" s="137">
        <v>54</v>
      </c>
      <c r="Y446" s="137">
        <v>48</v>
      </c>
      <c r="Z446" s="137">
        <v>42</v>
      </c>
      <c r="AA446" s="137">
        <v>29</v>
      </c>
      <c r="AB446" s="137">
        <v>23</v>
      </c>
      <c r="AC446" s="137">
        <v>7</v>
      </c>
      <c r="AD446" s="137" t="s">
        <v>631</v>
      </c>
      <c r="AE446" s="137">
        <v>0</v>
      </c>
      <c r="AF446" s="137">
        <v>0</v>
      </c>
      <c r="AG446" s="137">
        <v>0</v>
      </c>
      <c r="AH446" s="137">
        <v>0</v>
      </c>
      <c r="AI446" s="137">
        <v>0</v>
      </c>
      <c r="AJ446" s="137">
        <v>0</v>
      </c>
      <c r="AK446" s="137">
        <v>0</v>
      </c>
      <c r="AL446" s="137">
        <v>0</v>
      </c>
      <c r="AM446" s="137">
        <v>0</v>
      </c>
      <c r="AN446" s="137">
        <v>0</v>
      </c>
      <c r="AO446" s="137">
        <v>0</v>
      </c>
    </row>
    <row r="447" spans="1:41" ht="18" customHeight="1">
      <c r="A447" s="136" t="s">
        <v>1446</v>
      </c>
      <c r="B447" s="136" t="s">
        <v>1447</v>
      </c>
      <c r="C447" s="137">
        <v>1945</v>
      </c>
      <c r="D447" s="137">
        <v>1718</v>
      </c>
      <c r="E447" s="137">
        <v>1455</v>
      </c>
      <c r="F447" s="137">
        <v>1251</v>
      </c>
      <c r="G447" s="137">
        <v>1098</v>
      </c>
      <c r="H447" s="137">
        <v>1116</v>
      </c>
      <c r="I447" s="137">
        <v>1041</v>
      </c>
      <c r="J447" s="137">
        <v>980</v>
      </c>
      <c r="K447" s="137">
        <v>911</v>
      </c>
      <c r="L447" s="137">
        <v>873</v>
      </c>
      <c r="M447" s="137">
        <v>796</v>
      </c>
      <c r="N447" s="137">
        <v>740</v>
      </c>
      <c r="O447" s="137">
        <v>640</v>
      </c>
      <c r="P447" s="137">
        <v>517</v>
      </c>
      <c r="Q447" s="137">
        <v>456</v>
      </c>
      <c r="R447" s="137">
        <v>404</v>
      </c>
      <c r="S447" s="137">
        <v>337</v>
      </c>
      <c r="T447" s="137">
        <v>291</v>
      </c>
      <c r="U447" s="137">
        <v>227</v>
      </c>
      <c r="V447" s="137">
        <v>193</v>
      </c>
      <c r="W447" s="137">
        <v>162</v>
      </c>
      <c r="X447" s="137">
        <v>132</v>
      </c>
      <c r="Y447" s="137">
        <v>92</v>
      </c>
      <c r="Z447" s="137">
        <v>70</v>
      </c>
      <c r="AA447" s="137">
        <v>60</v>
      </c>
      <c r="AB447" s="137">
        <v>38</v>
      </c>
      <c r="AC447" s="137">
        <v>26</v>
      </c>
      <c r="AD447" s="137">
        <v>13</v>
      </c>
      <c r="AE447" s="137">
        <v>8</v>
      </c>
      <c r="AF447" s="137">
        <v>6</v>
      </c>
      <c r="AG447" s="137">
        <v>5</v>
      </c>
      <c r="AH447" s="137" t="s">
        <v>631</v>
      </c>
      <c r="AI447" s="137" t="s">
        <v>631</v>
      </c>
      <c r="AJ447" s="137" t="s">
        <v>631</v>
      </c>
      <c r="AK447" s="137" t="s">
        <v>631</v>
      </c>
      <c r="AL447" s="137" t="s">
        <v>631</v>
      </c>
      <c r="AM447" s="137">
        <v>0</v>
      </c>
      <c r="AN447" s="137">
        <v>0</v>
      </c>
      <c r="AO447" s="137">
        <v>0</v>
      </c>
    </row>
    <row r="448" spans="1:41" ht="18" customHeight="1">
      <c r="A448" s="122" t="s">
        <v>1448</v>
      </c>
      <c r="B448" s="136" t="s">
        <v>1449</v>
      </c>
      <c r="C448" s="137">
        <v>124</v>
      </c>
      <c r="D448" s="137">
        <v>106</v>
      </c>
      <c r="E448" s="137">
        <v>107</v>
      </c>
      <c r="F448" s="137">
        <v>96</v>
      </c>
      <c r="G448" s="137">
        <v>83</v>
      </c>
      <c r="H448" s="137">
        <v>79</v>
      </c>
      <c r="I448" s="137">
        <v>66</v>
      </c>
      <c r="J448" s="137">
        <v>60</v>
      </c>
      <c r="K448" s="137">
        <v>54</v>
      </c>
      <c r="L448" s="137">
        <v>44</v>
      </c>
      <c r="M448" s="137">
        <v>41</v>
      </c>
      <c r="N448" s="137">
        <v>36</v>
      </c>
      <c r="O448" s="137">
        <v>32</v>
      </c>
      <c r="P448" s="137">
        <v>30</v>
      </c>
      <c r="Q448" s="137">
        <v>22</v>
      </c>
      <c r="R448" s="137">
        <v>20</v>
      </c>
      <c r="S448" s="137">
        <v>20</v>
      </c>
      <c r="T448" s="137">
        <v>18</v>
      </c>
      <c r="U448" s="137">
        <v>15</v>
      </c>
      <c r="V448" s="137">
        <v>14</v>
      </c>
      <c r="W448" s="137">
        <v>14</v>
      </c>
      <c r="X448" s="137">
        <v>11</v>
      </c>
      <c r="Y448" s="137">
        <v>11</v>
      </c>
      <c r="Z448" s="137">
        <v>8</v>
      </c>
      <c r="AA448" s="137">
        <v>5</v>
      </c>
      <c r="AB448" s="137" t="s">
        <v>631</v>
      </c>
      <c r="AC448" s="137" t="s">
        <v>631</v>
      </c>
      <c r="AD448" s="137">
        <v>0</v>
      </c>
      <c r="AE448" s="137">
        <v>0</v>
      </c>
      <c r="AF448" s="137">
        <v>0</v>
      </c>
      <c r="AG448" s="137">
        <v>0</v>
      </c>
      <c r="AH448" s="137">
        <v>0</v>
      </c>
      <c r="AI448" s="137">
        <v>0</v>
      </c>
      <c r="AJ448" s="137">
        <v>0</v>
      </c>
      <c r="AK448" s="137">
        <v>0</v>
      </c>
      <c r="AL448" s="137">
        <v>0</v>
      </c>
      <c r="AM448" s="137">
        <v>0</v>
      </c>
      <c r="AN448" s="137">
        <v>0</v>
      </c>
      <c r="AO448" s="137">
        <v>0</v>
      </c>
    </row>
    <row r="449" spans="1:41" ht="18" customHeight="1">
      <c r="A449" s="122" t="s">
        <v>1450</v>
      </c>
      <c r="B449" s="136" t="s">
        <v>1451</v>
      </c>
      <c r="C449" s="137">
        <v>314</v>
      </c>
      <c r="D449" s="137">
        <v>251</v>
      </c>
      <c r="E449" s="137">
        <v>220</v>
      </c>
      <c r="F449" s="137">
        <v>205</v>
      </c>
      <c r="G449" s="137">
        <v>184</v>
      </c>
      <c r="H449" s="137">
        <v>184</v>
      </c>
      <c r="I449" s="137">
        <v>165</v>
      </c>
      <c r="J449" s="137">
        <v>154</v>
      </c>
      <c r="K449" s="137">
        <v>142</v>
      </c>
      <c r="L449" s="137">
        <v>129</v>
      </c>
      <c r="M449" s="137">
        <v>118</v>
      </c>
      <c r="N449" s="137">
        <v>107</v>
      </c>
      <c r="O449" s="137">
        <v>93</v>
      </c>
      <c r="P449" s="137">
        <v>90</v>
      </c>
      <c r="Q449" s="137">
        <v>79</v>
      </c>
      <c r="R449" s="137">
        <v>65</v>
      </c>
      <c r="S449" s="137">
        <v>61</v>
      </c>
      <c r="T449" s="137">
        <v>52</v>
      </c>
      <c r="U449" s="137">
        <v>48</v>
      </c>
      <c r="V449" s="137">
        <v>43</v>
      </c>
      <c r="W449" s="137">
        <v>38</v>
      </c>
      <c r="X449" s="137">
        <v>29</v>
      </c>
      <c r="Y449" s="137">
        <v>21</v>
      </c>
      <c r="Z449" s="137">
        <v>17</v>
      </c>
      <c r="AA449" s="137">
        <v>13</v>
      </c>
      <c r="AB449" s="137">
        <v>6</v>
      </c>
      <c r="AC449" s="137" t="s">
        <v>631</v>
      </c>
      <c r="AD449" s="137" t="s">
        <v>631</v>
      </c>
      <c r="AE449" s="137">
        <v>0</v>
      </c>
      <c r="AF449" s="137">
        <v>0</v>
      </c>
      <c r="AG449" s="137">
        <v>0</v>
      </c>
      <c r="AH449" s="137">
        <v>0</v>
      </c>
      <c r="AI449" s="137">
        <v>0</v>
      </c>
      <c r="AJ449" s="137">
        <v>0</v>
      </c>
      <c r="AK449" s="137">
        <v>0</v>
      </c>
      <c r="AL449" s="137">
        <v>0</v>
      </c>
      <c r="AM449" s="137">
        <v>0</v>
      </c>
      <c r="AN449" s="137">
        <v>0</v>
      </c>
      <c r="AO449" s="137">
        <v>0</v>
      </c>
    </row>
    <row r="450" spans="1:41" ht="18" customHeight="1">
      <c r="A450" s="122"/>
      <c r="B450" s="136" t="s">
        <v>650</v>
      </c>
      <c r="C450" s="137">
        <v>0</v>
      </c>
      <c r="D450" s="137">
        <v>0</v>
      </c>
      <c r="E450" s="137">
        <v>0</v>
      </c>
      <c r="F450" s="137">
        <v>0</v>
      </c>
      <c r="G450" s="137" t="s">
        <v>631</v>
      </c>
      <c r="H450" s="137" t="s">
        <v>631</v>
      </c>
      <c r="I450" s="137" t="s">
        <v>631</v>
      </c>
      <c r="J450" s="137" t="s">
        <v>631</v>
      </c>
      <c r="K450" s="137" t="s">
        <v>631</v>
      </c>
      <c r="L450" s="137" t="s">
        <v>631</v>
      </c>
      <c r="M450" s="137" t="s">
        <v>631</v>
      </c>
      <c r="N450" s="137" t="s">
        <v>631</v>
      </c>
      <c r="O450" s="137" t="s">
        <v>631</v>
      </c>
      <c r="P450" s="137" t="s">
        <v>631</v>
      </c>
      <c r="Q450" s="137" t="s">
        <v>631</v>
      </c>
      <c r="R450" s="137">
        <v>0</v>
      </c>
      <c r="S450" s="137">
        <v>0</v>
      </c>
      <c r="T450" s="137">
        <v>0</v>
      </c>
      <c r="U450" s="137">
        <v>0</v>
      </c>
      <c r="V450" s="137">
        <v>0</v>
      </c>
      <c r="W450" s="137">
        <v>0</v>
      </c>
      <c r="X450" s="137">
        <v>44</v>
      </c>
      <c r="Y450" s="137">
        <v>0</v>
      </c>
      <c r="Z450" s="137">
        <v>0</v>
      </c>
      <c r="AA450" s="137">
        <v>0</v>
      </c>
      <c r="AB450" s="137">
        <v>0</v>
      </c>
      <c r="AC450" s="137">
        <v>0</v>
      </c>
      <c r="AD450" s="137">
        <v>0</v>
      </c>
      <c r="AE450" s="137">
        <v>0</v>
      </c>
      <c r="AF450" s="137">
        <v>0</v>
      </c>
      <c r="AG450" s="137">
        <v>0</v>
      </c>
      <c r="AH450" s="137">
        <v>0</v>
      </c>
      <c r="AI450" s="137">
        <v>0</v>
      </c>
      <c r="AJ450" s="137">
        <v>0</v>
      </c>
      <c r="AK450" s="137">
        <v>0</v>
      </c>
      <c r="AL450" s="137">
        <v>0</v>
      </c>
      <c r="AM450" s="137">
        <v>0</v>
      </c>
      <c r="AN450" s="137">
        <v>0</v>
      </c>
      <c r="AO450" s="137">
        <v>0</v>
      </c>
    </row>
    <row r="451" spans="1:41" ht="18" customHeight="1">
      <c r="A451" s="122" t="s">
        <v>1452</v>
      </c>
      <c r="B451" s="136" t="s">
        <v>563</v>
      </c>
      <c r="C451" s="137">
        <v>2857</v>
      </c>
      <c r="D451" s="137">
        <v>2469</v>
      </c>
      <c r="E451" s="137">
        <v>2103</v>
      </c>
      <c r="F451" s="137">
        <v>1897</v>
      </c>
      <c r="G451" s="137">
        <v>1770</v>
      </c>
      <c r="H451" s="137">
        <v>1740</v>
      </c>
      <c r="I451" s="137">
        <v>1554</v>
      </c>
      <c r="J451" s="137">
        <v>1473</v>
      </c>
      <c r="K451" s="137">
        <v>1412</v>
      </c>
      <c r="L451" s="137">
        <v>1376</v>
      </c>
      <c r="M451" s="137">
        <v>1285</v>
      </c>
      <c r="N451" s="137">
        <v>1232</v>
      </c>
      <c r="O451" s="137">
        <v>1127</v>
      </c>
      <c r="P451" s="137">
        <v>999</v>
      </c>
      <c r="Q451" s="137">
        <v>902</v>
      </c>
      <c r="R451" s="137">
        <v>822</v>
      </c>
      <c r="S451" s="137">
        <v>728</v>
      </c>
      <c r="T451" s="137">
        <v>654</v>
      </c>
      <c r="U451" s="137">
        <v>561</v>
      </c>
      <c r="V451" s="137">
        <v>467</v>
      </c>
      <c r="W451" s="137">
        <v>378</v>
      </c>
      <c r="X451" s="137">
        <v>308</v>
      </c>
      <c r="Y451" s="137">
        <v>234</v>
      </c>
      <c r="Z451" s="137">
        <v>185</v>
      </c>
      <c r="AA451" s="137">
        <v>150</v>
      </c>
      <c r="AB451" s="137">
        <v>102</v>
      </c>
      <c r="AC451" s="137">
        <v>63</v>
      </c>
      <c r="AD451" s="137">
        <v>47</v>
      </c>
      <c r="AE451" s="137">
        <v>22</v>
      </c>
      <c r="AF451" s="137">
        <v>14</v>
      </c>
      <c r="AG451" s="137">
        <v>16</v>
      </c>
      <c r="AH451" s="137">
        <v>14</v>
      </c>
      <c r="AI451" s="137">
        <v>14</v>
      </c>
      <c r="AJ451" s="137">
        <v>13</v>
      </c>
      <c r="AK451" s="137">
        <v>8</v>
      </c>
      <c r="AL451" s="137">
        <v>8</v>
      </c>
      <c r="AM451" s="137">
        <v>0</v>
      </c>
      <c r="AN451" s="137">
        <v>0</v>
      </c>
      <c r="AO451" s="137">
        <v>0</v>
      </c>
    </row>
    <row r="452" spans="1:41" ht="18" customHeight="1">
      <c r="A452" s="122" t="s">
        <v>1453</v>
      </c>
      <c r="B452" s="136" t="s">
        <v>1454</v>
      </c>
      <c r="C452" s="137">
        <v>354</v>
      </c>
      <c r="D452" s="137">
        <v>320</v>
      </c>
      <c r="E452" s="137">
        <v>276</v>
      </c>
      <c r="F452" s="137">
        <v>260</v>
      </c>
      <c r="G452" s="137">
        <v>246</v>
      </c>
      <c r="H452" s="137">
        <v>241</v>
      </c>
      <c r="I452" s="137">
        <v>214</v>
      </c>
      <c r="J452" s="137">
        <v>197</v>
      </c>
      <c r="K452" s="137">
        <v>196</v>
      </c>
      <c r="L452" s="137">
        <v>195</v>
      </c>
      <c r="M452" s="137">
        <v>172</v>
      </c>
      <c r="N452" s="137">
        <v>163</v>
      </c>
      <c r="O452" s="137">
        <v>159</v>
      </c>
      <c r="P452" s="137">
        <v>135</v>
      </c>
      <c r="Q452" s="137">
        <v>123</v>
      </c>
      <c r="R452" s="137">
        <v>120</v>
      </c>
      <c r="S452" s="137">
        <v>109</v>
      </c>
      <c r="T452" s="137">
        <v>105</v>
      </c>
      <c r="U452" s="137">
        <v>93</v>
      </c>
      <c r="V452" s="137">
        <v>90</v>
      </c>
      <c r="W452" s="137">
        <v>75</v>
      </c>
      <c r="X452" s="137">
        <v>67</v>
      </c>
      <c r="Y452" s="137">
        <v>53</v>
      </c>
      <c r="Z452" s="137">
        <v>42</v>
      </c>
      <c r="AA452" s="137">
        <v>39</v>
      </c>
      <c r="AB452" s="137">
        <v>32</v>
      </c>
      <c r="AC452" s="137">
        <v>20</v>
      </c>
      <c r="AD452" s="137">
        <v>14</v>
      </c>
      <c r="AE452" s="137">
        <v>7</v>
      </c>
      <c r="AF452" s="137" t="s">
        <v>631</v>
      </c>
      <c r="AG452" s="137" t="s">
        <v>631</v>
      </c>
      <c r="AH452" s="137" t="s">
        <v>631</v>
      </c>
      <c r="AI452" s="137" t="s">
        <v>631</v>
      </c>
      <c r="AJ452" s="137" t="s">
        <v>631</v>
      </c>
      <c r="AK452" s="137" t="s">
        <v>631</v>
      </c>
      <c r="AL452" s="137" t="s">
        <v>631</v>
      </c>
      <c r="AM452" s="137">
        <v>0</v>
      </c>
      <c r="AN452" s="137">
        <v>0</v>
      </c>
      <c r="AO452" s="137">
        <v>0</v>
      </c>
    </row>
    <row r="453" spans="1:41" ht="18" customHeight="1">
      <c r="A453" s="122" t="s">
        <v>1455</v>
      </c>
      <c r="B453" s="136" t="s">
        <v>1456</v>
      </c>
      <c r="C453" s="137">
        <v>174</v>
      </c>
      <c r="D453" s="137">
        <v>143</v>
      </c>
      <c r="E453" s="137">
        <v>133</v>
      </c>
      <c r="F453" s="137">
        <v>131</v>
      </c>
      <c r="G453" s="137">
        <v>111</v>
      </c>
      <c r="H453" s="137">
        <v>106</v>
      </c>
      <c r="I453" s="137">
        <v>90</v>
      </c>
      <c r="J453" s="137">
        <v>85</v>
      </c>
      <c r="K453" s="137">
        <v>79</v>
      </c>
      <c r="L453" s="137">
        <v>77</v>
      </c>
      <c r="M453" s="137">
        <v>76</v>
      </c>
      <c r="N453" s="137">
        <v>71</v>
      </c>
      <c r="O453" s="137">
        <v>61</v>
      </c>
      <c r="P453" s="137">
        <v>50</v>
      </c>
      <c r="Q453" s="137">
        <v>49</v>
      </c>
      <c r="R453" s="137">
        <v>43</v>
      </c>
      <c r="S453" s="137">
        <v>41</v>
      </c>
      <c r="T453" s="137">
        <v>39</v>
      </c>
      <c r="U453" s="137">
        <v>32</v>
      </c>
      <c r="V453" s="137">
        <v>26</v>
      </c>
      <c r="W453" s="137">
        <v>18</v>
      </c>
      <c r="X453" s="137">
        <v>17</v>
      </c>
      <c r="Y453" s="137">
        <v>14</v>
      </c>
      <c r="Z453" s="137">
        <v>14</v>
      </c>
      <c r="AA453" s="137">
        <v>10</v>
      </c>
      <c r="AB453" s="137">
        <v>6</v>
      </c>
      <c r="AC453" s="137" t="s">
        <v>631</v>
      </c>
      <c r="AD453" s="137">
        <v>0</v>
      </c>
      <c r="AE453" s="137">
        <v>0</v>
      </c>
      <c r="AF453" s="137">
        <v>0</v>
      </c>
      <c r="AG453" s="137">
        <v>0</v>
      </c>
      <c r="AH453" s="137">
        <v>0</v>
      </c>
      <c r="AI453" s="137">
        <v>0</v>
      </c>
      <c r="AJ453" s="137">
        <v>0</v>
      </c>
      <c r="AK453" s="137">
        <v>0</v>
      </c>
      <c r="AL453" s="137">
        <v>0</v>
      </c>
      <c r="AM453" s="137">
        <v>0</v>
      </c>
      <c r="AN453" s="137">
        <v>0</v>
      </c>
      <c r="AO453" s="137">
        <v>0</v>
      </c>
    </row>
    <row r="454" spans="1:41" ht="18" customHeight="1">
      <c r="A454" s="122" t="s">
        <v>1457</v>
      </c>
      <c r="B454" s="136" t="s">
        <v>1458</v>
      </c>
      <c r="C454" s="137">
        <v>170</v>
      </c>
      <c r="D454" s="137">
        <v>151</v>
      </c>
      <c r="E454" s="137">
        <v>127</v>
      </c>
      <c r="F454" s="137">
        <v>100</v>
      </c>
      <c r="G454" s="137">
        <v>80</v>
      </c>
      <c r="H454" s="137">
        <v>80</v>
      </c>
      <c r="I454" s="137">
        <v>76</v>
      </c>
      <c r="J454" s="137">
        <v>68</v>
      </c>
      <c r="K454" s="137">
        <v>65</v>
      </c>
      <c r="L454" s="137">
        <v>61</v>
      </c>
      <c r="M454" s="137">
        <v>58</v>
      </c>
      <c r="N454" s="137">
        <v>42</v>
      </c>
      <c r="O454" s="137">
        <v>35</v>
      </c>
      <c r="P454" s="137">
        <v>35</v>
      </c>
      <c r="Q454" s="137">
        <v>31</v>
      </c>
      <c r="R454" s="137">
        <v>28</v>
      </c>
      <c r="S454" s="137">
        <v>26</v>
      </c>
      <c r="T454" s="137">
        <v>22</v>
      </c>
      <c r="U454" s="137">
        <v>17</v>
      </c>
      <c r="V454" s="137">
        <v>15</v>
      </c>
      <c r="W454" s="137">
        <v>13</v>
      </c>
      <c r="X454" s="137">
        <v>9</v>
      </c>
      <c r="Y454" s="137">
        <v>7</v>
      </c>
      <c r="Z454" s="137">
        <v>6</v>
      </c>
      <c r="AA454" s="137">
        <v>6</v>
      </c>
      <c r="AB454" s="137" t="s">
        <v>631</v>
      </c>
      <c r="AC454" s="137" t="s">
        <v>631</v>
      </c>
      <c r="AD454" s="137" t="s">
        <v>631</v>
      </c>
      <c r="AE454" s="137" t="s">
        <v>631</v>
      </c>
      <c r="AF454" s="137" t="s">
        <v>631</v>
      </c>
      <c r="AG454" s="137" t="s">
        <v>631</v>
      </c>
      <c r="AH454" s="137" t="s">
        <v>631</v>
      </c>
      <c r="AI454" s="137" t="s">
        <v>631</v>
      </c>
      <c r="AJ454" s="137" t="s">
        <v>631</v>
      </c>
      <c r="AK454" s="137" t="s">
        <v>631</v>
      </c>
      <c r="AL454" s="137" t="s">
        <v>631</v>
      </c>
      <c r="AM454" s="137">
        <v>0</v>
      </c>
      <c r="AN454" s="137">
        <v>0</v>
      </c>
      <c r="AO454" s="137">
        <v>0</v>
      </c>
    </row>
    <row r="455" spans="1:41" ht="18" customHeight="1">
      <c r="A455" s="122" t="s">
        <v>1459</v>
      </c>
      <c r="B455" s="136" t="s">
        <v>1460</v>
      </c>
      <c r="C455" s="137">
        <v>1205</v>
      </c>
      <c r="D455" s="137">
        <v>1066</v>
      </c>
      <c r="E455" s="137">
        <v>881</v>
      </c>
      <c r="F455" s="137">
        <v>794</v>
      </c>
      <c r="G455" s="137">
        <v>797</v>
      </c>
      <c r="H455" s="137">
        <v>795</v>
      </c>
      <c r="I455" s="137">
        <v>693</v>
      </c>
      <c r="J455" s="137">
        <v>672</v>
      </c>
      <c r="K455" s="137">
        <v>631</v>
      </c>
      <c r="L455" s="137">
        <v>615</v>
      </c>
      <c r="M455" s="137">
        <v>580</v>
      </c>
      <c r="N455" s="137">
        <v>586</v>
      </c>
      <c r="O455" s="137">
        <v>536</v>
      </c>
      <c r="P455" s="137">
        <v>479</v>
      </c>
      <c r="Q455" s="137">
        <v>437</v>
      </c>
      <c r="R455" s="137">
        <v>382</v>
      </c>
      <c r="S455" s="137">
        <v>335</v>
      </c>
      <c r="T455" s="137">
        <v>304</v>
      </c>
      <c r="U455" s="137">
        <v>262</v>
      </c>
      <c r="V455" s="137">
        <v>198</v>
      </c>
      <c r="W455" s="137">
        <v>155</v>
      </c>
      <c r="X455" s="137">
        <v>118</v>
      </c>
      <c r="Y455" s="137">
        <v>82</v>
      </c>
      <c r="Z455" s="137">
        <v>50</v>
      </c>
      <c r="AA455" s="137">
        <v>35</v>
      </c>
      <c r="AB455" s="137">
        <v>28</v>
      </c>
      <c r="AC455" s="137">
        <v>17</v>
      </c>
      <c r="AD455" s="137">
        <v>15</v>
      </c>
      <c r="AE455" s="137" t="s">
        <v>631</v>
      </c>
      <c r="AF455" s="137" t="s">
        <v>631</v>
      </c>
      <c r="AG455" s="137" t="s">
        <v>631</v>
      </c>
      <c r="AH455" s="137" t="s">
        <v>631</v>
      </c>
      <c r="AI455" s="137" t="s">
        <v>631</v>
      </c>
      <c r="AJ455" s="137" t="s">
        <v>631</v>
      </c>
      <c r="AK455" s="137" t="s">
        <v>631</v>
      </c>
      <c r="AL455" s="137" t="s">
        <v>631</v>
      </c>
      <c r="AM455" s="137">
        <v>0</v>
      </c>
      <c r="AN455" s="137">
        <v>0</v>
      </c>
      <c r="AO455" s="137">
        <v>0</v>
      </c>
    </row>
    <row r="456" spans="1:41" ht="18" customHeight="1">
      <c r="A456" s="122" t="s">
        <v>1461</v>
      </c>
      <c r="B456" s="136" t="s">
        <v>1462</v>
      </c>
      <c r="C456" s="137">
        <v>107</v>
      </c>
      <c r="D456" s="137">
        <v>83</v>
      </c>
      <c r="E456" s="137">
        <v>74</v>
      </c>
      <c r="F456" s="137">
        <v>74</v>
      </c>
      <c r="G456" s="137">
        <v>65</v>
      </c>
      <c r="H456" s="137">
        <v>61</v>
      </c>
      <c r="I456" s="137">
        <v>58</v>
      </c>
      <c r="J456" s="137">
        <v>60</v>
      </c>
      <c r="K456" s="137">
        <v>58</v>
      </c>
      <c r="L456" s="137">
        <v>56</v>
      </c>
      <c r="M456" s="137">
        <v>54</v>
      </c>
      <c r="N456" s="137">
        <v>52</v>
      </c>
      <c r="O456" s="137">
        <v>49</v>
      </c>
      <c r="P456" s="137">
        <v>46</v>
      </c>
      <c r="Q456" s="137">
        <v>41</v>
      </c>
      <c r="R456" s="137">
        <v>38</v>
      </c>
      <c r="S456" s="137">
        <v>34</v>
      </c>
      <c r="T456" s="137">
        <v>28</v>
      </c>
      <c r="U456" s="137">
        <v>26</v>
      </c>
      <c r="V456" s="137">
        <v>22</v>
      </c>
      <c r="W456" s="137">
        <v>20</v>
      </c>
      <c r="X456" s="137">
        <v>14</v>
      </c>
      <c r="Y456" s="137">
        <v>12</v>
      </c>
      <c r="Z456" s="137">
        <v>10</v>
      </c>
      <c r="AA456" s="137">
        <v>8</v>
      </c>
      <c r="AB456" s="137" t="s">
        <v>631</v>
      </c>
      <c r="AC456" s="137" t="s">
        <v>631</v>
      </c>
      <c r="AD456" s="137" t="s">
        <v>631</v>
      </c>
      <c r="AE456" s="137" t="s">
        <v>631</v>
      </c>
      <c r="AF456" s="137" t="s">
        <v>631</v>
      </c>
      <c r="AG456" s="137" t="s">
        <v>631</v>
      </c>
      <c r="AH456" s="137" t="s">
        <v>631</v>
      </c>
      <c r="AI456" s="137" t="s">
        <v>631</v>
      </c>
      <c r="AJ456" s="137" t="s">
        <v>631</v>
      </c>
      <c r="AK456" s="137" t="s">
        <v>631</v>
      </c>
      <c r="AL456" s="137" t="s">
        <v>631</v>
      </c>
      <c r="AM456" s="137">
        <v>0</v>
      </c>
      <c r="AN456" s="137">
        <v>0</v>
      </c>
      <c r="AO456" s="137">
        <v>0</v>
      </c>
    </row>
    <row r="457" spans="1:41" ht="18" customHeight="1">
      <c r="A457" s="122" t="s">
        <v>1463</v>
      </c>
      <c r="B457" s="136" t="s">
        <v>1464</v>
      </c>
      <c r="C457" s="137">
        <v>86</v>
      </c>
      <c r="D457" s="137">
        <v>77</v>
      </c>
      <c r="E457" s="137">
        <v>65</v>
      </c>
      <c r="F457" s="137">
        <v>60</v>
      </c>
      <c r="G457" s="137">
        <v>51</v>
      </c>
      <c r="H457" s="137">
        <v>54</v>
      </c>
      <c r="I457" s="137">
        <v>49</v>
      </c>
      <c r="J457" s="137">
        <v>46</v>
      </c>
      <c r="K457" s="137">
        <v>46</v>
      </c>
      <c r="L457" s="137">
        <v>47</v>
      </c>
      <c r="M457" s="137">
        <v>45</v>
      </c>
      <c r="N457" s="137">
        <v>41</v>
      </c>
      <c r="O457" s="137">
        <v>35</v>
      </c>
      <c r="P457" s="137">
        <v>31</v>
      </c>
      <c r="Q457" s="137">
        <v>30</v>
      </c>
      <c r="R457" s="137">
        <v>27</v>
      </c>
      <c r="S457" s="137">
        <v>20</v>
      </c>
      <c r="T457" s="137">
        <v>18</v>
      </c>
      <c r="U457" s="137">
        <v>19</v>
      </c>
      <c r="V457" s="137">
        <v>19</v>
      </c>
      <c r="W457" s="137">
        <v>16</v>
      </c>
      <c r="X457" s="137">
        <v>17</v>
      </c>
      <c r="Y457" s="137">
        <v>15</v>
      </c>
      <c r="Z457" s="137">
        <v>15</v>
      </c>
      <c r="AA457" s="137">
        <v>14</v>
      </c>
      <c r="AB457" s="137">
        <v>9</v>
      </c>
      <c r="AC457" s="137">
        <v>7</v>
      </c>
      <c r="AD457" s="137" t="s">
        <v>631</v>
      </c>
      <c r="AE457" s="137" t="s">
        <v>631</v>
      </c>
      <c r="AF457" s="137">
        <v>0</v>
      </c>
      <c r="AG457" s="137">
        <v>0</v>
      </c>
      <c r="AH457" s="137">
        <v>0</v>
      </c>
      <c r="AI457" s="137" t="s">
        <v>631</v>
      </c>
      <c r="AJ457" s="137" t="s">
        <v>631</v>
      </c>
      <c r="AK457" s="137" t="s">
        <v>631</v>
      </c>
      <c r="AL457" s="137" t="s">
        <v>631</v>
      </c>
      <c r="AM457" s="137">
        <v>0</v>
      </c>
      <c r="AN457" s="137">
        <v>0</v>
      </c>
      <c r="AO457" s="137">
        <v>0</v>
      </c>
    </row>
    <row r="458" spans="1:41" ht="18" customHeight="1">
      <c r="A458" s="122" t="s">
        <v>1465</v>
      </c>
      <c r="B458" s="136" t="s">
        <v>1466</v>
      </c>
      <c r="C458" s="137">
        <v>66</v>
      </c>
      <c r="D458" s="137">
        <v>60</v>
      </c>
      <c r="E458" s="137">
        <v>48</v>
      </c>
      <c r="F458" s="137">
        <v>43</v>
      </c>
      <c r="G458" s="137">
        <v>32</v>
      </c>
      <c r="H458" s="137">
        <v>26</v>
      </c>
      <c r="I458" s="137">
        <v>23</v>
      </c>
      <c r="J458" s="137">
        <v>25</v>
      </c>
      <c r="K458" s="137">
        <v>26</v>
      </c>
      <c r="L458" s="137">
        <v>22</v>
      </c>
      <c r="M458" s="137">
        <v>20</v>
      </c>
      <c r="N458" s="137">
        <v>21</v>
      </c>
      <c r="O458" s="137">
        <v>23</v>
      </c>
      <c r="P458" s="137">
        <v>17</v>
      </c>
      <c r="Q458" s="137">
        <v>13</v>
      </c>
      <c r="R458" s="137">
        <v>11</v>
      </c>
      <c r="S458" s="137">
        <v>10</v>
      </c>
      <c r="T458" s="137">
        <v>8</v>
      </c>
      <c r="U458" s="137">
        <v>5</v>
      </c>
      <c r="V458" s="137" t="s">
        <v>631</v>
      </c>
      <c r="W458" s="137" t="s">
        <v>631</v>
      </c>
      <c r="X458" s="137" t="s">
        <v>631</v>
      </c>
      <c r="Y458" s="137" t="s">
        <v>631</v>
      </c>
      <c r="Z458" s="137" t="s">
        <v>631</v>
      </c>
      <c r="AA458" s="137" t="s">
        <v>631</v>
      </c>
      <c r="AB458" s="137" t="s">
        <v>631</v>
      </c>
      <c r="AC458" s="137" t="s">
        <v>631</v>
      </c>
      <c r="AD458" s="137" t="s">
        <v>631</v>
      </c>
      <c r="AE458" s="137">
        <v>0</v>
      </c>
      <c r="AF458" s="137" t="s">
        <v>631</v>
      </c>
      <c r="AG458" s="137" t="s">
        <v>631</v>
      </c>
      <c r="AH458" s="137" t="s">
        <v>631</v>
      </c>
      <c r="AI458" s="137" t="s">
        <v>631</v>
      </c>
      <c r="AJ458" s="137" t="s">
        <v>631</v>
      </c>
      <c r="AK458" s="137">
        <v>0</v>
      </c>
      <c r="AL458" s="137">
        <v>0</v>
      </c>
      <c r="AM458" s="137">
        <v>0</v>
      </c>
      <c r="AN458" s="137">
        <v>0</v>
      </c>
      <c r="AO458" s="137">
        <v>0</v>
      </c>
    </row>
    <row r="459" spans="1:41" ht="18" customHeight="1">
      <c r="A459" s="122" t="s">
        <v>1467</v>
      </c>
      <c r="B459" s="136" t="s">
        <v>1468</v>
      </c>
      <c r="C459" s="137">
        <v>266</v>
      </c>
      <c r="D459" s="137">
        <v>210</v>
      </c>
      <c r="E459" s="137">
        <v>191</v>
      </c>
      <c r="F459" s="137">
        <v>169</v>
      </c>
      <c r="G459" s="137">
        <v>142</v>
      </c>
      <c r="H459" s="137">
        <v>132</v>
      </c>
      <c r="I459" s="137">
        <v>123</v>
      </c>
      <c r="J459" s="137">
        <v>111</v>
      </c>
      <c r="K459" s="137">
        <v>108</v>
      </c>
      <c r="L459" s="137">
        <v>105</v>
      </c>
      <c r="M459" s="137">
        <v>95</v>
      </c>
      <c r="N459" s="137">
        <v>90</v>
      </c>
      <c r="O459" s="137">
        <v>78</v>
      </c>
      <c r="P459" s="137">
        <v>70</v>
      </c>
      <c r="Q459" s="137">
        <v>66</v>
      </c>
      <c r="R459" s="137">
        <v>64</v>
      </c>
      <c r="S459" s="137">
        <v>59</v>
      </c>
      <c r="T459" s="137">
        <v>46</v>
      </c>
      <c r="U459" s="137">
        <v>41</v>
      </c>
      <c r="V459" s="137">
        <v>33</v>
      </c>
      <c r="W459" s="137">
        <v>29</v>
      </c>
      <c r="X459" s="137">
        <v>22</v>
      </c>
      <c r="Y459" s="137">
        <v>15</v>
      </c>
      <c r="Z459" s="137">
        <v>14</v>
      </c>
      <c r="AA459" s="137">
        <v>10</v>
      </c>
      <c r="AB459" s="137">
        <v>6</v>
      </c>
      <c r="AC459" s="137" t="s">
        <v>631</v>
      </c>
      <c r="AD459" s="137" t="s">
        <v>631</v>
      </c>
      <c r="AE459" s="137">
        <v>0</v>
      </c>
      <c r="AF459" s="137">
        <v>0</v>
      </c>
      <c r="AG459" s="137">
        <v>0</v>
      </c>
      <c r="AH459" s="137">
        <v>0</v>
      </c>
      <c r="AI459" s="137">
        <v>0</v>
      </c>
      <c r="AJ459" s="137">
        <v>0</v>
      </c>
      <c r="AK459" s="137">
        <v>0</v>
      </c>
      <c r="AL459" s="137">
        <v>0</v>
      </c>
      <c r="AM459" s="137">
        <v>0</v>
      </c>
      <c r="AN459" s="137">
        <v>0</v>
      </c>
      <c r="AO459" s="137">
        <v>0</v>
      </c>
    </row>
    <row r="460" spans="1:41" ht="18" customHeight="1">
      <c r="A460" s="122" t="s">
        <v>1469</v>
      </c>
      <c r="B460" s="136" t="s">
        <v>1470</v>
      </c>
      <c r="C460" s="137">
        <v>86</v>
      </c>
      <c r="D460" s="137">
        <v>73</v>
      </c>
      <c r="E460" s="137">
        <v>63</v>
      </c>
      <c r="F460" s="137">
        <v>61</v>
      </c>
      <c r="G460" s="137">
        <v>53</v>
      </c>
      <c r="H460" s="137">
        <v>57</v>
      </c>
      <c r="I460" s="137">
        <v>54</v>
      </c>
      <c r="J460" s="137">
        <v>51</v>
      </c>
      <c r="K460" s="137">
        <v>49</v>
      </c>
      <c r="L460" s="137">
        <v>46</v>
      </c>
      <c r="M460" s="137">
        <v>40</v>
      </c>
      <c r="N460" s="137">
        <v>38</v>
      </c>
      <c r="O460" s="137">
        <v>33</v>
      </c>
      <c r="P460" s="137">
        <v>27</v>
      </c>
      <c r="Q460" s="137">
        <v>23</v>
      </c>
      <c r="R460" s="137">
        <v>23</v>
      </c>
      <c r="S460" s="137">
        <v>17</v>
      </c>
      <c r="T460" s="137">
        <v>16</v>
      </c>
      <c r="U460" s="137">
        <v>12</v>
      </c>
      <c r="V460" s="137">
        <v>11</v>
      </c>
      <c r="W460" s="137">
        <v>12</v>
      </c>
      <c r="X460" s="137">
        <v>11</v>
      </c>
      <c r="Y460" s="137">
        <v>10</v>
      </c>
      <c r="Z460" s="137">
        <v>7</v>
      </c>
      <c r="AA460" s="137">
        <v>6</v>
      </c>
      <c r="AB460" s="137">
        <v>5</v>
      </c>
      <c r="AC460" s="137" t="s">
        <v>631</v>
      </c>
      <c r="AD460" s="137" t="s">
        <v>631</v>
      </c>
      <c r="AE460" s="137" t="s">
        <v>631</v>
      </c>
      <c r="AF460" s="137" t="s">
        <v>631</v>
      </c>
      <c r="AG460" s="137" t="s">
        <v>631</v>
      </c>
      <c r="AH460" s="137" t="s">
        <v>631</v>
      </c>
      <c r="AI460" s="137" t="s">
        <v>631</v>
      </c>
      <c r="AJ460" s="137" t="s">
        <v>631</v>
      </c>
      <c r="AK460" s="137" t="s">
        <v>631</v>
      </c>
      <c r="AL460" s="137" t="s">
        <v>631</v>
      </c>
      <c r="AM460" s="137">
        <v>0</v>
      </c>
      <c r="AN460" s="137">
        <v>0</v>
      </c>
      <c r="AO460" s="137">
        <v>0</v>
      </c>
    </row>
    <row r="461" spans="1:41" ht="18" customHeight="1">
      <c r="A461" s="122" t="s">
        <v>1471</v>
      </c>
      <c r="B461" s="136" t="s">
        <v>1472</v>
      </c>
      <c r="C461" s="137">
        <v>88</v>
      </c>
      <c r="D461" s="137">
        <v>70</v>
      </c>
      <c r="E461" s="137">
        <v>64</v>
      </c>
      <c r="F461" s="137">
        <v>58</v>
      </c>
      <c r="G461" s="137">
        <v>55</v>
      </c>
      <c r="H461" s="137">
        <v>58</v>
      </c>
      <c r="I461" s="137">
        <v>53</v>
      </c>
      <c r="J461" s="137">
        <v>49</v>
      </c>
      <c r="K461" s="137">
        <v>51</v>
      </c>
      <c r="L461" s="137">
        <v>55</v>
      </c>
      <c r="M461" s="137">
        <v>54</v>
      </c>
      <c r="N461" s="137">
        <v>45</v>
      </c>
      <c r="O461" s="137">
        <v>38</v>
      </c>
      <c r="P461" s="137">
        <v>36</v>
      </c>
      <c r="Q461" s="137">
        <v>24</v>
      </c>
      <c r="R461" s="137">
        <v>23</v>
      </c>
      <c r="S461" s="137">
        <v>24</v>
      </c>
      <c r="T461" s="137">
        <v>25</v>
      </c>
      <c r="U461" s="137">
        <v>24</v>
      </c>
      <c r="V461" s="137">
        <v>25</v>
      </c>
      <c r="W461" s="137">
        <v>18</v>
      </c>
      <c r="X461" s="137">
        <v>16</v>
      </c>
      <c r="Y461" s="137">
        <v>11</v>
      </c>
      <c r="Z461" s="137">
        <v>13</v>
      </c>
      <c r="AA461" s="137">
        <v>9</v>
      </c>
      <c r="AB461" s="137" t="s">
        <v>631</v>
      </c>
      <c r="AC461" s="137">
        <v>5</v>
      </c>
      <c r="AD461" s="137" t="s">
        <v>631</v>
      </c>
      <c r="AE461" s="137" t="s">
        <v>631</v>
      </c>
      <c r="AF461" s="137" t="s">
        <v>631</v>
      </c>
      <c r="AG461" s="137" t="s">
        <v>631</v>
      </c>
      <c r="AH461" s="137" t="s">
        <v>631</v>
      </c>
      <c r="AI461" s="137" t="s">
        <v>631</v>
      </c>
      <c r="AJ461" s="137" t="s">
        <v>631</v>
      </c>
      <c r="AK461" s="137">
        <v>0</v>
      </c>
      <c r="AL461" s="137">
        <v>0</v>
      </c>
      <c r="AM461" s="137">
        <v>0</v>
      </c>
      <c r="AN461" s="137">
        <v>0</v>
      </c>
      <c r="AO461" s="137">
        <v>0</v>
      </c>
    </row>
    <row r="462" spans="1:41" ht="18" customHeight="1">
      <c r="A462" s="122" t="s">
        <v>1473</v>
      </c>
      <c r="B462" s="136" t="s">
        <v>1474</v>
      </c>
      <c r="C462" s="137">
        <v>112</v>
      </c>
      <c r="D462" s="137">
        <v>90</v>
      </c>
      <c r="E462" s="137">
        <v>79</v>
      </c>
      <c r="F462" s="137">
        <v>66</v>
      </c>
      <c r="G462" s="137">
        <v>55</v>
      </c>
      <c r="H462" s="137">
        <v>53</v>
      </c>
      <c r="I462" s="137">
        <v>48</v>
      </c>
      <c r="J462" s="137">
        <v>49</v>
      </c>
      <c r="K462" s="137">
        <v>43</v>
      </c>
      <c r="L462" s="137">
        <v>42</v>
      </c>
      <c r="M462" s="137">
        <v>38</v>
      </c>
      <c r="N462" s="137">
        <v>33</v>
      </c>
      <c r="O462" s="137">
        <v>29</v>
      </c>
      <c r="P462" s="137">
        <v>26</v>
      </c>
      <c r="Q462" s="137">
        <v>23</v>
      </c>
      <c r="R462" s="137">
        <v>23</v>
      </c>
      <c r="S462" s="137">
        <v>21</v>
      </c>
      <c r="T462" s="137">
        <v>17</v>
      </c>
      <c r="U462" s="137">
        <v>14</v>
      </c>
      <c r="V462" s="137">
        <v>12</v>
      </c>
      <c r="W462" s="137">
        <v>8</v>
      </c>
      <c r="X462" s="137">
        <v>7</v>
      </c>
      <c r="Y462" s="137">
        <v>6</v>
      </c>
      <c r="Z462" s="137">
        <v>5</v>
      </c>
      <c r="AA462" s="137">
        <v>5</v>
      </c>
      <c r="AB462" s="137" t="s">
        <v>631</v>
      </c>
      <c r="AC462" s="137" t="s">
        <v>631</v>
      </c>
      <c r="AD462" s="137" t="s">
        <v>631</v>
      </c>
      <c r="AE462" s="137" t="s">
        <v>631</v>
      </c>
      <c r="AF462" s="137">
        <v>0</v>
      </c>
      <c r="AG462" s="137">
        <v>0</v>
      </c>
      <c r="AH462" s="137">
        <v>0</v>
      </c>
      <c r="AI462" s="137">
        <v>0</v>
      </c>
      <c r="AJ462" s="137">
        <v>0</v>
      </c>
      <c r="AK462" s="137">
        <v>0</v>
      </c>
      <c r="AL462" s="137">
        <v>0</v>
      </c>
      <c r="AM462" s="137">
        <v>0</v>
      </c>
      <c r="AN462" s="137">
        <v>0</v>
      </c>
      <c r="AO462" s="137">
        <v>0</v>
      </c>
    </row>
    <row r="463" spans="1:41" ht="18" customHeight="1">
      <c r="A463" s="122"/>
      <c r="B463" s="136" t="s">
        <v>650</v>
      </c>
      <c r="C463" s="137">
        <v>143</v>
      </c>
      <c r="D463" s="137">
        <v>126</v>
      </c>
      <c r="E463" s="137">
        <v>102</v>
      </c>
      <c r="F463" s="137">
        <v>81</v>
      </c>
      <c r="G463" s="137">
        <v>83</v>
      </c>
      <c r="H463" s="137">
        <v>77</v>
      </c>
      <c r="I463" s="137">
        <v>73</v>
      </c>
      <c r="J463" s="137">
        <v>60</v>
      </c>
      <c r="K463" s="137">
        <v>60</v>
      </c>
      <c r="L463" s="137">
        <v>55</v>
      </c>
      <c r="M463" s="137">
        <v>53</v>
      </c>
      <c r="N463" s="137">
        <v>50</v>
      </c>
      <c r="O463" s="137">
        <v>51</v>
      </c>
      <c r="P463" s="137">
        <v>47</v>
      </c>
      <c r="Q463" s="137">
        <v>42</v>
      </c>
      <c r="R463" s="137">
        <v>40</v>
      </c>
      <c r="S463" s="137">
        <v>32</v>
      </c>
      <c r="T463" s="137">
        <v>26</v>
      </c>
      <c r="U463" s="137">
        <v>16</v>
      </c>
      <c r="V463" s="137">
        <v>12</v>
      </c>
      <c r="W463" s="137">
        <v>12</v>
      </c>
      <c r="X463" s="137">
        <v>7</v>
      </c>
      <c r="Y463" s="137">
        <v>7</v>
      </c>
      <c r="Z463" s="137">
        <v>6</v>
      </c>
      <c r="AA463" s="137">
        <v>5</v>
      </c>
      <c r="AB463" s="137">
        <v>0</v>
      </c>
      <c r="AC463" s="137">
        <v>0</v>
      </c>
      <c r="AD463" s="137">
        <v>0</v>
      </c>
      <c r="AE463" s="137">
        <v>0</v>
      </c>
      <c r="AF463" s="137">
        <v>0</v>
      </c>
      <c r="AG463" s="137">
        <v>0</v>
      </c>
      <c r="AH463" s="137">
        <v>0</v>
      </c>
      <c r="AI463" s="137">
        <v>0</v>
      </c>
      <c r="AJ463" s="137">
        <v>0</v>
      </c>
      <c r="AK463" s="137">
        <v>0</v>
      </c>
      <c r="AL463" s="137">
        <v>0</v>
      </c>
      <c r="AM463" s="137">
        <v>0</v>
      </c>
      <c r="AN463" s="137">
        <v>0</v>
      </c>
      <c r="AO463" s="137">
        <v>0</v>
      </c>
    </row>
    <row r="464" spans="1:41" ht="18" customHeight="1">
      <c r="A464" s="122"/>
      <c r="B464" s="136" t="s">
        <v>1475</v>
      </c>
      <c r="C464" s="137">
        <v>4454</v>
      </c>
      <c r="D464" s="137">
        <v>4182</v>
      </c>
      <c r="E464" s="137">
        <v>3926</v>
      </c>
      <c r="F464" s="137">
        <v>3290</v>
      </c>
      <c r="G464" s="137">
        <v>2871</v>
      </c>
      <c r="H464" s="137">
        <v>1084</v>
      </c>
      <c r="I464" s="137">
        <v>2894</v>
      </c>
      <c r="J464" s="137">
        <v>2607</v>
      </c>
      <c r="K464" s="137">
        <v>2296</v>
      </c>
      <c r="L464" s="137">
        <v>2036</v>
      </c>
      <c r="M464" s="137">
        <v>1792</v>
      </c>
      <c r="N464" s="137">
        <v>2132</v>
      </c>
      <c r="O464" s="137">
        <v>1716</v>
      </c>
      <c r="P464" s="137">
        <v>1868</v>
      </c>
      <c r="Q464" s="137">
        <v>1274</v>
      </c>
      <c r="R464" s="137">
        <v>1457</v>
      </c>
      <c r="S464" s="137">
        <v>830</v>
      </c>
      <c r="T464" s="137">
        <v>650</v>
      </c>
      <c r="U464" s="137">
        <v>500</v>
      </c>
      <c r="V464" s="137">
        <v>554</v>
      </c>
      <c r="W464" s="137">
        <v>356</v>
      </c>
      <c r="X464" s="137">
        <v>334</v>
      </c>
      <c r="Y464" s="137">
        <v>253</v>
      </c>
      <c r="Z464" s="137">
        <v>550</v>
      </c>
      <c r="AA464" s="137">
        <v>265</v>
      </c>
      <c r="AB464" s="137">
        <v>184</v>
      </c>
      <c r="AC464" s="137">
        <v>37</v>
      </c>
      <c r="AD464" s="137">
        <v>41</v>
      </c>
      <c r="AE464" s="137">
        <v>26</v>
      </c>
      <c r="AF464" s="137">
        <v>11</v>
      </c>
      <c r="AG464" s="137">
        <v>15</v>
      </c>
      <c r="AH464" s="137">
        <v>9</v>
      </c>
      <c r="AI464" s="137">
        <v>6</v>
      </c>
      <c r="AJ464" s="137">
        <v>8</v>
      </c>
      <c r="AK464" s="137" t="s">
        <v>631</v>
      </c>
      <c r="AL464" s="137" t="s">
        <v>631</v>
      </c>
      <c r="AM464" s="137">
        <v>0</v>
      </c>
      <c r="AN464" s="137">
        <v>0</v>
      </c>
      <c r="AO464" s="137">
        <v>0</v>
      </c>
    </row>
    <row r="465" spans="1:41" ht="18" customHeight="1">
      <c r="A465" s="138"/>
      <c r="B465" s="139" t="s">
        <v>1476</v>
      </c>
      <c r="C465" s="140">
        <v>20</v>
      </c>
      <c r="D465" s="140">
        <v>18</v>
      </c>
      <c r="E465" s="140">
        <v>18</v>
      </c>
      <c r="F465" s="140">
        <v>21</v>
      </c>
      <c r="G465" s="140">
        <v>0</v>
      </c>
      <c r="H465" s="140">
        <v>0</v>
      </c>
      <c r="I465" s="140">
        <v>0</v>
      </c>
      <c r="J465" s="140" t="s">
        <v>631</v>
      </c>
      <c r="K465" s="140" t="s">
        <v>631</v>
      </c>
      <c r="L465" s="140" t="s">
        <v>631</v>
      </c>
      <c r="M465" s="140">
        <v>0</v>
      </c>
      <c r="N465" s="140">
        <v>0</v>
      </c>
      <c r="O465" s="140">
        <v>0</v>
      </c>
      <c r="P465" s="140" t="s">
        <v>631</v>
      </c>
      <c r="Q465" s="140">
        <v>0</v>
      </c>
      <c r="R465" s="140">
        <v>0</v>
      </c>
      <c r="S465" s="140" t="s">
        <v>631</v>
      </c>
      <c r="T465" s="140" t="s">
        <v>631</v>
      </c>
      <c r="U465" s="140" t="s">
        <v>631</v>
      </c>
      <c r="V465" s="140" t="s">
        <v>631</v>
      </c>
      <c r="W465" s="140">
        <v>0</v>
      </c>
      <c r="X465" s="140">
        <v>0</v>
      </c>
      <c r="Y465" s="140">
        <v>0</v>
      </c>
      <c r="Z465" s="140">
        <v>0</v>
      </c>
      <c r="AA465" s="140">
        <v>0</v>
      </c>
      <c r="AB465" s="140">
        <v>0</v>
      </c>
      <c r="AC465" s="140">
        <v>0</v>
      </c>
      <c r="AD465" s="140">
        <v>0</v>
      </c>
      <c r="AE465" s="140">
        <v>0</v>
      </c>
      <c r="AF465" s="140">
        <v>0</v>
      </c>
      <c r="AG465" s="140">
        <v>0</v>
      </c>
      <c r="AH465" s="140">
        <v>0</v>
      </c>
      <c r="AI465" s="140">
        <v>0</v>
      </c>
      <c r="AJ465" s="140">
        <v>0</v>
      </c>
      <c r="AK465" s="140">
        <v>0</v>
      </c>
      <c r="AL465" s="140">
        <v>0</v>
      </c>
      <c r="AM465" s="140">
        <v>0</v>
      </c>
      <c r="AN465" s="140">
        <v>0</v>
      </c>
      <c r="AO465" s="140">
        <v>0</v>
      </c>
    </row>
    <row r="466" spans="1:41" ht="15.75" customHeight="1">
      <c r="A466" s="156"/>
      <c r="B466" s="122"/>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5"/>
      <c r="AO466" s="15"/>
    </row>
    <row r="467" spans="1:41" ht="15.75" customHeight="1">
      <c r="A467" s="144" t="s">
        <v>1477</v>
      </c>
      <c r="B467" s="142"/>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37"/>
      <c r="Y467" s="137"/>
      <c r="Z467" s="137"/>
      <c r="AA467" s="137"/>
      <c r="AB467" s="137"/>
      <c r="AC467" s="137"/>
      <c r="AD467" s="137"/>
      <c r="AE467" s="137"/>
      <c r="AF467" s="137"/>
      <c r="AG467" s="137"/>
      <c r="AH467" s="137"/>
      <c r="AI467" s="137"/>
      <c r="AJ467" s="137"/>
      <c r="AK467" s="137"/>
      <c r="AL467" s="137"/>
      <c r="AM467" s="137"/>
      <c r="AN467" s="15"/>
      <c r="AO467" s="15"/>
    </row>
    <row r="468" spans="1:41" ht="33.75" customHeight="1">
      <c r="A468" s="286" t="s">
        <v>1478</v>
      </c>
      <c r="B468" s="284"/>
      <c r="C468" s="284"/>
      <c r="D468" s="284"/>
      <c r="E468" s="284"/>
      <c r="F468" s="284"/>
      <c r="G468" s="284"/>
      <c r="H468" s="284"/>
      <c r="I468" s="284"/>
      <c r="J468" s="284"/>
      <c r="K468" s="284"/>
      <c r="L468" s="284"/>
      <c r="M468" s="284"/>
      <c r="N468" s="284"/>
      <c r="O468" s="284"/>
      <c r="P468" s="284"/>
      <c r="Q468" s="285"/>
      <c r="R468" s="145"/>
      <c r="S468" s="145"/>
      <c r="T468" s="145"/>
      <c r="U468" s="145"/>
      <c r="V468" s="145"/>
      <c r="W468" s="145"/>
      <c r="X468" s="137"/>
      <c r="Y468" s="137"/>
      <c r="Z468" s="137"/>
      <c r="AA468" s="137"/>
      <c r="AB468" s="137"/>
      <c r="AC468" s="137"/>
      <c r="AD468" s="137"/>
      <c r="AE468" s="137"/>
      <c r="AF468" s="137"/>
      <c r="AG468" s="137"/>
      <c r="AH468" s="137"/>
      <c r="AI468" s="137"/>
      <c r="AJ468" s="137"/>
      <c r="AK468" s="137"/>
      <c r="AL468" s="137"/>
      <c r="AM468" s="137"/>
      <c r="AN468" s="15"/>
      <c r="AO468" s="15"/>
    </row>
    <row r="469" spans="1:41" ht="46.5" customHeight="1">
      <c r="A469" s="286" t="s">
        <v>1479</v>
      </c>
      <c r="B469" s="284"/>
      <c r="C469" s="284"/>
      <c r="D469" s="284"/>
      <c r="E469" s="284"/>
      <c r="F469" s="284"/>
      <c r="G469" s="284"/>
      <c r="H469" s="284"/>
      <c r="I469" s="284"/>
      <c r="J469" s="284"/>
      <c r="K469" s="284"/>
      <c r="L469" s="284"/>
      <c r="M469" s="284"/>
      <c r="N469" s="284"/>
      <c r="O469" s="284"/>
      <c r="P469" s="284"/>
      <c r="Q469" s="285"/>
      <c r="R469" s="146"/>
      <c r="S469" s="146"/>
      <c r="T469" s="146"/>
      <c r="U469" s="146"/>
      <c r="V469" s="146"/>
      <c r="W469" s="146"/>
      <c r="X469" s="147"/>
      <c r="Y469" s="147"/>
      <c r="Z469" s="147"/>
      <c r="AA469" s="147"/>
      <c r="AB469" s="148"/>
      <c r="AC469" s="147"/>
      <c r="AD469" s="147"/>
      <c r="AE469" s="147"/>
      <c r="AF469" s="147"/>
      <c r="AG469" s="147"/>
      <c r="AH469" s="147"/>
      <c r="AI469" s="147"/>
      <c r="AJ469" s="147"/>
      <c r="AK469" s="147"/>
      <c r="AL469" s="123"/>
      <c r="AM469" s="123"/>
      <c r="AN469" s="122"/>
      <c r="AO469" s="122"/>
    </row>
    <row r="470" spans="1:41" ht="18" customHeight="1">
      <c r="A470" s="286" t="s">
        <v>1480</v>
      </c>
      <c r="B470" s="284"/>
      <c r="C470" s="284"/>
      <c r="D470" s="284"/>
      <c r="E470" s="284"/>
      <c r="F470" s="284"/>
      <c r="G470" s="284"/>
      <c r="H470" s="284"/>
      <c r="I470" s="284"/>
      <c r="J470" s="284"/>
      <c r="K470" s="284"/>
      <c r="L470" s="284"/>
      <c r="M470" s="284"/>
      <c r="N470" s="284"/>
      <c r="O470" s="284"/>
      <c r="P470" s="284"/>
      <c r="Q470" s="285"/>
      <c r="R470" s="146"/>
      <c r="S470" s="146"/>
      <c r="T470" s="146"/>
      <c r="U470" s="146"/>
      <c r="V470" s="146"/>
      <c r="W470" s="146"/>
      <c r="X470" s="147"/>
      <c r="Y470" s="147"/>
      <c r="Z470" s="147"/>
      <c r="AA470" s="147"/>
      <c r="AB470" s="148"/>
      <c r="AC470" s="147"/>
      <c r="AD470" s="147"/>
      <c r="AE470" s="147"/>
      <c r="AF470" s="147"/>
      <c r="AG470" s="147"/>
      <c r="AH470" s="147"/>
      <c r="AI470" s="147"/>
      <c r="AJ470" s="147"/>
      <c r="AK470" s="147"/>
      <c r="AL470" s="123"/>
      <c r="AM470" s="123"/>
      <c r="AN470" s="122"/>
      <c r="AO470" s="122"/>
    </row>
    <row r="471" spans="1:41" ht="13.5" customHeight="1">
      <c r="A471" s="142" t="s">
        <v>1481</v>
      </c>
      <c r="B471" s="149"/>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47"/>
      <c r="Y471" s="147"/>
      <c r="Z471" s="147"/>
      <c r="AA471" s="147"/>
      <c r="AB471" s="147"/>
      <c r="AC471" s="147"/>
      <c r="AD471" s="147"/>
      <c r="AE471" s="147"/>
      <c r="AF471" s="147"/>
      <c r="AG471" s="147"/>
      <c r="AH471" s="147"/>
      <c r="AI471" s="123"/>
      <c r="AJ471" s="123"/>
      <c r="AK471" s="123"/>
      <c r="AL471" s="123"/>
      <c r="AM471" s="123"/>
      <c r="AN471" s="122"/>
      <c r="AO471" s="122"/>
    </row>
    <row r="472" spans="1:41" ht="13.5" customHeight="1">
      <c r="A472" s="15"/>
      <c r="B472" s="15"/>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51"/>
      <c r="AO472" s="151"/>
    </row>
    <row r="473" spans="1:41" ht="13.5" customHeight="1">
      <c r="A473" s="122" t="s">
        <v>1482</v>
      </c>
      <c r="B473" s="122"/>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51"/>
      <c r="AO473" s="151"/>
    </row>
    <row r="474" spans="1:41" ht="13.5" customHeight="1">
      <c r="A474" s="152" t="s">
        <v>1498</v>
      </c>
      <c r="B474" s="122"/>
      <c r="C474" s="123"/>
      <c r="D474" s="123"/>
      <c r="E474" s="123"/>
      <c r="F474" s="123"/>
      <c r="G474" s="123"/>
      <c r="H474" s="123"/>
      <c r="I474" s="123"/>
      <c r="J474" s="123"/>
      <c r="K474" s="123"/>
      <c r="L474" s="123"/>
      <c r="M474" s="123"/>
      <c r="N474" s="123"/>
      <c r="O474" s="15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51"/>
      <c r="AO474" s="151"/>
    </row>
    <row r="475" spans="1:41" ht="13.5" customHeight="1">
      <c r="A475" s="152" t="s">
        <v>1499</v>
      </c>
      <c r="B475" s="154"/>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51"/>
      <c r="AO475" s="151"/>
    </row>
    <row r="476" spans="1:41" ht="13.5" customHeight="1">
      <c r="A476" s="122"/>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2"/>
      <c r="AO476" s="122"/>
    </row>
    <row r="477" spans="1:41" ht="13.5" customHeight="1">
      <c r="A477" s="122" t="s">
        <v>1485</v>
      </c>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2"/>
      <c r="AO477" s="122"/>
    </row>
    <row r="478" spans="1:41" ht="13.5" customHeight="1">
      <c r="A478" s="136" t="s">
        <v>1486</v>
      </c>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2"/>
      <c r="AO478" s="122"/>
    </row>
    <row r="479" spans="1:41" ht="13.5" customHeight="1">
      <c r="A479" s="136" t="s">
        <v>1487</v>
      </c>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2"/>
      <c r="AO479" s="122"/>
    </row>
    <row r="480" spans="1:41" ht="13.5" customHeight="1">
      <c r="A480" s="122"/>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2"/>
      <c r="AO480" s="122"/>
    </row>
    <row r="481" spans="1:41" ht="13.5" customHeight="1">
      <c r="A481" s="122"/>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2"/>
      <c r="AO481" s="122"/>
    </row>
    <row r="482" spans="1:41" ht="13.5" customHeight="1">
      <c r="A482" s="122"/>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2"/>
      <c r="AO482" s="122"/>
    </row>
    <row r="483" spans="1:41" ht="13.5" customHeight="1">
      <c r="A483" s="122"/>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2"/>
      <c r="AO483" s="122"/>
    </row>
    <row r="484" spans="1:41" ht="13.5" customHeight="1">
      <c r="A484" s="122"/>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2"/>
      <c r="AO484" s="122"/>
    </row>
    <row r="485" spans="1:41" ht="13.5" customHeight="1">
      <c r="A485" s="122"/>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2"/>
      <c r="AO485" s="122"/>
    </row>
    <row r="486" spans="1:41" ht="13.5" customHeight="1">
      <c r="A486" s="122"/>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2"/>
      <c r="AO486" s="122"/>
    </row>
    <row r="487" spans="1:41" ht="13.5" customHeight="1">
      <c r="A487" s="122"/>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2"/>
      <c r="AO487" s="122"/>
    </row>
    <row r="488" spans="1:41" ht="13.5" customHeight="1">
      <c r="A488" s="122"/>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2"/>
      <c r="AO488" s="122"/>
    </row>
    <row r="489" spans="1:41" ht="13.5" customHeight="1">
      <c r="A489" s="122"/>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2"/>
      <c r="AO489" s="122"/>
    </row>
    <row r="490" spans="1:41" ht="13.5" customHeight="1">
      <c r="A490" s="122"/>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2"/>
      <c r="AO490" s="122"/>
    </row>
    <row r="491" spans="1:41" ht="13.5" customHeight="1">
      <c r="A491" s="122"/>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2"/>
      <c r="AO491" s="122"/>
    </row>
    <row r="492" spans="1:41" ht="13.5" customHeight="1">
      <c r="A492" s="122"/>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2"/>
      <c r="AO492" s="122"/>
    </row>
    <row r="493" spans="1:41" ht="13.5" customHeight="1">
      <c r="A493" s="122"/>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2"/>
      <c r="AO493" s="122"/>
    </row>
    <row r="494" spans="1:41" ht="13.5" customHeight="1">
      <c r="A494" s="122"/>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2"/>
      <c r="AO494" s="122"/>
    </row>
    <row r="495" spans="1:41" ht="13.5" customHeight="1">
      <c r="A495" s="122"/>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2"/>
      <c r="AO495" s="122"/>
    </row>
    <row r="496" spans="1:41" ht="13.5" customHeight="1">
      <c r="A496" s="122"/>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2"/>
      <c r="AO496" s="122"/>
    </row>
    <row r="497" spans="1:41" ht="13.5" customHeight="1">
      <c r="A497" s="122"/>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2"/>
      <c r="AO497" s="122"/>
    </row>
    <row r="498" spans="1:41" ht="13.5" customHeight="1">
      <c r="A498" s="122"/>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2"/>
      <c r="AO498" s="122"/>
    </row>
    <row r="499" spans="1:41" ht="13.5" customHeight="1">
      <c r="A499" s="122"/>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2"/>
      <c r="AO499" s="122"/>
    </row>
    <row r="500" spans="1:41" ht="13.5" customHeight="1">
      <c r="A500" s="122"/>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2"/>
      <c r="AO500" s="122"/>
    </row>
    <row r="501" spans="1:41" ht="13.5" customHeight="1">
      <c r="A501" s="122"/>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2"/>
      <c r="AO501" s="122"/>
    </row>
    <row r="502" spans="1:41" ht="13.5" customHeight="1">
      <c r="A502" s="122"/>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2"/>
      <c r="AO502" s="122"/>
    </row>
    <row r="503" spans="1:41" ht="13.5" customHeight="1">
      <c r="A503" s="122"/>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2"/>
      <c r="AO503" s="122"/>
    </row>
    <row r="504" spans="1:41" ht="13.5" customHeight="1">
      <c r="A504" s="122"/>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2"/>
      <c r="AO504" s="122"/>
    </row>
    <row r="505" spans="1:41" ht="13.5" customHeight="1">
      <c r="A505" s="122"/>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2"/>
      <c r="AO505" s="122"/>
    </row>
    <row r="506" spans="1:41" ht="13.5" customHeight="1">
      <c r="A506" s="122"/>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2"/>
      <c r="AO506" s="122"/>
    </row>
    <row r="507" spans="1:41" ht="13.5" customHeight="1">
      <c r="A507" s="122"/>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2"/>
      <c r="AO507" s="122"/>
    </row>
    <row r="508" spans="1:41" ht="13.5" customHeight="1">
      <c r="A508" s="122"/>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2"/>
      <c r="AO508" s="122"/>
    </row>
    <row r="509" spans="1:41" ht="13.5" customHeight="1">
      <c r="A509" s="122"/>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2"/>
      <c r="AO509" s="122"/>
    </row>
    <row r="510" spans="1:41" ht="13.5" customHeight="1">
      <c r="A510" s="122"/>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2"/>
      <c r="AO510" s="122"/>
    </row>
    <row r="511" spans="1:41" ht="13.5" customHeight="1">
      <c r="A511" s="122"/>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2"/>
      <c r="AO511" s="122"/>
    </row>
    <row r="512" spans="1:41" ht="13.5" customHeight="1">
      <c r="A512" s="122"/>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2"/>
      <c r="AO512" s="122"/>
    </row>
    <row r="513" spans="1:41" ht="13.5" customHeight="1">
      <c r="A513" s="122"/>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2"/>
      <c r="AO513" s="122"/>
    </row>
    <row r="514" spans="1:41" ht="13.5" customHeight="1">
      <c r="A514" s="122"/>
      <c r="B514" s="122"/>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2"/>
      <c r="AO514" s="122"/>
    </row>
    <row r="515" spans="1:41" ht="13.5" customHeight="1">
      <c r="A515" s="122"/>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2"/>
      <c r="AO515" s="122"/>
    </row>
    <row r="516" spans="1:41" ht="13.5" customHeight="1">
      <c r="A516" s="122"/>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2"/>
      <c r="AO516" s="122"/>
    </row>
    <row r="517" spans="1:41" ht="13.5" customHeight="1">
      <c r="A517" s="122"/>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2"/>
      <c r="AO517" s="122"/>
    </row>
    <row r="518" spans="1:41" ht="13.5" customHeight="1">
      <c r="A518" s="122"/>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2"/>
      <c r="AO518" s="122"/>
    </row>
    <row r="519" spans="1:41" ht="13.5" customHeight="1">
      <c r="A519" s="122"/>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2"/>
      <c r="AO519" s="122"/>
    </row>
    <row r="520" spans="1:41" ht="13.5" customHeight="1">
      <c r="A520" s="122"/>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2"/>
      <c r="AO520" s="122"/>
    </row>
    <row r="521" spans="1:41" ht="13.5" customHeight="1">
      <c r="A521" s="122"/>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2"/>
      <c r="AO521" s="122"/>
    </row>
    <row r="522" spans="1:41" ht="13.5" customHeight="1">
      <c r="A522" s="122"/>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2"/>
      <c r="AO522" s="122"/>
    </row>
    <row r="523" spans="1:41" ht="13.5" customHeight="1">
      <c r="A523" s="122"/>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2"/>
      <c r="AO523" s="122"/>
    </row>
    <row r="524" spans="1:41" ht="13.5" customHeight="1">
      <c r="A524" s="122"/>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2"/>
      <c r="AO524" s="122"/>
    </row>
    <row r="525" spans="1:41" ht="13.5" customHeight="1">
      <c r="A525" s="122"/>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2"/>
      <c r="AO525" s="122"/>
    </row>
    <row r="526" spans="1:41" ht="13.5" customHeight="1">
      <c r="A526" s="122"/>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2"/>
      <c r="AO526" s="122"/>
    </row>
    <row r="527" spans="1:41" ht="13.5" customHeight="1">
      <c r="A527" s="122"/>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2"/>
      <c r="AO527" s="122"/>
    </row>
    <row r="528" spans="1:41" ht="13.5" customHeight="1">
      <c r="A528" s="122"/>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2"/>
      <c r="AO528" s="122"/>
    </row>
    <row r="529" spans="1:41" ht="13.5" customHeight="1">
      <c r="A529" s="122"/>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2"/>
      <c r="AO529" s="122"/>
    </row>
    <row r="530" spans="1:41" ht="13.5" customHeight="1">
      <c r="A530" s="122"/>
      <c r="B530" s="122"/>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2"/>
      <c r="AO530" s="122"/>
    </row>
    <row r="531" spans="1:41" ht="13.5" customHeight="1">
      <c r="A531" s="122"/>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2"/>
      <c r="AO531" s="122"/>
    </row>
    <row r="532" spans="1:41" ht="13.5" customHeight="1">
      <c r="A532" s="122"/>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2"/>
      <c r="AO532" s="122"/>
    </row>
    <row r="533" spans="1:41" ht="13.5" customHeight="1">
      <c r="A533" s="122"/>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2"/>
      <c r="AO533" s="122"/>
    </row>
    <row r="534" spans="1:41" ht="13.5" customHeight="1">
      <c r="A534" s="122"/>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2"/>
      <c r="AO534" s="122"/>
    </row>
    <row r="535" spans="1:41" ht="13.5" customHeight="1">
      <c r="A535" s="122"/>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2"/>
      <c r="AO535" s="122"/>
    </row>
    <row r="536" spans="1:41" ht="13.5" customHeight="1">
      <c r="A536" s="122"/>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2"/>
      <c r="AO536" s="122"/>
    </row>
    <row r="537" spans="1:41" ht="13.5" customHeight="1">
      <c r="A537" s="122"/>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2"/>
      <c r="AO537" s="122"/>
    </row>
    <row r="538" spans="1:41" ht="13.5" customHeight="1">
      <c r="A538" s="122"/>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2"/>
      <c r="AO538" s="122"/>
    </row>
    <row r="539" spans="1:41" ht="13.5" customHeight="1">
      <c r="A539" s="122"/>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2"/>
      <c r="AO539" s="122"/>
    </row>
    <row r="540" spans="1:41" ht="13.5" customHeight="1">
      <c r="A540" s="122"/>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2"/>
      <c r="AO540" s="122"/>
    </row>
    <row r="541" spans="1:41" ht="13.5" customHeight="1">
      <c r="A541" s="122"/>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2"/>
      <c r="AO541" s="122"/>
    </row>
    <row r="542" spans="1:41" ht="13.5" customHeight="1">
      <c r="A542" s="122"/>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2"/>
      <c r="AO542" s="122"/>
    </row>
    <row r="543" spans="1:41" ht="13.5" customHeight="1">
      <c r="A543" s="122"/>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2"/>
      <c r="AO543" s="122"/>
    </row>
    <row r="544" spans="1:41" ht="13.5" customHeight="1">
      <c r="A544" s="122"/>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2"/>
      <c r="AO544" s="122"/>
    </row>
    <row r="545" spans="1:41" ht="13.5" customHeight="1">
      <c r="A545" s="122"/>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2"/>
      <c r="AO545" s="122"/>
    </row>
    <row r="546" spans="1:41" ht="13.5" customHeight="1">
      <c r="A546" s="122"/>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2"/>
      <c r="AO546" s="122"/>
    </row>
    <row r="547" spans="1:41" ht="13.5" customHeight="1">
      <c r="A547" s="122"/>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2"/>
      <c r="AO547" s="122"/>
    </row>
    <row r="548" spans="1:41" ht="13.5" customHeight="1">
      <c r="A548" s="122"/>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2"/>
      <c r="AO548" s="122"/>
    </row>
    <row r="549" spans="1:41" ht="13.5" customHeight="1">
      <c r="A549" s="122"/>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2"/>
      <c r="AO549" s="122"/>
    </row>
    <row r="550" spans="1:41" ht="13.5" customHeight="1">
      <c r="A550" s="122"/>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2"/>
      <c r="AO550" s="122"/>
    </row>
    <row r="551" spans="1:41" ht="13.5" customHeight="1">
      <c r="A551" s="122"/>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2"/>
      <c r="AO551" s="122"/>
    </row>
    <row r="552" spans="1:41" ht="13.5" customHeight="1">
      <c r="A552" s="122"/>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2"/>
      <c r="AO552" s="122"/>
    </row>
    <row r="553" spans="1:41" ht="13.5" customHeight="1">
      <c r="A553" s="122"/>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2"/>
      <c r="AO553" s="122"/>
    </row>
    <row r="554" spans="1:41" ht="13.5" customHeight="1">
      <c r="A554" s="122"/>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2"/>
      <c r="AO554" s="122"/>
    </row>
    <row r="555" spans="1:41" ht="13.5" customHeight="1">
      <c r="A555" s="122"/>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2"/>
      <c r="AO555" s="122"/>
    </row>
    <row r="556" spans="1:41" ht="13.5" customHeight="1">
      <c r="A556" s="122"/>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2"/>
      <c r="AO556" s="122"/>
    </row>
    <row r="557" spans="1:41" ht="13.5" customHeight="1">
      <c r="A557" s="122"/>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2"/>
      <c r="AO557" s="122"/>
    </row>
    <row r="558" spans="1:41" ht="13.5" customHeight="1">
      <c r="A558" s="122"/>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2"/>
      <c r="AO558" s="122"/>
    </row>
    <row r="559" spans="1:41" ht="13.5" customHeight="1">
      <c r="A559" s="122"/>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2"/>
      <c r="AO559" s="122"/>
    </row>
    <row r="560" spans="1:41" ht="13.5" customHeight="1">
      <c r="A560" s="122"/>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2"/>
      <c r="AO560" s="122"/>
    </row>
    <row r="561" spans="1:41" ht="13.5" customHeight="1">
      <c r="A561" s="122"/>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2"/>
      <c r="AO561" s="122"/>
    </row>
    <row r="562" spans="1:41" ht="13.5" customHeight="1">
      <c r="A562" s="122"/>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2"/>
      <c r="AO562" s="122"/>
    </row>
    <row r="563" spans="1:41" ht="13.5" customHeight="1">
      <c r="A563" s="122"/>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2"/>
      <c r="AO563" s="122"/>
    </row>
    <row r="564" spans="1:41" ht="13.5" customHeight="1">
      <c r="A564" s="122"/>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2"/>
      <c r="AO564" s="122"/>
    </row>
    <row r="565" spans="1:41" ht="13.5" customHeight="1">
      <c r="A565" s="122"/>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2"/>
      <c r="AO565" s="122"/>
    </row>
    <row r="566" spans="1:41" ht="13.5" customHeight="1">
      <c r="A566" s="122"/>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2"/>
      <c r="AO566" s="122"/>
    </row>
    <row r="567" spans="1:41" ht="13.5" customHeight="1">
      <c r="A567" s="122"/>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2"/>
      <c r="AO567" s="122"/>
    </row>
    <row r="568" spans="1:41" ht="13.5" customHeight="1">
      <c r="A568" s="122"/>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2"/>
      <c r="AO568" s="122"/>
    </row>
    <row r="569" spans="1:41" ht="13.5" customHeight="1">
      <c r="A569" s="122"/>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2"/>
      <c r="AO569" s="122"/>
    </row>
    <row r="570" spans="1:41" ht="13.5" customHeight="1">
      <c r="A570" s="122"/>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2"/>
      <c r="AO570" s="122"/>
    </row>
    <row r="571" spans="1:41" ht="13.5" customHeight="1">
      <c r="A571" s="122"/>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2"/>
      <c r="AO571" s="122"/>
    </row>
    <row r="572" spans="1:41" ht="13.5" customHeight="1">
      <c r="A572" s="122"/>
      <c r="B572" s="122"/>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2"/>
      <c r="AO572" s="122"/>
    </row>
    <row r="573" spans="1:41" ht="13.5" customHeight="1">
      <c r="A573" s="122"/>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2"/>
      <c r="AO573" s="122"/>
    </row>
    <row r="574" spans="1:41" ht="13.5" customHeight="1">
      <c r="A574" s="122"/>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2"/>
      <c r="AO574" s="122"/>
    </row>
    <row r="575" spans="1:41" ht="13.5" customHeight="1">
      <c r="A575" s="122"/>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2"/>
      <c r="AO575" s="122"/>
    </row>
    <row r="576" spans="1:41" ht="13.5" customHeight="1">
      <c r="A576" s="122"/>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2"/>
      <c r="AO576" s="122"/>
    </row>
    <row r="577" spans="1:41" ht="13.5" customHeight="1">
      <c r="A577" s="122"/>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2"/>
      <c r="AO577" s="122"/>
    </row>
    <row r="578" spans="1:41" ht="13.5" customHeight="1">
      <c r="A578" s="122"/>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2"/>
      <c r="AO578" s="122"/>
    </row>
    <row r="579" spans="1:41" ht="13.5" customHeight="1">
      <c r="A579" s="122"/>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2"/>
      <c r="AO579" s="122"/>
    </row>
    <row r="580" spans="1:41" ht="13.5" customHeight="1">
      <c r="A580" s="122"/>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2"/>
      <c r="AO580" s="122"/>
    </row>
    <row r="581" spans="1:41" ht="13.5" customHeight="1">
      <c r="A581" s="122"/>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2"/>
      <c r="AO581" s="122"/>
    </row>
    <row r="582" spans="1:41" ht="13.5" customHeight="1">
      <c r="A582" s="122"/>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2"/>
      <c r="AO582" s="122"/>
    </row>
    <row r="583" spans="1:41" ht="13.5" customHeight="1">
      <c r="A583" s="122"/>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2"/>
      <c r="AO583" s="122"/>
    </row>
    <row r="584" spans="1:41" ht="13.5" customHeight="1">
      <c r="A584" s="122"/>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2"/>
      <c r="AO584" s="122"/>
    </row>
    <row r="585" spans="1:41" ht="13.5" customHeight="1">
      <c r="A585" s="122"/>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2"/>
      <c r="AO585" s="122"/>
    </row>
    <row r="586" spans="1:41" ht="13.5" customHeight="1">
      <c r="A586" s="122"/>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2"/>
      <c r="AO586" s="122"/>
    </row>
    <row r="587" spans="1:41" ht="13.5" customHeight="1">
      <c r="A587" s="122"/>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2"/>
      <c r="AO587" s="122"/>
    </row>
    <row r="588" spans="1:41" ht="13.5" customHeight="1">
      <c r="A588" s="122"/>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2"/>
      <c r="AO588" s="122"/>
    </row>
    <row r="589" spans="1:41" ht="13.5" customHeight="1">
      <c r="A589" s="122"/>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2"/>
      <c r="AO589" s="122"/>
    </row>
    <row r="590" spans="1:41" ht="13.5" customHeight="1">
      <c r="A590" s="122"/>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2"/>
      <c r="AO590" s="122"/>
    </row>
    <row r="591" spans="1:41" ht="13.5" customHeight="1">
      <c r="A591" s="122"/>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2"/>
      <c r="AO591" s="122"/>
    </row>
    <row r="592" spans="1:41" ht="13.5" customHeight="1">
      <c r="A592" s="122"/>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2"/>
      <c r="AO592" s="122"/>
    </row>
    <row r="593" spans="1:41" ht="13.5" customHeight="1">
      <c r="A593" s="122"/>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2"/>
      <c r="AO593" s="122"/>
    </row>
    <row r="594" spans="1:41" ht="13.5" customHeight="1">
      <c r="A594" s="122"/>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2"/>
      <c r="AO594" s="122"/>
    </row>
    <row r="595" spans="1:41" ht="13.5" customHeight="1">
      <c r="A595" s="122"/>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2"/>
      <c r="AO595" s="122"/>
    </row>
    <row r="596" spans="1:41" ht="13.5" customHeight="1">
      <c r="A596" s="122"/>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2"/>
      <c r="AO596" s="122"/>
    </row>
    <row r="597" spans="1:41" ht="13.5" customHeight="1">
      <c r="A597" s="122"/>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2"/>
      <c r="AO597" s="122"/>
    </row>
    <row r="598" spans="1:41" ht="13.5" customHeight="1">
      <c r="A598" s="122"/>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2"/>
      <c r="AO598" s="122"/>
    </row>
    <row r="599" spans="1:41" ht="13.5" customHeight="1">
      <c r="A599" s="122"/>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2"/>
      <c r="AO599" s="122"/>
    </row>
    <row r="600" spans="1:41" ht="13.5" customHeight="1">
      <c r="A600" s="122"/>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2"/>
      <c r="AO600" s="122"/>
    </row>
    <row r="601" spans="1:41" ht="13.5" customHeight="1">
      <c r="A601" s="122"/>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2"/>
      <c r="AO601" s="122"/>
    </row>
    <row r="602" spans="1:41" ht="13.5" customHeight="1">
      <c r="A602" s="122"/>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2"/>
      <c r="AO602" s="122"/>
    </row>
    <row r="603" spans="1:41" ht="13.5" customHeight="1">
      <c r="A603" s="122"/>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2"/>
      <c r="AO603" s="122"/>
    </row>
    <row r="604" spans="1:41" ht="13.5" customHeight="1">
      <c r="A604" s="122"/>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2"/>
      <c r="AO604" s="122"/>
    </row>
    <row r="605" spans="1:41" ht="13.5" customHeight="1">
      <c r="A605" s="122"/>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2"/>
      <c r="AO605" s="122"/>
    </row>
    <row r="606" spans="1:41" ht="13.5" customHeight="1">
      <c r="A606" s="122"/>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2"/>
      <c r="AO606" s="122"/>
    </row>
    <row r="607" spans="1:41" ht="13.5" customHeight="1">
      <c r="A607" s="122"/>
      <c r="B607" s="122"/>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2"/>
      <c r="AO607" s="122"/>
    </row>
    <row r="608" spans="1:41" ht="13.5" customHeight="1">
      <c r="A608" s="122"/>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2"/>
      <c r="AO608" s="122"/>
    </row>
    <row r="609" spans="1:41" ht="13.5" customHeight="1">
      <c r="A609" s="122"/>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2"/>
      <c r="AO609" s="122"/>
    </row>
    <row r="610" spans="1:41" ht="13.5" customHeight="1">
      <c r="A610" s="122"/>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2"/>
      <c r="AO610" s="122"/>
    </row>
    <row r="611" spans="1:41" ht="13.5" customHeight="1">
      <c r="A611" s="122"/>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2"/>
      <c r="AO611" s="122"/>
    </row>
    <row r="612" spans="1:41" ht="13.5" customHeight="1">
      <c r="A612" s="122"/>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2"/>
      <c r="AO612" s="122"/>
    </row>
    <row r="613" spans="1:41" ht="13.5" customHeight="1">
      <c r="A613" s="122"/>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2"/>
      <c r="AO613" s="122"/>
    </row>
    <row r="614" spans="1:41" ht="13.5" customHeight="1">
      <c r="A614" s="122"/>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2"/>
      <c r="AO614" s="122"/>
    </row>
    <row r="615" spans="1:41" ht="13.5" customHeight="1">
      <c r="A615" s="122"/>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2"/>
      <c r="AO615" s="122"/>
    </row>
    <row r="616" spans="1:41" ht="13.5" customHeight="1">
      <c r="A616" s="122"/>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2"/>
      <c r="AO616" s="122"/>
    </row>
    <row r="617" spans="1:41" ht="13.5" customHeight="1">
      <c r="A617" s="122"/>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2"/>
      <c r="AO617" s="122"/>
    </row>
    <row r="618" spans="1:41" ht="13.5" customHeight="1">
      <c r="A618" s="122"/>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2"/>
      <c r="AO618" s="122"/>
    </row>
    <row r="619" spans="1:41" ht="13.5" customHeight="1">
      <c r="A619" s="122"/>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2"/>
      <c r="AO619" s="122"/>
    </row>
    <row r="620" spans="1:41" ht="13.5" customHeight="1">
      <c r="A620" s="122"/>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2"/>
      <c r="AO620" s="122"/>
    </row>
    <row r="621" spans="1:41" ht="13.5" customHeight="1">
      <c r="A621" s="122"/>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2"/>
      <c r="AO621" s="122"/>
    </row>
    <row r="622" spans="1:41" ht="13.5" customHeight="1">
      <c r="A622" s="122"/>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2"/>
      <c r="AO622" s="122"/>
    </row>
    <row r="623" spans="1:41" ht="13.5" customHeight="1">
      <c r="A623" s="122"/>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2"/>
      <c r="AO623" s="122"/>
    </row>
    <row r="624" spans="1:41" ht="13.5" customHeight="1">
      <c r="A624" s="122"/>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2"/>
      <c r="AO624" s="122"/>
    </row>
    <row r="625" spans="1:41" ht="13.5" customHeight="1">
      <c r="A625" s="122"/>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2"/>
      <c r="AO625" s="122"/>
    </row>
    <row r="626" spans="1:41" ht="13.5" customHeight="1">
      <c r="A626" s="122"/>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2"/>
      <c r="AO626" s="122"/>
    </row>
    <row r="627" spans="1:41" ht="13.5" customHeight="1">
      <c r="A627" s="122"/>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2"/>
      <c r="AO627" s="122"/>
    </row>
    <row r="628" spans="1:41" ht="13.5" customHeight="1">
      <c r="A628" s="122"/>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2"/>
      <c r="AO628" s="122"/>
    </row>
    <row r="629" spans="1:41" ht="13.5" customHeight="1">
      <c r="A629" s="122"/>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2"/>
      <c r="AO629" s="122"/>
    </row>
    <row r="630" spans="1:41" ht="13.5" customHeight="1">
      <c r="A630" s="122"/>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2"/>
      <c r="AO630" s="122"/>
    </row>
    <row r="631" spans="1:41" ht="13.5" customHeight="1">
      <c r="A631" s="122"/>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2"/>
      <c r="AO631" s="122"/>
    </row>
    <row r="632" spans="1:41" ht="13.5" customHeight="1">
      <c r="A632" s="122"/>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2"/>
      <c r="AO632" s="122"/>
    </row>
    <row r="633" spans="1:41" ht="13.5" customHeight="1">
      <c r="A633" s="122"/>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2"/>
      <c r="AO633" s="122"/>
    </row>
    <row r="634" spans="1:41" ht="13.5" customHeight="1">
      <c r="A634" s="122"/>
      <c r="B634" s="122"/>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2"/>
      <c r="AO634" s="122"/>
    </row>
    <row r="635" spans="1:41" ht="13.5" customHeight="1">
      <c r="A635" s="122"/>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2"/>
      <c r="AO635" s="122"/>
    </row>
    <row r="636" spans="1:41" ht="13.5" customHeight="1">
      <c r="A636" s="122"/>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2"/>
      <c r="AO636" s="122"/>
    </row>
    <row r="637" spans="1:41" ht="13.5" customHeight="1">
      <c r="A637" s="122"/>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2"/>
      <c r="AO637" s="122"/>
    </row>
    <row r="638" spans="1:41" ht="13.5" customHeight="1">
      <c r="A638" s="122"/>
      <c r="B638" s="122"/>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2"/>
      <c r="AO638" s="122"/>
    </row>
    <row r="639" spans="1:41" ht="13.5" customHeight="1">
      <c r="A639" s="122"/>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2"/>
      <c r="AO639" s="122"/>
    </row>
    <row r="640" spans="1:41" ht="13.5" customHeight="1">
      <c r="A640" s="122"/>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2"/>
      <c r="AO640" s="122"/>
    </row>
    <row r="641" spans="1:41" ht="13.5" customHeight="1">
      <c r="A641" s="122"/>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2"/>
      <c r="AO641" s="122"/>
    </row>
    <row r="642" spans="1:41" ht="13.5" customHeight="1">
      <c r="A642" s="122"/>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2"/>
      <c r="AO642" s="122"/>
    </row>
    <row r="643" spans="1:41" ht="13.5" customHeight="1">
      <c r="A643" s="122"/>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2"/>
      <c r="AO643" s="122"/>
    </row>
    <row r="644" spans="1:41" ht="13.5" customHeight="1">
      <c r="A644" s="122"/>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2"/>
      <c r="AO644" s="122"/>
    </row>
    <row r="645" spans="1:41" ht="13.5" customHeight="1">
      <c r="A645" s="122"/>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2"/>
      <c r="AO645" s="122"/>
    </row>
    <row r="646" spans="1:41" ht="13.5" customHeight="1">
      <c r="A646" s="122"/>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2"/>
      <c r="AO646" s="122"/>
    </row>
    <row r="647" spans="1:41" ht="13.5" customHeight="1">
      <c r="A647" s="122"/>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2"/>
      <c r="AO647" s="122"/>
    </row>
    <row r="648" spans="1:41" ht="13.5" customHeight="1">
      <c r="A648" s="122"/>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2"/>
      <c r="AO648" s="122"/>
    </row>
    <row r="649" spans="1:41" ht="13.5" customHeight="1">
      <c r="A649" s="122"/>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2"/>
      <c r="AO649" s="122"/>
    </row>
    <row r="650" spans="1:41" ht="13.5" customHeight="1">
      <c r="A650" s="122"/>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2"/>
      <c r="AO650" s="122"/>
    </row>
    <row r="651" spans="1:41" ht="13.5" customHeight="1">
      <c r="A651" s="122"/>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2"/>
      <c r="AO651" s="122"/>
    </row>
    <row r="652" spans="1:41" ht="13.5" customHeight="1">
      <c r="A652" s="122"/>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2"/>
      <c r="AO652" s="122"/>
    </row>
    <row r="653" spans="1:41" ht="13.5" customHeight="1">
      <c r="A653" s="122"/>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2"/>
      <c r="AO653" s="122"/>
    </row>
    <row r="654" spans="1:41" ht="13.5" customHeight="1">
      <c r="A654" s="122"/>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2"/>
      <c r="AO654" s="122"/>
    </row>
    <row r="655" spans="1:41" ht="13.5" customHeight="1">
      <c r="A655" s="122"/>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2"/>
      <c r="AO655" s="122"/>
    </row>
    <row r="656" spans="1:41" ht="13.5" customHeight="1">
      <c r="A656" s="122"/>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2"/>
      <c r="AO656" s="122"/>
    </row>
    <row r="657" spans="1:41" ht="13.5" customHeight="1">
      <c r="A657" s="122"/>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2"/>
      <c r="AO657" s="122"/>
    </row>
    <row r="658" spans="1:41" ht="13.5" customHeight="1">
      <c r="A658" s="122"/>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2"/>
      <c r="AO658" s="122"/>
    </row>
    <row r="659" spans="1:41" ht="13.5" customHeight="1">
      <c r="A659" s="122"/>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2"/>
      <c r="AO659" s="122"/>
    </row>
    <row r="660" spans="1:41" ht="13.5" customHeight="1">
      <c r="A660" s="122"/>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2"/>
      <c r="AO660" s="122"/>
    </row>
    <row r="661" spans="1:41" ht="13.5" customHeight="1">
      <c r="A661" s="122"/>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2"/>
      <c r="AO661" s="122"/>
    </row>
    <row r="662" spans="1:41" ht="13.5" customHeight="1">
      <c r="A662" s="122"/>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2"/>
      <c r="AO662" s="122"/>
    </row>
    <row r="663" spans="1:41" ht="13.5" customHeight="1">
      <c r="A663" s="122"/>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2"/>
      <c r="AO663" s="122"/>
    </row>
    <row r="664" spans="1:41" ht="13.5" customHeight="1">
      <c r="A664" s="122"/>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2"/>
      <c r="AO664" s="122"/>
    </row>
    <row r="665" spans="1:41" ht="13.5" customHeight="1">
      <c r="A665" s="122"/>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2"/>
      <c r="AO665" s="122"/>
    </row>
    <row r="666" spans="1:41" ht="13.5" customHeight="1">
      <c r="A666" s="122"/>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2"/>
      <c r="AO666" s="122"/>
    </row>
    <row r="667" spans="1:41" ht="13.5" customHeight="1">
      <c r="A667" s="122"/>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2"/>
      <c r="AO667" s="122"/>
    </row>
    <row r="668" spans="1:41" ht="13.5" customHeight="1">
      <c r="A668" s="122"/>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2"/>
      <c r="AO668" s="122"/>
    </row>
    <row r="669" spans="1:41" ht="13.5" customHeight="1">
      <c r="A669" s="122"/>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2"/>
      <c r="AO669" s="122"/>
    </row>
    <row r="670" spans="1:41" ht="13.5" customHeight="1">
      <c r="A670" s="122"/>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2"/>
      <c r="AO670" s="122"/>
    </row>
    <row r="671" spans="1:41" ht="13.5" customHeight="1">
      <c r="A671" s="122"/>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2"/>
      <c r="AO671" s="122"/>
    </row>
    <row r="672" spans="1:41" ht="13.5" customHeight="1">
      <c r="A672" s="122"/>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2"/>
      <c r="AO672" s="122"/>
    </row>
    <row r="673" spans="1:41" ht="13.5" customHeight="1">
      <c r="A673" s="122"/>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2"/>
      <c r="AO673" s="122"/>
    </row>
    <row r="674" spans="1:41" ht="13.5" customHeight="1">
      <c r="A674" s="122"/>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2"/>
      <c r="AO674" s="122"/>
    </row>
    <row r="675" spans="1:41" ht="13.5" customHeight="1">
      <c r="A675" s="122"/>
      <c r="B675" s="122"/>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2"/>
      <c r="AO675" s="122"/>
    </row>
    <row r="676" spans="1:41" ht="13.5" customHeight="1">
      <c r="A676" s="122"/>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2"/>
      <c r="AO676" s="122"/>
    </row>
    <row r="677" spans="1:41" ht="13.5" customHeight="1">
      <c r="A677" s="122"/>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2"/>
      <c r="AO677" s="122"/>
    </row>
    <row r="678" spans="1:41" ht="13.5" customHeight="1">
      <c r="A678" s="122"/>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2"/>
      <c r="AO678" s="122"/>
    </row>
    <row r="679" spans="1:41" ht="13.5" customHeight="1">
      <c r="A679" s="122"/>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2"/>
      <c r="AO679" s="122"/>
    </row>
    <row r="680" spans="1:41" ht="13.5" customHeight="1">
      <c r="A680" s="122"/>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2"/>
      <c r="AO680" s="122"/>
    </row>
    <row r="681" spans="1:41" ht="13.5" customHeight="1">
      <c r="A681" s="122"/>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2"/>
      <c r="AO681" s="122"/>
    </row>
    <row r="682" spans="1:41" ht="13.5" customHeight="1">
      <c r="A682" s="122"/>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2"/>
      <c r="AO682" s="122"/>
    </row>
    <row r="683" spans="1:41" ht="13.5" customHeight="1">
      <c r="A683" s="122"/>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2"/>
      <c r="AO683" s="122"/>
    </row>
    <row r="684" spans="1:41" ht="13.5" customHeight="1">
      <c r="A684" s="122"/>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2"/>
      <c r="AO684" s="122"/>
    </row>
    <row r="685" spans="1:41" ht="13.5" customHeight="1">
      <c r="A685" s="122"/>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2"/>
      <c r="AO685" s="122"/>
    </row>
    <row r="686" spans="1:41" ht="13.5" customHeight="1">
      <c r="A686" s="122"/>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2"/>
      <c r="AO686" s="122"/>
    </row>
    <row r="687" spans="1:41" ht="13.5" customHeight="1">
      <c r="A687" s="122"/>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2"/>
      <c r="AO687" s="122"/>
    </row>
    <row r="688" spans="1:41" ht="13.5" customHeight="1">
      <c r="A688" s="122"/>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2"/>
      <c r="AO688" s="122"/>
    </row>
    <row r="689" spans="1:41" ht="13.5" customHeight="1">
      <c r="A689" s="122"/>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2"/>
      <c r="AO689" s="122"/>
    </row>
    <row r="690" spans="1:41" ht="13.5" customHeight="1">
      <c r="A690" s="122"/>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2"/>
      <c r="AO690" s="122"/>
    </row>
    <row r="691" spans="1:41" ht="13.5" customHeight="1">
      <c r="A691" s="122"/>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2"/>
      <c r="AO691" s="122"/>
    </row>
    <row r="692" spans="1:41" ht="13.5" customHeight="1">
      <c r="A692" s="122"/>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2"/>
      <c r="AO692" s="122"/>
    </row>
    <row r="693" spans="1:41" ht="13.5" customHeight="1">
      <c r="A693" s="122"/>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2"/>
      <c r="AO693" s="122"/>
    </row>
    <row r="694" spans="1:41" ht="13.5" customHeight="1">
      <c r="A694" s="122"/>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2"/>
      <c r="AO694" s="122"/>
    </row>
    <row r="695" spans="1:41" ht="13.5" customHeight="1">
      <c r="A695" s="122"/>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2"/>
      <c r="AO695" s="122"/>
    </row>
    <row r="696" spans="1:41" ht="13.5" customHeight="1">
      <c r="A696" s="122"/>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2"/>
      <c r="AO696" s="122"/>
    </row>
    <row r="697" spans="1:41" ht="13.5" customHeight="1">
      <c r="A697" s="122"/>
      <c r="B697" s="122"/>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2"/>
      <c r="AO697" s="122"/>
    </row>
    <row r="698" spans="1:41" ht="13.5" customHeight="1">
      <c r="A698" s="122"/>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2"/>
      <c r="AO698" s="122"/>
    </row>
    <row r="699" spans="1:41" ht="13.5" customHeight="1">
      <c r="A699" s="122"/>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2"/>
      <c r="AO699" s="122"/>
    </row>
    <row r="700" spans="1:41" ht="13.5" customHeight="1">
      <c r="A700" s="122"/>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2"/>
      <c r="AO700" s="122"/>
    </row>
    <row r="701" spans="1:41" ht="13.5" customHeight="1">
      <c r="A701" s="122"/>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2"/>
      <c r="AO701" s="122"/>
    </row>
    <row r="702" spans="1:41" ht="13.5" customHeight="1">
      <c r="A702" s="122"/>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2"/>
      <c r="AO702" s="122"/>
    </row>
    <row r="703" spans="1:41" ht="13.5" customHeight="1">
      <c r="A703" s="122"/>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2"/>
      <c r="AO703" s="122"/>
    </row>
    <row r="704" spans="1:41" ht="13.5" customHeight="1">
      <c r="A704" s="122"/>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2"/>
      <c r="AO704" s="122"/>
    </row>
    <row r="705" spans="1:41" ht="13.5" customHeight="1">
      <c r="A705" s="122"/>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2"/>
      <c r="AO705" s="122"/>
    </row>
    <row r="706" spans="1:41" ht="13.5" customHeight="1">
      <c r="A706" s="122"/>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2"/>
      <c r="AO706" s="122"/>
    </row>
    <row r="707" spans="1:41" ht="13.5" customHeight="1">
      <c r="A707" s="122"/>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2"/>
      <c r="AO707" s="122"/>
    </row>
    <row r="708" spans="1:41" ht="13.5" customHeight="1">
      <c r="A708" s="122"/>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2"/>
      <c r="AO708" s="122"/>
    </row>
    <row r="709" spans="1:41" ht="13.5" customHeight="1">
      <c r="A709" s="122"/>
      <c r="B709" s="122"/>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2"/>
      <c r="AO709" s="122"/>
    </row>
    <row r="710" spans="1:41" ht="13.5" customHeight="1">
      <c r="A710" s="122"/>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2"/>
      <c r="AO710" s="122"/>
    </row>
    <row r="711" spans="1:41" ht="13.5" customHeight="1">
      <c r="A711" s="122"/>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2"/>
      <c r="AO711" s="122"/>
    </row>
    <row r="712" spans="1:41" ht="13.5" customHeight="1">
      <c r="A712" s="122"/>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2"/>
      <c r="AO712" s="122"/>
    </row>
    <row r="713" spans="1:41" ht="13.5" customHeight="1">
      <c r="A713" s="122"/>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2"/>
      <c r="AO713" s="122"/>
    </row>
    <row r="714" spans="1:41" ht="13.5" customHeight="1">
      <c r="A714" s="122"/>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2"/>
      <c r="AO714" s="122"/>
    </row>
    <row r="715" spans="1:41" ht="13.5" customHeight="1">
      <c r="A715" s="122"/>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2"/>
      <c r="AO715" s="122"/>
    </row>
    <row r="716" spans="1:41" ht="13.5" customHeight="1">
      <c r="A716" s="122"/>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2"/>
      <c r="AO716" s="122"/>
    </row>
    <row r="717" spans="1:41" ht="13.5" customHeight="1">
      <c r="A717" s="122"/>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2"/>
      <c r="AO717" s="122"/>
    </row>
    <row r="718" spans="1:41" ht="13.5" customHeight="1">
      <c r="A718" s="122"/>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2"/>
      <c r="AO718" s="122"/>
    </row>
    <row r="719" spans="1:41" ht="13.5" customHeight="1">
      <c r="A719" s="122"/>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2"/>
      <c r="AO719" s="122"/>
    </row>
    <row r="720" spans="1:41" ht="13.5" customHeight="1">
      <c r="A720" s="122"/>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2"/>
      <c r="AO720" s="122"/>
    </row>
    <row r="721" spans="1:41" ht="13.5" customHeight="1">
      <c r="A721" s="122"/>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2"/>
      <c r="AO721" s="122"/>
    </row>
    <row r="722" spans="1:41" ht="13.5" customHeight="1">
      <c r="A722" s="122"/>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2"/>
      <c r="AO722" s="122"/>
    </row>
    <row r="723" spans="1:41" ht="13.5" customHeight="1">
      <c r="A723" s="122"/>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2"/>
      <c r="AO723" s="122"/>
    </row>
    <row r="724" spans="1:41" ht="13.5" customHeight="1">
      <c r="A724" s="122"/>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2"/>
      <c r="AO724" s="122"/>
    </row>
    <row r="725" spans="1:41" ht="13.5" customHeight="1">
      <c r="A725" s="122"/>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2"/>
      <c r="AO725" s="122"/>
    </row>
    <row r="726" spans="1:41" ht="13.5" customHeight="1">
      <c r="A726" s="122"/>
      <c r="B726" s="122"/>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2"/>
      <c r="AO726" s="122"/>
    </row>
    <row r="727" spans="1:41" ht="13.5" customHeight="1">
      <c r="A727" s="122"/>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2"/>
      <c r="AO727" s="122"/>
    </row>
    <row r="728" spans="1:41" ht="13.5" customHeight="1">
      <c r="A728" s="122"/>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2"/>
      <c r="AO728" s="122"/>
    </row>
    <row r="729" spans="1:41" ht="13.5" customHeight="1">
      <c r="A729" s="122"/>
      <c r="B729" s="122"/>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2"/>
      <c r="AO729" s="122"/>
    </row>
    <row r="730" spans="1:41" ht="13.5" customHeight="1">
      <c r="A730" s="122"/>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2"/>
      <c r="AO730" s="122"/>
    </row>
    <row r="731" spans="1:41" ht="13.5" customHeight="1">
      <c r="A731" s="122"/>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2"/>
      <c r="AO731" s="122"/>
    </row>
    <row r="732" spans="1:41" ht="13.5" customHeight="1">
      <c r="A732" s="122"/>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2"/>
      <c r="AO732" s="122"/>
    </row>
    <row r="733" spans="1:41" ht="13.5" customHeight="1">
      <c r="A733" s="122"/>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2"/>
      <c r="AO733" s="122"/>
    </row>
    <row r="734" spans="1:41" ht="13.5" customHeight="1">
      <c r="A734" s="122"/>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2"/>
      <c r="AO734" s="122"/>
    </row>
    <row r="735" spans="1:41" ht="13.5" customHeight="1">
      <c r="A735" s="122"/>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2"/>
      <c r="AO735" s="122"/>
    </row>
    <row r="736" spans="1:41" ht="13.5" customHeight="1">
      <c r="A736" s="122"/>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2"/>
      <c r="AO736" s="122"/>
    </row>
    <row r="737" spans="1:41" ht="13.5" customHeight="1">
      <c r="A737" s="122"/>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2"/>
      <c r="AO737" s="122"/>
    </row>
    <row r="738" spans="1:41" ht="13.5" customHeight="1">
      <c r="A738" s="122"/>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2"/>
      <c r="AO738" s="122"/>
    </row>
    <row r="739" spans="1:41" ht="13.5" customHeight="1">
      <c r="A739" s="122"/>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2"/>
      <c r="AO739" s="122"/>
    </row>
    <row r="740" spans="1:41" ht="13.5" customHeight="1">
      <c r="A740" s="122"/>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2"/>
      <c r="AO740" s="122"/>
    </row>
    <row r="741" spans="1:41" ht="13.5" customHeight="1">
      <c r="A741" s="122"/>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2"/>
      <c r="AO741" s="122"/>
    </row>
    <row r="742" spans="1:41" ht="13.5" customHeight="1">
      <c r="A742" s="122"/>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2"/>
      <c r="AO742" s="122"/>
    </row>
    <row r="743" spans="1:41" ht="13.5" customHeight="1">
      <c r="A743" s="122"/>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2"/>
      <c r="AO743" s="122"/>
    </row>
    <row r="744" spans="1:41" ht="13.5" customHeight="1">
      <c r="A744" s="122"/>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2"/>
      <c r="AO744" s="122"/>
    </row>
    <row r="745" spans="1:41" ht="13.5" customHeight="1">
      <c r="A745" s="122"/>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2"/>
      <c r="AO745" s="122"/>
    </row>
    <row r="746" spans="1:41" ht="13.5" customHeight="1">
      <c r="A746" s="122"/>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2"/>
      <c r="AO746" s="122"/>
    </row>
    <row r="747" spans="1:41" ht="13.5" customHeight="1">
      <c r="A747" s="122"/>
      <c r="B747" s="122"/>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2"/>
      <c r="AO747" s="122"/>
    </row>
    <row r="748" spans="1:41" ht="13.5" customHeight="1">
      <c r="A748" s="122"/>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2"/>
      <c r="AO748" s="122"/>
    </row>
    <row r="749" spans="1:41" ht="13.5" customHeight="1">
      <c r="A749" s="122"/>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2"/>
      <c r="AO749" s="122"/>
    </row>
    <row r="750" spans="1:41" ht="13.5" customHeight="1">
      <c r="A750" s="122"/>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2"/>
      <c r="AO750" s="122"/>
    </row>
    <row r="751" spans="1:41" ht="13.5" customHeight="1">
      <c r="A751" s="122"/>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2"/>
      <c r="AO751" s="122"/>
    </row>
    <row r="752" spans="1:41" ht="13.5" customHeight="1">
      <c r="A752" s="122"/>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2"/>
      <c r="AO752" s="122"/>
    </row>
    <row r="753" spans="1:41" ht="13.5" customHeight="1">
      <c r="A753" s="122"/>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2"/>
      <c r="AO753" s="122"/>
    </row>
    <row r="754" spans="1:41" ht="13.5" customHeight="1">
      <c r="A754" s="122"/>
      <c r="B754" s="122"/>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2"/>
      <c r="AO754" s="122"/>
    </row>
    <row r="755" spans="1:41" ht="13.5" customHeight="1">
      <c r="A755" s="122"/>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2"/>
      <c r="AO755" s="122"/>
    </row>
    <row r="756" spans="1:41" ht="13.5" customHeight="1">
      <c r="A756" s="122"/>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2"/>
      <c r="AO756" s="122"/>
    </row>
    <row r="757" spans="1:41" ht="13.5" customHeight="1">
      <c r="A757" s="122"/>
      <c r="B757" s="122"/>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2"/>
      <c r="AO757" s="122"/>
    </row>
    <row r="758" spans="1:41" ht="13.5" customHeight="1">
      <c r="A758" s="122"/>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2"/>
      <c r="AO758" s="122"/>
    </row>
    <row r="759" spans="1:41" ht="13.5" customHeight="1">
      <c r="A759" s="122"/>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2"/>
      <c r="AO759" s="122"/>
    </row>
    <row r="760" spans="1:41" ht="13.5" customHeight="1">
      <c r="A760" s="122"/>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2"/>
      <c r="AO760" s="122"/>
    </row>
    <row r="761" spans="1:41" ht="13.5" customHeight="1">
      <c r="A761" s="122"/>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2"/>
      <c r="AO761" s="122"/>
    </row>
    <row r="762" spans="1:41" ht="13.5" customHeight="1">
      <c r="A762" s="122"/>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2"/>
      <c r="AO762" s="122"/>
    </row>
    <row r="763" spans="1:41" ht="13.5" customHeight="1">
      <c r="A763" s="122"/>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2"/>
      <c r="AO763" s="122"/>
    </row>
    <row r="764" spans="1:41" ht="13.5" customHeight="1">
      <c r="A764" s="122"/>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2"/>
      <c r="AO764" s="122"/>
    </row>
    <row r="765" spans="1:41" ht="13.5" customHeight="1">
      <c r="A765" s="122"/>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2"/>
      <c r="AO765" s="122"/>
    </row>
    <row r="766" spans="1:41" ht="13.5" customHeight="1">
      <c r="A766" s="122"/>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2"/>
      <c r="AO766" s="122"/>
    </row>
    <row r="767" spans="1:41" ht="13.5" customHeight="1">
      <c r="A767" s="122"/>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2"/>
      <c r="AO767" s="122"/>
    </row>
    <row r="768" spans="1:41" ht="13.5" customHeight="1">
      <c r="A768" s="122"/>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2"/>
      <c r="AO768" s="122"/>
    </row>
    <row r="769" spans="1:41" ht="13.5" customHeight="1">
      <c r="A769" s="122"/>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2"/>
      <c r="AO769" s="122"/>
    </row>
    <row r="770" spans="1:41" ht="13.5" customHeight="1">
      <c r="A770" s="122"/>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2"/>
      <c r="AO770" s="122"/>
    </row>
    <row r="771" spans="1:41" ht="13.5" customHeight="1">
      <c r="A771" s="122"/>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2"/>
      <c r="AO771" s="122"/>
    </row>
    <row r="772" spans="1:41" ht="13.5" customHeight="1">
      <c r="A772" s="122"/>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2"/>
      <c r="AO772" s="122"/>
    </row>
    <row r="773" spans="1:41" ht="13.5" customHeight="1">
      <c r="A773" s="122"/>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2"/>
      <c r="AO773" s="122"/>
    </row>
    <row r="774" spans="1:41" ht="13.5" customHeight="1">
      <c r="A774" s="122"/>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2"/>
      <c r="AO774" s="122"/>
    </row>
    <row r="775" spans="1:41" ht="13.5" customHeight="1">
      <c r="A775" s="122"/>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2"/>
      <c r="AO775" s="122"/>
    </row>
    <row r="776" spans="1:41" ht="13.5" customHeight="1">
      <c r="A776" s="122"/>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2"/>
      <c r="AO776" s="122"/>
    </row>
    <row r="777" spans="1:41" ht="13.5" customHeight="1">
      <c r="A777" s="122"/>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2"/>
      <c r="AO777" s="122"/>
    </row>
    <row r="778" spans="1:41" ht="13.5" customHeight="1">
      <c r="A778" s="122"/>
      <c r="B778" s="122"/>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2"/>
      <c r="AO778" s="122"/>
    </row>
    <row r="779" spans="1:41" ht="13.5" customHeight="1">
      <c r="A779" s="122"/>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2"/>
      <c r="AO779" s="122"/>
    </row>
    <row r="780" spans="1:41" ht="13.5" customHeight="1">
      <c r="A780" s="122"/>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2"/>
      <c r="AO780" s="122"/>
    </row>
    <row r="781" spans="1:41" ht="13.5" customHeight="1">
      <c r="A781" s="122"/>
      <c r="B781" s="122"/>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2"/>
      <c r="AO781" s="122"/>
    </row>
    <row r="782" spans="1:41" ht="13.5" customHeight="1">
      <c r="A782" s="122"/>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2"/>
      <c r="AO782" s="122"/>
    </row>
    <row r="783" spans="1:41" ht="13.5" customHeight="1">
      <c r="A783" s="122"/>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2"/>
      <c r="AO783" s="122"/>
    </row>
    <row r="784" spans="1:41" ht="13.5" customHeight="1">
      <c r="A784" s="122"/>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2"/>
      <c r="AO784" s="122"/>
    </row>
    <row r="785" spans="1:41" ht="13.5" customHeight="1">
      <c r="A785" s="122"/>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2"/>
      <c r="AO785" s="122"/>
    </row>
    <row r="786" spans="1:41" ht="13.5" customHeight="1">
      <c r="A786" s="122"/>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2"/>
      <c r="AO786" s="122"/>
    </row>
    <row r="787" spans="1:41" ht="13.5" customHeight="1">
      <c r="A787" s="122"/>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2"/>
      <c r="AO787" s="122"/>
    </row>
    <row r="788" spans="1:41" ht="13.5" customHeight="1">
      <c r="A788" s="122"/>
      <c r="B788" s="122"/>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2"/>
      <c r="AO788" s="122"/>
    </row>
    <row r="789" spans="1:41" ht="13.5" customHeight="1">
      <c r="A789" s="122"/>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2"/>
      <c r="AO789" s="122"/>
    </row>
    <row r="790" spans="1:41" ht="13.5" customHeight="1">
      <c r="A790" s="122"/>
      <c r="B790" s="122"/>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2"/>
      <c r="AO790" s="122"/>
    </row>
    <row r="791" spans="1:41" ht="13.5" customHeight="1">
      <c r="A791" s="122"/>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2"/>
      <c r="AO791" s="122"/>
    </row>
    <row r="792" spans="1:41" ht="13.5" customHeight="1">
      <c r="A792" s="122"/>
      <c r="B792" s="122"/>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2"/>
      <c r="AO792" s="122"/>
    </row>
    <row r="793" spans="1:41" ht="13.5" customHeight="1">
      <c r="A793" s="122"/>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2"/>
      <c r="AO793" s="122"/>
    </row>
    <row r="794" spans="1:41" ht="13.5" customHeight="1">
      <c r="A794" s="122"/>
      <c r="B794" s="122"/>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2"/>
      <c r="AO794" s="122"/>
    </row>
    <row r="795" spans="1:41" ht="13.5" customHeight="1">
      <c r="A795" s="122"/>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2"/>
      <c r="AO795" s="122"/>
    </row>
    <row r="796" spans="1:41" ht="13.5" customHeight="1">
      <c r="A796" s="122"/>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2"/>
      <c r="AO796" s="122"/>
    </row>
    <row r="797" spans="1:41" ht="13.5" customHeight="1">
      <c r="A797" s="122"/>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2"/>
      <c r="AO797" s="122"/>
    </row>
    <row r="798" spans="1:41" ht="13.5" customHeight="1">
      <c r="A798" s="122"/>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2"/>
      <c r="AO798" s="122"/>
    </row>
    <row r="799" spans="1:41" ht="13.5" customHeight="1">
      <c r="A799" s="122"/>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2"/>
      <c r="AO799" s="122"/>
    </row>
    <row r="800" spans="1:41" ht="13.5" customHeight="1">
      <c r="A800" s="122"/>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2"/>
      <c r="AO800" s="122"/>
    </row>
    <row r="801" spans="1:41" ht="13.5" customHeight="1">
      <c r="A801" s="122"/>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2"/>
      <c r="AO801" s="122"/>
    </row>
    <row r="802" spans="1:41" ht="13.5" customHeight="1">
      <c r="A802" s="122"/>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2"/>
      <c r="AO802" s="122"/>
    </row>
    <row r="803" spans="1:41" ht="13.5" customHeight="1">
      <c r="A803" s="122"/>
      <c r="B803" s="122"/>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2"/>
      <c r="AO803" s="122"/>
    </row>
    <row r="804" spans="1:41" ht="13.5" customHeight="1">
      <c r="A804" s="122"/>
      <c r="B804" s="122"/>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2"/>
      <c r="AO804" s="122"/>
    </row>
    <row r="805" spans="1:41" ht="13.5" customHeight="1">
      <c r="A805" s="122"/>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2"/>
      <c r="AO805" s="122"/>
    </row>
    <row r="806" spans="1:41" ht="13.5" customHeight="1">
      <c r="A806" s="122"/>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2"/>
      <c r="AO806" s="122"/>
    </row>
    <row r="807" spans="1:41" ht="13.5" customHeight="1">
      <c r="A807" s="122"/>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2"/>
      <c r="AO807" s="122"/>
    </row>
    <row r="808" spans="1:41" ht="13.5" customHeight="1">
      <c r="A808" s="122"/>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2"/>
      <c r="AO808" s="122"/>
    </row>
    <row r="809" spans="1:41" ht="13.5" customHeight="1">
      <c r="A809" s="122"/>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2"/>
      <c r="AO809" s="122"/>
    </row>
    <row r="810" spans="1:41" ht="13.5" customHeight="1">
      <c r="A810" s="122"/>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2"/>
      <c r="AO810" s="122"/>
    </row>
    <row r="811" spans="1:41" ht="13.5" customHeight="1">
      <c r="A811" s="122"/>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2"/>
      <c r="AO811" s="122"/>
    </row>
    <row r="812" spans="1:41" ht="13.5" customHeight="1">
      <c r="A812" s="122"/>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2"/>
      <c r="AO812" s="122"/>
    </row>
    <row r="813" spans="1:41" ht="13.5" customHeight="1">
      <c r="A813" s="122"/>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2"/>
      <c r="AO813" s="122"/>
    </row>
    <row r="814" spans="1:41" ht="13.5" customHeight="1">
      <c r="A814" s="122"/>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2"/>
      <c r="AO814" s="122"/>
    </row>
    <row r="815" spans="1:41" ht="13.5" customHeight="1">
      <c r="A815" s="122"/>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2"/>
      <c r="AO815" s="122"/>
    </row>
    <row r="816" spans="1:41" ht="13.5" customHeight="1">
      <c r="A816" s="122"/>
      <c r="B816" s="122"/>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2"/>
      <c r="AO816" s="122"/>
    </row>
    <row r="817" spans="1:41" ht="13.5" customHeight="1">
      <c r="A817" s="122"/>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2"/>
      <c r="AO817" s="122"/>
    </row>
    <row r="818" spans="1:41" ht="13.5" customHeight="1">
      <c r="A818" s="122"/>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2"/>
      <c r="AO818" s="122"/>
    </row>
    <row r="819" spans="1:41" ht="13.5" customHeight="1">
      <c r="A819" s="122"/>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2"/>
      <c r="AO819" s="122"/>
    </row>
    <row r="820" spans="1:41" ht="13.5" customHeight="1">
      <c r="A820" s="122"/>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2"/>
      <c r="AO820" s="122"/>
    </row>
    <row r="821" spans="1:41" ht="13.5" customHeight="1">
      <c r="A821" s="122"/>
      <c r="B821" s="122"/>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2"/>
      <c r="AO821" s="122"/>
    </row>
    <row r="822" spans="1:41" ht="13.5" customHeight="1">
      <c r="A822" s="122"/>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2"/>
      <c r="AO822" s="122"/>
    </row>
    <row r="823" spans="1:41" ht="13.5" customHeight="1">
      <c r="A823" s="122"/>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2"/>
      <c r="AO823" s="122"/>
    </row>
    <row r="824" spans="1:41" ht="13.5" customHeight="1">
      <c r="A824" s="122"/>
      <c r="B824" s="122"/>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2"/>
      <c r="AO824" s="122"/>
    </row>
    <row r="825" spans="1:41" ht="13.5" customHeight="1">
      <c r="A825" s="122"/>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2"/>
      <c r="AO825" s="122"/>
    </row>
    <row r="826" spans="1:41" ht="13.5" customHeight="1">
      <c r="A826" s="122"/>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2"/>
      <c r="AO826" s="122"/>
    </row>
    <row r="827" spans="1:41" ht="13.5" customHeight="1">
      <c r="A827" s="122"/>
      <c r="B827" s="122"/>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2"/>
      <c r="AO827" s="122"/>
    </row>
    <row r="828" spans="1:41" ht="13.5" customHeight="1">
      <c r="A828" s="122"/>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2"/>
      <c r="AO828" s="122"/>
    </row>
    <row r="829" spans="1:41" ht="13.5" customHeight="1">
      <c r="A829" s="122"/>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2"/>
      <c r="AO829" s="122"/>
    </row>
    <row r="830" spans="1:41" ht="13.5" customHeight="1">
      <c r="A830" s="122"/>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2"/>
      <c r="AO830" s="122"/>
    </row>
    <row r="831" spans="1:41" ht="13.5" customHeight="1">
      <c r="A831" s="122"/>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2"/>
      <c r="AO831" s="122"/>
    </row>
    <row r="832" spans="1:41" ht="13.5" customHeight="1">
      <c r="A832" s="122"/>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2"/>
      <c r="AO832" s="122"/>
    </row>
    <row r="833" spans="1:41" ht="13.5" customHeight="1">
      <c r="A833" s="122"/>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2"/>
      <c r="AO833" s="122"/>
    </row>
    <row r="834" spans="1:41" ht="13.5" customHeight="1">
      <c r="A834" s="122"/>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2"/>
      <c r="AO834" s="122"/>
    </row>
    <row r="835" spans="1:41" ht="13.5" customHeight="1">
      <c r="A835" s="122"/>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2"/>
      <c r="AO835" s="122"/>
    </row>
    <row r="836" spans="1:41" ht="13.5" customHeight="1">
      <c r="A836" s="122"/>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2"/>
      <c r="AO836" s="122"/>
    </row>
    <row r="837" spans="1:41" ht="13.5" customHeight="1">
      <c r="A837" s="122"/>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2"/>
      <c r="AO837" s="122"/>
    </row>
    <row r="838" spans="1:41" ht="13.5" customHeight="1">
      <c r="A838" s="122"/>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2"/>
      <c r="AO838" s="122"/>
    </row>
    <row r="839" spans="1:41" ht="13.5" customHeight="1">
      <c r="A839" s="122"/>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2"/>
      <c r="AO839" s="122"/>
    </row>
    <row r="840" spans="1:41" ht="13.5" customHeight="1">
      <c r="A840" s="122"/>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2"/>
      <c r="AO840" s="122"/>
    </row>
    <row r="841" spans="1:41" ht="13.5" customHeight="1">
      <c r="A841" s="122"/>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2"/>
      <c r="AO841" s="122"/>
    </row>
    <row r="842" spans="1:41" ht="13.5" customHeight="1">
      <c r="A842" s="122"/>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2"/>
      <c r="AO842" s="122"/>
    </row>
    <row r="843" spans="1:41" ht="13.5" customHeight="1">
      <c r="A843" s="122"/>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2"/>
      <c r="AO843" s="122"/>
    </row>
    <row r="844" spans="1:41" ht="13.5" customHeight="1">
      <c r="A844" s="122"/>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2"/>
      <c r="AO844" s="122"/>
    </row>
    <row r="845" spans="1:41" ht="13.5" customHeight="1">
      <c r="A845" s="122"/>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2"/>
      <c r="AO845" s="122"/>
    </row>
    <row r="846" spans="1:41" ht="13.5" customHeight="1">
      <c r="A846" s="122"/>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2"/>
      <c r="AO846" s="122"/>
    </row>
    <row r="847" spans="1:41" ht="13.5" customHeight="1">
      <c r="A847" s="122"/>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2"/>
      <c r="AO847" s="122"/>
    </row>
    <row r="848" spans="1:41" ht="13.5" customHeight="1">
      <c r="A848" s="122"/>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2"/>
      <c r="AO848" s="122"/>
    </row>
    <row r="849" spans="1:41" ht="13.5" customHeight="1">
      <c r="A849" s="122"/>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2"/>
      <c r="AO849" s="122"/>
    </row>
    <row r="850" spans="1:41" ht="13.5" customHeight="1">
      <c r="A850" s="122"/>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2"/>
      <c r="AO850" s="122"/>
    </row>
    <row r="851" spans="1:41" ht="13.5" customHeight="1">
      <c r="A851" s="122"/>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2"/>
      <c r="AO851" s="122"/>
    </row>
    <row r="852" spans="1:41" ht="13.5" customHeight="1">
      <c r="A852" s="122"/>
      <c r="B852" s="122"/>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2"/>
      <c r="AO852" s="122"/>
    </row>
    <row r="853" spans="1:41" ht="13.5" customHeight="1">
      <c r="A853" s="122"/>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2"/>
      <c r="AO853" s="122"/>
    </row>
    <row r="854" spans="1:41" ht="13.5" customHeight="1">
      <c r="A854" s="122"/>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2"/>
      <c r="AO854" s="122"/>
    </row>
    <row r="855" spans="1:41" ht="13.5" customHeight="1">
      <c r="A855" s="122"/>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2"/>
      <c r="AO855" s="122"/>
    </row>
    <row r="856" spans="1:41" ht="13.5" customHeight="1">
      <c r="A856" s="122"/>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2"/>
      <c r="AO856" s="122"/>
    </row>
    <row r="857" spans="1:41" ht="13.5" customHeight="1">
      <c r="A857" s="122"/>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2"/>
      <c r="AO857" s="122"/>
    </row>
    <row r="858" spans="1:41" ht="13.5" customHeight="1">
      <c r="A858" s="122"/>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2"/>
      <c r="AO858" s="122"/>
    </row>
    <row r="859" spans="1:41" ht="13.5" customHeight="1">
      <c r="A859" s="122"/>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2"/>
      <c r="AO859" s="122"/>
    </row>
    <row r="860" spans="1:41" ht="13.5" customHeight="1">
      <c r="A860" s="122"/>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2"/>
      <c r="AO860" s="122"/>
    </row>
    <row r="861" spans="1:41" ht="13.5" customHeight="1">
      <c r="A861" s="122"/>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2"/>
      <c r="AO861" s="122"/>
    </row>
    <row r="862" spans="1:41" ht="13.5" customHeight="1">
      <c r="A862" s="122"/>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2"/>
      <c r="AO862" s="122"/>
    </row>
    <row r="863" spans="1:41" ht="13.5" customHeight="1">
      <c r="A863" s="122"/>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2"/>
      <c r="AO863" s="122"/>
    </row>
    <row r="864" spans="1:41" ht="13.5" customHeight="1">
      <c r="A864" s="122"/>
      <c r="B864" s="122"/>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2"/>
      <c r="AO864" s="122"/>
    </row>
    <row r="865" spans="1:41" ht="13.5" customHeight="1">
      <c r="A865" s="122"/>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2"/>
      <c r="AO865" s="122"/>
    </row>
    <row r="866" spans="1:41" ht="13.5" customHeight="1">
      <c r="A866" s="122"/>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2"/>
      <c r="AO866" s="122"/>
    </row>
    <row r="867" spans="1:41" ht="13.5" customHeight="1">
      <c r="A867" s="122"/>
      <c r="B867" s="122"/>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2"/>
      <c r="AO867" s="122"/>
    </row>
    <row r="868" spans="1:41" ht="13.5" customHeight="1">
      <c r="A868" s="122"/>
      <c r="B868" s="122"/>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2"/>
      <c r="AO868" s="122"/>
    </row>
    <row r="869" spans="1:41" ht="13.5" customHeight="1">
      <c r="A869" s="122"/>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2"/>
      <c r="AO869" s="122"/>
    </row>
    <row r="870" spans="1:41" ht="13.5" customHeight="1">
      <c r="A870" s="122"/>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2"/>
      <c r="AO870" s="122"/>
    </row>
    <row r="871" spans="1:41" ht="13.5" customHeight="1">
      <c r="A871" s="122"/>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2"/>
      <c r="AO871" s="122"/>
    </row>
    <row r="872" spans="1:41" ht="13.5" customHeight="1">
      <c r="A872" s="122"/>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2"/>
      <c r="AO872" s="122"/>
    </row>
    <row r="873" spans="1:41" ht="13.5" customHeight="1">
      <c r="A873" s="122"/>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2"/>
      <c r="AO873" s="122"/>
    </row>
    <row r="874" spans="1:41" ht="13.5" customHeight="1">
      <c r="A874" s="122"/>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2"/>
      <c r="AO874" s="122"/>
    </row>
    <row r="875" spans="1:41" ht="13.5" customHeight="1">
      <c r="A875" s="122"/>
      <c r="B875" s="122"/>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2"/>
      <c r="AO875" s="122"/>
    </row>
    <row r="876" spans="1:41" ht="13.5" customHeight="1">
      <c r="A876" s="122"/>
      <c r="B876" s="122"/>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2"/>
      <c r="AO876" s="122"/>
    </row>
    <row r="877" spans="1:41" ht="13.5" customHeight="1">
      <c r="A877" s="122"/>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2"/>
      <c r="AO877" s="122"/>
    </row>
    <row r="878" spans="1:41" ht="13.5" customHeight="1">
      <c r="A878" s="122"/>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2"/>
      <c r="AO878" s="122"/>
    </row>
    <row r="879" spans="1:41" ht="13.5" customHeight="1">
      <c r="A879" s="122"/>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2"/>
      <c r="AO879" s="122"/>
    </row>
    <row r="880" spans="1:41" ht="13.5" customHeight="1">
      <c r="A880" s="122"/>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2"/>
      <c r="AO880" s="122"/>
    </row>
    <row r="881" spans="1:41" ht="13.5" customHeight="1">
      <c r="A881" s="122"/>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2"/>
      <c r="AO881" s="122"/>
    </row>
    <row r="882" spans="1:41" ht="13.5" customHeight="1">
      <c r="A882" s="122"/>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2"/>
      <c r="AO882" s="122"/>
    </row>
    <row r="883" spans="1:41" ht="13.5" customHeight="1">
      <c r="A883" s="122"/>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2"/>
      <c r="AO883" s="122"/>
    </row>
    <row r="884" spans="1:41" ht="13.5" customHeight="1">
      <c r="A884" s="122"/>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2"/>
      <c r="AO884" s="122"/>
    </row>
    <row r="885" spans="1:41" ht="13.5" customHeight="1">
      <c r="A885" s="122"/>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2"/>
      <c r="AO885" s="122"/>
    </row>
    <row r="886" spans="1:41" ht="13.5" customHeight="1">
      <c r="A886" s="122"/>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2"/>
      <c r="AO886" s="122"/>
    </row>
    <row r="887" spans="1:41" ht="13.5" customHeight="1">
      <c r="A887" s="122"/>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2"/>
      <c r="AO887" s="122"/>
    </row>
    <row r="888" spans="1:41" ht="13.5" customHeight="1">
      <c r="A888" s="122"/>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2"/>
      <c r="AO888" s="122"/>
    </row>
    <row r="889" spans="1:41" ht="13.5" customHeight="1">
      <c r="A889" s="122"/>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2"/>
      <c r="AO889" s="122"/>
    </row>
    <row r="890" spans="1:41" ht="13.5" customHeight="1">
      <c r="A890" s="122"/>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2"/>
      <c r="AO890" s="122"/>
    </row>
    <row r="891" spans="1:41" ht="13.5" customHeight="1">
      <c r="A891" s="122"/>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2"/>
      <c r="AO891" s="122"/>
    </row>
    <row r="892" spans="1:41" ht="13.5" customHeight="1">
      <c r="A892" s="122"/>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2"/>
      <c r="AO892" s="122"/>
    </row>
    <row r="893" spans="1:41" ht="13.5" customHeight="1">
      <c r="A893" s="122"/>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2"/>
      <c r="AO893" s="122"/>
    </row>
    <row r="894" spans="1:41" ht="13.5" customHeight="1">
      <c r="A894" s="122"/>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2"/>
      <c r="AO894" s="122"/>
    </row>
    <row r="895" spans="1:41" ht="13.5" customHeight="1">
      <c r="A895" s="122"/>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2"/>
      <c r="AO895" s="122"/>
    </row>
    <row r="896" spans="1:41" ht="13.5" customHeight="1">
      <c r="A896" s="122"/>
      <c r="B896" s="122"/>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2"/>
      <c r="AO896" s="122"/>
    </row>
    <row r="897" spans="1:41" ht="13.5" customHeight="1">
      <c r="A897" s="122"/>
      <c r="B897" s="122"/>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2"/>
      <c r="AO897" s="122"/>
    </row>
    <row r="898" spans="1:41" ht="13.5" customHeight="1">
      <c r="A898" s="122"/>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2"/>
      <c r="AO898" s="122"/>
    </row>
    <row r="899" spans="1:41" ht="13.5" customHeight="1">
      <c r="A899" s="122"/>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2"/>
      <c r="AO899" s="122"/>
    </row>
    <row r="900" spans="1:41" ht="13.5" customHeight="1">
      <c r="A900" s="122"/>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2"/>
      <c r="AO900" s="122"/>
    </row>
    <row r="901" spans="1:41" ht="13.5" customHeight="1">
      <c r="A901" s="122"/>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2"/>
      <c r="AO901" s="122"/>
    </row>
    <row r="902" spans="1:41" ht="13.5" customHeight="1">
      <c r="A902" s="122"/>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2"/>
      <c r="AO902" s="122"/>
    </row>
    <row r="903" spans="1:41" ht="13.5" customHeight="1">
      <c r="A903" s="122"/>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2"/>
      <c r="AO903" s="122"/>
    </row>
    <row r="904" spans="1:41" ht="13.5" customHeight="1">
      <c r="A904" s="122"/>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2"/>
      <c r="AO904" s="122"/>
    </row>
    <row r="905" spans="1:41" ht="13.5" customHeight="1">
      <c r="A905" s="122"/>
      <c r="B905" s="122"/>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2"/>
      <c r="AO905" s="122"/>
    </row>
    <row r="906" spans="1:41" ht="13.5" customHeight="1">
      <c r="A906" s="122"/>
      <c r="B906" s="122"/>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2"/>
      <c r="AO906" s="122"/>
    </row>
    <row r="907" spans="1:41" ht="13.5" customHeight="1">
      <c r="A907" s="122"/>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2"/>
      <c r="AO907" s="122"/>
    </row>
    <row r="908" spans="1:41" ht="13.5" customHeight="1">
      <c r="A908" s="122"/>
      <c r="B908" s="122"/>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2"/>
      <c r="AO908" s="122"/>
    </row>
    <row r="909" spans="1:41" ht="13.5" customHeight="1">
      <c r="A909" s="122"/>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2"/>
      <c r="AO909" s="122"/>
    </row>
    <row r="910" spans="1:41" ht="13.5" customHeight="1">
      <c r="A910" s="122"/>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2"/>
      <c r="AO910" s="122"/>
    </row>
    <row r="911" spans="1:41" ht="13.5" customHeight="1">
      <c r="A911" s="122"/>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2"/>
      <c r="AO911" s="122"/>
    </row>
    <row r="912" spans="1:41" ht="13.5" customHeight="1">
      <c r="A912" s="122"/>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2"/>
      <c r="AO912" s="122"/>
    </row>
    <row r="913" spans="1:41" ht="13.5" customHeight="1">
      <c r="A913" s="122"/>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2"/>
      <c r="AO913" s="122"/>
    </row>
    <row r="914" spans="1:41" ht="13.5" customHeight="1">
      <c r="A914" s="122"/>
      <c r="B914" s="122"/>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2"/>
      <c r="AO914" s="122"/>
    </row>
    <row r="915" spans="1:41" ht="13.5" customHeight="1">
      <c r="A915" s="122"/>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2"/>
      <c r="AO915" s="122"/>
    </row>
    <row r="916" spans="1:41" ht="13.5" customHeight="1">
      <c r="A916" s="122"/>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2"/>
      <c r="AO916" s="122"/>
    </row>
    <row r="917" spans="1:41" ht="13.5" customHeight="1">
      <c r="A917" s="122"/>
      <c r="B917" s="122"/>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2"/>
      <c r="AO917" s="122"/>
    </row>
    <row r="918" spans="1:41" ht="13.5" customHeight="1">
      <c r="A918" s="122"/>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2"/>
      <c r="AO918" s="122"/>
    </row>
    <row r="919" spans="1:41" ht="13.5" customHeight="1">
      <c r="A919" s="122"/>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2"/>
      <c r="AO919" s="122"/>
    </row>
    <row r="920" spans="1:41" ht="13.5" customHeight="1">
      <c r="A920" s="122"/>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2"/>
      <c r="AO920" s="122"/>
    </row>
    <row r="921" spans="1:41" ht="13.5" customHeight="1">
      <c r="A921" s="122"/>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2"/>
      <c r="AO921" s="122"/>
    </row>
    <row r="922" spans="1:41" ht="13.5" customHeight="1">
      <c r="A922" s="122"/>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2"/>
      <c r="AO922" s="122"/>
    </row>
    <row r="923" spans="1:41" ht="13.5" customHeight="1">
      <c r="A923" s="122"/>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2"/>
      <c r="AO923" s="122"/>
    </row>
    <row r="924" spans="1:41" ht="13.5" customHeight="1">
      <c r="A924" s="122"/>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2"/>
      <c r="AO924" s="122"/>
    </row>
    <row r="925" spans="1:41" ht="13.5" customHeight="1">
      <c r="A925" s="122"/>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2"/>
      <c r="AO925" s="122"/>
    </row>
    <row r="926" spans="1:41" ht="13.5" customHeight="1">
      <c r="A926" s="122"/>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2"/>
      <c r="AO926" s="122"/>
    </row>
    <row r="927" spans="1:41" ht="13.5" customHeight="1">
      <c r="A927" s="122"/>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2"/>
      <c r="AO927" s="122"/>
    </row>
    <row r="928" spans="1:41" ht="13.5" customHeight="1">
      <c r="A928" s="122"/>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2"/>
      <c r="AO928" s="122"/>
    </row>
    <row r="929" spans="1:41" ht="13.5" customHeight="1">
      <c r="A929" s="122"/>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2"/>
      <c r="AO929" s="122"/>
    </row>
    <row r="930" spans="1:41" ht="13.5" customHeight="1">
      <c r="A930" s="122"/>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2"/>
      <c r="AO930" s="122"/>
    </row>
    <row r="931" spans="1:41" ht="13.5" customHeight="1">
      <c r="A931" s="122"/>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2"/>
      <c r="AO931" s="122"/>
    </row>
    <row r="932" spans="1:41" ht="13.5" customHeight="1">
      <c r="A932" s="122"/>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2"/>
      <c r="AO932" s="122"/>
    </row>
    <row r="933" spans="1:41" ht="13.5" customHeight="1">
      <c r="A933" s="122"/>
      <c r="B933" s="122"/>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2"/>
      <c r="AO933" s="122"/>
    </row>
    <row r="934" spans="1:41" ht="13.5" customHeight="1">
      <c r="A934" s="122"/>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2"/>
      <c r="AO934" s="122"/>
    </row>
    <row r="935" spans="1:41" ht="13.5" customHeight="1">
      <c r="A935" s="122"/>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2"/>
      <c r="AO935" s="122"/>
    </row>
    <row r="936" spans="1:41" ht="13.5" customHeight="1">
      <c r="A936" s="122"/>
      <c r="B936" s="122"/>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2"/>
      <c r="AO936" s="122"/>
    </row>
    <row r="937" spans="1:41" ht="13.5" customHeight="1">
      <c r="A937" s="122"/>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2"/>
      <c r="AO937" s="122"/>
    </row>
    <row r="938" spans="1:41" ht="13.5" customHeight="1">
      <c r="A938" s="122"/>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2"/>
      <c r="AO938" s="122"/>
    </row>
    <row r="939" spans="1:41" ht="13.5" customHeight="1">
      <c r="A939" s="122"/>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2"/>
      <c r="AO939" s="122"/>
    </row>
    <row r="940" spans="1:41" ht="13.5" customHeight="1">
      <c r="A940" s="122"/>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2"/>
      <c r="AO940" s="122"/>
    </row>
    <row r="941" spans="1:41" ht="13.5" customHeight="1">
      <c r="A941" s="122"/>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2"/>
      <c r="AO941" s="122"/>
    </row>
    <row r="942" spans="1:41" ht="13.5" customHeight="1">
      <c r="A942" s="122"/>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2"/>
      <c r="AO942" s="122"/>
    </row>
    <row r="943" spans="1:41" ht="13.5" customHeight="1">
      <c r="A943" s="122"/>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2"/>
      <c r="AO943" s="122"/>
    </row>
    <row r="944" spans="1:41" ht="13.5" customHeight="1">
      <c r="A944" s="122"/>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2"/>
      <c r="AO944" s="122"/>
    </row>
    <row r="945" spans="1:41" ht="13.5" customHeight="1">
      <c r="A945" s="122"/>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2"/>
      <c r="AO945" s="122"/>
    </row>
    <row r="946" spans="1:41" ht="13.5" customHeight="1">
      <c r="A946" s="122"/>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2"/>
      <c r="AO946" s="122"/>
    </row>
    <row r="947" spans="1:41" ht="13.5" customHeight="1">
      <c r="A947" s="122"/>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2"/>
      <c r="AO947" s="122"/>
    </row>
    <row r="948" spans="1:41" ht="13.5" customHeight="1">
      <c r="A948" s="122"/>
      <c r="B948" s="122"/>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2"/>
      <c r="AO948" s="122"/>
    </row>
    <row r="949" spans="1:41" ht="13.5" customHeight="1">
      <c r="A949" s="122"/>
      <c r="B949" s="122"/>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2"/>
      <c r="AO949" s="122"/>
    </row>
    <row r="950" spans="1:41" ht="13.5" customHeight="1">
      <c r="A950" s="122"/>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2"/>
      <c r="AO950" s="122"/>
    </row>
    <row r="951" spans="1:41" ht="13.5" customHeight="1">
      <c r="A951" s="122"/>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2"/>
      <c r="AO951" s="122"/>
    </row>
    <row r="952" spans="1:41" ht="13.5" customHeight="1">
      <c r="A952" s="122"/>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2"/>
      <c r="AO952" s="122"/>
    </row>
    <row r="953" spans="1:41" ht="13.5" customHeight="1">
      <c r="A953" s="122"/>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2"/>
      <c r="AO953" s="122"/>
    </row>
    <row r="954" spans="1:41" ht="13.5" customHeight="1">
      <c r="A954" s="122"/>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2"/>
      <c r="AO954" s="122"/>
    </row>
    <row r="955" spans="1:41" ht="13.5" customHeight="1">
      <c r="A955" s="122"/>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2"/>
      <c r="AO955" s="122"/>
    </row>
    <row r="956" spans="1:41" ht="13.5" customHeight="1">
      <c r="A956" s="122"/>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2"/>
      <c r="AO956" s="122"/>
    </row>
    <row r="957" spans="1:41" ht="13.5" customHeight="1">
      <c r="A957" s="122"/>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2"/>
      <c r="AO957" s="122"/>
    </row>
    <row r="958" spans="1:41" ht="13.5" customHeight="1">
      <c r="A958" s="122"/>
      <c r="B958" s="122"/>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2"/>
      <c r="AO958" s="122"/>
    </row>
    <row r="959" spans="1:41" ht="13.5" customHeight="1">
      <c r="A959" s="122"/>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2"/>
      <c r="AO959" s="122"/>
    </row>
    <row r="960" spans="1:41" ht="13.5" customHeight="1">
      <c r="A960" s="122"/>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2"/>
      <c r="AO960" s="122"/>
    </row>
    <row r="961" spans="1:41" ht="13.5" customHeight="1">
      <c r="A961" s="122"/>
      <c r="B961" s="122"/>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2"/>
      <c r="AO961" s="122"/>
    </row>
    <row r="962" spans="1:41" ht="13.5" customHeight="1">
      <c r="A962" s="122"/>
      <c r="B962" s="122"/>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2"/>
      <c r="AO962" s="122"/>
    </row>
    <row r="963" spans="1:41" ht="13.5" customHeight="1">
      <c r="A963" s="122"/>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2"/>
      <c r="AO963" s="122"/>
    </row>
    <row r="964" spans="1:41" ht="13.5" customHeight="1">
      <c r="A964" s="122"/>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2"/>
      <c r="AO964" s="122"/>
    </row>
    <row r="965" spans="1:41" ht="13.5" customHeight="1">
      <c r="A965" s="122"/>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2"/>
      <c r="AO965" s="122"/>
    </row>
    <row r="966" spans="1:41" ht="13.5" customHeight="1">
      <c r="A966" s="122"/>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2"/>
      <c r="AO966" s="122"/>
    </row>
    <row r="967" spans="1:41" ht="13.5" customHeight="1">
      <c r="A967" s="122"/>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2"/>
      <c r="AO967" s="122"/>
    </row>
    <row r="968" spans="1:41" ht="13.5" customHeight="1">
      <c r="A968" s="122"/>
      <c r="B968" s="122"/>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2"/>
      <c r="AO968" s="122"/>
    </row>
    <row r="969" spans="1:41" ht="13.5" customHeight="1">
      <c r="A969" s="122"/>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2"/>
      <c r="AO969" s="122"/>
    </row>
    <row r="970" spans="1:41" ht="13.5" customHeight="1">
      <c r="A970" s="122"/>
      <c r="B970" s="122"/>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2"/>
      <c r="AO970" s="122"/>
    </row>
    <row r="971" spans="1:41" ht="13.5" customHeight="1">
      <c r="A971" s="122"/>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2"/>
      <c r="AO971" s="122"/>
    </row>
    <row r="972" spans="1:41" ht="13.5" customHeight="1">
      <c r="A972" s="122"/>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2"/>
      <c r="AO972" s="122"/>
    </row>
    <row r="973" spans="1:41" ht="13.5" customHeight="1">
      <c r="A973" s="122"/>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2"/>
      <c r="AO973" s="122"/>
    </row>
    <row r="974" spans="1:41" ht="13.5" customHeight="1">
      <c r="A974" s="122"/>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2"/>
      <c r="AO974" s="122"/>
    </row>
    <row r="975" spans="1:41" ht="13.5" customHeight="1">
      <c r="A975" s="122"/>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2"/>
      <c r="AO975" s="122"/>
    </row>
    <row r="976" spans="1:41" ht="13.5" customHeight="1">
      <c r="A976" s="122"/>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2"/>
      <c r="AO976" s="122"/>
    </row>
    <row r="977" spans="1:41" ht="13.5" customHeight="1">
      <c r="A977" s="122"/>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2"/>
      <c r="AO977" s="122"/>
    </row>
    <row r="978" spans="1:41" ht="13.5" customHeight="1">
      <c r="A978" s="122"/>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2"/>
      <c r="AO978" s="122"/>
    </row>
    <row r="979" spans="1:41" ht="13.5" customHeight="1">
      <c r="A979" s="122"/>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2"/>
      <c r="AO979" s="122"/>
    </row>
    <row r="980" spans="1:41" ht="13.5" customHeight="1">
      <c r="A980" s="122"/>
      <c r="B980" s="122"/>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2"/>
      <c r="AO980" s="122"/>
    </row>
    <row r="981" spans="1:41" ht="13.5" customHeight="1">
      <c r="A981" s="122"/>
      <c r="B981" s="122"/>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2"/>
      <c r="AO981" s="122"/>
    </row>
    <row r="982" spans="1:41" ht="13.5" customHeight="1">
      <c r="A982" s="122"/>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2"/>
      <c r="AO982" s="122"/>
    </row>
    <row r="983" spans="1:41" ht="13.5" customHeight="1">
      <c r="A983" s="122"/>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2"/>
      <c r="AO983" s="122"/>
    </row>
    <row r="984" spans="1:41" ht="13.5" customHeight="1">
      <c r="A984" s="122"/>
      <c r="B984" s="122"/>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2"/>
      <c r="AO984" s="122"/>
    </row>
    <row r="985" spans="1:41" ht="13.5" customHeight="1">
      <c r="A985" s="122"/>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2"/>
      <c r="AO985" s="122"/>
    </row>
    <row r="986" spans="1:41" ht="13.5" customHeight="1">
      <c r="A986" s="122"/>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2"/>
      <c r="AO986" s="122"/>
    </row>
    <row r="987" spans="1:41" ht="13.5" customHeight="1">
      <c r="A987" s="122"/>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2"/>
      <c r="AO987" s="122"/>
    </row>
    <row r="988" spans="1:41" ht="13.5" customHeight="1">
      <c r="A988" s="122"/>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2"/>
      <c r="AO988" s="122"/>
    </row>
    <row r="989" spans="1:41" ht="13.5" customHeight="1">
      <c r="A989" s="122"/>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2"/>
      <c r="AO989" s="122"/>
    </row>
    <row r="990" spans="1:41" ht="13.5" customHeight="1">
      <c r="A990" s="122"/>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2"/>
      <c r="AO990" s="122"/>
    </row>
    <row r="991" spans="1:41" ht="13.5" customHeight="1">
      <c r="A991" s="122"/>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2"/>
      <c r="AO991" s="122"/>
    </row>
    <row r="992" spans="1:41" ht="13.5" customHeight="1">
      <c r="A992" s="122"/>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2"/>
      <c r="AO992" s="122"/>
    </row>
    <row r="993" spans="1:41" ht="13.5" customHeight="1">
      <c r="A993" s="122"/>
      <c r="B993" s="122"/>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2"/>
      <c r="AO993" s="122"/>
    </row>
    <row r="994" spans="1:41" ht="13.5" customHeight="1">
      <c r="A994" s="122"/>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2"/>
      <c r="AO994" s="122"/>
    </row>
    <row r="995" spans="1:41" ht="13.5" customHeight="1">
      <c r="A995" s="122"/>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2"/>
      <c r="AO995" s="122"/>
    </row>
    <row r="996" spans="1:41" ht="13.5" customHeight="1">
      <c r="A996" s="122"/>
      <c r="B996" s="122"/>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2"/>
      <c r="AO996" s="122"/>
    </row>
    <row r="997" spans="1:41" ht="13.5" customHeight="1">
      <c r="A997" s="122"/>
      <c r="B997" s="122"/>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2"/>
      <c r="AO997" s="122"/>
    </row>
    <row r="998" spans="1:41" ht="13.5" customHeight="1">
      <c r="A998" s="122"/>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2"/>
      <c r="AO998" s="122"/>
    </row>
    <row r="999" spans="1:41" ht="13.5" customHeight="1">
      <c r="A999" s="122"/>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2"/>
      <c r="AO999" s="122"/>
    </row>
    <row r="1000" spans="1:41" ht="13.5" customHeight="1">
      <c r="A1000" s="122"/>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2"/>
      <c r="AO1000" s="122"/>
    </row>
  </sheetData>
  <autoFilter ref="A7:AO465" xr:uid="{00000000-0009-0000-0000-000006000000}"/>
  <mergeCells count="4">
    <mergeCell ref="A2:I2"/>
    <mergeCell ref="A468:Q468"/>
    <mergeCell ref="A469:Q469"/>
    <mergeCell ref="A470:Q470"/>
  </mergeCells>
  <hyperlinks>
    <hyperlink ref="A2" r:id="rId1" xr:uid="{00000000-0004-0000-0600-000000000000}"/>
    <hyperlink ref="A474" r:id="rId2" xr:uid="{00000000-0004-0000-0600-000001000000}"/>
    <hyperlink ref="A475" r:id="rId3" xr:uid="{00000000-0004-0000-0600-000002000000}"/>
  </hyperlinks>
  <pageMargins left="0.74803149606299213" right="0.74803149606299213" top="0.59055118110236204" bottom="0.59055118110236204" header="0" footer="0"/>
  <pageSetup scale="3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25"/>
  <sheetViews>
    <sheetView showGridLines="0" view="pageBreakPreview" topLeftCell="A19" zoomScale="60" zoomScaleNormal="100" workbookViewId="0">
      <selection sqref="A1:M125"/>
    </sheetView>
  </sheetViews>
  <sheetFormatPr defaultColWidth="14.42578125" defaultRowHeight="15"/>
  <cols>
    <col min="1" max="1" width="22" customWidth="1"/>
    <col min="2" max="2" width="20" bestFit="1" customWidth="1"/>
    <col min="3" max="3" width="16" bestFit="1" customWidth="1"/>
    <col min="4" max="4" width="19" bestFit="1" customWidth="1"/>
    <col min="5" max="5" width="16" bestFit="1" customWidth="1"/>
    <col min="6" max="6" width="18" bestFit="1" customWidth="1"/>
    <col min="7" max="7" width="16.5703125" bestFit="1" customWidth="1"/>
    <col min="8" max="8" width="16.28515625" bestFit="1" customWidth="1"/>
    <col min="9" max="9" width="18" bestFit="1" customWidth="1"/>
    <col min="10" max="10" width="16.5703125" bestFit="1" customWidth="1"/>
    <col min="11" max="11" width="16.28515625" bestFit="1" customWidth="1"/>
    <col min="12" max="12" width="18" bestFit="1" customWidth="1"/>
    <col min="13" max="13" width="16.5703125" bestFit="1" customWidth="1"/>
    <col min="14" max="15" width="12.7109375" hidden="1" customWidth="1"/>
    <col min="16" max="26" width="8.7109375" customWidth="1"/>
  </cols>
  <sheetData>
    <row r="1" spans="1:15" ht="20.25">
      <c r="A1" s="1" t="s">
        <v>0</v>
      </c>
    </row>
    <row r="2" spans="1:15">
      <c r="A2" s="2" t="s">
        <v>1</v>
      </c>
    </row>
    <row r="4" spans="1:15">
      <c r="A4" s="13" t="s">
        <v>2</v>
      </c>
      <c r="D4" s="281">
        <v>44835</v>
      </c>
      <c r="E4" s="280"/>
      <c r="F4" s="281">
        <v>44470</v>
      </c>
      <c r="G4" s="280"/>
      <c r="H4" s="157" t="s">
        <v>3</v>
      </c>
      <c r="I4" s="281">
        <v>44105</v>
      </c>
      <c r="J4" s="280"/>
      <c r="K4" s="157" t="s">
        <v>4</v>
      </c>
      <c r="L4" s="281">
        <v>43739</v>
      </c>
      <c r="M4" s="280"/>
    </row>
    <row r="5" spans="1:15" ht="42.75">
      <c r="A5" s="112" t="s">
        <v>504</v>
      </c>
      <c r="B5" s="112" t="s">
        <v>7</v>
      </c>
      <c r="C5" s="112" t="s">
        <v>14</v>
      </c>
      <c r="D5" s="114" t="s">
        <v>8</v>
      </c>
      <c r="E5" s="114" t="s">
        <v>9</v>
      </c>
      <c r="F5" s="114" t="s">
        <v>10</v>
      </c>
      <c r="G5" s="114" t="s">
        <v>11</v>
      </c>
      <c r="H5" s="114" t="s">
        <v>12</v>
      </c>
      <c r="I5" s="114" t="s">
        <v>10</v>
      </c>
      <c r="J5" s="114" t="s">
        <v>11</v>
      </c>
      <c r="K5" s="114" t="s">
        <v>12</v>
      </c>
      <c r="L5" s="114" t="s">
        <v>10</v>
      </c>
      <c r="M5" s="114" t="s">
        <v>11</v>
      </c>
    </row>
    <row r="6" spans="1:15">
      <c r="A6" s="34" t="s">
        <v>517</v>
      </c>
      <c r="B6" s="34" t="s">
        <v>518</v>
      </c>
      <c r="C6" s="34" t="s">
        <v>516</v>
      </c>
      <c r="D6" s="119">
        <f t="shared" ref="D6:D125" si="0">(F6/100)*O6+F6</f>
        <v>9870.545977011494</v>
      </c>
      <c r="E6" s="158">
        <f t="shared" ref="E6:E125" si="1">AVERAGE(H6,K6)</f>
        <v>0.25499630985524402</v>
      </c>
      <c r="F6" s="119">
        <f>VLOOKUP(A6,'All Charge Points'!A:F,6,FALSE)</f>
        <v>7865</v>
      </c>
      <c r="G6" s="159">
        <f>VLOOKUP(A6,'All Charge Points'!A:G,7,FALSE)</f>
        <v>87.364737392596396</v>
      </c>
      <c r="H6" s="158">
        <f>VLOOKUP(A6,'All Charge Points'!A:H,8,FALSE)</f>
        <v>0.28099173553719009</v>
      </c>
      <c r="I6" s="119">
        <f>VLOOKUP(A6,'All Charge Points'!A:I,9,FALSE)</f>
        <v>5655</v>
      </c>
      <c r="J6" s="159">
        <f>VLOOKUP(A6,'All Charge Points'!A:J,10,FALSE)</f>
        <v>63.099831968104404</v>
      </c>
      <c r="K6" s="158">
        <f>VLOOKUP(A6,'All Charge Points'!A:K,11,FALSE)</f>
        <v>0.22900088417329797</v>
      </c>
      <c r="L6" s="119">
        <f>VLOOKUP(A6,'All Charge Points'!A:L,12,FALSE)</f>
        <v>4360</v>
      </c>
      <c r="M6" s="159">
        <f>VLOOKUP(A6,'All Charge Points'!A:M,13,FALSE)</f>
        <v>48.944323698897662</v>
      </c>
      <c r="N6" s="86">
        <v>0.25499630985524402</v>
      </c>
      <c r="O6" s="86">
        <f t="shared" ref="O6:O125" si="2">N6*100</f>
        <v>25.499630985524401</v>
      </c>
    </row>
    <row r="7" spans="1:15">
      <c r="A7" s="34" t="s">
        <v>417</v>
      </c>
      <c r="B7" s="34" t="s">
        <v>520</v>
      </c>
      <c r="C7" s="34" t="s">
        <v>516</v>
      </c>
      <c r="D7" s="119">
        <f t="shared" si="0"/>
        <v>687.4453125</v>
      </c>
      <c r="E7" s="158">
        <f t="shared" si="1"/>
        <v>0.42920023388773387</v>
      </c>
      <c r="F7" s="119">
        <f>VLOOKUP(A7,'All Charge Points'!A:F,6,FALSE)</f>
        <v>481</v>
      </c>
      <c r="G7" s="159">
        <f>VLOOKUP(A7,'All Charge Points'!A:G,7,FALSE)</f>
        <v>126.783469122558</v>
      </c>
      <c r="H7" s="158">
        <f>VLOOKUP(A7,'All Charge Points'!A:H,8,FALSE)</f>
        <v>0.4677754677754678</v>
      </c>
      <c r="I7" s="119">
        <f>VLOOKUP(A7,'All Charge Points'!A:I,9,FALSE)</f>
        <v>256</v>
      </c>
      <c r="J7" s="159">
        <f>VLOOKUP(A7,'All Charge Points'!A:J,10,FALSE)</f>
        <v>68.905929947432298</v>
      </c>
      <c r="K7" s="158">
        <f>VLOOKUP(A7,'All Charge Points'!A:K,11,FALSE)</f>
        <v>0.390625</v>
      </c>
      <c r="L7" s="119">
        <f>VLOOKUP(A7,'All Charge Points'!A:L,12,FALSE)</f>
        <v>156</v>
      </c>
      <c r="M7" s="159">
        <f>VLOOKUP(A7,'All Charge Points'!A:M,13,FALSE)</f>
        <v>42.53172839674469</v>
      </c>
      <c r="N7" s="86">
        <v>0.42920023388773387</v>
      </c>
      <c r="O7" s="86">
        <f t="shared" si="2"/>
        <v>42.920023388773387</v>
      </c>
    </row>
    <row r="8" spans="1:15">
      <c r="A8" s="34" t="s">
        <v>332</v>
      </c>
      <c r="B8" s="34" t="s">
        <v>329</v>
      </c>
      <c r="C8" s="34" t="s">
        <v>516</v>
      </c>
      <c r="D8" s="119">
        <f t="shared" si="0"/>
        <v>433.65753424657532</v>
      </c>
      <c r="E8" s="158">
        <f t="shared" si="1"/>
        <v>0.16574605980262189</v>
      </c>
      <c r="F8" s="119">
        <f>VLOOKUP(A8,'All Charge Points'!A:F,6,FALSE)</f>
        <v>372</v>
      </c>
      <c r="G8" s="159">
        <f>VLOOKUP(A8,'All Charge Points'!A:G,7,FALSE)</f>
        <v>137.674267125087</v>
      </c>
      <c r="H8" s="158">
        <f>VLOOKUP(A8,'All Charge Points'!A:H,8,FALSE)</f>
        <v>0.21505376344086022</v>
      </c>
      <c r="I8" s="119">
        <f>VLOOKUP(A8,'All Charge Points'!A:I,9,FALSE)</f>
        <v>292</v>
      </c>
      <c r="J8" s="159">
        <f>VLOOKUP(A8,'All Charge Points'!A:J,10,FALSE)</f>
        <v>108.366084384521</v>
      </c>
      <c r="K8" s="158">
        <f>VLOOKUP(A8,'All Charge Points'!A:K,11,FALSE)</f>
        <v>0.11643835616438356</v>
      </c>
      <c r="L8" s="119">
        <f>VLOOKUP(A8,'All Charge Points'!A:L,12,FALSE)</f>
        <v>258</v>
      </c>
      <c r="M8" s="159">
        <f>VLOOKUP(A8,'All Charge Points'!A:M,13,FALSE)</f>
        <v>96.051108124509042</v>
      </c>
      <c r="N8" s="86">
        <v>0.16574605980262189</v>
      </c>
      <c r="O8" s="86">
        <f t="shared" si="2"/>
        <v>16.574605980262188</v>
      </c>
    </row>
    <row r="9" spans="1:15">
      <c r="A9" s="34" t="s">
        <v>328</v>
      </c>
      <c r="B9" s="34" t="s">
        <v>25</v>
      </c>
      <c r="C9" s="34" t="s">
        <v>516</v>
      </c>
      <c r="D9" s="119">
        <f t="shared" si="0"/>
        <v>531.66519823788553</v>
      </c>
      <c r="E9" s="158">
        <f t="shared" si="1"/>
        <v>0.54105854561705935</v>
      </c>
      <c r="F9" s="119">
        <f>VLOOKUP(A9,'All Charge Points'!A:F,6,FALSE)</f>
        <v>345</v>
      </c>
      <c r="G9" s="159">
        <f>VLOOKUP(A9,'All Charge Points'!A:G,7,FALSE)</f>
        <v>118.256792053144</v>
      </c>
      <c r="H9" s="158">
        <f>VLOOKUP(A9,'All Charge Points'!A:H,8,FALSE)</f>
        <v>0.34202898550724636</v>
      </c>
      <c r="I9" s="119">
        <f>VLOOKUP(A9,'All Charge Points'!A:I,9,FALSE)</f>
        <v>227</v>
      </c>
      <c r="J9" s="159">
        <f>VLOOKUP(A9,'All Charge Points'!A:J,10,FALSE)</f>
        <v>78.037712498066199</v>
      </c>
      <c r="K9" s="158">
        <f>VLOOKUP(A9,'All Charge Points'!A:K,11,FALSE)</f>
        <v>0.74008810572687223</v>
      </c>
      <c r="L9" s="119">
        <f>VLOOKUP(A9,'All Charge Points'!A:L,12,FALSE)</f>
        <v>59</v>
      </c>
      <c r="M9" s="159">
        <f>VLOOKUP(A9,'All Charge Points'!A:M,13,FALSE)</f>
        <v>20.317154220974878</v>
      </c>
      <c r="N9" s="86">
        <v>0.54105854561705935</v>
      </c>
      <c r="O9" s="86">
        <f t="shared" si="2"/>
        <v>54.105854561705932</v>
      </c>
    </row>
    <row r="10" spans="1:15">
      <c r="A10" s="34" t="s">
        <v>433</v>
      </c>
      <c r="B10" s="34" t="s">
        <v>519</v>
      </c>
      <c r="C10" s="34" t="s">
        <v>516</v>
      </c>
      <c r="D10" s="119">
        <f t="shared" si="0"/>
        <v>375.69841269841271</v>
      </c>
      <c r="E10" s="158">
        <f t="shared" si="1"/>
        <v>0.29999450760696433</v>
      </c>
      <c r="F10" s="119">
        <f>VLOOKUP(A10,'All Charge Points'!A:F,6,FALSE)</f>
        <v>289</v>
      </c>
      <c r="G10" s="159">
        <f>VLOOKUP(A10,'All Charge Points'!A:G,7,FALSE)</f>
        <v>36.179903002806803</v>
      </c>
      <c r="H10" s="158">
        <f>VLOOKUP(A10,'All Charge Points'!A:H,8,FALSE)</f>
        <v>0.34602076124567471</v>
      </c>
      <c r="I10" s="119">
        <f>VLOOKUP(A10,'All Charge Points'!A:I,9,FALSE)</f>
        <v>189</v>
      </c>
      <c r="J10" s="159">
        <f>VLOOKUP(A10,'All Charge Points'!A:J,10,FALSE)</f>
        <v>23.829366605349101</v>
      </c>
      <c r="K10" s="158">
        <f>VLOOKUP(A10,'All Charge Points'!A:K,11,FALSE)</f>
        <v>0.25396825396825395</v>
      </c>
      <c r="L10" s="119">
        <f>VLOOKUP(A10,'All Charge Points'!A:L,12,FALSE)</f>
        <v>141</v>
      </c>
      <c r="M10" s="159">
        <f>VLOOKUP(A10,'All Charge Points'!A:M,13,FALSE)</f>
        <v>17.866329444978042</v>
      </c>
      <c r="N10" s="86">
        <v>0.29999450760696433</v>
      </c>
      <c r="O10" s="86">
        <f t="shared" si="2"/>
        <v>29.999450760696433</v>
      </c>
    </row>
    <row r="11" spans="1:15">
      <c r="A11" s="34" t="s">
        <v>538</v>
      </c>
      <c r="B11" s="34" t="s">
        <v>539</v>
      </c>
      <c r="C11" s="34" t="s">
        <v>524</v>
      </c>
      <c r="D11" s="119">
        <f t="shared" si="0"/>
        <v>236.31481481481481</v>
      </c>
      <c r="E11" s="158">
        <f t="shared" si="1"/>
        <v>0.16411238825031926</v>
      </c>
      <c r="F11" s="119">
        <f>VLOOKUP(A11&amp;"*",'All Charge Points'!A:F,6,FALSE)</f>
        <v>203</v>
      </c>
      <c r="G11" s="159">
        <f>VLOOKUP(A11&amp;"*",'All Charge Points'!A:G,7,FALSE)</f>
        <v>31.936316153797701</v>
      </c>
      <c r="H11" s="158">
        <f>VLOOKUP(A11&amp;"*",'All Charge Points'!A:H,8,FALSE)</f>
        <v>6.8965517241379309E-2</v>
      </c>
      <c r="I11" s="119">
        <f>VLOOKUP(A11&amp;"*",'All Charge Points'!A:I,9,FALSE)</f>
        <v>189</v>
      </c>
      <c r="J11" s="159">
        <f>VLOOKUP(A11&amp;"*",'All Charge Points'!A:J,10,FALSE)</f>
        <v>29.852160727824099</v>
      </c>
      <c r="K11" s="158">
        <f>VLOOKUP(A11&amp;"*",'All Charge Points'!A:K,11,FALSE)</f>
        <v>0.25925925925925924</v>
      </c>
      <c r="L11" s="119">
        <f>VLOOKUP(A11&amp;"*",'All Charge Points'!A:L,12,FALSE)</f>
        <v>140</v>
      </c>
      <c r="M11" s="159">
        <f>VLOOKUP(A11&amp;"*",'All Charge Points'!A:M,13,FALSE)</f>
        <v>18.9971424466403</v>
      </c>
      <c r="N11" s="86">
        <v>0.16411238825031926</v>
      </c>
      <c r="O11" s="86">
        <f t="shared" si="2"/>
        <v>16.411238825031926</v>
      </c>
    </row>
    <row r="12" spans="1:15">
      <c r="A12" s="34" t="s">
        <v>211</v>
      </c>
      <c r="B12" s="34" t="s">
        <v>550</v>
      </c>
      <c r="C12" s="34" t="s">
        <v>516</v>
      </c>
      <c r="D12" s="119">
        <f t="shared" si="0"/>
        <v>194.34210526315789</v>
      </c>
      <c r="E12" s="158">
        <f t="shared" si="1"/>
        <v>0.1567982456140351</v>
      </c>
      <c r="F12" s="119">
        <f>VLOOKUP(A12,'All Charge Points'!A:F,6,FALSE)</f>
        <v>168</v>
      </c>
      <c r="G12" s="159">
        <f>VLOOKUP(A12,'All Charge Points'!A:G,7,FALSE)</f>
        <v>33.568177367855299</v>
      </c>
      <c r="H12" s="158">
        <f>VLOOKUP(A12,'All Charge Points'!A:H,8,FALSE)</f>
        <v>0.20833333333333334</v>
      </c>
      <c r="I12" s="119">
        <f>VLOOKUP(A12,'All Charge Points'!A:I,9,FALSE)</f>
        <v>133</v>
      </c>
      <c r="J12" s="159">
        <f>VLOOKUP(A12,'All Charge Points'!A:J,10,FALSE)</f>
        <v>26.7045751161548</v>
      </c>
      <c r="K12" s="158">
        <f>VLOOKUP(A12,'All Charge Points'!A:K,11,FALSE)</f>
        <v>0.10526315789473684</v>
      </c>
      <c r="L12" s="119">
        <f>VLOOKUP(A12,'All Charge Points'!A:L,12,FALSE)</f>
        <v>119</v>
      </c>
      <c r="M12" s="159">
        <f>VLOOKUP(A12,'All Charge Points'!A:M,13,FALSE)</f>
        <v>24.049440799977361</v>
      </c>
      <c r="N12" s="86">
        <v>0.1567982456140351</v>
      </c>
      <c r="O12" s="86">
        <f t="shared" si="2"/>
        <v>15.67982456140351</v>
      </c>
    </row>
    <row r="13" spans="1:15">
      <c r="A13" s="34" t="s">
        <v>522</v>
      </c>
      <c r="B13" s="34" t="s">
        <v>329</v>
      </c>
      <c r="C13" s="34" t="s">
        <v>516</v>
      </c>
      <c r="D13" s="119">
        <f t="shared" si="0"/>
        <v>197.72222222222223</v>
      </c>
      <c r="E13" s="158">
        <f t="shared" si="1"/>
        <v>0.19831649831649834</v>
      </c>
      <c r="F13" s="99">
        <v>165</v>
      </c>
      <c r="G13" s="100">
        <v>30.161225459730201</v>
      </c>
      <c r="H13" s="101">
        <f t="shared" ref="H13:H14" si="3">(F13-I13)/F13</f>
        <v>0.18181818181818182</v>
      </c>
      <c r="I13" s="99">
        <v>135</v>
      </c>
      <c r="J13" s="102">
        <v>24.8174082169519</v>
      </c>
      <c r="K13" s="101">
        <f t="shared" ref="K13:K14" si="4">(I13-L13)/I13</f>
        <v>0.21481481481481482</v>
      </c>
      <c r="L13" s="99">
        <v>106</v>
      </c>
      <c r="M13" s="100">
        <v>19.627485145141499</v>
      </c>
      <c r="N13" s="86">
        <v>0.19831649831649834</v>
      </c>
      <c r="O13" s="86">
        <f t="shared" si="2"/>
        <v>19.831649831649834</v>
      </c>
    </row>
    <row r="14" spans="1:15">
      <c r="A14" s="34" t="s">
        <v>537</v>
      </c>
      <c r="B14" s="34" t="s">
        <v>520</v>
      </c>
      <c r="C14" s="34" t="s">
        <v>516</v>
      </c>
      <c r="D14" s="119">
        <f t="shared" si="0"/>
        <v>189.73364485981307</v>
      </c>
      <c r="E14" s="158">
        <f t="shared" si="1"/>
        <v>0.23203665493385117</v>
      </c>
      <c r="F14" s="99">
        <v>154</v>
      </c>
      <c r="G14" s="100">
        <v>13.502553648538999</v>
      </c>
      <c r="H14" s="101">
        <f t="shared" si="3"/>
        <v>0.30519480519480519</v>
      </c>
      <c r="I14" s="99">
        <v>107</v>
      </c>
      <c r="J14" s="102">
        <v>9.3710370147204092</v>
      </c>
      <c r="K14" s="101">
        <f t="shared" si="4"/>
        <v>0.15887850467289719</v>
      </c>
      <c r="L14" s="99">
        <v>90</v>
      </c>
      <c r="M14" s="100">
        <v>7.8852330612051782</v>
      </c>
      <c r="N14" s="86">
        <v>0.23203665493385117</v>
      </c>
      <c r="O14" s="86">
        <f t="shared" si="2"/>
        <v>23.203665493385117</v>
      </c>
    </row>
    <row r="15" spans="1:15">
      <c r="A15" s="34" t="s">
        <v>416</v>
      </c>
      <c r="B15" s="34" t="s">
        <v>520</v>
      </c>
      <c r="C15" s="34" t="s">
        <v>516</v>
      </c>
      <c r="D15" s="119">
        <f t="shared" si="0"/>
        <v>189.73364485981307</v>
      </c>
      <c r="E15" s="158">
        <f t="shared" si="1"/>
        <v>0.23203665493385117</v>
      </c>
      <c r="F15" s="119">
        <f>VLOOKUP(A15,'All Charge Points'!A:F,6,FALSE)</f>
        <v>154</v>
      </c>
      <c r="G15" s="159">
        <f>VLOOKUP(A15,'All Charge Points'!A:G,7,FALSE)</f>
        <v>13.502553648538999</v>
      </c>
      <c r="H15" s="158">
        <f>VLOOKUP(A15,'All Charge Points'!A:H,8,FALSE)</f>
        <v>0.30519480519480519</v>
      </c>
      <c r="I15" s="119">
        <f>VLOOKUP(A15,'All Charge Points'!A:I,9,FALSE)</f>
        <v>107</v>
      </c>
      <c r="J15" s="159">
        <f>VLOOKUP(A15,'All Charge Points'!A:J,10,FALSE)</f>
        <v>9.3710370147204092</v>
      </c>
      <c r="K15" s="158">
        <f>VLOOKUP(A15,'All Charge Points'!A:K,11,FALSE)</f>
        <v>0.15887850467289719</v>
      </c>
      <c r="L15" s="119">
        <f>VLOOKUP(A15,'All Charge Points'!A:L,12,FALSE)</f>
        <v>90</v>
      </c>
      <c r="M15" s="159">
        <f>VLOOKUP(A15,'All Charge Points'!A:M,13,FALSE)</f>
        <v>7.8852330612051782</v>
      </c>
      <c r="N15" s="86">
        <v>0.23203665493385117</v>
      </c>
      <c r="O15" s="86">
        <f t="shared" si="2"/>
        <v>23.203665493385117</v>
      </c>
    </row>
    <row r="16" spans="1:15">
      <c r="A16" s="34" t="s">
        <v>95</v>
      </c>
      <c r="B16" s="34" t="s">
        <v>40</v>
      </c>
      <c r="C16" s="34" t="s">
        <v>516</v>
      </c>
      <c r="D16" s="119">
        <f t="shared" si="0"/>
        <v>176.6</v>
      </c>
      <c r="E16" s="158">
        <f t="shared" si="1"/>
        <v>0.1695364238410596</v>
      </c>
      <c r="F16" s="119">
        <f>VLOOKUP(A16,'All Charge Points'!A:F,6,FALSE)</f>
        <v>151</v>
      </c>
      <c r="G16" s="159">
        <f>VLOOKUP(A16,'All Charge Points'!A:G,7,FALSE)</f>
        <v>44.7940954855858</v>
      </c>
      <c r="H16" s="158">
        <f>VLOOKUP(A16,'All Charge Points'!A:H,8,FALSE)</f>
        <v>0.13907284768211919</v>
      </c>
      <c r="I16" s="119">
        <f>VLOOKUP(A16,'All Charge Points'!A:I,9,FALSE)</f>
        <v>130</v>
      </c>
      <c r="J16" s="159">
        <f>VLOOKUP(A16,'All Charge Points'!A:J,10,FALSE)</f>
        <v>39.050765995794499</v>
      </c>
      <c r="K16" s="158">
        <f>VLOOKUP(A16,'All Charge Points'!A:K,11,FALSE)</f>
        <v>0.2</v>
      </c>
      <c r="L16" s="119">
        <f>VLOOKUP(A16,'All Charge Points'!A:L,12,FALSE)</f>
        <v>104</v>
      </c>
      <c r="M16" s="159">
        <f>VLOOKUP(A16,'All Charge Points'!A:M,13,FALSE)</f>
        <v>31.413391166191939</v>
      </c>
      <c r="N16" s="86">
        <v>0.1695364238410596</v>
      </c>
      <c r="O16" s="86">
        <f t="shared" si="2"/>
        <v>16.953642384105962</v>
      </c>
    </row>
    <row r="17" spans="1:15">
      <c r="A17" s="34" t="s">
        <v>384</v>
      </c>
      <c r="B17" s="34" t="s">
        <v>526</v>
      </c>
      <c r="C17" s="34" t="s">
        <v>516</v>
      </c>
      <c r="D17" s="119">
        <f t="shared" si="0"/>
        <v>158.17586206896553</v>
      </c>
      <c r="E17" s="158">
        <f t="shared" si="1"/>
        <v>6.8755824790307549E-2</v>
      </c>
      <c r="F17" s="119">
        <f>VLOOKUP(A17,'All Charge Points'!A:F,6,FALSE)</f>
        <v>148</v>
      </c>
      <c r="G17" s="159">
        <f>VLOOKUP(A17,'All Charge Points'!A:G,7,FALSE)</f>
        <v>53.266917645026403</v>
      </c>
      <c r="H17" s="158">
        <f>VLOOKUP(A17,'All Charge Points'!A:H,8,FALSE)</f>
        <v>2.0270270270270271E-2</v>
      </c>
      <c r="I17" s="119">
        <f>VLOOKUP(A17,'All Charge Points'!A:I,9,FALSE)</f>
        <v>145</v>
      </c>
      <c r="J17" s="159">
        <f>VLOOKUP(A17,'All Charge Points'!A:J,10,FALSE)</f>
        <v>52.213679984155803</v>
      </c>
      <c r="K17" s="158">
        <f>VLOOKUP(A17,'All Charge Points'!A:K,11,FALSE)</f>
        <v>0.11724137931034483</v>
      </c>
      <c r="L17" s="119">
        <f>VLOOKUP(A17,'All Charge Points'!A:L,12,FALSE)</f>
        <v>128</v>
      </c>
      <c r="M17" s="159">
        <f>VLOOKUP(A17,'All Charge Points'!A:M,13,FALSE)</f>
        <v>46.139926536585719</v>
      </c>
      <c r="N17" s="86">
        <v>6.8755824790307549E-2</v>
      </c>
      <c r="O17" s="86">
        <f t="shared" si="2"/>
        <v>6.8755824790307551</v>
      </c>
    </row>
    <row r="18" spans="1:15">
      <c r="A18" s="34" t="s">
        <v>523</v>
      </c>
      <c r="B18" s="34" t="s">
        <v>319</v>
      </c>
      <c r="C18" s="34" t="s">
        <v>524</v>
      </c>
      <c r="D18" s="119">
        <f t="shared" si="0"/>
        <v>146.70731707317074</v>
      </c>
      <c r="E18" s="158">
        <f t="shared" si="1"/>
        <v>-8.7343441001977717E-3</v>
      </c>
      <c r="F18" s="99">
        <v>148</v>
      </c>
      <c r="G18" s="100">
        <v>46.131787295056398</v>
      </c>
      <c r="H18" s="101">
        <f>(F18-I18)/F18</f>
        <v>0.44594594594594594</v>
      </c>
      <c r="I18" s="99">
        <v>82</v>
      </c>
      <c r="J18" s="102">
        <v>25.582628771097799</v>
      </c>
      <c r="K18" s="101">
        <f>(I18-L18)/I18</f>
        <v>-0.46341463414634149</v>
      </c>
      <c r="L18" s="99">
        <v>120</v>
      </c>
      <c r="M18" s="100">
        <v>36.361356654755099</v>
      </c>
      <c r="N18" s="86">
        <v>-8.7343441001977717E-3</v>
      </c>
      <c r="O18" s="86">
        <f t="shared" si="2"/>
        <v>-0.87343441001977717</v>
      </c>
    </row>
    <row r="19" spans="1:15">
      <c r="A19" s="34" t="s">
        <v>535</v>
      </c>
      <c r="B19" s="34" t="s">
        <v>308</v>
      </c>
      <c r="C19" s="34" t="s">
        <v>524</v>
      </c>
      <c r="D19" s="119">
        <f t="shared" si="0"/>
        <v>163.61965811965811</v>
      </c>
      <c r="E19" s="158">
        <f t="shared" si="1"/>
        <v>0.12068258986067204</v>
      </c>
      <c r="F19" s="119">
        <f>VLOOKUP("*"&amp;A19,'All Charge Points'!A:F,6,FALSE)</f>
        <v>146</v>
      </c>
      <c r="G19" s="159">
        <f>VLOOKUP("*"&amp;A19,'All Charge Points'!A:G,7,FALSE)</f>
        <v>27.671430195974398</v>
      </c>
      <c r="H19" s="158">
        <f>VLOOKUP("*"&amp;A19,'All Charge Points'!A:H,8,FALSE)</f>
        <v>0.19863013698630136</v>
      </c>
      <c r="I19" s="119">
        <f>VLOOKUP("*"&amp;A19,'All Charge Points'!A:I,9,FALSE)</f>
        <v>117</v>
      </c>
      <c r="J19" s="159">
        <f>VLOOKUP("*"&amp;A19,'All Charge Points'!A:J,10,FALSE)</f>
        <v>22.288686110529</v>
      </c>
      <c r="K19" s="158">
        <f>VLOOKUP("*"&amp;A19,'All Charge Points'!A:K,11,FALSE)</f>
        <v>4.2735042735042736E-2</v>
      </c>
      <c r="L19" s="119">
        <f>VLOOKUP("*"&amp;A19,'All Charge Points'!A:L,12,FALSE)</f>
        <v>112</v>
      </c>
      <c r="M19" s="159">
        <f>VLOOKUP("*"&amp;A19,'All Charge Points'!A:M,13,FALSE)</f>
        <v>20.829315332690399</v>
      </c>
      <c r="N19" s="86">
        <v>0.12068258986067204</v>
      </c>
      <c r="O19" s="86">
        <f t="shared" si="2"/>
        <v>12.068258986067203</v>
      </c>
    </row>
    <row r="20" spans="1:15">
      <c r="A20" s="34" t="s">
        <v>355</v>
      </c>
      <c r="B20" s="34" t="s">
        <v>533</v>
      </c>
      <c r="C20" s="34" t="s">
        <v>516</v>
      </c>
      <c r="D20" s="119">
        <f t="shared" si="0"/>
        <v>175.68348623853211</v>
      </c>
      <c r="E20" s="158">
        <f t="shared" si="1"/>
        <v>0.35141143260409313</v>
      </c>
      <c r="F20" s="119">
        <f>VLOOKUP(A20,'All Charge Points'!A:F,6,FALSE)</f>
        <v>130</v>
      </c>
      <c r="G20" s="159">
        <f>VLOOKUP(A20,'All Charge Points'!A:G,7,FALSE)</f>
        <v>22.063291096274</v>
      </c>
      <c r="H20" s="158">
        <f>VLOOKUP(A20,'All Charge Points'!A:H,8,FALSE)</f>
        <v>0.16153846153846155</v>
      </c>
      <c r="I20" s="119">
        <f>VLOOKUP(A20,'All Charge Points'!A:I,9,FALSE)</f>
        <v>109</v>
      </c>
      <c r="J20" s="159">
        <f>VLOOKUP(A20,'All Charge Points'!A:J,10,FALSE)</f>
        <v>18.63716181673</v>
      </c>
      <c r="K20" s="158">
        <f>VLOOKUP(A20,'All Charge Points'!A:K,11,FALSE)</f>
        <v>0.54128440366972475</v>
      </c>
      <c r="L20" s="119">
        <f>VLOOKUP(A20,'All Charge Points'!A:L,12,FALSE)</f>
        <v>50</v>
      </c>
      <c r="M20" s="159">
        <f>VLOOKUP(A20,'All Charge Points'!A:M,13,FALSE)</f>
        <v>8.5836025723340192</v>
      </c>
      <c r="N20" s="86">
        <v>0.35141143260409313</v>
      </c>
      <c r="O20" s="86">
        <f t="shared" si="2"/>
        <v>35.141143260409315</v>
      </c>
    </row>
    <row r="21" spans="1:15">
      <c r="A21" s="34" t="s">
        <v>527</v>
      </c>
      <c r="B21" s="34" t="s">
        <v>293</v>
      </c>
      <c r="C21" s="34" t="s">
        <v>524</v>
      </c>
      <c r="D21" s="119">
        <f t="shared" si="0"/>
        <v>140.23300970873785</v>
      </c>
      <c r="E21" s="158">
        <f t="shared" si="1"/>
        <v>0.10419692684045562</v>
      </c>
      <c r="F21" s="119">
        <f>VLOOKUP(A21&amp;"*",'All Charge Points'!A:F,6,FALSE)</f>
        <v>127</v>
      </c>
      <c r="G21" s="159">
        <f>VLOOKUP(A21&amp;"*",'All Charge Points'!A:G,7,FALSE)</f>
        <v>85.337992205348698</v>
      </c>
      <c r="H21" s="158">
        <f>VLOOKUP(A21&amp;"*",'All Charge Points'!A:H,8,FALSE)</f>
        <v>0.1889763779527559</v>
      </c>
      <c r="I21" s="119">
        <f>VLOOKUP(A21&amp;"*",'All Charge Points'!A:I,9,FALSE)</f>
        <v>103</v>
      </c>
      <c r="J21" s="159">
        <f>VLOOKUP(A21&amp;"*",'All Charge Points'!A:J,10,FALSE)</f>
        <v>68.979373158317699</v>
      </c>
      <c r="K21" s="158">
        <f>VLOOKUP(A21&amp;"*",'All Charge Points'!A:K,11,FALSE)</f>
        <v>1.9417475728155338E-2</v>
      </c>
      <c r="L21" s="119">
        <f>VLOOKUP(A21&amp;"*",'All Charge Points'!A:L,12,FALSE)</f>
        <v>101</v>
      </c>
      <c r="M21" s="159">
        <f>VLOOKUP(A21&amp;"*",'All Charge Points'!A:M,13,FALSE)</f>
        <v>60.504201680672203</v>
      </c>
      <c r="N21" s="86">
        <v>0.10419692684045562</v>
      </c>
      <c r="O21" s="86">
        <f t="shared" si="2"/>
        <v>10.419692684045561</v>
      </c>
    </row>
    <row r="22" spans="1:15">
      <c r="A22" s="34" t="s">
        <v>381</v>
      </c>
      <c r="B22" s="34" t="s">
        <v>526</v>
      </c>
      <c r="C22" s="34" t="s">
        <v>516</v>
      </c>
      <c r="D22" s="119">
        <f t="shared" si="0"/>
        <v>133.34482758620689</v>
      </c>
      <c r="E22" s="158">
        <f t="shared" si="1"/>
        <v>7.5361512791991103E-2</v>
      </c>
      <c r="F22" s="119">
        <f>VLOOKUP(A22,'All Charge Points'!A:F,6,FALSE)</f>
        <v>124</v>
      </c>
      <c r="G22" s="159">
        <f>VLOOKUP(A22,'All Charge Points'!A:G,7,FALSE)</f>
        <v>40.414048444711</v>
      </c>
      <c r="H22" s="158">
        <f>VLOOKUP(A22,'All Charge Points'!A:H,8,FALSE)</f>
        <v>6.4516129032258063E-2</v>
      </c>
      <c r="I22" s="119">
        <f>VLOOKUP(A22,'All Charge Points'!A:I,9,FALSE)</f>
        <v>116</v>
      </c>
      <c r="J22" s="159">
        <f>VLOOKUP(A22,'All Charge Points'!A:J,10,FALSE)</f>
        <v>38.306584769830202</v>
      </c>
      <c r="K22" s="158">
        <f>VLOOKUP(A22,'All Charge Points'!A:K,11,FALSE)</f>
        <v>8.6206896551724144E-2</v>
      </c>
      <c r="L22" s="119">
        <f>VLOOKUP(A22,'All Charge Points'!A:L,12,FALSE)</f>
        <v>106</v>
      </c>
      <c r="M22" s="159">
        <f>VLOOKUP(A22,'All Charge Points'!A:M,13,FALSE)</f>
        <v>35.310263960878892</v>
      </c>
      <c r="N22" s="86">
        <v>7.5361512791991103E-2</v>
      </c>
      <c r="O22" s="86">
        <f t="shared" si="2"/>
        <v>7.5361512791991103</v>
      </c>
    </row>
    <row r="23" spans="1:15">
      <c r="A23" s="34" t="s">
        <v>534</v>
      </c>
      <c r="B23" s="34" t="s">
        <v>27</v>
      </c>
      <c r="C23" s="34" t="s">
        <v>516</v>
      </c>
      <c r="D23" s="119">
        <f t="shared" si="0"/>
        <v>124.46818181818182</v>
      </c>
      <c r="E23" s="158">
        <f t="shared" si="1"/>
        <v>1.1936437546193647E-2</v>
      </c>
      <c r="F23" s="119">
        <f>VLOOKUP(A23&amp;"*",'All Charge Points'!A:F,6,FALSE)</f>
        <v>123</v>
      </c>
      <c r="G23" s="159">
        <f>VLOOKUP(A23&amp;"*",'All Charge Points'!A:G,7,FALSE)</f>
        <v>26.402441903895099</v>
      </c>
      <c r="H23" s="158">
        <f>VLOOKUP(A23&amp;"*",'All Charge Points'!A:H,8,FALSE)</f>
        <v>0.10569105691056911</v>
      </c>
      <c r="I23" s="119">
        <f>VLOOKUP(A23&amp;"*",'All Charge Points'!A:I,9,FALSE)</f>
        <v>110</v>
      </c>
      <c r="J23" s="159">
        <f>VLOOKUP(A23&amp;"*",'All Charge Points'!A:J,10,FALSE)</f>
        <v>23.738769943264298</v>
      </c>
      <c r="K23" s="158">
        <f>VLOOKUP(A23&amp;"*",'All Charge Points'!A:K,11,FALSE)</f>
        <v>-8.1818181818181818E-2</v>
      </c>
      <c r="L23" s="119">
        <f>VLOOKUP(A23&amp;"*",'All Charge Points'!A:L,12,FALSE)</f>
        <v>119</v>
      </c>
      <c r="M23" s="159">
        <f>VLOOKUP(A23&amp;"*",'All Charge Points'!A:M,13,FALSE)</f>
        <v>25.679481231320334</v>
      </c>
      <c r="N23" s="86">
        <v>1.1936437546193647E-2</v>
      </c>
      <c r="O23" s="86">
        <f t="shared" si="2"/>
        <v>1.1936437546193648</v>
      </c>
    </row>
    <row r="24" spans="1:15">
      <c r="A24" s="34" t="s">
        <v>420</v>
      </c>
      <c r="B24" s="34" t="s">
        <v>520</v>
      </c>
      <c r="C24" s="34" t="s">
        <v>516</v>
      </c>
      <c r="D24" s="119">
        <f t="shared" si="0"/>
        <v>158.08450704225351</v>
      </c>
      <c r="E24" s="158">
        <f t="shared" si="1"/>
        <v>0.32844123564918926</v>
      </c>
      <c r="F24" s="119">
        <f>VLOOKUP(A24,'All Charge Points'!A:F,6,FALSE)</f>
        <v>119</v>
      </c>
      <c r="G24" s="159">
        <f>VLOOKUP(A24,'All Charge Points'!A:G,7,FALSE)</f>
        <v>54.715914054633103</v>
      </c>
      <c r="H24" s="158">
        <f>VLOOKUP(A24,'All Charge Points'!A:H,8,FALSE)</f>
        <v>0.40336134453781514</v>
      </c>
      <c r="I24" s="119">
        <f>VLOOKUP(A24,'All Charge Points'!A:I,9,FALSE)</f>
        <v>71</v>
      </c>
      <c r="J24" s="159">
        <f>VLOOKUP(A24,'All Charge Points'!A:J,10,FALSE)</f>
        <v>32.8135543087431</v>
      </c>
      <c r="K24" s="158">
        <f>VLOOKUP(A24,'All Charge Points'!A:K,11,FALSE)</f>
        <v>0.25352112676056338</v>
      </c>
      <c r="L24" s="119">
        <f>VLOOKUP(A24,'All Charge Points'!A:L,12,FALSE)</f>
        <v>53</v>
      </c>
      <c r="M24" s="159">
        <f>VLOOKUP(A24,'All Charge Points'!A:M,13,FALSE)</f>
        <v>24.661600956683991</v>
      </c>
      <c r="N24" s="86">
        <v>0.32844123564918926</v>
      </c>
      <c r="O24" s="86">
        <f t="shared" si="2"/>
        <v>32.844123564918924</v>
      </c>
    </row>
    <row r="25" spans="1:15">
      <c r="A25" s="34" t="s">
        <v>129</v>
      </c>
      <c r="B25" s="34" t="s">
        <v>549</v>
      </c>
      <c r="C25" s="34" t="s">
        <v>516</v>
      </c>
      <c r="D25" s="119">
        <f t="shared" si="0"/>
        <v>108.03333333333333</v>
      </c>
      <c r="E25" s="158">
        <f t="shared" si="1"/>
        <v>-3.5416666666666666E-2</v>
      </c>
      <c r="F25" s="119">
        <f>VLOOKUP(A25,'All Charge Points'!A:F,6,FALSE)</f>
        <v>112</v>
      </c>
      <c r="G25" s="159">
        <f>VLOOKUP(A25,'All Charge Points'!A:G,7,FALSE)</f>
        <v>20.153272837526799</v>
      </c>
      <c r="H25" s="158">
        <f>VLOOKUP(A25,'All Charge Points'!A:H,8,FALSE)</f>
        <v>6.25E-2</v>
      </c>
      <c r="I25" s="119">
        <f>VLOOKUP(A25,'All Charge Points'!A:I,9,FALSE)</f>
        <v>105</v>
      </c>
      <c r="J25" s="159">
        <f>VLOOKUP(A25,'All Charge Points'!A:J,10,FALSE)</f>
        <v>18.992218616715299</v>
      </c>
      <c r="K25" s="158">
        <f>VLOOKUP(A25,'All Charge Points'!A:K,11,FALSE)</f>
        <v>-0.13333333333333333</v>
      </c>
      <c r="L25" s="119">
        <f>VLOOKUP(A25,'All Charge Points'!A:L,12,FALSE)</f>
        <v>119</v>
      </c>
      <c r="M25" s="159">
        <f>VLOOKUP(A25,'All Charge Points'!A:M,13,FALSE)</f>
        <v>21.730119223486057</v>
      </c>
      <c r="N25" s="86">
        <v>-3.5416666666666666E-2</v>
      </c>
      <c r="O25" s="86">
        <f t="shared" si="2"/>
        <v>-3.5416666666666665</v>
      </c>
    </row>
    <row r="26" spans="1:15">
      <c r="A26" s="34" t="s">
        <v>430</v>
      </c>
      <c r="B26" s="34" t="s">
        <v>519</v>
      </c>
      <c r="C26" s="34" t="s">
        <v>516</v>
      </c>
      <c r="D26" s="119">
        <f t="shared" si="0"/>
        <v>142.19999999999999</v>
      </c>
      <c r="E26" s="158">
        <f t="shared" si="1"/>
        <v>0.31666666666666665</v>
      </c>
      <c r="F26" s="119">
        <f>VLOOKUP(A26,'All Charge Points'!A:F,6,FALSE)</f>
        <v>108</v>
      </c>
      <c r="G26" s="159">
        <f>VLOOKUP(A26,'All Charge Points'!A:G,7,FALSE)</f>
        <v>19.921494554791501</v>
      </c>
      <c r="H26" s="158">
        <f>VLOOKUP(A26,'All Charge Points'!A:H,8,FALSE)</f>
        <v>0.16666666666666666</v>
      </c>
      <c r="I26" s="119">
        <f>VLOOKUP(A26,'All Charge Points'!A:I,9,FALSE)</f>
        <v>90</v>
      </c>
      <c r="J26" s="159">
        <f>VLOOKUP(A26,'All Charge Points'!A:J,10,FALSE)</f>
        <v>16.6735831159592</v>
      </c>
      <c r="K26" s="158">
        <f>VLOOKUP(A26,'All Charge Points'!A:K,11,FALSE)</f>
        <v>0.46666666666666667</v>
      </c>
      <c r="L26" s="119">
        <f>VLOOKUP(A26,'All Charge Points'!A:L,12,FALSE)</f>
        <v>48</v>
      </c>
      <c r="M26" s="159">
        <f>VLOOKUP(A26,'All Charge Points'!A:M,13,FALSE)</f>
        <v>8.9356687696514889</v>
      </c>
      <c r="N26" s="86">
        <v>0.31666666666666665</v>
      </c>
      <c r="O26" s="86">
        <f t="shared" si="2"/>
        <v>31.666666666666664</v>
      </c>
    </row>
    <row r="27" spans="1:15">
      <c r="A27" s="34" t="s">
        <v>287</v>
      </c>
      <c r="B27" s="34" t="s">
        <v>42</v>
      </c>
      <c r="C27" s="34" t="s">
        <v>516</v>
      </c>
      <c r="D27" s="119">
        <f t="shared" si="0"/>
        <v>113.08333333333333</v>
      </c>
      <c r="E27" s="158">
        <f t="shared" si="1"/>
        <v>7.6984126984126974E-2</v>
      </c>
      <c r="F27" s="119">
        <f>VLOOKUP(A27,'All Charge Points'!A:F,6,FALSE)</f>
        <v>105</v>
      </c>
      <c r="G27" s="159">
        <f>VLOOKUP(A27,'All Charge Points'!A:G,7,FALSE)</f>
        <v>69.268524382520596</v>
      </c>
      <c r="H27" s="158">
        <f>VLOOKUP(A27,'All Charge Points'!A:H,8,FALSE)</f>
        <v>0.14285714285714285</v>
      </c>
      <c r="I27" s="119">
        <f>VLOOKUP(A27,'All Charge Points'!A:I,9,FALSE)</f>
        <v>90</v>
      </c>
      <c r="J27" s="159">
        <f>VLOOKUP(A27,'All Charge Points'!A:J,10,FALSE)</f>
        <v>59.033038824061798</v>
      </c>
      <c r="K27" s="158">
        <f>VLOOKUP(A27,'All Charge Points'!A:K,11,FALSE)</f>
        <v>1.1111111111111112E-2</v>
      </c>
      <c r="L27" s="119">
        <f>VLOOKUP(A27,'All Charge Points'!A:L,12,FALSE)</f>
        <v>89</v>
      </c>
      <c r="M27" s="159">
        <f>VLOOKUP(A27,'All Charge Points'!A:M,13,FALSE)</f>
        <v>57.669753186415861</v>
      </c>
      <c r="N27" s="86">
        <v>7.6984126984126974E-2</v>
      </c>
      <c r="O27" s="86">
        <f t="shared" si="2"/>
        <v>7.6984126984126977</v>
      </c>
    </row>
    <row r="28" spans="1:15">
      <c r="A28" s="34" t="s">
        <v>98</v>
      </c>
      <c r="B28" s="34" t="s">
        <v>521</v>
      </c>
      <c r="C28" s="34" t="s">
        <v>516</v>
      </c>
      <c r="D28" s="119">
        <f t="shared" si="0"/>
        <v>144.9375</v>
      </c>
      <c r="E28" s="158">
        <f t="shared" si="1"/>
        <v>0.42095588235294118</v>
      </c>
      <c r="F28" s="119">
        <f>VLOOKUP(A28,'All Charge Points'!A:F,6,FALSE)</f>
        <v>102</v>
      </c>
      <c r="G28" s="159">
        <f>VLOOKUP(A28,'All Charge Points'!A:G,7,FALSE)</f>
        <v>58.390149238352002</v>
      </c>
      <c r="H28" s="158">
        <f>VLOOKUP(A28,'All Charge Points'!A:H,8,FALSE)</f>
        <v>0.52941176470588236</v>
      </c>
      <c r="I28" s="119">
        <f>VLOOKUP(A28,'All Charge Points'!A:I,9,FALSE)</f>
        <v>48</v>
      </c>
      <c r="J28" s="159">
        <f>VLOOKUP(A28,'All Charge Points'!A:J,10,FALSE)</f>
        <v>27.6989128176719</v>
      </c>
      <c r="K28" s="158">
        <f>VLOOKUP(A28,'All Charge Points'!A:K,11,FALSE)</f>
        <v>0.3125</v>
      </c>
      <c r="L28" s="119">
        <f>VLOOKUP(A28,'All Charge Points'!A:L,12,FALSE)</f>
        <v>33</v>
      </c>
      <c r="M28" s="159">
        <f>VLOOKUP(A28,'All Charge Points'!A:M,13,FALSE)</f>
        <v>19.228192025544363</v>
      </c>
      <c r="N28" s="86">
        <v>0.42095588235294118</v>
      </c>
      <c r="O28" s="86">
        <f t="shared" si="2"/>
        <v>42.095588235294116</v>
      </c>
    </row>
    <row r="29" spans="1:15">
      <c r="A29" s="34" t="s">
        <v>529</v>
      </c>
      <c r="B29" s="34" t="s">
        <v>292</v>
      </c>
      <c r="C29" s="34" t="s">
        <v>524</v>
      </c>
      <c r="D29" s="119">
        <f t="shared" si="0"/>
        <v>110.61538461538461</v>
      </c>
      <c r="E29" s="158">
        <f t="shared" si="1"/>
        <v>0.11732711732711734</v>
      </c>
      <c r="F29" s="119">
        <f>VLOOKUP(A29&amp;"*",'All Charge Points'!A:F,6,FALSE)</f>
        <v>99</v>
      </c>
      <c r="G29" s="159">
        <f>VLOOKUP(A29&amp;"*",'All Charge Points'!A:G,7,FALSE)</f>
        <v>43.220116999912698</v>
      </c>
      <c r="H29" s="158">
        <f>VLOOKUP(A29&amp;"*",'All Charge Points'!A:H,8,FALSE)</f>
        <v>8.0808080808080815E-2</v>
      </c>
      <c r="I29" s="119">
        <f>VLOOKUP(A29&amp;"*",'All Charge Points'!A:I,9,FALSE)</f>
        <v>91</v>
      </c>
      <c r="J29" s="159">
        <f>VLOOKUP(A29&amp;"*",'All Charge Points'!A:J,10,FALSE)</f>
        <v>39.795338260375203</v>
      </c>
      <c r="K29" s="158">
        <f>VLOOKUP(A29&amp;"*",'All Charge Points'!A:K,11,FALSE)</f>
        <v>0.15384615384615385</v>
      </c>
      <c r="L29" s="119">
        <f>VLOOKUP(A29&amp;"*",'All Charge Points'!A:L,12,FALSE)</f>
        <v>77</v>
      </c>
      <c r="M29" s="159">
        <f>VLOOKUP(A29&amp;"*",'All Charge Points'!A:M,13,FALSE)</f>
        <v>32.079451573211401</v>
      </c>
      <c r="N29" s="86">
        <v>0.11732711732711734</v>
      </c>
      <c r="O29" s="86">
        <f t="shared" si="2"/>
        <v>11.732711732711735</v>
      </c>
    </row>
    <row r="30" spans="1:15">
      <c r="A30" s="34" t="s">
        <v>542</v>
      </c>
      <c r="B30" s="34" t="s">
        <v>543</v>
      </c>
      <c r="C30" s="34" t="s">
        <v>516</v>
      </c>
      <c r="D30" s="119">
        <f t="shared" si="0"/>
        <v>89.690909090909088</v>
      </c>
      <c r="E30" s="158">
        <f t="shared" si="1"/>
        <v>-2.509881422924902E-2</v>
      </c>
      <c r="F30" s="99">
        <v>92</v>
      </c>
      <c r="G30" s="100">
        <v>26.252111582888201</v>
      </c>
      <c r="H30" s="101">
        <v>-0.19565217391304349</v>
      </c>
      <c r="I30" s="99">
        <v>110</v>
      </c>
      <c r="J30" s="100">
        <v>20.571428571428573</v>
      </c>
      <c r="K30" s="101">
        <v>0.14545454545454545</v>
      </c>
      <c r="L30" s="99">
        <v>94</v>
      </c>
      <c r="M30" s="100">
        <v>14.857142857142858</v>
      </c>
      <c r="N30" s="86">
        <v>-2.509881422924902E-2</v>
      </c>
      <c r="O30" s="86">
        <f t="shared" si="2"/>
        <v>-2.5098814229249018</v>
      </c>
    </row>
    <row r="31" spans="1:15">
      <c r="A31" s="34" t="s">
        <v>525</v>
      </c>
      <c r="B31" s="34" t="s">
        <v>43</v>
      </c>
      <c r="C31" s="34" t="s">
        <v>516</v>
      </c>
      <c r="D31" s="119">
        <f t="shared" si="0"/>
        <v>92.022727272727266</v>
      </c>
      <c r="E31" s="158">
        <f t="shared" si="1"/>
        <v>2.2474747474747474E-2</v>
      </c>
      <c r="F31" s="99">
        <v>90</v>
      </c>
      <c r="G31" s="100">
        <v>41.7490049820479</v>
      </c>
      <c r="H31" s="101">
        <f>(F31-I31)/F31</f>
        <v>2.2222222222222223E-2</v>
      </c>
      <c r="I31" s="99">
        <v>88</v>
      </c>
      <c r="J31" s="102">
        <v>40.920335546751403</v>
      </c>
      <c r="K31" s="101">
        <f>(I31-L31)/I31</f>
        <v>2.2727272727272728E-2</v>
      </c>
      <c r="L31" s="99">
        <v>86</v>
      </c>
      <c r="M31" s="100">
        <v>40.202132582893519</v>
      </c>
      <c r="N31" s="86">
        <v>2.2474747474747474E-2</v>
      </c>
      <c r="O31" s="86">
        <f t="shared" si="2"/>
        <v>2.2474747474747474</v>
      </c>
    </row>
    <row r="32" spans="1:15">
      <c r="A32" s="34" t="s">
        <v>234</v>
      </c>
      <c r="B32" s="34" t="s">
        <v>531</v>
      </c>
      <c r="C32" s="34" t="s">
        <v>516</v>
      </c>
      <c r="D32" s="119">
        <f t="shared" si="0"/>
        <v>101.1829268292683</v>
      </c>
      <c r="E32" s="158">
        <f t="shared" si="1"/>
        <v>0.13688681830638533</v>
      </c>
      <c r="F32" s="119">
        <f>VLOOKUP(A32,'All Charge Points'!A:F,6,FALSE)</f>
        <v>89</v>
      </c>
      <c r="G32" s="159">
        <f>VLOOKUP(A32,'All Charge Points'!A:G,7,FALSE)</f>
        <v>42.5029967000482</v>
      </c>
      <c r="H32" s="158">
        <f>VLOOKUP(A32,'All Charge Points'!A:H,8,FALSE)</f>
        <v>7.8651685393258425E-2</v>
      </c>
      <c r="I32" s="119">
        <f>VLOOKUP(A32,'All Charge Points'!A:I,9,FALSE)</f>
        <v>82</v>
      </c>
      <c r="J32" s="159">
        <f>VLOOKUP(A32,'All Charge Points'!A:J,10,FALSE)</f>
        <v>39.0450160465492</v>
      </c>
      <c r="K32" s="158">
        <f>VLOOKUP(A32,'All Charge Points'!A:K,11,FALSE)</f>
        <v>0.1951219512195122</v>
      </c>
      <c r="L32" s="119">
        <f>VLOOKUP(A32,'All Charge Points'!A:L,12,FALSE)</f>
        <v>66</v>
      </c>
      <c r="M32" s="159">
        <f>VLOOKUP(A32,'All Charge Points'!A:M,13,FALSE)</f>
        <v>31.496513908574208</v>
      </c>
      <c r="N32" s="86">
        <v>0.13688681830638533</v>
      </c>
      <c r="O32" s="86">
        <f t="shared" si="2"/>
        <v>13.688681830638533</v>
      </c>
    </row>
    <row r="33" spans="1:15">
      <c r="A33" s="34" t="s">
        <v>336</v>
      </c>
      <c r="B33" s="34" t="s">
        <v>29</v>
      </c>
      <c r="C33" s="34" t="s">
        <v>516</v>
      </c>
      <c r="D33" s="119">
        <f t="shared" si="0"/>
        <v>102.96478873239437</v>
      </c>
      <c r="E33" s="158">
        <f t="shared" si="1"/>
        <v>0.18350331876315362</v>
      </c>
      <c r="F33" s="119">
        <f>VLOOKUP(A33,'All Charge Points'!A:F,6,FALSE)</f>
        <v>87</v>
      </c>
      <c r="G33" s="159">
        <f>VLOOKUP(A33,'All Charge Points'!A:G,7,FALSE)</f>
        <v>34.404758138504903</v>
      </c>
      <c r="H33" s="158">
        <f>VLOOKUP(A33,'All Charge Points'!A:H,8,FALSE)</f>
        <v>0.18390804597701149</v>
      </c>
      <c r="I33" s="119">
        <f>VLOOKUP(A33,'All Charge Points'!A:I,9,FALSE)</f>
        <v>71</v>
      </c>
      <c r="J33" s="159">
        <f>VLOOKUP(A33,'All Charge Points'!A:J,10,FALSE)</f>
        <v>28.116584824964299</v>
      </c>
      <c r="K33" s="158">
        <f>VLOOKUP(A33,'All Charge Points'!A:K,11,FALSE)</f>
        <v>0.18309859154929578</v>
      </c>
      <c r="L33" s="119">
        <f>VLOOKUP(A33,'All Charge Points'!A:L,12,FALSE)</f>
        <v>58</v>
      </c>
      <c r="M33" s="159">
        <f>VLOOKUP(A33,'All Charge Points'!A:M,13,FALSE)</f>
        <v>22.94340100318043</v>
      </c>
      <c r="N33" s="86">
        <v>0.18350331876315362</v>
      </c>
      <c r="O33" s="86">
        <f t="shared" si="2"/>
        <v>18.350331876315362</v>
      </c>
    </row>
    <row r="34" spans="1:15">
      <c r="A34" s="34" t="s">
        <v>445</v>
      </c>
      <c r="B34" s="34" t="s">
        <v>38</v>
      </c>
      <c r="C34" s="34" t="s">
        <v>516</v>
      </c>
      <c r="D34" s="119">
        <f t="shared" si="0"/>
        <v>101.33561643835617</v>
      </c>
      <c r="E34" s="158">
        <f t="shared" si="1"/>
        <v>0.17832112137623446</v>
      </c>
      <c r="F34" s="119">
        <f>VLOOKUP(A34,'All Charge Points'!A:F,6,FALSE)</f>
        <v>86</v>
      </c>
      <c r="G34" s="159">
        <f>VLOOKUP(A34,'All Charge Points'!A:G,7,FALSE)</f>
        <v>40.7559759634523</v>
      </c>
      <c r="H34" s="158">
        <f>VLOOKUP(A34,'All Charge Points'!A:H,8,FALSE)</f>
        <v>0.15116279069767441</v>
      </c>
      <c r="I34" s="119">
        <f>VLOOKUP(A34,'All Charge Points'!A:I,9,FALSE)</f>
        <v>73</v>
      </c>
      <c r="J34" s="159">
        <f>VLOOKUP(A34,'All Charge Points'!A:J,10,FALSE)</f>
        <v>34.659905611106304</v>
      </c>
      <c r="K34" s="158">
        <f>VLOOKUP(A34,'All Charge Points'!A:K,11,FALSE)</f>
        <v>0.20547945205479451</v>
      </c>
      <c r="L34" s="119">
        <f>VLOOKUP(A34,'All Charge Points'!A:L,12,FALSE)</f>
        <v>58</v>
      </c>
      <c r="M34" s="159">
        <f>VLOOKUP(A34,'All Charge Points'!A:M,13,FALSE)</f>
        <v>27.633127355366781</v>
      </c>
      <c r="N34" s="86">
        <v>0.17832112137623446</v>
      </c>
      <c r="O34" s="86">
        <f t="shared" si="2"/>
        <v>17.832112137623447</v>
      </c>
    </row>
    <row r="35" spans="1:15">
      <c r="A35" s="34" t="s">
        <v>228</v>
      </c>
      <c r="B35" s="34" t="s">
        <v>222</v>
      </c>
      <c r="C35" s="34" t="s">
        <v>516</v>
      </c>
      <c r="D35" s="119">
        <f t="shared" si="0"/>
        <v>91.912790697674424</v>
      </c>
      <c r="E35" s="158">
        <f t="shared" si="1"/>
        <v>8.1326949384404934E-2</v>
      </c>
      <c r="F35" s="119">
        <f>VLOOKUP(A35,'All Charge Points'!A:F,6,FALSE)</f>
        <v>85</v>
      </c>
      <c r="G35" s="159">
        <f>VLOOKUP(A35,'All Charge Points'!A:G,7,FALSE)</f>
        <v>43.055632943131101</v>
      </c>
      <c r="H35" s="158">
        <f>VLOOKUP(A35,'All Charge Points'!A:H,8,FALSE)</f>
        <v>-1.1764705882352941E-2</v>
      </c>
      <c r="I35" s="119">
        <f>VLOOKUP(A35,'All Charge Points'!A:I,9,FALSE)</f>
        <v>86</v>
      </c>
      <c r="J35" s="159">
        <f>VLOOKUP(A35,'All Charge Points'!A:J,10,FALSE)</f>
        <v>43.577842187404897</v>
      </c>
      <c r="K35" s="158">
        <f>VLOOKUP(A35,'All Charge Points'!A:K,11,FALSE)</f>
        <v>0.1744186046511628</v>
      </c>
      <c r="L35" s="119">
        <f>VLOOKUP(A35,'All Charge Points'!A:L,12,FALSE)</f>
        <v>71</v>
      </c>
      <c r="M35" s="159">
        <f>VLOOKUP(A35,'All Charge Points'!A:M,13,FALSE)</f>
        <v>36.001683459001185</v>
      </c>
      <c r="N35" s="86">
        <v>8.1326949384404934E-2</v>
      </c>
      <c r="O35" s="86">
        <f t="shared" si="2"/>
        <v>8.1326949384404941</v>
      </c>
    </row>
    <row r="36" spans="1:15">
      <c r="A36" s="34" t="s">
        <v>530</v>
      </c>
      <c r="B36" s="34" t="s">
        <v>29</v>
      </c>
      <c r="C36" s="34" t="s">
        <v>516</v>
      </c>
      <c r="D36" s="119">
        <f t="shared" si="0"/>
        <v>104.73684210526315</v>
      </c>
      <c r="E36" s="158">
        <f t="shared" si="1"/>
        <v>0.26188966391883323</v>
      </c>
      <c r="F36" s="119">
        <f>VLOOKUP(A36&amp;"*",'All Charge Points'!A:F,6,FALSE)</f>
        <v>83</v>
      </c>
      <c r="G36" s="159">
        <f>VLOOKUP(A36&amp;"*",'All Charge Points'!A:G,7,FALSE)</f>
        <v>46.692169216921698</v>
      </c>
      <c r="H36" s="158">
        <f>VLOOKUP(A36&amp;"*",'All Charge Points'!A:H,8,FALSE)</f>
        <v>0.31325301204819278</v>
      </c>
      <c r="I36" s="119">
        <f>VLOOKUP(A36&amp;"*",'All Charge Points'!A:I,9,FALSE)</f>
        <v>57</v>
      </c>
      <c r="J36" s="159">
        <f>VLOOKUP(A36&amp;"*",'All Charge Points'!A:J,10,FALSE)</f>
        <v>32.279620799401897</v>
      </c>
      <c r="K36" s="158">
        <f>VLOOKUP(A36&amp;"*",'All Charge Points'!A:K,11,FALSE)</f>
        <v>0.21052631578947367</v>
      </c>
      <c r="L36" s="119">
        <f>VLOOKUP(A36&amp;"*",'All Charge Points'!A:L,12,FALSE)</f>
        <v>45</v>
      </c>
      <c r="M36" s="159">
        <f>VLOOKUP(A36&amp;"*",'All Charge Points'!A:M,13,FALSE)</f>
        <v>25.607611720319355</v>
      </c>
      <c r="N36" s="86">
        <v>0.26188966391883323</v>
      </c>
      <c r="O36" s="86">
        <f t="shared" si="2"/>
        <v>26.188966391883323</v>
      </c>
    </row>
    <row r="37" spans="1:15">
      <c r="A37" s="34" t="s">
        <v>528</v>
      </c>
      <c r="B37" s="34" t="s">
        <v>344</v>
      </c>
      <c r="C37" s="34" t="s">
        <v>516</v>
      </c>
      <c r="D37" s="119">
        <f t="shared" si="0"/>
        <v>94.972222222222229</v>
      </c>
      <c r="E37" s="158">
        <f t="shared" si="1"/>
        <v>0.15819783197831977</v>
      </c>
      <c r="F37" s="119">
        <f>VLOOKUP(A37&amp;"*",'All Charge Points'!A:F,6,FALSE)</f>
        <v>82</v>
      </c>
      <c r="G37" s="159">
        <f>VLOOKUP(A37&amp;"*",'All Charge Points'!A:G,7,FALSE)</f>
        <v>20.6554841569918</v>
      </c>
      <c r="H37" s="158">
        <f>VLOOKUP(A37&amp;"*",'All Charge Points'!A:H,8,FALSE)</f>
        <v>0.12195121951219512</v>
      </c>
      <c r="I37" s="119">
        <f>VLOOKUP(A37&amp;"*",'All Charge Points'!A:I,9,FALSE)</f>
        <v>72</v>
      </c>
      <c r="J37" s="159">
        <f>VLOOKUP(A37&amp;"*",'All Charge Points'!A:J,10,FALSE)</f>
        <v>18.2125864149282</v>
      </c>
      <c r="K37" s="158">
        <f>VLOOKUP(A37&amp;"*",'All Charge Points'!A:K,11,FALSE)</f>
        <v>0.19444444444444445</v>
      </c>
      <c r="L37" s="119">
        <f>VLOOKUP(A37&amp;"*",'All Charge Points'!A:L,12,FALSE)</f>
        <v>58</v>
      </c>
      <c r="M37" s="159">
        <f>VLOOKUP(A37&amp;"*",'All Charge Points'!A:M,13,FALSE)</f>
        <v>14.654457987184928</v>
      </c>
      <c r="N37" s="86">
        <v>0.15819783197831977</v>
      </c>
      <c r="O37" s="86">
        <f t="shared" si="2"/>
        <v>15.819783197831978</v>
      </c>
    </row>
    <row r="38" spans="1:15">
      <c r="A38" s="34" t="s">
        <v>541</v>
      </c>
      <c r="B38" s="34" t="s">
        <v>344</v>
      </c>
      <c r="C38" s="34" t="s">
        <v>516</v>
      </c>
      <c r="D38" s="119">
        <f t="shared" si="0"/>
        <v>94.972222222222229</v>
      </c>
      <c r="E38" s="158">
        <f t="shared" si="1"/>
        <v>0.15819783197831977</v>
      </c>
      <c r="F38" s="119">
        <f>VLOOKUP("*"&amp;A38,'All Charge Points'!A:F,6,FALSE)</f>
        <v>82</v>
      </c>
      <c r="G38" s="159">
        <f>VLOOKUP("*"&amp;A38,'All Charge Points'!A:G,7,FALSE)</f>
        <v>20.6554841569918</v>
      </c>
      <c r="H38" s="158">
        <f>VLOOKUP("*"&amp;A38,'All Charge Points'!A:H,8,FALSE)</f>
        <v>0.12195121951219512</v>
      </c>
      <c r="I38" s="119">
        <f>VLOOKUP("*"&amp;A38,'All Charge Points'!A:I,9,FALSE)</f>
        <v>72</v>
      </c>
      <c r="J38" s="159">
        <f>VLOOKUP("*"&amp;A38,'All Charge Points'!A:J,10,FALSE)</f>
        <v>18.2125864149282</v>
      </c>
      <c r="K38" s="158">
        <f>VLOOKUP("*"&amp;A38,'All Charge Points'!A:K,11,FALSE)</f>
        <v>0.19444444444444445</v>
      </c>
      <c r="L38" s="119">
        <f>VLOOKUP("*"&amp;A38,'All Charge Points'!A:L,12,FALSE)</f>
        <v>58</v>
      </c>
      <c r="M38" s="159">
        <f>VLOOKUP("*"&amp;A38,'All Charge Points'!A:M,13,FALSE)</f>
        <v>14.654457987184928</v>
      </c>
      <c r="N38" s="86">
        <v>0.15819783197831977</v>
      </c>
      <c r="O38" s="86">
        <f t="shared" si="2"/>
        <v>15.819783197831978</v>
      </c>
    </row>
    <row r="39" spans="1:15">
      <c r="A39" s="34" t="s">
        <v>93</v>
      </c>
      <c r="B39" s="34" t="s">
        <v>34</v>
      </c>
      <c r="C39" s="34" t="s">
        <v>516</v>
      </c>
      <c r="D39" s="119">
        <f t="shared" si="0"/>
        <v>83.623287671232873</v>
      </c>
      <c r="E39" s="158">
        <f t="shared" si="1"/>
        <v>5.852262874978325E-2</v>
      </c>
      <c r="F39" s="119">
        <f>VLOOKUP(A39,'All Charge Points'!A:F,6,FALSE)</f>
        <v>79</v>
      </c>
      <c r="G39" s="159">
        <f>VLOOKUP(A39,'All Charge Points'!A:G,7,FALSE)</f>
        <v>22.314114948762299</v>
      </c>
      <c r="H39" s="158">
        <f>VLOOKUP(A39,'All Charge Points'!A:H,8,FALSE)</f>
        <v>7.5949367088607597E-2</v>
      </c>
      <c r="I39" s="119">
        <f>VLOOKUP(A39,'All Charge Points'!A:I,9,FALSE)</f>
        <v>73</v>
      </c>
      <c r="J39" s="159">
        <f>VLOOKUP(A39,'All Charge Points'!A:J,10,FALSE)</f>
        <v>20.608428564975799</v>
      </c>
      <c r="K39" s="158">
        <f>VLOOKUP(A39,'All Charge Points'!A:K,11,FALSE)</f>
        <v>4.1095890410958902E-2</v>
      </c>
      <c r="L39" s="119">
        <f>VLOOKUP(A39,'All Charge Points'!A:L,12,FALSE)</f>
        <v>70</v>
      </c>
      <c r="M39" s="159">
        <f>VLOOKUP(A39,'All Charge Points'!A:M,13,FALSE)</f>
        <v>19.706208581772319</v>
      </c>
      <c r="N39" s="86">
        <v>5.852262874978325E-2</v>
      </c>
      <c r="O39" s="86">
        <f t="shared" si="2"/>
        <v>5.852262874978325</v>
      </c>
    </row>
    <row r="40" spans="1:15">
      <c r="A40" s="34" t="s">
        <v>132</v>
      </c>
      <c r="B40" s="34" t="s">
        <v>549</v>
      </c>
      <c r="C40" s="34" t="s">
        <v>516</v>
      </c>
      <c r="D40" s="119">
        <f t="shared" si="0"/>
        <v>68.270270270270274</v>
      </c>
      <c r="E40" s="158">
        <f t="shared" si="1"/>
        <v>-0.10170697012802277</v>
      </c>
      <c r="F40" s="119">
        <f>VLOOKUP(A40,'All Charge Points'!A:F,6,FALSE)</f>
        <v>76</v>
      </c>
      <c r="G40" s="159">
        <f>VLOOKUP(A40,'All Charge Points'!A:G,7,FALSE)</f>
        <v>28.930669173991301</v>
      </c>
      <c r="H40" s="158">
        <f>VLOOKUP(A40,'All Charge Points'!A:H,8,FALSE)</f>
        <v>2.6315789473684209E-2</v>
      </c>
      <c r="I40" s="119">
        <f>VLOOKUP(A40,'All Charge Points'!A:I,9,FALSE)</f>
        <v>74</v>
      </c>
      <c r="J40" s="159">
        <f>VLOOKUP(A40,'All Charge Points'!A:J,10,FALSE)</f>
        <v>28.589752505466802</v>
      </c>
      <c r="K40" s="158">
        <f>VLOOKUP(A40,'All Charge Points'!A:K,11,FALSE)</f>
        <v>-0.22972972972972974</v>
      </c>
      <c r="L40" s="119">
        <f>VLOOKUP(A40,'All Charge Points'!A:L,12,FALSE)</f>
        <v>91</v>
      </c>
      <c r="M40" s="159">
        <f>VLOOKUP(A40,'All Charge Points'!A:M,13,FALSE)</f>
        <v>35.769315430332377</v>
      </c>
      <c r="N40" s="86">
        <v>-0.10170697012802277</v>
      </c>
      <c r="O40" s="86">
        <f t="shared" si="2"/>
        <v>-10.170697012802277</v>
      </c>
    </row>
    <row r="41" spans="1:15">
      <c r="A41" s="34" t="s">
        <v>388</v>
      </c>
      <c r="B41" s="34" t="s">
        <v>547</v>
      </c>
      <c r="C41" s="34" t="s">
        <v>548</v>
      </c>
      <c r="D41" s="119">
        <f t="shared" si="0"/>
        <v>91.54807692307692</v>
      </c>
      <c r="E41" s="158">
        <f t="shared" si="1"/>
        <v>0.22064102564102561</v>
      </c>
      <c r="F41" s="119">
        <f>VLOOKUP(A41,'All Charge Points'!A:F,6,FALSE)</f>
        <v>75</v>
      </c>
      <c r="G41" s="159">
        <f>VLOOKUP(A41,'All Charge Points'!A:G,7,FALSE)</f>
        <v>20.3140828056186</v>
      </c>
      <c r="H41" s="158">
        <f>VLOOKUP(A41,'All Charge Points'!A:H,8,FALSE)</f>
        <v>0.30666666666666664</v>
      </c>
      <c r="I41" s="119">
        <f>VLOOKUP(A41,'All Charge Points'!A:I,9,FALSE)</f>
        <v>52</v>
      </c>
      <c r="J41" s="159">
        <f>VLOOKUP(A41,'All Charge Points'!A:J,10,FALSE)</f>
        <v>14.172683243254999</v>
      </c>
      <c r="K41" s="158">
        <f>VLOOKUP(A41,'All Charge Points'!A:K,11,FALSE)</f>
        <v>0.13461538461538461</v>
      </c>
      <c r="L41" s="119">
        <f>VLOOKUP(A41,'All Charge Points'!A:L,12,FALSE)</f>
        <v>45</v>
      </c>
      <c r="M41" s="159">
        <f>VLOOKUP(A41,'All Charge Points'!A:M,13,FALSE)</f>
        <v>12.354220201620874</v>
      </c>
      <c r="N41" s="86">
        <v>0.22064102564102561</v>
      </c>
      <c r="O41" s="86">
        <f t="shared" si="2"/>
        <v>22.064102564102562</v>
      </c>
    </row>
    <row r="42" spans="1:15">
      <c r="A42" s="34" t="s">
        <v>347</v>
      </c>
      <c r="B42" s="34" t="s">
        <v>24</v>
      </c>
      <c r="C42" s="34" t="s">
        <v>516</v>
      </c>
      <c r="D42" s="119">
        <f t="shared" si="0"/>
        <v>91.328571428571422</v>
      </c>
      <c r="E42" s="158">
        <f t="shared" si="1"/>
        <v>0.23416988416988418</v>
      </c>
      <c r="F42" s="119">
        <f>VLOOKUP(A42,'All Charge Points'!A:F,6,FALSE)</f>
        <v>74</v>
      </c>
      <c r="G42" s="159">
        <f>VLOOKUP(A42,'All Charge Points'!A:G,7,FALSE)</f>
        <v>28.154117159173499</v>
      </c>
      <c r="H42" s="158">
        <f>VLOOKUP(A42,'All Charge Points'!A:H,8,FALSE)</f>
        <v>5.4054054054054057E-2</v>
      </c>
      <c r="I42" s="119">
        <f>VLOOKUP(A42,'All Charge Points'!A:I,9,FALSE)</f>
        <v>70</v>
      </c>
      <c r="J42" s="159">
        <f>VLOOKUP(A42,'All Charge Points'!A:J,10,FALSE)</f>
        <v>26.707363601678701</v>
      </c>
      <c r="K42" s="158">
        <f>VLOOKUP(A42,'All Charge Points'!A:K,11,FALSE)</f>
        <v>0.41428571428571431</v>
      </c>
      <c r="L42" s="119">
        <f>VLOOKUP(A42,'All Charge Points'!A:L,12,FALSE)</f>
        <v>41</v>
      </c>
      <c r="M42" s="159">
        <f>VLOOKUP(A42,'All Charge Points'!A:M,13,FALSE)</f>
        <v>15.583428354237933</v>
      </c>
      <c r="N42" s="86">
        <v>0.23416988416988418</v>
      </c>
      <c r="O42" s="86">
        <f t="shared" si="2"/>
        <v>23.416988416988417</v>
      </c>
    </row>
    <row r="43" spans="1:15">
      <c r="A43" s="34" t="s">
        <v>333</v>
      </c>
      <c r="B43" s="34" t="s">
        <v>29</v>
      </c>
      <c r="C43" s="34" t="s">
        <v>516</v>
      </c>
      <c r="D43" s="119">
        <f t="shared" si="0"/>
        <v>78.58450704225352</v>
      </c>
      <c r="E43" s="158">
        <f t="shared" si="1"/>
        <v>9.1451486697965573E-2</v>
      </c>
      <c r="F43" s="119">
        <f>VLOOKUP(A43,'All Charge Points'!A:F,6,FALSE)</f>
        <v>72</v>
      </c>
      <c r="G43" s="159">
        <f>VLOOKUP(A43,'All Charge Points'!A:G,7,FALSE)</f>
        <v>33.536414957241099</v>
      </c>
      <c r="H43" s="158">
        <f>VLOOKUP(A43,'All Charge Points'!A:H,8,FALSE)</f>
        <v>1.3888888888888888E-2</v>
      </c>
      <c r="I43" s="119">
        <f>VLOOKUP(A43,'All Charge Points'!A:I,9,FALSE)</f>
        <v>71</v>
      </c>
      <c r="J43" s="159">
        <f>VLOOKUP(A43,'All Charge Points'!A:J,10,FALSE)</f>
        <v>33.0378539354598</v>
      </c>
      <c r="K43" s="158">
        <f>VLOOKUP(A43,'All Charge Points'!A:K,11,FALSE)</f>
        <v>0.16901408450704225</v>
      </c>
      <c r="L43" s="119">
        <f>VLOOKUP(A43,'All Charge Points'!A:L,12,FALSE)</f>
        <v>59</v>
      </c>
      <c r="M43" s="159">
        <f>VLOOKUP(A43,'All Charge Points'!A:M,13,FALSE)</f>
        <v>27.424895297327698</v>
      </c>
      <c r="N43" s="86">
        <v>9.1451486697965573E-2</v>
      </c>
      <c r="O43" s="86">
        <f t="shared" si="2"/>
        <v>9.1451486697965567</v>
      </c>
    </row>
    <row r="44" spans="1:15">
      <c r="A44" s="34" t="s">
        <v>545</v>
      </c>
      <c r="B44" s="34" t="s">
        <v>315</v>
      </c>
      <c r="C44" s="34" t="s">
        <v>524</v>
      </c>
      <c r="D44" s="119">
        <f t="shared" si="0"/>
        <v>82.325396825396822</v>
      </c>
      <c r="E44" s="158">
        <f t="shared" si="1"/>
        <v>0.15951263134361726</v>
      </c>
      <c r="F44" s="99">
        <v>71</v>
      </c>
      <c r="G44" s="100">
        <v>39.578571826746199</v>
      </c>
      <c r="H44" s="101">
        <f t="shared" ref="H44:H45" si="5">(F44-I44)/F44</f>
        <v>0.11267605633802817</v>
      </c>
      <c r="I44" s="99">
        <v>63</v>
      </c>
      <c r="J44" s="102">
        <v>35.175879396984897</v>
      </c>
      <c r="K44" s="101">
        <f t="shared" ref="K44:K45" si="6">(I44-L44)/I44</f>
        <v>0.20634920634920634</v>
      </c>
      <c r="L44" s="99">
        <v>50</v>
      </c>
      <c r="M44" s="100">
        <v>23.623375892907301</v>
      </c>
      <c r="N44" s="86">
        <v>0.15951263134361726</v>
      </c>
      <c r="O44" s="86">
        <f t="shared" si="2"/>
        <v>15.951263134361726</v>
      </c>
    </row>
    <row r="45" spans="1:15">
      <c r="A45" s="34" t="s">
        <v>536</v>
      </c>
      <c r="B45" s="34" t="s">
        <v>413</v>
      </c>
      <c r="C45" s="34" t="s">
        <v>516</v>
      </c>
      <c r="D45" s="119">
        <f t="shared" si="0"/>
        <v>88.318181818181813</v>
      </c>
      <c r="E45" s="158">
        <f t="shared" si="1"/>
        <v>0.26168831168831169</v>
      </c>
      <c r="F45" s="99">
        <v>70</v>
      </c>
      <c r="G45" s="100">
        <v>21.5109936542569</v>
      </c>
      <c r="H45" s="101">
        <f t="shared" si="5"/>
        <v>0.21428571428571427</v>
      </c>
      <c r="I45" s="99">
        <v>55</v>
      </c>
      <c r="J45" s="102">
        <v>17.020697167755898</v>
      </c>
      <c r="K45" s="101">
        <f t="shared" si="6"/>
        <v>0.30909090909090908</v>
      </c>
      <c r="L45" s="99">
        <v>38</v>
      </c>
      <c r="M45" s="100">
        <v>11.864840730124831</v>
      </c>
      <c r="N45" s="86">
        <v>0.26168831168831169</v>
      </c>
      <c r="O45" s="86">
        <f t="shared" si="2"/>
        <v>26.168831168831169</v>
      </c>
    </row>
    <row r="46" spans="1:15">
      <c r="A46" s="34" t="s">
        <v>354</v>
      </c>
      <c r="B46" s="34" t="s">
        <v>533</v>
      </c>
      <c r="C46" s="34" t="s">
        <v>516</v>
      </c>
      <c r="D46" s="119">
        <f t="shared" si="0"/>
        <v>83.180327868852459</v>
      </c>
      <c r="E46" s="158">
        <f t="shared" si="1"/>
        <v>0.20551199809931101</v>
      </c>
      <c r="F46" s="119">
        <f>VLOOKUP(A46,'All Charge Points'!A:F,6,FALSE)</f>
        <v>69</v>
      </c>
      <c r="G46" s="159">
        <f>VLOOKUP(A46,'All Charge Points'!A:G,7,FALSE)</f>
        <v>26.039308033692599</v>
      </c>
      <c r="H46" s="158">
        <f>VLOOKUP(A46,'All Charge Points'!A:H,8,FALSE)</f>
        <v>0.11594202898550725</v>
      </c>
      <c r="I46" s="119">
        <f>VLOOKUP(A46,'All Charge Points'!A:I,9,FALSE)</f>
        <v>61</v>
      </c>
      <c r="J46" s="159">
        <f>VLOOKUP(A46,'All Charge Points'!A:J,10,FALSE)</f>
        <v>22.983222247759102</v>
      </c>
      <c r="K46" s="158">
        <f>VLOOKUP(A46,'All Charge Points'!A:K,11,FALSE)</f>
        <v>0.29508196721311475</v>
      </c>
      <c r="L46" s="119">
        <f>VLOOKUP(A46,'All Charge Points'!A:L,12,FALSE)</f>
        <v>43</v>
      </c>
      <c r="M46" s="159">
        <f>VLOOKUP(A46,'All Charge Points'!A:M,13,FALSE)</f>
        <v>16.246585383362738</v>
      </c>
      <c r="N46" s="86">
        <v>0.20551199809931101</v>
      </c>
      <c r="O46" s="86">
        <f t="shared" si="2"/>
        <v>20.551199809931102</v>
      </c>
    </row>
    <row r="47" spans="1:15">
      <c r="A47" s="34" t="s">
        <v>551</v>
      </c>
      <c r="B47" s="34" t="s">
        <v>43</v>
      </c>
      <c r="C47" s="34" t="s">
        <v>516</v>
      </c>
      <c r="D47" s="119">
        <f t="shared" si="0"/>
        <v>78.188524590163937</v>
      </c>
      <c r="E47" s="158">
        <f t="shared" si="1"/>
        <v>0.14983124397299902</v>
      </c>
      <c r="F47" s="119">
        <f>VLOOKUP(A47&amp;"*",'All Charge Points'!A:F,6,FALSE)</f>
        <v>68</v>
      </c>
      <c r="G47" s="159">
        <f>VLOOKUP(A47&amp;"*",'All Charge Points'!A:G,7,FALSE)</f>
        <v>34.630800022408202</v>
      </c>
      <c r="H47" s="158">
        <f>VLOOKUP(A47&amp;"*",'All Charge Points'!A:H,8,FALSE)</f>
        <v>0.10294117647058823</v>
      </c>
      <c r="I47" s="119">
        <f>VLOOKUP(A47&amp;"*",'All Charge Points'!A:I,9,FALSE)</f>
        <v>61</v>
      </c>
      <c r="J47" s="159">
        <f>VLOOKUP(A47&amp;"*",'All Charge Points'!A:J,10,FALSE)</f>
        <v>31.560103889653401</v>
      </c>
      <c r="K47" s="158">
        <f>VLOOKUP(A47&amp;"*",'All Charge Points'!A:K,11,FALSE)</f>
        <v>0.19672131147540983</v>
      </c>
      <c r="L47" s="119">
        <f>VLOOKUP(A47&amp;"*",'All Charge Points'!A:L,12,FALSE)</f>
        <v>49</v>
      </c>
      <c r="M47" s="159">
        <f>VLOOKUP(A47&amp;"*",'All Charge Points'!A:M,13,FALSE)</f>
        <v>25.506751480953223</v>
      </c>
      <c r="N47" s="86">
        <v>0.14983124397299902</v>
      </c>
      <c r="O47" s="86">
        <f t="shared" si="2"/>
        <v>14.983124397299902</v>
      </c>
    </row>
    <row r="48" spans="1:15">
      <c r="A48" s="34" t="s">
        <v>335</v>
      </c>
      <c r="B48" s="34" t="s">
        <v>532</v>
      </c>
      <c r="C48" s="34" t="s">
        <v>516</v>
      </c>
      <c r="D48" s="119">
        <f t="shared" si="0"/>
        <v>79.464912280701753</v>
      </c>
      <c r="E48" s="158">
        <f t="shared" si="1"/>
        <v>0.16860165118679049</v>
      </c>
      <c r="F48" s="119">
        <f>VLOOKUP(A48,'All Charge Points'!A:F,6,FALSE)</f>
        <v>68</v>
      </c>
      <c r="G48" s="159">
        <f>VLOOKUP(A48,'All Charge Points'!A:G,7,FALSE)</f>
        <v>45.461534861643202</v>
      </c>
      <c r="H48" s="158">
        <f>VLOOKUP(A48,'All Charge Points'!A:H,8,FALSE)</f>
        <v>0.16176470588235295</v>
      </c>
      <c r="I48" s="119">
        <f>VLOOKUP(A48,'All Charge Points'!A:I,9,FALSE)</f>
        <v>57</v>
      </c>
      <c r="J48" s="159">
        <f>VLOOKUP(A48,'All Charge Points'!A:J,10,FALSE)</f>
        <v>38.117146697517001</v>
      </c>
      <c r="K48" s="158">
        <f>VLOOKUP(A48,'All Charge Points'!A:K,11,FALSE)</f>
        <v>0.17543859649122806</v>
      </c>
      <c r="L48" s="119">
        <f>VLOOKUP(A48,'All Charge Points'!A:L,12,FALSE)</f>
        <v>47</v>
      </c>
      <c r="M48" s="159">
        <f>VLOOKUP(A48,'All Charge Points'!A:M,13,FALSE)</f>
        <v>31.519931326787919</v>
      </c>
      <c r="N48" s="86">
        <v>0.16860165118679049</v>
      </c>
      <c r="O48" s="86">
        <f t="shared" si="2"/>
        <v>16.860165118679049</v>
      </c>
    </row>
    <row r="49" spans="1:15">
      <c r="A49" s="34" t="s">
        <v>380</v>
      </c>
      <c r="B49" s="34" t="s">
        <v>526</v>
      </c>
      <c r="C49" s="34" t="s">
        <v>516</v>
      </c>
      <c r="D49" s="119">
        <f t="shared" si="0"/>
        <v>68.714285714285708</v>
      </c>
      <c r="E49" s="158">
        <f t="shared" si="1"/>
        <v>4.1125541125541121E-2</v>
      </c>
      <c r="F49" s="119">
        <f>VLOOKUP(A49,'All Charge Points'!A:F,6,FALSE)</f>
        <v>66</v>
      </c>
      <c r="G49" s="159">
        <f>VLOOKUP(A49,'All Charge Points'!A:G,7,FALSE)</f>
        <v>32.6813567714781</v>
      </c>
      <c r="H49" s="158">
        <f>VLOOKUP(A49,'All Charge Points'!A:H,8,FALSE)</f>
        <v>-6.0606060606060608E-2</v>
      </c>
      <c r="I49" s="119">
        <f>VLOOKUP(A49,'All Charge Points'!A:I,9,FALSE)</f>
        <v>70</v>
      </c>
      <c r="J49" s="159">
        <f>VLOOKUP(A49,'All Charge Points'!A:J,10,FALSE)</f>
        <v>34.644032565390603</v>
      </c>
      <c r="K49" s="158">
        <f>VLOOKUP(A49,'All Charge Points'!A:K,11,FALSE)</f>
        <v>0.14285714285714285</v>
      </c>
      <c r="L49" s="119">
        <f>VLOOKUP(A49,'All Charge Points'!A:L,12,FALSE)</f>
        <v>60</v>
      </c>
      <c r="M49" s="159">
        <f>VLOOKUP(A49,'All Charge Points'!A:M,13,FALSE)</f>
        <v>29.628459122602564</v>
      </c>
      <c r="N49" s="86">
        <v>4.1125541125541121E-2</v>
      </c>
      <c r="O49" s="86">
        <f t="shared" si="2"/>
        <v>4.1125541125541121</v>
      </c>
    </row>
    <row r="50" spans="1:15">
      <c r="A50" s="34" t="s">
        <v>101</v>
      </c>
      <c r="B50" s="34" t="s">
        <v>21</v>
      </c>
      <c r="C50" s="34" t="s">
        <v>516</v>
      </c>
      <c r="D50" s="119">
        <f t="shared" si="0"/>
        <v>79.333333333333329</v>
      </c>
      <c r="E50" s="158">
        <f t="shared" si="1"/>
        <v>0.20202020202020202</v>
      </c>
      <c r="F50" s="119">
        <f>VLOOKUP(A50,'All Charge Points'!A:F,6,FALSE)</f>
        <v>66</v>
      </c>
      <c r="G50" s="159">
        <f>VLOOKUP(A50,'All Charge Points'!A:G,7,FALSE)</f>
        <v>32.572325367919198</v>
      </c>
      <c r="H50" s="158">
        <f>VLOOKUP(A50,'All Charge Points'!A:H,8,FALSE)</f>
        <v>0.18181818181818182</v>
      </c>
      <c r="I50" s="119">
        <f>VLOOKUP(A50,'All Charge Points'!A:I,9,FALSE)</f>
        <v>54</v>
      </c>
      <c r="J50" s="159">
        <f>VLOOKUP(A50,'All Charge Points'!A:J,10,FALSE)</f>
        <v>26.698441107688598</v>
      </c>
      <c r="K50" s="158">
        <f>VLOOKUP(A50,'All Charge Points'!A:K,11,FALSE)</f>
        <v>0.22222222222222221</v>
      </c>
      <c r="L50" s="119">
        <f>VLOOKUP(A50,'All Charge Points'!A:L,12,FALSE)</f>
        <v>42</v>
      </c>
      <c r="M50" s="159">
        <f>VLOOKUP(A50,'All Charge Points'!A:M,13,FALSE)</f>
        <v>20.89126098656493</v>
      </c>
      <c r="N50" s="86">
        <v>0.20202020202020202</v>
      </c>
      <c r="O50" s="86">
        <f t="shared" si="2"/>
        <v>20.202020202020201</v>
      </c>
    </row>
    <row r="51" spans="1:15">
      <c r="A51" s="34" t="s">
        <v>92</v>
      </c>
      <c r="B51" s="34" t="s">
        <v>23</v>
      </c>
      <c r="C51" s="34" t="s">
        <v>516</v>
      </c>
      <c r="D51" s="119">
        <f t="shared" si="0"/>
        <v>71.305084745762713</v>
      </c>
      <c r="E51" s="158">
        <f t="shared" si="1"/>
        <v>9.7001303780964804E-2</v>
      </c>
      <c r="F51" s="119">
        <f>VLOOKUP(A51,'All Charge Points'!A:F,6,FALSE)</f>
        <v>65</v>
      </c>
      <c r="G51" s="159">
        <f>VLOOKUP(A51,'All Charge Points'!A:G,7,FALSE)</f>
        <v>25.310146643095798</v>
      </c>
      <c r="H51" s="158">
        <f>VLOOKUP(A51,'All Charge Points'!A:H,8,FALSE)</f>
        <v>9.2307692307692313E-2</v>
      </c>
      <c r="I51" s="119">
        <f>VLOOKUP(A51,'All Charge Points'!A:I,9,FALSE)</f>
        <v>59</v>
      </c>
      <c r="J51" s="159">
        <f>VLOOKUP(A51,'All Charge Points'!A:J,10,FALSE)</f>
        <v>22.930253165540801</v>
      </c>
      <c r="K51" s="158">
        <f>VLOOKUP(A51,'All Charge Points'!A:K,11,FALSE)</f>
        <v>0.10169491525423729</v>
      </c>
      <c r="L51" s="119">
        <f>VLOOKUP(A51,'All Charge Points'!A:L,12,FALSE)</f>
        <v>53</v>
      </c>
      <c r="M51" s="159">
        <f>VLOOKUP(A51,'All Charge Points'!A:M,13,FALSE)</f>
        <v>20.608615178828341</v>
      </c>
      <c r="N51" s="86">
        <v>9.7001303780964804E-2</v>
      </c>
      <c r="O51" s="86">
        <f t="shared" si="2"/>
        <v>9.70013037809648</v>
      </c>
    </row>
    <row r="52" spans="1:15">
      <c r="A52" s="34" t="s">
        <v>434</v>
      </c>
      <c r="B52" s="34" t="s">
        <v>519</v>
      </c>
      <c r="C52" s="34" t="s">
        <v>516</v>
      </c>
      <c r="D52" s="119">
        <f t="shared" si="0"/>
        <v>82.267857142857139</v>
      </c>
      <c r="E52" s="158">
        <f t="shared" si="1"/>
        <v>0.26565934065934066</v>
      </c>
      <c r="F52" s="119">
        <f>VLOOKUP(A52,'All Charge Points'!A:F,6,FALSE)</f>
        <v>65</v>
      </c>
      <c r="G52" s="159">
        <f>VLOOKUP(A52,'All Charge Points'!A:G,7,FALSE)</f>
        <v>18.487337595849699</v>
      </c>
      <c r="H52" s="158">
        <f>VLOOKUP(A52,'All Charge Points'!A:H,8,FALSE)</f>
        <v>0.13846153846153847</v>
      </c>
      <c r="I52" s="119">
        <f>VLOOKUP(A52,'All Charge Points'!A:I,9,FALSE)</f>
        <v>56</v>
      </c>
      <c r="J52" s="159">
        <f>VLOOKUP(A52,'All Charge Points'!A:J,10,FALSE)</f>
        <v>16.077539677071101</v>
      </c>
      <c r="K52" s="158">
        <f>VLOOKUP(A52,'All Charge Points'!A:K,11,FALSE)</f>
        <v>0.39285714285714285</v>
      </c>
      <c r="L52" s="119">
        <f>VLOOKUP(A52,'All Charge Points'!A:L,12,FALSE)</f>
        <v>34</v>
      </c>
      <c r="M52" s="159">
        <f>VLOOKUP(A52,'All Charge Points'!A:M,13,FALSE)</f>
        <v>9.8539870970733663</v>
      </c>
      <c r="N52" s="86">
        <v>0.26565934065934066</v>
      </c>
      <c r="O52" s="86">
        <f t="shared" si="2"/>
        <v>26.565934065934066</v>
      </c>
    </row>
    <row r="53" spans="1:15">
      <c r="A53" s="34" t="s">
        <v>178</v>
      </c>
      <c r="B53" s="34" t="s">
        <v>32</v>
      </c>
      <c r="C53" s="34" t="s">
        <v>516</v>
      </c>
      <c r="D53" s="119">
        <f t="shared" si="0"/>
        <v>79.230769230769226</v>
      </c>
      <c r="E53" s="158">
        <f t="shared" si="1"/>
        <v>0.23798076923076922</v>
      </c>
      <c r="F53" s="119">
        <f>VLOOKUP(A53,'All Charge Points'!A:F,6,FALSE)</f>
        <v>64</v>
      </c>
      <c r="G53" s="159">
        <f>VLOOKUP(A53,'All Charge Points'!A:G,7,FALSE)</f>
        <v>36.966014370538097</v>
      </c>
      <c r="H53" s="158">
        <f>VLOOKUP(A53,'All Charge Points'!A:H,8,FALSE)</f>
        <v>0.1875</v>
      </c>
      <c r="I53" s="119">
        <f>VLOOKUP(A53,'All Charge Points'!A:I,9,FALSE)</f>
        <v>52</v>
      </c>
      <c r="J53" s="159">
        <f>VLOOKUP(A53,'All Charge Points'!A:J,10,FALSE)</f>
        <v>30.263173210107901</v>
      </c>
      <c r="K53" s="158">
        <f>VLOOKUP(A53,'All Charge Points'!A:K,11,FALSE)</f>
        <v>0.28846153846153844</v>
      </c>
      <c r="L53" s="119">
        <f>VLOOKUP(A53,'All Charge Points'!A:L,12,FALSE)</f>
        <v>37</v>
      </c>
      <c r="M53" s="159">
        <f>VLOOKUP(A53,'All Charge Points'!A:M,13,FALSE)</f>
        <v>21.770468653467095</v>
      </c>
      <c r="N53" s="86">
        <v>0.23798076923076922</v>
      </c>
      <c r="O53" s="86">
        <f t="shared" si="2"/>
        <v>23.798076923076923</v>
      </c>
    </row>
    <row r="54" spans="1:15">
      <c r="A54" s="34" t="s">
        <v>205</v>
      </c>
      <c r="B54" s="34" t="s">
        <v>35</v>
      </c>
      <c r="C54" s="34" t="s">
        <v>516</v>
      </c>
      <c r="D54" s="119">
        <f t="shared" si="0"/>
        <v>83.554054054054063</v>
      </c>
      <c r="E54" s="158">
        <f t="shared" si="1"/>
        <v>0.30553209459459463</v>
      </c>
      <c r="F54" s="119">
        <f>VLOOKUP(A54,'All Charge Points'!A:F,6,FALSE)</f>
        <v>64</v>
      </c>
      <c r="G54" s="159">
        <f>VLOOKUP(A54,'All Charge Points'!A:G,7,FALSE)</f>
        <v>63.968655358874202</v>
      </c>
      <c r="H54" s="158">
        <f>VLOOKUP(A54,'All Charge Points'!A:H,8,FALSE)</f>
        <v>0.421875</v>
      </c>
      <c r="I54" s="119">
        <f>VLOOKUP(A54,'All Charge Points'!A:I,9,FALSE)</f>
        <v>37</v>
      </c>
      <c r="J54" s="159">
        <f>VLOOKUP(A54,'All Charge Points'!A:J,10,FALSE)</f>
        <v>37.261201019144202</v>
      </c>
      <c r="K54" s="158">
        <f>VLOOKUP(A54,'All Charge Points'!A:K,11,FALSE)</f>
        <v>0.1891891891891892</v>
      </c>
      <c r="L54" s="119">
        <f>VLOOKUP(A54,'All Charge Points'!A:L,12,FALSE)</f>
        <v>30</v>
      </c>
      <c r="M54" s="159">
        <f>VLOOKUP(A54,'All Charge Points'!A:M,13,FALSE)</f>
        <v>30.291097446460487</v>
      </c>
      <c r="N54" s="86">
        <v>0.30553209459459463</v>
      </c>
      <c r="O54" s="86">
        <f t="shared" si="2"/>
        <v>30.553209459459463</v>
      </c>
    </row>
    <row r="55" spans="1:15">
      <c r="A55" s="34" t="s">
        <v>546</v>
      </c>
      <c r="B55" s="34" t="s">
        <v>519</v>
      </c>
      <c r="C55" s="34" t="s">
        <v>516</v>
      </c>
      <c r="D55" s="119">
        <f t="shared" si="0"/>
        <v>74.84210526315789</v>
      </c>
      <c r="E55" s="158">
        <f t="shared" si="1"/>
        <v>0.18796992481203006</v>
      </c>
      <c r="F55" s="119">
        <v>63</v>
      </c>
      <c r="G55" s="159">
        <v>14.2763262253847</v>
      </c>
      <c r="H55" s="158">
        <v>9.5238095238095233E-2</v>
      </c>
      <c r="I55" s="119">
        <v>57</v>
      </c>
      <c r="J55" s="159">
        <v>12.960819669521801</v>
      </c>
      <c r="K55" s="158">
        <v>0.2807017543859649</v>
      </c>
      <c r="L55" s="119">
        <v>41</v>
      </c>
      <c r="M55" s="159">
        <v>9.3452192365639686</v>
      </c>
      <c r="N55" s="86">
        <v>0.18796992481203006</v>
      </c>
      <c r="O55" s="86">
        <f t="shared" si="2"/>
        <v>18.796992481203006</v>
      </c>
    </row>
    <row r="56" spans="1:15">
      <c r="A56" s="34" t="s">
        <v>334</v>
      </c>
      <c r="B56" s="34" t="s">
        <v>532</v>
      </c>
      <c r="C56" s="34" t="s">
        <v>516</v>
      </c>
      <c r="D56" s="119">
        <f t="shared" si="0"/>
        <v>76.009803921568633</v>
      </c>
      <c r="E56" s="158">
        <f t="shared" si="1"/>
        <v>0.22596457938013917</v>
      </c>
      <c r="F56" s="119">
        <f>VLOOKUP(A56,'All Charge Points'!A:F,6,FALSE)</f>
        <v>62</v>
      </c>
      <c r="G56" s="159">
        <f>VLOOKUP(A56,'All Charge Points'!A:G,7,FALSE)</f>
        <v>38.668554357384799</v>
      </c>
      <c r="H56" s="158">
        <f>VLOOKUP(A56,'All Charge Points'!A:H,8,FALSE)</f>
        <v>0.17741935483870969</v>
      </c>
      <c r="I56" s="119">
        <f>VLOOKUP(A56,'All Charge Points'!A:I,9,FALSE)</f>
        <v>51</v>
      </c>
      <c r="J56" s="159">
        <f>VLOOKUP(A56,'All Charge Points'!A:J,10,FALSE)</f>
        <v>31.524292248732799</v>
      </c>
      <c r="K56" s="158">
        <f>VLOOKUP(A56,'All Charge Points'!A:K,11,FALSE)</f>
        <v>0.27450980392156865</v>
      </c>
      <c r="L56" s="119">
        <f>VLOOKUP(A56,'All Charge Points'!A:L,12,FALSE)</f>
        <v>37</v>
      </c>
      <c r="M56" s="159">
        <f>VLOOKUP(A56,'All Charge Points'!A:M,13,FALSE)</f>
        <v>22.671151878335568</v>
      </c>
      <c r="N56" s="86">
        <v>0.22596457938013917</v>
      </c>
      <c r="O56" s="86">
        <f t="shared" si="2"/>
        <v>22.596457938013916</v>
      </c>
    </row>
    <row r="57" spans="1:15">
      <c r="A57" s="34" t="s">
        <v>109</v>
      </c>
      <c r="B57" s="34" t="s">
        <v>26</v>
      </c>
      <c r="C57" s="34" t="s">
        <v>516</v>
      </c>
      <c r="D57" s="119">
        <f t="shared" si="0"/>
        <v>73.989361702127667</v>
      </c>
      <c r="E57" s="158">
        <f t="shared" si="1"/>
        <v>0.27567865003668379</v>
      </c>
      <c r="F57" s="119">
        <f>VLOOKUP(A57,'All Charge Points'!A:F,6,FALSE)</f>
        <v>58</v>
      </c>
      <c r="G57" s="159">
        <f>VLOOKUP(A57,'All Charge Points'!A:G,7,FALSE)</f>
        <v>30.923767581228201</v>
      </c>
      <c r="H57" s="158">
        <f>VLOOKUP(A57,'All Charge Points'!A:H,8,FALSE)</f>
        <v>0.18965517241379309</v>
      </c>
      <c r="I57" s="119">
        <f>VLOOKUP(A57,'All Charge Points'!A:I,9,FALSE)</f>
        <v>47</v>
      </c>
      <c r="J57" s="159">
        <f>VLOOKUP(A57,'All Charge Points'!A:J,10,FALSE)</f>
        <v>25.106971725276299</v>
      </c>
      <c r="K57" s="158">
        <f>VLOOKUP(A57,'All Charge Points'!A:K,11,FALSE)</f>
        <v>0.36170212765957449</v>
      </c>
      <c r="L57" s="119">
        <f>VLOOKUP(A57,'All Charge Points'!A:L,12,FALSE)</f>
        <v>30</v>
      </c>
      <c r="M57" s="159">
        <f>VLOOKUP(A57,'All Charge Points'!A:M,13,FALSE)</f>
        <v>16.141007844529813</v>
      </c>
      <c r="N57" s="86">
        <v>0.27567865003668379</v>
      </c>
      <c r="O57" s="86">
        <f t="shared" si="2"/>
        <v>27.567865003668381</v>
      </c>
    </row>
    <row r="58" spans="1:15">
      <c r="A58" s="34" t="s">
        <v>371</v>
      </c>
      <c r="B58" s="34" t="s">
        <v>47</v>
      </c>
      <c r="C58" s="34" t="s">
        <v>516</v>
      </c>
      <c r="D58" s="119">
        <f t="shared" si="0"/>
        <v>73.833333333333329</v>
      </c>
      <c r="E58" s="158">
        <f t="shared" si="1"/>
        <v>0.27298850574712641</v>
      </c>
      <c r="F58" s="119">
        <f>VLOOKUP(A58,'All Charge Points'!A:F,6,FALSE)</f>
        <v>58</v>
      </c>
      <c r="G58" s="159">
        <f>VLOOKUP(A58,'All Charge Points'!A:G,7,FALSE)</f>
        <v>38.576141321698401</v>
      </c>
      <c r="H58" s="158">
        <f>VLOOKUP(A58,'All Charge Points'!A:H,8,FALSE)</f>
        <v>0.37931034482758619</v>
      </c>
      <c r="I58" s="119">
        <f>VLOOKUP(A58,'All Charge Points'!A:I,9,FALSE)</f>
        <v>36</v>
      </c>
      <c r="J58" s="159">
        <f>VLOOKUP(A58,'All Charge Points'!A:J,10,FALSE)</f>
        <v>24.161398139572299</v>
      </c>
      <c r="K58" s="158">
        <f>VLOOKUP(A58,'All Charge Points'!A:K,11,FALSE)</f>
        <v>0.16666666666666666</v>
      </c>
      <c r="L58" s="119">
        <f>VLOOKUP(A58,'All Charge Points'!A:L,12,FALSE)</f>
        <v>30</v>
      </c>
      <c r="M58" s="159">
        <f>VLOOKUP(A58,'All Charge Points'!A:M,13,FALSE)</f>
        <v>20.285484383557939</v>
      </c>
      <c r="N58" s="86">
        <v>0.27298850574712641</v>
      </c>
      <c r="O58" s="86">
        <f t="shared" si="2"/>
        <v>27.298850574712642</v>
      </c>
    </row>
    <row r="59" spans="1:15">
      <c r="A59" s="34" t="s">
        <v>353</v>
      </c>
      <c r="B59" s="34" t="s">
        <v>533</v>
      </c>
      <c r="C59" s="34" t="s">
        <v>516</v>
      </c>
      <c r="D59" s="119">
        <f t="shared" si="0"/>
        <v>69.88297872340425</v>
      </c>
      <c r="E59" s="158">
        <f t="shared" si="1"/>
        <v>0.22601717058603957</v>
      </c>
      <c r="F59" s="119">
        <f>VLOOKUP(A59,'All Charge Points'!A:F,6,FALSE)</f>
        <v>57</v>
      </c>
      <c r="G59" s="159">
        <f>VLOOKUP(A59,'All Charge Points'!A:G,7,FALSE)</f>
        <v>18.2233802771872</v>
      </c>
      <c r="H59" s="158">
        <f>VLOOKUP(A59,'All Charge Points'!A:H,8,FALSE)</f>
        <v>0.17543859649122806</v>
      </c>
      <c r="I59" s="119">
        <f>VLOOKUP(A59,'All Charge Points'!A:I,9,FALSE)</f>
        <v>47</v>
      </c>
      <c r="J59" s="159">
        <f>VLOOKUP(A59,'All Charge Points'!A:J,10,FALSE)</f>
        <v>15.0694154990541</v>
      </c>
      <c r="K59" s="158">
        <f>VLOOKUP(A59,'All Charge Points'!A:K,11,FALSE)</f>
        <v>0.27659574468085107</v>
      </c>
      <c r="L59" s="119">
        <f>VLOOKUP(A59,'All Charge Points'!A:L,12,FALSE)</f>
        <v>34</v>
      </c>
      <c r="M59" s="159">
        <f>VLOOKUP(A59,'All Charge Points'!A:M,13,FALSE)</f>
        <v>10.948599545311101</v>
      </c>
      <c r="N59" s="86">
        <v>0.22601717058603957</v>
      </c>
      <c r="O59" s="86">
        <f t="shared" si="2"/>
        <v>22.601717058603956</v>
      </c>
    </row>
    <row r="60" spans="1:15">
      <c r="A60" s="34" t="s">
        <v>403</v>
      </c>
      <c r="B60" s="34" t="s">
        <v>553</v>
      </c>
      <c r="C60" s="34" t="s">
        <v>548</v>
      </c>
      <c r="D60" s="119">
        <f t="shared" si="0"/>
        <v>76.961538461538467</v>
      </c>
      <c r="E60" s="158">
        <f t="shared" si="1"/>
        <v>0.3502024291497976</v>
      </c>
      <c r="F60" s="119">
        <f>VLOOKUP(A60,'All Charge Points'!A:F,6,FALSE)</f>
        <v>57</v>
      </c>
      <c r="G60" s="159">
        <f>VLOOKUP(A60,'All Charge Points'!A:G,7,FALSE)</f>
        <v>23.1178238421823</v>
      </c>
      <c r="H60" s="158">
        <f>VLOOKUP(A60,'All Charge Points'!A:H,8,FALSE)</f>
        <v>0.31578947368421051</v>
      </c>
      <c r="I60" s="119">
        <f>VLOOKUP(A60,'All Charge Points'!A:I,9,FALSE)</f>
        <v>39</v>
      </c>
      <c r="J60" s="159">
        <f>VLOOKUP(A60,'All Charge Points'!A:J,10,FALSE)</f>
        <v>15.789921171854999</v>
      </c>
      <c r="K60" s="158">
        <f>VLOOKUP(A60,'All Charge Points'!A:K,11,FALSE)</f>
        <v>0.38461538461538464</v>
      </c>
      <c r="L60" s="119">
        <f>VLOOKUP(A60,'All Charge Points'!A:L,12,FALSE)</f>
        <v>24</v>
      </c>
      <c r="M60" s="159">
        <f>VLOOKUP(A60,'All Charge Points'!A:M,13,FALSE)</f>
        <v>9.7376514407666779</v>
      </c>
      <c r="N60" s="86">
        <v>0.3502024291497976</v>
      </c>
      <c r="O60" s="86">
        <f t="shared" si="2"/>
        <v>35.020242914979761</v>
      </c>
    </row>
    <row r="61" spans="1:15">
      <c r="A61" s="34" t="s">
        <v>64</v>
      </c>
      <c r="B61" s="34" t="s">
        <v>21</v>
      </c>
      <c r="C61" s="34" t="s">
        <v>516</v>
      </c>
      <c r="D61" s="119">
        <f t="shared" si="0"/>
        <v>71.5</v>
      </c>
      <c r="E61" s="158">
        <f t="shared" si="1"/>
        <v>0.2767857142857143</v>
      </c>
      <c r="F61" s="119">
        <f>VLOOKUP(A61,'All Charge Points'!A:F,6,FALSE)</f>
        <v>56</v>
      </c>
      <c r="G61" s="159">
        <f>VLOOKUP(A61,'All Charge Points'!A:G,7,FALSE)</f>
        <v>44.777432174184199</v>
      </c>
      <c r="H61" s="158">
        <f>VLOOKUP(A61,'All Charge Points'!A:H,8,FALSE)</f>
        <v>0.42857142857142855</v>
      </c>
      <c r="I61" s="119">
        <f>VLOOKUP(A61,'All Charge Points'!A:I,9,FALSE)</f>
        <v>32</v>
      </c>
      <c r="J61" s="159">
        <f>VLOOKUP(A61,'All Charge Points'!A:J,10,FALSE)</f>
        <v>25.6414365614833</v>
      </c>
      <c r="K61" s="158">
        <f>VLOOKUP(A61,'All Charge Points'!A:K,11,FALSE)</f>
        <v>0.125</v>
      </c>
      <c r="L61" s="119">
        <f>VLOOKUP(A61,'All Charge Points'!A:L,12,FALSE)</f>
        <v>28</v>
      </c>
      <c r="M61" s="159">
        <f>VLOOKUP(A61,'All Charge Points'!A:M,13,FALSE)</f>
        <v>22.264985130170647</v>
      </c>
      <c r="N61" s="86">
        <v>0.2767857142857143</v>
      </c>
      <c r="O61" s="86">
        <f t="shared" si="2"/>
        <v>27.678571428571431</v>
      </c>
    </row>
    <row r="62" spans="1:15">
      <c r="A62" s="34" t="s">
        <v>366</v>
      </c>
      <c r="B62" s="34" t="s">
        <v>46</v>
      </c>
      <c r="C62" s="34" t="s">
        <v>516</v>
      </c>
      <c r="D62" s="119">
        <f t="shared" si="0"/>
        <v>58.561224489795919</v>
      </c>
      <c r="E62" s="158">
        <f t="shared" si="1"/>
        <v>6.4749536178107608E-2</v>
      </c>
      <c r="F62" s="119">
        <f>VLOOKUP(A62,'All Charge Points'!A:F,6,FALSE)</f>
        <v>55</v>
      </c>
      <c r="G62" s="159">
        <f>VLOOKUP(A62,'All Charge Points'!A:G,7,FALSE)</f>
        <v>40.447422028401398</v>
      </c>
      <c r="H62" s="158">
        <f>VLOOKUP(A62,'All Charge Points'!A:H,8,FALSE)</f>
        <v>0.10909090909090909</v>
      </c>
      <c r="I62" s="119">
        <f>VLOOKUP(A62,'All Charge Points'!A:I,9,FALSE)</f>
        <v>49</v>
      </c>
      <c r="J62" s="159">
        <f>VLOOKUP(A62,'All Charge Points'!A:J,10,FALSE)</f>
        <v>35.789150774579397</v>
      </c>
      <c r="K62" s="158">
        <f>VLOOKUP(A62,'All Charge Points'!A:K,11,FALSE)</f>
        <v>2.0408163265306121E-2</v>
      </c>
      <c r="L62" s="119">
        <f>VLOOKUP(A62,'All Charge Points'!A:L,12,FALSE)</f>
        <v>48</v>
      </c>
      <c r="M62" s="159">
        <f>VLOOKUP(A62,'All Charge Points'!A:M,13,FALSE)</f>
        <v>34.900968501875923</v>
      </c>
      <c r="N62" s="86">
        <v>6.4749536178107608E-2</v>
      </c>
      <c r="O62" s="86">
        <f t="shared" si="2"/>
        <v>6.474953617810761</v>
      </c>
    </row>
    <row r="63" spans="1:15">
      <c r="A63" s="34" t="s">
        <v>78</v>
      </c>
      <c r="B63" s="34" t="s">
        <v>23</v>
      </c>
      <c r="C63" s="34" t="s">
        <v>516</v>
      </c>
      <c r="D63" s="119">
        <f t="shared" si="0"/>
        <v>76.534482758620697</v>
      </c>
      <c r="E63" s="158">
        <f t="shared" si="1"/>
        <v>0.39153605015673981</v>
      </c>
      <c r="F63" s="119">
        <f>VLOOKUP(A63,'All Charge Points'!A:F,6,FALSE)</f>
        <v>55</v>
      </c>
      <c r="G63" s="159">
        <f>VLOOKUP(A63,'All Charge Points'!A:G,7,FALSE)</f>
        <v>52.415896311826899</v>
      </c>
      <c r="H63" s="158">
        <f>VLOOKUP(A63,'All Charge Points'!A:H,8,FALSE)</f>
        <v>0.47272727272727272</v>
      </c>
      <c r="I63" s="119">
        <f>VLOOKUP(A63,'All Charge Points'!A:I,9,FALSE)</f>
        <v>29</v>
      </c>
      <c r="J63" s="159">
        <f>VLOOKUP(A63,'All Charge Points'!A:J,10,FALSE)</f>
        <v>27.645376549094301</v>
      </c>
      <c r="K63" s="158">
        <f>VLOOKUP(A63,'All Charge Points'!A:K,11,FALSE)</f>
        <v>0.31034482758620691</v>
      </c>
      <c r="L63" s="119">
        <f>VLOOKUP(A63,'All Charge Points'!A:L,12,FALSE)</f>
        <v>20</v>
      </c>
      <c r="M63" s="159">
        <f>VLOOKUP(A63,'All Charge Points'!A:M,13,FALSE)</f>
        <v>19.115341973467903</v>
      </c>
      <c r="N63" s="86">
        <v>0.39153605015673981</v>
      </c>
      <c r="O63" s="86">
        <f t="shared" si="2"/>
        <v>39.153605015673982</v>
      </c>
    </row>
    <row r="64" spans="1:15">
      <c r="A64" s="34" t="s">
        <v>252</v>
      </c>
      <c r="B64" s="34" t="s">
        <v>562</v>
      </c>
      <c r="C64" s="34" t="s">
        <v>563</v>
      </c>
      <c r="D64" s="119">
        <f t="shared" si="0"/>
        <v>58.785714285714285</v>
      </c>
      <c r="E64" s="158">
        <f t="shared" si="1"/>
        <v>0.10916442048517519</v>
      </c>
      <c r="F64" s="119">
        <f>VLOOKUP(A64,'All Charge Points'!A:F,6,FALSE)</f>
        <v>53</v>
      </c>
      <c r="G64" s="159">
        <f>VLOOKUP(A64,'All Charge Points'!A:G,7,FALSE)</f>
        <v>15.471742176553001</v>
      </c>
      <c r="H64" s="158">
        <f>VLOOKUP(A64,'All Charge Points'!A:H,8,FALSE)</f>
        <v>7.5471698113207544E-2</v>
      </c>
      <c r="I64" s="119">
        <f>VLOOKUP(A64,'All Charge Points'!A:I,9,FALSE)</f>
        <v>49</v>
      </c>
      <c r="J64" s="159">
        <f>VLOOKUP(A64,'All Charge Points'!A:J,10,FALSE)</f>
        <v>14.2631759726612</v>
      </c>
      <c r="K64" s="158">
        <f>VLOOKUP(A64,'All Charge Points'!A:K,11,FALSE)</f>
        <v>0.14285714285714285</v>
      </c>
      <c r="L64" s="119">
        <f>VLOOKUP(A64,'All Charge Points'!A:L,12,FALSE)</f>
        <v>42</v>
      </c>
      <c r="M64" s="159">
        <f>VLOOKUP(A64,'All Charge Points'!A:M,13,FALSE)</f>
        <v>11.992617227833399</v>
      </c>
      <c r="N64" s="86">
        <v>0.10916442048517519</v>
      </c>
      <c r="O64" s="86">
        <f t="shared" si="2"/>
        <v>10.916442048517519</v>
      </c>
    </row>
    <row r="65" spans="1:15">
      <c r="A65" s="34" t="s">
        <v>237</v>
      </c>
      <c r="B65" s="34" t="s">
        <v>38</v>
      </c>
      <c r="C65" s="34" t="s">
        <v>516</v>
      </c>
      <c r="D65" s="119">
        <f t="shared" si="0"/>
        <v>63.653061224489797</v>
      </c>
      <c r="E65" s="158">
        <f t="shared" si="1"/>
        <v>0.20100115517905273</v>
      </c>
      <c r="F65" s="119">
        <f>VLOOKUP(A65,'All Charge Points'!A:F,6,FALSE)</f>
        <v>53</v>
      </c>
      <c r="G65" s="159">
        <f>VLOOKUP(A65,'All Charge Points'!A:G,7,FALSE)</f>
        <v>32.808195858738998</v>
      </c>
      <c r="H65" s="158">
        <f>VLOOKUP(A65,'All Charge Points'!A:H,8,FALSE)</f>
        <v>7.5471698113207544E-2</v>
      </c>
      <c r="I65" s="119">
        <f>VLOOKUP(A65,'All Charge Points'!A:I,9,FALSE)</f>
        <v>49</v>
      </c>
      <c r="J65" s="159">
        <f>VLOOKUP(A65,'All Charge Points'!A:J,10,FALSE)</f>
        <v>30.466763248378701</v>
      </c>
      <c r="K65" s="158">
        <f>VLOOKUP(A65,'All Charge Points'!A:K,11,FALSE)</f>
        <v>0.32653061224489793</v>
      </c>
      <c r="L65" s="119">
        <f>VLOOKUP(A65,'All Charge Points'!A:L,12,FALSE)</f>
        <v>33</v>
      </c>
      <c r="M65" s="159">
        <f>VLOOKUP(A65,'All Charge Points'!A:M,13,FALSE)</f>
        <v>20.556521089121865</v>
      </c>
      <c r="N65" s="86">
        <v>0.20100115517905273</v>
      </c>
      <c r="O65" s="86">
        <f t="shared" si="2"/>
        <v>20.100115517905273</v>
      </c>
    </row>
    <row r="66" spans="1:15">
      <c r="A66" s="34" t="s">
        <v>190</v>
      </c>
      <c r="B66" s="34" t="s">
        <v>33</v>
      </c>
      <c r="C66" s="34" t="s">
        <v>516</v>
      </c>
      <c r="D66" s="119">
        <f t="shared" si="0"/>
        <v>61.108695652173914</v>
      </c>
      <c r="E66" s="158">
        <f t="shared" si="1"/>
        <v>0.15299425758818702</v>
      </c>
      <c r="F66" s="119">
        <f>VLOOKUP(A66,'All Charge Points'!A:F,6,FALSE)</f>
        <v>53</v>
      </c>
      <c r="G66" s="159">
        <f>VLOOKUP(A66,'All Charge Points'!A:G,7,FALSE)</f>
        <v>36.768021533573403</v>
      </c>
      <c r="H66" s="158">
        <f>VLOOKUP(A66,'All Charge Points'!A:H,8,FALSE)</f>
        <v>0.13207547169811321</v>
      </c>
      <c r="I66" s="119">
        <f>VLOOKUP(A66,'All Charge Points'!A:I,9,FALSE)</f>
        <v>46</v>
      </c>
      <c r="J66" s="159">
        <f>VLOOKUP(A66,'All Charge Points'!A:J,10,FALSE)</f>
        <v>32.137492576937802</v>
      </c>
      <c r="K66" s="158">
        <f>VLOOKUP(A66,'All Charge Points'!A:K,11,FALSE)</f>
        <v>0.17391304347826086</v>
      </c>
      <c r="L66" s="119">
        <f>VLOOKUP(A66,'All Charge Points'!A:L,12,FALSE)</f>
        <v>38</v>
      </c>
      <c r="M66" s="159">
        <f>VLOOKUP(A66,'All Charge Points'!A:M,13,FALSE)</f>
        <v>26.794906147315572</v>
      </c>
      <c r="N66" s="86">
        <v>0.15299425758818702</v>
      </c>
      <c r="O66" s="86">
        <f t="shared" si="2"/>
        <v>15.299425758818701</v>
      </c>
    </row>
    <row r="67" spans="1:15">
      <c r="A67" s="34" t="s">
        <v>100</v>
      </c>
      <c r="B67" s="34" t="s">
        <v>521</v>
      </c>
      <c r="C67" s="34" t="s">
        <v>516</v>
      </c>
      <c r="D67" s="119">
        <f t="shared" si="0"/>
        <v>51.144067796610173</v>
      </c>
      <c r="E67" s="158">
        <f t="shared" si="1"/>
        <v>-1.6460234680573657E-2</v>
      </c>
      <c r="F67" s="119">
        <f>VLOOKUP(A67,'All Charge Points'!A:F,6,FALSE)</f>
        <v>52</v>
      </c>
      <c r="G67" s="159">
        <f>VLOOKUP(A67,'All Charge Points'!A:G,7,FALSE)</f>
        <v>24.352778089992899</v>
      </c>
      <c r="H67" s="158">
        <f>VLOOKUP(A67,'All Charge Points'!A:H,8,FALSE)</f>
        <v>-0.13461538461538461</v>
      </c>
      <c r="I67" s="119">
        <f>VLOOKUP(A67,'All Charge Points'!A:I,9,FALSE)</f>
        <v>59</v>
      </c>
      <c r="J67" s="159">
        <f>VLOOKUP(A67,'All Charge Points'!A:J,10,FALSE)</f>
        <v>27.692769840226799</v>
      </c>
      <c r="K67" s="158">
        <f>VLOOKUP(A67,'All Charge Points'!A:K,11,FALSE)</f>
        <v>0.10169491525423729</v>
      </c>
      <c r="L67" s="119">
        <f>VLOOKUP(A67,'All Charge Points'!A:L,12,FALSE)</f>
        <v>53</v>
      </c>
      <c r="M67" s="159">
        <f>VLOOKUP(A67,'All Charge Points'!A:M,13,FALSE)</f>
        <v>24.753746923296077</v>
      </c>
      <c r="N67" s="86">
        <v>-1.6460234680573657E-2</v>
      </c>
      <c r="O67" s="86">
        <f t="shared" si="2"/>
        <v>-1.6460234680573658</v>
      </c>
    </row>
    <row r="68" spans="1:15">
      <c r="A68" s="34" t="s">
        <v>220</v>
      </c>
      <c r="B68" s="34" t="s">
        <v>37</v>
      </c>
      <c r="C68" s="34" t="s">
        <v>516</v>
      </c>
      <c r="D68" s="119">
        <f t="shared" si="0"/>
        <v>54.523809523809526</v>
      </c>
      <c r="E68" s="158">
        <f t="shared" si="1"/>
        <v>4.8534798534798543E-2</v>
      </c>
      <c r="F68" s="119">
        <f>VLOOKUP(A68,'All Charge Points'!A:F,6,FALSE)</f>
        <v>52</v>
      </c>
      <c r="G68" s="159">
        <f>VLOOKUP(A68,'All Charge Points'!A:G,7,FALSE)</f>
        <v>36.574129430217297</v>
      </c>
      <c r="H68" s="158">
        <f>VLOOKUP(A68,'All Charge Points'!A:H,8,FALSE)</f>
        <v>0.19230769230769232</v>
      </c>
      <c r="I68" s="119">
        <f>VLOOKUP(A68,'All Charge Points'!A:I,9,FALSE)</f>
        <v>42</v>
      </c>
      <c r="J68" s="159">
        <f>VLOOKUP(A68,'All Charge Points'!A:J,10,FALSE)</f>
        <v>29.8777147816437</v>
      </c>
      <c r="K68" s="158">
        <f>VLOOKUP(A68,'All Charge Points'!A:K,11,FALSE)</f>
        <v>-9.5238095238095233E-2</v>
      </c>
      <c r="L68" s="119">
        <f>VLOOKUP(A68,'All Charge Points'!A:L,12,FALSE)</f>
        <v>46</v>
      </c>
      <c r="M68" s="159">
        <f>VLOOKUP(A68,'All Charge Points'!A:M,13,FALSE)</f>
        <v>32.592445637926268</v>
      </c>
      <c r="N68" s="86">
        <v>4.8534798534798543E-2</v>
      </c>
      <c r="O68" s="86">
        <f t="shared" si="2"/>
        <v>4.853479853479854</v>
      </c>
    </row>
    <row r="69" spans="1:15">
      <c r="A69" s="34" t="s">
        <v>399</v>
      </c>
      <c r="B69" s="34" t="s">
        <v>552</v>
      </c>
      <c r="C69" s="34" t="s">
        <v>548</v>
      </c>
      <c r="D69" s="119">
        <f t="shared" si="0"/>
        <v>64.928571428571431</v>
      </c>
      <c r="E69" s="158">
        <f t="shared" si="1"/>
        <v>0.24862637362637363</v>
      </c>
      <c r="F69" s="119">
        <f>VLOOKUP(A69,'All Charge Points'!A:F,6,FALSE)</f>
        <v>52</v>
      </c>
      <c r="G69" s="159">
        <f>VLOOKUP(A69,'All Charge Points'!A:G,7,FALSE)</f>
        <v>33.238093411826398</v>
      </c>
      <c r="H69" s="158">
        <f>VLOOKUP(A69,'All Charge Points'!A:H,8,FALSE)</f>
        <v>0.46153846153846156</v>
      </c>
      <c r="I69" s="119">
        <f>VLOOKUP(A69,'All Charge Points'!A:I,9,FALSE)</f>
        <v>28</v>
      </c>
      <c r="J69" s="159">
        <f>VLOOKUP(A69,'All Charge Points'!A:J,10,FALSE)</f>
        <v>18.102355892316801</v>
      </c>
      <c r="K69" s="158">
        <f>VLOOKUP(A69,'All Charge Points'!A:K,11,FALSE)</f>
        <v>3.5714285714285712E-2</v>
      </c>
      <c r="L69" s="119">
        <f>VLOOKUP(A69,'All Charge Points'!A:L,12,FALSE)</f>
        <v>27</v>
      </c>
      <c r="M69" s="159">
        <f>VLOOKUP(A69,'All Charge Points'!A:M,13,FALSE)</f>
        <v>17.612294686305461</v>
      </c>
      <c r="N69" s="86">
        <v>0.24862637362637363</v>
      </c>
      <c r="O69" s="86">
        <f t="shared" si="2"/>
        <v>24.862637362637365</v>
      </c>
    </row>
    <row r="70" spans="1:15">
      <c r="A70" s="34" t="s">
        <v>422</v>
      </c>
      <c r="B70" s="34" t="s">
        <v>520</v>
      </c>
      <c r="C70" s="34" t="s">
        <v>516</v>
      </c>
      <c r="D70" s="119">
        <f t="shared" si="0"/>
        <v>66.396551724137936</v>
      </c>
      <c r="E70" s="158">
        <f t="shared" si="1"/>
        <v>0.30189317106152808</v>
      </c>
      <c r="F70" s="119">
        <f>VLOOKUP(A70,'All Charge Points'!A:F,6,FALSE)</f>
        <v>51</v>
      </c>
      <c r="G70" s="159">
        <f>VLOOKUP(A70,'All Charge Points'!A:G,7,FALSE)</f>
        <v>19.288445464757</v>
      </c>
      <c r="H70" s="158">
        <f>VLOOKUP(A70,'All Charge Points'!A:H,8,FALSE)</f>
        <v>0.43137254901960786</v>
      </c>
      <c r="I70" s="119">
        <f>VLOOKUP(A70,'All Charge Points'!A:I,9,FALSE)</f>
        <v>29</v>
      </c>
      <c r="J70" s="159">
        <f>VLOOKUP(A70,'All Charge Points'!A:J,10,FALSE)</f>
        <v>11.011668571558699</v>
      </c>
      <c r="K70" s="158">
        <f>VLOOKUP(A70,'All Charge Points'!A:K,11,FALSE)</f>
        <v>0.17241379310344829</v>
      </c>
      <c r="L70" s="119">
        <f>VLOOKUP(A70,'All Charge Points'!A:L,12,FALSE)</f>
        <v>24</v>
      </c>
      <c r="M70" s="159">
        <f>VLOOKUP(A70,'All Charge Points'!A:M,13,FALSE)</f>
        <v>9.1600256480718141</v>
      </c>
      <c r="N70" s="86">
        <v>0.30189317106152808</v>
      </c>
      <c r="O70" s="86">
        <f t="shared" si="2"/>
        <v>30.189317106152807</v>
      </c>
    </row>
    <row r="71" spans="1:15">
      <c r="A71" s="34" t="s">
        <v>85</v>
      </c>
      <c r="B71" s="34" t="s">
        <v>24</v>
      </c>
      <c r="C71" s="34" t="s">
        <v>516</v>
      </c>
      <c r="D71" s="119">
        <f t="shared" si="0"/>
        <v>60.910256410256409</v>
      </c>
      <c r="E71" s="158">
        <f t="shared" si="1"/>
        <v>0.24306645735217164</v>
      </c>
      <c r="F71" s="119">
        <f>VLOOKUP(A71,'All Charge Points'!A:F,6,FALSE)</f>
        <v>49</v>
      </c>
      <c r="G71" s="159">
        <f>VLOOKUP(A71,'All Charge Points'!A:G,7,FALSE)</f>
        <v>36.7500918752297</v>
      </c>
      <c r="H71" s="158">
        <f>VLOOKUP(A71,'All Charge Points'!A:H,8,FALSE)</f>
        <v>0.20408163265306123</v>
      </c>
      <c r="I71" s="119">
        <f>VLOOKUP(A71,'All Charge Points'!A:I,9,FALSE)</f>
        <v>39</v>
      </c>
      <c r="J71" s="159">
        <f>VLOOKUP(A71,'All Charge Points'!A:J,10,FALSE)</f>
        <v>29.6792359499258</v>
      </c>
      <c r="K71" s="158">
        <f>VLOOKUP(A71,'All Charge Points'!A:K,11,FALSE)</f>
        <v>0.28205128205128205</v>
      </c>
      <c r="L71" s="119">
        <f>VLOOKUP(A71,'All Charge Points'!A:L,12,FALSE)</f>
        <v>28</v>
      </c>
      <c r="M71" s="159">
        <f>VLOOKUP(A71,'All Charge Points'!A:M,13,FALSE)</f>
        <v>21.467782991382215</v>
      </c>
      <c r="N71" s="86">
        <v>0.24306645735217164</v>
      </c>
      <c r="O71" s="86">
        <f t="shared" si="2"/>
        <v>24.306645735217163</v>
      </c>
    </row>
    <row r="72" spans="1:15">
      <c r="A72" s="34" t="s">
        <v>72</v>
      </c>
      <c r="B72" s="34" t="s">
        <v>22</v>
      </c>
      <c r="C72" s="34" t="s">
        <v>516</v>
      </c>
      <c r="D72" s="119">
        <f t="shared" si="0"/>
        <v>62.3</v>
      </c>
      <c r="E72" s="158">
        <f t="shared" si="1"/>
        <v>0.27142857142857141</v>
      </c>
      <c r="F72" s="119">
        <f>VLOOKUP(A72,'All Charge Points'!A:F,6,FALSE)</f>
        <v>49</v>
      </c>
      <c r="G72" s="159">
        <f>VLOOKUP(A72,'All Charge Points'!A:G,7,FALSE)</f>
        <v>45.151302937599098</v>
      </c>
      <c r="H72" s="158">
        <f>VLOOKUP(A72,'All Charge Points'!A:H,8,FALSE)</f>
        <v>0.2857142857142857</v>
      </c>
      <c r="I72" s="119">
        <f>VLOOKUP(A72,'All Charge Points'!A:I,9,FALSE)</f>
        <v>35</v>
      </c>
      <c r="J72" s="159">
        <f>VLOOKUP(A72,'All Charge Points'!A:J,10,FALSE)</f>
        <v>32.205230129373</v>
      </c>
      <c r="K72" s="158">
        <f>VLOOKUP(A72,'All Charge Points'!A:K,11,FALSE)</f>
        <v>0.25714285714285712</v>
      </c>
      <c r="L72" s="119">
        <f>VLOOKUP(A72,'All Charge Points'!A:L,12,FALSE)</f>
        <v>26</v>
      </c>
      <c r="M72" s="159">
        <f>VLOOKUP(A72,'All Charge Points'!A:M,13,FALSE)</f>
        <v>23.98811665605654</v>
      </c>
      <c r="N72" s="86">
        <v>0.27142857142857141</v>
      </c>
      <c r="O72" s="86">
        <f t="shared" si="2"/>
        <v>27.142857142857142</v>
      </c>
    </row>
    <row r="73" spans="1:15">
      <c r="A73" s="34" t="s">
        <v>349</v>
      </c>
      <c r="B73" s="34" t="s">
        <v>351</v>
      </c>
      <c r="C73" s="34" t="s">
        <v>516</v>
      </c>
      <c r="D73" s="119">
        <f t="shared" si="0"/>
        <v>59.930232558139537</v>
      </c>
      <c r="E73" s="158">
        <f t="shared" si="1"/>
        <v>0.2751113310242454</v>
      </c>
      <c r="F73" s="119">
        <f>VLOOKUP(A73,'All Charge Points'!A:F,6,FALSE)</f>
        <v>47</v>
      </c>
      <c r="G73" s="159">
        <f>VLOOKUP(A73,'All Charge Points'!A:G,7,FALSE)</f>
        <v>21.087486147316302</v>
      </c>
      <c r="H73" s="158">
        <f>VLOOKUP(A73,'All Charge Points'!A:H,8,FALSE)</f>
        <v>8.5106382978723402E-2</v>
      </c>
      <c r="I73" s="119">
        <f>VLOOKUP(A73,'All Charge Points'!A:I,9,FALSE)</f>
        <v>43</v>
      </c>
      <c r="J73" s="159">
        <f>VLOOKUP(A73,'All Charge Points'!A:J,10,FALSE)</f>
        <v>19.352544859649001</v>
      </c>
      <c r="K73" s="158">
        <f>VLOOKUP(A73,'All Charge Points'!A:K,11,FALSE)</f>
        <v>0.46511627906976744</v>
      </c>
      <c r="L73" s="119">
        <f>VLOOKUP(A73,'All Charge Points'!A:L,12,FALSE)</f>
        <v>23</v>
      </c>
      <c r="M73" s="159">
        <f>VLOOKUP(A73,'All Charge Points'!A:M,13,FALSE)</f>
        <v>10.360547036883547</v>
      </c>
      <c r="N73" s="86">
        <v>0.2751113310242454</v>
      </c>
      <c r="O73" s="86">
        <f t="shared" si="2"/>
        <v>27.511133102424541</v>
      </c>
    </row>
    <row r="74" spans="1:15">
      <c r="A74" s="34" t="s">
        <v>156</v>
      </c>
      <c r="B74" s="34" t="s">
        <v>30</v>
      </c>
      <c r="C74" s="34" t="s">
        <v>516</v>
      </c>
      <c r="D74" s="119">
        <f t="shared" si="0"/>
        <v>56.44736842105263</v>
      </c>
      <c r="E74" s="158">
        <f t="shared" si="1"/>
        <v>0.20100783874580067</v>
      </c>
      <c r="F74" s="119">
        <f>VLOOKUP(A74,'All Charge Points'!A:F,6,FALSE)</f>
        <v>47</v>
      </c>
      <c r="G74" s="159">
        <f>VLOOKUP(A74,'All Charge Points'!A:G,7,FALSE)</f>
        <v>48.6426627200563</v>
      </c>
      <c r="H74" s="158">
        <f>VLOOKUP(A74,'All Charge Points'!A:H,8,FALSE)</f>
        <v>0.19148936170212766</v>
      </c>
      <c r="I74" s="119">
        <f>VLOOKUP(A74,'All Charge Points'!A:I,9,FALSE)</f>
        <v>38</v>
      </c>
      <c r="J74" s="159">
        <f>VLOOKUP(A74,'All Charge Points'!A:J,10,FALSE)</f>
        <v>39.346842415896099</v>
      </c>
      <c r="K74" s="158">
        <f>VLOOKUP(A74,'All Charge Points'!A:K,11,FALSE)</f>
        <v>0.21052631578947367</v>
      </c>
      <c r="L74" s="119">
        <f>VLOOKUP(A74,'All Charge Points'!A:L,12,FALSE)</f>
        <v>30</v>
      </c>
      <c r="M74" s="159">
        <f>VLOOKUP(A74,'All Charge Points'!A:M,13,FALSE)</f>
        <v>31.002304504634843</v>
      </c>
      <c r="N74" s="86">
        <v>0.20100783874580067</v>
      </c>
      <c r="O74" s="86">
        <f t="shared" si="2"/>
        <v>20.100783874580067</v>
      </c>
    </row>
    <row r="75" spans="1:15">
      <c r="A75" s="34" t="s">
        <v>544</v>
      </c>
      <c r="B75" s="34" t="s">
        <v>519</v>
      </c>
      <c r="C75" s="34" t="s">
        <v>516</v>
      </c>
      <c r="D75" s="119">
        <f t="shared" si="0"/>
        <v>64.053571428571431</v>
      </c>
      <c r="E75" s="158">
        <f t="shared" si="1"/>
        <v>0.3628419452887538</v>
      </c>
      <c r="F75" s="119">
        <v>47</v>
      </c>
      <c r="G75" s="159">
        <v>22.228633317410701</v>
      </c>
      <c r="H75" s="158">
        <v>0.40425531914893614</v>
      </c>
      <c r="I75" s="119">
        <v>28</v>
      </c>
      <c r="J75" s="159">
        <v>13.2415880447376</v>
      </c>
      <c r="K75" s="158">
        <v>0.32142857142857145</v>
      </c>
      <c r="L75" s="119">
        <v>19</v>
      </c>
      <c r="M75" s="159">
        <v>9.044087546767452</v>
      </c>
      <c r="N75" s="86">
        <v>0.3628419452887538</v>
      </c>
      <c r="O75" s="86">
        <f t="shared" si="2"/>
        <v>36.284194528875382</v>
      </c>
    </row>
    <row r="76" spans="1:15">
      <c r="A76" s="34" t="s">
        <v>540</v>
      </c>
      <c r="B76" s="34" t="s">
        <v>531</v>
      </c>
      <c r="C76" s="34" t="s">
        <v>516</v>
      </c>
      <c r="D76" s="119">
        <f t="shared" si="0"/>
        <v>56.329268292682926</v>
      </c>
      <c r="E76" s="158">
        <f t="shared" si="1"/>
        <v>0.25176151761517612</v>
      </c>
      <c r="F76" s="119">
        <f>VLOOKUP("*"&amp;A76,'All Charge Points'!A:F,6,FALSE)</f>
        <v>45</v>
      </c>
      <c r="G76" s="159">
        <f>VLOOKUP("*"&amp;A76,'All Charge Points'!A:G,7,FALSE)</f>
        <v>22.8194726166329</v>
      </c>
      <c r="H76" s="158">
        <f>VLOOKUP("*"&amp;A76,'All Charge Points'!A:H,8,FALSE)</f>
        <v>8.8888888888888892E-2</v>
      </c>
      <c r="I76" s="119">
        <f>VLOOKUP("*"&amp;A76,'All Charge Points'!A:I,9,FALSE)</f>
        <v>41</v>
      </c>
      <c r="J76" s="159">
        <f>VLOOKUP("*"&amp;A76,'All Charge Points'!A:J,10,FALSE)</f>
        <v>21.057389089190799</v>
      </c>
      <c r="K76" s="158">
        <f>VLOOKUP("*"&amp;A76,'All Charge Points'!A:K,11,FALSE)</f>
        <v>0.41463414634146339</v>
      </c>
      <c r="L76" s="119">
        <f>VLOOKUP("*"&amp;A76,'All Charge Points'!A:L,12,FALSE)</f>
        <v>24</v>
      </c>
      <c r="M76" s="159">
        <f>VLOOKUP("*"&amp;A76,'All Charge Points'!A:M,13,FALSE)</f>
        <v>12.466043018236782</v>
      </c>
      <c r="N76" s="86">
        <v>0.25176151761517612</v>
      </c>
      <c r="O76" s="86">
        <f t="shared" si="2"/>
        <v>25.176151761517612</v>
      </c>
    </row>
    <row r="77" spans="1:15">
      <c r="A77" s="34" t="s">
        <v>114</v>
      </c>
      <c r="B77" s="34" t="s">
        <v>26</v>
      </c>
      <c r="C77" s="34" t="s">
        <v>516</v>
      </c>
      <c r="D77" s="119">
        <f t="shared" si="0"/>
        <v>56.329268292682926</v>
      </c>
      <c r="E77" s="158">
        <f t="shared" si="1"/>
        <v>0.25176151761517612</v>
      </c>
      <c r="F77" s="119">
        <f>VLOOKUP(A77,'All Charge Points'!A:F,6,FALSE)</f>
        <v>45</v>
      </c>
      <c r="G77" s="159">
        <f>VLOOKUP(A77,'All Charge Points'!A:G,7,FALSE)</f>
        <v>22.8194726166329</v>
      </c>
      <c r="H77" s="158">
        <f>VLOOKUP(A77,'All Charge Points'!A:H,8,FALSE)</f>
        <v>8.8888888888888892E-2</v>
      </c>
      <c r="I77" s="119">
        <f>VLOOKUP(A77,'All Charge Points'!A:I,9,FALSE)</f>
        <v>41</v>
      </c>
      <c r="J77" s="159">
        <f>VLOOKUP(A77,'All Charge Points'!A:J,10,FALSE)</f>
        <v>21.057389089190799</v>
      </c>
      <c r="K77" s="158">
        <f>VLOOKUP(A77,'All Charge Points'!A:K,11,FALSE)</f>
        <v>0.41463414634146339</v>
      </c>
      <c r="L77" s="119">
        <f>VLOOKUP(A77,'All Charge Points'!A:L,12,FALSE)</f>
        <v>24</v>
      </c>
      <c r="M77" s="159">
        <f>VLOOKUP(A77,'All Charge Points'!A:M,13,FALSE)</f>
        <v>12.466043018236782</v>
      </c>
      <c r="N77" s="86">
        <v>0.25176151761517612</v>
      </c>
      <c r="O77" s="86">
        <f t="shared" si="2"/>
        <v>25.176151761517612</v>
      </c>
    </row>
    <row r="78" spans="1:15">
      <c r="A78" s="34" t="s">
        <v>352</v>
      </c>
      <c r="B78" s="34" t="s">
        <v>533</v>
      </c>
      <c r="C78" s="34" t="s">
        <v>516</v>
      </c>
      <c r="D78" s="119">
        <f t="shared" si="0"/>
        <v>69.857142857142861</v>
      </c>
      <c r="E78" s="158">
        <f t="shared" si="1"/>
        <v>0.55238095238095242</v>
      </c>
      <c r="F78" s="119">
        <f>VLOOKUP(A78,'All Charge Points'!A:F,6,FALSE)</f>
        <v>45</v>
      </c>
      <c r="G78" s="159">
        <f>VLOOKUP(A78,'All Charge Points'!A:G,7,FALSE)</f>
        <v>18.139967993034301</v>
      </c>
      <c r="H78" s="158">
        <f>VLOOKUP(A78,'All Charge Points'!A:H,8,FALSE)</f>
        <v>0.53333333333333333</v>
      </c>
      <c r="I78" s="119">
        <f>VLOOKUP(A78,'All Charge Points'!A:I,9,FALSE)</f>
        <v>21</v>
      </c>
      <c r="J78" s="159">
        <f>VLOOKUP(A78,'All Charge Points'!A:J,10,FALSE)</f>
        <v>8.5066392293795001</v>
      </c>
      <c r="K78" s="158">
        <f>VLOOKUP(A78,'All Charge Points'!A:K,11,FALSE)</f>
        <v>0.5714285714285714</v>
      </c>
      <c r="L78" s="119">
        <f>VLOOKUP(A78,'All Charge Points'!A:L,12,FALSE)</f>
        <v>9</v>
      </c>
      <c r="M78" s="159">
        <f>VLOOKUP(A78,'All Charge Points'!A:M,13,FALSE)</f>
        <v>3.6704880525613892</v>
      </c>
      <c r="N78" s="86">
        <v>0.55238095238095242</v>
      </c>
      <c r="O78" s="86">
        <f t="shared" si="2"/>
        <v>55.238095238095241</v>
      </c>
    </row>
    <row r="79" spans="1:15">
      <c r="A79" s="34" t="s">
        <v>566</v>
      </c>
      <c r="B79" s="34" t="s">
        <v>567</v>
      </c>
      <c r="C79" s="34" t="s">
        <v>516</v>
      </c>
      <c r="D79" s="119">
        <f t="shared" si="0"/>
        <v>55.258064516129032</v>
      </c>
      <c r="E79" s="158">
        <f t="shared" si="1"/>
        <v>0.34775767112509837</v>
      </c>
      <c r="F79" s="119">
        <f>VLOOKUP(A79&amp;"*",'All Charge Points'!A:F,6,FALSE)</f>
        <v>41</v>
      </c>
      <c r="G79" s="159">
        <f>VLOOKUP(A79&amp;"*",'All Charge Points'!A:G,7,FALSE)</f>
        <v>15.822418437362501</v>
      </c>
      <c r="H79" s="158">
        <f>VLOOKUP(A79&amp;"*",'All Charge Points'!A:H,8,FALSE)</f>
        <v>0.24390243902439024</v>
      </c>
      <c r="I79" s="119">
        <f>VLOOKUP(A79&amp;"*",'All Charge Points'!A:I,9,FALSE)</f>
        <v>31</v>
      </c>
      <c r="J79" s="159">
        <f>VLOOKUP(A79&amp;"*",'All Charge Points'!A:J,10,FALSE)</f>
        <v>11.9332660964361</v>
      </c>
      <c r="K79" s="158">
        <f>VLOOKUP(A79&amp;"*",'All Charge Points'!A:K,11,FALSE)</f>
        <v>0.45161290322580644</v>
      </c>
      <c r="L79" s="119">
        <f>VLOOKUP(A79&amp;"*",'All Charge Points'!A:L,12,FALSE)</f>
        <v>17</v>
      </c>
      <c r="M79" s="159">
        <f>VLOOKUP(A79&amp;"*",'All Charge Points'!A:M,13,FALSE)</f>
        <v>6.5222812637879102</v>
      </c>
      <c r="N79" s="86">
        <v>0.34775767112509837</v>
      </c>
      <c r="O79" s="86">
        <f t="shared" si="2"/>
        <v>34.77576711250984</v>
      </c>
    </row>
    <row r="80" spans="1:15">
      <c r="A80" s="34" t="s">
        <v>426</v>
      </c>
      <c r="B80" s="34" t="s">
        <v>51</v>
      </c>
      <c r="C80" s="34" t="s">
        <v>516</v>
      </c>
      <c r="D80" s="119">
        <f t="shared" si="0"/>
        <v>48.55</v>
      </c>
      <c r="E80" s="158">
        <f t="shared" si="1"/>
        <v>0.18414634146341463</v>
      </c>
      <c r="F80" s="119">
        <f>VLOOKUP(A80,'All Charge Points'!A:F,6,FALSE)</f>
        <v>41</v>
      </c>
      <c r="G80" s="159">
        <f>VLOOKUP(A80,'All Charge Points'!A:G,7,FALSE)</f>
        <v>36.4528691075271</v>
      </c>
      <c r="H80" s="158">
        <f>VLOOKUP(A80,'All Charge Points'!A:H,8,FALSE)</f>
        <v>0.26829268292682928</v>
      </c>
      <c r="I80" s="119">
        <f>VLOOKUP(A80,'All Charge Points'!A:I,9,FALSE)</f>
        <v>30</v>
      </c>
      <c r="J80" s="159">
        <f>VLOOKUP(A80,'All Charge Points'!A:J,10,FALSE)</f>
        <v>26.688254499194901</v>
      </c>
      <c r="K80" s="158">
        <f>VLOOKUP(A80,'All Charge Points'!A:K,11,FALSE)</f>
        <v>0.1</v>
      </c>
      <c r="L80" s="119">
        <f>VLOOKUP(A80,'All Charge Points'!A:L,12,FALSE)</f>
        <v>27</v>
      </c>
      <c r="M80" s="159">
        <f>VLOOKUP(A80,'All Charge Points'!A:M,13,FALSE)</f>
        <v>24.011098463289699</v>
      </c>
      <c r="N80" s="86">
        <v>0.18414634146341463</v>
      </c>
      <c r="O80" s="86">
        <f t="shared" si="2"/>
        <v>18.414634146341463</v>
      </c>
    </row>
    <row r="81" spans="1:15">
      <c r="A81" s="34" t="s">
        <v>359</v>
      </c>
      <c r="B81" s="34" t="s">
        <v>45</v>
      </c>
      <c r="C81" s="34" t="s">
        <v>516</v>
      </c>
      <c r="D81" s="119">
        <f t="shared" si="0"/>
        <v>49.288461538461533</v>
      </c>
      <c r="E81" s="158">
        <f t="shared" si="1"/>
        <v>0.2021575984990619</v>
      </c>
      <c r="F81" s="119">
        <f>VLOOKUP(A81,'All Charge Points'!A:F,6,FALSE)</f>
        <v>41</v>
      </c>
      <c r="G81" s="159">
        <f>VLOOKUP(A81,'All Charge Points'!A:G,7,FALSE)</f>
        <v>31.633361623331499</v>
      </c>
      <c r="H81" s="158">
        <f>VLOOKUP(A81,'All Charge Points'!A:H,8,FALSE)</f>
        <v>0.36585365853658536</v>
      </c>
      <c r="I81" s="119">
        <f>VLOOKUP(A81,'All Charge Points'!A:I,9,FALSE)</f>
        <v>26</v>
      </c>
      <c r="J81" s="159">
        <f>VLOOKUP(A81,'All Charge Points'!A:J,10,FALSE)</f>
        <v>20.086371397007099</v>
      </c>
      <c r="K81" s="158">
        <f>VLOOKUP(A81,'All Charge Points'!A:K,11,FALSE)</f>
        <v>3.8461538461538464E-2</v>
      </c>
      <c r="L81" s="119">
        <f>VLOOKUP(A81,'All Charge Points'!A:L,12,FALSE)</f>
        <v>25</v>
      </c>
      <c r="M81" s="159">
        <f>VLOOKUP(A81,'All Charge Points'!A:M,13,FALSE)</f>
        <v>19.306510155224341</v>
      </c>
      <c r="N81" s="86">
        <v>0.2021575984990619</v>
      </c>
      <c r="O81" s="86">
        <f t="shared" si="2"/>
        <v>20.215759849906188</v>
      </c>
    </row>
    <row r="82" spans="1:15">
      <c r="A82" s="34" t="s">
        <v>153</v>
      </c>
      <c r="B82" s="34" t="s">
        <v>30</v>
      </c>
      <c r="C82" s="34" t="s">
        <v>516</v>
      </c>
      <c r="D82" s="119">
        <f t="shared" si="0"/>
        <v>48.375</v>
      </c>
      <c r="E82" s="158">
        <f t="shared" si="1"/>
        <v>0.20937500000000001</v>
      </c>
      <c r="F82" s="119">
        <f>VLOOKUP(A82,'All Charge Points'!A:F,6,FALSE)</f>
        <v>40</v>
      </c>
      <c r="G82" s="159">
        <f>VLOOKUP(A82,'All Charge Points'!A:G,7,FALSE)</f>
        <v>26.788644293683902</v>
      </c>
      <c r="H82" s="158">
        <f>VLOOKUP(A82,'All Charge Points'!A:H,8,FALSE)</f>
        <v>0.2</v>
      </c>
      <c r="I82" s="119">
        <f>VLOOKUP(A82,'All Charge Points'!A:I,9,FALSE)</f>
        <v>32</v>
      </c>
      <c r="J82" s="159">
        <f>VLOOKUP(A82,'All Charge Points'!A:J,10,FALSE)</f>
        <v>21.555789076603801</v>
      </c>
      <c r="K82" s="158">
        <f>VLOOKUP(A82,'All Charge Points'!A:K,11,FALSE)</f>
        <v>0.21875</v>
      </c>
      <c r="L82" s="119">
        <f>VLOOKUP(A82,'All Charge Points'!A:L,12,FALSE)</f>
        <v>25</v>
      </c>
      <c r="M82" s="159">
        <f>VLOOKUP(A82,'All Charge Points'!A:M,13,FALSE)</f>
        <v>16.963758626071261</v>
      </c>
      <c r="N82" s="86">
        <v>0.20937500000000001</v>
      </c>
      <c r="O82" s="86">
        <f t="shared" si="2"/>
        <v>20.9375</v>
      </c>
    </row>
    <row r="83" spans="1:15">
      <c r="A83" s="34" t="s">
        <v>136</v>
      </c>
      <c r="B83" s="34" t="s">
        <v>549</v>
      </c>
      <c r="C83" s="34" t="s">
        <v>516</v>
      </c>
      <c r="D83" s="119">
        <f t="shared" si="0"/>
        <v>46.435483870967744</v>
      </c>
      <c r="E83" s="158">
        <f t="shared" si="1"/>
        <v>0.16088709677419355</v>
      </c>
      <c r="F83" s="119">
        <f>VLOOKUP(A83,'All Charge Points'!A:F,6,FALSE)</f>
        <v>40</v>
      </c>
      <c r="G83" s="159">
        <f>VLOOKUP(A83,'All Charge Points'!A:G,7,FALSE)</f>
        <v>12.0951159921624</v>
      </c>
      <c r="H83" s="158">
        <f>VLOOKUP(A83,'All Charge Points'!A:H,8,FALSE)</f>
        <v>0.22500000000000001</v>
      </c>
      <c r="I83" s="119">
        <f>VLOOKUP(A83,'All Charge Points'!A:I,9,FALSE)</f>
        <v>31</v>
      </c>
      <c r="J83" s="159">
        <f>VLOOKUP(A83,'All Charge Points'!A:J,10,FALSE)</f>
        <v>9.4321826070552692</v>
      </c>
      <c r="K83" s="158">
        <f>VLOOKUP(A83,'All Charge Points'!A:K,11,FALSE)</f>
        <v>9.6774193548387094E-2</v>
      </c>
      <c r="L83" s="119">
        <f>VLOOKUP(A83,'All Charge Points'!A:L,12,FALSE)</f>
        <v>28</v>
      </c>
      <c r="M83" s="159">
        <f>VLOOKUP(A83,'All Charge Points'!A:M,13,FALSE)</f>
        <v>8.5866391894212608</v>
      </c>
      <c r="N83" s="86">
        <v>0.16088709677419355</v>
      </c>
      <c r="O83" s="86">
        <f t="shared" si="2"/>
        <v>16.088709677419356</v>
      </c>
    </row>
    <row r="84" spans="1:15">
      <c r="A84" s="34" t="s">
        <v>418</v>
      </c>
      <c r="B84" s="34" t="s">
        <v>520</v>
      </c>
      <c r="C84" s="34" t="s">
        <v>516</v>
      </c>
      <c r="D84" s="119">
        <f t="shared" si="0"/>
        <v>42.235294117647058</v>
      </c>
      <c r="E84" s="158">
        <f t="shared" si="1"/>
        <v>0.11145510835913312</v>
      </c>
      <c r="F84" s="119">
        <f>VLOOKUP(A84,'All Charge Points'!A:F,6,FALSE)</f>
        <v>38</v>
      </c>
      <c r="G84" s="159">
        <f>VLOOKUP(A84,'All Charge Points'!A:G,7,FALSE)</f>
        <v>11.787953332113201</v>
      </c>
      <c r="H84" s="158">
        <f>VLOOKUP(A84,'All Charge Points'!A:H,8,FALSE)</f>
        <v>0.10526315789473684</v>
      </c>
      <c r="I84" s="119">
        <f>VLOOKUP(A84,'All Charge Points'!A:I,9,FALSE)</f>
        <v>34</v>
      </c>
      <c r="J84" s="159">
        <f>VLOOKUP(A84,'All Charge Points'!A:J,10,FALSE)</f>
        <v>10.572270799388001</v>
      </c>
      <c r="K84" s="158">
        <f>VLOOKUP(A84,'All Charge Points'!A:K,11,FALSE)</f>
        <v>0.11764705882352941</v>
      </c>
      <c r="L84" s="119">
        <f>VLOOKUP(A84,'All Charge Points'!A:L,12,FALSE)</f>
        <v>30</v>
      </c>
      <c r="M84" s="159">
        <f>VLOOKUP(A84,'All Charge Points'!A:M,13,FALSE)</f>
        <v>9.3566959635213625</v>
      </c>
      <c r="N84" s="86">
        <v>0.11145510835913312</v>
      </c>
      <c r="O84" s="86">
        <f t="shared" si="2"/>
        <v>11.145510835913312</v>
      </c>
    </row>
    <row r="85" spans="1:15">
      <c r="A85" s="34" t="s">
        <v>124</v>
      </c>
      <c r="B85" s="34" t="s">
        <v>27</v>
      </c>
      <c r="C85" s="34" t="s">
        <v>516</v>
      </c>
      <c r="D85" s="119">
        <f t="shared" si="0"/>
        <v>45.588235294117645</v>
      </c>
      <c r="E85" s="158">
        <f t="shared" si="1"/>
        <v>0.19969040247678019</v>
      </c>
      <c r="F85" s="119">
        <f>VLOOKUP(A85,'All Charge Points'!A:F,6,FALSE)</f>
        <v>38</v>
      </c>
      <c r="G85" s="159">
        <f>VLOOKUP(A85,'All Charge Points'!A:G,7,FALSE)</f>
        <v>29.296347978937501</v>
      </c>
      <c r="H85" s="158">
        <f>VLOOKUP(A85,'All Charge Points'!A:H,8,FALSE)</f>
        <v>0.10526315789473684</v>
      </c>
      <c r="I85" s="119">
        <f>VLOOKUP(A85,'All Charge Points'!A:I,9,FALSE)</f>
        <v>34</v>
      </c>
      <c r="J85" s="159">
        <f>VLOOKUP(A85,'All Charge Points'!A:J,10,FALSE)</f>
        <v>26.330462796604898</v>
      </c>
      <c r="K85" s="158">
        <f>VLOOKUP(A85,'All Charge Points'!A:K,11,FALSE)</f>
        <v>0.29411764705882354</v>
      </c>
      <c r="L85" s="119">
        <f>VLOOKUP(A85,'All Charge Points'!A:L,12,FALSE)</f>
        <v>24</v>
      </c>
      <c r="M85" s="159">
        <f>VLOOKUP(A85,'All Charge Points'!A:M,13,FALSE)</f>
        <v>18.563638473140735</v>
      </c>
      <c r="N85" s="86">
        <v>0.19969040247678019</v>
      </c>
      <c r="O85" s="86">
        <f t="shared" si="2"/>
        <v>19.96904024767802</v>
      </c>
    </row>
    <row r="86" spans="1:15">
      <c r="A86" s="34" t="s">
        <v>414</v>
      </c>
      <c r="B86" s="34" t="s">
        <v>45</v>
      </c>
      <c r="C86" s="34" t="s">
        <v>516</v>
      </c>
      <c r="D86" s="119">
        <f t="shared" si="0"/>
        <v>44.045454545454547</v>
      </c>
      <c r="E86" s="158">
        <f t="shared" si="1"/>
        <v>0.19041769041769041</v>
      </c>
      <c r="F86" s="119">
        <f>VLOOKUP(A86,'All Charge Points'!A:F,6,FALSE)</f>
        <v>37</v>
      </c>
      <c r="G86" s="159">
        <f>VLOOKUP(A86,'All Charge Points'!A:G,7,FALSE)</f>
        <v>14.418093538356</v>
      </c>
      <c r="H86" s="158">
        <f>VLOOKUP(A86,'All Charge Points'!A:H,8,FALSE)</f>
        <v>0.10810810810810811</v>
      </c>
      <c r="I86" s="119">
        <f>VLOOKUP(A86,'All Charge Points'!A:I,9,FALSE)</f>
        <v>33</v>
      </c>
      <c r="J86" s="159">
        <f>VLOOKUP(A86,'All Charge Points'!A:J,10,FALSE)</f>
        <v>12.8717698683569</v>
      </c>
      <c r="K86" s="158">
        <f>VLOOKUP(A86,'All Charge Points'!A:K,11,FALSE)</f>
        <v>0.27272727272727271</v>
      </c>
      <c r="L86" s="119">
        <f>VLOOKUP(A86,'All Charge Points'!A:L,12,FALSE)</f>
        <v>24</v>
      </c>
      <c r="M86" s="159">
        <f>VLOOKUP(A86,'All Charge Points'!A:M,13,FALSE)</f>
        <v>9.3811197148139591</v>
      </c>
      <c r="N86" s="86">
        <v>0.19041769041769041</v>
      </c>
      <c r="O86" s="86">
        <f t="shared" si="2"/>
        <v>19.04176904176904</v>
      </c>
    </row>
    <row r="87" spans="1:15">
      <c r="A87" s="34" t="s">
        <v>555</v>
      </c>
      <c r="B87" s="34" t="s">
        <v>520</v>
      </c>
      <c r="C87" s="34" t="s">
        <v>516</v>
      </c>
      <c r="D87" s="119">
        <f t="shared" si="0"/>
        <v>44.803571428571431</v>
      </c>
      <c r="E87" s="158">
        <f t="shared" si="1"/>
        <v>0.2109073359073359</v>
      </c>
      <c r="F87" s="119">
        <v>37</v>
      </c>
      <c r="G87" s="159">
        <v>11.244765105974301</v>
      </c>
      <c r="H87" s="158">
        <v>0.24324324324324326</v>
      </c>
      <c r="I87" s="119">
        <v>28</v>
      </c>
      <c r="J87" s="159">
        <v>8.5248896331252801</v>
      </c>
      <c r="K87" s="158">
        <v>0.17857142857142858</v>
      </c>
      <c r="L87" s="119">
        <v>23</v>
      </c>
      <c r="M87" s="159">
        <v>7.0255179028523607</v>
      </c>
      <c r="N87" s="86">
        <v>0.2109073359073359</v>
      </c>
      <c r="O87" s="86">
        <f t="shared" si="2"/>
        <v>21.090733590733592</v>
      </c>
    </row>
    <row r="88" spans="1:15">
      <c r="A88" s="34" t="s">
        <v>113</v>
      </c>
      <c r="B88" s="34" t="s">
        <v>26</v>
      </c>
      <c r="C88" s="34" t="s">
        <v>516</v>
      </c>
      <c r="D88" s="119">
        <f t="shared" si="0"/>
        <v>46.796296296296298</v>
      </c>
      <c r="E88" s="158">
        <f t="shared" si="1"/>
        <v>0.26476476476476474</v>
      </c>
      <c r="F88" s="119">
        <f>VLOOKUP(A88,'All Charge Points'!A:F,6,FALSE)</f>
        <v>37</v>
      </c>
      <c r="G88" s="159">
        <f>VLOOKUP(A88,'All Charge Points'!A:G,7,FALSE)</f>
        <v>20.6071880099583</v>
      </c>
      <c r="H88" s="158">
        <f>VLOOKUP(A88,'All Charge Points'!A:H,8,FALSE)</f>
        <v>0.27027027027027029</v>
      </c>
      <c r="I88" s="119">
        <f>VLOOKUP(A88,'All Charge Points'!A:I,9,FALSE)</f>
        <v>27</v>
      </c>
      <c r="J88" s="159">
        <f>VLOOKUP(A88,'All Charge Points'!A:J,10,FALSE)</f>
        <v>15.1355472341188</v>
      </c>
      <c r="K88" s="158">
        <f>VLOOKUP(A88,'All Charge Points'!A:K,11,FALSE)</f>
        <v>0.25925925925925924</v>
      </c>
      <c r="L88" s="119">
        <f>VLOOKUP(A88,'All Charge Points'!A:L,12,FALSE)</f>
        <v>20</v>
      </c>
      <c r="M88" s="159">
        <f>VLOOKUP(A88,'All Charge Points'!A:M,13,FALSE)</f>
        <v>11.294394027524438</v>
      </c>
      <c r="N88" s="86">
        <v>0.26476476476476474</v>
      </c>
      <c r="O88" s="86">
        <f t="shared" si="2"/>
        <v>26.476476476476474</v>
      </c>
    </row>
    <row r="89" spans="1:15">
      <c r="A89" s="34" t="s">
        <v>341</v>
      </c>
      <c r="B89" s="34" t="s">
        <v>25</v>
      </c>
      <c r="C89" s="34" t="s">
        <v>516</v>
      </c>
      <c r="D89" s="119">
        <f t="shared" si="0"/>
        <v>46.772727272727273</v>
      </c>
      <c r="E89" s="158">
        <f t="shared" si="1"/>
        <v>0.29924242424242425</v>
      </c>
      <c r="F89" s="119">
        <f>VLOOKUP(A89,'All Charge Points'!A:F,6,FALSE)</f>
        <v>36</v>
      </c>
      <c r="G89" s="159">
        <f>VLOOKUP(A89,'All Charge Points'!A:G,7,FALSE)</f>
        <v>34.841856683829498</v>
      </c>
      <c r="H89" s="158">
        <f>VLOOKUP(A89,'All Charge Points'!A:H,8,FALSE)</f>
        <v>8.3333333333333329E-2</v>
      </c>
      <c r="I89" s="119">
        <f>VLOOKUP(A89,'All Charge Points'!A:I,9,FALSE)</f>
        <v>33</v>
      </c>
      <c r="J89" s="159">
        <f>VLOOKUP(A89,'All Charge Points'!A:J,10,FALSE)</f>
        <v>31.808761868041799</v>
      </c>
      <c r="K89" s="158">
        <f>VLOOKUP(A89,'All Charge Points'!A:K,11,FALSE)</f>
        <v>0.51515151515151514</v>
      </c>
      <c r="L89" s="119">
        <f>VLOOKUP(A89,'All Charge Points'!A:L,12,FALSE)</f>
        <v>16</v>
      </c>
      <c r="M89" s="159">
        <f>VLOOKUP(A89,'All Charge Points'!A:M,13,FALSE)</f>
        <v>15.509887553315238</v>
      </c>
      <c r="N89" s="86">
        <v>0.29924242424242425</v>
      </c>
      <c r="O89" s="86">
        <f t="shared" si="2"/>
        <v>29.924242424242426</v>
      </c>
    </row>
    <row r="90" spans="1:15">
      <c r="A90" s="34" t="s">
        <v>133</v>
      </c>
      <c r="B90" s="34" t="s">
        <v>549</v>
      </c>
      <c r="C90" s="34" t="s">
        <v>516</v>
      </c>
      <c r="D90" s="119">
        <f t="shared" si="0"/>
        <v>40.25</v>
      </c>
      <c r="E90" s="158">
        <f t="shared" si="1"/>
        <v>0.11805555555555555</v>
      </c>
      <c r="F90" s="119">
        <f>VLOOKUP(A90,'All Charge Points'!A:F,6,FALSE)</f>
        <v>36</v>
      </c>
      <c r="G90" s="159">
        <f>VLOOKUP(A90,'All Charge Points'!A:G,7,FALSE)</f>
        <v>12.236698538734201</v>
      </c>
      <c r="H90" s="158">
        <f>VLOOKUP(A90,'All Charge Points'!A:H,8,FALSE)</f>
        <v>0.1111111111111111</v>
      </c>
      <c r="I90" s="119">
        <f>VLOOKUP(A90,'All Charge Points'!A:I,9,FALSE)</f>
        <v>32</v>
      </c>
      <c r="J90" s="159">
        <f>VLOOKUP(A90,'All Charge Points'!A:J,10,FALSE)</f>
        <v>10.905757217395999</v>
      </c>
      <c r="K90" s="158">
        <f>VLOOKUP(A90,'All Charge Points'!A:K,11,FALSE)</f>
        <v>0.125</v>
      </c>
      <c r="L90" s="119">
        <f>VLOOKUP(A90,'All Charge Points'!A:L,12,FALSE)</f>
        <v>28</v>
      </c>
      <c r="M90" s="159">
        <f>VLOOKUP(A90,'All Charge Points'!A:M,13,FALSE)</f>
        <v>9.59643560963071</v>
      </c>
      <c r="N90" s="86">
        <v>0.11805555555555555</v>
      </c>
      <c r="O90" s="86">
        <f t="shared" si="2"/>
        <v>11.805555555555555</v>
      </c>
    </row>
    <row r="91" spans="1:15">
      <c r="A91" s="34" t="s">
        <v>558</v>
      </c>
      <c r="B91" s="34" t="s">
        <v>532</v>
      </c>
      <c r="C91" s="34" t="s">
        <v>516</v>
      </c>
      <c r="D91" s="119">
        <f t="shared" si="0"/>
        <v>42.6</v>
      </c>
      <c r="E91" s="158">
        <f t="shared" si="1"/>
        <v>0.18333333333333335</v>
      </c>
      <c r="F91" s="119">
        <f>VLOOKUP(A91&amp;"*",'All Charge Points'!A:F,6,FALSE)</f>
        <v>36</v>
      </c>
      <c r="G91" s="159">
        <f>VLOOKUP(A91&amp;"*",'All Charge Points'!A:G,7,FALSE)</f>
        <v>28.993677767486801</v>
      </c>
      <c r="H91" s="158">
        <f>VLOOKUP(A91&amp;"*",'All Charge Points'!A:H,8,FALSE)</f>
        <v>0.16666666666666666</v>
      </c>
      <c r="I91" s="119">
        <f>VLOOKUP(A91&amp;"*",'All Charge Points'!A:I,9,FALSE)</f>
        <v>30</v>
      </c>
      <c r="J91" s="159">
        <f>VLOOKUP(A91&amp;"*",'All Charge Points'!A:J,10,FALSE)</f>
        <v>24.480003916800602</v>
      </c>
      <c r="K91" s="158">
        <f>VLOOKUP(A91&amp;"*",'All Charge Points'!A:K,11,FALSE)</f>
        <v>0.2</v>
      </c>
      <c r="L91" s="119">
        <f>VLOOKUP(A91&amp;"*",'All Charge Points'!A:L,12,FALSE)</f>
        <v>24</v>
      </c>
      <c r="M91" s="159">
        <f>VLOOKUP(A91&amp;"*",'All Charge Points'!A:M,13,FALSE)</f>
        <v>19.724514283835759</v>
      </c>
      <c r="N91" s="86">
        <v>0.18333333333333335</v>
      </c>
      <c r="O91" s="86">
        <f t="shared" si="2"/>
        <v>18.333333333333336</v>
      </c>
    </row>
    <row r="92" spans="1:15">
      <c r="A92" s="34" t="s">
        <v>121</v>
      </c>
      <c r="B92" s="34" t="s">
        <v>27</v>
      </c>
      <c r="C92" s="34" t="s">
        <v>516</v>
      </c>
      <c r="D92" s="119">
        <f t="shared" si="0"/>
        <v>38.241935483870968</v>
      </c>
      <c r="E92" s="158">
        <f t="shared" si="1"/>
        <v>0.1247628083491461</v>
      </c>
      <c r="F92" s="119">
        <f>VLOOKUP(A92,'All Charge Points'!A:F,6,FALSE)</f>
        <v>34</v>
      </c>
      <c r="G92" s="159">
        <f>VLOOKUP(A92,'All Charge Points'!A:G,7,FALSE)</f>
        <v>29.299483812035199</v>
      </c>
      <c r="H92" s="158">
        <f>VLOOKUP(A92,'All Charge Points'!A:H,8,FALSE)</f>
        <v>8.8235294117647065E-2</v>
      </c>
      <c r="I92" s="119">
        <f>VLOOKUP(A92,'All Charge Points'!A:I,9,FALSE)</f>
        <v>31</v>
      </c>
      <c r="J92" s="159">
        <f>VLOOKUP(A92,'All Charge Points'!A:J,10,FALSE)</f>
        <v>26.6538269736728</v>
      </c>
      <c r="K92" s="158">
        <f>VLOOKUP(A92,'All Charge Points'!A:K,11,FALSE)</f>
        <v>0.16129032258064516</v>
      </c>
      <c r="L92" s="119">
        <f>VLOOKUP(A92,'All Charge Points'!A:L,12,FALSE)</f>
        <v>26</v>
      </c>
      <c r="M92" s="159">
        <f>VLOOKUP(A92,'All Charge Points'!A:M,13,FALSE)</f>
        <v>22.205141344265094</v>
      </c>
      <c r="N92" s="86">
        <v>0.1247628083491461</v>
      </c>
      <c r="O92" s="86">
        <f t="shared" si="2"/>
        <v>12.476280834914611</v>
      </c>
    </row>
    <row r="93" spans="1:15">
      <c r="A93" s="34" t="s">
        <v>130</v>
      </c>
      <c r="B93" s="34" t="s">
        <v>549</v>
      </c>
      <c r="C93" s="34" t="s">
        <v>516</v>
      </c>
      <c r="D93" s="119">
        <f t="shared" si="0"/>
        <v>31.953125</v>
      </c>
      <c r="E93" s="158">
        <f t="shared" si="1"/>
        <v>-3.1723484848484848E-2</v>
      </c>
      <c r="F93" s="119">
        <f>VLOOKUP(A93,'All Charge Points'!A:F,6,FALSE)</f>
        <v>33</v>
      </c>
      <c r="G93" s="159">
        <f>VLOOKUP(A93,'All Charge Points'!A:G,7,FALSE)</f>
        <v>13.887252343999901</v>
      </c>
      <c r="H93" s="158">
        <f>VLOOKUP(A93,'All Charge Points'!A:H,8,FALSE)</f>
        <v>3.0303030303030304E-2</v>
      </c>
      <c r="I93" s="119">
        <f>VLOOKUP(A93,'All Charge Points'!A:I,9,FALSE)</f>
        <v>32</v>
      </c>
      <c r="J93" s="159">
        <f>VLOOKUP(A93,'All Charge Points'!A:J,10,FALSE)</f>
        <v>13.495845809961599</v>
      </c>
      <c r="K93" s="158">
        <f>VLOOKUP(A93,'All Charge Points'!A:K,11,FALSE)</f>
        <v>-9.375E-2</v>
      </c>
      <c r="L93" s="119">
        <f>VLOOKUP(A93,'All Charge Points'!A:L,12,FALSE)</f>
        <v>35</v>
      </c>
      <c r="M93" s="159">
        <f>VLOOKUP(A93,'All Charge Points'!A:M,13,FALSE)</f>
        <v>14.854237489548982</v>
      </c>
      <c r="N93" s="86">
        <v>-3.1723484848484848E-2</v>
      </c>
      <c r="O93" s="86">
        <f t="shared" si="2"/>
        <v>-3.1723484848484849</v>
      </c>
    </row>
    <row r="94" spans="1:15">
      <c r="A94" s="34" t="s">
        <v>561</v>
      </c>
      <c r="B94" s="34" t="s">
        <v>33</v>
      </c>
      <c r="C94" s="34" t="s">
        <v>516</v>
      </c>
      <c r="D94" s="119">
        <f t="shared" si="0"/>
        <v>39.766666666666666</v>
      </c>
      <c r="E94" s="158">
        <f t="shared" si="1"/>
        <v>0.28279569892473116</v>
      </c>
      <c r="F94" s="119">
        <f>VLOOKUP(A94&amp;"*",'All Charge Points'!A:F,6,FALSE)</f>
        <v>31</v>
      </c>
      <c r="G94" s="159">
        <f>VLOOKUP(A94&amp;"*",'All Charge Points'!A:G,7,FALSE)</f>
        <v>20.662534159834699</v>
      </c>
      <c r="H94" s="158">
        <f>VLOOKUP(A94&amp;"*",'All Charge Points'!A:H,8,FALSE)</f>
        <v>3.2258064516129031E-2</v>
      </c>
      <c r="I94" s="119">
        <f>VLOOKUP(A94&amp;"*",'All Charge Points'!A:I,9,FALSE)</f>
        <v>30</v>
      </c>
      <c r="J94" s="159">
        <f>VLOOKUP(A94&amp;"*",'All Charge Points'!A:J,10,FALSE)</f>
        <v>20.040615647712698</v>
      </c>
      <c r="K94" s="158">
        <f>VLOOKUP("*"&amp;A94&amp;"*",'All Charge Points'!A:K,11,FALSE)</f>
        <v>0.53333333333333333</v>
      </c>
      <c r="L94" s="119">
        <f>VLOOKUP("*"&amp;A94&amp;"*",'All Charge Points'!A:L,12,FALSE)</f>
        <v>14</v>
      </c>
      <c r="M94" s="159">
        <f>VLOOKUP(A94&amp;"*",'All Charge Points'!A:M,13,FALSE)</f>
        <v>9.3996320715446284</v>
      </c>
      <c r="N94" s="86">
        <v>0.28279569892473116</v>
      </c>
      <c r="O94" s="86">
        <f t="shared" si="2"/>
        <v>28.279569892473116</v>
      </c>
    </row>
    <row r="95" spans="1:15">
      <c r="A95" s="34" t="s">
        <v>223</v>
      </c>
      <c r="B95" s="34" t="s">
        <v>222</v>
      </c>
      <c r="C95" s="34" t="s">
        <v>516</v>
      </c>
      <c r="D95" s="119">
        <f t="shared" si="0"/>
        <v>33.068965517241381</v>
      </c>
      <c r="E95" s="158">
        <f t="shared" si="1"/>
        <v>6.6740823136818686E-2</v>
      </c>
      <c r="F95" s="119">
        <f>VLOOKUP(A95,'All Charge Points'!A:F,6,FALSE)</f>
        <v>31</v>
      </c>
      <c r="G95" s="159">
        <f>VLOOKUP(A95,'All Charge Points'!A:G,7,FALSE)</f>
        <v>28.863522094560601</v>
      </c>
      <c r="H95" s="158">
        <f>VLOOKUP(A95,'All Charge Points'!A:H,8,FALSE)</f>
        <v>6.4516129032258063E-2</v>
      </c>
      <c r="I95" s="119">
        <f>VLOOKUP(A95,'All Charge Points'!A:I,9,FALSE)</f>
        <v>29</v>
      </c>
      <c r="J95" s="159">
        <f>VLOOKUP(A95,'All Charge Points'!A:J,10,FALSE)</f>
        <v>27.1527953334644</v>
      </c>
      <c r="K95" s="158">
        <f>VLOOKUP(A95,'All Charge Points'!A:K,11,FALSE)</f>
        <v>6.8965517241379309E-2</v>
      </c>
      <c r="L95" s="119">
        <f>VLOOKUP(A95,'All Charge Points'!A:L,12,FALSE)</f>
        <v>27</v>
      </c>
      <c r="M95" s="159">
        <f>VLOOKUP(A95,'All Charge Points'!A:M,13,FALSE)</f>
        <v>25.33641123810596</v>
      </c>
      <c r="N95" s="86">
        <v>6.6740823136818686E-2</v>
      </c>
      <c r="O95" s="86">
        <f t="shared" si="2"/>
        <v>6.6740823136818683</v>
      </c>
    </row>
    <row r="96" spans="1:15">
      <c r="A96" s="34" t="s">
        <v>225</v>
      </c>
      <c r="B96" s="34" t="s">
        <v>38</v>
      </c>
      <c r="C96" s="34" t="s">
        <v>516</v>
      </c>
      <c r="D96" s="119">
        <f t="shared" si="0"/>
        <v>32.568965517241381</v>
      </c>
      <c r="E96" s="158">
        <f t="shared" si="1"/>
        <v>8.5632183908045972E-2</v>
      </c>
      <c r="F96" s="119">
        <f>VLOOKUP(A96,'All Charge Points'!A:F,6,FALSE)</f>
        <v>30</v>
      </c>
      <c r="G96" s="159">
        <f>VLOOKUP(A96,'All Charge Points'!A:G,7,FALSE)</f>
        <v>21.233676611105199</v>
      </c>
      <c r="H96" s="158">
        <f>VLOOKUP(A96,'All Charge Points'!A:H,8,FALSE)</f>
        <v>3.3333333333333333E-2</v>
      </c>
      <c r="I96" s="119">
        <f>VLOOKUP(A96,'All Charge Points'!A:I,9,FALSE)</f>
        <v>29</v>
      </c>
      <c r="J96" s="159">
        <f>VLOOKUP(A96,'All Charge Points'!A:J,10,FALSE)</f>
        <v>20.570293658674899</v>
      </c>
      <c r="K96" s="158">
        <f>VLOOKUP(A96,'All Charge Points'!A:K,11,FALSE)</f>
        <v>0.13793103448275862</v>
      </c>
      <c r="L96" s="119">
        <f>VLOOKUP(A96,'All Charge Points'!A:L,12,FALSE)</f>
        <v>25</v>
      </c>
      <c r="M96" s="159">
        <f>VLOOKUP(A96,'All Charge Points'!A:M,13,FALSE)</f>
        <v>17.787897114803087</v>
      </c>
      <c r="N96" s="86">
        <v>8.5632183908045972E-2</v>
      </c>
      <c r="O96" s="86">
        <f t="shared" si="2"/>
        <v>8.5632183908045967</v>
      </c>
    </row>
    <row r="97" spans="1:15">
      <c r="A97" s="34" t="s">
        <v>554</v>
      </c>
      <c r="B97" s="34" t="s">
        <v>526</v>
      </c>
      <c r="C97" s="34" t="s">
        <v>516</v>
      </c>
      <c r="D97" s="119">
        <f t="shared" si="0"/>
        <v>29.928571428571427</v>
      </c>
      <c r="E97" s="158">
        <f t="shared" si="1"/>
        <v>-2.3809523809523794E-3</v>
      </c>
      <c r="F97" s="119">
        <v>30</v>
      </c>
      <c r="G97" s="159">
        <v>19.850065836051701</v>
      </c>
      <c r="H97" s="158">
        <v>6.6666666666666666E-2</v>
      </c>
      <c r="I97" s="119">
        <v>28</v>
      </c>
      <c r="J97" s="159">
        <v>18.545994065281899</v>
      </c>
      <c r="K97" s="158">
        <v>-7.1428571428571425E-2</v>
      </c>
      <c r="L97" s="119">
        <v>30</v>
      </c>
      <c r="M97" s="159">
        <v>19.964728978804111</v>
      </c>
      <c r="N97" s="86">
        <v>-2.3809523809523794E-3</v>
      </c>
      <c r="O97" s="86">
        <f t="shared" si="2"/>
        <v>-0.23809523809523794</v>
      </c>
    </row>
    <row r="98" spans="1:15">
      <c r="A98" s="34" t="s">
        <v>559</v>
      </c>
      <c r="B98" s="34" t="s">
        <v>413</v>
      </c>
      <c r="C98" s="34" t="s">
        <v>516</v>
      </c>
      <c r="D98" s="119">
        <f t="shared" si="0"/>
        <v>39.875</v>
      </c>
      <c r="E98" s="158">
        <f t="shared" si="1"/>
        <v>0.32916666666666666</v>
      </c>
      <c r="F98" s="119">
        <f>VLOOKUP(A98&amp;"*",'All Charge Points'!A:F,6,FALSE)</f>
        <v>30</v>
      </c>
      <c r="G98" s="159">
        <f>VLOOKUP(A98&amp;"*",'All Charge Points'!A:G,7,FALSE)</f>
        <v>16.5451517190413</v>
      </c>
      <c r="H98" s="158">
        <f>VLOOKUP(A98&amp;"*",'All Charge Points'!A:H,8,FALSE)</f>
        <v>0.2</v>
      </c>
      <c r="I98" s="119">
        <f>VLOOKUP(A98&amp;"*",'All Charge Points'!A:I,9,FALSE)</f>
        <v>24</v>
      </c>
      <c r="J98" s="159">
        <f>VLOOKUP(A98&amp;"*",'All Charge Points'!A:J,10,FALSE)</f>
        <v>13.3441569272854</v>
      </c>
      <c r="K98" s="158">
        <f>VLOOKUP(A98&amp;"*",'All Charge Points'!A:K,11,FALSE)</f>
        <v>0.45833333333333331</v>
      </c>
      <c r="L98" s="119">
        <f>VLOOKUP(A98&amp;"*",'All Charge Points'!A:L,12,FALSE)</f>
        <v>13</v>
      </c>
      <c r="M98" s="159">
        <f>VLOOKUP(A98&amp;"*",'All Charge Points'!A:M,13,FALSE)</f>
        <v>7.3116271745060439</v>
      </c>
      <c r="N98" s="86">
        <v>0.32916666666666666</v>
      </c>
      <c r="O98" s="86">
        <f t="shared" si="2"/>
        <v>32.916666666666664</v>
      </c>
    </row>
    <row r="99" spans="1:15">
      <c r="A99" s="34" t="s">
        <v>438</v>
      </c>
      <c r="B99" s="34" t="s">
        <v>53</v>
      </c>
      <c r="C99" s="34" t="s">
        <v>516</v>
      </c>
      <c r="D99" s="119">
        <f t="shared" si="0"/>
        <v>34.950000000000003</v>
      </c>
      <c r="E99" s="158">
        <f t="shared" si="1"/>
        <v>0.20517241379310347</v>
      </c>
      <c r="F99" s="119">
        <f>VLOOKUP(A99,'All Charge Points'!A:F,6,FALSE)</f>
        <v>29</v>
      </c>
      <c r="G99" s="159">
        <f>VLOOKUP(A99,'All Charge Points'!A:G,7,FALSE)</f>
        <v>28.923353114247199</v>
      </c>
      <c r="H99" s="158">
        <f>VLOOKUP(A99,'All Charge Points'!A:H,8,FALSE)</f>
        <v>0.31034482758620691</v>
      </c>
      <c r="I99" s="119">
        <f>VLOOKUP(A99,'All Charge Points'!A:I,9,FALSE)</f>
        <v>20</v>
      </c>
      <c r="J99" s="159">
        <f>VLOOKUP(A99,'All Charge Points'!A:J,10,FALSE)</f>
        <v>19.758550512734299</v>
      </c>
      <c r="K99" s="158">
        <f>VLOOKUP(A99,'All Charge Points'!A:K,11,FALSE)</f>
        <v>0.1</v>
      </c>
      <c r="L99" s="119">
        <f>VLOOKUP(A99,'All Charge Points'!A:L,12,FALSE)</f>
        <v>18</v>
      </c>
      <c r="M99" s="159">
        <f>VLOOKUP(A99,'All Charge Points'!A:M,13,FALSE)</f>
        <v>17.66593712889264</v>
      </c>
      <c r="N99" s="86">
        <v>0.20517241379310347</v>
      </c>
      <c r="O99" s="86">
        <f t="shared" si="2"/>
        <v>20.517241379310349</v>
      </c>
    </row>
    <row r="100" spans="1:15">
      <c r="A100" s="34" t="s">
        <v>131</v>
      </c>
      <c r="B100" s="34" t="s">
        <v>549</v>
      </c>
      <c r="C100" s="34" t="s">
        <v>516</v>
      </c>
      <c r="D100" s="119">
        <f t="shared" si="0"/>
        <v>25.227272727272727</v>
      </c>
      <c r="E100" s="158">
        <f t="shared" si="1"/>
        <v>-6.5656565656565649E-2</v>
      </c>
      <c r="F100" s="119">
        <f>VLOOKUP(A100,'All Charge Points'!A:F,6,FALSE)</f>
        <v>27</v>
      </c>
      <c r="G100" s="159">
        <f>VLOOKUP(A100,'All Charge Points'!A:G,7,FALSE)</f>
        <v>12.071948814937</v>
      </c>
      <c r="H100" s="158">
        <f>VLOOKUP(A100,'All Charge Points'!A:H,8,FALSE)</f>
        <v>-0.22222222222222221</v>
      </c>
      <c r="I100" s="119">
        <f>VLOOKUP(A100,'All Charge Points'!A:I,9,FALSE)</f>
        <v>33</v>
      </c>
      <c r="J100" s="159">
        <f>VLOOKUP(A100,'All Charge Points'!A:J,10,FALSE)</f>
        <v>14.8373289211013</v>
      </c>
      <c r="K100" s="158">
        <f>VLOOKUP(A100,'All Charge Points'!A:K,11,FALSE)</f>
        <v>9.0909090909090912E-2</v>
      </c>
      <c r="L100" s="119">
        <f>VLOOKUP(A100,'All Charge Points'!A:L,12,FALSE)</f>
        <v>30</v>
      </c>
      <c r="M100" s="159">
        <f>VLOOKUP(A100,'All Charge Points'!A:M,13,FALSE)</f>
        <v>13.636301653174305</v>
      </c>
      <c r="N100" s="86">
        <v>-6.5656565656565649E-2</v>
      </c>
      <c r="O100" s="86">
        <f t="shared" si="2"/>
        <v>-6.5656565656565649</v>
      </c>
    </row>
    <row r="101" spans="1:15">
      <c r="A101" s="34" t="s">
        <v>572</v>
      </c>
      <c r="B101" s="34" t="s">
        <v>573</v>
      </c>
      <c r="C101" s="34" t="s">
        <v>563</v>
      </c>
      <c r="D101" s="119">
        <f t="shared" si="0"/>
        <v>29</v>
      </c>
      <c r="E101" s="158">
        <f t="shared" si="1"/>
        <v>7.407407407407407E-2</v>
      </c>
      <c r="F101" s="119">
        <f>VLOOKUP(A101&amp;"*",'All Charge Points'!A:F,6,FALSE)</f>
        <v>27</v>
      </c>
      <c r="G101" s="159">
        <f>VLOOKUP(A101&amp;"*",'All Charge Points'!A:G,7,FALSE)</f>
        <v>17.867896683850699</v>
      </c>
      <c r="H101" s="158">
        <f>VLOOKUP(A101&amp;"*",'All Charge Points'!A:H,8,FALSE)</f>
        <v>0</v>
      </c>
      <c r="I101" s="119">
        <f>VLOOKUP(A101&amp;"*",'All Charge Points'!A:I,9,FALSE)</f>
        <v>27</v>
      </c>
      <c r="J101" s="159">
        <f>VLOOKUP(A101&amp;"*",'All Charge Points'!A:J,10,FALSE)</f>
        <v>17.8472277306258</v>
      </c>
      <c r="K101" s="158">
        <f>VLOOKUP(A101&amp;"*",'All Charge Points'!A:K,11,FALSE)</f>
        <v>0.14814814814814814</v>
      </c>
      <c r="L101" s="119">
        <f>VLOOKUP(A101&amp;"*",'All Charge Points'!A:L,12,FALSE)</f>
        <v>23</v>
      </c>
      <c r="M101" s="159">
        <f>VLOOKUP(A101&amp;"*",'All Charge Points'!A:M,13,FALSE)</f>
        <v>17.2552246829352</v>
      </c>
      <c r="N101" s="86">
        <v>7.407407407407407E-2</v>
      </c>
      <c r="O101" s="86">
        <f t="shared" si="2"/>
        <v>7.4074074074074066</v>
      </c>
    </row>
    <row r="102" spans="1:15">
      <c r="A102" s="34" t="s">
        <v>264</v>
      </c>
      <c r="B102" s="34" t="s">
        <v>40</v>
      </c>
      <c r="C102" s="34" t="s">
        <v>516</v>
      </c>
      <c r="D102" s="119">
        <f t="shared" si="0"/>
        <v>37.5</v>
      </c>
      <c r="E102" s="158">
        <f t="shared" si="1"/>
        <v>0.38888888888888884</v>
      </c>
      <c r="F102" s="119">
        <f>VLOOKUP(A102,'All Charge Points'!A:F,6,FALSE)</f>
        <v>27</v>
      </c>
      <c r="G102" s="159">
        <f>VLOOKUP(A102,'All Charge Points'!A:G,7,FALSE)</f>
        <v>24.691132225585498</v>
      </c>
      <c r="H102" s="158">
        <f>VLOOKUP(A102,'All Charge Points'!A:H,8,FALSE)</f>
        <v>0.33333333333333331</v>
      </c>
      <c r="I102" s="119">
        <f>VLOOKUP(A102,'All Charge Points'!A:I,9,FALSE)</f>
        <v>18</v>
      </c>
      <c r="J102" s="159">
        <f>VLOOKUP(A102,'All Charge Points'!A:J,10,FALSE)</f>
        <v>16.466476997246399</v>
      </c>
      <c r="K102" s="158">
        <f>VLOOKUP(A102,'All Charge Points'!A:K,11,FALSE)</f>
        <v>0.44444444444444442</v>
      </c>
      <c r="L102" s="119">
        <f>VLOOKUP(A102,'All Charge Points'!A:L,12,FALSE)</f>
        <v>10</v>
      </c>
      <c r="M102" s="159">
        <f>VLOOKUP(A102,'All Charge Points'!A:M,13,FALSE)</f>
        <v>9.1877141885870213</v>
      </c>
      <c r="N102" s="86">
        <v>0.38888888888888884</v>
      </c>
      <c r="O102" s="86">
        <f t="shared" si="2"/>
        <v>38.888888888888886</v>
      </c>
    </row>
    <row r="103" spans="1:15">
      <c r="A103" s="34" t="s">
        <v>557</v>
      </c>
      <c r="B103" s="34" t="s">
        <v>550</v>
      </c>
      <c r="C103" s="34" t="s">
        <v>516</v>
      </c>
      <c r="D103" s="119">
        <f t="shared" si="0"/>
        <v>33.60526315789474</v>
      </c>
      <c r="E103" s="158">
        <f t="shared" si="1"/>
        <v>0.29251012145748989</v>
      </c>
      <c r="F103" s="119">
        <v>26</v>
      </c>
      <c r="G103" s="159">
        <v>9.4237383970221007</v>
      </c>
      <c r="H103" s="158">
        <v>0.26923076923076922</v>
      </c>
      <c r="I103" s="119">
        <v>19</v>
      </c>
      <c r="J103" s="159">
        <v>6.8738468217502904</v>
      </c>
      <c r="K103" s="158">
        <v>0.31578947368421051</v>
      </c>
      <c r="L103" s="119">
        <v>13</v>
      </c>
      <c r="M103" s="159">
        <v>4.7204752429229178</v>
      </c>
      <c r="N103" s="86">
        <v>0.29251012145748989</v>
      </c>
      <c r="O103" s="86">
        <f t="shared" si="2"/>
        <v>29.251012145748987</v>
      </c>
    </row>
    <row r="104" spans="1:15">
      <c r="A104" s="34" t="s">
        <v>571</v>
      </c>
      <c r="B104" s="34" t="s">
        <v>35</v>
      </c>
      <c r="C104" s="34" t="s">
        <v>516</v>
      </c>
      <c r="D104" s="119">
        <f t="shared" si="0"/>
        <v>31.0625</v>
      </c>
      <c r="E104" s="158">
        <f t="shared" si="1"/>
        <v>0.24249999999999999</v>
      </c>
      <c r="F104" s="119">
        <v>25</v>
      </c>
      <c r="G104" s="159">
        <v>14.471947576817101</v>
      </c>
      <c r="H104" s="158">
        <v>0.36</v>
      </c>
      <c r="I104" s="119">
        <v>16</v>
      </c>
      <c r="J104" s="159">
        <v>9.2865600260023609</v>
      </c>
      <c r="K104" s="158">
        <v>0.125</v>
      </c>
      <c r="L104" s="119">
        <v>14</v>
      </c>
      <c r="M104" s="159">
        <v>8.1392982762128998</v>
      </c>
      <c r="N104" s="86">
        <v>0.24249999999999999</v>
      </c>
      <c r="O104" s="86">
        <f t="shared" si="2"/>
        <v>24.25</v>
      </c>
    </row>
    <row r="105" spans="1:15">
      <c r="A105" s="34" t="s">
        <v>127</v>
      </c>
      <c r="B105" s="34" t="s">
        <v>549</v>
      </c>
      <c r="C105" s="34" t="s">
        <v>516</v>
      </c>
      <c r="D105" s="119">
        <f t="shared" si="0"/>
        <v>23</v>
      </c>
      <c r="E105" s="158">
        <f t="shared" si="1"/>
        <v>-4.1666666666666664E-2</v>
      </c>
      <c r="F105" s="119">
        <f>VLOOKUP(A105,'All Charge Points'!A:F,6,FALSE)</f>
        <v>24</v>
      </c>
      <c r="G105" s="159">
        <f>VLOOKUP(A105,'All Charge Points'!A:G,7,FALSE)</f>
        <v>8.3261635813605004</v>
      </c>
      <c r="H105" s="158">
        <f>VLOOKUP(A105,'All Charge Points'!A:H,8,FALSE)</f>
        <v>0</v>
      </c>
      <c r="I105" s="119">
        <f>VLOOKUP(A105,'All Charge Points'!A:I,9,FALSE)</f>
        <v>24</v>
      </c>
      <c r="J105" s="159">
        <f>VLOOKUP(A105,'All Charge Points'!A:J,10,FALSE)</f>
        <v>8.3463745435576406</v>
      </c>
      <c r="K105" s="158">
        <f>VLOOKUP(A105,'All Charge Points'!A:K,11,FALSE)</f>
        <v>-8.3333333333333329E-2</v>
      </c>
      <c r="L105" s="119">
        <f>VLOOKUP(A105,'All Charge Points'!A:L,12,FALSE)</f>
        <v>26</v>
      </c>
      <c r="M105" s="159">
        <f>VLOOKUP(A105,'All Charge Points'!A:M,13,FALSE)</f>
        <v>9.1109148760214733</v>
      </c>
      <c r="N105" s="86">
        <v>-4.1666666666666664E-2</v>
      </c>
      <c r="O105" s="86">
        <f t="shared" si="2"/>
        <v>-4.1666666666666661</v>
      </c>
    </row>
    <row r="106" spans="1:15">
      <c r="A106" s="34" t="s">
        <v>570</v>
      </c>
      <c r="B106" s="34" t="s">
        <v>35</v>
      </c>
      <c r="C106" s="34" t="s">
        <v>516</v>
      </c>
      <c r="D106" s="119">
        <f t="shared" si="0"/>
        <v>27.763157894736842</v>
      </c>
      <c r="E106" s="158">
        <f t="shared" si="1"/>
        <v>0.1567982456140351</v>
      </c>
      <c r="F106" s="119">
        <v>24</v>
      </c>
      <c r="G106" s="159">
        <v>15.0598629552471</v>
      </c>
      <c r="H106" s="158">
        <v>0.20833333333333334</v>
      </c>
      <c r="I106" s="119">
        <v>19</v>
      </c>
      <c r="J106" s="159">
        <v>11.907522420611199</v>
      </c>
      <c r="K106" s="158">
        <v>0.10526315789473684</v>
      </c>
      <c r="L106" s="119">
        <v>17</v>
      </c>
      <c r="M106" s="159">
        <v>10.636900031910701</v>
      </c>
      <c r="N106" s="86">
        <v>0.1567982456140351</v>
      </c>
      <c r="O106" s="86">
        <f t="shared" si="2"/>
        <v>15.67982456140351</v>
      </c>
    </row>
    <row r="107" spans="1:15">
      <c r="A107" s="34" t="s">
        <v>556</v>
      </c>
      <c r="B107" s="34" t="s">
        <v>550</v>
      </c>
      <c r="C107" s="34" t="s">
        <v>516</v>
      </c>
      <c r="D107" s="119">
        <f t="shared" si="0"/>
        <v>29.026315789473685</v>
      </c>
      <c r="E107" s="158">
        <f t="shared" si="1"/>
        <v>0.20942982456140352</v>
      </c>
      <c r="F107" s="119">
        <v>24</v>
      </c>
      <c r="G107" s="159">
        <v>7.3997336095900499</v>
      </c>
      <c r="H107" s="158">
        <v>0.20833333333333334</v>
      </c>
      <c r="I107" s="119">
        <v>19</v>
      </c>
      <c r="J107" s="159">
        <v>5.8639984444972502</v>
      </c>
      <c r="K107" s="158">
        <v>0.21052631578947367</v>
      </c>
      <c r="L107" s="119">
        <v>15</v>
      </c>
      <c r="M107" s="159">
        <v>4.6405865701424664</v>
      </c>
      <c r="N107" s="86">
        <v>0.20942982456140352</v>
      </c>
      <c r="O107" s="86">
        <f t="shared" si="2"/>
        <v>20.942982456140353</v>
      </c>
    </row>
    <row r="108" spans="1:15">
      <c r="A108" s="34" t="s">
        <v>421</v>
      </c>
      <c r="B108" s="34" t="s">
        <v>520</v>
      </c>
      <c r="C108" s="34" t="s">
        <v>516</v>
      </c>
      <c r="D108" s="119">
        <f t="shared" si="0"/>
        <v>29.657894736842103</v>
      </c>
      <c r="E108" s="158">
        <f t="shared" si="1"/>
        <v>0.2357456140350877</v>
      </c>
      <c r="F108" s="119">
        <f>VLOOKUP(A108,'All Charge Points'!A:F,6,FALSE)</f>
        <v>24</v>
      </c>
      <c r="G108" s="159">
        <f>VLOOKUP(A108,'All Charge Points'!A:G,7,FALSE)</f>
        <v>8.3706524923617796</v>
      </c>
      <c r="H108" s="158">
        <f>VLOOKUP(A108,'All Charge Points'!A:H,8,FALSE)</f>
        <v>0.20833333333333334</v>
      </c>
      <c r="I108" s="119">
        <f>VLOOKUP(A108,'All Charge Points'!A:I,9,FALSE)</f>
        <v>19</v>
      </c>
      <c r="J108" s="159">
        <f>VLOOKUP(A108,'All Charge Points'!A:J,10,FALSE)</f>
        <v>6.6555041018922596</v>
      </c>
      <c r="K108" s="158">
        <f>VLOOKUP(A108,'All Charge Points'!A:K,11,FALSE)</f>
        <v>0.26315789473684209</v>
      </c>
      <c r="L108" s="119">
        <f>VLOOKUP(A108,'All Charge Points'!A:L,12,FALSE)</f>
        <v>14</v>
      </c>
      <c r="M108" s="159">
        <f>VLOOKUP(A108,'All Charge Points'!A:M,13,FALSE)</f>
        <v>4.9403976314322211</v>
      </c>
      <c r="N108" s="86">
        <v>0.2357456140350877</v>
      </c>
      <c r="O108" s="86">
        <f t="shared" si="2"/>
        <v>23.57456140350877</v>
      </c>
    </row>
    <row r="109" spans="1:15">
      <c r="A109" s="34" t="s">
        <v>230</v>
      </c>
      <c r="B109" s="34" t="s">
        <v>33</v>
      </c>
      <c r="C109" s="34" t="s">
        <v>516</v>
      </c>
      <c r="D109" s="119">
        <f t="shared" si="0"/>
        <v>30.289473684210527</v>
      </c>
      <c r="E109" s="158">
        <f t="shared" si="1"/>
        <v>0.26206140350877194</v>
      </c>
      <c r="F109" s="119">
        <f>VLOOKUP(A109,'All Charge Points'!A:F,6,FALSE)</f>
        <v>24</v>
      </c>
      <c r="G109" s="159">
        <f>VLOOKUP(A109,'All Charge Points'!A:G,7,FALSE)</f>
        <v>17.343421423461301</v>
      </c>
      <c r="H109" s="158">
        <f>VLOOKUP(A109,'All Charge Points'!A:H,8,FALSE)</f>
        <v>0.20833333333333334</v>
      </c>
      <c r="I109" s="119">
        <f>VLOOKUP(A109,'All Charge Points'!A:I,9,FALSE)</f>
        <v>19</v>
      </c>
      <c r="J109" s="159">
        <f>VLOOKUP(A109,'All Charge Points'!A:J,10,FALSE)</f>
        <v>13.625346012076299</v>
      </c>
      <c r="K109" s="158">
        <f>VLOOKUP(A109,'All Charge Points'!A:K,11,FALSE)</f>
        <v>0.31578947368421051</v>
      </c>
      <c r="L109" s="119">
        <f>VLOOKUP(A109,'All Charge Points'!A:L,12,FALSE)</f>
        <v>13</v>
      </c>
      <c r="M109" s="159">
        <f>VLOOKUP(A109,'All Charge Points'!A:M,13,FALSE)</f>
        <v>9.3320412045511656</v>
      </c>
      <c r="N109" s="86">
        <v>0.26206140350877194</v>
      </c>
      <c r="O109" s="86">
        <f t="shared" si="2"/>
        <v>26.206140350877195</v>
      </c>
    </row>
    <row r="110" spans="1:15">
      <c r="A110" s="34" t="s">
        <v>184</v>
      </c>
      <c r="B110" s="34" t="s">
        <v>33</v>
      </c>
      <c r="C110" s="34" t="s">
        <v>516</v>
      </c>
      <c r="D110" s="119">
        <f t="shared" si="0"/>
        <v>32.5</v>
      </c>
      <c r="E110" s="158">
        <f t="shared" si="1"/>
        <v>0.35416666666666663</v>
      </c>
      <c r="F110" s="119">
        <f>VLOOKUP(A110,'All Charge Points'!A:F,6,FALSE)</f>
        <v>24</v>
      </c>
      <c r="G110" s="159">
        <f>VLOOKUP(A110,'All Charge Points'!A:G,7,FALSE)</f>
        <v>26.8624641833811</v>
      </c>
      <c r="H110" s="158">
        <f>VLOOKUP(A110,'All Charge Points'!A:H,8,FALSE)</f>
        <v>0.33333333333333331</v>
      </c>
      <c r="I110" s="119">
        <f>VLOOKUP(A110,'All Charge Points'!A:I,9,FALSE)</f>
        <v>16</v>
      </c>
      <c r="J110" s="159">
        <f>VLOOKUP(A110,'All Charge Points'!A:J,10,FALSE)</f>
        <v>17.993702204228502</v>
      </c>
      <c r="K110" s="158">
        <f>VLOOKUP(A110,'All Charge Points'!A:K,11,FALSE)</f>
        <v>0.375</v>
      </c>
      <c r="L110" s="119">
        <f>VLOOKUP(A110,'All Charge Points'!A:L,12,FALSE)</f>
        <v>10</v>
      </c>
      <c r="M110" s="159">
        <f>VLOOKUP(A110,'All Charge Points'!A:M,13,FALSE)</f>
        <v>11.295988794379117</v>
      </c>
      <c r="N110" s="86">
        <v>0.35416666666666663</v>
      </c>
      <c r="O110" s="86">
        <f t="shared" si="2"/>
        <v>35.416666666666664</v>
      </c>
    </row>
    <row r="111" spans="1:15">
      <c r="A111" s="34" t="s">
        <v>560</v>
      </c>
      <c r="B111" s="34" t="s">
        <v>30</v>
      </c>
      <c r="C111" s="34" t="s">
        <v>516</v>
      </c>
      <c r="D111" s="119">
        <f t="shared" si="0"/>
        <v>28.38095238095238</v>
      </c>
      <c r="E111" s="158">
        <f t="shared" si="1"/>
        <v>0.23395445134575568</v>
      </c>
      <c r="F111" s="119">
        <v>23</v>
      </c>
      <c r="G111" s="159">
        <v>14.795088030773799</v>
      </c>
      <c r="H111" s="158">
        <v>8.6956521739130432E-2</v>
      </c>
      <c r="I111" s="119">
        <v>21</v>
      </c>
      <c r="J111" s="159">
        <v>13.5691347415079</v>
      </c>
      <c r="K111" s="158">
        <v>0.38095238095238093</v>
      </c>
      <c r="L111" s="119">
        <v>13</v>
      </c>
      <c r="M111" s="159">
        <v>8.4262380088151421</v>
      </c>
      <c r="N111" s="86">
        <v>0.23395445134575568</v>
      </c>
      <c r="O111" s="86">
        <f t="shared" si="2"/>
        <v>23.395445134575567</v>
      </c>
    </row>
    <row r="112" spans="1:15">
      <c r="A112" s="34" t="s">
        <v>213</v>
      </c>
      <c r="B112" s="34" t="s">
        <v>550</v>
      </c>
      <c r="C112" s="34" t="s">
        <v>516</v>
      </c>
      <c r="D112" s="119">
        <f t="shared" si="0"/>
        <v>25.75</v>
      </c>
      <c r="E112" s="158">
        <f t="shared" si="1"/>
        <v>0.17045454545454547</v>
      </c>
      <c r="F112" s="119">
        <f>VLOOKUP(A112,'All Charge Points'!A:F,6,FALSE)</f>
        <v>22</v>
      </c>
      <c r="G112" s="159">
        <f>VLOOKUP(A112,'All Charge Points'!A:G,7,FALSE)</f>
        <v>12.1483199425716</v>
      </c>
      <c r="H112" s="158">
        <f>VLOOKUP(A112,'All Charge Points'!A:H,8,FALSE)</f>
        <v>9.0909090909090912E-2</v>
      </c>
      <c r="I112" s="119">
        <f>VLOOKUP(A112,'All Charge Points'!A:I,9,FALSE)</f>
        <v>20</v>
      </c>
      <c r="J112" s="159">
        <f>VLOOKUP(A112,'All Charge Points'!A:J,10,FALSE)</f>
        <v>11.0751169809231</v>
      </c>
      <c r="K112" s="158">
        <f>VLOOKUP(A112,'All Charge Points'!A:K,11,FALSE)</f>
        <v>0.25</v>
      </c>
      <c r="L112" s="119">
        <f>VLOOKUP(A112,'All Charge Points'!A:L,12,FALSE)</f>
        <v>15</v>
      </c>
      <c r="M112" s="159">
        <f>VLOOKUP(A112,'All Charge Points'!A:M,13,FALSE)</f>
        <v>8.3310654321879056</v>
      </c>
      <c r="N112" s="86">
        <v>0.17045454545454547</v>
      </c>
      <c r="O112" s="86">
        <f t="shared" si="2"/>
        <v>17.045454545454547</v>
      </c>
    </row>
    <row r="113" spans="1:15">
      <c r="A113" s="34" t="s">
        <v>128</v>
      </c>
      <c r="B113" s="34" t="s">
        <v>549</v>
      </c>
      <c r="C113" s="34" t="s">
        <v>516</v>
      </c>
      <c r="D113" s="119">
        <f t="shared" si="0"/>
        <v>22.558823529411764</v>
      </c>
      <c r="E113" s="158">
        <f t="shared" si="1"/>
        <v>2.5401069518716568E-2</v>
      </c>
      <c r="F113" s="119">
        <f>VLOOKUP(A113,'All Charge Points'!A:F,6,FALSE)</f>
        <v>22</v>
      </c>
      <c r="G113" s="159">
        <f>VLOOKUP(A113,'All Charge Points'!A:G,7,FALSE)</f>
        <v>11.535960735784499</v>
      </c>
      <c r="H113" s="158">
        <f>VLOOKUP(A113,'All Charge Points'!A:H,8,FALSE)</f>
        <v>0.22727272727272727</v>
      </c>
      <c r="I113" s="119">
        <f>VLOOKUP(A113,'All Charge Points'!A:I,9,FALSE)</f>
        <v>17</v>
      </c>
      <c r="J113" s="159">
        <f>VLOOKUP(A113,'All Charge Points'!A:J,10,FALSE)</f>
        <v>8.9009895806063106</v>
      </c>
      <c r="K113" s="158">
        <f>VLOOKUP(A113,'All Charge Points'!A:K,11,FALSE)</f>
        <v>-0.17647058823529413</v>
      </c>
      <c r="L113" s="119">
        <f>VLOOKUP(A113,'All Charge Points'!A:L,12,FALSE)</f>
        <v>20</v>
      </c>
      <c r="M113" s="159">
        <f>VLOOKUP(A113,'All Charge Points'!A:M,13,FALSE)</f>
        <v>10.520335809119027</v>
      </c>
      <c r="N113" s="86">
        <v>2.5401069518716568E-2</v>
      </c>
      <c r="O113" s="86">
        <f t="shared" si="2"/>
        <v>2.5401069518716568</v>
      </c>
    </row>
    <row r="114" spans="1:15">
      <c r="A114" s="34" t="s">
        <v>568</v>
      </c>
      <c r="B114" s="34" t="s">
        <v>49</v>
      </c>
      <c r="C114" s="34" t="s">
        <v>516</v>
      </c>
      <c r="D114" s="119">
        <f t="shared" si="0"/>
        <v>28.23076923076923</v>
      </c>
      <c r="E114" s="158">
        <f t="shared" si="1"/>
        <v>0.34432234432234432</v>
      </c>
      <c r="F114" s="119">
        <f>VLOOKUP(A114&amp;"*",'All Charge Points'!A:F,6,FALSE)</f>
        <v>21</v>
      </c>
      <c r="G114" s="159">
        <f>VLOOKUP(A114&amp;"*",'All Charge Points'!A:G,7,FALSE)</f>
        <v>16.107629647242899</v>
      </c>
      <c r="H114" s="158">
        <f>VLOOKUP(A114&amp;"*",'All Charge Points'!A:H,8,FALSE)</f>
        <v>0.38095238095238093</v>
      </c>
      <c r="I114" s="119">
        <f>VLOOKUP(A114&amp;"*",'All Charge Points'!A:I,9,FALSE)</f>
        <v>13</v>
      </c>
      <c r="J114" s="159">
        <f>VLOOKUP(A114&amp;"*",'All Charge Points'!A:J,10,FALSE)</f>
        <v>10.0090081072965</v>
      </c>
      <c r="K114" s="158">
        <f>VLOOKUP(A114&amp;"*",'All Charge Points'!A:K,11,FALSE)</f>
        <v>0.30769230769230771</v>
      </c>
      <c r="L114" s="119">
        <f>VLOOKUP(A114&amp;"*",'All Charge Points'!A:L,12,FALSE)</f>
        <v>9</v>
      </c>
      <c r="M114" s="159">
        <f>VLOOKUP(A114&amp;"*",'All Charge Points'!A:M,13,FALSE)</f>
        <v>6.9820483778374269</v>
      </c>
      <c r="N114" s="86">
        <v>0.34432234432234432</v>
      </c>
      <c r="O114" s="86">
        <f t="shared" si="2"/>
        <v>34.432234432234431</v>
      </c>
    </row>
    <row r="115" spans="1:15">
      <c r="A115" s="34" t="s">
        <v>564</v>
      </c>
      <c r="B115" s="34" t="s">
        <v>45</v>
      </c>
      <c r="C115" s="34" t="s">
        <v>516</v>
      </c>
      <c r="D115" s="119">
        <f t="shared" si="0"/>
        <v>24.441176470588236</v>
      </c>
      <c r="E115" s="158">
        <f t="shared" si="1"/>
        <v>0.22205882352941175</v>
      </c>
      <c r="F115" s="119">
        <v>20</v>
      </c>
      <c r="G115" s="159">
        <v>16.539450724841402</v>
      </c>
      <c r="H115" s="158">
        <v>0.15</v>
      </c>
      <c r="I115" s="119">
        <v>17</v>
      </c>
      <c r="J115" s="159">
        <v>14.195767991048299</v>
      </c>
      <c r="K115" s="158">
        <v>0.29411764705882354</v>
      </c>
      <c r="L115" s="119">
        <v>12</v>
      </c>
      <c r="M115" s="159">
        <v>10.120262452139592</v>
      </c>
      <c r="N115" s="86">
        <v>0.22205882352941175</v>
      </c>
      <c r="O115" s="86">
        <f t="shared" si="2"/>
        <v>22.205882352941174</v>
      </c>
    </row>
    <row r="116" spans="1:15">
      <c r="A116" s="34" t="s">
        <v>379</v>
      </c>
      <c r="B116" s="34" t="s">
        <v>47</v>
      </c>
      <c r="C116" s="34" t="s">
        <v>516</v>
      </c>
      <c r="D116" s="119">
        <f t="shared" si="0"/>
        <v>22.666666666666664</v>
      </c>
      <c r="E116" s="158">
        <f t="shared" si="1"/>
        <v>0.19298245614035087</v>
      </c>
      <c r="F116" s="119">
        <f>VLOOKUP(A116,'All Charge Points'!A:F,6,FALSE)</f>
        <v>19</v>
      </c>
      <c r="G116" s="159">
        <f>VLOOKUP(A116,'All Charge Points'!A:G,7,FALSE)</f>
        <v>18.998480121590301</v>
      </c>
      <c r="H116" s="158">
        <f>VLOOKUP(A116,'All Charge Points'!A:H,8,FALSE)</f>
        <v>5.2631578947368418E-2</v>
      </c>
      <c r="I116" s="119">
        <f>VLOOKUP(A116,'All Charge Points'!A:I,9,FALSE)</f>
        <v>18</v>
      </c>
      <c r="J116" s="159">
        <f>VLOOKUP(A116,'All Charge Points'!A:J,10,FALSE)</f>
        <v>17.858383022630498</v>
      </c>
      <c r="K116" s="158">
        <f>VLOOKUP(A116,'All Charge Points'!A:K,11,FALSE)</f>
        <v>0.33333333333333331</v>
      </c>
      <c r="L116" s="119">
        <f>VLOOKUP(A116,'All Charge Points'!A:L,12,FALSE)</f>
        <v>12</v>
      </c>
      <c r="M116" s="159">
        <f>VLOOKUP(A116,'All Charge Points'!A:M,13,FALSE)</f>
        <v>11.861575414908023</v>
      </c>
      <c r="N116" s="86">
        <v>0.19298245614035087</v>
      </c>
      <c r="O116" s="86">
        <f t="shared" si="2"/>
        <v>19.298245614035086</v>
      </c>
    </row>
    <row r="117" spans="1:15">
      <c r="A117" s="34" t="s">
        <v>565</v>
      </c>
      <c r="B117" s="34" t="s">
        <v>32</v>
      </c>
      <c r="C117" s="34" t="s">
        <v>516</v>
      </c>
      <c r="D117" s="119">
        <f t="shared" si="0"/>
        <v>18.03125</v>
      </c>
      <c r="E117" s="158">
        <f t="shared" si="1"/>
        <v>6.0661764705882353E-2</v>
      </c>
      <c r="F117" s="119">
        <v>17</v>
      </c>
      <c r="G117" s="159">
        <v>6.0900903482815201</v>
      </c>
      <c r="H117" s="158">
        <v>5.8823529411764705E-2</v>
      </c>
      <c r="I117" s="119">
        <v>16</v>
      </c>
      <c r="J117" s="159">
        <v>5.7439078677177999</v>
      </c>
      <c r="K117" s="158">
        <v>6.25E-2</v>
      </c>
      <c r="L117" s="119">
        <v>15</v>
      </c>
      <c r="M117" s="159">
        <v>5.3984992172176129</v>
      </c>
      <c r="N117" s="86">
        <v>6.0661764705882353E-2</v>
      </c>
      <c r="O117" s="86">
        <f t="shared" si="2"/>
        <v>6.0661764705882355</v>
      </c>
    </row>
    <row r="118" spans="1:15">
      <c r="A118" s="34" t="s">
        <v>569</v>
      </c>
      <c r="B118" s="34" t="s">
        <v>32</v>
      </c>
      <c r="C118" s="34" t="s">
        <v>516</v>
      </c>
      <c r="D118" s="119">
        <f t="shared" si="0"/>
        <v>18.03125</v>
      </c>
      <c r="E118" s="158">
        <f t="shared" si="1"/>
        <v>6.0661764705882353E-2</v>
      </c>
      <c r="F118" s="119">
        <v>17</v>
      </c>
      <c r="G118" s="159">
        <v>6.0900903482815201</v>
      </c>
      <c r="H118" s="158">
        <v>5.8823529411764705E-2</v>
      </c>
      <c r="I118" s="119">
        <v>16</v>
      </c>
      <c r="J118" s="159">
        <v>5.7439078677177999</v>
      </c>
      <c r="K118" s="158">
        <v>6.25E-2</v>
      </c>
      <c r="L118" s="119">
        <v>15</v>
      </c>
      <c r="M118" s="159">
        <v>5.3984992172176129</v>
      </c>
      <c r="N118" s="86">
        <v>6.0661764705882353E-2</v>
      </c>
      <c r="O118" s="86">
        <f t="shared" si="2"/>
        <v>6.0661764705882355</v>
      </c>
    </row>
    <row r="119" spans="1:15">
      <c r="A119" s="34" t="s">
        <v>102</v>
      </c>
      <c r="B119" s="34" t="s">
        <v>26</v>
      </c>
      <c r="C119" s="34" t="s">
        <v>516</v>
      </c>
      <c r="D119" s="119">
        <f t="shared" si="0"/>
        <v>17.571428571428573</v>
      </c>
      <c r="E119" s="158">
        <f t="shared" si="1"/>
        <v>9.8214285714285712E-2</v>
      </c>
      <c r="F119" s="119">
        <f>VLOOKUP(A119,'All Charge Points'!A:F,6,FALSE)</f>
        <v>16</v>
      </c>
      <c r="G119" s="159">
        <f>VLOOKUP(A119,'All Charge Points'!A:G,7,FALSE)</f>
        <v>8.7540282207984799</v>
      </c>
      <c r="H119" s="158">
        <f>VLOOKUP(A119,'All Charge Points'!A:H,8,FALSE)</f>
        <v>0.125</v>
      </c>
      <c r="I119" s="119">
        <f>VLOOKUP(A119,'All Charge Points'!A:I,9,FALSE)</f>
        <v>14</v>
      </c>
      <c r="J119" s="159">
        <f>VLOOKUP(A119,'All Charge Points'!A:J,10,FALSE)</f>
        <v>7.6450511945392403</v>
      </c>
      <c r="K119" s="158">
        <f>VLOOKUP(A119,'All Charge Points'!A:K,11,FALSE)</f>
        <v>7.1428571428571425E-2</v>
      </c>
      <c r="L119" s="119">
        <f>VLOOKUP(A119,'All Charge Points'!A:L,12,FALSE)</f>
        <v>13</v>
      </c>
      <c r="M119" s="159">
        <f>VLOOKUP(A119,'All Charge Points'!A:M,13,FALSE)</f>
        <v>7.1247321374744468</v>
      </c>
      <c r="N119" s="86">
        <v>9.8214285714285712E-2</v>
      </c>
      <c r="O119" s="86">
        <f t="shared" si="2"/>
        <v>9.8214285714285712</v>
      </c>
    </row>
    <row r="120" spans="1:15">
      <c r="A120" s="34" t="s">
        <v>105</v>
      </c>
      <c r="B120" s="34" t="s">
        <v>25</v>
      </c>
      <c r="C120" s="34" t="s">
        <v>516</v>
      </c>
      <c r="D120" s="119">
        <f t="shared" si="0"/>
        <v>19.727272727272727</v>
      </c>
      <c r="E120" s="158">
        <f t="shared" si="1"/>
        <v>0.31515151515151518</v>
      </c>
      <c r="F120" s="119">
        <f>VLOOKUP(A120,'All Charge Points'!A:F,6,FALSE)</f>
        <v>15</v>
      </c>
      <c r="G120" s="159">
        <f>VLOOKUP(A120,'All Charge Points'!A:G,7,FALSE)</f>
        <v>16.2067549754738</v>
      </c>
      <c r="H120" s="158">
        <f>VLOOKUP(A120,'All Charge Points'!A:H,8,FALSE)</f>
        <v>0.26666666666666666</v>
      </c>
      <c r="I120" s="119">
        <f>VLOOKUP(A120,'All Charge Points'!A:I,9,FALSE)</f>
        <v>11</v>
      </c>
      <c r="J120" s="159">
        <f>VLOOKUP(A120,'All Charge Points'!A:J,10,FALSE)</f>
        <v>11.871229535618999</v>
      </c>
      <c r="K120" s="158">
        <f>VLOOKUP(A120,'All Charge Points'!A:K,11,FALSE)</f>
        <v>0.36363636363636365</v>
      </c>
      <c r="L120" s="119">
        <f>VLOOKUP(A120,'All Charge Points'!A:L,12,FALSE)</f>
        <v>7</v>
      </c>
      <c r="M120" s="159">
        <f>VLOOKUP(A120,'All Charge Points'!A:M,13,FALSE)</f>
        <v>7.5386355069732378</v>
      </c>
      <c r="N120" s="86">
        <v>0.31515151515151518</v>
      </c>
      <c r="O120" s="86">
        <f t="shared" si="2"/>
        <v>31.515151515151519</v>
      </c>
    </row>
    <row r="121" spans="1:15">
      <c r="A121" s="34" t="s">
        <v>429</v>
      </c>
      <c r="B121" s="34" t="s">
        <v>51</v>
      </c>
      <c r="C121" s="34" t="s">
        <v>516</v>
      </c>
      <c r="D121" s="119">
        <f t="shared" si="0"/>
        <v>14.5</v>
      </c>
      <c r="E121" s="158">
        <f t="shared" si="1"/>
        <v>0.11538461538461539</v>
      </c>
      <c r="F121" s="119">
        <f>VLOOKUP(A121,'All Charge Points'!A:F,6,FALSE)</f>
        <v>13</v>
      </c>
      <c r="G121" s="159">
        <f>VLOOKUP(A121,'All Charge Points'!A:G,7,FALSE)</f>
        <v>11.7405872099849</v>
      </c>
      <c r="H121" s="158">
        <f>VLOOKUP(A121,'All Charge Points'!A:H,8,FALSE)</f>
        <v>0</v>
      </c>
      <c r="I121" s="119">
        <f>VLOOKUP(A121,'All Charge Points'!A:I,9,FALSE)</f>
        <v>13</v>
      </c>
      <c r="J121" s="159">
        <f>VLOOKUP(A121,'All Charge Points'!A:J,10,FALSE)</f>
        <v>11.757257845708599</v>
      </c>
      <c r="K121" s="158">
        <f>VLOOKUP(A121,'All Charge Points'!A:K,11,FALSE)</f>
        <v>0.23076923076923078</v>
      </c>
      <c r="L121" s="119">
        <f>VLOOKUP(A121,'All Charge Points'!A:L,12,FALSE)</f>
        <v>10</v>
      </c>
      <c r="M121" s="159">
        <f>VLOOKUP(A121,'All Charge Points'!A:M,13,FALSE)</f>
        <v>9.0888434446716655</v>
      </c>
      <c r="N121" s="86">
        <v>0.11538461538461539</v>
      </c>
      <c r="O121" s="86">
        <f t="shared" si="2"/>
        <v>11.538461538461538</v>
      </c>
    </row>
    <row r="122" spans="1:15">
      <c r="A122" s="34" t="s">
        <v>437</v>
      </c>
      <c r="B122" s="34" t="s">
        <v>53</v>
      </c>
      <c r="C122" s="34" t="s">
        <v>516</v>
      </c>
      <c r="D122" s="119">
        <f t="shared" si="0"/>
        <v>14.833333333333332</v>
      </c>
      <c r="E122" s="158">
        <f t="shared" si="1"/>
        <v>0.2361111111111111</v>
      </c>
      <c r="F122" s="119">
        <f>VLOOKUP(A122,'All Charge Points'!A:F,6,FALSE)</f>
        <v>12</v>
      </c>
      <c r="G122" s="159">
        <f>VLOOKUP(A122,'All Charge Points'!A:G,7,FALSE)</f>
        <v>14.0239341810022</v>
      </c>
      <c r="H122" s="158">
        <f>VLOOKUP(A122,'All Charge Points'!A:H,8,FALSE)</f>
        <v>0.25</v>
      </c>
      <c r="I122" s="119">
        <f>VLOOKUP(A122,'All Charge Points'!A:I,9,FALSE)</f>
        <v>9</v>
      </c>
      <c r="J122" s="159">
        <f>VLOOKUP(A122,'All Charge Points'!A:J,10,FALSE)</f>
        <v>10.555822709093199</v>
      </c>
      <c r="K122" s="158">
        <f>VLOOKUP(A122,'All Charge Points'!A:K,11,FALSE)</f>
        <v>0.22222222222222221</v>
      </c>
      <c r="L122" s="119">
        <f>VLOOKUP(A122,'All Charge Points'!A:L,12,FALSE)</f>
        <v>7</v>
      </c>
      <c r="M122" s="159">
        <f>VLOOKUP(A122,'All Charge Points'!A:M,13,FALSE)</f>
        <v>8.2363599995293502</v>
      </c>
      <c r="N122" s="86">
        <v>0.2361111111111111</v>
      </c>
      <c r="O122" s="86">
        <f t="shared" si="2"/>
        <v>23.611111111111111</v>
      </c>
    </row>
    <row r="123" spans="1:15">
      <c r="A123" s="34" t="s">
        <v>116</v>
      </c>
      <c r="B123" s="34" t="s">
        <v>26</v>
      </c>
      <c r="C123" s="34" t="s">
        <v>516</v>
      </c>
      <c r="D123" s="119">
        <f t="shared" si="0"/>
        <v>17.5</v>
      </c>
      <c r="E123" s="158">
        <f t="shared" si="1"/>
        <v>0.45833333333333331</v>
      </c>
      <c r="F123" s="119">
        <f>VLOOKUP(A123,'All Charge Points'!A:F,6,FALSE)</f>
        <v>12</v>
      </c>
      <c r="G123" s="159">
        <f>VLOOKUP(A123,'All Charge Points'!A:G,7,FALSE)</f>
        <v>13.7488542621448</v>
      </c>
      <c r="H123" s="158">
        <f>VLOOKUP(A123,'All Charge Points'!A:H,8,FALSE)</f>
        <v>0.66666666666666663</v>
      </c>
      <c r="I123" s="119">
        <f>VLOOKUP(A123,'All Charge Points'!A:I,9,FALSE)</f>
        <v>4</v>
      </c>
      <c r="J123" s="159">
        <f>VLOOKUP(A123,'All Charge Points'!A:J,10,FALSE)</f>
        <v>4.59416311576142</v>
      </c>
      <c r="K123" s="158">
        <f>VLOOKUP(A123,'All Charge Points'!A:K,11,FALSE)</f>
        <v>0.25</v>
      </c>
      <c r="L123" s="119">
        <f>VLOOKUP(A123,'All Charge Points'!A:L,12,FALSE)</f>
        <v>3</v>
      </c>
      <c r="M123" s="159">
        <f>VLOOKUP(A123,'All Charge Points'!A:M,13,FALSE)</f>
        <v>3.46444326396748</v>
      </c>
      <c r="N123" s="86">
        <v>0.45833333333333331</v>
      </c>
      <c r="O123" s="86">
        <f t="shared" si="2"/>
        <v>45.833333333333329</v>
      </c>
    </row>
    <row r="124" spans="1:15">
      <c r="A124" s="34" t="s">
        <v>224</v>
      </c>
      <c r="B124" s="34" t="s">
        <v>222</v>
      </c>
      <c r="C124" s="34" t="s">
        <v>516</v>
      </c>
      <c r="D124" s="119">
        <f t="shared" si="0"/>
        <v>14.416666666666668</v>
      </c>
      <c r="E124" s="158">
        <f t="shared" si="1"/>
        <v>0.31060606060606061</v>
      </c>
      <c r="F124" s="119">
        <f>VLOOKUP(A124,'All Charge Points'!A:F,6,FALSE)</f>
        <v>11</v>
      </c>
      <c r="G124" s="159">
        <f>VLOOKUP(A124,'All Charge Points'!A:G,7,FALSE)</f>
        <v>11.722579820111701</v>
      </c>
      <c r="H124" s="158">
        <f>VLOOKUP(A124,'All Charge Points'!A:H,8,FALSE)</f>
        <v>0.45454545454545453</v>
      </c>
      <c r="I124" s="119">
        <f>VLOOKUP(A124,'All Charge Points'!A:I,9,FALSE)</f>
        <v>6</v>
      </c>
      <c r="J124" s="159">
        <f>VLOOKUP(A124,'All Charge Points'!A:J,10,FALSE)</f>
        <v>6.40594471669709</v>
      </c>
      <c r="K124" s="158">
        <f>VLOOKUP(A124,'All Charge Points'!A:K,11,FALSE)</f>
        <v>0.16666666666666666</v>
      </c>
      <c r="L124" s="119">
        <f>VLOOKUP(A124,'All Charge Points'!A:L,12,FALSE)</f>
        <v>5</v>
      </c>
      <c r="M124" s="159">
        <f>VLOOKUP(A124,'All Charge Points'!A:M,13,FALSE)</f>
        <v>5.3623903391175647</v>
      </c>
      <c r="N124" s="86">
        <v>0.31060606060606061</v>
      </c>
      <c r="O124" s="86">
        <f t="shared" si="2"/>
        <v>31.060606060606062</v>
      </c>
    </row>
    <row r="125" spans="1:15">
      <c r="A125" s="34" t="s">
        <v>154</v>
      </c>
      <c r="B125" s="34" t="s">
        <v>30</v>
      </c>
      <c r="C125" s="34" t="s">
        <v>516</v>
      </c>
      <c r="D125" s="119">
        <f t="shared" si="0"/>
        <v>10.5</v>
      </c>
      <c r="E125" s="158">
        <f t="shared" si="1"/>
        <v>0.16666666666666666</v>
      </c>
      <c r="F125" s="119">
        <f>VLOOKUP(A125,'All Charge Points'!A:F,6,FALSE)</f>
        <v>9</v>
      </c>
      <c r="G125" s="159">
        <f>VLOOKUP(A125,'All Charge Points'!A:G,7,FALSE)</f>
        <v>10.2152002179243</v>
      </c>
      <c r="H125" s="158">
        <f>VLOOKUP(A125,'All Charge Points'!A:H,8,FALSE)</f>
        <v>0</v>
      </c>
      <c r="I125" s="119">
        <f>VLOOKUP(A125,'All Charge Points'!A:I,9,FALSE)</f>
        <v>9</v>
      </c>
      <c r="J125" s="159">
        <f>VLOOKUP(A125,'All Charge Points'!A:J,10,FALSE)</f>
        <v>10.2453184586487</v>
      </c>
      <c r="K125" s="158">
        <f>VLOOKUP(A125,'All Charge Points'!A:K,11,FALSE)</f>
        <v>0.33333333333333331</v>
      </c>
      <c r="L125" s="119">
        <f>VLOOKUP(A125,'All Charge Points'!A:L,12,FALSE)</f>
        <v>6</v>
      </c>
      <c r="M125" s="159">
        <f>VLOOKUP(A125,'All Charge Points'!A:M,13,FALSE)</f>
        <v>6.8372951660323178</v>
      </c>
      <c r="N125" s="86">
        <v>0.16666666666666666</v>
      </c>
      <c r="O125" s="86">
        <f t="shared" si="2"/>
        <v>16.666666666666664</v>
      </c>
    </row>
  </sheetData>
  <sheetProtection sheet="1" formatCells="0" formatColumns="0" formatRows="0" insertColumns="0" insertRows="0" insertHyperlinks="0" deleteColumns="0" deleteRows="0" sort="0" autoFilter="0" pivotTables="0"/>
  <autoFilter ref="A5:O5" xr:uid="{00000000-0009-0000-0000-000007000000}">
    <sortState xmlns:xlrd2="http://schemas.microsoft.com/office/spreadsheetml/2017/richdata2" ref="A5:O5">
      <sortCondition descending="1" ref="F5"/>
    </sortState>
  </autoFilter>
  <mergeCells count="4">
    <mergeCell ref="D4:E4"/>
    <mergeCell ref="F4:G4"/>
    <mergeCell ref="I4:J4"/>
    <mergeCell ref="L4:M4"/>
  </mergeCells>
  <pageMargins left="0.7" right="0.7" top="0.75" bottom="0.75" header="0" footer="0"/>
  <pageSetup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sheetViews>
  <sheetFormatPr defaultColWidth="14.42578125" defaultRowHeight="15" customHeight="1"/>
  <cols>
    <col min="1" max="1" width="23" customWidth="1"/>
    <col min="2" max="2" width="40.5703125" customWidth="1"/>
    <col min="3" max="4" width="18.85546875" customWidth="1"/>
    <col min="5" max="10" width="18.85546875" hidden="1" customWidth="1"/>
    <col min="11" max="12" width="18.85546875" customWidth="1"/>
    <col min="13" max="18" width="18.85546875" hidden="1" customWidth="1"/>
    <col min="19" max="34" width="18.85546875" customWidth="1"/>
  </cols>
  <sheetData>
    <row r="1" spans="1:34" ht="13.5" customHeight="1">
      <c r="A1" s="67" t="s">
        <v>574</v>
      </c>
      <c r="B1" s="8"/>
      <c r="C1" s="3"/>
      <c r="D1" s="3"/>
      <c r="E1" s="3"/>
      <c r="F1" s="8"/>
      <c r="G1" s="3"/>
      <c r="H1" s="3"/>
      <c r="I1" s="3"/>
      <c r="J1" s="3"/>
      <c r="K1" s="4"/>
      <c r="L1" s="2"/>
      <c r="M1" s="2"/>
      <c r="N1" s="2"/>
      <c r="O1" s="2"/>
      <c r="P1" s="160"/>
      <c r="Q1" s="2"/>
      <c r="R1" s="2"/>
      <c r="S1" s="2"/>
      <c r="T1" s="2"/>
      <c r="U1" s="2"/>
      <c r="V1" s="2"/>
      <c r="W1" s="2"/>
      <c r="X1" s="2"/>
      <c r="Y1" s="2"/>
      <c r="Z1" s="2"/>
      <c r="AA1" s="2"/>
      <c r="AB1" s="2"/>
      <c r="AC1" s="2"/>
      <c r="AD1" s="2"/>
      <c r="AE1" s="2"/>
      <c r="AF1" s="2"/>
      <c r="AG1" s="2"/>
      <c r="AH1" s="2"/>
    </row>
    <row r="2" spans="1:34" ht="13.5" customHeight="1">
      <c r="A2" s="161" t="s">
        <v>1500</v>
      </c>
      <c r="B2" s="8"/>
      <c r="C2" s="3"/>
      <c r="D2" s="3"/>
      <c r="E2" s="3"/>
      <c r="F2" s="8"/>
      <c r="G2" s="3"/>
      <c r="H2" s="3"/>
      <c r="I2" s="3"/>
      <c r="J2" s="3"/>
      <c r="K2" s="4"/>
      <c r="L2" s="2"/>
      <c r="M2" s="2"/>
      <c r="N2" s="2"/>
      <c r="O2" s="2"/>
      <c r="P2" s="160"/>
      <c r="Q2" s="2"/>
      <c r="R2" s="2"/>
      <c r="S2" s="2"/>
      <c r="T2" s="2"/>
      <c r="U2" s="2"/>
      <c r="V2" s="2"/>
      <c r="W2" s="2"/>
      <c r="X2" s="2"/>
      <c r="Y2" s="2"/>
      <c r="Z2" s="2"/>
      <c r="AA2" s="2"/>
      <c r="AB2" s="2"/>
      <c r="AC2" s="2"/>
      <c r="AD2" s="2"/>
      <c r="AE2" s="2"/>
      <c r="AF2" s="2"/>
      <c r="AG2" s="2"/>
      <c r="AH2" s="2"/>
    </row>
    <row r="3" spans="1:34" ht="19.5" customHeight="1">
      <c r="A3" s="5"/>
      <c r="B3" s="8"/>
      <c r="C3" s="3"/>
      <c r="D3" s="3"/>
      <c r="E3" s="3"/>
      <c r="F3" s="8"/>
      <c r="G3" s="3"/>
      <c r="H3" s="3"/>
      <c r="I3" s="3"/>
      <c r="J3" s="3"/>
      <c r="K3" s="4"/>
      <c r="L3" s="2"/>
      <c r="M3" s="2"/>
      <c r="N3" s="2"/>
      <c r="O3" s="2"/>
      <c r="P3" s="160"/>
      <c r="Q3" s="2"/>
      <c r="R3" s="2"/>
      <c r="S3" s="2"/>
      <c r="T3" s="2"/>
      <c r="U3" s="2"/>
      <c r="V3" s="2"/>
      <c r="W3" s="2"/>
      <c r="X3" s="2"/>
      <c r="Y3" s="2"/>
      <c r="Z3" s="2"/>
      <c r="AA3" s="2"/>
      <c r="AB3" s="2"/>
      <c r="AC3" s="2"/>
      <c r="AD3" s="2"/>
      <c r="AE3" s="2"/>
      <c r="AF3" s="2"/>
      <c r="AG3" s="2"/>
      <c r="AH3" s="2"/>
    </row>
    <row r="4" spans="1:34" ht="15" customHeight="1">
      <c r="A4" s="5" t="s">
        <v>1501</v>
      </c>
      <c r="B4" s="8"/>
      <c r="C4" s="8"/>
      <c r="D4" s="9"/>
      <c r="E4" s="9"/>
      <c r="F4" s="8"/>
      <c r="G4" s="8"/>
      <c r="H4" s="9"/>
      <c r="I4" s="8"/>
      <c r="J4" s="9"/>
      <c r="K4" s="4"/>
      <c r="L4" s="2"/>
      <c r="M4" s="2"/>
      <c r="N4" s="2"/>
      <c r="O4" s="2"/>
      <c r="P4" s="160"/>
      <c r="Q4" s="2"/>
      <c r="R4" s="162"/>
      <c r="S4" s="162"/>
      <c r="T4" s="162"/>
      <c r="U4" s="11"/>
      <c r="V4" s="11"/>
      <c r="W4" s="11"/>
      <c r="X4" s="11"/>
      <c r="Y4" s="11"/>
      <c r="Z4" s="11"/>
      <c r="AA4" s="11"/>
      <c r="AB4" s="12"/>
      <c r="AC4" s="11"/>
      <c r="AD4" s="11"/>
      <c r="AE4" s="11"/>
      <c r="AF4" s="11"/>
      <c r="AG4" s="2"/>
      <c r="AH4" s="2"/>
    </row>
    <row r="5" spans="1:34" ht="15" customHeight="1">
      <c r="A5" s="5" t="s">
        <v>1502</v>
      </c>
      <c r="B5" s="8"/>
      <c r="C5" s="8"/>
      <c r="D5" s="9"/>
      <c r="E5" s="9"/>
      <c r="F5" s="8"/>
      <c r="G5" s="8"/>
      <c r="H5" s="9"/>
      <c r="I5" s="8"/>
      <c r="J5" s="9"/>
      <c r="K5" s="4"/>
      <c r="L5" s="2"/>
      <c r="M5" s="2"/>
      <c r="N5" s="2"/>
      <c r="O5" s="2"/>
      <c r="P5" s="160"/>
      <c r="Q5" s="2"/>
      <c r="R5" s="162"/>
      <c r="S5" s="162"/>
      <c r="T5" s="162"/>
      <c r="U5" s="11"/>
      <c r="V5" s="11"/>
      <c r="W5" s="11"/>
      <c r="X5" s="11"/>
      <c r="Y5" s="11"/>
      <c r="Z5" s="11"/>
      <c r="AA5" s="11"/>
      <c r="AB5" s="12"/>
      <c r="AC5" s="11"/>
      <c r="AD5" s="11"/>
      <c r="AE5" s="11"/>
      <c r="AF5" s="11"/>
      <c r="AG5" s="2"/>
      <c r="AH5" s="2"/>
    </row>
    <row r="6" spans="1:34" ht="15" customHeight="1">
      <c r="A6" s="131"/>
      <c r="B6" s="131"/>
      <c r="C6" s="131"/>
      <c r="D6" s="131"/>
      <c r="E6" s="163"/>
      <c r="F6" s="8"/>
      <c r="G6" s="131"/>
      <c r="H6" s="131"/>
      <c r="I6" s="131"/>
      <c r="J6" s="131"/>
      <c r="K6" s="131"/>
      <c r="L6" s="2"/>
      <c r="M6" s="2"/>
      <c r="N6" s="2"/>
      <c r="O6" s="2"/>
      <c r="P6" s="164"/>
      <c r="Q6" s="2"/>
      <c r="R6" s="2"/>
      <c r="S6" s="2"/>
      <c r="T6" s="2"/>
      <c r="U6" s="2"/>
      <c r="V6" s="2"/>
      <c r="W6" s="2"/>
      <c r="X6" s="2"/>
      <c r="Y6" s="2"/>
      <c r="Z6" s="2"/>
      <c r="AA6" s="2"/>
      <c r="AB6" s="2"/>
      <c r="AC6" s="2"/>
      <c r="AD6" s="2"/>
      <c r="AE6" s="2"/>
      <c r="AF6" s="2"/>
      <c r="AG6" s="2"/>
      <c r="AH6" s="2"/>
    </row>
    <row r="7" spans="1:34" ht="15" customHeight="1">
      <c r="A7" s="165" t="s">
        <v>1503</v>
      </c>
      <c r="B7" s="165" t="s">
        <v>1504</v>
      </c>
      <c r="C7" s="287">
        <v>44470</v>
      </c>
      <c r="D7" s="288"/>
      <c r="E7" s="287">
        <v>44378</v>
      </c>
      <c r="F7" s="288"/>
      <c r="G7" s="287">
        <v>44287</v>
      </c>
      <c r="H7" s="288"/>
      <c r="I7" s="287">
        <v>44197</v>
      </c>
      <c r="J7" s="288"/>
      <c r="K7" s="287">
        <v>44105</v>
      </c>
      <c r="L7" s="288"/>
      <c r="M7" s="287">
        <v>44013</v>
      </c>
      <c r="N7" s="288"/>
      <c r="O7" s="287">
        <v>43922</v>
      </c>
      <c r="P7" s="288"/>
      <c r="Q7" s="287">
        <v>43831</v>
      </c>
      <c r="R7" s="288"/>
      <c r="S7" s="287">
        <v>43739</v>
      </c>
      <c r="T7" s="289"/>
      <c r="U7" s="2"/>
      <c r="V7" s="2"/>
      <c r="W7" s="2"/>
      <c r="X7" s="2"/>
      <c r="Y7" s="2"/>
      <c r="Z7" s="2"/>
      <c r="AA7" s="2"/>
      <c r="AB7" s="2"/>
      <c r="AC7" s="2"/>
      <c r="AD7" s="2"/>
      <c r="AE7" s="2"/>
      <c r="AF7" s="2"/>
      <c r="AG7" s="2"/>
      <c r="AH7" s="2"/>
    </row>
    <row r="8" spans="1:34" ht="30.75" customHeight="1">
      <c r="A8" s="165"/>
      <c r="B8" s="165"/>
      <c r="C8" s="166" t="s">
        <v>511</v>
      </c>
      <c r="D8" s="166" t="s">
        <v>11</v>
      </c>
      <c r="E8" s="166" t="s">
        <v>511</v>
      </c>
      <c r="F8" s="166" t="s">
        <v>11</v>
      </c>
      <c r="G8" s="166" t="s">
        <v>511</v>
      </c>
      <c r="H8" s="166" t="s">
        <v>11</v>
      </c>
      <c r="I8" s="166" t="s">
        <v>511</v>
      </c>
      <c r="J8" s="166" t="s">
        <v>11</v>
      </c>
      <c r="K8" s="166" t="s">
        <v>511</v>
      </c>
      <c r="L8" s="166" t="s">
        <v>11</v>
      </c>
      <c r="M8" s="166" t="s">
        <v>511</v>
      </c>
      <c r="N8" s="166" t="s">
        <v>11</v>
      </c>
      <c r="O8" s="166" t="s">
        <v>511</v>
      </c>
      <c r="P8" s="166" t="s">
        <v>11</v>
      </c>
      <c r="Q8" s="166" t="s">
        <v>511</v>
      </c>
      <c r="R8" s="166" t="s">
        <v>11</v>
      </c>
      <c r="S8" s="166" t="s">
        <v>511</v>
      </c>
      <c r="T8" s="166" t="s">
        <v>11</v>
      </c>
      <c r="U8" s="2"/>
      <c r="V8" s="2"/>
      <c r="W8" s="2"/>
      <c r="X8" s="2"/>
      <c r="Y8" s="2"/>
      <c r="Z8" s="2"/>
      <c r="AA8" s="2"/>
      <c r="AB8" s="2"/>
      <c r="AC8" s="2"/>
      <c r="AD8" s="2"/>
      <c r="AE8" s="2"/>
      <c r="AF8" s="2"/>
      <c r="AG8" s="2"/>
      <c r="AH8" s="2"/>
    </row>
    <row r="9" spans="1:34" ht="28.5" customHeight="1">
      <c r="A9" s="167" t="s">
        <v>616</v>
      </c>
      <c r="B9" s="168" t="s">
        <v>17</v>
      </c>
      <c r="C9" s="169">
        <v>4923</v>
      </c>
      <c r="D9" s="170">
        <v>7.3388632057663097</v>
      </c>
      <c r="E9" s="169">
        <v>4551</v>
      </c>
      <c r="F9" s="170">
        <v>6.7843116899131601</v>
      </c>
      <c r="G9" s="169">
        <v>4259</v>
      </c>
      <c r="H9" s="171">
        <v>6.3760532745225378</v>
      </c>
      <c r="I9" s="169">
        <v>3880</v>
      </c>
      <c r="J9" s="171">
        <v>5.8086608840449507</v>
      </c>
      <c r="K9" s="169">
        <v>3530</v>
      </c>
      <c r="L9" s="171">
        <v>5.2846837424429589</v>
      </c>
      <c r="M9" s="169">
        <v>3206</v>
      </c>
      <c r="N9" s="171">
        <v>4.7996306170742562</v>
      </c>
      <c r="O9" s="169">
        <v>3107</v>
      </c>
      <c r="P9" s="171">
        <v>4.6767129947746353</v>
      </c>
      <c r="Q9" s="169">
        <v>2829</v>
      </c>
      <c r="R9" s="171">
        <v>4.2582623309357714</v>
      </c>
      <c r="S9" s="169">
        <v>2495</v>
      </c>
      <c r="T9" s="171">
        <v>3.7555194470430364</v>
      </c>
      <c r="U9" s="2"/>
      <c r="V9" s="2"/>
      <c r="W9" s="2"/>
      <c r="X9" s="2"/>
      <c r="Y9" s="2"/>
      <c r="Z9" s="2"/>
      <c r="AA9" s="2"/>
      <c r="AB9" s="2"/>
      <c r="AC9" s="2"/>
      <c r="AD9" s="2"/>
      <c r="AE9" s="2"/>
      <c r="AF9" s="2"/>
      <c r="AG9" s="2"/>
      <c r="AH9" s="2"/>
    </row>
    <row r="10" spans="1:34" ht="29.25" customHeight="1">
      <c r="A10" s="172" t="s">
        <v>618</v>
      </c>
      <c r="B10" s="173" t="s">
        <v>16</v>
      </c>
      <c r="C10" s="169">
        <v>4902</v>
      </c>
      <c r="D10" s="170">
        <v>7.5200514763017701</v>
      </c>
      <c r="E10" s="169">
        <v>4530</v>
      </c>
      <c r="F10" s="170">
        <v>6.9493743752849904</v>
      </c>
      <c r="G10" s="169">
        <v>4239</v>
      </c>
      <c r="H10" s="171">
        <v>6.5312710602291348</v>
      </c>
      <c r="I10" s="169">
        <v>3860</v>
      </c>
      <c r="J10" s="171">
        <v>5.9473239661440109</v>
      </c>
      <c r="K10" s="169">
        <v>3508</v>
      </c>
      <c r="L10" s="171">
        <v>5.4049773246718109</v>
      </c>
      <c r="M10" s="169">
        <v>3187</v>
      </c>
      <c r="N10" s="171">
        <v>4.9103941658292651</v>
      </c>
      <c r="O10" s="169">
        <v>3088</v>
      </c>
      <c r="P10" s="171">
        <v>4.7835987747852728</v>
      </c>
      <c r="Q10" s="169">
        <v>2810</v>
      </c>
      <c r="R10" s="171">
        <v>4.3529509576252003</v>
      </c>
      <c r="S10" s="169">
        <v>2476</v>
      </c>
      <c r="T10" s="171">
        <v>3.8355539398861191</v>
      </c>
      <c r="U10" s="2"/>
      <c r="V10" s="2"/>
      <c r="W10" s="2"/>
      <c r="X10" s="2"/>
      <c r="Y10" s="2"/>
      <c r="Z10" s="2"/>
      <c r="AA10" s="2"/>
      <c r="AB10" s="2"/>
      <c r="AC10" s="2"/>
      <c r="AD10" s="2"/>
      <c r="AE10" s="2"/>
      <c r="AF10" s="2"/>
      <c r="AG10" s="2"/>
      <c r="AH10" s="2"/>
    </row>
    <row r="11" spans="1:34" ht="29.25" customHeight="1">
      <c r="A11" s="172" t="s">
        <v>620</v>
      </c>
      <c r="B11" s="173" t="s">
        <v>13</v>
      </c>
      <c r="C11" s="169">
        <v>4058</v>
      </c>
      <c r="D11" s="170">
        <v>7.1759329747347396</v>
      </c>
      <c r="E11" s="169">
        <v>3732</v>
      </c>
      <c r="F11" s="170">
        <v>6.5994533912543201</v>
      </c>
      <c r="G11" s="169">
        <v>3523</v>
      </c>
      <c r="H11" s="171">
        <v>6.2589984206111255</v>
      </c>
      <c r="I11" s="169">
        <v>3214</v>
      </c>
      <c r="J11" s="171">
        <v>5.710025808641543</v>
      </c>
      <c r="K11" s="169">
        <v>2909</v>
      </c>
      <c r="L11" s="171">
        <v>5.168159638250855</v>
      </c>
      <c r="M11" s="169">
        <v>2615</v>
      </c>
      <c r="N11" s="171">
        <v>4.6458361822021264</v>
      </c>
      <c r="O11" s="169">
        <v>2526</v>
      </c>
      <c r="P11" s="171">
        <v>4.5125533123516872</v>
      </c>
      <c r="Q11" s="169">
        <v>2288</v>
      </c>
      <c r="R11" s="171">
        <v>4.0873800390580604</v>
      </c>
      <c r="S11" s="169">
        <v>2008</v>
      </c>
      <c r="T11" s="171">
        <v>3.5871761881243813</v>
      </c>
      <c r="U11" s="2"/>
      <c r="V11" s="2"/>
      <c r="W11" s="2"/>
      <c r="X11" s="2"/>
      <c r="Y11" s="2"/>
      <c r="Z11" s="2"/>
      <c r="AA11" s="2"/>
      <c r="AB11" s="2"/>
      <c r="AC11" s="2"/>
      <c r="AD11" s="2"/>
      <c r="AE11" s="2"/>
      <c r="AF11" s="2"/>
      <c r="AG11" s="2"/>
      <c r="AH11" s="2"/>
    </row>
    <row r="12" spans="1:34" ht="29.25" customHeight="1">
      <c r="A12" s="174" t="s">
        <v>621</v>
      </c>
      <c r="B12" s="175" t="s">
        <v>58</v>
      </c>
      <c r="C12" s="176">
        <v>229</v>
      </c>
      <c r="D12" s="177">
        <v>8.5423441012875792</v>
      </c>
      <c r="E12" s="176">
        <v>209</v>
      </c>
      <c r="F12" s="177">
        <v>7.7962878479000199</v>
      </c>
      <c r="G12" s="176">
        <v>183</v>
      </c>
      <c r="H12" s="178">
        <v>6.8540840415574733</v>
      </c>
      <c r="I12" s="176">
        <v>172</v>
      </c>
      <c r="J12" s="178">
        <v>6.4420899188409031</v>
      </c>
      <c r="K12" s="176">
        <v>156</v>
      </c>
      <c r="L12" s="178">
        <v>5.8428257403440753</v>
      </c>
      <c r="M12" s="176">
        <v>118</v>
      </c>
      <c r="N12" s="178">
        <v>4.419573316414108</v>
      </c>
      <c r="O12" s="176">
        <v>117</v>
      </c>
      <c r="P12" s="178">
        <v>4.4019565756389705</v>
      </c>
      <c r="Q12" s="176">
        <v>108</v>
      </c>
      <c r="R12" s="177">
        <v>4.0633445313590499</v>
      </c>
      <c r="S12" s="176">
        <v>98</v>
      </c>
      <c r="T12" s="177">
        <v>3.6871089266035817</v>
      </c>
      <c r="U12" s="2"/>
      <c r="V12" s="2"/>
      <c r="W12" s="2"/>
      <c r="X12" s="2"/>
      <c r="Y12" s="2"/>
      <c r="Z12" s="2"/>
      <c r="AA12" s="2"/>
      <c r="AB12" s="2"/>
      <c r="AC12" s="2"/>
      <c r="AD12" s="2"/>
      <c r="AE12" s="2"/>
      <c r="AF12" s="2"/>
      <c r="AG12" s="2"/>
      <c r="AH12" s="2"/>
    </row>
    <row r="13" spans="1:34" ht="13.5" customHeight="1">
      <c r="A13" s="179" t="s">
        <v>623</v>
      </c>
      <c r="B13" s="180" t="s">
        <v>222</v>
      </c>
      <c r="C13" s="181">
        <v>26</v>
      </c>
      <c r="D13" s="70">
        <v>4.8766855044274697</v>
      </c>
      <c r="E13" s="181">
        <v>24</v>
      </c>
      <c r="F13" s="70">
        <v>4.5015558502407398</v>
      </c>
      <c r="G13" s="181">
        <v>21</v>
      </c>
      <c r="H13" s="182">
        <v>3.9615615343693755</v>
      </c>
      <c r="I13" s="181">
        <v>19</v>
      </c>
      <c r="J13" s="182">
        <v>3.5842699599999999</v>
      </c>
      <c r="K13" s="181">
        <v>15</v>
      </c>
      <c r="L13" s="182">
        <v>2.8296868102638402</v>
      </c>
      <c r="M13" s="181">
        <v>14</v>
      </c>
      <c r="N13" s="182">
        <v>2.6410410230000001</v>
      </c>
      <c r="O13" s="181">
        <v>14</v>
      </c>
      <c r="P13" s="182">
        <v>2.6566473110933999</v>
      </c>
      <c r="Q13" s="181">
        <v>13</v>
      </c>
      <c r="R13" s="70">
        <v>2.4668867888724431</v>
      </c>
      <c r="S13" s="181">
        <v>13</v>
      </c>
      <c r="T13" s="70">
        <v>2.4668867888724431</v>
      </c>
      <c r="U13" s="2"/>
      <c r="V13" s="2"/>
      <c r="W13" s="2"/>
      <c r="X13" s="2"/>
      <c r="Y13" s="2"/>
      <c r="Z13" s="2"/>
      <c r="AA13" s="2"/>
      <c r="AB13" s="2"/>
      <c r="AC13" s="2"/>
      <c r="AD13" s="2"/>
      <c r="AE13" s="2"/>
      <c r="AF13" s="2"/>
      <c r="AG13" s="2"/>
      <c r="AH13" s="2"/>
    </row>
    <row r="14" spans="1:34" ht="13.5" customHeight="1">
      <c r="A14" s="179" t="s">
        <v>625</v>
      </c>
      <c r="B14" s="180" t="s">
        <v>223</v>
      </c>
      <c r="C14" s="181">
        <v>4</v>
      </c>
      <c r="D14" s="70">
        <v>3.7243254315562102</v>
      </c>
      <c r="E14" s="181">
        <v>5</v>
      </c>
      <c r="F14" s="70">
        <v>4.6554067894452604</v>
      </c>
      <c r="G14" s="181">
        <v>3</v>
      </c>
      <c r="H14" s="182">
        <v>2.8089098620825257</v>
      </c>
      <c r="I14" s="181">
        <v>3</v>
      </c>
      <c r="J14" s="182">
        <v>2.8089098620000001</v>
      </c>
      <c r="K14" s="181">
        <v>3</v>
      </c>
      <c r="L14" s="182">
        <v>2.8089098620825199</v>
      </c>
      <c r="M14" s="181">
        <v>2</v>
      </c>
      <c r="N14" s="182">
        <v>1.8726065750000001</v>
      </c>
      <c r="O14" s="181">
        <v>2</v>
      </c>
      <c r="P14" s="182">
        <v>1.87677120282266</v>
      </c>
      <c r="Q14" s="181">
        <v>2</v>
      </c>
      <c r="R14" s="70">
        <v>1.876771202822664</v>
      </c>
      <c r="S14" s="181">
        <v>2</v>
      </c>
      <c r="T14" s="70">
        <v>1.8767712028226637</v>
      </c>
      <c r="U14" s="2"/>
      <c r="V14" s="2"/>
      <c r="W14" s="2"/>
      <c r="X14" s="2"/>
      <c r="Y14" s="2"/>
      <c r="Z14" s="2"/>
      <c r="AA14" s="2"/>
      <c r="AB14" s="2"/>
      <c r="AC14" s="2"/>
      <c r="AD14" s="2"/>
      <c r="AE14" s="2"/>
      <c r="AF14" s="2"/>
      <c r="AG14" s="2"/>
      <c r="AH14" s="2"/>
    </row>
    <row r="15" spans="1:34" ht="13.5" customHeight="1">
      <c r="A15" s="179" t="s">
        <v>627</v>
      </c>
      <c r="B15" s="180" t="s">
        <v>224</v>
      </c>
      <c r="C15" s="181">
        <v>3</v>
      </c>
      <c r="D15" s="70">
        <v>3.1970672236668198</v>
      </c>
      <c r="E15" s="181">
        <v>2</v>
      </c>
      <c r="F15" s="70">
        <v>2.13137814911122</v>
      </c>
      <c r="G15" s="181">
        <v>1</v>
      </c>
      <c r="H15" s="182">
        <v>1.0676574527828493</v>
      </c>
      <c r="I15" s="181">
        <v>1</v>
      </c>
      <c r="J15" s="182">
        <v>1.067657453</v>
      </c>
      <c r="K15" s="181">
        <v>1</v>
      </c>
      <c r="L15" s="182">
        <v>1.06765745278284</v>
      </c>
      <c r="M15" s="181">
        <v>1</v>
      </c>
      <c r="N15" s="182">
        <v>1.067657453</v>
      </c>
      <c r="O15" s="181">
        <v>1</v>
      </c>
      <c r="P15" s="182">
        <v>1.07247806782351</v>
      </c>
      <c r="Q15" s="181">
        <v>0</v>
      </c>
      <c r="R15" s="70">
        <v>0</v>
      </c>
      <c r="S15" s="181">
        <v>0</v>
      </c>
      <c r="T15" s="70">
        <v>0</v>
      </c>
      <c r="U15" s="2"/>
      <c r="V15" s="2"/>
      <c r="W15" s="2"/>
      <c r="X15" s="2"/>
      <c r="Y15" s="2"/>
      <c r="Z15" s="2"/>
      <c r="AA15" s="2"/>
      <c r="AB15" s="2"/>
      <c r="AC15" s="2"/>
      <c r="AD15" s="2"/>
      <c r="AE15" s="2"/>
      <c r="AF15" s="2"/>
      <c r="AG15" s="2"/>
      <c r="AH15" s="2"/>
    </row>
    <row r="16" spans="1:34" ht="13.5" customHeight="1">
      <c r="A16" s="179" t="s">
        <v>629</v>
      </c>
      <c r="B16" s="180" t="s">
        <v>225</v>
      </c>
      <c r="C16" s="181">
        <v>7</v>
      </c>
      <c r="D16" s="70">
        <v>4.9545245425912201</v>
      </c>
      <c r="E16" s="181">
        <v>7</v>
      </c>
      <c r="F16" s="70">
        <v>4.9545245425912201</v>
      </c>
      <c r="G16" s="181">
        <v>7</v>
      </c>
      <c r="H16" s="182">
        <v>4.9652432969215488</v>
      </c>
      <c r="I16" s="181">
        <v>7</v>
      </c>
      <c r="J16" s="182">
        <v>4.9652432969999998</v>
      </c>
      <c r="K16" s="181">
        <v>6</v>
      </c>
      <c r="L16" s="182">
        <v>4.2559228259327497</v>
      </c>
      <c r="M16" s="181">
        <v>6</v>
      </c>
      <c r="N16" s="182">
        <v>4.2559228259999999</v>
      </c>
      <c r="O16" s="181">
        <v>6</v>
      </c>
      <c r="P16" s="182">
        <v>4.2690953075527398</v>
      </c>
      <c r="Q16" s="181">
        <v>6</v>
      </c>
      <c r="R16" s="70">
        <v>4.2690953075527416</v>
      </c>
      <c r="S16" s="181">
        <v>4</v>
      </c>
      <c r="T16" s="70">
        <v>2.8460635383684938</v>
      </c>
      <c r="U16" s="2"/>
      <c r="V16" s="2"/>
      <c r="W16" s="2"/>
      <c r="X16" s="2"/>
      <c r="Y16" s="2"/>
      <c r="Z16" s="2"/>
      <c r="AA16" s="2"/>
      <c r="AB16" s="2"/>
      <c r="AC16" s="2"/>
      <c r="AD16" s="2"/>
      <c r="AE16" s="2"/>
      <c r="AF16" s="2"/>
      <c r="AG16" s="2"/>
      <c r="AH16" s="2"/>
    </row>
    <row r="17" spans="1:34" ht="13.5" customHeight="1">
      <c r="A17" s="179" t="s">
        <v>632</v>
      </c>
      <c r="B17" s="180" t="s">
        <v>226</v>
      </c>
      <c r="C17" s="181">
        <v>73</v>
      </c>
      <c r="D17" s="70">
        <v>22.5433883021432</v>
      </c>
      <c r="E17" s="181">
        <v>58</v>
      </c>
      <c r="F17" s="70">
        <v>17.911185226360299</v>
      </c>
      <c r="G17" s="181">
        <v>47</v>
      </c>
      <c r="H17" s="182">
        <v>14.576626534422548</v>
      </c>
      <c r="I17" s="181">
        <v>43</v>
      </c>
      <c r="J17" s="182">
        <v>13.336062569999999</v>
      </c>
      <c r="K17" s="181">
        <v>38</v>
      </c>
      <c r="L17" s="182">
        <v>11.785357623575599</v>
      </c>
      <c r="M17" s="181">
        <v>26</v>
      </c>
      <c r="N17" s="182">
        <v>8.0636657419999995</v>
      </c>
      <c r="O17" s="181">
        <v>26</v>
      </c>
      <c r="P17" s="182">
        <v>8.1180489206117201</v>
      </c>
      <c r="Q17" s="181">
        <v>26</v>
      </c>
      <c r="R17" s="70">
        <v>8.1180489206117254</v>
      </c>
      <c r="S17" s="181">
        <v>24</v>
      </c>
      <c r="T17" s="70">
        <v>7.4935836190262091</v>
      </c>
      <c r="U17" s="6"/>
      <c r="V17" s="6"/>
      <c r="W17" s="6"/>
      <c r="X17" s="6"/>
      <c r="Y17" s="6"/>
      <c r="Z17" s="6"/>
      <c r="AA17" s="6"/>
      <c r="AB17" s="6"/>
      <c r="AC17" s="6"/>
      <c r="AD17" s="6"/>
      <c r="AE17" s="6"/>
      <c r="AF17" s="6"/>
      <c r="AG17" s="6"/>
      <c r="AH17" s="6"/>
    </row>
    <row r="18" spans="1:34" ht="13.5" customHeight="1">
      <c r="A18" s="179" t="s">
        <v>634</v>
      </c>
      <c r="B18" s="180" t="s">
        <v>227</v>
      </c>
      <c r="C18" s="181">
        <v>5</v>
      </c>
      <c r="D18" s="70">
        <v>3.6435712828285798</v>
      </c>
      <c r="E18" s="181">
        <v>5</v>
      </c>
      <c r="F18" s="70">
        <v>3.6435712828285798</v>
      </c>
      <c r="G18" s="181">
        <v>4</v>
      </c>
      <c r="H18" s="182">
        <v>2.916514764855997</v>
      </c>
      <c r="I18" s="181">
        <v>2</v>
      </c>
      <c r="J18" s="182">
        <v>1.458257382</v>
      </c>
      <c r="K18" s="181">
        <v>2</v>
      </c>
      <c r="L18" s="182">
        <v>1.4582573824279901</v>
      </c>
      <c r="M18" s="181">
        <v>1</v>
      </c>
      <c r="N18" s="182">
        <v>0.729128691</v>
      </c>
      <c r="O18" s="181">
        <v>1</v>
      </c>
      <c r="P18" s="182">
        <v>0.73143258385874499</v>
      </c>
      <c r="Q18" s="181">
        <v>1</v>
      </c>
      <c r="R18" s="70">
        <v>0.73143258385874577</v>
      </c>
      <c r="S18" s="181">
        <v>1</v>
      </c>
      <c r="T18" s="70">
        <v>0.73143258385874566</v>
      </c>
      <c r="U18" s="6"/>
      <c r="V18" s="6"/>
      <c r="W18" s="6"/>
      <c r="X18" s="6"/>
      <c r="Y18" s="6"/>
      <c r="Z18" s="6"/>
      <c r="AA18" s="6"/>
      <c r="AB18" s="6"/>
      <c r="AC18" s="6"/>
      <c r="AD18" s="6"/>
      <c r="AE18" s="6"/>
      <c r="AF18" s="6"/>
      <c r="AG18" s="6"/>
      <c r="AH18" s="6"/>
    </row>
    <row r="19" spans="1:34" ht="13.5" customHeight="1">
      <c r="A19" s="179" t="s">
        <v>636</v>
      </c>
      <c r="B19" s="180" t="s">
        <v>228</v>
      </c>
      <c r="C19" s="181">
        <v>12</v>
      </c>
      <c r="D19" s="70">
        <v>6.0784422978538002</v>
      </c>
      <c r="E19" s="181">
        <v>12</v>
      </c>
      <c r="F19" s="70">
        <v>6.0784422978538002</v>
      </c>
      <c r="G19" s="181">
        <v>12</v>
      </c>
      <c r="H19" s="182">
        <v>6.0806291424286032</v>
      </c>
      <c r="I19" s="181">
        <v>12</v>
      </c>
      <c r="J19" s="182">
        <v>6.0806291420000003</v>
      </c>
      <c r="K19" s="181">
        <v>12</v>
      </c>
      <c r="L19" s="182">
        <v>6.0806291424285996</v>
      </c>
      <c r="M19" s="181">
        <v>10</v>
      </c>
      <c r="N19" s="182">
        <v>5.0671909519999998</v>
      </c>
      <c r="O19" s="181">
        <v>10</v>
      </c>
      <c r="P19" s="182">
        <v>5.0706596421128403</v>
      </c>
      <c r="Q19" s="181">
        <v>9</v>
      </c>
      <c r="R19" s="70">
        <v>4.5635936779015589</v>
      </c>
      <c r="S19" s="181">
        <v>9</v>
      </c>
      <c r="T19" s="70">
        <v>4.563593677901558</v>
      </c>
      <c r="U19" s="6"/>
      <c r="V19" s="6"/>
      <c r="W19" s="6"/>
      <c r="X19" s="6"/>
      <c r="Y19" s="6"/>
      <c r="Z19" s="6"/>
      <c r="AA19" s="6"/>
      <c r="AB19" s="6"/>
      <c r="AC19" s="6"/>
      <c r="AD19" s="6"/>
      <c r="AE19" s="6"/>
      <c r="AF19" s="6"/>
      <c r="AG19" s="6"/>
      <c r="AH19" s="6"/>
    </row>
    <row r="20" spans="1:34" ht="29.25" customHeight="1">
      <c r="A20" s="179" t="s">
        <v>638</v>
      </c>
      <c r="B20" s="183" t="s">
        <v>48</v>
      </c>
      <c r="C20" s="184">
        <v>99</v>
      </c>
      <c r="D20" s="185">
        <v>8.6340421969189496</v>
      </c>
      <c r="E20" s="184">
        <v>96</v>
      </c>
      <c r="F20" s="185">
        <v>8.3724045545880799</v>
      </c>
      <c r="G20" s="184">
        <v>88</v>
      </c>
      <c r="H20" s="186">
        <v>7.7093639862317769</v>
      </c>
      <c r="I20" s="184">
        <v>85</v>
      </c>
      <c r="J20" s="186">
        <v>7.4465447594284218</v>
      </c>
      <c r="K20" s="184">
        <v>79</v>
      </c>
      <c r="L20" s="186">
        <v>6.9209063058217088</v>
      </c>
      <c r="M20" s="184">
        <v>58</v>
      </c>
      <c r="N20" s="186">
        <v>5.0811717181982159</v>
      </c>
      <c r="O20" s="184">
        <v>57</v>
      </c>
      <c r="P20" s="186">
        <v>5.0159674965306227</v>
      </c>
      <c r="Q20" s="184">
        <v>51</v>
      </c>
      <c r="R20" s="185">
        <v>4.4879709179484513</v>
      </c>
      <c r="S20" s="184">
        <v>45</v>
      </c>
      <c r="T20" s="185">
        <v>3.9599743393662812</v>
      </c>
      <c r="U20" s="6"/>
      <c r="V20" s="6"/>
      <c r="W20" s="6"/>
      <c r="X20" s="6"/>
      <c r="Y20" s="6"/>
      <c r="Z20" s="6"/>
      <c r="AA20" s="6"/>
      <c r="AB20" s="6"/>
      <c r="AC20" s="6"/>
      <c r="AD20" s="6"/>
      <c r="AE20" s="6"/>
      <c r="AF20" s="6"/>
      <c r="AG20" s="6"/>
      <c r="AH20" s="6"/>
    </row>
    <row r="21" spans="1:34" ht="13.5" customHeight="1">
      <c r="A21" s="179" t="s">
        <v>640</v>
      </c>
      <c r="B21" s="180" t="s">
        <v>380</v>
      </c>
      <c r="C21" s="181">
        <v>21</v>
      </c>
      <c r="D21" s="70">
        <v>10.3986135181976</v>
      </c>
      <c r="E21" s="181">
        <v>19</v>
      </c>
      <c r="F21" s="70">
        <v>9.4082693736073306</v>
      </c>
      <c r="G21" s="181">
        <v>18</v>
      </c>
      <c r="H21" s="182">
        <v>8.9084655168147293</v>
      </c>
      <c r="I21" s="181">
        <v>19</v>
      </c>
      <c r="J21" s="182">
        <v>9.4033802679999994</v>
      </c>
      <c r="K21" s="181">
        <v>18</v>
      </c>
      <c r="L21" s="182">
        <v>8.9084655168147293</v>
      </c>
      <c r="M21" s="181">
        <v>15</v>
      </c>
      <c r="N21" s="182">
        <v>7.4237212640000001</v>
      </c>
      <c r="O21" s="181">
        <v>14</v>
      </c>
      <c r="P21" s="182">
        <v>6.9133071286072596</v>
      </c>
      <c r="Q21" s="181">
        <v>13</v>
      </c>
      <c r="R21" s="70">
        <v>6.419499476563888</v>
      </c>
      <c r="S21" s="181">
        <v>12</v>
      </c>
      <c r="T21" s="70">
        <v>5.9256918245205128</v>
      </c>
      <c r="U21" s="6"/>
      <c r="V21" s="6"/>
      <c r="W21" s="6"/>
      <c r="X21" s="6"/>
      <c r="Y21" s="6"/>
      <c r="Z21" s="6"/>
      <c r="AA21" s="6"/>
      <c r="AB21" s="6"/>
      <c r="AC21" s="6"/>
      <c r="AD21" s="6"/>
      <c r="AE21" s="6"/>
      <c r="AF21" s="6"/>
      <c r="AG21" s="6"/>
      <c r="AH21" s="6"/>
    </row>
    <row r="22" spans="1:34" ht="13.5" customHeight="1">
      <c r="A22" s="179" t="s">
        <v>642</v>
      </c>
      <c r="B22" s="180" t="s">
        <v>381</v>
      </c>
      <c r="C22" s="181">
        <v>25</v>
      </c>
      <c r="D22" s="70">
        <v>8.1479936380465698</v>
      </c>
      <c r="E22" s="181">
        <v>25</v>
      </c>
      <c r="F22" s="70">
        <v>8.1479936380465698</v>
      </c>
      <c r="G22" s="181">
        <v>20</v>
      </c>
      <c r="H22" s="182">
        <v>6.6045835810052171</v>
      </c>
      <c r="I22" s="181">
        <v>18</v>
      </c>
      <c r="J22" s="182">
        <v>5.9441252230000003</v>
      </c>
      <c r="K22" s="181">
        <v>18</v>
      </c>
      <c r="L22" s="182">
        <v>5.9441252229046899</v>
      </c>
      <c r="M22" s="181">
        <v>6</v>
      </c>
      <c r="N22" s="182">
        <v>1.981375074</v>
      </c>
      <c r="O22" s="181">
        <v>6</v>
      </c>
      <c r="P22" s="182">
        <v>1.99869418646484</v>
      </c>
      <c r="Q22" s="181">
        <v>5</v>
      </c>
      <c r="R22" s="70">
        <v>1.6655784887207026</v>
      </c>
      <c r="S22" s="181">
        <v>4</v>
      </c>
      <c r="T22" s="70">
        <v>1.3324627909765621</v>
      </c>
      <c r="U22" s="6"/>
      <c r="V22" s="6"/>
      <c r="W22" s="6"/>
      <c r="X22" s="6"/>
      <c r="Y22" s="6"/>
      <c r="Z22" s="6"/>
      <c r="AA22" s="6"/>
      <c r="AB22" s="6"/>
      <c r="AC22" s="6"/>
      <c r="AD22" s="6"/>
      <c r="AE22" s="6"/>
      <c r="AF22" s="6"/>
      <c r="AG22" s="6"/>
      <c r="AH22" s="6"/>
    </row>
    <row r="23" spans="1:34" ht="13.5" customHeight="1">
      <c r="A23" s="179" t="s">
        <v>644</v>
      </c>
      <c r="B23" s="180" t="s">
        <v>382</v>
      </c>
      <c r="C23" s="181">
        <v>15</v>
      </c>
      <c r="D23" s="70">
        <v>7.1814660723604504</v>
      </c>
      <c r="E23" s="181">
        <v>14</v>
      </c>
      <c r="F23" s="70">
        <v>6.7027016675364202</v>
      </c>
      <c r="G23" s="181">
        <v>15</v>
      </c>
      <c r="H23" s="182">
        <v>7.2145560883638833</v>
      </c>
      <c r="I23" s="181">
        <v>15</v>
      </c>
      <c r="J23" s="182">
        <v>7.2145560880000001</v>
      </c>
      <c r="K23" s="181">
        <v>13</v>
      </c>
      <c r="L23" s="182">
        <v>6.2526152765820298</v>
      </c>
      <c r="M23" s="181">
        <v>7</v>
      </c>
      <c r="N23" s="182">
        <v>3.3667928410000001</v>
      </c>
      <c r="O23" s="181">
        <v>7</v>
      </c>
      <c r="P23" s="182">
        <v>3.3983057018714899</v>
      </c>
      <c r="Q23" s="181">
        <v>4</v>
      </c>
      <c r="R23" s="70">
        <v>1.9418889724979973</v>
      </c>
      <c r="S23" s="181">
        <v>2</v>
      </c>
      <c r="T23" s="70">
        <v>0.97094448624899876</v>
      </c>
      <c r="U23" s="6"/>
      <c r="V23" s="6"/>
      <c r="W23" s="6"/>
      <c r="X23" s="6"/>
      <c r="Y23" s="6"/>
      <c r="Z23" s="6"/>
      <c r="AA23" s="6"/>
      <c r="AB23" s="6"/>
      <c r="AC23" s="6"/>
      <c r="AD23" s="6"/>
      <c r="AE23" s="6"/>
      <c r="AF23" s="6"/>
      <c r="AG23" s="6"/>
      <c r="AH23" s="6"/>
    </row>
    <row r="24" spans="1:34" ht="13.5" customHeight="1">
      <c r="A24" s="179" t="s">
        <v>646</v>
      </c>
      <c r="B24" s="180" t="s">
        <v>383</v>
      </c>
      <c r="C24" s="181">
        <v>11</v>
      </c>
      <c r="D24" s="70">
        <v>7.27835747321895</v>
      </c>
      <c r="E24" s="181">
        <v>11</v>
      </c>
      <c r="F24" s="70">
        <v>7.27835747321895</v>
      </c>
      <c r="G24" s="181">
        <v>9</v>
      </c>
      <c r="H24" s="182">
        <v>5.9612123781263247</v>
      </c>
      <c r="I24" s="181">
        <v>9</v>
      </c>
      <c r="J24" s="182">
        <v>5.9612123779999999</v>
      </c>
      <c r="K24" s="181">
        <v>8</v>
      </c>
      <c r="L24" s="182">
        <v>5.2988554472234002</v>
      </c>
      <c r="M24" s="181">
        <v>8</v>
      </c>
      <c r="N24" s="182">
        <v>5.2988554470000002</v>
      </c>
      <c r="O24" s="181">
        <v>8</v>
      </c>
      <c r="P24" s="182">
        <v>5.3239277276810899</v>
      </c>
      <c r="Q24" s="181">
        <v>8</v>
      </c>
      <c r="R24" s="70">
        <v>5.3239277276810961</v>
      </c>
      <c r="S24" s="181">
        <v>8</v>
      </c>
      <c r="T24" s="70">
        <v>5.323927727681097</v>
      </c>
      <c r="U24" s="6"/>
      <c r="V24" s="6"/>
      <c r="W24" s="6"/>
      <c r="X24" s="6"/>
      <c r="Y24" s="6"/>
      <c r="Z24" s="6"/>
      <c r="AA24" s="6"/>
      <c r="AB24" s="6"/>
      <c r="AC24" s="6"/>
      <c r="AD24" s="6"/>
      <c r="AE24" s="6"/>
      <c r="AF24" s="6"/>
      <c r="AG24" s="6"/>
      <c r="AH24" s="6"/>
    </row>
    <row r="25" spans="1:34" ht="13.5" customHeight="1">
      <c r="A25" s="187" t="s">
        <v>648</v>
      </c>
      <c r="B25" s="188" t="s">
        <v>384</v>
      </c>
      <c r="C25" s="181">
        <v>27</v>
      </c>
      <c r="D25" s="189">
        <v>9.7176133541602194</v>
      </c>
      <c r="E25" s="181">
        <v>27</v>
      </c>
      <c r="F25" s="189">
        <v>9.7176133541602194</v>
      </c>
      <c r="G25" s="181">
        <v>26</v>
      </c>
      <c r="H25" s="190">
        <v>9.3624529626762207</v>
      </c>
      <c r="I25" s="181">
        <v>24</v>
      </c>
      <c r="J25" s="190">
        <v>8.6422642730000003</v>
      </c>
      <c r="K25" s="181">
        <v>22</v>
      </c>
      <c r="L25" s="190">
        <v>7.9220755838029504</v>
      </c>
      <c r="M25" s="181">
        <v>22</v>
      </c>
      <c r="N25" s="190">
        <v>7.9220755839999999</v>
      </c>
      <c r="O25" s="181">
        <v>22</v>
      </c>
      <c r="P25" s="190">
        <v>7.9302998734756702</v>
      </c>
      <c r="Q25" s="181">
        <v>21</v>
      </c>
      <c r="R25" s="70">
        <v>7.5698316974085937</v>
      </c>
      <c r="S25" s="181">
        <v>19</v>
      </c>
      <c r="T25" s="70">
        <v>6.8488953452744425</v>
      </c>
      <c r="U25" s="6"/>
      <c r="V25" s="6"/>
      <c r="W25" s="6"/>
      <c r="X25" s="6"/>
      <c r="Y25" s="6"/>
      <c r="Z25" s="6"/>
      <c r="AA25" s="6"/>
      <c r="AB25" s="6"/>
      <c r="AC25" s="6"/>
      <c r="AD25" s="6"/>
      <c r="AE25" s="6"/>
      <c r="AF25" s="6"/>
      <c r="AG25" s="6"/>
      <c r="AH25" s="6"/>
    </row>
    <row r="26" spans="1:34" ht="29.25" customHeight="1">
      <c r="A26" s="174" t="s">
        <v>651</v>
      </c>
      <c r="B26" s="191" t="s">
        <v>59</v>
      </c>
      <c r="C26" s="192">
        <v>393</v>
      </c>
      <c r="D26" s="177">
        <v>5.3342700655422997</v>
      </c>
      <c r="E26" s="192">
        <v>372</v>
      </c>
      <c r="F26" s="177">
        <v>5.0492327337957601</v>
      </c>
      <c r="G26" s="192">
        <v>345</v>
      </c>
      <c r="H26" s="178">
        <v>4.6995067288763304</v>
      </c>
      <c r="I26" s="192">
        <v>323</v>
      </c>
      <c r="J26" s="178">
        <v>4.399828038918999</v>
      </c>
      <c r="K26" s="192">
        <v>314</v>
      </c>
      <c r="L26" s="178">
        <v>4.2772322112091814</v>
      </c>
      <c r="M26" s="192">
        <v>297</v>
      </c>
      <c r="N26" s="178">
        <v>4.0456623144239714</v>
      </c>
      <c r="O26" s="192">
        <v>285</v>
      </c>
      <c r="P26" s="178">
        <v>3.9083429133446326</v>
      </c>
      <c r="Q26" s="192">
        <v>255</v>
      </c>
      <c r="R26" s="177">
        <v>3.4969383961504601</v>
      </c>
      <c r="S26" s="192">
        <v>227</v>
      </c>
      <c r="T26" s="177">
        <v>3.1129608467692336</v>
      </c>
      <c r="U26" s="6"/>
      <c r="V26" s="6"/>
      <c r="W26" s="6"/>
      <c r="X26" s="6"/>
      <c r="Y26" s="6"/>
      <c r="Z26" s="6"/>
      <c r="AA26" s="6"/>
      <c r="AB26" s="6"/>
      <c r="AC26" s="6"/>
      <c r="AD26" s="6"/>
      <c r="AE26" s="6"/>
      <c r="AF26" s="6"/>
      <c r="AG26" s="6"/>
      <c r="AH26" s="6"/>
    </row>
    <row r="27" spans="1:34" ht="13.5" customHeight="1">
      <c r="A27" s="179" t="s">
        <v>653</v>
      </c>
      <c r="B27" s="180" t="s">
        <v>229</v>
      </c>
      <c r="C27" s="181">
        <v>7</v>
      </c>
      <c r="D27" s="70">
        <v>4.6657335199626697</v>
      </c>
      <c r="E27" s="181">
        <v>7</v>
      </c>
      <c r="F27" s="70">
        <v>4.6657335199626697</v>
      </c>
      <c r="G27" s="181">
        <v>7</v>
      </c>
      <c r="H27" s="182">
        <v>4.6761436511329624</v>
      </c>
      <c r="I27" s="181">
        <v>7</v>
      </c>
      <c r="J27" s="182">
        <v>4.6761436510000003</v>
      </c>
      <c r="K27" s="181">
        <v>7</v>
      </c>
      <c r="L27" s="182">
        <v>4.6761436511329597</v>
      </c>
      <c r="M27" s="181">
        <v>2</v>
      </c>
      <c r="N27" s="182">
        <v>1.336041043</v>
      </c>
      <c r="O27" s="181">
        <v>2</v>
      </c>
      <c r="P27" s="182">
        <v>1.34280458164923</v>
      </c>
      <c r="Q27" s="181">
        <v>2</v>
      </c>
      <c r="R27" s="70">
        <v>1.3428045816492327</v>
      </c>
      <c r="S27" s="181">
        <v>2</v>
      </c>
      <c r="T27" s="70">
        <v>1.3428045816492327</v>
      </c>
      <c r="U27" s="6"/>
      <c r="V27" s="6"/>
      <c r="W27" s="6"/>
      <c r="X27" s="6"/>
      <c r="Y27" s="6"/>
      <c r="Z27" s="6"/>
      <c r="AA27" s="6"/>
      <c r="AB27" s="6"/>
      <c r="AC27" s="6"/>
      <c r="AD27" s="6"/>
      <c r="AE27" s="6"/>
      <c r="AF27" s="6"/>
      <c r="AG27" s="6"/>
      <c r="AH27" s="6"/>
    </row>
    <row r="28" spans="1:34" ht="13.5" customHeight="1">
      <c r="A28" s="179" t="s">
        <v>655</v>
      </c>
      <c r="B28" s="180" t="s">
        <v>230</v>
      </c>
      <c r="C28" s="181">
        <v>2</v>
      </c>
      <c r="D28" s="70">
        <v>1.4452851186217801</v>
      </c>
      <c r="E28" s="181">
        <v>2</v>
      </c>
      <c r="F28" s="70">
        <v>1.4452851186217801</v>
      </c>
      <c r="G28" s="181">
        <v>2</v>
      </c>
      <c r="H28" s="182">
        <v>1.4342469486396168</v>
      </c>
      <c r="I28" s="181">
        <v>2</v>
      </c>
      <c r="J28" s="182">
        <v>1.434246949</v>
      </c>
      <c r="K28" s="181">
        <v>2</v>
      </c>
      <c r="L28" s="182">
        <v>1.4342469486396101</v>
      </c>
      <c r="M28" s="181">
        <v>1</v>
      </c>
      <c r="N28" s="182">
        <v>0.71712347399999998</v>
      </c>
      <c r="O28" s="181">
        <v>1</v>
      </c>
      <c r="P28" s="182">
        <v>0.71784932342701202</v>
      </c>
      <c r="Q28" s="181">
        <v>1</v>
      </c>
      <c r="R28" s="70">
        <v>0.71784932342701269</v>
      </c>
      <c r="S28" s="181">
        <v>0</v>
      </c>
      <c r="T28" s="70">
        <v>0</v>
      </c>
      <c r="U28" s="6"/>
      <c r="V28" s="6"/>
      <c r="W28" s="6"/>
      <c r="X28" s="6"/>
      <c r="Y28" s="6"/>
      <c r="Z28" s="6"/>
      <c r="AA28" s="6"/>
      <c r="AB28" s="6"/>
      <c r="AC28" s="6"/>
      <c r="AD28" s="6"/>
      <c r="AE28" s="6"/>
      <c r="AF28" s="6"/>
      <c r="AG28" s="6"/>
      <c r="AH28" s="6"/>
    </row>
    <row r="29" spans="1:34" ht="13.5" customHeight="1">
      <c r="A29" s="179" t="s">
        <v>657</v>
      </c>
      <c r="B29" s="180" t="s">
        <v>231</v>
      </c>
      <c r="C29" s="181">
        <v>33</v>
      </c>
      <c r="D29" s="70">
        <v>8.5344754013143103</v>
      </c>
      <c r="E29" s="181">
        <v>30</v>
      </c>
      <c r="F29" s="70">
        <v>7.7586140011948297</v>
      </c>
      <c r="G29" s="181">
        <v>27</v>
      </c>
      <c r="H29" s="182">
        <v>7.0284678981236599</v>
      </c>
      <c r="I29" s="181">
        <v>26</v>
      </c>
      <c r="J29" s="182">
        <v>6.7681542720000003</v>
      </c>
      <c r="K29" s="181">
        <v>25</v>
      </c>
      <c r="L29" s="182">
        <v>6.5078406464107896</v>
      </c>
      <c r="M29" s="181">
        <v>24</v>
      </c>
      <c r="N29" s="182">
        <v>6.2475270209999998</v>
      </c>
      <c r="O29" s="181">
        <v>23</v>
      </c>
      <c r="P29" s="182">
        <v>6.0400745817904804</v>
      </c>
      <c r="Q29" s="181">
        <v>23</v>
      </c>
      <c r="R29" s="70">
        <v>6.0400745817904884</v>
      </c>
      <c r="S29" s="181">
        <v>22</v>
      </c>
      <c r="T29" s="70">
        <v>5.7774626434517709</v>
      </c>
      <c r="U29" s="6"/>
      <c r="V29" s="6"/>
      <c r="W29" s="6"/>
      <c r="X29" s="6"/>
      <c r="Y29" s="6"/>
      <c r="Z29" s="6"/>
      <c r="AA29" s="6"/>
      <c r="AB29" s="6"/>
      <c r="AC29" s="6"/>
      <c r="AD29" s="6"/>
      <c r="AE29" s="6"/>
      <c r="AF29" s="6"/>
      <c r="AG29" s="6"/>
      <c r="AH29" s="6"/>
    </row>
    <row r="30" spans="1:34" ht="13.5" customHeight="1">
      <c r="A30" s="179" t="s">
        <v>659</v>
      </c>
      <c r="B30" s="180" t="s">
        <v>232</v>
      </c>
      <c r="C30" s="181">
        <v>16</v>
      </c>
      <c r="D30" s="70">
        <v>4.6535572082146901</v>
      </c>
      <c r="E30" s="181">
        <v>16</v>
      </c>
      <c r="F30" s="70">
        <v>4.6535572082146901</v>
      </c>
      <c r="G30" s="181">
        <v>12</v>
      </c>
      <c r="H30" s="182">
        <v>3.4978182358753722</v>
      </c>
      <c r="I30" s="181">
        <v>11</v>
      </c>
      <c r="J30" s="182">
        <v>3.206333383</v>
      </c>
      <c r="K30" s="181">
        <v>10</v>
      </c>
      <c r="L30" s="182">
        <v>2.91484852989614</v>
      </c>
      <c r="M30" s="181">
        <v>8</v>
      </c>
      <c r="N30" s="182">
        <v>2.3318788239999999</v>
      </c>
      <c r="O30" s="181">
        <v>8</v>
      </c>
      <c r="P30" s="182">
        <v>2.34947224979588</v>
      </c>
      <c r="Q30" s="181">
        <v>6</v>
      </c>
      <c r="R30" s="70">
        <v>1.7621041873469172</v>
      </c>
      <c r="S30" s="181">
        <v>6</v>
      </c>
      <c r="T30" s="70">
        <v>1.7621041873469172</v>
      </c>
      <c r="U30" s="6"/>
      <c r="V30" s="6"/>
      <c r="W30" s="6"/>
      <c r="X30" s="6"/>
      <c r="Y30" s="6"/>
      <c r="Z30" s="6"/>
      <c r="AA30" s="6"/>
      <c r="AB30" s="6"/>
      <c r="AC30" s="6"/>
      <c r="AD30" s="6"/>
      <c r="AE30" s="6"/>
      <c r="AF30" s="6"/>
      <c r="AG30" s="6"/>
      <c r="AH30" s="6"/>
    </row>
    <row r="31" spans="1:34" ht="13.5" customHeight="1">
      <c r="A31" s="179" t="s">
        <v>661</v>
      </c>
      <c r="B31" s="180" t="s">
        <v>233</v>
      </c>
      <c r="C31" s="181">
        <v>5</v>
      </c>
      <c r="D31" s="70">
        <v>3.85329726647092</v>
      </c>
      <c r="E31" s="181">
        <v>5</v>
      </c>
      <c r="F31" s="70">
        <v>3.85329726647092</v>
      </c>
      <c r="G31" s="181">
        <v>2</v>
      </c>
      <c r="H31" s="182">
        <v>1.5454756201220927</v>
      </c>
      <c r="I31" s="181">
        <v>2</v>
      </c>
      <c r="J31" s="182">
        <v>1.5454756199999999</v>
      </c>
      <c r="K31" s="181">
        <v>2</v>
      </c>
      <c r="L31" s="182">
        <v>1.5454756201220901</v>
      </c>
      <c r="M31" s="181">
        <v>2</v>
      </c>
      <c r="N31" s="182">
        <v>1.5454756199999999</v>
      </c>
      <c r="O31" s="181">
        <v>1</v>
      </c>
      <c r="P31" s="182">
        <v>0.77862215024293002</v>
      </c>
      <c r="Q31" s="181">
        <v>0</v>
      </c>
      <c r="R31" s="70">
        <v>0</v>
      </c>
      <c r="S31" s="181">
        <v>0</v>
      </c>
      <c r="T31" s="70">
        <v>0</v>
      </c>
      <c r="U31" s="6"/>
      <c r="V31" s="6"/>
      <c r="W31" s="6"/>
      <c r="X31" s="6"/>
      <c r="Y31" s="6"/>
      <c r="Z31" s="6"/>
      <c r="AA31" s="6"/>
      <c r="AB31" s="6"/>
      <c r="AC31" s="6"/>
      <c r="AD31" s="6"/>
      <c r="AE31" s="6"/>
      <c r="AF31" s="6"/>
      <c r="AG31" s="6"/>
      <c r="AH31" s="6"/>
    </row>
    <row r="32" spans="1:34" ht="13.5" customHeight="1">
      <c r="A32" s="179" t="s">
        <v>663</v>
      </c>
      <c r="B32" s="180" t="s">
        <v>234</v>
      </c>
      <c r="C32" s="181">
        <v>19</v>
      </c>
      <c r="D32" s="70">
        <v>9.0736734528192908</v>
      </c>
      <c r="E32" s="181">
        <v>19</v>
      </c>
      <c r="F32" s="70">
        <v>9.0736734528192908</v>
      </c>
      <c r="G32" s="181">
        <v>18</v>
      </c>
      <c r="H32" s="182">
        <v>8.5708571809498419</v>
      </c>
      <c r="I32" s="181">
        <v>18</v>
      </c>
      <c r="J32" s="182">
        <v>8.5708571809999992</v>
      </c>
      <c r="K32" s="181">
        <v>18</v>
      </c>
      <c r="L32" s="182">
        <v>8.5708571809498402</v>
      </c>
      <c r="M32" s="181">
        <v>18</v>
      </c>
      <c r="N32" s="182">
        <v>8.5708571809999992</v>
      </c>
      <c r="O32" s="181">
        <v>18</v>
      </c>
      <c r="P32" s="182">
        <v>8.5899583387020506</v>
      </c>
      <c r="Q32" s="181">
        <v>17</v>
      </c>
      <c r="R32" s="70">
        <v>8.1127384309963873</v>
      </c>
      <c r="S32" s="181">
        <v>17</v>
      </c>
      <c r="T32" s="70">
        <v>8.1127384309963873</v>
      </c>
      <c r="U32" s="6"/>
      <c r="V32" s="6"/>
      <c r="W32" s="6"/>
      <c r="X32" s="6"/>
      <c r="Y32" s="6"/>
      <c r="Z32" s="6"/>
      <c r="AA32" s="6"/>
      <c r="AB32" s="6"/>
      <c r="AC32" s="6"/>
      <c r="AD32" s="6"/>
      <c r="AE32" s="6"/>
      <c r="AF32" s="6"/>
      <c r="AG32" s="6"/>
      <c r="AH32" s="6"/>
    </row>
    <row r="33" spans="1:34" ht="29.25" customHeight="1">
      <c r="A33" s="179" t="s">
        <v>665</v>
      </c>
      <c r="B33" s="183" t="s">
        <v>22</v>
      </c>
      <c r="C33" s="184">
        <v>62</v>
      </c>
      <c r="D33" s="185">
        <v>12.405433579907999</v>
      </c>
      <c r="E33" s="184">
        <v>62</v>
      </c>
      <c r="F33" s="185">
        <v>12.405433579907999</v>
      </c>
      <c r="G33" s="184">
        <v>62</v>
      </c>
      <c r="H33" s="186">
        <v>12.399702407142227</v>
      </c>
      <c r="I33" s="184">
        <v>61</v>
      </c>
      <c r="J33" s="186">
        <v>12.199707207027032</v>
      </c>
      <c r="K33" s="184">
        <v>61</v>
      </c>
      <c r="L33" s="186">
        <v>12.199707207027032</v>
      </c>
      <c r="M33" s="184">
        <v>59</v>
      </c>
      <c r="N33" s="186">
        <v>11.799716806796637</v>
      </c>
      <c r="O33" s="184">
        <v>58</v>
      </c>
      <c r="P33" s="186">
        <v>11.62585590352945</v>
      </c>
      <c r="Q33" s="184">
        <v>54</v>
      </c>
      <c r="R33" s="185">
        <v>10.824072737768798</v>
      </c>
      <c r="S33" s="184">
        <v>45</v>
      </c>
      <c r="T33" s="185">
        <v>9.0200606148073312</v>
      </c>
      <c r="U33" s="6"/>
      <c r="V33" s="6"/>
      <c r="W33" s="6"/>
      <c r="X33" s="6"/>
      <c r="Y33" s="6"/>
      <c r="Z33" s="6"/>
      <c r="AA33" s="6"/>
      <c r="AB33" s="6"/>
      <c r="AC33" s="6"/>
      <c r="AD33" s="6"/>
      <c r="AE33" s="6"/>
      <c r="AF33" s="6"/>
      <c r="AG33" s="6"/>
      <c r="AH33" s="6"/>
    </row>
    <row r="34" spans="1:34" ht="13.5" customHeight="1">
      <c r="A34" s="179" t="s">
        <v>667</v>
      </c>
      <c r="B34" s="180" t="s">
        <v>70</v>
      </c>
      <c r="C34" s="181">
        <v>6</v>
      </c>
      <c r="D34" s="70">
        <v>6.1330253191728596</v>
      </c>
      <c r="E34" s="181">
        <v>6</v>
      </c>
      <c r="F34" s="70">
        <v>6.1330253191728596</v>
      </c>
      <c r="G34" s="181">
        <v>6</v>
      </c>
      <c r="H34" s="182">
        <v>6.1374167612851753</v>
      </c>
      <c r="I34" s="181">
        <v>6</v>
      </c>
      <c r="J34" s="182">
        <v>6.1374167609999999</v>
      </c>
      <c r="K34" s="181">
        <v>6</v>
      </c>
      <c r="L34" s="182">
        <v>6.13741676128517</v>
      </c>
      <c r="M34" s="181">
        <v>6</v>
      </c>
      <c r="N34" s="182">
        <v>6.1374167609999999</v>
      </c>
      <c r="O34" s="181">
        <v>6</v>
      </c>
      <c r="P34" s="182">
        <v>6.1521424836199197</v>
      </c>
      <c r="Q34" s="181">
        <v>6</v>
      </c>
      <c r="R34" s="70">
        <v>6.1521424836199206</v>
      </c>
      <c r="S34" s="181">
        <v>6</v>
      </c>
      <c r="T34" s="70">
        <v>6.1521424836199206</v>
      </c>
      <c r="U34" s="6"/>
      <c r="V34" s="6"/>
      <c r="W34" s="6"/>
      <c r="X34" s="6"/>
      <c r="Y34" s="6"/>
      <c r="Z34" s="6"/>
      <c r="AA34" s="6"/>
      <c r="AB34" s="6"/>
      <c r="AC34" s="6"/>
      <c r="AD34" s="6"/>
      <c r="AE34" s="6"/>
      <c r="AF34" s="6"/>
      <c r="AG34" s="6"/>
      <c r="AH34" s="6"/>
    </row>
    <row r="35" spans="1:34" ht="13.5" customHeight="1">
      <c r="A35" s="179" t="s">
        <v>669</v>
      </c>
      <c r="B35" s="180" t="s">
        <v>71</v>
      </c>
      <c r="C35" s="181">
        <v>1</v>
      </c>
      <c r="D35" s="70">
        <v>1.4986661870934901</v>
      </c>
      <c r="E35" s="181">
        <v>1</v>
      </c>
      <c r="F35" s="70">
        <v>1.4986661870934901</v>
      </c>
      <c r="G35" s="181">
        <v>1</v>
      </c>
      <c r="H35" s="182">
        <v>1.4914465540127368</v>
      </c>
      <c r="I35" s="181">
        <v>0</v>
      </c>
      <c r="J35" s="182">
        <v>0</v>
      </c>
      <c r="K35" s="181">
        <v>0</v>
      </c>
      <c r="L35" s="182">
        <v>0</v>
      </c>
      <c r="M35" s="181">
        <v>0</v>
      </c>
      <c r="N35" s="182">
        <v>0</v>
      </c>
      <c r="O35" s="181">
        <v>0</v>
      </c>
      <c r="P35" s="182">
        <v>0</v>
      </c>
      <c r="Q35" s="181"/>
      <c r="R35" s="70">
        <v>0</v>
      </c>
      <c r="S35" s="181">
        <v>0</v>
      </c>
      <c r="T35" s="70">
        <v>0</v>
      </c>
      <c r="U35" s="6"/>
      <c r="V35" s="6"/>
      <c r="W35" s="6"/>
      <c r="X35" s="6"/>
      <c r="Y35" s="6"/>
      <c r="Z35" s="6"/>
      <c r="AA35" s="6"/>
      <c r="AB35" s="6"/>
      <c r="AC35" s="6"/>
      <c r="AD35" s="6"/>
      <c r="AE35" s="6"/>
      <c r="AF35" s="6"/>
      <c r="AG35" s="6"/>
      <c r="AH35" s="6"/>
    </row>
    <row r="36" spans="1:34" ht="13.5" customHeight="1">
      <c r="A36" s="179" t="s">
        <v>671</v>
      </c>
      <c r="B36" s="180" t="s">
        <v>72</v>
      </c>
      <c r="C36" s="181">
        <v>6</v>
      </c>
      <c r="D36" s="70">
        <v>5.5287309719509103</v>
      </c>
      <c r="E36" s="181">
        <v>7</v>
      </c>
      <c r="F36" s="70">
        <v>6.4501861339427196</v>
      </c>
      <c r="G36" s="181">
        <v>7</v>
      </c>
      <c r="H36" s="182">
        <v>6.4410460258746021</v>
      </c>
      <c r="I36" s="181">
        <v>7</v>
      </c>
      <c r="J36" s="182">
        <v>6.4410460260000004</v>
      </c>
      <c r="K36" s="181">
        <v>7</v>
      </c>
      <c r="L36" s="182">
        <v>6.4410460258746003</v>
      </c>
      <c r="M36" s="181">
        <v>7</v>
      </c>
      <c r="N36" s="182">
        <v>6.4410460260000004</v>
      </c>
      <c r="O36" s="181">
        <v>7</v>
      </c>
      <c r="P36" s="182">
        <v>6.4583390997075298</v>
      </c>
      <c r="Q36" s="181">
        <v>5</v>
      </c>
      <c r="R36" s="70">
        <v>4.6130993569339491</v>
      </c>
      <c r="S36" s="181">
        <v>5</v>
      </c>
      <c r="T36" s="70">
        <v>4.61309935693395</v>
      </c>
      <c r="U36" s="6"/>
      <c r="V36" s="6"/>
      <c r="W36" s="6"/>
      <c r="X36" s="6"/>
      <c r="Y36" s="6"/>
      <c r="Z36" s="6"/>
      <c r="AA36" s="6"/>
      <c r="AB36" s="6"/>
      <c r="AC36" s="6"/>
      <c r="AD36" s="6"/>
      <c r="AE36" s="6"/>
      <c r="AF36" s="6"/>
      <c r="AG36" s="6"/>
      <c r="AH36" s="6"/>
    </row>
    <row r="37" spans="1:34" ht="13.5" customHeight="1">
      <c r="A37" s="179" t="s">
        <v>673</v>
      </c>
      <c r="B37" s="180" t="s">
        <v>73</v>
      </c>
      <c r="C37" s="181">
        <v>2</v>
      </c>
      <c r="D37" s="70">
        <v>2.93940418277215</v>
      </c>
      <c r="E37" s="181">
        <v>2</v>
      </c>
      <c r="F37" s="70">
        <v>2.93940418277215</v>
      </c>
      <c r="G37" s="181">
        <v>2</v>
      </c>
      <c r="H37" s="182">
        <v>2.9332824897701775</v>
      </c>
      <c r="I37" s="181">
        <v>2</v>
      </c>
      <c r="J37" s="182">
        <v>2.9332824899999999</v>
      </c>
      <c r="K37" s="181">
        <v>2</v>
      </c>
      <c r="L37" s="182">
        <v>2.9332824897701699</v>
      </c>
      <c r="M37" s="181">
        <v>2</v>
      </c>
      <c r="N37" s="182">
        <v>2.9332824899999999</v>
      </c>
      <c r="O37" s="181">
        <v>2</v>
      </c>
      <c r="P37" s="182">
        <v>2.92295101134104</v>
      </c>
      <c r="Q37" s="181">
        <v>1</v>
      </c>
      <c r="R37" s="70">
        <v>1.4614755056705249</v>
      </c>
      <c r="S37" s="181">
        <v>1</v>
      </c>
      <c r="T37" s="70">
        <v>1.4614755056705251</v>
      </c>
      <c r="U37" s="6"/>
      <c r="V37" s="6"/>
      <c r="W37" s="6"/>
      <c r="X37" s="6"/>
      <c r="Y37" s="6"/>
      <c r="Z37" s="6"/>
      <c r="AA37" s="6"/>
      <c r="AB37" s="6"/>
      <c r="AC37" s="6"/>
      <c r="AD37" s="6"/>
      <c r="AE37" s="6"/>
      <c r="AF37" s="6"/>
      <c r="AG37" s="6"/>
      <c r="AH37" s="6"/>
    </row>
    <row r="38" spans="1:34" ht="13.5" customHeight="1">
      <c r="A38" s="179" t="s">
        <v>675</v>
      </c>
      <c r="B38" s="180" t="s">
        <v>74</v>
      </c>
      <c r="C38" s="181">
        <v>23</v>
      </c>
      <c r="D38" s="70">
        <v>42.7875134873684</v>
      </c>
      <c r="E38" s="181">
        <v>22</v>
      </c>
      <c r="F38" s="70">
        <v>40.9271868140045</v>
      </c>
      <c r="G38" s="181">
        <v>22</v>
      </c>
      <c r="H38" s="182">
        <v>41.312226541227723</v>
      </c>
      <c r="I38" s="181">
        <v>22</v>
      </c>
      <c r="J38" s="182">
        <v>41.312226539999997</v>
      </c>
      <c r="K38" s="181">
        <v>22</v>
      </c>
      <c r="L38" s="182">
        <v>41.312226541227702</v>
      </c>
      <c r="M38" s="181">
        <v>20</v>
      </c>
      <c r="N38" s="182">
        <v>37.556569580000001</v>
      </c>
      <c r="O38" s="181">
        <v>19</v>
      </c>
      <c r="P38" s="182">
        <v>35.929729014201698</v>
      </c>
      <c r="Q38" s="181">
        <v>18</v>
      </c>
      <c r="R38" s="70">
        <v>34.038690645033185</v>
      </c>
      <c r="S38" s="181">
        <v>17</v>
      </c>
      <c r="T38" s="70">
        <v>32.147652275864679</v>
      </c>
      <c r="U38" s="6"/>
      <c r="V38" s="6"/>
      <c r="W38" s="6"/>
      <c r="X38" s="6"/>
      <c r="Y38" s="6"/>
      <c r="Z38" s="6"/>
      <c r="AA38" s="6"/>
      <c r="AB38" s="6"/>
      <c r="AC38" s="6"/>
      <c r="AD38" s="6"/>
      <c r="AE38" s="6"/>
      <c r="AF38" s="6"/>
      <c r="AG38" s="6"/>
      <c r="AH38" s="6"/>
    </row>
    <row r="39" spans="1:34" ht="13.5" customHeight="1">
      <c r="A39" s="179" t="s">
        <v>677</v>
      </c>
      <c r="B39" s="180" t="s">
        <v>75</v>
      </c>
      <c r="C39" s="181">
        <v>24</v>
      </c>
      <c r="D39" s="70">
        <v>22.877841856918199</v>
      </c>
      <c r="E39" s="181">
        <v>24</v>
      </c>
      <c r="F39" s="70">
        <v>22.877841856918199</v>
      </c>
      <c r="G39" s="181">
        <v>24</v>
      </c>
      <c r="H39" s="182">
        <v>22.838002436053593</v>
      </c>
      <c r="I39" s="181">
        <v>24</v>
      </c>
      <c r="J39" s="182">
        <v>22.83800244</v>
      </c>
      <c r="K39" s="181">
        <v>24</v>
      </c>
      <c r="L39" s="182">
        <v>22.8380024360535</v>
      </c>
      <c r="M39" s="181">
        <v>24</v>
      </c>
      <c r="N39" s="182">
        <v>22.83800244</v>
      </c>
      <c r="O39" s="181">
        <v>24</v>
      </c>
      <c r="P39" s="182">
        <v>22.959476523935201</v>
      </c>
      <c r="Q39" s="181">
        <v>24</v>
      </c>
      <c r="R39" s="70">
        <v>22.959476523935255</v>
      </c>
      <c r="S39" s="181">
        <v>16</v>
      </c>
      <c r="T39" s="70">
        <v>15.306317682623503</v>
      </c>
      <c r="U39" s="6"/>
      <c r="V39" s="6"/>
      <c r="W39" s="6"/>
      <c r="X39" s="6"/>
      <c r="Y39" s="6"/>
      <c r="Z39" s="6"/>
      <c r="AA39" s="6"/>
      <c r="AB39" s="6"/>
      <c r="AC39" s="6"/>
      <c r="AD39" s="6"/>
      <c r="AE39" s="6"/>
      <c r="AF39" s="6"/>
      <c r="AG39" s="6"/>
      <c r="AH39" s="6"/>
    </row>
    <row r="40" spans="1:34" ht="29.25" customHeight="1">
      <c r="A40" s="179" t="s">
        <v>679</v>
      </c>
      <c r="B40" s="193" t="s">
        <v>28</v>
      </c>
      <c r="C40" s="194">
        <v>101</v>
      </c>
      <c r="D40" s="185">
        <v>3.5459922212867698</v>
      </c>
      <c r="E40" s="194">
        <v>85</v>
      </c>
      <c r="F40" s="185">
        <v>2.9842508793007401</v>
      </c>
      <c r="G40" s="194">
        <v>76</v>
      </c>
      <c r="H40" s="186">
        <v>2.6801274894328921</v>
      </c>
      <c r="I40" s="194">
        <v>69</v>
      </c>
      <c r="J40" s="186">
        <v>2.4332736417219678</v>
      </c>
      <c r="K40" s="194">
        <v>63</v>
      </c>
      <c r="L40" s="186">
        <v>2.2216846293983186</v>
      </c>
      <c r="M40" s="194">
        <v>61</v>
      </c>
      <c r="N40" s="186">
        <v>2.1511549586237684</v>
      </c>
      <c r="O40" s="194">
        <v>58</v>
      </c>
      <c r="P40" s="186">
        <v>2.0621716302782263</v>
      </c>
      <c r="Q40" s="194">
        <v>48</v>
      </c>
      <c r="R40" s="185">
        <v>1.7066247974716355</v>
      </c>
      <c r="S40" s="194">
        <v>44</v>
      </c>
      <c r="T40" s="185">
        <v>1.5644060643489992</v>
      </c>
      <c r="U40" s="6"/>
      <c r="V40" s="6"/>
      <c r="W40" s="6"/>
      <c r="X40" s="6"/>
      <c r="Y40" s="6"/>
      <c r="Z40" s="6"/>
      <c r="AA40" s="6"/>
      <c r="AB40" s="6"/>
      <c r="AC40" s="6"/>
      <c r="AD40" s="6"/>
      <c r="AE40" s="6"/>
      <c r="AF40" s="6"/>
      <c r="AG40" s="6"/>
      <c r="AH40" s="6"/>
    </row>
    <row r="41" spans="1:34" ht="13.5" customHeight="1">
      <c r="A41" s="179" t="s">
        <v>681</v>
      </c>
      <c r="B41" s="180" t="s">
        <v>127</v>
      </c>
      <c r="C41" s="181">
        <v>6</v>
      </c>
      <c r="D41" s="70">
        <v>2.0815408953401202</v>
      </c>
      <c r="E41" s="181">
        <v>6</v>
      </c>
      <c r="F41" s="70">
        <v>2.0815408953401202</v>
      </c>
      <c r="G41" s="181">
        <v>3</v>
      </c>
      <c r="H41" s="182">
        <v>1.0432968179447053</v>
      </c>
      <c r="I41" s="181">
        <v>3</v>
      </c>
      <c r="J41" s="182">
        <v>1.043296818</v>
      </c>
      <c r="K41" s="181">
        <v>3</v>
      </c>
      <c r="L41" s="182">
        <v>1.0432968179447</v>
      </c>
      <c r="M41" s="181">
        <v>3</v>
      </c>
      <c r="N41" s="182">
        <v>1.043296818</v>
      </c>
      <c r="O41" s="181">
        <v>3</v>
      </c>
      <c r="P41" s="182">
        <v>1.0512594087717</v>
      </c>
      <c r="Q41" s="181">
        <v>3</v>
      </c>
      <c r="R41" s="70">
        <v>1.0512594087717086</v>
      </c>
      <c r="S41" s="181">
        <v>2</v>
      </c>
      <c r="T41" s="70">
        <v>0.70083960584780569</v>
      </c>
      <c r="U41" s="6"/>
      <c r="V41" s="6"/>
      <c r="W41" s="6"/>
      <c r="X41" s="6"/>
      <c r="Y41" s="6"/>
      <c r="Z41" s="6"/>
      <c r="AA41" s="6"/>
      <c r="AB41" s="6"/>
      <c r="AC41" s="6"/>
      <c r="AD41" s="6"/>
      <c r="AE41" s="6"/>
      <c r="AF41" s="6"/>
      <c r="AG41" s="6"/>
      <c r="AH41" s="6"/>
    </row>
    <row r="42" spans="1:34" ht="13.5" customHeight="1">
      <c r="A42" s="179" t="s">
        <v>683</v>
      </c>
      <c r="B42" s="180" t="s">
        <v>128</v>
      </c>
      <c r="C42" s="181">
        <v>3</v>
      </c>
      <c r="D42" s="70">
        <v>1.57308555487971</v>
      </c>
      <c r="E42" s="181">
        <v>0</v>
      </c>
      <c r="F42" s="70">
        <v>0</v>
      </c>
      <c r="G42" s="181">
        <v>0</v>
      </c>
      <c r="H42" s="182">
        <v>0</v>
      </c>
      <c r="I42" s="181">
        <v>0</v>
      </c>
      <c r="J42" s="182">
        <v>0</v>
      </c>
      <c r="K42" s="181">
        <v>0</v>
      </c>
      <c r="L42" s="182">
        <v>0</v>
      </c>
      <c r="M42" s="181">
        <v>0</v>
      </c>
      <c r="N42" s="182">
        <v>0</v>
      </c>
      <c r="O42" s="181">
        <v>0</v>
      </c>
      <c r="P42" s="182">
        <v>0</v>
      </c>
      <c r="Q42" s="181">
        <v>0</v>
      </c>
      <c r="R42" s="70">
        <v>0</v>
      </c>
      <c r="S42" s="181">
        <v>0</v>
      </c>
      <c r="T42" s="70">
        <v>0</v>
      </c>
      <c r="U42" s="6"/>
      <c r="V42" s="6"/>
      <c r="W42" s="6"/>
      <c r="X42" s="6"/>
      <c r="Y42" s="6"/>
      <c r="Z42" s="6"/>
      <c r="AA42" s="6"/>
      <c r="AB42" s="6"/>
      <c r="AC42" s="6"/>
      <c r="AD42" s="6"/>
      <c r="AE42" s="6"/>
      <c r="AF42" s="6"/>
      <c r="AG42" s="6"/>
      <c r="AH42" s="6"/>
    </row>
    <row r="43" spans="1:34" ht="13.5" customHeight="1">
      <c r="A43" s="179" t="s">
        <v>685</v>
      </c>
      <c r="B43" s="180" t="s">
        <v>129</v>
      </c>
      <c r="C43" s="181">
        <v>15</v>
      </c>
      <c r="D43" s="70">
        <v>2.6990990407402</v>
      </c>
      <c r="E43" s="181">
        <v>15</v>
      </c>
      <c r="F43" s="70">
        <v>2.6990990407402</v>
      </c>
      <c r="G43" s="181">
        <v>13</v>
      </c>
      <c r="H43" s="182">
        <v>2.3514175430218973</v>
      </c>
      <c r="I43" s="181">
        <v>10</v>
      </c>
      <c r="J43" s="182">
        <v>1.8087827249999999</v>
      </c>
      <c r="K43" s="181">
        <v>10</v>
      </c>
      <c r="L43" s="182">
        <v>1.8087827254014499</v>
      </c>
      <c r="M43" s="181">
        <v>14</v>
      </c>
      <c r="N43" s="182">
        <v>2.532295816</v>
      </c>
      <c r="O43" s="181">
        <v>13</v>
      </c>
      <c r="P43" s="182">
        <v>2.3738785706329302</v>
      </c>
      <c r="Q43" s="181">
        <v>13</v>
      </c>
      <c r="R43" s="70">
        <v>2.3738785706329311</v>
      </c>
      <c r="S43" s="181">
        <v>14</v>
      </c>
      <c r="T43" s="70">
        <v>2.5564846145277715</v>
      </c>
      <c r="U43" s="6"/>
      <c r="V43" s="6"/>
      <c r="W43" s="6"/>
      <c r="X43" s="6"/>
      <c r="Y43" s="6"/>
      <c r="Z43" s="6"/>
      <c r="AA43" s="6"/>
      <c r="AB43" s="6"/>
      <c r="AC43" s="6"/>
      <c r="AD43" s="6"/>
      <c r="AE43" s="6"/>
      <c r="AF43" s="6"/>
      <c r="AG43" s="6"/>
      <c r="AH43" s="6"/>
    </row>
    <row r="44" spans="1:34" ht="13.5" customHeight="1">
      <c r="A44" s="179" t="s">
        <v>687</v>
      </c>
      <c r="B44" s="180" t="s">
        <v>130</v>
      </c>
      <c r="C44" s="181">
        <v>6</v>
      </c>
      <c r="D44" s="70">
        <v>2.52495497163634</v>
      </c>
      <c r="E44" s="181">
        <v>6</v>
      </c>
      <c r="F44" s="70">
        <v>2.52495497163634</v>
      </c>
      <c r="G44" s="181">
        <v>4</v>
      </c>
      <c r="H44" s="182">
        <v>1.6869807262452026</v>
      </c>
      <c r="I44" s="181">
        <v>4</v>
      </c>
      <c r="J44" s="182">
        <v>1.686980726</v>
      </c>
      <c r="K44" s="181">
        <v>4</v>
      </c>
      <c r="L44" s="182">
        <v>1.6869807262451999</v>
      </c>
      <c r="M44" s="181">
        <v>3</v>
      </c>
      <c r="N44" s="182">
        <v>1.2652355449999999</v>
      </c>
      <c r="O44" s="181">
        <v>3</v>
      </c>
      <c r="P44" s="182">
        <v>1.2732203562470501</v>
      </c>
      <c r="Q44" s="181">
        <v>1</v>
      </c>
      <c r="R44" s="70">
        <v>0.42440678541568522</v>
      </c>
      <c r="S44" s="181">
        <v>0</v>
      </c>
      <c r="T44" s="70">
        <v>0</v>
      </c>
      <c r="U44" s="6"/>
      <c r="V44" s="6"/>
      <c r="W44" s="6"/>
      <c r="X44" s="6"/>
      <c r="Y44" s="6"/>
      <c r="Z44" s="6"/>
      <c r="AA44" s="6"/>
      <c r="AB44" s="6"/>
      <c r="AC44" s="6"/>
      <c r="AD44" s="6"/>
      <c r="AE44" s="6"/>
      <c r="AF44" s="6"/>
      <c r="AG44" s="6"/>
      <c r="AH44" s="6"/>
    </row>
    <row r="45" spans="1:34" ht="13.5" customHeight="1">
      <c r="A45" s="179" t="s">
        <v>689</v>
      </c>
      <c r="B45" s="180" t="s">
        <v>131</v>
      </c>
      <c r="C45" s="181">
        <v>10</v>
      </c>
      <c r="D45" s="70">
        <v>4.47109215368038</v>
      </c>
      <c r="E45" s="181">
        <v>5</v>
      </c>
      <c r="F45" s="70">
        <v>2.23554607684019</v>
      </c>
      <c r="G45" s="181">
        <v>8</v>
      </c>
      <c r="H45" s="182">
        <v>3.5969282232973043</v>
      </c>
      <c r="I45" s="181">
        <v>8</v>
      </c>
      <c r="J45" s="182">
        <v>3.5969282229999999</v>
      </c>
      <c r="K45" s="181">
        <v>8</v>
      </c>
      <c r="L45" s="182">
        <v>3.5969282232972999</v>
      </c>
      <c r="M45" s="181">
        <v>8</v>
      </c>
      <c r="N45" s="182">
        <v>3.5969282229999999</v>
      </c>
      <c r="O45" s="181">
        <v>8</v>
      </c>
      <c r="P45" s="182">
        <v>3.6363471075131399</v>
      </c>
      <c r="Q45" s="181">
        <v>6</v>
      </c>
      <c r="R45" s="70">
        <v>2.7272603306348606</v>
      </c>
      <c r="S45" s="181">
        <v>7</v>
      </c>
      <c r="T45" s="70">
        <v>3.1818037190740047</v>
      </c>
      <c r="U45" s="6"/>
      <c r="V45" s="6"/>
      <c r="W45" s="6"/>
      <c r="X45" s="6"/>
      <c r="Y45" s="6"/>
      <c r="Z45" s="6"/>
      <c r="AA45" s="6"/>
      <c r="AB45" s="6"/>
      <c r="AC45" s="6"/>
      <c r="AD45" s="6"/>
      <c r="AE45" s="6"/>
      <c r="AF45" s="6"/>
      <c r="AG45" s="6"/>
      <c r="AH45" s="6"/>
    </row>
    <row r="46" spans="1:34" ht="13.5" customHeight="1">
      <c r="A46" s="179" t="s">
        <v>691</v>
      </c>
      <c r="B46" s="180" t="s">
        <v>132</v>
      </c>
      <c r="C46" s="181">
        <v>13</v>
      </c>
      <c r="D46" s="70">
        <v>4.9486670955511496</v>
      </c>
      <c r="E46" s="181">
        <v>13</v>
      </c>
      <c r="F46" s="70">
        <v>4.9486670955511496</v>
      </c>
      <c r="G46" s="181">
        <v>13</v>
      </c>
      <c r="H46" s="182">
        <v>5.0225240887982254</v>
      </c>
      <c r="I46" s="181">
        <v>13</v>
      </c>
      <c r="J46" s="182">
        <v>5.022524089</v>
      </c>
      <c r="K46" s="181">
        <v>10</v>
      </c>
      <c r="L46" s="182">
        <v>3.8634800683063202</v>
      </c>
      <c r="M46" s="181">
        <v>11</v>
      </c>
      <c r="N46" s="182">
        <v>4.2498280749999999</v>
      </c>
      <c r="O46" s="181">
        <v>11</v>
      </c>
      <c r="P46" s="182">
        <v>4.3237634036665504</v>
      </c>
      <c r="Q46" s="181">
        <v>9</v>
      </c>
      <c r="R46" s="70">
        <v>3.5376246029999057</v>
      </c>
      <c r="S46" s="181">
        <v>9</v>
      </c>
      <c r="T46" s="70">
        <v>3.5376246029999057</v>
      </c>
      <c r="U46" s="6"/>
      <c r="V46" s="6"/>
      <c r="W46" s="6"/>
      <c r="X46" s="6"/>
      <c r="Y46" s="6"/>
      <c r="Z46" s="6"/>
      <c r="AA46" s="6"/>
      <c r="AB46" s="6"/>
      <c r="AC46" s="6"/>
      <c r="AD46" s="6"/>
      <c r="AE46" s="6"/>
      <c r="AF46" s="6"/>
      <c r="AG46" s="6"/>
      <c r="AH46" s="6"/>
    </row>
    <row r="47" spans="1:34" ht="13.5" customHeight="1">
      <c r="A47" s="179" t="s">
        <v>693</v>
      </c>
      <c r="B47" s="180" t="s">
        <v>133</v>
      </c>
      <c r="C47" s="181">
        <v>16</v>
      </c>
      <c r="D47" s="70">
        <v>5.4385326838818902</v>
      </c>
      <c r="E47" s="181">
        <v>16</v>
      </c>
      <c r="F47" s="70">
        <v>5.4385326838818902</v>
      </c>
      <c r="G47" s="181">
        <v>16</v>
      </c>
      <c r="H47" s="182">
        <v>5.4528786086980228</v>
      </c>
      <c r="I47" s="181">
        <v>15</v>
      </c>
      <c r="J47" s="182">
        <v>5.1120736960000004</v>
      </c>
      <c r="K47" s="181">
        <v>14</v>
      </c>
      <c r="L47" s="182">
        <v>4.77126878261077</v>
      </c>
      <c r="M47" s="181">
        <v>9</v>
      </c>
      <c r="N47" s="182">
        <v>3.0672442169999998</v>
      </c>
      <c r="O47" s="181">
        <v>9</v>
      </c>
      <c r="P47" s="182">
        <v>3.0845685888098702</v>
      </c>
      <c r="Q47" s="181">
        <v>7</v>
      </c>
      <c r="R47" s="70">
        <v>2.399108902407677</v>
      </c>
      <c r="S47" s="181">
        <v>3</v>
      </c>
      <c r="T47" s="70">
        <v>1.0281895296032904</v>
      </c>
      <c r="U47" s="6"/>
      <c r="V47" s="6"/>
      <c r="W47" s="6"/>
      <c r="X47" s="6"/>
      <c r="Y47" s="6"/>
      <c r="Z47" s="6"/>
      <c r="AA47" s="6"/>
      <c r="AB47" s="6"/>
      <c r="AC47" s="6"/>
      <c r="AD47" s="6"/>
      <c r="AE47" s="6"/>
      <c r="AF47" s="6"/>
      <c r="AG47" s="6"/>
      <c r="AH47" s="6"/>
    </row>
    <row r="48" spans="1:34" ht="13.5" customHeight="1">
      <c r="A48" s="179" t="s">
        <v>695</v>
      </c>
      <c r="B48" s="180" t="s">
        <v>134</v>
      </c>
      <c r="C48" s="181">
        <v>9</v>
      </c>
      <c r="D48" s="70">
        <v>3.9627152524910101</v>
      </c>
      <c r="E48" s="181">
        <v>9</v>
      </c>
      <c r="F48" s="70">
        <v>3.9627152524910101</v>
      </c>
      <c r="G48" s="181">
        <v>6</v>
      </c>
      <c r="H48" s="182">
        <v>2.649088492801102</v>
      </c>
      <c r="I48" s="181">
        <v>5</v>
      </c>
      <c r="J48" s="182">
        <v>2.2075737439999998</v>
      </c>
      <c r="K48" s="181">
        <v>4</v>
      </c>
      <c r="L48" s="182">
        <v>1.76605899520073</v>
      </c>
      <c r="M48" s="181">
        <v>5</v>
      </c>
      <c r="N48" s="182">
        <v>2.2075737439999998</v>
      </c>
      <c r="O48" s="181">
        <v>4</v>
      </c>
      <c r="P48" s="182">
        <v>1.7762225962157501</v>
      </c>
      <c r="Q48" s="181">
        <v>4</v>
      </c>
      <c r="R48" s="70">
        <v>1.7762225962157578</v>
      </c>
      <c r="S48" s="181">
        <v>4</v>
      </c>
      <c r="T48" s="70">
        <v>1.7762225962157578</v>
      </c>
      <c r="U48" s="6"/>
      <c r="V48" s="6"/>
      <c r="W48" s="6"/>
      <c r="X48" s="6"/>
      <c r="Y48" s="6"/>
      <c r="Z48" s="6"/>
      <c r="AA48" s="6"/>
      <c r="AB48" s="6"/>
      <c r="AC48" s="6"/>
      <c r="AD48" s="6"/>
      <c r="AE48" s="6"/>
      <c r="AF48" s="6"/>
      <c r="AG48" s="6"/>
      <c r="AH48" s="6"/>
    </row>
    <row r="49" spans="1:34" ht="13.5" customHeight="1">
      <c r="A49" s="179" t="s">
        <v>697</v>
      </c>
      <c r="B49" s="180" t="s">
        <v>135</v>
      </c>
      <c r="C49" s="181">
        <v>10</v>
      </c>
      <c r="D49" s="70">
        <v>4.2091262274864398</v>
      </c>
      <c r="E49" s="181">
        <v>2</v>
      </c>
      <c r="F49" s="70">
        <v>0.84182524549728699</v>
      </c>
      <c r="G49" s="181">
        <v>2</v>
      </c>
      <c r="H49" s="182">
        <v>0.84262325471658361</v>
      </c>
      <c r="I49" s="181">
        <v>2</v>
      </c>
      <c r="J49" s="182">
        <v>0.84262325500000002</v>
      </c>
      <c r="K49" s="181">
        <v>2</v>
      </c>
      <c r="L49" s="182">
        <v>0.84262325471658295</v>
      </c>
      <c r="M49" s="181">
        <v>1</v>
      </c>
      <c r="N49" s="182">
        <v>0.42131162700000002</v>
      </c>
      <c r="O49" s="181">
        <v>1</v>
      </c>
      <c r="P49" s="182">
        <v>0.42306553285103798</v>
      </c>
      <c r="Q49" s="181">
        <v>1</v>
      </c>
      <c r="R49" s="70">
        <v>0.42306553285103859</v>
      </c>
      <c r="S49" s="181">
        <v>1</v>
      </c>
      <c r="T49" s="70">
        <v>0.42306553285103859</v>
      </c>
      <c r="U49" s="6"/>
      <c r="V49" s="6"/>
      <c r="W49" s="6"/>
      <c r="X49" s="6"/>
      <c r="Y49" s="6"/>
      <c r="Z49" s="6"/>
      <c r="AA49" s="6"/>
      <c r="AB49" s="6"/>
      <c r="AC49" s="6"/>
      <c r="AD49" s="6"/>
      <c r="AE49" s="6"/>
      <c r="AF49" s="6"/>
      <c r="AG49" s="6"/>
      <c r="AH49" s="6"/>
    </row>
    <row r="50" spans="1:34" ht="13.5" customHeight="1">
      <c r="A50" s="179" t="s">
        <v>699</v>
      </c>
      <c r="B50" s="180" t="s">
        <v>136</v>
      </c>
      <c r="C50" s="181">
        <v>13</v>
      </c>
      <c r="D50" s="70">
        <v>3.9309126974527699</v>
      </c>
      <c r="E50" s="181">
        <v>13</v>
      </c>
      <c r="F50" s="70">
        <v>3.9309126974527699</v>
      </c>
      <c r="G50" s="181">
        <v>11</v>
      </c>
      <c r="H50" s="182">
        <v>3.3469035057292906</v>
      </c>
      <c r="I50" s="181">
        <v>9</v>
      </c>
      <c r="J50" s="182">
        <v>2.738375596</v>
      </c>
      <c r="K50" s="181">
        <v>8</v>
      </c>
      <c r="L50" s="182">
        <v>2.4341116405303902</v>
      </c>
      <c r="M50" s="181">
        <v>7</v>
      </c>
      <c r="N50" s="182">
        <v>2.1298476850000001</v>
      </c>
      <c r="O50" s="181">
        <v>6</v>
      </c>
      <c r="P50" s="182">
        <v>1.8399941120188399</v>
      </c>
      <c r="Q50" s="181">
        <v>4</v>
      </c>
      <c r="R50" s="70">
        <v>1.2266627413458944</v>
      </c>
      <c r="S50" s="181">
        <v>4</v>
      </c>
      <c r="T50" s="70">
        <v>1.2266627413458944</v>
      </c>
      <c r="U50" s="6"/>
      <c r="V50" s="6"/>
      <c r="W50" s="6"/>
      <c r="X50" s="6"/>
      <c r="Y50" s="6"/>
      <c r="Z50" s="6"/>
      <c r="AA50" s="6"/>
      <c r="AB50" s="6"/>
      <c r="AC50" s="6"/>
      <c r="AD50" s="6"/>
      <c r="AE50" s="6"/>
      <c r="AF50" s="6"/>
      <c r="AG50" s="6"/>
      <c r="AH50" s="6"/>
    </row>
    <row r="51" spans="1:34" ht="29.25" customHeight="1">
      <c r="A51" s="179" t="s">
        <v>701</v>
      </c>
      <c r="B51" s="183" t="s">
        <v>33</v>
      </c>
      <c r="C51" s="184">
        <v>108</v>
      </c>
      <c r="D51" s="185">
        <v>8.8014108335587995</v>
      </c>
      <c r="E51" s="184">
        <v>110</v>
      </c>
      <c r="F51" s="185">
        <v>8.9643999230691502</v>
      </c>
      <c r="G51" s="184">
        <v>107</v>
      </c>
      <c r="H51" s="186">
        <v>8.7719370158526129</v>
      </c>
      <c r="I51" s="184">
        <v>97</v>
      </c>
      <c r="J51" s="186">
        <v>7.9521298181093778</v>
      </c>
      <c r="K51" s="184">
        <v>95</v>
      </c>
      <c r="L51" s="186">
        <v>7.7881683785607301</v>
      </c>
      <c r="M51" s="184">
        <v>94</v>
      </c>
      <c r="N51" s="186">
        <v>7.7061876587864067</v>
      </c>
      <c r="O51" s="184">
        <v>89</v>
      </c>
      <c r="P51" s="186">
        <v>7.3550497374908375</v>
      </c>
      <c r="Q51" s="184">
        <v>80</v>
      </c>
      <c r="R51" s="185">
        <v>6.6112806629131118</v>
      </c>
      <c r="S51" s="184">
        <v>71</v>
      </c>
      <c r="T51" s="185">
        <v>5.867511588335387</v>
      </c>
      <c r="U51" s="6"/>
      <c r="V51" s="6"/>
      <c r="W51" s="6"/>
      <c r="X51" s="6"/>
      <c r="Y51" s="6"/>
      <c r="Z51" s="6"/>
      <c r="AA51" s="6"/>
      <c r="AB51" s="6"/>
      <c r="AC51" s="6"/>
      <c r="AD51" s="6"/>
      <c r="AE51" s="6"/>
      <c r="AF51" s="6"/>
      <c r="AG51" s="6"/>
      <c r="AH51" s="6"/>
    </row>
    <row r="52" spans="1:34" ht="13.5" customHeight="1">
      <c r="A52" s="179" t="s">
        <v>703</v>
      </c>
      <c r="B52" s="180" t="s">
        <v>184</v>
      </c>
      <c r="C52" s="181">
        <v>3</v>
      </c>
      <c r="D52" s="70">
        <v>3.3578080229226401</v>
      </c>
      <c r="E52" s="181">
        <v>3</v>
      </c>
      <c r="F52" s="70">
        <v>3.3578080229226401</v>
      </c>
      <c r="G52" s="181">
        <v>3</v>
      </c>
      <c r="H52" s="182">
        <v>3.3738191632928474</v>
      </c>
      <c r="I52" s="181">
        <v>3</v>
      </c>
      <c r="J52" s="182">
        <v>3.3738191629999998</v>
      </c>
      <c r="K52" s="181">
        <v>3</v>
      </c>
      <c r="L52" s="182">
        <v>3.3738191632928398</v>
      </c>
      <c r="M52" s="181">
        <v>3</v>
      </c>
      <c r="N52" s="182">
        <v>3.3738191629999998</v>
      </c>
      <c r="O52" s="181">
        <v>2</v>
      </c>
      <c r="P52" s="182">
        <v>2.2591977588758199</v>
      </c>
      <c r="Q52" s="181">
        <v>1</v>
      </c>
      <c r="R52" s="70">
        <v>1.1295988794379117</v>
      </c>
      <c r="S52" s="181">
        <v>1</v>
      </c>
      <c r="T52" s="70">
        <v>1.1295988794379115</v>
      </c>
      <c r="U52" s="6"/>
      <c r="V52" s="6"/>
      <c r="W52" s="6"/>
      <c r="X52" s="6"/>
      <c r="Y52" s="6"/>
      <c r="Z52" s="6"/>
      <c r="AA52" s="6"/>
      <c r="AB52" s="6"/>
      <c r="AC52" s="6"/>
      <c r="AD52" s="6"/>
      <c r="AE52" s="6"/>
      <c r="AF52" s="6"/>
      <c r="AG52" s="6"/>
      <c r="AH52" s="6"/>
    </row>
    <row r="53" spans="1:34" ht="13.5" customHeight="1">
      <c r="A53" s="179" t="s">
        <v>705</v>
      </c>
      <c r="B53" s="180" t="s">
        <v>185</v>
      </c>
      <c r="C53" s="181">
        <v>21</v>
      </c>
      <c r="D53" s="70">
        <v>17.666358206443999</v>
      </c>
      <c r="E53" s="181">
        <v>21</v>
      </c>
      <c r="F53" s="70">
        <v>17.666358206443999</v>
      </c>
      <c r="G53" s="181">
        <v>20</v>
      </c>
      <c r="H53" s="182">
        <v>16.918183663801855</v>
      </c>
      <c r="I53" s="181">
        <v>20</v>
      </c>
      <c r="J53" s="182">
        <v>16.91818366</v>
      </c>
      <c r="K53" s="181">
        <v>20</v>
      </c>
      <c r="L53" s="182">
        <v>16.918183663801798</v>
      </c>
      <c r="M53" s="181">
        <v>20</v>
      </c>
      <c r="N53" s="182">
        <v>16.91818366</v>
      </c>
      <c r="O53" s="181">
        <v>20</v>
      </c>
      <c r="P53" s="182">
        <v>17.120209551364901</v>
      </c>
      <c r="Q53" s="181">
        <v>20</v>
      </c>
      <c r="R53" s="70">
        <v>17.120209551364908</v>
      </c>
      <c r="S53" s="181">
        <v>20</v>
      </c>
      <c r="T53" s="70">
        <v>17.120209551364908</v>
      </c>
      <c r="U53" s="6"/>
      <c r="V53" s="6"/>
      <c r="W53" s="6"/>
      <c r="X53" s="6"/>
      <c r="Y53" s="6"/>
      <c r="Z53" s="6"/>
      <c r="AA53" s="6"/>
      <c r="AB53" s="6"/>
      <c r="AC53" s="6"/>
      <c r="AD53" s="6"/>
      <c r="AE53" s="6"/>
      <c r="AF53" s="6"/>
      <c r="AG53" s="6"/>
      <c r="AH53" s="6"/>
    </row>
    <row r="54" spans="1:34" ht="13.5" customHeight="1">
      <c r="A54" s="179" t="s">
        <v>707</v>
      </c>
      <c r="B54" s="180" t="s">
        <v>186</v>
      </c>
      <c r="C54" s="181">
        <v>3</v>
      </c>
      <c r="D54" s="70">
        <v>3.69408085111623</v>
      </c>
      <c r="E54" s="181">
        <v>3</v>
      </c>
      <c r="F54" s="70">
        <v>3.69408085111623</v>
      </c>
      <c r="G54" s="181">
        <v>3</v>
      </c>
      <c r="H54" s="182">
        <v>3.7137905422134194</v>
      </c>
      <c r="I54" s="181">
        <v>3</v>
      </c>
      <c r="J54" s="182">
        <v>3.7137905419999999</v>
      </c>
      <c r="K54" s="181">
        <v>3</v>
      </c>
      <c r="L54" s="182">
        <v>3.7137905422134101</v>
      </c>
      <c r="M54" s="181">
        <v>3</v>
      </c>
      <c r="N54" s="182">
        <v>3.7137905419999999</v>
      </c>
      <c r="O54" s="181">
        <v>3</v>
      </c>
      <c r="P54" s="182">
        <v>3.7608123354644598</v>
      </c>
      <c r="Q54" s="181">
        <v>3</v>
      </c>
      <c r="R54" s="70">
        <v>3.7608123354644603</v>
      </c>
      <c r="S54" s="181">
        <v>1</v>
      </c>
      <c r="T54" s="70">
        <v>1.2536041118214869</v>
      </c>
      <c r="U54" s="6"/>
      <c r="V54" s="6"/>
      <c r="W54" s="6"/>
      <c r="X54" s="6"/>
      <c r="Y54" s="6"/>
      <c r="Z54" s="6"/>
      <c r="AA54" s="6"/>
      <c r="AB54" s="6"/>
      <c r="AC54" s="6"/>
      <c r="AD54" s="6"/>
      <c r="AE54" s="6"/>
      <c r="AF54" s="6"/>
      <c r="AG54" s="6"/>
      <c r="AH54" s="6"/>
    </row>
    <row r="55" spans="1:34" ht="13.5" customHeight="1">
      <c r="A55" s="179" t="s">
        <v>709</v>
      </c>
      <c r="B55" s="180" t="s">
        <v>187</v>
      </c>
      <c r="C55" s="181">
        <v>4</v>
      </c>
      <c r="D55" s="70">
        <v>4.9301763770598903</v>
      </c>
      <c r="E55" s="181">
        <v>7</v>
      </c>
      <c r="F55" s="70">
        <v>8.6278086598548107</v>
      </c>
      <c r="G55" s="181">
        <v>6</v>
      </c>
      <c r="H55" s="182">
        <v>7.4034771664425056</v>
      </c>
      <c r="I55" s="181">
        <v>6</v>
      </c>
      <c r="J55" s="182">
        <v>7.4034771660000001</v>
      </c>
      <c r="K55" s="181">
        <v>6</v>
      </c>
      <c r="L55" s="182">
        <v>7.4034771664425003</v>
      </c>
      <c r="M55" s="181">
        <v>5</v>
      </c>
      <c r="N55" s="182">
        <v>6.1695643049999997</v>
      </c>
      <c r="O55" s="181">
        <v>5</v>
      </c>
      <c r="P55" s="182">
        <v>6.1869702406731397</v>
      </c>
      <c r="Q55" s="181">
        <v>3</v>
      </c>
      <c r="R55" s="70">
        <v>3.7121821444038852</v>
      </c>
      <c r="S55" s="181">
        <v>3</v>
      </c>
      <c r="T55" s="70">
        <v>3.7121821444038852</v>
      </c>
      <c r="U55" s="6"/>
      <c r="V55" s="6"/>
      <c r="W55" s="6"/>
      <c r="X55" s="6"/>
      <c r="Y55" s="6"/>
      <c r="Z55" s="6"/>
      <c r="AA55" s="6"/>
      <c r="AB55" s="6"/>
      <c r="AC55" s="6"/>
      <c r="AD55" s="6"/>
      <c r="AE55" s="6"/>
      <c r="AF55" s="6"/>
      <c r="AG55" s="6"/>
      <c r="AH55" s="6"/>
    </row>
    <row r="56" spans="1:34" ht="13.5" customHeight="1">
      <c r="A56" s="179" t="s">
        <v>711</v>
      </c>
      <c r="B56" s="180" t="s">
        <v>188</v>
      </c>
      <c r="C56" s="181">
        <v>13</v>
      </c>
      <c r="D56" s="70">
        <v>8.7767268210020308</v>
      </c>
      <c r="E56" s="181">
        <v>13</v>
      </c>
      <c r="F56" s="70">
        <v>8.7767268210020308</v>
      </c>
      <c r="G56" s="181">
        <v>13</v>
      </c>
      <c r="H56" s="182">
        <v>8.9017926840959198</v>
      </c>
      <c r="I56" s="181">
        <v>13</v>
      </c>
      <c r="J56" s="182">
        <v>8.9017926840000001</v>
      </c>
      <c r="K56" s="181">
        <v>12</v>
      </c>
      <c r="L56" s="182">
        <v>8.2170394007039196</v>
      </c>
      <c r="M56" s="181">
        <v>12</v>
      </c>
      <c r="N56" s="182">
        <v>8.2170394009999992</v>
      </c>
      <c r="O56" s="181">
        <v>12</v>
      </c>
      <c r="P56" s="182">
        <v>8.3191215007695192</v>
      </c>
      <c r="Q56" s="181">
        <v>6</v>
      </c>
      <c r="R56" s="70">
        <v>4.1595607503847596</v>
      </c>
      <c r="S56" s="181">
        <v>6</v>
      </c>
      <c r="T56" s="70">
        <v>4.1595607503847596</v>
      </c>
      <c r="U56" s="6"/>
      <c r="V56" s="6"/>
      <c r="W56" s="6"/>
      <c r="X56" s="6"/>
      <c r="Y56" s="6"/>
      <c r="Z56" s="6"/>
      <c r="AA56" s="6"/>
      <c r="AB56" s="6"/>
      <c r="AC56" s="6"/>
      <c r="AD56" s="6"/>
      <c r="AE56" s="6"/>
      <c r="AF56" s="6"/>
      <c r="AG56" s="6"/>
      <c r="AH56" s="6"/>
    </row>
    <row r="57" spans="1:34" ht="13.5" customHeight="1">
      <c r="A57" s="179" t="s">
        <v>713</v>
      </c>
      <c r="B57" s="180" t="s">
        <v>189</v>
      </c>
      <c r="C57" s="181">
        <v>5</v>
      </c>
      <c r="D57" s="70">
        <v>5.4262303977426898</v>
      </c>
      <c r="E57" s="181">
        <v>5</v>
      </c>
      <c r="F57" s="70">
        <v>5.4262303977426898</v>
      </c>
      <c r="G57" s="181">
        <v>5</v>
      </c>
      <c r="H57" s="182">
        <v>5.4281743963870071</v>
      </c>
      <c r="I57" s="181">
        <v>5</v>
      </c>
      <c r="J57" s="182">
        <v>5.4281743960000002</v>
      </c>
      <c r="K57" s="181">
        <v>5</v>
      </c>
      <c r="L57" s="182">
        <v>5.4281743963869999</v>
      </c>
      <c r="M57" s="181">
        <v>5</v>
      </c>
      <c r="N57" s="182">
        <v>5.4281743960000002</v>
      </c>
      <c r="O57" s="181">
        <v>5</v>
      </c>
      <c r="P57" s="182">
        <v>5.4701602756960703</v>
      </c>
      <c r="Q57" s="181">
        <v>5</v>
      </c>
      <c r="R57" s="70">
        <v>5.4701602756960783</v>
      </c>
      <c r="S57" s="181">
        <v>5</v>
      </c>
      <c r="T57" s="70">
        <v>5.4701602756960774</v>
      </c>
      <c r="U57" s="6"/>
      <c r="V57" s="6"/>
      <c r="W57" s="6"/>
      <c r="X57" s="6"/>
      <c r="Y57" s="6"/>
      <c r="Z57" s="6"/>
      <c r="AA57" s="6"/>
      <c r="AB57" s="6"/>
      <c r="AC57" s="6"/>
      <c r="AD57" s="6"/>
      <c r="AE57" s="6"/>
      <c r="AF57" s="6"/>
      <c r="AG57" s="6"/>
      <c r="AH57" s="6"/>
    </row>
    <row r="58" spans="1:34" ht="13.5" customHeight="1">
      <c r="A58" s="179" t="s">
        <v>715</v>
      </c>
      <c r="B58" s="180" t="s">
        <v>190</v>
      </c>
      <c r="C58" s="181">
        <v>15</v>
      </c>
      <c r="D58" s="70">
        <v>10.4060438302566</v>
      </c>
      <c r="E58" s="181">
        <v>14</v>
      </c>
      <c r="F58" s="70">
        <v>9.7123075749061698</v>
      </c>
      <c r="G58" s="181">
        <v>14</v>
      </c>
      <c r="H58" s="182">
        <v>9.7809760016767395</v>
      </c>
      <c r="I58" s="181">
        <v>13</v>
      </c>
      <c r="J58" s="182">
        <v>9.0823348589999995</v>
      </c>
      <c r="K58" s="181">
        <v>13</v>
      </c>
      <c r="L58" s="182">
        <v>9.08233485869982</v>
      </c>
      <c r="M58" s="181">
        <v>13</v>
      </c>
      <c r="N58" s="182">
        <v>9.0823348589999995</v>
      </c>
      <c r="O58" s="181">
        <v>11</v>
      </c>
      <c r="P58" s="182">
        <v>7.7564202005387104</v>
      </c>
      <c r="Q58" s="181">
        <v>11</v>
      </c>
      <c r="R58" s="70">
        <v>7.7564202005387184</v>
      </c>
      <c r="S58" s="181">
        <v>8</v>
      </c>
      <c r="T58" s="70">
        <v>5.6410328731190678</v>
      </c>
      <c r="U58" s="6"/>
      <c r="V58" s="6"/>
      <c r="W58" s="6"/>
      <c r="X58" s="6"/>
      <c r="Y58" s="6"/>
      <c r="Z58" s="6"/>
      <c r="AA58" s="6"/>
      <c r="AB58" s="6"/>
      <c r="AC58" s="6"/>
      <c r="AD58" s="6"/>
      <c r="AE58" s="6"/>
      <c r="AF58" s="6"/>
      <c r="AG58" s="6"/>
      <c r="AH58" s="6"/>
    </row>
    <row r="59" spans="1:34" ht="13.5" customHeight="1">
      <c r="A59" s="179" t="s">
        <v>717</v>
      </c>
      <c r="B59" s="180" t="s">
        <v>191</v>
      </c>
      <c r="C59" s="181">
        <v>1</v>
      </c>
      <c r="D59" s="70">
        <v>1.6122271305581499</v>
      </c>
      <c r="E59" s="181">
        <v>1</v>
      </c>
      <c r="F59" s="70">
        <v>1.6122271305581499</v>
      </c>
      <c r="G59" s="181">
        <v>1</v>
      </c>
      <c r="H59" s="182">
        <v>1.6423597424779923</v>
      </c>
      <c r="I59" s="181">
        <v>1</v>
      </c>
      <c r="J59" s="182">
        <v>1.642359742</v>
      </c>
      <c r="K59" s="181">
        <v>1</v>
      </c>
      <c r="L59" s="182">
        <v>1.6423597424779901</v>
      </c>
      <c r="M59" s="181">
        <v>1</v>
      </c>
      <c r="N59" s="182">
        <v>1.642359742</v>
      </c>
      <c r="O59" s="181">
        <v>1</v>
      </c>
      <c r="P59" s="182">
        <v>1.66508483607239</v>
      </c>
      <c r="Q59" s="181">
        <v>1</v>
      </c>
      <c r="R59" s="70">
        <v>1.6650848360723978</v>
      </c>
      <c r="S59" s="181">
        <v>1</v>
      </c>
      <c r="T59" s="70">
        <v>1.6650848360723978</v>
      </c>
      <c r="U59" s="6"/>
      <c r="V59" s="6"/>
      <c r="W59" s="6"/>
      <c r="X59" s="6"/>
      <c r="Y59" s="6"/>
      <c r="Z59" s="6"/>
      <c r="AA59" s="6"/>
      <c r="AB59" s="6"/>
      <c r="AC59" s="6"/>
      <c r="AD59" s="6"/>
      <c r="AE59" s="6"/>
      <c r="AF59" s="6"/>
      <c r="AG59" s="6"/>
      <c r="AH59" s="6"/>
    </row>
    <row r="60" spans="1:34" ht="13.5" customHeight="1">
      <c r="A60" s="179" t="s">
        <v>719</v>
      </c>
      <c r="B60" s="180" t="s">
        <v>192</v>
      </c>
      <c r="C60" s="181">
        <v>2</v>
      </c>
      <c r="D60" s="70">
        <v>2.79986560645089</v>
      </c>
      <c r="E60" s="181">
        <v>2</v>
      </c>
      <c r="F60" s="70">
        <v>2.79986560645089</v>
      </c>
      <c r="G60" s="181">
        <v>2</v>
      </c>
      <c r="H60" s="182">
        <v>2.7979071654402508</v>
      </c>
      <c r="I60" s="181">
        <v>2</v>
      </c>
      <c r="J60" s="182">
        <v>2.7979071649999998</v>
      </c>
      <c r="K60" s="181">
        <v>2</v>
      </c>
      <c r="L60" s="182">
        <v>2.7979071654402499</v>
      </c>
      <c r="M60" s="181">
        <v>2</v>
      </c>
      <c r="N60" s="182">
        <v>2.7979071649999998</v>
      </c>
      <c r="O60" s="181">
        <v>1</v>
      </c>
      <c r="P60" s="182">
        <v>1.41053670921785</v>
      </c>
      <c r="Q60" s="181">
        <v>1</v>
      </c>
      <c r="R60" s="70">
        <v>1.4105367092178573</v>
      </c>
      <c r="S60" s="181">
        <v>0</v>
      </c>
      <c r="T60" s="70">
        <v>0</v>
      </c>
      <c r="U60" s="6"/>
      <c r="V60" s="6"/>
      <c r="W60" s="6"/>
      <c r="X60" s="6"/>
      <c r="Y60" s="6"/>
      <c r="Z60" s="6"/>
      <c r="AA60" s="6"/>
      <c r="AB60" s="6"/>
      <c r="AC60" s="6"/>
      <c r="AD60" s="6"/>
      <c r="AE60" s="6"/>
      <c r="AF60" s="6"/>
      <c r="AG60" s="6"/>
      <c r="AH60" s="6"/>
    </row>
    <row r="61" spans="1:34" ht="13.5" customHeight="1">
      <c r="A61" s="179" t="s">
        <v>721</v>
      </c>
      <c r="B61" s="180" t="s">
        <v>193</v>
      </c>
      <c r="C61" s="181">
        <v>12</v>
      </c>
      <c r="D61" s="70">
        <v>10.8024413517455</v>
      </c>
      <c r="E61" s="181">
        <v>12</v>
      </c>
      <c r="F61" s="70">
        <v>10.8024413517455</v>
      </c>
      <c r="G61" s="181">
        <v>12</v>
      </c>
      <c r="H61" s="182">
        <v>10.831497996172869</v>
      </c>
      <c r="I61" s="181">
        <v>11</v>
      </c>
      <c r="J61" s="182">
        <v>9.9288731630000004</v>
      </c>
      <c r="K61" s="181">
        <v>10</v>
      </c>
      <c r="L61" s="182">
        <v>9.0262483301440497</v>
      </c>
      <c r="M61" s="181">
        <v>10</v>
      </c>
      <c r="N61" s="182">
        <v>9.0262483299999996</v>
      </c>
      <c r="O61" s="181">
        <v>10</v>
      </c>
      <c r="P61" s="182">
        <v>9.0475630388954702</v>
      </c>
      <c r="Q61" s="181">
        <v>10</v>
      </c>
      <c r="R61" s="70">
        <v>9.0475630388954738</v>
      </c>
      <c r="S61" s="181">
        <v>10</v>
      </c>
      <c r="T61" s="70">
        <v>9.0475630388954738</v>
      </c>
      <c r="U61" s="6"/>
      <c r="V61" s="6"/>
      <c r="W61" s="6"/>
      <c r="X61" s="6"/>
      <c r="Y61" s="6"/>
      <c r="Z61" s="6"/>
      <c r="AA61" s="6"/>
      <c r="AB61" s="6"/>
      <c r="AC61" s="6"/>
      <c r="AD61" s="6"/>
      <c r="AE61" s="6"/>
      <c r="AF61" s="6"/>
      <c r="AG61" s="6"/>
      <c r="AH61" s="6"/>
    </row>
    <row r="62" spans="1:34" ht="13.5" customHeight="1">
      <c r="A62" s="179" t="s">
        <v>723</v>
      </c>
      <c r="B62" s="180" t="s">
        <v>194</v>
      </c>
      <c r="C62" s="181">
        <v>18</v>
      </c>
      <c r="D62" s="70">
        <v>15.721073225265499</v>
      </c>
      <c r="E62" s="181">
        <v>18</v>
      </c>
      <c r="F62" s="70">
        <v>15.721073225265499</v>
      </c>
      <c r="G62" s="181">
        <v>18</v>
      </c>
      <c r="H62" s="182">
        <v>15.747204871135374</v>
      </c>
      <c r="I62" s="181">
        <v>10</v>
      </c>
      <c r="J62" s="182">
        <v>8.7484471510000006</v>
      </c>
      <c r="K62" s="181">
        <v>10</v>
      </c>
      <c r="L62" s="182">
        <v>8.7484471506307599</v>
      </c>
      <c r="M62" s="181">
        <v>10</v>
      </c>
      <c r="N62" s="182">
        <v>8.7484471510000006</v>
      </c>
      <c r="O62" s="181">
        <v>10</v>
      </c>
      <c r="P62" s="182">
        <v>8.7758558653432601</v>
      </c>
      <c r="Q62" s="181">
        <v>10</v>
      </c>
      <c r="R62" s="70">
        <v>8.7758558653432672</v>
      </c>
      <c r="S62" s="181">
        <v>9</v>
      </c>
      <c r="T62" s="70">
        <v>7.8982702788089414</v>
      </c>
      <c r="U62" s="6"/>
      <c r="V62" s="6"/>
      <c r="W62" s="6"/>
      <c r="X62" s="6"/>
      <c r="Y62" s="6"/>
      <c r="Z62" s="6"/>
      <c r="AA62" s="6"/>
      <c r="AB62" s="6"/>
      <c r="AC62" s="6"/>
      <c r="AD62" s="6"/>
      <c r="AE62" s="6"/>
      <c r="AF62" s="6"/>
      <c r="AG62" s="6"/>
      <c r="AH62" s="6"/>
    </row>
    <row r="63" spans="1:34" ht="13.5" customHeight="1">
      <c r="A63" s="179" t="s">
        <v>725</v>
      </c>
      <c r="B63" s="180" t="s">
        <v>195</v>
      </c>
      <c r="C63" s="181">
        <v>11</v>
      </c>
      <c r="D63" s="70">
        <v>9.7287449034643192</v>
      </c>
      <c r="E63" s="181">
        <v>11</v>
      </c>
      <c r="F63" s="70">
        <v>9.7287449034643192</v>
      </c>
      <c r="G63" s="181">
        <v>10</v>
      </c>
      <c r="H63" s="182">
        <v>8.9213228537527538</v>
      </c>
      <c r="I63" s="181">
        <v>10</v>
      </c>
      <c r="J63" s="182">
        <v>8.9213228539999996</v>
      </c>
      <c r="K63" s="181">
        <v>10</v>
      </c>
      <c r="L63" s="182">
        <v>8.9213228537527502</v>
      </c>
      <c r="M63" s="181">
        <v>10</v>
      </c>
      <c r="N63" s="182">
        <v>8.9213228539999996</v>
      </c>
      <c r="O63" s="181">
        <v>9</v>
      </c>
      <c r="P63" s="182">
        <v>8.0918515055339206</v>
      </c>
      <c r="Q63" s="181">
        <v>9</v>
      </c>
      <c r="R63" s="70">
        <v>8.091851505533926</v>
      </c>
      <c r="S63" s="181">
        <v>7</v>
      </c>
      <c r="T63" s="70">
        <v>6.293662282081943</v>
      </c>
      <c r="U63" s="6"/>
      <c r="V63" s="6"/>
      <c r="W63" s="6"/>
      <c r="X63" s="6"/>
      <c r="Y63" s="6"/>
      <c r="Z63" s="6"/>
      <c r="AA63" s="6"/>
      <c r="AB63" s="6"/>
      <c r="AC63" s="6"/>
      <c r="AD63" s="6"/>
      <c r="AE63" s="6"/>
      <c r="AF63" s="6"/>
      <c r="AG63" s="6"/>
      <c r="AH63" s="6"/>
    </row>
    <row r="64" spans="1:34" ht="29.25" customHeight="1">
      <c r="A64" s="179" t="s">
        <v>728</v>
      </c>
      <c r="B64" s="183" t="s">
        <v>36</v>
      </c>
      <c r="C64" s="184">
        <v>40</v>
      </c>
      <c r="D64" s="185">
        <v>2.78890239957162</v>
      </c>
      <c r="E64" s="184">
        <v>36</v>
      </c>
      <c r="F64" s="185">
        <v>2.51001215961446</v>
      </c>
      <c r="G64" s="184">
        <v>32</v>
      </c>
      <c r="H64" s="186">
        <v>2.2379030848095334</v>
      </c>
      <c r="I64" s="184">
        <v>30</v>
      </c>
      <c r="J64" s="186">
        <v>2.0980341420089377</v>
      </c>
      <c r="K64" s="184">
        <v>31</v>
      </c>
      <c r="L64" s="186">
        <v>2.1679686134092355</v>
      </c>
      <c r="M64" s="184">
        <v>28</v>
      </c>
      <c r="N64" s="186">
        <v>1.9581651992083418</v>
      </c>
      <c r="O64" s="184">
        <v>27</v>
      </c>
      <c r="P64" s="186">
        <v>1.8973131937051364</v>
      </c>
      <c r="Q64" s="184">
        <v>24</v>
      </c>
      <c r="R64" s="185">
        <v>1.686500616626788</v>
      </c>
      <c r="S64" s="184">
        <v>20</v>
      </c>
      <c r="T64" s="185">
        <v>1.4054171805223232</v>
      </c>
      <c r="U64" s="6"/>
      <c r="V64" s="6"/>
      <c r="W64" s="6"/>
      <c r="X64" s="6"/>
      <c r="Y64" s="6"/>
      <c r="Z64" s="6"/>
      <c r="AA64" s="6"/>
      <c r="AB64" s="6"/>
      <c r="AC64" s="6"/>
      <c r="AD64" s="6"/>
      <c r="AE64" s="6"/>
      <c r="AF64" s="6"/>
      <c r="AG64" s="6"/>
      <c r="AH64" s="6"/>
    </row>
    <row r="65" spans="1:34" ht="13.5" customHeight="1">
      <c r="A65" s="179" t="s">
        <v>730</v>
      </c>
      <c r="B65" s="180" t="s">
        <v>210</v>
      </c>
      <c r="C65" s="181">
        <v>5</v>
      </c>
      <c r="D65" s="70">
        <v>3.2797208301629399</v>
      </c>
      <c r="E65" s="181">
        <v>5</v>
      </c>
      <c r="F65" s="70">
        <v>3.2797208301629399</v>
      </c>
      <c r="G65" s="181">
        <v>5</v>
      </c>
      <c r="H65" s="182">
        <v>3.314287229388448</v>
      </c>
      <c r="I65" s="181">
        <v>5</v>
      </c>
      <c r="J65" s="182">
        <v>3.3142872290000001</v>
      </c>
      <c r="K65" s="181">
        <v>5</v>
      </c>
      <c r="L65" s="182">
        <v>3.31428722938844</v>
      </c>
      <c r="M65" s="181">
        <v>4</v>
      </c>
      <c r="N65" s="182">
        <v>2.6514297839999998</v>
      </c>
      <c r="O65" s="181">
        <v>4</v>
      </c>
      <c r="P65" s="182">
        <v>2.6743152081620098</v>
      </c>
      <c r="Q65" s="181">
        <v>3</v>
      </c>
      <c r="R65" s="70">
        <v>2.0057364061215073</v>
      </c>
      <c r="S65" s="181">
        <v>3</v>
      </c>
      <c r="T65" s="70">
        <v>2.0057364061215073</v>
      </c>
      <c r="U65" s="6"/>
      <c r="V65" s="6"/>
      <c r="W65" s="6"/>
      <c r="X65" s="6"/>
      <c r="Y65" s="6"/>
      <c r="Z65" s="6"/>
      <c r="AA65" s="6"/>
      <c r="AB65" s="6"/>
      <c r="AC65" s="6"/>
      <c r="AD65" s="6"/>
      <c r="AE65" s="6"/>
      <c r="AF65" s="6"/>
      <c r="AG65" s="6"/>
      <c r="AH65" s="6"/>
    </row>
    <row r="66" spans="1:34" ht="13.5" customHeight="1">
      <c r="A66" s="179" t="s">
        <v>732</v>
      </c>
      <c r="B66" s="180" t="s">
        <v>211</v>
      </c>
      <c r="C66" s="181">
        <v>12</v>
      </c>
      <c r="D66" s="70">
        <v>2.3977269548468101</v>
      </c>
      <c r="E66" s="181">
        <v>12</v>
      </c>
      <c r="F66" s="70">
        <v>2.3977269548468101</v>
      </c>
      <c r="G66" s="181">
        <v>10</v>
      </c>
      <c r="H66" s="182">
        <v>2.0078627906883355</v>
      </c>
      <c r="I66" s="181">
        <v>10</v>
      </c>
      <c r="J66" s="182">
        <v>2.007862791</v>
      </c>
      <c r="K66" s="181">
        <v>11</v>
      </c>
      <c r="L66" s="182">
        <v>2.2086490697571599</v>
      </c>
      <c r="M66" s="181">
        <v>10</v>
      </c>
      <c r="N66" s="182">
        <v>2.007862791</v>
      </c>
      <c r="O66" s="181">
        <v>10</v>
      </c>
      <c r="P66" s="182">
        <v>2.0209614117628001</v>
      </c>
      <c r="Q66" s="181">
        <v>9</v>
      </c>
      <c r="R66" s="70">
        <v>1.8188652705865234</v>
      </c>
      <c r="S66" s="181">
        <v>8</v>
      </c>
      <c r="T66" s="70">
        <v>1.6167691294102429</v>
      </c>
      <c r="U66" s="6"/>
      <c r="V66" s="6"/>
      <c r="W66" s="6"/>
      <c r="X66" s="6"/>
      <c r="Y66" s="6"/>
      <c r="Z66" s="6"/>
      <c r="AA66" s="6"/>
      <c r="AB66" s="6"/>
      <c r="AC66" s="6"/>
      <c r="AD66" s="6"/>
      <c r="AE66" s="6"/>
      <c r="AF66" s="6"/>
      <c r="AG66" s="6"/>
      <c r="AH66" s="6"/>
    </row>
    <row r="67" spans="1:34" ht="13.5" customHeight="1">
      <c r="A67" s="179" t="s">
        <v>734</v>
      </c>
      <c r="B67" s="180" t="s">
        <v>212</v>
      </c>
      <c r="C67" s="181">
        <v>10</v>
      </c>
      <c r="D67" s="70">
        <v>3.6245147680854202</v>
      </c>
      <c r="E67" s="181">
        <v>8</v>
      </c>
      <c r="F67" s="70">
        <v>2.89961181446834</v>
      </c>
      <c r="G67" s="181">
        <v>7</v>
      </c>
      <c r="H67" s="182">
        <v>2.5324698816974784</v>
      </c>
      <c r="I67" s="181">
        <v>5</v>
      </c>
      <c r="J67" s="182">
        <v>1.808907058</v>
      </c>
      <c r="K67" s="181">
        <v>5</v>
      </c>
      <c r="L67" s="182">
        <v>1.8089070583553399</v>
      </c>
      <c r="M67" s="181">
        <v>5</v>
      </c>
      <c r="N67" s="182">
        <v>1.808907058</v>
      </c>
      <c r="O67" s="181">
        <v>5</v>
      </c>
      <c r="P67" s="182">
        <v>1.81556740112419</v>
      </c>
      <c r="Q67" s="181">
        <v>5</v>
      </c>
      <c r="R67" s="70">
        <v>1.8155674011241993</v>
      </c>
      <c r="S67" s="181">
        <v>3</v>
      </c>
      <c r="T67" s="70">
        <v>1.0893404406745195</v>
      </c>
      <c r="U67" s="6"/>
      <c r="V67" s="6"/>
      <c r="W67" s="6"/>
      <c r="X67" s="6"/>
      <c r="Y67" s="6"/>
      <c r="Z67" s="6"/>
      <c r="AA67" s="6"/>
      <c r="AB67" s="6"/>
      <c r="AC67" s="6"/>
      <c r="AD67" s="6"/>
      <c r="AE67" s="6"/>
      <c r="AF67" s="6"/>
      <c r="AG67" s="6"/>
      <c r="AH67" s="6"/>
    </row>
    <row r="68" spans="1:34" ht="13.5" customHeight="1">
      <c r="A68" s="179" t="s">
        <v>736</v>
      </c>
      <c r="B68" s="180" t="s">
        <v>213</v>
      </c>
      <c r="C68" s="181">
        <v>5</v>
      </c>
      <c r="D68" s="70">
        <v>2.7609818051299002</v>
      </c>
      <c r="E68" s="181">
        <v>6</v>
      </c>
      <c r="F68" s="70">
        <v>3.3131781661558799</v>
      </c>
      <c r="G68" s="181">
        <v>6</v>
      </c>
      <c r="H68" s="182">
        <v>3.3225350942769332</v>
      </c>
      <c r="I68" s="181">
        <v>6</v>
      </c>
      <c r="J68" s="182">
        <v>3.322535094</v>
      </c>
      <c r="K68" s="181">
        <v>6</v>
      </c>
      <c r="L68" s="182">
        <v>3.3225350942769301</v>
      </c>
      <c r="M68" s="181">
        <v>6</v>
      </c>
      <c r="N68" s="182">
        <v>3.322535094</v>
      </c>
      <c r="O68" s="181">
        <v>5</v>
      </c>
      <c r="P68" s="182">
        <v>2.7770218107293001</v>
      </c>
      <c r="Q68" s="181">
        <v>4</v>
      </c>
      <c r="R68" s="70">
        <v>2.2216174485834412</v>
      </c>
      <c r="S68" s="181">
        <v>3</v>
      </c>
      <c r="T68" s="70">
        <v>1.666213086437581</v>
      </c>
      <c r="U68" s="6"/>
      <c r="V68" s="6"/>
      <c r="W68" s="6"/>
      <c r="X68" s="6"/>
      <c r="Y68" s="6"/>
      <c r="Z68" s="6"/>
      <c r="AA68" s="6"/>
      <c r="AB68" s="6"/>
      <c r="AC68" s="6"/>
      <c r="AD68" s="6"/>
      <c r="AE68" s="6"/>
      <c r="AF68" s="6"/>
      <c r="AG68" s="6"/>
      <c r="AH68" s="6"/>
    </row>
    <row r="69" spans="1:34" ht="13.5" customHeight="1">
      <c r="A69" s="187" t="s">
        <v>738</v>
      </c>
      <c r="B69" s="188" t="s">
        <v>214</v>
      </c>
      <c r="C69" s="181">
        <v>8</v>
      </c>
      <c r="D69" s="189">
        <v>2.4665778698633498</v>
      </c>
      <c r="E69" s="181">
        <v>5</v>
      </c>
      <c r="F69" s="189">
        <v>1.5416111686645899</v>
      </c>
      <c r="G69" s="181">
        <v>4</v>
      </c>
      <c r="H69" s="190">
        <v>1.2345259883152115</v>
      </c>
      <c r="I69" s="181">
        <v>4</v>
      </c>
      <c r="J69" s="190">
        <v>1.2345259879999999</v>
      </c>
      <c r="K69" s="181">
        <v>4</v>
      </c>
      <c r="L69" s="190">
        <v>1.23452598831521</v>
      </c>
      <c r="M69" s="181">
        <v>3</v>
      </c>
      <c r="N69" s="190">
        <v>0.92589449099999999</v>
      </c>
      <c r="O69" s="181">
        <v>3</v>
      </c>
      <c r="P69" s="190">
        <v>0.92811731402849296</v>
      </c>
      <c r="Q69" s="181">
        <v>3</v>
      </c>
      <c r="R69" s="70">
        <v>0.92811731402849318</v>
      </c>
      <c r="S69" s="181">
        <v>3</v>
      </c>
      <c r="T69" s="70">
        <v>0.92811731402849329</v>
      </c>
      <c r="U69" s="6"/>
      <c r="V69" s="6"/>
      <c r="W69" s="6"/>
      <c r="X69" s="6"/>
      <c r="Y69" s="6"/>
      <c r="Z69" s="6"/>
      <c r="AA69" s="6"/>
      <c r="AB69" s="6"/>
      <c r="AC69" s="6"/>
      <c r="AD69" s="6"/>
      <c r="AE69" s="6"/>
      <c r="AF69" s="6"/>
      <c r="AG69" s="6"/>
      <c r="AH69" s="6"/>
    </row>
    <row r="70" spans="1:34" ht="29.25" customHeight="1">
      <c r="A70" s="174" t="s">
        <v>740</v>
      </c>
      <c r="B70" s="191" t="s">
        <v>63</v>
      </c>
      <c r="C70" s="192">
        <v>369</v>
      </c>
      <c r="D70" s="177">
        <v>6.6771015227048602</v>
      </c>
      <c r="E70" s="192">
        <v>341</v>
      </c>
      <c r="F70" s="177">
        <v>6.1704379925267103</v>
      </c>
      <c r="G70" s="192">
        <v>332</v>
      </c>
      <c r="H70" s="178">
        <v>6.0331090482643273</v>
      </c>
      <c r="I70" s="192">
        <v>311</v>
      </c>
      <c r="J70" s="178">
        <v>5.6514967289464026</v>
      </c>
      <c r="K70" s="192">
        <v>280</v>
      </c>
      <c r="L70" s="178">
        <v>5.0881642575723243</v>
      </c>
      <c r="M70" s="192">
        <v>248</v>
      </c>
      <c r="N70" s="178">
        <v>4.5066597709926297</v>
      </c>
      <c r="O70" s="192">
        <v>228</v>
      </c>
      <c r="P70" s="178">
        <v>4.1608762659420417</v>
      </c>
      <c r="Q70" s="192">
        <v>182</v>
      </c>
      <c r="R70" s="177">
        <v>3.3214012298309279</v>
      </c>
      <c r="S70" s="192">
        <v>150</v>
      </c>
      <c r="T70" s="177">
        <v>2.7374185960145012</v>
      </c>
      <c r="U70" s="6"/>
      <c r="V70" s="6"/>
      <c r="W70" s="6"/>
      <c r="X70" s="6"/>
      <c r="Y70" s="6"/>
      <c r="Z70" s="6"/>
      <c r="AA70" s="6"/>
      <c r="AB70" s="6"/>
      <c r="AC70" s="6"/>
      <c r="AD70" s="6"/>
      <c r="AE70" s="6"/>
      <c r="AF70" s="6"/>
      <c r="AG70" s="6"/>
      <c r="AH70" s="6"/>
    </row>
    <row r="71" spans="1:34" ht="13.5" customHeight="1">
      <c r="A71" s="179" t="s">
        <v>742</v>
      </c>
      <c r="B71" s="180" t="s">
        <v>441</v>
      </c>
      <c r="C71" s="181">
        <v>8</v>
      </c>
      <c r="D71" s="70">
        <v>2.3309955390572901</v>
      </c>
      <c r="E71" s="181">
        <v>7</v>
      </c>
      <c r="F71" s="70">
        <v>2.03962109667513</v>
      </c>
      <c r="G71" s="181">
        <v>7</v>
      </c>
      <c r="H71" s="182">
        <v>2.0517450091302654</v>
      </c>
      <c r="I71" s="181">
        <v>7</v>
      </c>
      <c r="J71" s="182">
        <v>2.0517450089999998</v>
      </c>
      <c r="K71" s="181">
        <v>7</v>
      </c>
      <c r="L71" s="182">
        <v>2.05174500913026</v>
      </c>
      <c r="M71" s="181">
        <v>7</v>
      </c>
      <c r="N71" s="182">
        <v>2.0517450089999998</v>
      </c>
      <c r="O71" s="181">
        <v>6</v>
      </c>
      <c r="P71" s="182">
        <v>1.76671161966232</v>
      </c>
      <c r="Q71" s="181">
        <v>1</v>
      </c>
      <c r="R71" s="70">
        <v>0.2944519366103871</v>
      </c>
      <c r="S71" s="181">
        <v>2</v>
      </c>
      <c r="T71" s="70">
        <v>0.5889038732207742</v>
      </c>
      <c r="U71" s="6"/>
      <c r="V71" s="6"/>
      <c r="W71" s="6"/>
      <c r="X71" s="6"/>
      <c r="Y71" s="6"/>
      <c r="Z71" s="6"/>
      <c r="AA71" s="6"/>
      <c r="AB71" s="6"/>
      <c r="AC71" s="6"/>
      <c r="AD71" s="6"/>
      <c r="AE71" s="6"/>
      <c r="AF71" s="6"/>
      <c r="AG71" s="6"/>
      <c r="AH71" s="6"/>
    </row>
    <row r="72" spans="1:34" ht="13.5" customHeight="1">
      <c r="A72" s="179" t="s">
        <v>744</v>
      </c>
      <c r="B72" s="180" t="s">
        <v>442</v>
      </c>
      <c r="C72" s="181">
        <v>9</v>
      </c>
      <c r="D72" s="70">
        <v>3.4732138033234801</v>
      </c>
      <c r="E72" s="181">
        <v>8</v>
      </c>
      <c r="F72" s="70">
        <v>3.0873011585097601</v>
      </c>
      <c r="G72" s="181">
        <v>8</v>
      </c>
      <c r="H72" s="182">
        <v>3.0795525410157905</v>
      </c>
      <c r="I72" s="181">
        <v>8</v>
      </c>
      <c r="J72" s="182">
        <v>3.079552541</v>
      </c>
      <c r="K72" s="181">
        <v>8</v>
      </c>
      <c r="L72" s="182">
        <v>3.07955254101579</v>
      </c>
      <c r="M72" s="181">
        <v>6</v>
      </c>
      <c r="N72" s="182">
        <v>2.309664406</v>
      </c>
      <c r="O72" s="181">
        <v>6</v>
      </c>
      <c r="P72" s="182">
        <v>2.30198162251338</v>
      </c>
      <c r="Q72" s="181">
        <v>5</v>
      </c>
      <c r="R72" s="70">
        <v>1.9183180187611502</v>
      </c>
      <c r="S72" s="181">
        <v>4</v>
      </c>
      <c r="T72" s="70">
        <v>1.5346544150089201</v>
      </c>
      <c r="U72" s="6"/>
      <c r="V72" s="6"/>
      <c r="W72" s="6"/>
      <c r="X72" s="6"/>
      <c r="Y72" s="6"/>
      <c r="Z72" s="6"/>
      <c r="AA72" s="6"/>
      <c r="AB72" s="6"/>
      <c r="AC72" s="6"/>
      <c r="AD72" s="6"/>
      <c r="AE72" s="6"/>
      <c r="AF72" s="6"/>
      <c r="AG72" s="6"/>
      <c r="AH72" s="6"/>
    </row>
    <row r="73" spans="1:34" ht="13.5" customHeight="1">
      <c r="A73" s="179" t="s">
        <v>746</v>
      </c>
      <c r="B73" s="180" t="s">
        <v>443</v>
      </c>
      <c r="C73" s="181">
        <v>7</v>
      </c>
      <c r="D73" s="70">
        <v>4.3924600286137396</v>
      </c>
      <c r="E73" s="181">
        <v>7</v>
      </c>
      <c r="F73" s="70">
        <v>4.3924600286137396</v>
      </c>
      <c r="G73" s="181">
        <v>6</v>
      </c>
      <c r="H73" s="182">
        <v>3.7602702380877773</v>
      </c>
      <c r="I73" s="181">
        <v>6</v>
      </c>
      <c r="J73" s="182">
        <v>3.7602702379999999</v>
      </c>
      <c r="K73" s="181">
        <v>6</v>
      </c>
      <c r="L73" s="182">
        <v>3.7602702380877702</v>
      </c>
      <c r="M73" s="181">
        <v>6</v>
      </c>
      <c r="N73" s="182">
        <v>3.7602702379999999</v>
      </c>
      <c r="O73" s="181">
        <v>5</v>
      </c>
      <c r="P73" s="182">
        <v>3.1285000093855002</v>
      </c>
      <c r="Q73" s="181">
        <v>3</v>
      </c>
      <c r="R73" s="70">
        <v>1.8771000056313001</v>
      </c>
      <c r="S73" s="181">
        <v>4</v>
      </c>
      <c r="T73" s="70">
        <v>2.5028000075084003</v>
      </c>
      <c r="U73" s="6"/>
      <c r="V73" s="6"/>
      <c r="W73" s="6"/>
      <c r="X73" s="6"/>
      <c r="Y73" s="6"/>
      <c r="Z73" s="6"/>
      <c r="AA73" s="6"/>
      <c r="AB73" s="6"/>
      <c r="AC73" s="6"/>
      <c r="AD73" s="6"/>
      <c r="AE73" s="6"/>
      <c r="AF73" s="6"/>
      <c r="AG73" s="6"/>
      <c r="AH73" s="6"/>
    </row>
    <row r="74" spans="1:34" ht="13.5" customHeight="1">
      <c r="A74" s="179" t="s">
        <v>748</v>
      </c>
      <c r="B74" s="180" t="s">
        <v>444</v>
      </c>
      <c r="C74" s="181">
        <v>3</v>
      </c>
      <c r="D74" s="70">
        <v>1.7366337092180499</v>
      </c>
      <c r="E74" s="181">
        <v>3</v>
      </c>
      <c r="F74" s="70">
        <v>1.7366337092180499</v>
      </c>
      <c r="G74" s="181">
        <v>3</v>
      </c>
      <c r="H74" s="182">
        <v>1.7412300048754439</v>
      </c>
      <c r="I74" s="181">
        <v>3</v>
      </c>
      <c r="J74" s="182">
        <v>1.741230005</v>
      </c>
      <c r="K74" s="181">
        <v>2</v>
      </c>
      <c r="L74" s="182">
        <v>1.16082000325029</v>
      </c>
      <c r="M74" s="181">
        <v>3</v>
      </c>
      <c r="N74" s="182">
        <v>1.741230005</v>
      </c>
      <c r="O74" s="181">
        <v>3</v>
      </c>
      <c r="P74" s="182">
        <v>1.7441353449027599</v>
      </c>
      <c r="Q74" s="181">
        <v>2</v>
      </c>
      <c r="R74" s="70">
        <v>1.1627568966018429</v>
      </c>
      <c r="S74" s="181">
        <v>2</v>
      </c>
      <c r="T74" s="70">
        <v>1.1627568966018429</v>
      </c>
      <c r="U74" s="6"/>
      <c r="V74" s="6"/>
      <c r="W74" s="6"/>
      <c r="X74" s="6"/>
      <c r="Y74" s="6"/>
      <c r="Z74" s="6"/>
      <c r="AA74" s="6"/>
      <c r="AB74" s="6"/>
      <c r="AC74" s="6"/>
      <c r="AD74" s="6"/>
      <c r="AE74" s="6"/>
      <c r="AF74" s="6"/>
      <c r="AG74" s="6"/>
      <c r="AH74" s="6"/>
    </row>
    <row r="75" spans="1:34" ht="13.5" customHeight="1">
      <c r="A75" s="179" t="s">
        <v>750</v>
      </c>
      <c r="B75" s="180" t="s">
        <v>445</v>
      </c>
      <c r="C75" s="181">
        <v>13</v>
      </c>
      <c r="D75" s="70">
        <v>6.1607870642427898</v>
      </c>
      <c r="E75" s="181">
        <v>13</v>
      </c>
      <c r="F75" s="70">
        <v>6.1607870642427898</v>
      </c>
      <c r="G75" s="181">
        <v>13</v>
      </c>
      <c r="H75" s="182">
        <v>6.1723119581422283</v>
      </c>
      <c r="I75" s="181">
        <v>14</v>
      </c>
      <c r="J75" s="182">
        <v>6.6471051860000001</v>
      </c>
      <c r="K75" s="181">
        <v>13</v>
      </c>
      <c r="L75" s="182">
        <v>6.1723119581422203</v>
      </c>
      <c r="M75" s="181">
        <v>13</v>
      </c>
      <c r="N75" s="182">
        <v>6.1723119579999999</v>
      </c>
      <c r="O75" s="181">
        <v>13</v>
      </c>
      <c r="P75" s="182">
        <v>6.1936319934442698</v>
      </c>
      <c r="Q75" s="181">
        <v>13</v>
      </c>
      <c r="R75" s="70">
        <v>6.1936319934442787</v>
      </c>
      <c r="S75" s="181">
        <v>13</v>
      </c>
      <c r="T75" s="70">
        <v>6.1936319934442778</v>
      </c>
      <c r="U75" s="6"/>
      <c r="V75" s="6"/>
      <c r="W75" s="6"/>
      <c r="X75" s="6"/>
      <c r="Y75" s="6"/>
      <c r="Z75" s="6"/>
      <c r="AA75" s="6"/>
      <c r="AB75" s="6"/>
      <c r="AC75" s="6"/>
      <c r="AD75" s="6"/>
      <c r="AE75" s="6"/>
      <c r="AF75" s="6"/>
      <c r="AG75" s="6"/>
      <c r="AH75" s="6"/>
    </row>
    <row r="76" spans="1:34" ht="29.25" customHeight="1">
      <c r="A76" s="179" t="s">
        <v>752</v>
      </c>
      <c r="B76" s="183" t="s">
        <v>38</v>
      </c>
      <c r="C76" s="184">
        <v>45</v>
      </c>
      <c r="D76" s="185">
        <v>7.2509305360854599</v>
      </c>
      <c r="E76" s="184">
        <v>41</v>
      </c>
      <c r="F76" s="185">
        <v>6.6064033773223096</v>
      </c>
      <c r="G76" s="184">
        <v>44</v>
      </c>
      <c r="H76" s="186">
        <v>7.1191190413782621</v>
      </c>
      <c r="I76" s="184">
        <v>43</v>
      </c>
      <c r="J76" s="186">
        <v>6.9573208813469369</v>
      </c>
      <c r="K76" s="184">
        <v>42</v>
      </c>
      <c r="L76" s="186">
        <v>6.7955227213156135</v>
      </c>
      <c r="M76" s="184">
        <v>34</v>
      </c>
      <c r="N76" s="186">
        <v>5.50113744106502</v>
      </c>
      <c r="O76" s="184">
        <v>32</v>
      </c>
      <c r="P76" s="186">
        <v>5.2074433893947161</v>
      </c>
      <c r="Q76" s="184">
        <v>28</v>
      </c>
      <c r="R76" s="185">
        <v>4.5565129657203762</v>
      </c>
      <c r="S76" s="184">
        <v>25</v>
      </c>
      <c r="T76" s="185">
        <v>4.068315147964622</v>
      </c>
      <c r="U76" s="6"/>
      <c r="V76" s="6"/>
      <c r="W76" s="6"/>
      <c r="X76" s="6"/>
      <c r="Y76" s="6"/>
      <c r="Z76" s="6"/>
      <c r="AA76" s="6"/>
      <c r="AB76" s="6"/>
      <c r="AC76" s="6"/>
      <c r="AD76" s="6"/>
      <c r="AE76" s="6"/>
      <c r="AF76" s="6"/>
      <c r="AG76" s="6"/>
      <c r="AH76" s="6"/>
    </row>
    <row r="77" spans="1:34" ht="13.5" customHeight="1">
      <c r="A77" s="179" t="s">
        <v>754</v>
      </c>
      <c r="B77" s="180" t="s">
        <v>235</v>
      </c>
      <c r="C77" s="181">
        <v>4</v>
      </c>
      <c r="D77" s="70">
        <v>6.9761763577383196</v>
      </c>
      <c r="E77" s="181">
        <v>4</v>
      </c>
      <c r="F77" s="70">
        <v>6.9761763577383196</v>
      </c>
      <c r="G77" s="181">
        <v>4</v>
      </c>
      <c r="H77" s="182">
        <v>7.0001050015750232</v>
      </c>
      <c r="I77" s="181">
        <v>4</v>
      </c>
      <c r="J77" s="182">
        <v>7.0001050019999997</v>
      </c>
      <c r="K77" s="181">
        <v>4</v>
      </c>
      <c r="L77" s="182">
        <v>7.0001050015750197</v>
      </c>
      <c r="M77" s="181">
        <v>2</v>
      </c>
      <c r="N77" s="182">
        <v>3.5000525009999999</v>
      </c>
      <c r="O77" s="181">
        <v>1</v>
      </c>
      <c r="P77" s="182">
        <v>1.75957207207207</v>
      </c>
      <c r="Q77" s="181">
        <v>1</v>
      </c>
      <c r="R77" s="70">
        <v>1.759572072072072</v>
      </c>
      <c r="S77" s="181">
        <v>1</v>
      </c>
      <c r="T77" s="70">
        <v>1.759572072072072</v>
      </c>
      <c r="U77" s="6"/>
      <c r="V77" s="6"/>
      <c r="W77" s="6"/>
      <c r="X77" s="6"/>
      <c r="Y77" s="6"/>
      <c r="Z77" s="6"/>
      <c r="AA77" s="6"/>
      <c r="AB77" s="6"/>
      <c r="AC77" s="6"/>
      <c r="AD77" s="6"/>
      <c r="AE77" s="6"/>
      <c r="AF77" s="6"/>
      <c r="AG77" s="6"/>
      <c r="AH77" s="6"/>
    </row>
    <row r="78" spans="1:34" ht="13.5" customHeight="1">
      <c r="A78" s="179" t="s">
        <v>756</v>
      </c>
      <c r="B78" s="180" t="s">
        <v>236</v>
      </c>
      <c r="C78" s="181">
        <v>10</v>
      </c>
      <c r="D78" s="70">
        <v>10.877605186442199</v>
      </c>
      <c r="E78" s="181">
        <v>10</v>
      </c>
      <c r="F78" s="70">
        <v>10.877605186442199</v>
      </c>
      <c r="G78" s="181">
        <v>10</v>
      </c>
      <c r="H78" s="182">
        <v>10.917745703867064</v>
      </c>
      <c r="I78" s="181">
        <v>10</v>
      </c>
      <c r="J78" s="182">
        <v>10.917745699999999</v>
      </c>
      <c r="K78" s="181">
        <v>10</v>
      </c>
      <c r="L78" s="182">
        <v>10.917745703867</v>
      </c>
      <c r="M78" s="181">
        <v>5</v>
      </c>
      <c r="N78" s="182">
        <v>5.4588728519999998</v>
      </c>
      <c r="O78" s="181">
        <v>4</v>
      </c>
      <c r="P78" s="182">
        <v>4.3891412645115899</v>
      </c>
      <c r="Q78" s="181">
        <v>2</v>
      </c>
      <c r="R78" s="70">
        <v>2.1945706322557994</v>
      </c>
      <c r="S78" s="181">
        <v>2</v>
      </c>
      <c r="T78" s="70">
        <v>2.194570632255799</v>
      </c>
      <c r="U78" s="6"/>
      <c r="V78" s="6"/>
      <c r="W78" s="6"/>
      <c r="X78" s="6"/>
      <c r="Y78" s="6"/>
      <c r="Z78" s="6"/>
      <c r="AA78" s="6"/>
      <c r="AB78" s="6"/>
      <c r="AC78" s="6"/>
      <c r="AD78" s="6"/>
      <c r="AE78" s="6"/>
      <c r="AF78" s="6"/>
      <c r="AG78" s="6"/>
      <c r="AH78" s="6"/>
    </row>
    <row r="79" spans="1:34" ht="13.5" customHeight="1">
      <c r="A79" s="179" t="s">
        <v>758</v>
      </c>
      <c r="B79" s="180" t="s">
        <v>237</v>
      </c>
      <c r="C79" s="181">
        <v>12</v>
      </c>
      <c r="D79" s="70">
        <v>7.4282707604692204</v>
      </c>
      <c r="E79" s="181">
        <v>11</v>
      </c>
      <c r="F79" s="70">
        <v>6.80924819709678</v>
      </c>
      <c r="G79" s="181">
        <v>14</v>
      </c>
      <c r="H79" s="182">
        <v>8.7047894995367816</v>
      </c>
      <c r="I79" s="181">
        <v>14</v>
      </c>
      <c r="J79" s="182">
        <v>8.7047895000000004</v>
      </c>
      <c r="K79" s="181">
        <v>14</v>
      </c>
      <c r="L79" s="182">
        <v>8.7047894995367798</v>
      </c>
      <c r="M79" s="181">
        <v>13</v>
      </c>
      <c r="N79" s="182">
        <v>8.0830188209999996</v>
      </c>
      <c r="O79" s="181">
        <v>13</v>
      </c>
      <c r="P79" s="182">
        <v>8.0980234593510296</v>
      </c>
      <c r="Q79" s="181">
        <v>12</v>
      </c>
      <c r="R79" s="70">
        <v>7.4750985778624948</v>
      </c>
      <c r="S79" s="181">
        <v>9</v>
      </c>
      <c r="T79" s="70">
        <v>5.6063239333968715</v>
      </c>
      <c r="U79" s="6"/>
      <c r="V79" s="6"/>
      <c r="W79" s="6"/>
      <c r="X79" s="6"/>
      <c r="Y79" s="6"/>
      <c r="Z79" s="6"/>
      <c r="AA79" s="6"/>
      <c r="AB79" s="6"/>
      <c r="AC79" s="6"/>
      <c r="AD79" s="6"/>
      <c r="AE79" s="6"/>
      <c r="AF79" s="6"/>
      <c r="AG79" s="6"/>
      <c r="AH79" s="6"/>
    </row>
    <row r="80" spans="1:34" ht="13.5" customHeight="1">
      <c r="A80" s="179" t="s">
        <v>760</v>
      </c>
      <c r="B80" s="180" t="s">
        <v>238</v>
      </c>
      <c r="C80" s="181">
        <v>10</v>
      </c>
      <c r="D80" s="70">
        <v>18.6108836447555</v>
      </c>
      <c r="E80" s="181">
        <v>10</v>
      </c>
      <c r="F80" s="70">
        <v>18.6108836447555</v>
      </c>
      <c r="G80" s="181">
        <v>10</v>
      </c>
      <c r="H80" s="182">
        <v>18.611576400521123</v>
      </c>
      <c r="I80" s="181">
        <v>10</v>
      </c>
      <c r="J80" s="182">
        <v>18.611576400000001</v>
      </c>
      <c r="K80" s="181">
        <v>10</v>
      </c>
      <c r="L80" s="182">
        <v>18.611576400521098</v>
      </c>
      <c r="M80" s="181">
        <v>10</v>
      </c>
      <c r="N80" s="182">
        <v>18.611576400000001</v>
      </c>
      <c r="O80" s="181">
        <v>10</v>
      </c>
      <c r="P80" s="182">
        <v>18.781458943730701</v>
      </c>
      <c r="Q80" s="181">
        <v>10</v>
      </c>
      <c r="R80" s="70">
        <v>18.781458943730748</v>
      </c>
      <c r="S80" s="181">
        <v>10</v>
      </c>
      <c r="T80" s="70">
        <v>18.781458943730748</v>
      </c>
      <c r="U80" s="6"/>
      <c r="V80" s="6"/>
      <c r="W80" s="6"/>
      <c r="X80" s="6"/>
      <c r="Y80" s="6"/>
      <c r="Z80" s="6"/>
      <c r="AA80" s="6"/>
      <c r="AB80" s="6"/>
      <c r="AC80" s="6"/>
      <c r="AD80" s="6"/>
      <c r="AE80" s="6"/>
      <c r="AF80" s="6"/>
      <c r="AG80" s="6"/>
      <c r="AH80" s="6"/>
    </row>
    <row r="81" spans="1:34" ht="13.5" customHeight="1">
      <c r="A81" s="179" t="s">
        <v>762</v>
      </c>
      <c r="B81" s="180" t="s">
        <v>239</v>
      </c>
      <c r="C81" s="181">
        <v>4</v>
      </c>
      <c r="D81" s="70">
        <v>7.19049416671161</v>
      </c>
      <c r="E81" s="181">
        <v>3</v>
      </c>
      <c r="F81" s="70">
        <v>5.3928706250337104</v>
      </c>
      <c r="G81" s="181">
        <v>3</v>
      </c>
      <c r="H81" s="182">
        <v>5.4171180931744312</v>
      </c>
      <c r="I81" s="181">
        <v>3</v>
      </c>
      <c r="J81" s="182">
        <v>5.417118093</v>
      </c>
      <c r="K81" s="181">
        <v>3</v>
      </c>
      <c r="L81" s="182">
        <v>5.4171180931744303</v>
      </c>
      <c r="M81" s="181">
        <v>3</v>
      </c>
      <c r="N81" s="182">
        <v>5.417118093</v>
      </c>
      <c r="O81" s="181">
        <v>3</v>
      </c>
      <c r="P81" s="182">
        <v>5.4624908958485001</v>
      </c>
      <c r="Q81" s="181">
        <v>2</v>
      </c>
      <c r="R81" s="70">
        <v>3.6416605972323377</v>
      </c>
      <c r="S81" s="181">
        <v>2</v>
      </c>
      <c r="T81" s="70">
        <v>3.6416605972323377</v>
      </c>
      <c r="U81" s="6"/>
      <c r="V81" s="6"/>
      <c r="W81" s="6"/>
      <c r="X81" s="6"/>
      <c r="Y81" s="6"/>
      <c r="Z81" s="6"/>
      <c r="AA81" s="6"/>
      <c r="AB81" s="6"/>
      <c r="AC81" s="6"/>
      <c r="AD81" s="6"/>
      <c r="AE81" s="6"/>
      <c r="AF81" s="6"/>
      <c r="AG81" s="6"/>
      <c r="AH81" s="6"/>
    </row>
    <row r="82" spans="1:34" ht="13.5" customHeight="1">
      <c r="A82" s="179" t="s">
        <v>764</v>
      </c>
      <c r="B82" s="180" t="s">
        <v>240</v>
      </c>
      <c r="C82" s="181">
        <v>1</v>
      </c>
      <c r="D82" s="70">
        <v>0.91965016507720498</v>
      </c>
      <c r="E82" s="181">
        <v>1</v>
      </c>
      <c r="F82" s="70">
        <v>0.91965016507720498</v>
      </c>
      <c r="G82" s="181">
        <v>1</v>
      </c>
      <c r="H82" s="182">
        <v>0.91948104489825944</v>
      </c>
      <c r="I82" s="181">
        <v>1</v>
      </c>
      <c r="J82" s="182">
        <v>0.91948104500000005</v>
      </c>
      <c r="K82" s="181">
        <v>1</v>
      </c>
      <c r="L82" s="182">
        <v>0.91948104489825899</v>
      </c>
      <c r="M82" s="181">
        <v>1</v>
      </c>
      <c r="N82" s="182">
        <v>0.91948104500000005</v>
      </c>
      <c r="O82" s="181">
        <v>1</v>
      </c>
      <c r="P82" s="182">
        <v>0.91965862271924603</v>
      </c>
      <c r="Q82" s="181">
        <v>1</v>
      </c>
      <c r="R82" s="70">
        <v>0.91965862271924659</v>
      </c>
      <c r="S82" s="181">
        <v>1</v>
      </c>
      <c r="T82" s="70">
        <v>0.91965862271924648</v>
      </c>
      <c r="U82" s="6"/>
      <c r="V82" s="6"/>
      <c r="W82" s="6"/>
      <c r="X82" s="6"/>
      <c r="Y82" s="6"/>
      <c r="Z82" s="6"/>
      <c r="AA82" s="6"/>
      <c r="AB82" s="6"/>
      <c r="AC82" s="6"/>
      <c r="AD82" s="6"/>
      <c r="AE82" s="6"/>
      <c r="AF82" s="6"/>
      <c r="AG82" s="6"/>
      <c r="AH82" s="6"/>
    </row>
    <row r="83" spans="1:34" ht="13.5" customHeight="1">
      <c r="A83" s="179" t="s">
        <v>766</v>
      </c>
      <c r="B83" s="180" t="s">
        <v>241</v>
      </c>
      <c r="C83" s="181">
        <v>4</v>
      </c>
      <c r="D83" s="70">
        <v>4.3621928743579401</v>
      </c>
      <c r="E83" s="181">
        <v>2</v>
      </c>
      <c r="F83" s="70">
        <v>2.1810964371789701</v>
      </c>
      <c r="G83" s="181">
        <v>2</v>
      </c>
      <c r="H83" s="182">
        <v>2.2070183182520418</v>
      </c>
      <c r="I83" s="181">
        <v>1</v>
      </c>
      <c r="J83" s="182">
        <v>1.1035091589999999</v>
      </c>
      <c r="K83" s="181">
        <v>0</v>
      </c>
      <c r="L83" s="182">
        <v>0</v>
      </c>
      <c r="M83" s="181">
        <v>0</v>
      </c>
      <c r="N83" s="182">
        <v>0</v>
      </c>
      <c r="O83" s="181">
        <v>0</v>
      </c>
      <c r="P83" s="182">
        <v>0</v>
      </c>
      <c r="Q83" s="181">
        <v>0</v>
      </c>
      <c r="R83" s="70">
        <v>0</v>
      </c>
      <c r="S83" s="181">
        <v>0</v>
      </c>
      <c r="T83" s="70">
        <v>0</v>
      </c>
      <c r="U83" s="6"/>
      <c r="V83" s="6"/>
      <c r="W83" s="6"/>
      <c r="X83" s="6"/>
      <c r="Y83" s="6"/>
      <c r="Z83" s="6"/>
      <c r="AA83" s="6"/>
      <c r="AB83" s="6"/>
      <c r="AC83" s="6"/>
      <c r="AD83" s="6"/>
      <c r="AE83" s="6"/>
      <c r="AF83" s="6"/>
      <c r="AG83" s="6"/>
      <c r="AH83" s="6"/>
    </row>
    <row r="84" spans="1:34" ht="29.25" customHeight="1">
      <c r="A84" s="179" t="s">
        <v>768</v>
      </c>
      <c r="B84" s="183" t="s">
        <v>44</v>
      </c>
      <c r="C84" s="184">
        <v>91</v>
      </c>
      <c r="D84" s="185">
        <v>6.4308499887636801</v>
      </c>
      <c r="E84" s="184">
        <v>87</v>
      </c>
      <c r="F84" s="185">
        <v>6.1481752639828597</v>
      </c>
      <c r="G84" s="184">
        <v>86</v>
      </c>
      <c r="H84" s="186">
        <v>6.1035329519808084</v>
      </c>
      <c r="I84" s="184">
        <v>74</v>
      </c>
      <c r="J84" s="186">
        <v>5.2518771912393012</v>
      </c>
      <c r="K84" s="184">
        <v>68</v>
      </c>
      <c r="L84" s="186">
        <v>4.8260493108685472</v>
      </c>
      <c r="M84" s="184">
        <v>62</v>
      </c>
      <c r="N84" s="186">
        <v>4.4002214304977931</v>
      </c>
      <c r="O84" s="184">
        <v>61</v>
      </c>
      <c r="P84" s="186">
        <v>4.348080215664778</v>
      </c>
      <c r="Q84" s="184">
        <v>50</v>
      </c>
      <c r="R84" s="185">
        <v>3.5640001767744089</v>
      </c>
      <c r="S84" s="184">
        <v>45</v>
      </c>
      <c r="T84" s="185">
        <v>3.2076001590969678</v>
      </c>
      <c r="U84" s="6"/>
      <c r="V84" s="6"/>
      <c r="W84" s="6"/>
      <c r="X84" s="6"/>
      <c r="Y84" s="6"/>
      <c r="Z84" s="6"/>
      <c r="AA84" s="6"/>
      <c r="AB84" s="6"/>
      <c r="AC84" s="6"/>
      <c r="AD84" s="6"/>
      <c r="AE84" s="6"/>
      <c r="AF84" s="6"/>
      <c r="AG84" s="6"/>
      <c r="AH84" s="6"/>
    </row>
    <row r="85" spans="1:34" ht="13.5" customHeight="1">
      <c r="A85" s="179" t="s">
        <v>770</v>
      </c>
      <c r="B85" s="180" t="s">
        <v>352</v>
      </c>
      <c r="C85" s="181">
        <v>7</v>
      </c>
      <c r="D85" s="70">
        <v>2.8217727989164398</v>
      </c>
      <c r="E85" s="181">
        <v>6</v>
      </c>
      <c r="F85" s="70">
        <v>2.4186623990712302</v>
      </c>
      <c r="G85" s="181">
        <v>6</v>
      </c>
      <c r="H85" s="182">
        <v>2.4304683512512861</v>
      </c>
      <c r="I85" s="181">
        <v>6</v>
      </c>
      <c r="J85" s="182">
        <v>2.430468351</v>
      </c>
      <c r="K85" s="181">
        <v>6</v>
      </c>
      <c r="L85" s="182">
        <v>2.4304683512512799</v>
      </c>
      <c r="M85" s="181">
        <v>5</v>
      </c>
      <c r="N85" s="182">
        <v>2.0253902930000001</v>
      </c>
      <c r="O85" s="181">
        <v>5</v>
      </c>
      <c r="P85" s="182">
        <v>2.0391600292007701</v>
      </c>
      <c r="Q85" s="181">
        <v>3</v>
      </c>
      <c r="R85" s="70">
        <v>1.223496017520463</v>
      </c>
      <c r="S85" s="181">
        <v>2</v>
      </c>
      <c r="T85" s="70">
        <v>0.81566401168030866</v>
      </c>
      <c r="U85" s="6"/>
      <c r="V85" s="6"/>
      <c r="W85" s="6"/>
      <c r="X85" s="6"/>
      <c r="Y85" s="6"/>
      <c r="Z85" s="6"/>
      <c r="AA85" s="6"/>
      <c r="AB85" s="6"/>
      <c r="AC85" s="6"/>
      <c r="AD85" s="6"/>
      <c r="AE85" s="6"/>
      <c r="AF85" s="6"/>
      <c r="AG85" s="6"/>
      <c r="AH85" s="6"/>
    </row>
    <row r="86" spans="1:34" ht="13.5" customHeight="1">
      <c r="A86" s="179" t="s">
        <v>772</v>
      </c>
      <c r="B86" s="180" t="s">
        <v>353</v>
      </c>
      <c r="C86" s="181">
        <v>18</v>
      </c>
      <c r="D86" s="70">
        <v>5.7547516664801703</v>
      </c>
      <c r="E86" s="181">
        <v>18</v>
      </c>
      <c r="F86" s="70">
        <v>5.7547516664801703</v>
      </c>
      <c r="G86" s="181">
        <v>18</v>
      </c>
      <c r="H86" s="182">
        <v>5.7712655102760593</v>
      </c>
      <c r="I86" s="181">
        <v>17</v>
      </c>
      <c r="J86" s="182">
        <v>5.4506396490000002</v>
      </c>
      <c r="K86" s="181">
        <v>15</v>
      </c>
      <c r="L86" s="182">
        <v>4.8093879252300402</v>
      </c>
      <c r="M86" s="181">
        <v>13</v>
      </c>
      <c r="N86" s="182">
        <v>4.1681362020000003</v>
      </c>
      <c r="O86" s="181">
        <v>13</v>
      </c>
      <c r="P86" s="182">
        <v>4.1862292379130599</v>
      </c>
      <c r="Q86" s="181">
        <v>11</v>
      </c>
      <c r="R86" s="70">
        <v>3.5421939705418266</v>
      </c>
      <c r="S86" s="181">
        <v>11</v>
      </c>
      <c r="T86" s="70">
        <v>3.5421939705418266</v>
      </c>
      <c r="U86" s="6"/>
      <c r="V86" s="6"/>
      <c r="W86" s="6"/>
      <c r="X86" s="6"/>
      <c r="Y86" s="6"/>
      <c r="Z86" s="6"/>
      <c r="AA86" s="6"/>
      <c r="AB86" s="6"/>
      <c r="AC86" s="6"/>
      <c r="AD86" s="6"/>
      <c r="AE86" s="6"/>
      <c r="AF86" s="6"/>
      <c r="AG86" s="6"/>
      <c r="AH86" s="6"/>
    </row>
    <row r="87" spans="1:34" ht="13.5" customHeight="1">
      <c r="A87" s="179" t="s">
        <v>774</v>
      </c>
      <c r="B87" s="180" t="s">
        <v>354</v>
      </c>
      <c r="C87" s="181">
        <v>28</v>
      </c>
      <c r="D87" s="70">
        <v>10.566675723817299</v>
      </c>
      <c r="E87" s="181">
        <v>28</v>
      </c>
      <c r="F87" s="70">
        <v>10.566675723817299</v>
      </c>
      <c r="G87" s="181">
        <v>29</v>
      </c>
      <c r="H87" s="182">
        <v>10.926449921065819</v>
      </c>
      <c r="I87" s="181">
        <v>28</v>
      </c>
      <c r="J87" s="182">
        <v>10.54967579</v>
      </c>
      <c r="K87" s="181">
        <v>28</v>
      </c>
      <c r="L87" s="182">
        <v>10.5496757858566</v>
      </c>
      <c r="M87" s="181">
        <v>26</v>
      </c>
      <c r="N87" s="182">
        <v>9.7961275150000002</v>
      </c>
      <c r="O87" s="181">
        <v>25</v>
      </c>
      <c r="P87" s="182">
        <v>9.4456891763736799</v>
      </c>
      <c r="Q87" s="181">
        <v>24</v>
      </c>
      <c r="R87" s="70">
        <v>9.0678616093187383</v>
      </c>
      <c r="S87" s="181">
        <v>24</v>
      </c>
      <c r="T87" s="70">
        <v>9.0678616093187383</v>
      </c>
      <c r="U87" s="6"/>
      <c r="V87" s="6"/>
      <c r="W87" s="6"/>
      <c r="X87" s="6"/>
      <c r="Y87" s="6"/>
      <c r="Z87" s="6"/>
      <c r="AA87" s="6"/>
      <c r="AB87" s="6"/>
      <c r="AC87" s="6"/>
      <c r="AD87" s="6"/>
      <c r="AE87" s="6"/>
      <c r="AF87" s="6"/>
      <c r="AG87" s="6"/>
      <c r="AH87" s="6"/>
    </row>
    <row r="88" spans="1:34" ht="13.5" customHeight="1">
      <c r="A88" s="179" t="s">
        <v>776</v>
      </c>
      <c r="B88" s="180" t="s">
        <v>355</v>
      </c>
      <c r="C88" s="181">
        <v>38</v>
      </c>
      <c r="D88" s="70">
        <v>6.4492697050647099</v>
      </c>
      <c r="E88" s="181">
        <v>35</v>
      </c>
      <c r="F88" s="70">
        <v>5.9401168336122403</v>
      </c>
      <c r="G88" s="181">
        <v>33</v>
      </c>
      <c r="H88" s="182">
        <v>5.6424434857989958</v>
      </c>
      <c r="I88" s="181">
        <v>23</v>
      </c>
      <c r="J88" s="182">
        <v>3.932612126</v>
      </c>
      <c r="K88" s="181">
        <v>19</v>
      </c>
      <c r="L88" s="182">
        <v>3.2486795827327501</v>
      </c>
      <c r="M88" s="181">
        <v>18</v>
      </c>
      <c r="N88" s="182">
        <v>3.0776964470000001</v>
      </c>
      <c r="O88" s="181">
        <v>18</v>
      </c>
      <c r="P88" s="182">
        <v>3.09009692604024</v>
      </c>
      <c r="Q88" s="181">
        <v>12</v>
      </c>
      <c r="R88" s="70">
        <v>2.0600646173601644</v>
      </c>
      <c r="S88" s="181">
        <v>8</v>
      </c>
      <c r="T88" s="70">
        <v>1.373376411573443</v>
      </c>
      <c r="U88" s="6"/>
      <c r="V88" s="6"/>
      <c r="W88" s="6"/>
      <c r="X88" s="6"/>
      <c r="Y88" s="6"/>
      <c r="Z88" s="6"/>
      <c r="AA88" s="6"/>
      <c r="AB88" s="6"/>
      <c r="AC88" s="6"/>
      <c r="AD88" s="6"/>
      <c r="AE88" s="6"/>
      <c r="AF88" s="6"/>
      <c r="AG88" s="6"/>
      <c r="AH88" s="6"/>
    </row>
    <row r="89" spans="1:34" ht="29.25" customHeight="1">
      <c r="A89" s="179" t="s">
        <v>778</v>
      </c>
      <c r="B89" s="183" t="s">
        <v>52</v>
      </c>
      <c r="C89" s="184">
        <v>193</v>
      </c>
      <c r="D89" s="185">
        <v>8.2294524855718105</v>
      </c>
      <c r="E89" s="184">
        <v>175</v>
      </c>
      <c r="F89" s="185">
        <v>7.4619387822542302</v>
      </c>
      <c r="G89" s="184">
        <v>165</v>
      </c>
      <c r="H89" s="186">
        <v>7.0740490012943367</v>
      </c>
      <c r="I89" s="184">
        <v>156</v>
      </c>
      <c r="J89" s="186">
        <v>6.6881917830419182</v>
      </c>
      <c r="K89" s="184">
        <v>134</v>
      </c>
      <c r="L89" s="186">
        <v>5.7449852495360068</v>
      </c>
      <c r="M89" s="184">
        <v>117</v>
      </c>
      <c r="N89" s="186">
        <v>5.0161438372814384</v>
      </c>
      <c r="O89" s="184">
        <v>102</v>
      </c>
      <c r="P89" s="186">
        <v>4.3961462175471739</v>
      </c>
      <c r="Q89" s="184">
        <v>80</v>
      </c>
      <c r="R89" s="185">
        <v>3.4479578176840584</v>
      </c>
      <c r="S89" s="184">
        <v>55</v>
      </c>
      <c r="T89" s="185">
        <v>2.3704709996577904</v>
      </c>
      <c r="U89" s="6"/>
      <c r="V89" s="6"/>
      <c r="W89" s="6"/>
      <c r="X89" s="6"/>
      <c r="Y89" s="6"/>
      <c r="Z89" s="6"/>
      <c r="AA89" s="6"/>
      <c r="AB89" s="6"/>
      <c r="AC89" s="6"/>
      <c r="AD89" s="6"/>
      <c r="AE89" s="6"/>
      <c r="AF89" s="6"/>
      <c r="AG89" s="6"/>
      <c r="AH89" s="6"/>
    </row>
    <row r="90" spans="1:34" ht="13.5" customHeight="1">
      <c r="A90" s="179" t="s">
        <v>780</v>
      </c>
      <c r="B90" s="180" t="s">
        <v>430</v>
      </c>
      <c r="C90" s="181">
        <v>43</v>
      </c>
      <c r="D90" s="70">
        <v>7.93170616533365</v>
      </c>
      <c r="E90" s="181">
        <v>42</v>
      </c>
      <c r="F90" s="70">
        <v>7.7472478824189102</v>
      </c>
      <c r="G90" s="181">
        <v>38</v>
      </c>
      <c r="H90" s="182">
        <v>7.0399573156272224</v>
      </c>
      <c r="I90" s="181">
        <v>37</v>
      </c>
      <c r="J90" s="182">
        <v>6.8546952809999997</v>
      </c>
      <c r="K90" s="181">
        <v>33</v>
      </c>
      <c r="L90" s="182">
        <v>6.1136471425183698</v>
      </c>
      <c r="M90" s="181">
        <v>28</v>
      </c>
      <c r="N90" s="182">
        <v>5.1873369690000004</v>
      </c>
      <c r="O90" s="181">
        <v>25</v>
      </c>
      <c r="P90" s="182">
        <v>4.6539941508601501</v>
      </c>
      <c r="Q90" s="181">
        <v>21</v>
      </c>
      <c r="R90" s="70">
        <v>3.9093550867225271</v>
      </c>
      <c r="S90" s="181">
        <v>10</v>
      </c>
      <c r="T90" s="70">
        <v>1.8615976603440603</v>
      </c>
      <c r="U90" s="6"/>
      <c r="V90" s="6"/>
      <c r="W90" s="6"/>
      <c r="X90" s="6"/>
      <c r="Y90" s="6"/>
      <c r="Z90" s="6"/>
      <c r="AA90" s="6"/>
      <c r="AB90" s="6"/>
      <c r="AC90" s="6"/>
      <c r="AD90" s="6"/>
      <c r="AE90" s="6"/>
      <c r="AF90" s="6"/>
      <c r="AG90" s="6"/>
      <c r="AH90" s="6"/>
    </row>
    <row r="91" spans="1:34" ht="13.5" customHeight="1">
      <c r="A91" s="179" t="s">
        <v>782</v>
      </c>
      <c r="B91" s="180" t="s">
        <v>431</v>
      </c>
      <c r="C91" s="181">
        <v>29</v>
      </c>
      <c r="D91" s="70">
        <v>13.7155397064874</v>
      </c>
      <c r="E91" s="181">
        <v>17</v>
      </c>
      <c r="F91" s="70">
        <v>8.04014396587195</v>
      </c>
      <c r="G91" s="181">
        <v>17</v>
      </c>
      <c r="H91" s="182">
        <v>8.0395355985907173</v>
      </c>
      <c r="I91" s="181">
        <v>18</v>
      </c>
      <c r="J91" s="182">
        <v>8.5124494570000007</v>
      </c>
      <c r="K91" s="181">
        <v>13</v>
      </c>
      <c r="L91" s="182">
        <v>6.1478801636281899</v>
      </c>
      <c r="M91" s="181">
        <v>13</v>
      </c>
      <c r="N91" s="182">
        <v>6.147880164</v>
      </c>
      <c r="O91" s="181">
        <v>13</v>
      </c>
      <c r="P91" s="182">
        <v>6.1880599004198302</v>
      </c>
      <c r="Q91" s="181">
        <v>9</v>
      </c>
      <c r="R91" s="70">
        <v>4.2840414695214246</v>
      </c>
      <c r="S91" s="181">
        <v>7</v>
      </c>
      <c r="T91" s="70">
        <v>3.3320322540722191</v>
      </c>
      <c r="U91" s="6"/>
      <c r="V91" s="6"/>
      <c r="W91" s="6"/>
      <c r="X91" s="6"/>
      <c r="Y91" s="6"/>
      <c r="Z91" s="6"/>
      <c r="AA91" s="6"/>
      <c r="AB91" s="6"/>
      <c r="AC91" s="6"/>
      <c r="AD91" s="6"/>
      <c r="AE91" s="6"/>
      <c r="AF91" s="6"/>
      <c r="AG91" s="6"/>
      <c r="AH91" s="6"/>
    </row>
    <row r="92" spans="1:34" ht="13.5" customHeight="1">
      <c r="A92" s="179" t="s">
        <v>784</v>
      </c>
      <c r="B92" s="180" t="s">
        <v>432</v>
      </c>
      <c r="C92" s="181">
        <v>21</v>
      </c>
      <c r="D92" s="70">
        <v>4.7587754084615597</v>
      </c>
      <c r="E92" s="181">
        <v>20</v>
      </c>
      <c r="F92" s="70">
        <v>4.5321670556776699</v>
      </c>
      <c r="G92" s="181">
        <v>18</v>
      </c>
      <c r="H92" s="182">
        <v>4.0928904219542641</v>
      </c>
      <c r="I92" s="181">
        <v>17</v>
      </c>
      <c r="J92" s="182">
        <v>3.8655076209999999</v>
      </c>
      <c r="K92" s="181">
        <v>15</v>
      </c>
      <c r="L92" s="182">
        <v>3.4107420182952199</v>
      </c>
      <c r="M92" s="181">
        <v>9</v>
      </c>
      <c r="N92" s="182">
        <v>2.046445211</v>
      </c>
      <c r="O92" s="181">
        <v>9</v>
      </c>
      <c r="P92" s="182">
        <v>2.0513895885140401</v>
      </c>
      <c r="Q92" s="181">
        <v>6</v>
      </c>
      <c r="R92" s="70">
        <v>1.3675930590093612</v>
      </c>
      <c r="S92" s="181">
        <v>6</v>
      </c>
      <c r="T92" s="70">
        <v>1.3675930590093612</v>
      </c>
      <c r="U92" s="6"/>
      <c r="V92" s="6"/>
      <c r="W92" s="6"/>
      <c r="X92" s="6"/>
      <c r="Y92" s="6"/>
      <c r="Z92" s="6"/>
      <c r="AA92" s="6"/>
      <c r="AB92" s="6"/>
      <c r="AC92" s="6"/>
      <c r="AD92" s="6"/>
      <c r="AE92" s="6"/>
      <c r="AF92" s="6"/>
      <c r="AG92" s="6"/>
      <c r="AH92" s="6"/>
    </row>
    <row r="93" spans="1:34" ht="13.5" customHeight="1">
      <c r="A93" s="179" t="s">
        <v>786</v>
      </c>
      <c r="B93" s="180" t="s">
        <v>433</v>
      </c>
      <c r="C93" s="181">
        <v>69</v>
      </c>
      <c r="D93" s="70">
        <v>8.6381083293898495</v>
      </c>
      <c r="E93" s="181">
        <v>66</v>
      </c>
      <c r="F93" s="70">
        <v>8.2625384020250703</v>
      </c>
      <c r="G93" s="181">
        <v>63</v>
      </c>
      <c r="H93" s="182">
        <v>7.9431222017830425</v>
      </c>
      <c r="I93" s="181">
        <v>56</v>
      </c>
      <c r="J93" s="182">
        <v>7.0605530679999999</v>
      </c>
      <c r="K93" s="181">
        <v>48</v>
      </c>
      <c r="L93" s="182">
        <v>6.0519026299299297</v>
      </c>
      <c r="M93" s="181">
        <v>46</v>
      </c>
      <c r="N93" s="182">
        <v>5.7997400199999998</v>
      </c>
      <c r="O93" s="181">
        <v>35</v>
      </c>
      <c r="P93" s="182">
        <v>4.4349044721576698</v>
      </c>
      <c r="Q93" s="181">
        <v>27</v>
      </c>
      <c r="R93" s="70">
        <v>3.421212021378774</v>
      </c>
      <c r="S93" s="181">
        <v>21</v>
      </c>
      <c r="T93" s="70">
        <v>2.6609426832946017</v>
      </c>
      <c r="U93" s="6"/>
      <c r="V93" s="6"/>
      <c r="W93" s="6"/>
      <c r="X93" s="6"/>
      <c r="Y93" s="6"/>
      <c r="Z93" s="6"/>
      <c r="AA93" s="6"/>
      <c r="AB93" s="6"/>
      <c r="AC93" s="6"/>
      <c r="AD93" s="6"/>
      <c r="AE93" s="6"/>
      <c r="AF93" s="6"/>
      <c r="AG93" s="6"/>
      <c r="AH93" s="6"/>
    </row>
    <row r="94" spans="1:34" ht="13.5" customHeight="1">
      <c r="A94" s="187" t="s">
        <v>788</v>
      </c>
      <c r="B94" s="188" t="s">
        <v>434</v>
      </c>
      <c r="C94" s="181">
        <v>31</v>
      </c>
      <c r="D94" s="189">
        <v>8.8170379303283397</v>
      </c>
      <c r="E94" s="181">
        <v>30</v>
      </c>
      <c r="F94" s="189">
        <v>8.5326173519306501</v>
      </c>
      <c r="G94" s="181">
        <v>29</v>
      </c>
      <c r="H94" s="190">
        <v>8.3258687613404074</v>
      </c>
      <c r="I94" s="181">
        <v>28</v>
      </c>
      <c r="J94" s="190">
        <v>8.0387698390000004</v>
      </c>
      <c r="K94" s="181">
        <v>25</v>
      </c>
      <c r="L94" s="190">
        <v>7.1774730701210396</v>
      </c>
      <c r="M94" s="181">
        <v>21</v>
      </c>
      <c r="N94" s="190">
        <v>6.0290773790000003</v>
      </c>
      <c r="O94" s="181">
        <v>20</v>
      </c>
      <c r="P94" s="190">
        <v>5.7964629982784501</v>
      </c>
      <c r="Q94" s="181">
        <v>17</v>
      </c>
      <c r="R94" s="70">
        <v>4.9269935485366831</v>
      </c>
      <c r="S94" s="181">
        <v>11</v>
      </c>
      <c r="T94" s="70">
        <v>3.1880546490531478</v>
      </c>
      <c r="U94" s="6"/>
      <c r="V94" s="6"/>
      <c r="W94" s="6"/>
      <c r="X94" s="6"/>
      <c r="Y94" s="6"/>
      <c r="Z94" s="6"/>
      <c r="AA94" s="6"/>
      <c r="AB94" s="6"/>
      <c r="AC94" s="6"/>
      <c r="AD94" s="6"/>
      <c r="AE94" s="6"/>
      <c r="AF94" s="6"/>
      <c r="AG94" s="6"/>
      <c r="AH94" s="6"/>
    </row>
    <row r="95" spans="1:34" ht="29.25" customHeight="1">
      <c r="A95" s="174" t="s">
        <v>790</v>
      </c>
      <c r="B95" s="191" t="s">
        <v>54</v>
      </c>
      <c r="C95" s="192">
        <v>347</v>
      </c>
      <c r="D95" s="177">
        <v>7.1317250163032897</v>
      </c>
      <c r="E95" s="192">
        <v>311</v>
      </c>
      <c r="F95" s="177">
        <v>6.3918342365139003</v>
      </c>
      <c r="G95" s="192">
        <v>300</v>
      </c>
      <c r="H95" s="178">
        <v>6.2035663061981063</v>
      </c>
      <c r="I95" s="192">
        <v>261</v>
      </c>
      <c r="J95" s="178">
        <v>5.397102686392353</v>
      </c>
      <c r="K95" s="192">
        <v>231</v>
      </c>
      <c r="L95" s="178">
        <v>4.7767460557725423</v>
      </c>
      <c r="M95" s="192">
        <v>213</v>
      </c>
      <c r="N95" s="178">
        <v>4.4045320774006562</v>
      </c>
      <c r="O95" s="192">
        <v>202</v>
      </c>
      <c r="P95" s="178">
        <v>4.2046988967244774</v>
      </c>
      <c r="Q95" s="192">
        <v>179</v>
      </c>
      <c r="R95" s="177">
        <v>3.7259460520479277</v>
      </c>
      <c r="S95" s="192">
        <v>128</v>
      </c>
      <c r="T95" s="177">
        <v>2.6643636573303615</v>
      </c>
      <c r="U95" s="6"/>
      <c r="V95" s="6"/>
      <c r="W95" s="6"/>
      <c r="X95" s="6"/>
      <c r="Y95" s="6"/>
      <c r="Z95" s="6"/>
      <c r="AA95" s="6"/>
      <c r="AB95" s="6"/>
      <c r="AC95" s="6"/>
      <c r="AD95" s="6"/>
      <c r="AE95" s="6"/>
      <c r="AF95" s="6"/>
      <c r="AG95" s="6"/>
      <c r="AH95" s="6"/>
    </row>
    <row r="96" spans="1:34" ht="13.5" customHeight="1">
      <c r="A96" s="179" t="s">
        <v>792</v>
      </c>
      <c r="B96" s="180" t="s">
        <v>92</v>
      </c>
      <c r="C96" s="181">
        <v>20</v>
      </c>
      <c r="D96" s="70">
        <v>7.78773742864486</v>
      </c>
      <c r="E96" s="181">
        <v>19</v>
      </c>
      <c r="F96" s="70">
        <v>7.39835055721261</v>
      </c>
      <c r="G96" s="181">
        <v>17</v>
      </c>
      <c r="H96" s="182">
        <v>6.607022098545678</v>
      </c>
      <c r="I96" s="181">
        <v>14</v>
      </c>
      <c r="J96" s="182">
        <v>5.441077022</v>
      </c>
      <c r="K96" s="181">
        <v>14</v>
      </c>
      <c r="L96" s="182">
        <v>5.4410770223317302</v>
      </c>
      <c r="M96" s="181">
        <v>13</v>
      </c>
      <c r="N96" s="182">
        <v>5.0524286639999998</v>
      </c>
      <c r="O96" s="181">
        <v>13</v>
      </c>
      <c r="P96" s="182">
        <v>5.0549433457503401</v>
      </c>
      <c r="Q96" s="181">
        <v>13</v>
      </c>
      <c r="R96" s="70">
        <v>5.0549433457503481</v>
      </c>
      <c r="S96" s="181">
        <v>8</v>
      </c>
      <c r="T96" s="70">
        <v>3.1107343666155987</v>
      </c>
      <c r="U96" s="6"/>
      <c r="V96" s="6"/>
      <c r="W96" s="6"/>
      <c r="X96" s="6"/>
      <c r="Y96" s="6"/>
      <c r="Z96" s="6"/>
      <c r="AA96" s="6"/>
      <c r="AB96" s="6"/>
      <c r="AC96" s="6"/>
      <c r="AD96" s="6"/>
      <c r="AE96" s="6"/>
      <c r="AF96" s="6"/>
      <c r="AG96" s="6"/>
      <c r="AH96" s="6"/>
    </row>
    <row r="97" spans="1:34" ht="13.5" customHeight="1">
      <c r="A97" s="179" t="s">
        <v>794</v>
      </c>
      <c r="B97" s="180" t="s">
        <v>93</v>
      </c>
      <c r="C97" s="181">
        <v>1</v>
      </c>
      <c r="D97" s="70">
        <v>0.28245715125015503</v>
      </c>
      <c r="E97" s="181">
        <v>1</v>
      </c>
      <c r="F97" s="70">
        <v>0.28245715125015503</v>
      </c>
      <c r="G97" s="181">
        <v>3</v>
      </c>
      <c r="H97" s="182">
        <v>0.84692172184832193</v>
      </c>
      <c r="I97" s="181">
        <v>3</v>
      </c>
      <c r="J97" s="182">
        <v>0.84692172200000004</v>
      </c>
      <c r="K97" s="181">
        <v>3</v>
      </c>
      <c r="L97" s="182">
        <v>0.84692172184832104</v>
      </c>
      <c r="M97" s="181">
        <v>3</v>
      </c>
      <c r="N97" s="182">
        <v>0.84692172200000004</v>
      </c>
      <c r="O97" s="181">
        <v>2</v>
      </c>
      <c r="P97" s="182">
        <v>0.56303453090778</v>
      </c>
      <c r="Q97" s="181">
        <v>2</v>
      </c>
      <c r="R97" s="70">
        <v>0.56303453090778055</v>
      </c>
      <c r="S97" s="181">
        <v>2</v>
      </c>
      <c r="T97" s="70">
        <v>0.56303453090778055</v>
      </c>
      <c r="U97" s="6"/>
      <c r="V97" s="6"/>
      <c r="W97" s="6"/>
      <c r="X97" s="6"/>
      <c r="Y97" s="6"/>
      <c r="Z97" s="6"/>
      <c r="AA97" s="6"/>
      <c r="AB97" s="6"/>
      <c r="AC97" s="6"/>
      <c r="AD97" s="6"/>
      <c r="AE97" s="6"/>
      <c r="AF97" s="6"/>
      <c r="AG97" s="6"/>
      <c r="AH97" s="6"/>
    </row>
    <row r="98" spans="1:34" ht="13.5" customHeight="1">
      <c r="A98" s="195" t="s">
        <v>1505</v>
      </c>
      <c r="B98" s="180" t="s">
        <v>94</v>
      </c>
      <c r="C98" s="181">
        <v>18</v>
      </c>
      <c r="D98" s="70">
        <v>5.1362827009998604</v>
      </c>
      <c r="E98" s="181">
        <v>16</v>
      </c>
      <c r="F98" s="70">
        <v>4.5655846231109898</v>
      </c>
      <c r="G98" s="181" t="s">
        <v>15</v>
      </c>
      <c r="H98" s="181" t="s">
        <v>15</v>
      </c>
      <c r="I98" s="181" t="s">
        <v>15</v>
      </c>
      <c r="J98" s="181" t="s">
        <v>15</v>
      </c>
      <c r="K98" s="181">
        <f>K129+K132+K133</f>
        <v>22</v>
      </c>
      <c r="L98" s="70">
        <f>L129+L132+L133/3.5</f>
        <v>12.104487293204702</v>
      </c>
      <c r="M98" s="181">
        <f t="shared" ref="M98:S98" si="0">M129+M132+M133</f>
        <v>21</v>
      </c>
      <c r="N98" s="182">
        <f t="shared" si="0"/>
        <v>21.629304737000002</v>
      </c>
      <c r="O98" s="181">
        <f t="shared" si="0"/>
        <v>21</v>
      </c>
      <c r="P98" s="182">
        <f t="shared" si="0"/>
        <v>22.04202432191212</v>
      </c>
      <c r="Q98" s="181">
        <f t="shared" si="0"/>
        <v>20</v>
      </c>
      <c r="R98" s="70">
        <f t="shared" si="0"/>
        <v>21.597868085514463</v>
      </c>
      <c r="S98" s="181">
        <f t="shared" si="0"/>
        <v>15</v>
      </c>
      <c r="T98" s="70">
        <f>T129+T132+T133/3.5</f>
        <v>9.8814085160665091</v>
      </c>
      <c r="U98" s="6"/>
      <c r="V98" s="6"/>
      <c r="W98" s="6"/>
      <c r="X98" s="6"/>
      <c r="Y98" s="6"/>
      <c r="Z98" s="6"/>
      <c r="AA98" s="6"/>
      <c r="AB98" s="6"/>
      <c r="AC98" s="6"/>
      <c r="AD98" s="6"/>
      <c r="AE98" s="6"/>
      <c r="AF98" s="6"/>
      <c r="AG98" s="6"/>
      <c r="AH98" s="6"/>
    </row>
    <row r="99" spans="1:34" ht="13.5" customHeight="1">
      <c r="A99" s="179" t="s">
        <v>796</v>
      </c>
      <c r="B99" s="180" t="s">
        <v>95</v>
      </c>
      <c r="C99" s="181">
        <v>48</v>
      </c>
      <c r="D99" s="70">
        <v>14.239182670914699</v>
      </c>
      <c r="E99" s="181">
        <v>48</v>
      </c>
      <c r="F99" s="70">
        <v>14.239182670914699</v>
      </c>
      <c r="G99" s="181">
        <v>49</v>
      </c>
      <c r="H99" s="182">
        <v>14.719134875337939</v>
      </c>
      <c r="I99" s="181">
        <v>46</v>
      </c>
      <c r="J99" s="182">
        <v>13.817963349999999</v>
      </c>
      <c r="K99" s="181">
        <v>32</v>
      </c>
      <c r="L99" s="182">
        <v>9.6124962451186509</v>
      </c>
      <c r="M99" s="181">
        <v>28</v>
      </c>
      <c r="N99" s="182">
        <v>8.4109342139999992</v>
      </c>
      <c r="O99" s="181">
        <v>28</v>
      </c>
      <c r="P99" s="182">
        <v>8.4574514678208992</v>
      </c>
      <c r="Q99" s="181">
        <v>28</v>
      </c>
      <c r="R99" s="70">
        <v>8.4574514678209081</v>
      </c>
      <c r="S99" s="181">
        <v>24</v>
      </c>
      <c r="T99" s="70">
        <v>7.2492441152750633</v>
      </c>
      <c r="U99" s="6"/>
      <c r="V99" s="6"/>
      <c r="W99" s="6"/>
      <c r="X99" s="6"/>
      <c r="Y99" s="6"/>
      <c r="Z99" s="6"/>
      <c r="AA99" s="6"/>
      <c r="AB99" s="6"/>
      <c r="AC99" s="6"/>
      <c r="AD99" s="6"/>
      <c r="AE99" s="6"/>
      <c r="AF99" s="6"/>
      <c r="AG99" s="6"/>
      <c r="AH99" s="6"/>
    </row>
    <row r="100" spans="1:34" ht="13.5" customHeight="1">
      <c r="A100" s="179" t="s">
        <v>798</v>
      </c>
      <c r="B100" s="180" t="s">
        <v>1506</v>
      </c>
      <c r="C100" s="181">
        <v>3</v>
      </c>
      <c r="D100" s="70">
        <v>7.41179958493922</v>
      </c>
      <c r="E100" s="181">
        <v>3</v>
      </c>
      <c r="F100" s="70">
        <v>7.41179958493922</v>
      </c>
      <c r="G100" s="181">
        <v>3</v>
      </c>
      <c r="H100" s="182">
        <v>7.5137125253587795</v>
      </c>
      <c r="I100" s="181">
        <v>1</v>
      </c>
      <c r="J100" s="182">
        <v>2.5045708420000001</v>
      </c>
      <c r="K100" s="181">
        <v>1</v>
      </c>
      <c r="L100" s="182">
        <v>2.50457084178626</v>
      </c>
      <c r="M100" s="181">
        <v>1</v>
      </c>
      <c r="N100" s="182">
        <v>2.5045708420000001</v>
      </c>
      <c r="O100" s="181">
        <v>1</v>
      </c>
      <c r="P100" s="182">
        <v>2.5190820465022501</v>
      </c>
      <c r="Q100" s="181">
        <v>0</v>
      </c>
      <c r="R100" s="70">
        <v>0</v>
      </c>
      <c r="S100" s="181">
        <v>0</v>
      </c>
      <c r="T100" s="70">
        <v>0</v>
      </c>
      <c r="U100" s="6"/>
      <c r="V100" s="6"/>
      <c r="W100" s="6"/>
      <c r="X100" s="6"/>
      <c r="Y100" s="6"/>
      <c r="Z100" s="6"/>
      <c r="AA100" s="6"/>
      <c r="AB100" s="6"/>
      <c r="AC100" s="6"/>
      <c r="AD100" s="6"/>
      <c r="AE100" s="6"/>
      <c r="AF100" s="6"/>
      <c r="AG100" s="6"/>
      <c r="AH100" s="6"/>
    </row>
    <row r="101" spans="1:34" ht="13.5" customHeight="1">
      <c r="A101" s="179" t="s">
        <v>1507</v>
      </c>
      <c r="B101" s="180" t="s">
        <v>1508</v>
      </c>
      <c r="C101" s="181">
        <v>29</v>
      </c>
      <c r="D101" s="70">
        <v>7.1299845353093998</v>
      </c>
      <c r="E101" s="181">
        <v>24</v>
      </c>
      <c r="F101" s="70">
        <v>5.9006768568077801</v>
      </c>
      <c r="G101" s="181" t="s">
        <v>15</v>
      </c>
      <c r="H101" s="181" t="s">
        <v>15</v>
      </c>
      <c r="I101" s="181" t="s">
        <v>15</v>
      </c>
      <c r="J101" s="181" t="s">
        <v>15</v>
      </c>
      <c r="K101" s="181" t="s">
        <v>15</v>
      </c>
      <c r="L101" s="181" t="s">
        <v>15</v>
      </c>
      <c r="M101" s="181" t="s">
        <v>15</v>
      </c>
      <c r="N101" s="181" t="s">
        <v>15</v>
      </c>
      <c r="O101" s="181" t="s">
        <v>15</v>
      </c>
      <c r="P101" s="181" t="s">
        <v>15</v>
      </c>
      <c r="Q101" s="181" t="s">
        <v>15</v>
      </c>
      <c r="R101" s="181" t="s">
        <v>15</v>
      </c>
      <c r="S101" s="181" t="s">
        <v>15</v>
      </c>
      <c r="T101" s="181" t="s">
        <v>15</v>
      </c>
      <c r="U101" s="6"/>
      <c r="V101" s="6"/>
      <c r="W101" s="6"/>
      <c r="X101" s="6"/>
      <c r="Y101" s="6"/>
      <c r="Z101" s="6"/>
      <c r="AA101" s="6"/>
      <c r="AB101" s="6"/>
      <c r="AC101" s="6"/>
      <c r="AD101" s="6"/>
      <c r="AE101" s="6"/>
      <c r="AF101" s="6"/>
      <c r="AG101" s="6"/>
      <c r="AH101" s="6"/>
    </row>
    <row r="102" spans="1:34" ht="29.25" customHeight="1">
      <c r="A102" s="179" t="s">
        <v>800</v>
      </c>
      <c r="B102" s="183" t="s">
        <v>23</v>
      </c>
      <c r="C102" s="184">
        <v>56</v>
      </c>
      <c r="D102" s="185">
        <v>6.9377080538118401</v>
      </c>
      <c r="E102" s="184">
        <v>54</v>
      </c>
      <c r="F102" s="185">
        <v>6.6899327661757004</v>
      </c>
      <c r="G102" s="184">
        <v>51</v>
      </c>
      <c r="H102" s="186">
        <v>6.3536042377294457</v>
      </c>
      <c r="I102" s="184">
        <v>38</v>
      </c>
      <c r="J102" s="186">
        <v>4.7340580594846857</v>
      </c>
      <c r="K102" s="184">
        <v>37</v>
      </c>
      <c r="L102" s="186">
        <v>4.6094775842350888</v>
      </c>
      <c r="M102" s="184">
        <v>34</v>
      </c>
      <c r="N102" s="186">
        <v>4.2357361584862971</v>
      </c>
      <c r="O102" s="184">
        <v>31</v>
      </c>
      <c r="P102" s="186">
        <v>3.89377774316642</v>
      </c>
      <c r="Q102" s="184">
        <v>23</v>
      </c>
      <c r="R102" s="185">
        <v>2.8889318739621825</v>
      </c>
      <c r="S102" s="184">
        <v>12</v>
      </c>
      <c r="T102" s="185">
        <v>1.507268803806356</v>
      </c>
      <c r="U102" s="6"/>
      <c r="V102" s="6"/>
      <c r="W102" s="6"/>
      <c r="X102" s="6"/>
      <c r="Y102" s="6"/>
      <c r="Z102" s="6"/>
      <c r="AA102" s="6"/>
      <c r="AB102" s="6"/>
      <c r="AC102" s="6"/>
      <c r="AD102" s="6"/>
      <c r="AE102" s="6"/>
      <c r="AF102" s="6"/>
      <c r="AG102" s="6"/>
      <c r="AH102" s="6"/>
    </row>
    <row r="103" spans="1:34" ht="13.5" customHeight="1">
      <c r="A103" s="179" t="s">
        <v>802</v>
      </c>
      <c r="B103" s="180" t="s">
        <v>76</v>
      </c>
      <c r="C103" s="181">
        <v>5</v>
      </c>
      <c r="D103" s="70">
        <v>3.8811137243943499</v>
      </c>
      <c r="E103" s="181">
        <v>5</v>
      </c>
      <c r="F103" s="70">
        <v>3.8811137243943499</v>
      </c>
      <c r="G103" s="181">
        <v>4</v>
      </c>
      <c r="H103" s="182">
        <v>3.1214152496742025</v>
      </c>
      <c r="I103" s="181">
        <v>4</v>
      </c>
      <c r="J103" s="182">
        <v>3.1214152500000001</v>
      </c>
      <c r="K103" s="181">
        <v>4</v>
      </c>
      <c r="L103" s="182">
        <v>3.1214152496741998</v>
      </c>
      <c r="M103" s="181">
        <v>4</v>
      </c>
      <c r="N103" s="182">
        <v>3.1214152500000001</v>
      </c>
      <c r="O103" s="181">
        <v>4</v>
      </c>
      <c r="P103" s="182">
        <v>3.1576122136440401</v>
      </c>
      <c r="Q103" s="181">
        <v>2</v>
      </c>
      <c r="R103" s="70">
        <v>1.5788061068220212</v>
      </c>
      <c r="S103" s="181">
        <v>1</v>
      </c>
      <c r="T103" s="70">
        <v>0.78940305341101058</v>
      </c>
      <c r="U103" s="6"/>
      <c r="V103" s="6"/>
      <c r="W103" s="6"/>
      <c r="X103" s="6"/>
      <c r="Y103" s="6"/>
      <c r="Z103" s="6"/>
      <c r="AA103" s="6"/>
      <c r="AB103" s="6"/>
      <c r="AC103" s="6"/>
      <c r="AD103" s="6"/>
      <c r="AE103" s="6"/>
      <c r="AF103" s="6"/>
      <c r="AG103" s="6"/>
      <c r="AH103" s="6"/>
    </row>
    <row r="104" spans="1:34" ht="13.5" customHeight="1">
      <c r="A104" s="179" t="s">
        <v>804</v>
      </c>
      <c r="B104" s="180" t="s">
        <v>77</v>
      </c>
      <c r="C104" s="181">
        <v>16</v>
      </c>
      <c r="D104" s="70">
        <v>19.678986532193601</v>
      </c>
      <c r="E104" s="181">
        <v>16</v>
      </c>
      <c r="F104" s="70">
        <v>19.678986532193601</v>
      </c>
      <c r="G104" s="181">
        <v>14</v>
      </c>
      <c r="H104" s="182">
        <v>17.377920111218689</v>
      </c>
      <c r="I104" s="181">
        <v>5</v>
      </c>
      <c r="J104" s="182">
        <v>6.2064000400000001</v>
      </c>
      <c r="K104" s="181">
        <v>5</v>
      </c>
      <c r="L104" s="182">
        <v>6.2064000397209602</v>
      </c>
      <c r="M104" s="181">
        <v>5</v>
      </c>
      <c r="N104" s="182">
        <v>6.2064000400000001</v>
      </c>
      <c r="O104" s="181">
        <v>5</v>
      </c>
      <c r="P104" s="182">
        <v>6.2869357475166598</v>
      </c>
      <c r="Q104" s="181">
        <v>5</v>
      </c>
      <c r="R104" s="70">
        <v>6.2869357475166598</v>
      </c>
      <c r="S104" s="181">
        <v>4</v>
      </c>
      <c r="T104" s="70">
        <v>5.0295485980133279</v>
      </c>
      <c r="U104" s="6"/>
      <c r="V104" s="6"/>
      <c r="W104" s="6"/>
      <c r="X104" s="6"/>
      <c r="Y104" s="6"/>
      <c r="Z104" s="6"/>
      <c r="AA104" s="6"/>
      <c r="AB104" s="6"/>
      <c r="AC104" s="6"/>
      <c r="AD104" s="6"/>
      <c r="AE104" s="6"/>
      <c r="AF104" s="6"/>
      <c r="AG104" s="6"/>
      <c r="AH104" s="6"/>
    </row>
    <row r="105" spans="1:34" ht="13.5" customHeight="1">
      <c r="A105" s="179" t="s">
        <v>806</v>
      </c>
      <c r="B105" s="180" t="s">
        <v>78</v>
      </c>
      <c r="C105" s="181">
        <v>7</v>
      </c>
      <c r="D105" s="70">
        <v>6.6711140760507002</v>
      </c>
      <c r="E105" s="181">
        <v>7</v>
      </c>
      <c r="F105" s="70">
        <v>6.6711140760507002</v>
      </c>
      <c r="G105" s="181">
        <v>7</v>
      </c>
      <c r="H105" s="182">
        <v>6.6730219256434697</v>
      </c>
      <c r="I105" s="181">
        <v>5</v>
      </c>
      <c r="J105" s="182">
        <v>4.7664442329999996</v>
      </c>
      <c r="K105" s="181">
        <v>5</v>
      </c>
      <c r="L105" s="182">
        <v>4.7664442326024696</v>
      </c>
      <c r="M105" s="181">
        <v>7</v>
      </c>
      <c r="N105" s="182">
        <v>6.6730219259999997</v>
      </c>
      <c r="O105" s="181">
        <v>5</v>
      </c>
      <c r="P105" s="182">
        <v>4.7788354933669703</v>
      </c>
      <c r="Q105" s="181">
        <v>5</v>
      </c>
      <c r="R105" s="70">
        <v>4.7788354933669766</v>
      </c>
      <c r="S105" s="181">
        <v>1</v>
      </c>
      <c r="T105" s="70">
        <v>0.95576709867339515</v>
      </c>
      <c r="U105" s="6"/>
      <c r="V105" s="6"/>
      <c r="W105" s="6"/>
      <c r="X105" s="6"/>
      <c r="Y105" s="6"/>
      <c r="Z105" s="6"/>
      <c r="AA105" s="6"/>
      <c r="AB105" s="6"/>
      <c r="AC105" s="6"/>
      <c r="AD105" s="6"/>
      <c r="AE105" s="6"/>
      <c r="AF105" s="6"/>
      <c r="AG105" s="6"/>
      <c r="AH105" s="6"/>
    </row>
    <row r="106" spans="1:34" ht="13.5" customHeight="1">
      <c r="A106" s="179" t="s">
        <v>808</v>
      </c>
      <c r="B106" s="180" t="s">
        <v>79</v>
      </c>
      <c r="C106" s="181">
        <v>1</v>
      </c>
      <c r="D106" s="70">
        <v>1.3807958907514299</v>
      </c>
      <c r="E106" s="181">
        <v>1</v>
      </c>
      <c r="F106" s="70">
        <v>1.3807958907514299</v>
      </c>
      <c r="G106" s="181">
        <v>1</v>
      </c>
      <c r="H106" s="182">
        <v>1.3826477704804703</v>
      </c>
      <c r="I106" s="181">
        <v>1</v>
      </c>
      <c r="J106" s="182">
        <v>1.3826477699999999</v>
      </c>
      <c r="K106" s="181">
        <v>1</v>
      </c>
      <c r="L106" s="182">
        <v>1.3826477704804701</v>
      </c>
      <c r="M106" s="181">
        <v>1</v>
      </c>
      <c r="N106" s="182">
        <v>1.3826477699999999</v>
      </c>
      <c r="O106" s="181">
        <v>2</v>
      </c>
      <c r="P106" s="182">
        <v>2.7786654070050099</v>
      </c>
      <c r="Q106" s="181">
        <v>0</v>
      </c>
      <c r="R106" s="70">
        <v>0</v>
      </c>
      <c r="S106" s="181">
        <v>0</v>
      </c>
      <c r="T106" s="70">
        <v>0</v>
      </c>
      <c r="U106" s="6"/>
      <c r="V106" s="6"/>
      <c r="W106" s="6"/>
      <c r="X106" s="6"/>
      <c r="Y106" s="6"/>
      <c r="Z106" s="6"/>
      <c r="AA106" s="6"/>
      <c r="AB106" s="6"/>
      <c r="AC106" s="6"/>
      <c r="AD106" s="6"/>
      <c r="AE106" s="6"/>
      <c r="AF106" s="6"/>
      <c r="AG106" s="6"/>
      <c r="AH106" s="6"/>
    </row>
    <row r="107" spans="1:34" ht="13.5" customHeight="1">
      <c r="A107" s="179" t="s">
        <v>810</v>
      </c>
      <c r="B107" s="180" t="s">
        <v>80</v>
      </c>
      <c r="C107" s="181">
        <v>10</v>
      </c>
      <c r="D107" s="70">
        <v>8.6706204696008005</v>
      </c>
      <c r="E107" s="181">
        <v>9</v>
      </c>
      <c r="F107" s="70">
        <v>7.8035584226407204</v>
      </c>
      <c r="G107" s="181">
        <v>9</v>
      </c>
      <c r="H107" s="182">
        <v>7.8009205086200168</v>
      </c>
      <c r="I107" s="181">
        <v>7</v>
      </c>
      <c r="J107" s="182">
        <v>6.0673826179999999</v>
      </c>
      <c r="K107" s="181">
        <v>7</v>
      </c>
      <c r="L107" s="182">
        <v>6.0673826178155599</v>
      </c>
      <c r="M107" s="181">
        <v>6</v>
      </c>
      <c r="N107" s="182">
        <v>5.2006136720000002</v>
      </c>
      <c r="O107" s="181">
        <v>6</v>
      </c>
      <c r="P107" s="182">
        <v>5.1952550004329296</v>
      </c>
      <c r="Q107" s="181">
        <v>4</v>
      </c>
      <c r="R107" s="70">
        <v>3.4635033336219583</v>
      </c>
      <c r="S107" s="181">
        <v>3</v>
      </c>
      <c r="T107" s="70">
        <v>2.5976275002164688</v>
      </c>
      <c r="U107" s="6"/>
      <c r="V107" s="6"/>
      <c r="W107" s="6"/>
      <c r="X107" s="6"/>
      <c r="Y107" s="6"/>
      <c r="Z107" s="6"/>
      <c r="AA107" s="6"/>
      <c r="AB107" s="6"/>
      <c r="AC107" s="6"/>
      <c r="AD107" s="6"/>
      <c r="AE107" s="6"/>
      <c r="AF107" s="6"/>
      <c r="AG107" s="6"/>
      <c r="AH107" s="6"/>
    </row>
    <row r="108" spans="1:34" ht="13.5" customHeight="1">
      <c r="A108" s="179" t="s">
        <v>812</v>
      </c>
      <c r="B108" s="180" t="s">
        <v>81</v>
      </c>
      <c r="C108" s="181">
        <v>10</v>
      </c>
      <c r="D108" s="70">
        <v>10.795288935908401</v>
      </c>
      <c r="E108" s="181">
        <v>10</v>
      </c>
      <c r="F108" s="70">
        <v>10.795288935908401</v>
      </c>
      <c r="G108" s="181">
        <v>9</v>
      </c>
      <c r="H108" s="182">
        <v>9.7123000884898456</v>
      </c>
      <c r="I108" s="181">
        <v>9</v>
      </c>
      <c r="J108" s="182">
        <v>9.7123000879999992</v>
      </c>
      <c r="K108" s="181">
        <v>8</v>
      </c>
      <c r="L108" s="182">
        <v>8.6331556342131908</v>
      </c>
      <c r="M108" s="181">
        <v>4</v>
      </c>
      <c r="N108" s="182">
        <v>4.3165778169999998</v>
      </c>
      <c r="O108" s="181">
        <v>2</v>
      </c>
      <c r="P108" s="182">
        <v>2.1687034406480001</v>
      </c>
      <c r="Q108" s="181">
        <v>1</v>
      </c>
      <c r="R108" s="70">
        <v>1.0843517203240043</v>
      </c>
      <c r="S108" s="181">
        <v>0</v>
      </c>
      <c r="T108" s="70">
        <v>0</v>
      </c>
      <c r="U108" s="6"/>
      <c r="V108" s="6"/>
      <c r="W108" s="6"/>
      <c r="X108" s="6"/>
      <c r="Y108" s="6"/>
      <c r="Z108" s="6"/>
      <c r="AA108" s="6"/>
      <c r="AB108" s="6"/>
      <c r="AC108" s="6"/>
      <c r="AD108" s="6"/>
      <c r="AE108" s="6"/>
      <c r="AF108" s="6"/>
      <c r="AG108" s="6"/>
      <c r="AH108" s="6"/>
    </row>
    <row r="109" spans="1:34" ht="13.5" customHeight="1">
      <c r="A109" s="179" t="s">
        <v>814</v>
      </c>
      <c r="B109" s="180" t="s">
        <v>82</v>
      </c>
      <c r="C109" s="181">
        <v>2</v>
      </c>
      <c r="D109" s="70">
        <v>1.95664083900759</v>
      </c>
      <c r="E109" s="181">
        <v>2</v>
      </c>
      <c r="F109" s="70">
        <v>1.95664083900759</v>
      </c>
      <c r="G109" s="181">
        <v>2</v>
      </c>
      <c r="H109" s="182">
        <v>1.9711813289704521</v>
      </c>
      <c r="I109" s="181">
        <v>2</v>
      </c>
      <c r="J109" s="182">
        <v>1.971181329</v>
      </c>
      <c r="K109" s="181">
        <v>2</v>
      </c>
      <c r="L109" s="182">
        <v>1.9711813289704501</v>
      </c>
      <c r="M109" s="181">
        <v>2</v>
      </c>
      <c r="N109" s="182">
        <v>1.971181329</v>
      </c>
      <c r="O109" s="181">
        <v>2</v>
      </c>
      <c r="P109" s="182">
        <v>1.97775030902348</v>
      </c>
      <c r="Q109" s="181">
        <v>2</v>
      </c>
      <c r="R109" s="70">
        <v>1.9777503090234856</v>
      </c>
      <c r="S109" s="181">
        <v>0</v>
      </c>
      <c r="T109" s="70">
        <v>0</v>
      </c>
      <c r="U109" s="6"/>
      <c r="V109" s="6"/>
      <c r="W109" s="6"/>
      <c r="X109" s="6"/>
      <c r="Y109" s="6"/>
      <c r="Z109" s="6"/>
      <c r="AA109" s="6"/>
      <c r="AB109" s="6"/>
      <c r="AC109" s="6"/>
      <c r="AD109" s="6"/>
      <c r="AE109" s="6"/>
      <c r="AF109" s="6"/>
      <c r="AG109" s="6"/>
      <c r="AH109" s="6"/>
    </row>
    <row r="110" spans="1:34" ht="13.5" customHeight="1">
      <c r="A110" s="179" t="s">
        <v>816</v>
      </c>
      <c r="B110" s="180" t="s">
        <v>83</v>
      </c>
      <c r="C110" s="181">
        <v>5</v>
      </c>
      <c r="D110" s="70">
        <v>4.5655429343657499</v>
      </c>
      <c r="E110" s="181">
        <v>4</v>
      </c>
      <c r="F110" s="70">
        <v>3.6524343474926</v>
      </c>
      <c r="G110" s="181">
        <v>5</v>
      </c>
      <c r="H110" s="182">
        <v>4.6615265567167929</v>
      </c>
      <c r="I110" s="181">
        <v>5</v>
      </c>
      <c r="J110" s="182">
        <v>4.6615265570000002</v>
      </c>
      <c r="K110" s="181">
        <v>5</v>
      </c>
      <c r="L110" s="182">
        <v>4.6615265567167903</v>
      </c>
      <c r="M110" s="181">
        <v>5</v>
      </c>
      <c r="N110" s="182">
        <v>4.6615265570000002</v>
      </c>
      <c r="O110" s="181">
        <v>5</v>
      </c>
      <c r="P110" s="182">
        <v>4.7850095221689397</v>
      </c>
      <c r="Q110" s="181">
        <v>4</v>
      </c>
      <c r="R110" s="70">
        <v>3.828007617735159</v>
      </c>
      <c r="S110" s="181">
        <v>3</v>
      </c>
      <c r="T110" s="70">
        <v>2.8710057133013698</v>
      </c>
      <c r="U110" s="6"/>
      <c r="V110" s="6"/>
      <c r="W110" s="6"/>
      <c r="X110" s="6"/>
      <c r="Y110" s="6"/>
      <c r="Z110" s="6"/>
      <c r="AA110" s="6"/>
      <c r="AB110" s="6"/>
      <c r="AC110" s="6"/>
      <c r="AD110" s="6"/>
      <c r="AE110" s="6"/>
      <c r="AF110" s="6"/>
      <c r="AG110" s="6"/>
      <c r="AH110" s="6"/>
    </row>
    <row r="111" spans="1:34" ht="29.25" customHeight="1">
      <c r="A111" s="179" t="s">
        <v>818</v>
      </c>
      <c r="B111" s="183" t="s">
        <v>34</v>
      </c>
      <c r="C111" s="184">
        <v>38</v>
      </c>
      <c r="D111" s="185">
        <v>5.3289579783616299</v>
      </c>
      <c r="E111" s="184">
        <v>33</v>
      </c>
      <c r="F111" s="185">
        <v>4.6277792969982503</v>
      </c>
      <c r="G111" s="184">
        <v>21</v>
      </c>
      <c r="H111" s="186">
        <v>2.973851349916095</v>
      </c>
      <c r="I111" s="184">
        <v>17</v>
      </c>
      <c r="J111" s="186">
        <v>2.4074034737416006</v>
      </c>
      <c r="K111" s="184">
        <v>17</v>
      </c>
      <c r="L111" s="186">
        <v>2.4074034737416006</v>
      </c>
      <c r="M111" s="184">
        <v>16</v>
      </c>
      <c r="N111" s="186">
        <v>2.2657915046979769</v>
      </c>
      <c r="O111" s="184">
        <v>15</v>
      </c>
      <c r="P111" s="186">
        <v>2.1481723349774011</v>
      </c>
      <c r="Q111" s="184">
        <v>11</v>
      </c>
      <c r="R111" s="185">
        <v>1.5753263789834275</v>
      </c>
      <c r="S111" s="184">
        <v>10</v>
      </c>
      <c r="T111" s="185">
        <v>1.4321148899849341</v>
      </c>
      <c r="U111" s="6"/>
      <c r="V111" s="6"/>
      <c r="W111" s="6"/>
      <c r="X111" s="6"/>
      <c r="Y111" s="6"/>
      <c r="Z111" s="6"/>
      <c r="AA111" s="6"/>
      <c r="AB111" s="6"/>
      <c r="AC111" s="6"/>
      <c r="AD111" s="6"/>
      <c r="AE111" s="6"/>
      <c r="AF111" s="6"/>
      <c r="AG111" s="6"/>
      <c r="AH111" s="6"/>
    </row>
    <row r="112" spans="1:34" ht="13.5" customHeight="1">
      <c r="A112" s="179" t="s">
        <v>820</v>
      </c>
      <c r="B112" s="180" t="s">
        <v>196</v>
      </c>
      <c r="C112" s="181">
        <v>13</v>
      </c>
      <c r="D112" s="70">
        <v>12.7513487003433</v>
      </c>
      <c r="E112" s="181">
        <v>13</v>
      </c>
      <c r="F112" s="70">
        <v>12.7513487003433</v>
      </c>
      <c r="G112" s="181">
        <v>5</v>
      </c>
      <c r="H112" s="182">
        <v>4.9248468372633614</v>
      </c>
      <c r="I112" s="181">
        <v>5</v>
      </c>
      <c r="J112" s="182">
        <v>4.9248468369999996</v>
      </c>
      <c r="K112" s="181">
        <v>5</v>
      </c>
      <c r="L112" s="182">
        <v>4.9248468372633596</v>
      </c>
      <c r="M112" s="181">
        <v>4</v>
      </c>
      <c r="N112" s="182">
        <v>3.9398774699999999</v>
      </c>
      <c r="O112" s="181">
        <v>4</v>
      </c>
      <c r="P112" s="182">
        <v>3.9832305991774599</v>
      </c>
      <c r="Q112" s="181">
        <v>4</v>
      </c>
      <c r="R112" s="70">
        <v>3.983230599177463</v>
      </c>
      <c r="S112" s="181">
        <v>4</v>
      </c>
      <c r="T112" s="70">
        <v>3.9832305991774626</v>
      </c>
      <c r="U112" s="6"/>
      <c r="V112" s="6"/>
      <c r="W112" s="6"/>
      <c r="X112" s="6"/>
      <c r="Y112" s="6"/>
      <c r="Z112" s="6"/>
      <c r="AA112" s="6"/>
      <c r="AB112" s="6"/>
      <c r="AC112" s="6"/>
      <c r="AD112" s="6"/>
      <c r="AE112" s="6"/>
      <c r="AF112" s="6"/>
      <c r="AG112" s="6"/>
      <c r="AH112" s="6"/>
    </row>
    <row r="113" spans="1:34" ht="13.5" customHeight="1">
      <c r="A113" s="179" t="s">
        <v>822</v>
      </c>
      <c r="B113" s="180" t="s">
        <v>197</v>
      </c>
      <c r="C113" s="181">
        <v>6</v>
      </c>
      <c r="D113" s="70">
        <v>3.1844429347826102</v>
      </c>
      <c r="E113" s="181">
        <v>6</v>
      </c>
      <c r="F113" s="70">
        <v>3.1844429347826102</v>
      </c>
      <c r="G113" s="181">
        <v>4</v>
      </c>
      <c r="H113" s="182">
        <v>2.1522617580750172</v>
      </c>
      <c r="I113" s="181">
        <v>3</v>
      </c>
      <c r="J113" s="182">
        <v>1.6141963189999999</v>
      </c>
      <c r="K113" s="181">
        <v>3</v>
      </c>
      <c r="L113" s="182">
        <v>1.61419631855626</v>
      </c>
      <c r="M113" s="181">
        <v>4</v>
      </c>
      <c r="N113" s="182">
        <v>2.1522617579999999</v>
      </c>
      <c r="O113" s="181">
        <v>3</v>
      </c>
      <c r="P113" s="182">
        <v>1.6425485783742</v>
      </c>
      <c r="Q113" s="181">
        <v>3</v>
      </c>
      <c r="R113" s="70">
        <v>1.6425485783742055</v>
      </c>
      <c r="S113" s="181">
        <v>2</v>
      </c>
      <c r="T113" s="70">
        <v>1.0950323855828037</v>
      </c>
      <c r="U113" s="6"/>
      <c r="V113" s="6"/>
      <c r="W113" s="6"/>
      <c r="X113" s="6"/>
      <c r="Y113" s="6"/>
      <c r="Z113" s="6"/>
      <c r="AA113" s="6"/>
      <c r="AB113" s="6"/>
      <c r="AC113" s="6"/>
      <c r="AD113" s="6"/>
      <c r="AE113" s="6"/>
      <c r="AF113" s="6"/>
      <c r="AG113" s="6"/>
      <c r="AH113" s="6"/>
    </row>
    <row r="114" spans="1:34" ht="13.5" customHeight="1">
      <c r="A114" s="179" t="s">
        <v>824</v>
      </c>
      <c r="B114" s="180" t="s">
        <v>198</v>
      </c>
      <c r="C114" s="181">
        <v>6</v>
      </c>
      <c r="D114" s="70">
        <v>6.2802893119943102</v>
      </c>
      <c r="E114" s="181">
        <v>3</v>
      </c>
      <c r="F114" s="70">
        <v>3.1401446559971502</v>
      </c>
      <c r="G114" s="181">
        <v>3</v>
      </c>
      <c r="H114" s="182">
        <v>3.1980555822060186</v>
      </c>
      <c r="I114" s="181">
        <v>3</v>
      </c>
      <c r="J114" s="182">
        <v>3.1980555819999998</v>
      </c>
      <c r="K114" s="181">
        <v>3</v>
      </c>
      <c r="L114" s="182">
        <v>3.1980555822060102</v>
      </c>
      <c r="M114" s="181">
        <v>3</v>
      </c>
      <c r="N114" s="182">
        <v>3.1980555819999998</v>
      </c>
      <c r="O114" s="181">
        <v>3</v>
      </c>
      <c r="P114" s="182">
        <v>3.2432783057114101</v>
      </c>
      <c r="Q114" s="181">
        <v>2</v>
      </c>
      <c r="R114" s="70">
        <v>2.162185537140942</v>
      </c>
      <c r="S114" s="181">
        <v>2</v>
      </c>
      <c r="T114" s="70">
        <v>2.162185537140942</v>
      </c>
      <c r="U114" s="6"/>
      <c r="V114" s="6"/>
      <c r="W114" s="6"/>
      <c r="X114" s="6"/>
      <c r="Y114" s="6"/>
      <c r="Z114" s="6"/>
      <c r="AA114" s="6"/>
      <c r="AB114" s="6"/>
      <c r="AC114" s="6"/>
      <c r="AD114" s="6"/>
      <c r="AE114" s="6"/>
      <c r="AF114" s="6"/>
      <c r="AG114" s="6"/>
      <c r="AH114" s="6"/>
    </row>
    <row r="115" spans="1:34" ht="13.5" customHeight="1">
      <c r="A115" s="179" t="s">
        <v>826</v>
      </c>
      <c r="B115" s="180" t="s">
        <v>199</v>
      </c>
      <c r="C115" s="181">
        <v>3</v>
      </c>
      <c r="D115" s="70">
        <v>2.6393116675171102</v>
      </c>
      <c r="E115" s="181">
        <v>1</v>
      </c>
      <c r="F115" s="70">
        <v>0.87977055583903696</v>
      </c>
      <c r="G115" s="181">
        <v>1</v>
      </c>
      <c r="H115" s="182">
        <v>0.88389195304765933</v>
      </c>
      <c r="I115" s="181">
        <v>1</v>
      </c>
      <c r="J115" s="182">
        <v>0.88389195300000001</v>
      </c>
      <c r="K115" s="181">
        <v>1</v>
      </c>
      <c r="L115" s="182">
        <v>0.883891953047659</v>
      </c>
      <c r="M115" s="181">
        <v>1</v>
      </c>
      <c r="N115" s="182">
        <v>0.88389195300000001</v>
      </c>
      <c r="O115" s="181">
        <v>1</v>
      </c>
      <c r="P115" s="182">
        <v>0.88949770064844302</v>
      </c>
      <c r="Q115" s="181">
        <v>0</v>
      </c>
      <c r="R115" s="70">
        <v>0</v>
      </c>
      <c r="S115" s="181">
        <v>0</v>
      </c>
      <c r="T115" s="70">
        <v>0</v>
      </c>
      <c r="U115" s="6"/>
      <c r="V115" s="6"/>
      <c r="W115" s="6"/>
      <c r="X115" s="6"/>
      <c r="Y115" s="6"/>
      <c r="Z115" s="6"/>
      <c r="AA115" s="6"/>
      <c r="AB115" s="6"/>
      <c r="AC115" s="6"/>
      <c r="AD115" s="6"/>
      <c r="AE115" s="6"/>
      <c r="AF115" s="6"/>
      <c r="AG115" s="6"/>
      <c r="AH115" s="6"/>
    </row>
    <row r="116" spans="1:34" ht="13.5" customHeight="1">
      <c r="A116" s="179" t="s">
        <v>828</v>
      </c>
      <c r="B116" s="180" t="s">
        <v>200</v>
      </c>
      <c r="C116" s="181">
        <v>2</v>
      </c>
      <c r="D116" s="70">
        <v>3.8915048449235301</v>
      </c>
      <c r="E116" s="181">
        <v>2</v>
      </c>
      <c r="F116" s="70">
        <v>3.8915048449235301</v>
      </c>
      <c r="G116" s="181">
        <v>2</v>
      </c>
      <c r="H116" s="182">
        <v>3.9055634751703798</v>
      </c>
      <c r="I116" s="181">
        <v>2</v>
      </c>
      <c r="J116" s="182">
        <v>3.9055634750000001</v>
      </c>
      <c r="K116" s="181">
        <v>2</v>
      </c>
      <c r="L116" s="182">
        <v>3.9055634751703798</v>
      </c>
      <c r="M116" s="181">
        <v>2</v>
      </c>
      <c r="N116" s="182">
        <v>3.9055634750000001</v>
      </c>
      <c r="O116" s="181">
        <v>2</v>
      </c>
      <c r="P116" s="182">
        <v>3.9138943248532199</v>
      </c>
      <c r="Q116" s="181">
        <v>0</v>
      </c>
      <c r="R116" s="70">
        <v>0</v>
      </c>
      <c r="S116" s="181">
        <v>0</v>
      </c>
      <c r="T116" s="70">
        <v>0</v>
      </c>
      <c r="U116" s="6"/>
      <c r="V116" s="6"/>
      <c r="W116" s="6"/>
      <c r="X116" s="6"/>
      <c r="Y116" s="6"/>
      <c r="Z116" s="6"/>
      <c r="AA116" s="6"/>
      <c r="AB116" s="6"/>
      <c r="AC116" s="6"/>
      <c r="AD116" s="6"/>
      <c r="AE116" s="6"/>
      <c r="AF116" s="6"/>
      <c r="AG116" s="6"/>
      <c r="AH116" s="6"/>
    </row>
    <row r="117" spans="1:34" ht="13.5" customHeight="1">
      <c r="A117" s="179" t="s">
        <v>830</v>
      </c>
      <c r="B117" s="180" t="s">
        <v>201</v>
      </c>
      <c r="C117" s="181">
        <v>3</v>
      </c>
      <c r="D117" s="70">
        <v>2.8623496073810499</v>
      </c>
      <c r="E117" s="181">
        <v>3</v>
      </c>
      <c r="F117" s="70">
        <v>2.8623496073810499</v>
      </c>
      <c r="G117" s="181">
        <v>2</v>
      </c>
      <c r="H117" s="182">
        <v>1.9302969761897868</v>
      </c>
      <c r="I117" s="181">
        <v>2</v>
      </c>
      <c r="J117" s="182">
        <v>1.9302969759999999</v>
      </c>
      <c r="K117" s="181">
        <v>2</v>
      </c>
      <c r="L117" s="182">
        <v>1.9302969761897799</v>
      </c>
      <c r="M117" s="181">
        <v>2</v>
      </c>
      <c r="N117" s="182">
        <v>1.9302969759999999</v>
      </c>
      <c r="O117" s="181">
        <v>2</v>
      </c>
      <c r="P117" s="182">
        <v>1.9583651567671301</v>
      </c>
      <c r="Q117" s="181">
        <v>2</v>
      </c>
      <c r="R117" s="70">
        <v>1.958365156767131</v>
      </c>
      <c r="S117" s="181">
        <v>2</v>
      </c>
      <c r="T117" s="70">
        <v>1.9583651567671307</v>
      </c>
      <c r="U117" s="6"/>
      <c r="V117" s="6"/>
      <c r="W117" s="6"/>
      <c r="X117" s="6"/>
      <c r="Y117" s="6"/>
      <c r="Z117" s="6"/>
      <c r="AA117" s="6"/>
      <c r="AB117" s="6"/>
      <c r="AC117" s="6"/>
      <c r="AD117" s="6"/>
      <c r="AE117" s="6"/>
      <c r="AF117" s="6"/>
      <c r="AG117" s="6"/>
      <c r="AH117" s="6"/>
    </row>
    <row r="118" spans="1:34" ht="13.5" customHeight="1">
      <c r="A118" s="179" t="s">
        <v>832</v>
      </c>
      <c r="B118" s="180" t="s">
        <v>202</v>
      </c>
      <c r="C118" s="181">
        <v>5</v>
      </c>
      <c r="D118" s="70">
        <v>8.7240242178912304</v>
      </c>
      <c r="E118" s="181">
        <v>5</v>
      </c>
      <c r="F118" s="70">
        <v>8.7240242178912304</v>
      </c>
      <c r="G118" s="181">
        <v>4</v>
      </c>
      <c r="H118" s="182">
        <v>7.0156976234324304</v>
      </c>
      <c r="I118" s="181">
        <v>1</v>
      </c>
      <c r="J118" s="182">
        <v>1.7539244060000001</v>
      </c>
      <c r="K118" s="181">
        <v>1</v>
      </c>
      <c r="L118" s="182">
        <v>1.7539244058581001</v>
      </c>
      <c r="M118" s="181">
        <v>0</v>
      </c>
      <c r="N118" s="182">
        <v>0</v>
      </c>
      <c r="O118" s="181">
        <v>0</v>
      </c>
      <c r="P118" s="182">
        <v>0</v>
      </c>
      <c r="Q118" s="181">
        <v>0</v>
      </c>
      <c r="R118" s="70">
        <v>0</v>
      </c>
      <c r="S118" s="181">
        <v>0</v>
      </c>
      <c r="T118" s="70">
        <v>0</v>
      </c>
      <c r="U118" s="6"/>
      <c r="V118" s="6"/>
      <c r="W118" s="6"/>
      <c r="X118" s="6"/>
      <c r="Y118" s="6"/>
      <c r="Z118" s="6"/>
      <c r="AA118" s="6"/>
      <c r="AB118" s="6"/>
      <c r="AC118" s="6"/>
      <c r="AD118" s="6"/>
      <c r="AE118" s="6"/>
      <c r="AF118" s="6"/>
      <c r="AG118" s="6"/>
      <c r="AH118" s="6"/>
    </row>
    <row r="119" spans="1:34" ht="29.25" customHeight="1">
      <c r="A119" s="179" t="s">
        <v>834</v>
      </c>
      <c r="B119" s="183" t="s">
        <v>35</v>
      </c>
      <c r="C119" s="184">
        <v>58</v>
      </c>
      <c r="D119" s="185">
        <v>7.56851133906539</v>
      </c>
      <c r="E119" s="184">
        <v>37</v>
      </c>
      <c r="F119" s="185">
        <v>4.8281882680244799</v>
      </c>
      <c r="G119" s="184">
        <v>54</v>
      </c>
      <c r="H119" s="186">
        <v>7.0938383445608659</v>
      </c>
      <c r="I119" s="184">
        <v>52</v>
      </c>
      <c r="J119" s="186">
        <v>6.8311035910586115</v>
      </c>
      <c r="K119" s="184">
        <v>49</v>
      </c>
      <c r="L119" s="186">
        <v>6.4370014608052299</v>
      </c>
      <c r="M119" s="184">
        <v>42</v>
      </c>
      <c r="N119" s="186">
        <v>5.5174298235473396</v>
      </c>
      <c r="O119" s="184">
        <v>40</v>
      </c>
      <c r="P119" s="186">
        <v>5.2921743295145882</v>
      </c>
      <c r="Q119" s="184">
        <v>38</v>
      </c>
      <c r="R119" s="185">
        <v>5.0275656130388588</v>
      </c>
      <c r="S119" s="184">
        <v>29</v>
      </c>
      <c r="T119" s="185">
        <v>3.8368263888980767</v>
      </c>
      <c r="U119" s="6"/>
      <c r="V119" s="6"/>
      <c r="W119" s="6"/>
      <c r="X119" s="6"/>
      <c r="Y119" s="6"/>
      <c r="Z119" s="6"/>
      <c r="AA119" s="6"/>
      <c r="AB119" s="6"/>
      <c r="AC119" s="6"/>
      <c r="AD119" s="6"/>
      <c r="AE119" s="6"/>
      <c r="AF119" s="6"/>
      <c r="AG119" s="6"/>
      <c r="AH119" s="6"/>
    </row>
    <row r="120" spans="1:34" ht="13.5" customHeight="1">
      <c r="A120" s="179" t="s">
        <v>836</v>
      </c>
      <c r="B120" s="180" t="s">
        <v>203</v>
      </c>
      <c r="C120" s="181">
        <v>5</v>
      </c>
      <c r="D120" s="70">
        <v>7.0584581504016297</v>
      </c>
      <c r="E120" s="181">
        <v>5</v>
      </c>
      <c r="F120" s="70">
        <v>7.0584581504016297</v>
      </c>
      <c r="G120" s="181">
        <v>5</v>
      </c>
      <c r="H120" s="182">
        <v>7.1252476023541824</v>
      </c>
      <c r="I120" s="181">
        <v>5</v>
      </c>
      <c r="J120" s="182">
        <v>7.125247602</v>
      </c>
      <c r="K120" s="181">
        <v>5</v>
      </c>
      <c r="L120" s="182">
        <v>7.1252476023541798</v>
      </c>
      <c r="M120" s="181">
        <v>1</v>
      </c>
      <c r="N120" s="182">
        <v>1.42504952</v>
      </c>
      <c r="O120" s="181">
        <v>1</v>
      </c>
      <c r="P120" s="182">
        <v>1.4416284635123799</v>
      </c>
      <c r="Q120" s="181">
        <v>1</v>
      </c>
      <c r="R120" s="70">
        <v>1.4416284635123835</v>
      </c>
      <c r="S120" s="181">
        <v>1</v>
      </c>
      <c r="T120" s="70">
        <v>1.4416284635123835</v>
      </c>
      <c r="U120" s="6"/>
      <c r="V120" s="6"/>
      <c r="W120" s="6"/>
      <c r="X120" s="6"/>
      <c r="Y120" s="6"/>
      <c r="Z120" s="6"/>
      <c r="AA120" s="6"/>
      <c r="AB120" s="6"/>
      <c r="AC120" s="6"/>
      <c r="AD120" s="6"/>
      <c r="AE120" s="6"/>
      <c r="AF120" s="6"/>
      <c r="AG120" s="6"/>
      <c r="AH120" s="6"/>
    </row>
    <row r="121" spans="1:34" ht="13.5" customHeight="1">
      <c r="A121" s="179" t="s">
        <v>838</v>
      </c>
      <c r="B121" s="180" t="s">
        <v>204</v>
      </c>
      <c r="C121" s="181">
        <v>6</v>
      </c>
      <c r="D121" s="70">
        <v>4.2244596212067904</v>
      </c>
      <c r="E121" s="181">
        <v>6</v>
      </c>
      <c r="F121" s="70">
        <v>4.2244596212067904</v>
      </c>
      <c r="G121" s="181">
        <v>6</v>
      </c>
      <c r="H121" s="182">
        <v>4.2334911484755899</v>
      </c>
      <c r="I121" s="181">
        <v>6</v>
      </c>
      <c r="J121" s="182">
        <v>4.2334911479999997</v>
      </c>
      <c r="K121" s="181">
        <v>6</v>
      </c>
      <c r="L121" s="182">
        <v>4.2334911484755899</v>
      </c>
      <c r="M121" s="181">
        <v>5</v>
      </c>
      <c r="N121" s="182">
        <v>3.5279092900000002</v>
      </c>
      <c r="O121" s="181">
        <v>5</v>
      </c>
      <c r="P121" s="182">
        <v>3.5526250346380901</v>
      </c>
      <c r="Q121" s="181">
        <v>5</v>
      </c>
      <c r="R121" s="70">
        <v>3.5526250346380941</v>
      </c>
      <c r="S121" s="181">
        <v>4</v>
      </c>
      <c r="T121" s="70">
        <v>2.8421000277104751</v>
      </c>
      <c r="U121" s="6"/>
      <c r="V121" s="6"/>
      <c r="W121" s="6"/>
      <c r="X121" s="6"/>
      <c r="Y121" s="6"/>
      <c r="Z121" s="6"/>
      <c r="AA121" s="6"/>
      <c r="AB121" s="6"/>
      <c r="AC121" s="6"/>
      <c r="AD121" s="6"/>
      <c r="AE121" s="6"/>
      <c r="AF121" s="6"/>
      <c r="AG121" s="6"/>
      <c r="AH121" s="6"/>
    </row>
    <row r="122" spans="1:34" ht="13.5" customHeight="1">
      <c r="A122" s="179" t="s">
        <v>840</v>
      </c>
      <c r="B122" s="180" t="s">
        <v>205</v>
      </c>
      <c r="C122" s="181">
        <v>11</v>
      </c>
      <c r="D122" s="70">
        <v>10.994612639806499</v>
      </c>
      <c r="E122" s="181">
        <v>10</v>
      </c>
      <c r="F122" s="70">
        <v>9.9951023998240895</v>
      </c>
      <c r="G122" s="181">
        <v>9</v>
      </c>
      <c r="H122" s="182">
        <v>9.0635353830350756</v>
      </c>
      <c r="I122" s="181">
        <v>9</v>
      </c>
      <c r="J122" s="182">
        <v>9.0635353829999996</v>
      </c>
      <c r="K122" s="181">
        <v>6</v>
      </c>
      <c r="L122" s="182">
        <v>6.0423569220233802</v>
      </c>
      <c r="M122" s="181">
        <v>6</v>
      </c>
      <c r="N122" s="182">
        <v>6.0423569219999997</v>
      </c>
      <c r="O122" s="181">
        <v>5</v>
      </c>
      <c r="P122" s="182">
        <v>5.0485162410767401</v>
      </c>
      <c r="Q122" s="181">
        <v>3</v>
      </c>
      <c r="R122" s="70">
        <v>3.0291097446460484</v>
      </c>
      <c r="S122" s="181">
        <v>2</v>
      </c>
      <c r="T122" s="70">
        <v>2.0194064964306992</v>
      </c>
      <c r="U122" s="6"/>
      <c r="V122" s="6"/>
      <c r="W122" s="6"/>
      <c r="X122" s="6"/>
      <c r="Y122" s="6"/>
      <c r="Z122" s="6"/>
      <c r="AA122" s="6"/>
      <c r="AB122" s="6"/>
      <c r="AC122" s="6"/>
      <c r="AD122" s="6"/>
      <c r="AE122" s="6"/>
      <c r="AF122" s="6"/>
      <c r="AG122" s="6"/>
      <c r="AH122" s="6"/>
    </row>
    <row r="123" spans="1:34" ht="13.5" customHeight="1">
      <c r="A123" s="179" t="s">
        <v>842</v>
      </c>
      <c r="B123" s="180" t="s">
        <v>206</v>
      </c>
      <c r="C123" s="181">
        <v>2</v>
      </c>
      <c r="D123" s="70">
        <v>1.6927777636713</v>
      </c>
      <c r="E123" s="181">
        <v>0</v>
      </c>
      <c r="F123" s="70">
        <v>0</v>
      </c>
      <c r="G123" s="181">
        <v>0</v>
      </c>
      <c r="H123" s="182">
        <v>0</v>
      </c>
      <c r="I123" s="181">
        <v>0</v>
      </c>
      <c r="J123" s="182">
        <v>0</v>
      </c>
      <c r="K123" s="181">
        <v>0</v>
      </c>
      <c r="L123" s="182">
        <v>0</v>
      </c>
      <c r="M123" s="181">
        <v>0</v>
      </c>
      <c r="N123" s="182">
        <v>0</v>
      </c>
      <c r="O123" s="181">
        <v>0</v>
      </c>
      <c r="P123" s="182">
        <v>0</v>
      </c>
      <c r="Q123" s="181">
        <v>0</v>
      </c>
      <c r="R123" s="70">
        <v>0</v>
      </c>
      <c r="S123" s="181">
        <v>0</v>
      </c>
      <c r="T123" s="70">
        <v>0</v>
      </c>
      <c r="U123" s="6"/>
      <c r="V123" s="6"/>
      <c r="W123" s="6"/>
      <c r="X123" s="6"/>
      <c r="Y123" s="6"/>
      <c r="Z123" s="6"/>
      <c r="AA123" s="6"/>
      <c r="AB123" s="6"/>
      <c r="AC123" s="6"/>
      <c r="AD123" s="6"/>
      <c r="AE123" s="6"/>
      <c r="AF123" s="6"/>
      <c r="AG123" s="6"/>
      <c r="AH123" s="6"/>
    </row>
    <row r="124" spans="1:34" ht="13.5" customHeight="1">
      <c r="A124" s="179" t="s">
        <v>844</v>
      </c>
      <c r="B124" s="180" t="s">
        <v>207</v>
      </c>
      <c r="C124" s="181">
        <v>0</v>
      </c>
      <c r="D124" s="70">
        <v>0</v>
      </c>
      <c r="E124" s="181">
        <v>0</v>
      </c>
      <c r="F124" s="70">
        <v>0</v>
      </c>
      <c r="G124" s="181">
        <v>0</v>
      </c>
      <c r="H124" s="182">
        <v>0</v>
      </c>
      <c r="I124" s="181">
        <v>0</v>
      </c>
      <c r="J124" s="182">
        <v>0</v>
      </c>
      <c r="K124" s="181">
        <v>0</v>
      </c>
      <c r="L124" s="182">
        <v>0</v>
      </c>
      <c r="M124" s="181">
        <v>0</v>
      </c>
      <c r="N124" s="182">
        <v>0</v>
      </c>
      <c r="O124" s="181">
        <v>0</v>
      </c>
      <c r="P124" s="182">
        <v>0</v>
      </c>
      <c r="Q124" s="181">
        <v>0</v>
      </c>
      <c r="R124" s="70">
        <v>0</v>
      </c>
      <c r="S124" s="181">
        <v>0</v>
      </c>
      <c r="T124" s="70">
        <v>0</v>
      </c>
      <c r="U124" s="6"/>
      <c r="V124" s="6"/>
      <c r="W124" s="6"/>
      <c r="X124" s="6"/>
      <c r="Y124" s="6"/>
      <c r="Z124" s="6"/>
      <c r="AA124" s="6"/>
      <c r="AB124" s="6"/>
      <c r="AC124" s="6"/>
      <c r="AD124" s="6"/>
      <c r="AE124" s="6"/>
      <c r="AF124" s="6"/>
      <c r="AG124" s="6"/>
      <c r="AH124" s="6"/>
    </row>
    <row r="125" spans="1:34" ht="13.5" customHeight="1">
      <c r="A125" s="179" t="s">
        <v>846</v>
      </c>
      <c r="B125" s="180" t="s">
        <v>208</v>
      </c>
      <c r="C125" s="181">
        <v>26</v>
      </c>
      <c r="D125" s="70">
        <v>18.153255367428901</v>
      </c>
      <c r="E125" s="181">
        <v>8</v>
      </c>
      <c r="F125" s="70">
        <v>5.5856170361319597</v>
      </c>
      <c r="G125" s="181">
        <v>26</v>
      </c>
      <c r="H125" s="182">
        <v>18.255350221872717</v>
      </c>
      <c r="I125" s="181">
        <v>26</v>
      </c>
      <c r="J125" s="182">
        <v>18.25535022</v>
      </c>
      <c r="K125" s="181">
        <v>26</v>
      </c>
      <c r="L125" s="182">
        <v>18.2553502218727</v>
      </c>
      <c r="M125" s="181">
        <v>24</v>
      </c>
      <c r="N125" s="182">
        <v>16.851092510000001</v>
      </c>
      <c r="O125" s="181">
        <v>23</v>
      </c>
      <c r="P125" s="182">
        <v>16.213967980938001</v>
      </c>
      <c r="Q125" s="181">
        <v>23</v>
      </c>
      <c r="R125" s="70">
        <v>16.213967980938012</v>
      </c>
      <c r="S125" s="181">
        <v>15</v>
      </c>
      <c r="T125" s="70">
        <v>10.574326944090009</v>
      </c>
      <c r="U125" s="6"/>
      <c r="V125" s="6"/>
      <c r="W125" s="6"/>
      <c r="X125" s="6"/>
      <c r="Y125" s="6"/>
      <c r="Z125" s="6"/>
      <c r="AA125" s="6"/>
      <c r="AB125" s="6"/>
      <c r="AC125" s="6"/>
      <c r="AD125" s="6"/>
      <c r="AE125" s="6"/>
      <c r="AF125" s="6"/>
      <c r="AG125" s="6"/>
      <c r="AH125" s="6"/>
    </row>
    <row r="126" spans="1:34" ht="13.5" customHeight="1">
      <c r="A126" s="179" t="s">
        <v>848</v>
      </c>
      <c r="B126" s="180" t="s">
        <v>209</v>
      </c>
      <c r="C126" s="181">
        <v>8</v>
      </c>
      <c r="D126" s="70">
        <v>8.3172187220593408</v>
      </c>
      <c r="E126" s="181">
        <v>8</v>
      </c>
      <c r="F126" s="70">
        <v>8.3172187220593408</v>
      </c>
      <c r="G126" s="181">
        <v>8</v>
      </c>
      <c r="H126" s="182">
        <v>8.3623402009052228</v>
      </c>
      <c r="I126" s="181">
        <v>6</v>
      </c>
      <c r="J126" s="182">
        <v>6.2717551509999998</v>
      </c>
      <c r="K126" s="181">
        <v>6</v>
      </c>
      <c r="L126" s="182">
        <v>6.27175515067891</v>
      </c>
      <c r="M126" s="181">
        <v>6</v>
      </c>
      <c r="N126" s="182">
        <v>6.2717551509999998</v>
      </c>
      <c r="O126" s="181">
        <v>6</v>
      </c>
      <c r="P126" s="182">
        <v>6.3245106409891498</v>
      </c>
      <c r="Q126" s="181">
        <v>6</v>
      </c>
      <c r="R126" s="70">
        <v>6.3245106409891543</v>
      </c>
      <c r="S126" s="181">
        <v>7</v>
      </c>
      <c r="T126" s="70">
        <v>7.378595747820679</v>
      </c>
      <c r="U126" s="6"/>
      <c r="V126" s="6"/>
      <c r="W126" s="6"/>
      <c r="X126" s="6"/>
      <c r="Y126" s="6"/>
      <c r="Z126" s="6"/>
      <c r="AA126" s="6"/>
      <c r="AB126" s="6"/>
      <c r="AC126" s="6"/>
      <c r="AD126" s="6"/>
      <c r="AE126" s="6"/>
      <c r="AF126" s="6"/>
      <c r="AG126" s="6"/>
      <c r="AH126" s="6"/>
    </row>
    <row r="127" spans="1:34" ht="29.25" customHeight="1">
      <c r="A127" s="179" t="s">
        <v>850</v>
      </c>
      <c r="B127" s="183" t="s">
        <v>39</v>
      </c>
      <c r="C127" s="184" t="s">
        <v>15</v>
      </c>
      <c r="D127" s="185" t="s">
        <v>15</v>
      </c>
      <c r="E127" s="184" t="s">
        <v>15</v>
      </c>
      <c r="F127" s="184" t="s">
        <v>15</v>
      </c>
      <c r="G127" s="184">
        <v>37</v>
      </c>
      <c r="H127" s="186">
        <v>4.9118652077984493</v>
      </c>
      <c r="I127" s="184">
        <v>33</v>
      </c>
      <c r="J127" s="186">
        <v>4.380852752901319</v>
      </c>
      <c r="K127" s="184">
        <v>32</v>
      </c>
      <c r="L127" s="186">
        <v>4.2480996391770365</v>
      </c>
      <c r="M127" s="184">
        <v>30</v>
      </c>
      <c r="N127" s="186">
        <v>3.9825934117284723</v>
      </c>
      <c r="O127" s="184">
        <v>30</v>
      </c>
      <c r="P127" s="186">
        <v>4.0127230070811191</v>
      </c>
      <c r="Q127" s="184">
        <v>29</v>
      </c>
      <c r="R127" s="185">
        <v>3.8789655735117483</v>
      </c>
      <c r="S127" s="184">
        <v>23</v>
      </c>
      <c r="T127" s="185">
        <v>3.0764209720955242</v>
      </c>
      <c r="U127" s="6"/>
      <c r="V127" s="6"/>
      <c r="W127" s="6"/>
      <c r="X127" s="6"/>
      <c r="Y127" s="6"/>
      <c r="Z127" s="6"/>
      <c r="AA127" s="6"/>
      <c r="AB127" s="6"/>
      <c r="AC127" s="6"/>
      <c r="AD127" s="6"/>
      <c r="AE127" s="6"/>
      <c r="AF127" s="6"/>
      <c r="AG127" s="6"/>
      <c r="AH127" s="6"/>
    </row>
    <row r="128" spans="1:34" ht="13.5" customHeight="1">
      <c r="A128" s="179" t="s">
        <v>852</v>
      </c>
      <c r="B128" s="180" t="s">
        <v>242</v>
      </c>
      <c r="C128" s="181" t="s">
        <v>15</v>
      </c>
      <c r="D128" s="70" t="s">
        <v>15</v>
      </c>
      <c r="E128" s="181" t="s">
        <v>15</v>
      </c>
      <c r="F128" s="181" t="s">
        <v>15</v>
      </c>
      <c r="G128" s="181">
        <v>4</v>
      </c>
      <c r="H128" s="182">
        <v>5.538785344373979</v>
      </c>
      <c r="I128" s="181">
        <v>4</v>
      </c>
      <c r="J128" s="182">
        <v>5.5387853439999999</v>
      </c>
      <c r="K128" s="181">
        <v>4</v>
      </c>
      <c r="L128" s="182">
        <v>5.5387853443739701</v>
      </c>
      <c r="M128" s="181">
        <v>4</v>
      </c>
      <c r="N128" s="182">
        <v>5.5387853439999999</v>
      </c>
      <c r="O128" s="181">
        <v>4</v>
      </c>
      <c r="P128" s="182">
        <v>5.6475637821734601</v>
      </c>
      <c r="Q128" s="181">
        <v>4</v>
      </c>
      <c r="R128" s="70">
        <v>5.6475637821734646</v>
      </c>
      <c r="S128" s="181">
        <v>4</v>
      </c>
      <c r="T128" s="70">
        <v>5.6475637821734654</v>
      </c>
      <c r="U128" s="6"/>
      <c r="V128" s="6"/>
      <c r="W128" s="6"/>
      <c r="X128" s="6"/>
      <c r="Y128" s="6"/>
      <c r="Z128" s="6"/>
      <c r="AA128" s="6"/>
      <c r="AB128" s="6"/>
      <c r="AC128" s="6"/>
      <c r="AD128" s="6"/>
      <c r="AE128" s="6"/>
      <c r="AF128" s="6"/>
      <c r="AG128" s="6"/>
      <c r="AH128" s="6"/>
    </row>
    <row r="129" spans="1:34" ht="13.5" customHeight="1">
      <c r="A129" s="179" t="s">
        <v>854</v>
      </c>
      <c r="B129" s="180" t="s">
        <v>243</v>
      </c>
      <c r="C129" s="181" t="s">
        <v>15</v>
      </c>
      <c r="D129" s="70" t="s">
        <v>15</v>
      </c>
      <c r="E129" s="181" t="s">
        <v>15</v>
      </c>
      <c r="F129" s="181" t="s">
        <v>15</v>
      </c>
      <c r="G129" s="181">
        <v>6</v>
      </c>
      <c r="H129" s="182">
        <v>6.9808027923211169</v>
      </c>
      <c r="I129" s="181">
        <v>6</v>
      </c>
      <c r="J129" s="182">
        <v>6.9808027920000004</v>
      </c>
      <c r="K129" s="181">
        <v>6</v>
      </c>
      <c r="L129" s="182">
        <v>6.9808027923211098</v>
      </c>
      <c r="M129" s="181">
        <v>6</v>
      </c>
      <c r="N129" s="182">
        <v>6.9808027920000004</v>
      </c>
      <c r="O129" s="181">
        <v>6</v>
      </c>
      <c r="P129" s="182">
        <v>7.1019364613417899</v>
      </c>
      <c r="Q129" s="181">
        <v>6</v>
      </c>
      <c r="R129" s="70">
        <v>7.1019364613417926</v>
      </c>
      <c r="S129" s="181">
        <v>6</v>
      </c>
      <c r="T129" s="70">
        <v>7.1019364613417926</v>
      </c>
      <c r="U129" s="6"/>
      <c r="V129" s="6"/>
      <c r="W129" s="6"/>
      <c r="X129" s="6"/>
      <c r="Y129" s="6"/>
      <c r="Z129" s="6"/>
      <c r="AA129" s="6"/>
      <c r="AB129" s="6"/>
      <c r="AC129" s="6"/>
      <c r="AD129" s="6"/>
      <c r="AE129" s="6"/>
      <c r="AF129" s="6"/>
      <c r="AG129" s="6"/>
      <c r="AH129" s="6"/>
    </row>
    <row r="130" spans="1:34" ht="13.5" customHeight="1">
      <c r="A130" s="179" t="s">
        <v>856</v>
      </c>
      <c r="B130" s="180" t="s">
        <v>244</v>
      </c>
      <c r="C130" s="181" t="s">
        <v>15</v>
      </c>
      <c r="D130" s="70" t="s">
        <v>15</v>
      </c>
      <c r="E130" s="181" t="s">
        <v>15</v>
      </c>
      <c r="F130" s="181" t="s">
        <v>15</v>
      </c>
      <c r="G130" s="181">
        <v>0</v>
      </c>
      <c r="H130" s="182">
        <v>0</v>
      </c>
      <c r="I130" s="181">
        <v>0</v>
      </c>
      <c r="J130" s="182">
        <v>0</v>
      </c>
      <c r="K130" s="181">
        <v>0</v>
      </c>
      <c r="L130" s="182">
        <v>0</v>
      </c>
      <c r="M130" s="181">
        <v>0</v>
      </c>
      <c r="N130" s="182">
        <v>0</v>
      </c>
      <c r="O130" s="181">
        <v>0</v>
      </c>
      <c r="P130" s="182">
        <v>0</v>
      </c>
      <c r="Q130" s="181">
        <v>0</v>
      </c>
      <c r="R130" s="70">
        <v>0</v>
      </c>
      <c r="S130" s="181">
        <v>0</v>
      </c>
      <c r="T130" s="70">
        <v>0</v>
      </c>
      <c r="U130" s="6"/>
      <c r="V130" s="6"/>
      <c r="W130" s="6"/>
      <c r="X130" s="6"/>
      <c r="Y130" s="6"/>
      <c r="Z130" s="6"/>
      <c r="AA130" s="6"/>
      <c r="AB130" s="6"/>
      <c r="AC130" s="6"/>
      <c r="AD130" s="6"/>
      <c r="AE130" s="6"/>
      <c r="AF130" s="6"/>
      <c r="AG130" s="6"/>
      <c r="AH130" s="6"/>
    </row>
    <row r="131" spans="1:34" ht="13.5" customHeight="1">
      <c r="A131" s="179" t="s">
        <v>858</v>
      </c>
      <c r="B131" s="180" t="s">
        <v>245</v>
      </c>
      <c r="C131" s="181" t="s">
        <v>15</v>
      </c>
      <c r="D131" s="70" t="s">
        <v>15</v>
      </c>
      <c r="E131" s="181" t="s">
        <v>15</v>
      </c>
      <c r="F131" s="181" t="s">
        <v>15</v>
      </c>
      <c r="G131" s="181">
        <v>8</v>
      </c>
      <c r="H131" s="182">
        <v>7.8603993082848618</v>
      </c>
      <c r="I131" s="181">
        <v>4</v>
      </c>
      <c r="J131" s="182">
        <v>3.9301996539999999</v>
      </c>
      <c r="K131" s="181">
        <v>3</v>
      </c>
      <c r="L131" s="182">
        <v>2.9476497406068201</v>
      </c>
      <c r="M131" s="181">
        <v>3</v>
      </c>
      <c r="N131" s="182">
        <v>2.9476497410000002</v>
      </c>
      <c r="O131" s="181">
        <v>3</v>
      </c>
      <c r="P131" s="182">
        <v>2.96249481563407</v>
      </c>
      <c r="Q131" s="181">
        <v>3</v>
      </c>
      <c r="R131" s="70">
        <v>2.9624948156340727</v>
      </c>
      <c r="S131" s="181">
        <v>2</v>
      </c>
      <c r="T131" s="70">
        <v>1.9749965437560486</v>
      </c>
      <c r="U131" s="6"/>
      <c r="V131" s="6"/>
      <c r="W131" s="6"/>
      <c r="X131" s="6"/>
      <c r="Y131" s="6"/>
      <c r="Z131" s="6"/>
      <c r="AA131" s="6"/>
      <c r="AB131" s="6"/>
      <c r="AC131" s="6"/>
      <c r="AD131" s="6"/>
      <c r="AE131" s="6"/>
      <c r="AF131" s="6"/>
      <c r="AG131" s="6"/>
      <c r="AH131" s="6"/>
    </row>
    <row r="132" spans="1:34" ht="13.5" customHeight="1">
      <c r="A132" s="179" t="s">
        <v>860</v>
      </c>
      <c r="B132" s="180" t="s">
        <v>246</v>
      </c>
      <c r="C132" s="181" t="s">
        <v>15</v>
      </c>
      <c r="D132" s="70" t="s">
        <v>15</v>
      </c>
      <c r="E132" s="181" t="s">
        <v>15</v>
      </c>
      <c r="F132" s="181" t="s">
        <v>15</v>
      </c>
      <c r="G132" s="181">
        <v>2</v>
      </c>
      <c r="H132" s="182">
        <v>0.89043230488402114</v>
      </c>
      <c r="I132" s="181">
        <v>2</v>
      </c>
      <c r="J132" s="182">
        <v>0.89043230500000004</v>
      </c>
      <c r="K132" s="181">
        <v>2</v>
      </c>
      <c r="L132" s="182">
        <v>0.89043230488402103</v>
      </c>
      <c r="M132" s="181">
        <v>2</v>
      </c>
      <c r="N132" s="182">
        <v>0.89043230500000004</v>
      </c>
      <c r="O132" s="181">
        <v>2</v>
      </c>
      <c r="P132" s="182">
        <v>0.88831247279543002</v>
      </c>
      <c r="Q132" s="181">
        <v>1</v>
      </c>
      <c r="R132" s="70">
        <v>0.44415623639771523</v>
      </c>
      <c r="S132" s="181">
        <v>0</v>
      </c>
      <c r="T132" s="70">
        <v>0</v>
      </c>
      <c r="U132" s="6"/>
      <c r="V132" s="6"/>
      <c r="W132" s="6"/>
      <c r="X132" s="6"/>
      <c r="Y132" s="6"/>
      <c r="Z132" s="6"/>
      <c r="AA132" s="6"/>
      <c r="AB132" s="6"/>
      <c r="AC132" s="6"/>
      <c r="AD132" s="6"/>
      <c r="AE132" s="6"/>
      <c r="AF132" s="6"/>
      <c r="AG132" s="6"/>
      <c r="AH132" s="6"/>
    </row>
    <row r="133" spans="1:34" ht="13.5" customHeight="1">
      <c r="A133" s="179" t="s">
        <v>862</v>
      </c>
      <c r="B133" s="180" t="s">
        <v>247</v>
      </c>
      <c r="C133" s="181" t="s">
        <v>15</v>
      </c>
      <c r="D133" s="70" t="s">
        <v>15</v>
      </c>
      <c r="E133" s="181" t="s">
        <v>15</v>
      </c>
      <c r="F133" s="181" t="s">
        <v>15</v>
      </c>
      <c r="G133" s="181">
        <v>14</v>
      </c>
      <c r="H133" s="182">
        <v>14.816382685998519</v>
      </c>
      <c r="I133" s="181">
        <v>14</v>
      </c>
      <c r="J133" s="182">
        <v>14.816382689999999</v>
      </c>
      <c r="K133" s="181">
        <v>14</v>
      </c>
      <c r="L133" s="182">
        <v>14.8163826859985</v>
      </c>
      <c r="M133" s="181">
        <v>13</v>
      </c>
      <c r="N133" s="182">
        <v>13.75806964</v>
      </c>
      <c r="O133" s="181">
        <v>13</v>
      </c>
      <c r="P133" s="182">
        <v>14.051775387774899</v>
      </c>
      <c r="Q133" s="181">
        <v>13</v>
      </c>
      <c r="R133" s="70">
        <v>14.051775387774956</v>
      </c>
      <c r="S133" s="181">
        <v>9</v>
      </c>
      <c r="T133" s="70">
        <v>9.7281521915365072</v>
      </c>
      <c r="U133" s="6"/>
      <c r="V133" s="6"/>
      <c r="W133" s="6"/>
      <c r="X133" s="6"/>
      <c r="Y133" s="6"/>
      <c r="Z133" s="6"/>
      <c r="AA133" s="6"/>
      <c r="AB133" s="6"/>
      <c r="AC133" s="6"/>
      <c r="AD133" s="6"/>
      <c r="AE133" s="6"/>
      <c r="AF133" s="6"/>
      <c r="AG133" s="6"/>
      <c r="AH133" s="6"/>
    </row>
    <row r="134" spans="1:34" ht="13.5" customHeight="1">
      <c r="A134" s="179" t="s">
        <v>864</v>
      </c>
      <c r="B134" s="180" t="s">
        <v>248</v>
      </c>
      <c r="C134" s="181" t="s">
        <v>15</v>
      </c>
      <c r="D134" s="70" t="s">
        <v>15</v>
      </c>
      <c r="E134" s="181" t="s">
        <v>15</v>
      </c>
      <c r="F134" s="181" t="s">
        <v>15</v>
      </c>
      <c r="G134" s="181">
        <v>3</v>
      </c>
      <c r="H134" s="182">
        <v>3.7637848620572845</v>
      </c>
      <c r="I134" s="181">
        <v>3</v>
      </c>
      <c r="J134" s="182">
        <v>3.7637848620000001</v>
      </c>
      <c r="K134" s="181">
        <v>3</v>
      </c>
      <c r="L134" s="182">
        <v>3.76378486205728</v>
      </c>
      <c r="M134" s="181">
        <v>2</v>
      </c>
      <c r="N134" s="182">
        <v>2.5091899080000002</v>
      </c>
      <c r="O134" s="181">
        <v>2</v>
      </c>
      <c r="P134" s="182">
        <v>2.5164196381388502</v>
      </c>
      <c r="Q134" s="181">
        <v>2</v>
      </c>
      <c r="R134" s="70">
        <v>2.5164196381388559</v>
      </c>
      <c r="S134" s="181">
        <v>2</v>
      </c>
      <c r="T134" s="70">
        <v>2.5164196381388559</v>
      </c>
      <c r="U134" s="6"/>
      <c r="V134" s="6"/>
      <c r="W134" s="6"/>
      <c r="X134" s="6"/>
      <c r="Y134" s="6"/>
      <c r="Z134" s="6"/>
      <c r="AA134" s="6"/>
      <c r="AB134" s="6"/>
      <c r="AC134" s="6"/>
      <c r="AD134" s="6"/>
      <c r="AE134" s="6"/>
      <c r="AF134" s="6"/>
      <c r="AG134" s="6"/>
      <c r="AH134" s="6"/>
    </row>
    <row r="135" spans="1:34" ht="29.25" customHeight="1">
      <c r="A135" s="179" t="s">
        <v>866</v>
      </c>
      <c r="B135" s="183" t="s">
        <v>40</v>
      </c>
      <c r="C135" s="184">
        <v>76</v>
      </c>
      <c r="D135" s="185">
        <v>9.1195221370400201</v>
      </c>
      <c r="E135" s="184">
        <v>76</v>
      </c>
      <c r="F135" s="185">
        <v>9.1195221370400201</v>
      </c>
      <c r="G135" s="184">
        <v>65</v>
      </c>
      <c r="H135" s="186">
        <v>7.8481183834325012</v>
      </c>
      <c r="I135" s="184">
        <v>57</v>
      </c>
      <c r="J135" s="186">
        <v>6.882196120856193</v>
      </c>
      <c r="K135" s="184">
        <v>46</v>
      </c>
      <c r="L135" s="186">
        <v>5.5540530098137699</v>
      </c>
      <c r="M135" s="184">
        <v>46</v>
      </c>
      <c r="N135" s="186">
        <v>5.5540530098137699</v>
      </c>
      <c r="O135" s="184">
        <v>42</v>
      </c>
      <c r="P135" s="186">
        <v>5.1024994958244552</v>
      </c>
      <c r="Q135" s="184">
        <v>35</v>
      </c>
      <c r="R135" s="185">
        <v>4.2520829131870457</v>
      </c>
      <c r="S135" s="184">
        <v>20</v>
      </c>
      <c r="T135" s="185">
        <v>2.4297616646783116</v>
      </c>
      <c r="U135" s="6"/>
      <c r="V135" s="6"/>
      <c r="W135" s="6"/>
      <c r="X135" s="6"/>
      <c r="Y135" s="6"/>
      <c r="Z135" s="6"/>
      <c r="AA135" s="6"/>
      <c r="AB135" s="6"/>
      <c r="AC135" s="6"/>
      <c r="AD135" s="6"/>
      <c r="AE135" s="6"/>
      <c r="AF135" s="6"/>
      <c r="AG135" s="6"/>
      <c r="AH135" s="6"/>
    </row>
    <row r="136" spans="1:34" ht="13.5" customHeight="1">
      <c r="A136" s="179" t="s">
        <v>868</v>
      </c>
      <c r="B136" s="180" t="s">
        <v>260</v>
      </c>
      <c r="C136" s="181">
        <v>4</v>
      </c>
      <c r="D136" s="70">
        <v>3.1167940656241</v>
      </c>
      <c r="E136" s="181">
        <v>4</v>
      </c>
      <c r="F136" s="70">
        <v>3.1167940656241</v>
      </c>
      <c r="G136" s="181">
        <v>4</v>
      </c>
      <c r="H136" s="182">
        <v>3.12700323644835</v>
      </c>
      <c r="I136" s="181">
        <v>2</v>
      </c>
      <c r="J136" s="182">
        <v>1.5635016180000001</v>
      </c>
      <c r="K136" s="181">
        <v>2</v>
      </c>
      <c r="L136" s="182">
        <v>1.5635016182241701</v>
      </c>
      <c r="M136" s="181">
        <v>2</v>
      </c>
      <c r="N136" s="182">
        <v>1.5635016180000001</v>
      </c>
      <c r="O136" s="181">
        <v>2</v>
      </c>
      <c r="P136" s="182">
        <v>1.5729329694615</v>
      </c>
      <c r="Q136" s="181">
        <v>3</v>
      </c>
      <c r="R136" s="70">
        <v>2.3593994541922596</v>
      </c>
      <c r="S136" s="181">
        <v>1</v>
      </c>
      <c r="T136" s="70">
        <v>0.7864664847307532</v>
      </c>
      <c r="U136" s="6"/>
      <c r="V136" s="6"/>
      <c r="W136" s="6"/>
      <c r="X136" s="6"/>
      <c r="Y136" s="6"/>
      <c r="Z136" s="6"/>
      <c r="AA136" s="6"/>
      <c r="AB136" s="6"/>
      <c r="AC136" s="6"/>
      <c r="AD136" s="6"/>
      <c r="AE136" s="6"/>
      <c r="AF136" s="6"/>
      <c r="AG136" s="6"/>
      <c r="AH136" s="6"/>
    </row>
    <row r="137" spans="1:34" ht="13.5" customHeight="1">
      <c r="A137" s="179" t="s">
        <v>870</v>
      </c>
      <c r="B137" s="180" t="s">
        <v>261</v>
      </c>
      <c r="C137" s="181">
        <v>19</v>
      </c>
      <c r="D137" s="70">
        <v>16.0635779506256</v>
      </c>
      <c r="E137" s="181">
        <v>19</v>
      </c>
      <c r="F137" s="70">
        <v>16.0635779506256</v>
      </c>
      <c r="G137" s="181">
        <v>19</v>
      </c>
      <c r="H137" s="182">
        <v>16.175857107586477</v>
      </c>
      <c r="I137" s="181">
        <v>19</v>
      </c>
      <c r="J137" s="182">
        <v>16.175857109999999</v>
      </c>
      <c r="K137" s="181">
        <v>12</v>
      </c>
      <c r="L137" s="182">
        <v>10.216330804791401</v>
      </c>
      <c r="M137" s="181">
        <v>13</v>
      </c>
      <c r="N137" s="182">
        <v>11.06769171</v>
      </c>
      <c r="O137" s="181">
        <v>13</v>
      </c>
      <c r="P137" s="182">
        <v>11.1264218283278</v>
      </c>
      <c r="Q137" s="181">
        <v>8</v>
      </c>
      <c r="R137" s="70">
        <v>6.8470288174325358</v>
      </c>
      <c r="S137" s="181">
        <v>4</v>
      </c>
      <c r="T137" s="70">
        <v>3.4235144087162674</v>
      </c>
      <c r="U137" s="6"/>
      <c r="V137" s="6"/>
      <c r="W137" s="6"/>
      <c r="X137" s="6"/>
      <c r="Y137" s="6"/>
      <c r="Z137" s="6"/>
      <c r="AA137" s="6"/>
      <c r="AB137" s="6"/>
      <c r="AC137" s="6"/>
      <c r="AD137" s="6"/>
      <c r="AE137" s="6"/>
      <c r="AF137" s="6"/>
      <c r="AG137" s="6"/>
      <c r="AH137" s="6"/>
    </row>
    <row r="138" spans="1:34" ht="13.5" customHeight="1">
      <c r="A138" s="179" t="s">
        <v>872</v>
      </c>
      <c r="B138" s="180" t="s">
        <v>262</v>
      </c>
      <c r="C138" s="181">
        <v>8</v>
      </c>
      <c r="D138" s="70">
        <v>6.9791584879653099</v>
      </c>
      <c r="E138" s="181">
        <v>8</v>
      </c>
      <c r="F138" s="70">
        <v>6.9791584879653099</v>
      </c>
      <c r="G138" s="181">
        <v>7</v>
      </c>
      <c r="H138" s="182">
        <v>6.1385739215841024</v>
      </c>
      <c r="I138" s="181">
        <v>7</v>
      </c>
      <c r="J138" s="182">
        <v>6.138573922</v>
      </c>
      <c r="K138" s="181">
        <v>7</v>
      </c>
      <c r="L138" s="182">
        <v>6.1385739215840998</v>
      </c>
      <c r="M138" s="181">
        <v>7</v>
      </c>
      <c r="N138" s="182">
        <v>6.138573922</v>
      </c>
      <c r="O138" s="181">
        <v>7</v>
      </c>
      <c r="P138" s="182">
        <v>6.1798149586835196</v>
      </c>
      <c r="Q138" s="181">
        <v>6</v>
      </c>
      <c r="R138" s="70">
        <v>5.2969842503001621</v>
      </c>
      <c r="S138" s="181">
        <v>6</v>
      </c>
      <c r="T138" s="70">
        <v>5.296984250300163</v>
      </c>
      <c r="U138" s="6"/>
      <c r="V138" s="6"/>
      <c r="W138" s="6"/>
      <c r="X138" s="6"/>
      <c r="Y138" s="6"/>
      <c r="Z138" s="6"/>
      <c r="AA138" s="6"/>
      <c r="AB138" s="6"/>
      <c r="AC138" s="6"/>
      <c r="AD138" s="6"/>
      <c r="AE138" s="6"/>
      <c r="AF138" s="6"/>
      <c r="AG138" s="6"/>
      <c r="AH138" s="6"/>
    </row>
    <row r="139" spans="1:34" ht="13.5" customHeight="1">
      <c r="A139" s="179" t="s">
        <v>874</v>
      </c>
      <c r="B139" s="180" t="s">
        <v>263</v>
      </c>
      <c r="C139" s="181">
        <v>5</v>
      </c>
      <c r="D139" s="70">
        <v>4.2287231793232296</v>
      </c>
      <c r="E139" s="181">
        <v>5</v>
      </c>
      <c r="F139" s="70">
        <v>4.2287231793232296</v>
      </c>
      <c r="G139" s="181">
        <v>5</v>
      </c>
      <c r="H139" s="182">
        <v>4.2410259890072606</v>
      </c>
      <c r="I139" s="181">
        <v>5</v>
      </c>
      <c r="J139" s="182">
        <v>4.2410259889999997</v>
      </c>
      <c r="K139" s="181">
        <v>5</v>
      </c>
      <c r="L139" s="182">
        <v>4.2410259890072597</v>
      </c>
      <c r="M139" s="181">
        <v>5</v>
      </c>
      <c r="N139" s="182">
        <v>4.2410259889999997</v>
      </c>
      <c r="O139" s="181">
        <v>5</v>
      </c>
      <c r="P139" s="182">
        <v>4.2449866707418504</v>
      </c>
      <c r="Q139" s="181">
        <v>4</v>
      </c>
      <c r="R139" s="70">
        <v>3.395989336593483</v>
      </c>
      <c r="S139" s="181">
        <v>3</v>
      </c>
      <c r="T139" s="70">
        <v>2.5469920024451125</v>
      </c>
      <c r="U139" s="6"/>
      <c r="V139" s="6"/>
      <c r="W139" s="6"/>
      <c r="X139" s="6"/>
      <c r="Y139" s="6"/>
      <c r="Z139" s="6"/>
      <c r="AA139" s="6"/>
      <c r="AB139" s="6"/>
      <c r="AC139" s="6"/>
      <c r="AD139" s="6"/>
      <c r="AE139" s="6"/>
      <c r="AF139" s="6"/>
      <c r="AG139" s="6"/>
      <c r="AH139" s="6"/>
    </row>
    <row r="140" spans="1:34" ht="13.5" customHeight="1">
      <c r="A140" s="179" t="s">
        <v>876</v>
      </c>
      <c r="B140" s="180" t="s">
        <v>264</v>
      </c>
      <c r="C140" s="181">
        <v>11</v>
      </c>
      <c r="D140" s="70">
        <v>10.0593501659793</v>
      </c>
      <c r="E140" s="181">
        <v>11</v>
      </c>
      <c r="F140" s="70">
        <v>10.0593501659793</v>
      </c>
      <c r="G140" s="181">
        <v>10</v>
      </c>
      <c r="H140" s="182">
        <v>9.1480427762480225</v>
      </c>
      <c r="I140" s="181">
        <v>9</v>
      </c>
      <c r="J140" s="182">
        <v>8.2332384990000005</v>
      </c>
      <c r="K140" s="181">
        <v>7</v>
      </c>
      <c r="L140" s="182">
        <v>6.4036299433736099</v>
      </c>
      <c r="M140" s="181">
        <v>6</v>
      </c>
      <c r="N140" s="182">
        <v>5.4888256660000003</v>
      </c>
      <c r="O140" s="181">
        <v>6</v>
      </c>
      <c r="P140" s="182">
        <v>5.5126285131522099</v>
      </c>
      <c r="Q140" s="181">
        <v>8</v>
      </c>
      <c r="R140" s="70">
        <v>7.3501713508696174</v>
      </c>
      <c r="S140" s="181">
        <v>3</v>
      </c>
      <c r="T140" s="70">
        <v>2.7563142565761063</v>
      </c>
      <c r="U140" s="6"/>
      <c r="V140" s="6"/>
      <c r="W140" s="6"/>
      <c r="X140" s="6"/>
      <c r="Y140" s="6"/>
      <c r="Z140" s="6"/>
      <c r="AA140" s="6"/>
      <c r="AB140" s="6"/>
      <c r="AC140" s="6"/>
      <c r="AD140" s="6"/>
      <c r="AE140" s="6"/>
      <c r="AF140" s="6"/>
      <c r="AG140" s="6"/>
      <c r="AH140" s="6"/>
    </row>
    <row r="141" spans="1:34" ht="13.5" customHeight="1">
      <c r="A141" s="179" t="s">
        <v>878</v>
      </c>
      <c r="B141" s="180" t="s">
        <v>265</v>
      </c>
      <c r="C141" s="181">
        <v>11</v>
      </c>
      <c r="D141" s="70">
        <v>8.9338650336644303</v>
      </c>
      <c r="E141" s="181">
        <v>11</v>
      </c>
      <c r="F141" s="70">
        <v>8.9338650336644303</v>
      </c>
      <c r="G141" s="181">
        <v>9</v>
      </c>
      <c r="H141" s="182">
        <v>7.3516798588477474</v>
      </c>
      <c r="I141" s="181">
        <v>9</v>
      </c>
      <c r="J141" s="182">
        <v>7.3516798589999999</v>
      </c>
      <c r="K141" s="181">
        <v>7</v>
      </c>
      <c r="L141" s="182">
        <v>5.7179732235482401</v>
      </c>
      <c r="M141" s="181">
        <v>7</v>
      </c>
      <c r="N141" s="182">
        <v>5.7179732239999996</v>
      </c>
      <c r="O141" s="181">
        <v>6</v>
      </c>
      <c r="P141" s="182">
        <v>4.9355905434085097</v>
      </c>
      <c r="Q141" s="181">
        <v>4</v>
      </c>
      <c r="R141" s="70">
        <v>3.2903936956056796</v>
      </c>
      <c r="S141" s="181">
        <v>1</v>
      </c>
      <c r="T141" s="70">
        <v>0.8225984239014198</v>
      </c>
      <c r="U141" s="6"/>
      <c r="V141" s="6"/>
      <c r="W141" s="6"/>
      <c r="X141" s="6"/>
      <c r="Y141" s="6"/>
      <c r="Z141" s="6"/>
      <c r="AA141" s="6"/>
      <c r="AB141" s="6"/>
      <c r="AC141" s="6"/>
      <c r="AD141" s="6"/>
      <c r="AE141" s="6"/>
      <c r="AF141" s="6"/>
      <c r="AG141" s="6"/>
      <c r="AH141" s="6"/>
    </row>
    <row r="142" spans="1:34" ht="13.5" customHeight="1">
      <c r="A142" s="187" t="s">
        <v>880</v>
      </c>
      <c r="B142" s="188" t="s">
        <v>266</v>
      </c>
      <c r="C142" s="181">
        <v>18</v>
      </c>
      <c r="D142" s="189">
        <v>14.825064241945</v>
      </c>
      <c r="E142" s="181">
        <v>18</v>
      </c>
      <c r="F142" s="189">
        <v>14.825064241945</v>
      </c>
      <c r="G142" s="181">
        <v>11</v>
      </c>
      <c r="H142" s="190">
        <v>9.2294267686937843</v>
      </c>
      <c r="I142" s="181">
        <v>6</v>
      </c>
      <c r="J142" s="190">
        <v>5.0342327830000002</v>
      </c>
      <c r="K142" s="181">
        <v>6</v>
      </c>
      <c r="L142" s="190">
        <v>5.0342327829238798</v>
      </c>
      <c r="M142" s="181">
        <v>6</v>
      </c>
      <c r="N142" s="190">
        <v>5.0342327830000002</v>
      </c>
      <c r="O142" s="181">
        <v>3</v>
      </c>
      <c r="P142" s="190">
        <v>2.5494811805797499</v>
      </c>
      <c r="Q142" s="181">
        <v>2</v>
      </c>
      <c r="R142" s="70">
        <v>1.6996541203865012</v>
      </c>
      <c r="S142" s="181">
        <v>2</v>
      </c>
      <c r="T142" s="70">
        <v>1.6996541203865014</v>
      </c>
      <c r="U142" s="6"/>
      <c r="V142" s="6"/>
      <c r="W142" s="6"/>
      <c r="X142" s="6"/>
      <c r="Y142" s="6"/>
      <c r="Z142" s="6"/>
      <c r="AA142" s="6"/>
      <c r="AB142" s="6"/>
      <c r="AC142" s="6"/>
      <c r="AD142" s="6"/>
      <c r="AE142" s="6"/>
      <c r="AF142" s="6"/>
      <c r="AG142" s="6"/>
      <c r="AH142" s="6"/>
    </row>
    <row r="143" spans="1:34" ht="29.25" customHeight="1">
      <c r="A143" s="174" t="s">
        <v>882</v>
      </c>
      <c r="B143" s="191" t="s">
        <v>62</v>
      </c>
      <c r="C143" s="192">
        <v>467</v>
      </c>
      <c r="D143" s="177">
        <v>7.8330352474845002</v>
      </c>
      <c r="E143" s="192">
        <v>427</v>
      </c>
      <c r="F143" s="177">
        <v>7.1621114575500604</v>
      </c>
      <c r="G143" s="192">
        <v>384</v>
      </c>
      <c r="H143" s="178">
        <v>6.4711426639233967</v>
      </c>
      <c r="I143" s="192">
        <v>352</v>
      </c>
      <c r="J143" s="178">
        <v>5.9318807752631137</v>
      </c>
      <c r="K143" s="192">
        <v>321</v>
      </c>
      <c r="L143" s="178">
        <v>5.4094708206234641</v>
      </c>
      <c r="M143" s="192">
        <v>281</v>
      </c>
      <c r="N143" s="178">
        <v>4.73539345979811</v>
      </c>
      <c r="O143" s="192">
        <v>275</v>
      </c>
      <c r="P143" s="178">
        <v>4.6604189936986051</v>
      </c>
      <c r="Q143" s="192">
        <v>258</v>
      </c>
      <c r="R143" s="177">
        <v>4.3723203649972371</v>
      </c>
      <c r="S143" s="192">
        <v>229</v>
      </c>
      <c r="T143" s="177">
        <v>3.8808579983890201</v>
      </c>
      <c r="U143" s="6"/>
      <c r="V143" s="6"/>
      <c r="W143" s="6"/>
      <c r="X143" s="6"/>
      <c r="Y143" s="6"/>
      <c r="Z143" s="6"/>
      <c r="AA143" s="6"/>
      <c r="AB143" s="6"/>
      <c r="AC143" s="6"/>
      <c r="AD143" s="6"/>
      <c r="AE143" s="6"/>
      <c r="AF143" s="6"/>
      <c r="AG143" s="6"/>
      <c r="AH143" s="6"/>
    </row>
    <row r="144" spans="1:34" ht="13.5" customHeight="1">
      <c r="A144" s="179" t="s">
        <v>883</v>
      </c>
      <c r="B144" s="180" t="s">
        <v>412</v>
      </c>
      <c r="C144" s="181">
        <v>14</v>
      </c>
      <c r="D144" s="70">
        <v>7.2308447176096902</v>
      </c>
      <c r="E144" s="181">
        <v>13</v>
      </c>
      <c r="F144" s="70">
        <v>6.7143558092089997</v>
      </c>
      <c r="G144" s="181">
        <v>10</v>
      </c>
      <c r="H144" s="182">
        <v>5.1866950897557587</v>
      </c>
      <c r="I144" s="181">
        <v>10</v>
      </c>
      <c r="J144" s="182">
        <v>5.1866950899999997</v>
      </c>
      <c r="K144" s="181">
        <v>9</v>
      </c>
      <c r="L144" s="182">
        <v>4.6680255807801796</v>
      </c>
      <c r="M144" s="181">
        <v>7</v>
      </c>
      <c r="N144" s="182">
        <v>3.6306865629999998</v>
      </c>
      <c r="O144" s="181">
        <v>7</v>
      </c>
      <c r="P144" s="182">
        <v>3.64380267246898</v>
      </c>
      <c r="Q144" s="181">
        <v>6</v>
      </c>
      <c r="R144" s="70">
        <v>3.1232594335448471</v>
      </c>
      <c r="S144" s="181">
        <v>5</v>
      </c>
      <c r="T144" s="70">
        <v>2.6027161946207062</v>
      </c>
      <c r="U144" s="6"/>
      <c r="V144" s="6"/>
      <c r="W144" s="6"/>
      <c r="X144" s="6"/>
      <c r="Y144" s="6"/>
      <c r="Z144" s="6"/>
      <c r="AA144" s="6"/>
      <c r="AB144" s="6"/>
      <c r="AC144" s="6"/>
      <c r="AD144" s="6"/>
      <c r="AE144" s="6"/>
      <c r="AF144" s="6"/>
      <c r="AG144" s="6"/>
      <c r="AH144" s="6"/>
    </row>
    <row r="145" spans="1:34" ht="13.5" customHeight="1">
      <c r="A145" s="179" t="s">
        <v>885</v>
      </c>
      <c r="B145" s="180" t="s">
        <v>413</v>
      </c>
      <c r="C145" s="181">
        <v>23</v>
      </c>
      <c r="D145" s="70">
        <v>7.0678979149701204</v>
      </c>
      <c r="E145" s="181">
        <v>21</v>
      </c>
      <c r="F145" s="70">
        <v>6.4532980962770603</v>
      </c>
      <c r="G145" s="181">
        <v>21</v>
      </c>
      <c r="H145" s="182">
        <v>6.4988116458704699</v>
      </c>
      <c r="I145" s="181">
        <v>21</v>
      </c>
      <c r="J145" s="182">
        <v>6.4988116460000001</v>
      </c>
      <c r="K145" s="181">
        <v>19</v>
      </c>
      <c r="L145" s="182">
        <v>5.8798772034066102</v>
      </c>
      <c r="M145" s="181">
        <v>19</v>
      </c>
      <c r="N145" s="182">
        <v>5.8798772030000004</v>
      </c>
      <c r="O145" s="181">
        <v>17</v>
      </c>
      <c r="P145" s="182">
        <v>5.3079550634768902</v>
      </c>
      <c r="Q145" s="181">
        <v>17</v>
      </c>
      <c r="R145" s="70">
        <v>5.3079550634768982</v>
      </c>
      <c r="S145" s="181">
        <v>14</v>
      </c>
      <c r="T145" s="70">
        <v>4.3712571110986218</v>
      </c>
      <c r="U145" s="6"/>
      <c r="V145" s="6"/>
      <c r="W145" s="6"/>
      <c r="X145" s="6"/>
      <c r="Y145" s="6"/>
      <c r="Z145" s="6"/>
      <c r="AA145" s="6"/>
      <c r="AB145" s="6"/>
      <c r="AC145" s="6"/>
      <c r="AD145" s="6"/>
      <c r="AE145" s="6"/>
      <c r="AF145" s="6"/>
      <c r="AG145" s="6"/>
      <c r="AH145" s="6"/>
    </row>
    <row r="146" spans="1:34" ht="13.5" customHeight="1">
      <c r="A146" s="179" t="s">
        <v>887</v>
      </c>
      <c r="B146" s="180" t="s">
        <v>414</v>
      </c>
      <c r="C146" s="181">
        <v>10</v>
      </c>
      <c r="D146" s="70">
        <v>3.8967820373935198</v>
      </c>
      <c r="E146" s="181">
        <v>8</v>
      </c>
      <c r="F146" s="70">
        <v>3.1174256299148202</v>
      </c>
      <c r="G146" s="181">
        <v>8</v>
      </c>
      <c r="H146" s="182">
        <v>3.1204290589956116</v>
      </c>
      <c r="I146" s="181">
        <v>6</v>
      </c>
      <c r="J146" s="182">
        <v>2.3403217939999998</v>
      </c>
      <c r="K146" s="181">
        <v>5</v>
      </c>
      <c r="L146" s="182">
        <v>1.9502681618722499</v>
      </c>
      <c r="M146" s="181">
        <v>4</v>
      </c>
      <c r="N146" s="182">
        <v>1.560214529</v>
      </c>
      <c r="O146" s="181">
        <v>4</v>
      </c>
      <c r="P146" s="182">
        <v>1.56351995246899</v>
      </c>
      <c r="Q146" s="181">
        <v>3</v>
      </c>
      <c r="R146" s="70">
        <v>1.1726399643517451</v>
      </c>
      <c r="S146" s="181">
        <v>5</v>
      </c>
      <c r="T146" s="70">
        <v>1.9543999405862416</v>
      </c>
      <c r="U146" s="6"/>
      <c r="V146" s="6"/>
      <c r="W146" s="6"/>
      <c r="X146" s="6"/>
      <c r="Y146" s="6"/>
      <c r="Z146" s="6"/>
      <c r="AA146" s="6"/>
      <c r="AB146" s="6"/>
      <c r="AC146" s="6"/>
      <c r="AD146" s="6"/>
      <c r="AE146" s="6"/>
      <c r="AF146" s="6"/>
      <c r="AG146" s="6"/>
      <c r="AH146" s="6"/>
    </row>
    <row r="147" spans="1:34" ht="13.5" customHeight="1">
      <c r="A147" s="179" t="s">
        <v>889</v>
      </c>
      <c r="B147" s="180" t="s">
        <v>415</v>
      </c>
      <c r="C147" s="181">
        <v>7</v>
      </c>
      <c r="D147" s="70">
        <v>3.86053540110963</v>
      </c>
      <c r="E147" s="181">
        <v>7</v>
      </c>
      <c r="F147" s="70">
        <v>3.86053540110963</v>
      </c>
      <c r="G147" s="181">
        <v>5</v>
      </c>
      <c r="H147" s="182">
        <v>2.7800326931844719</v>
      </c>
      <c r="I147" s="181">
        <v>5</v>
      </c>
      <c r="J147" s="182">
        <v>2.7800326929999999</v>
      </c>
      <c r="K147" s="181">
        <v>5</v>
      </c>
      <c r="L147" s="182">
        <v>2.7800326931844701</v>
      </c>
      <c r="M147" s="181">
        <v>5</v>
      </c>
      <c r="N147" s="182">
        <v>2.7800326929999999</v>
      </c>
      <c r="O147" s="181">
        <v>4</v>
      </c>
      <c r="P147" s="182">
        <v>2.2497314383095501</v>
      </c>
      <c r="Q147" s="181">
        <v>4</v>
      </c>
      <c r="R147" s="70">
        <v>2.2497314383095515</v>
      </c>
      <c r="S147" s="181">
        <v>2</v>
      </c>
      <c r="T147" s="70">
        <v>1.124865719154776</v>
      </c>
      <c r="U147" s="6"/>
      <c r="V147" s="6"/>
      <c r="W147" s="6"/>
      <c r="X147" s="6"/>
      <c r="Y147" s="6"/>
      <c r="Z147" s="6"/>
      <c r="AA147" s="6"/>
      <c r="AB147" s="6"/>
      <c r="AC147" s="6"/>
      <c r="AD147" s="6"/>
      <c r="AE147" s="6"/>
      <c r="AF147" s="6"/>
      <c r="AG147" s="6"/>
      <c r="AH147" s="6"/>
    </row>
    <row r="148" spans="1:34" ht="29.25" customHeight="1">
      <c r="A148" s="179" t="s">
        <v>891</v>
      </c>
      <c r="B148" s="183" t="s">
        <v>45</v>
      </c>
      <c r="C148" s="184">
        <v>97</v>
      </c>
      <c r="D148" s="185">
        <v>10.9831380523839</v>
      </c>
      <c r="E148" s="184">
        <v>85</v>
      </c>
      <c r="F148" s="185">
        <v>9.6243993242539396</v>
      </c>
      <c r="G148" s="184">
        <v>83</v>
      </c>
      <c r="H148" s="186">
        <v>9.436536450043203</v>
      </c>
      <c r="I148" s="184">
        <v>81</v>
      </c>
      <c r="J148" s="186">
        <v>9.2091500295602344</v>
      </c>
      <c r="K148" s="184">
        <v>78</v>
      </c>
      <c r="L148" s="186">
        <v>8.8680703988357816</v>
      </c>
      <c r="M148" s="184">
        <v>52</v>
      </c>
      <c r="N148" s="186">
        <v>5.9120469325571881</v>
      </c>
      <c r="O148" s="184">
        <v>51</v>
      </c>
      <c r="P148" s="186">
        <v>5.8271129854356456</v>
      </c>
      <c r="Q148" s="184">
        <v>45</v>
      </c>
      <c r="R148" s="185">
        <v>5.1415702812667456</v>
      </c>
      <c r="S148" s="184">
        <v>42</v>
      </c>
      <c r="T148" s="185">
        <v>4.7987989291822961</v>
      </c>
      <c r="U148" s="6"/>
      <c r="V148" s="6"/>
      <c r="W148" s="6"/>
      <c r="X148" s="6"/>
      <c r="Y148" s="6"/>
      <c r="Z148" s="6"/>
      <c r="AA148" s="6"/>
      <c r="AB148" s="6"/>
      <c r="AC148" s="6"/>
      <c r="AD148" s="6"/>
      <c r="AE148" s="6"/>
      <c r="AF148" s="6"/>
      <c r="AG148" s="6"/>
      <c r="AH148" s="6"/>
    </row>
    <row r="149" spans="1:34" ht="13.5" customHeight="1">
      <c r="A149" s="179" t="s">
        <v>893</v>
      </c>
      <c r="B149" s="180" t="s">
        <v>356</v>
      </c>
      <c r="C149" s="181">
        <v>9</v>
      </c>
      <c r="D149" s="70">
        <v>8.8683930471798504</v>
      </c>
      <c r="E149" s="181">
        <v>9</v>
      </c>
      <c r="F149" s="70">
        <v>8.8683930471798504</v>
      </c>
      <c r="G149" s="181">
        <v>9</v>
      </c>
      <c r="H149" s="182">
        <v>8.9319386276572512</v>
      </c>
      <c r="I149" s="181">
        <v>8</v>
      </c>
      <c r="J149" s="182">
        <v>7.9395010020000001</v>
      </c>
      <c r="K149" s="181">
        <v>7</v>
      </c>
      <c r="L149" s="182">
        <v>6.9470633770667503</v>
      </c>
      <c r="M149" s="181">
        <v>7</v>
      </c>
      <c r="N149" s="182">
        <v>6.9470633770000001</v>
      </c>
      <c r="O149" s="181">
        <v>7</v>
      </c>
      <c r="P149" s="182">
        <v>6.9923783076446604</v>
      </c>
      <c r="Q149" s="181">
        <v>7</v>
      </c>
      <c r="R149" s="70">
        <v>6.9923783076446675</v>
      </c>
      <c r="S149" s="181">
        <v>5</v>
      </c>
      <c r="T149" s="70">
        <v>4.9945559340319052</v>
      </c>
      <c r="U149" s="6"/>
      <c r="V149" s="6"/>
      <c r="W149" s="6"/>
      <c r="X149" s="6"/>
      <c r="Y149" s="6"/>
      <c r="Z149" s="6"/>
      <c r="AA149" s="6"/>
      <c r="AB149" s="6"/>
      <c r="AC149" s="6"/>
      <c r="AD149" s="6"/>
      <c r="AE149" s="6"/>
      <c r="AF149" s="6"/>
      <c r="AG149" s="6"/>
      <c r="AH149" s="6"/>
    </row>
    <row r="150" spans="1:34" ht="13.5" customHeight="1">
      <c r="A150" s="179" t="s">
        <v>895</v>
      </c>
      <c r="B150" s="180" t="s">
        <v>357</v>
      </c>
      <c r="C150" s="181">
        <v>8</v>
      </c>
      <c r="D150" s="70">
        <v>6.6157802899365699</v>
      </c>
      <c r="E150" s="181">
        <v>8</v>
      </c>
      <c r="F150" s="70">
        <v>6.6157802899365699</v>
      </c>
      <c r="G150" s="181">
        <v>6</v>
      </c>
      <c r="H150" s="182">
        <v>5.0102710556641119</v>
      </c>
      <c r="I150" s="181">
        <v>6</v>
      </c>
      <c r="J150" s="182">
        <v>5.0102710559999997</v>
      </c>
      <c r="K150" s="181">
        <v>5</v>
      </c>
      <c r="L150" s="182">
        <v>4.1752258797200898</v>
      </c>
      <c r="M150" s="181">
        <v>5</v>
      </c>
      <c r="N150" s="182">
        <v>4.1752258800000002</v>
      </c>
      <c r="O150" s="181">
        <v>5</v>
      </c>
      <c r="P150" s="182">
        <v>4.2167760217248302</v>
      </c>
      <c r="Q150" s="181">
        <v>4</v>
      </c>
      <c r="R150" s="70">
        <v>3.3734208173798641</v>
      </c>
      <c r="S150" s="181">
        <v>4</v>
      </c>
      <c r="T150" s="70">
        <v>3.3734208173798641</v>
      </c>
      <c r="U150" s="6"/>
      <c r="V150" s="6"/>
      <c r="W150" s="6"/>
      <c r="X150" s="6"/>
      <c r="Y150" s="6"/>
      <c r="Z150" s="6"/>
      <c r="AA150" s="6"/>
      <c r="AB150" s="6"/>
      <c r="AC150" s="6"/>
      <c r="AD150" s="6"/>
      <c r="AE150" s="6"/>
      <c r="AF150" s="6"/>
      <c r="AG150" s="6"/>
      <c r="AH150" s="6"/>
    </row>
    <row r="151" spans="1:34" ht="13.5" customHeight="1">
      <c r="A151" s="179" t="s">
        <v>897</v>
      </c>
      <c r="B151" s="180" t="s">
        <v>358</v>
      </c>
      <c r="C151" s="181">
        <v>2</v>
      </c>
      <c r="D151" s="70">
        <v>1.8932760301788201</v>
      </c>
      <c r="E151" s="181">
        <v>3</v>
      </c>
      <c r="F151" s="70">
        <v>2.8399140452682299</v>
      </c>
      <c r="G151" s="181">
        <v>3</v>
      </c>
      <c r="H151" s="182">
        <v>2.8637977776929242</v>
      </c>
      <c r="I151" s="181">
        <v>3</v>
      </c>
      <c r="J151" s="182">
        <v>2.8637977779999999</v>
      </c>
      <c r="K151" s="181">
        <v>3</v>
      </c>
      <c r="L151" s="182">
        <v>2.8637977776929202</v>
      </c>
      <c r="M151" s="181">
        <v>2</v>
      </c>
      <c r="N151" s="182">
        <v>1.909198518</v>
      </c>
      <c r="O151" s="181">
        <v>2</v>
      </c>
      <c r="P151" s="182">
        <v>1.9237243303034599</v>
      </c>
      <c r="Q151" s="181">
        <v>1</v>
      </c>
      <c r="R151" s="70">
        <v>0.96186216515173373</v>
      </c>
      <c r="S151" s="181">
        <v>1</v>
      </c>
      <c r="T151" s="70">
        <v>0.96186216515173384</v>
      </c>
      <c r="U151" s="6"/>
      <c r="V151" s="6"/>
      <c r="W151" s="6"/>
      <c r="X151" s="6"/>
      <c r="Y151" s="6"/>
      <c r="Z151" s="6"/>
      <c r="AA151" s="6"/>
      <c r="AB151" s="6"/>
      <c r="AC151" s="6"/>
      <c r="AD151" s="6"/>
      <c r="AE151" s="6"/>
      <c r="AF151" s="6"/>
      <c r="AG151" s="6"/>
      <c r="AH151" s="6"/>
    </row>
    <row r="152" spans="1:34" ht="13.5" customHeight="1">
      <c r="A152" s="179" t="s">
        <v>899</v>
      </c>
      <c r="B152" s="180" t="s">
        <v>359</v>
      </c>
      <c r="C152" s="181">
        <v>22</v>
      </c>
      <c r="D152" s="70">
        <v>16.973998919836401</v>
      </c>
      <c r="E152" s="181">
        <v>22</v>
      </c>
      <c r="F152" s="70">
        <v>16.973998919836401</v>
      </c>
      <c r="G152" s="181">
        <v>21</v>
      </c>
      <c r="H152" s="182">
        <v>16.223607666813454</v>
      </c>
      <c r="I152" s="181">
        <v>20</v>
      </c>
      <c r="J152" s="182">
        <v>15.451054920000001</v>
      </c>
      <c r="K152" s="181">
        <v>20</v>
      </c>
      <c r="L152" s="182">
        <v>15.4510549207747</v>
      </c>
      <c r="M152" s="181">
        <v>19</v>
      </c>
      <c r="N152" s="182">
        <v>14.67850217</v>
      </c>
      <c r="O152" s="181">
        <v>19</v>
      </c>
      <c r="P152" s="182">
        <v>14.6729477179705</v>
      </c>
      <c r="Q152" s="181">
        <v>19</v>
      </c>
      <c r="R152" s="70">
        <v>14.6729477179705</v>
      </c>
      <c r="S152" s="181">
        <v>19</v>
      </c>
      <c r="T152" s="70">
        <v>14.6729477179705</v>
      </c>
      <c r="U152" s="6"/>
      <c r="V152" s="6"/>
      <c r="W152" s="6"/>
      <c r="X152" s="6"/>
      <c r="Y152" s="6"/>
      <c r="Z152" s="6"/>
      <c r="AA152" s="6"/>
      <c r="AB152" s="6"/>
      <c r="AC152" s="6"/>
      <c r="AD152" s="6"/>
      <c r="AE152" s="6"/>
      <c r="AF152" s="6"/>
      <c r="AG152" s="6"/>
      <c r="AH152" s="6"/>
    </row>
    <row r="153" spans="1:34" ht="13.5" customHeight="1">
      <c r="A153" s="179" t="s">
        <v>901</v>
      </c>
      <c r="B153" s="180" t="s">
        <v>360</v>
      </c>
      <c r="C153" s="181">
        <v>31</v>
      </c>
      <c r="D153" s="70">
        <v>27.587679876122401</v>
      </c>
      <c r="E153" s="181">
        <v>29</v>
      </c>
      <c r="F153" s="70">
        <v>25.8078295615339</v>
      </c>
      <c r="G153" s="181">
        <v>31</v>
      </c>
      <c r="H153" s="182">
        <v>27.571240527944788</v>
      </c>
      <c r="I153" s="181">
        <v>31</v>
      </c>
      <c r="J153" s="182">
        <v>27.571240530000001</v>
      </c>
      <c r="K153" s="181">
        <v>31</v>
      </c>
      <c r="L153" s="182">
        <v>27.571240527944699</v>
      </c>
      <c r="M153" s="181">
        <v>9</v>
      </c>
      <c r="N153" s="182">
        <v>8.0045537020000008</v>
      </c>
      <c r="O153" s="181">
        <v>8</v>
      </c>
      <c r="P153" s="182">
        <v>7.1348304585912201</v>
      </c>
      <c r="Q153" s="181">
        <v>5</v>
      </c>
      <c r="R153" s="70">
        <v>4.459269036619518</v>
      </c>
      <c r="S153" s="181">
        <v>5</v>
      </c>
      <c r="T153" s="70">
        <v>4.459269036619518</v>
      </c>
      <c r="U153" s="6"/>
      <c r="V153" s="6"/>
      <c r="W153" s="6"/>
      <c r="X153" s="6"/>
      <c r="Y153" s="6"/>
      <c r="Z153" s="6"/>
      <c r="AA153" s="6"/>
      <c r="AB153" s="6"/>
      <c r="AC153" s="6"/>
      <c r="AD153" s="6"/>
      <c r="AE153" s="6"/>
      <c r="AF153" s="6"/>
      <c r="AG153" s="6"/>
      <c r="AH153" s="6"/>
    </row>
    <row r="154" spans="1:34" ht="13.5" customHeight="1">
      <c r="A154" s="179" t="s">
        <v>903</v>
      </c>
      <c r="B154" s="180" t="s">
        <v>361</v>
      </c>
      <c r="C154" s="181">
        <v>19</v>
      </c>
      <c r="D154" s="70">
        <v>13.7822977266463</v>
      </c>
      <c r="E154" s="181">
        <v>8</v>
      </c>
      <c r="F154" s="70">
        <v>5.8030727270089502</v>
      </c>
      <c r="G154" s="181">
        <v>8</v>
      </c>
      <c r="H154" s="182">
        <v>5.8275058275058278</v>
      </c>
      <c r="I154" s="181">
        <v>8</v>
      </c>
      <c r="J154" s="182">
        <v>5.8275058279999996</v>
      </c>
      <c r="K154" s="181">
        <v>7</v>
      </c>
      <c r="L154" s="182">
        <v>5.09906759906759</v>
      </c>
      <c r="M154" s="181">
        <v>7</v>
      </c>
      <c r="N154" s="182">
        <v>5.0990675989999996</v>
      </c>
      <c r="O154" s="181">
        <v>7</v>
      </c>
      <c r="P154" s="182">
        <v>5.1516043567853904</v>
      </c>
      <c r="Q154" s="181">
        <v>7</v>
      </c>
      <c r="R154" s="70">
        <v>5.1516043567853984</v>
      </c>
      <c r="S154" s="181">
        <v>7</v>
      </c>
      <c r="T154" s="70">
        <v>5.1516043567853984</v>
      </c>
      <c r="U154" s="6"/>
      <c r="V154" s="6"/>
      <c r="W154" s="6"/>
      <c r="X154" s="6"/>
      <c r="Y154" s="6"/>
      <c r="Z154" s="6"/>
      <c r="AA154" s="6"/>
      <c r="AB154" s="6"/>
      <c r="AC154" s="6"/>
      <c r="AD154" s="6"/>
      <c r="AE154" s="6"/>
      <c r="AF154" s="6"/>
      <c r="AG154" s="6"/>
      <c r="AH154" s="6"/>
    </row>
    <row r="155" spans="1:34" ht="13.5" customHeight="1">
      <c r="A155" s="179" t="s">
        <v>905</v>
      </c>
      <c r="B155" s="180" t="s">
        <v>362</v>
      </c>
      <c r="C155" s="181">
        <v>2</v>
      </c>
      <c r="D155" s="70">
        <v>2.0319627744419702</v>
      </c>
      <c r="E155" s="181">
        <v>2</v>
      </c>
      <c r="F155" s="70">
        <v>2.0319627744419702</v>
      </c>
      <c r="G155" s="181">
        <v>2</v>
      </c>
      <c r="H155" s="182">
        <v>2.0317976329557577</v>
      </c>
      <c r="I155" s="181">
        <v>2</v>
      </c>
      <c r="J155" s="182">
        <v>2.031797633</v>
      </c>
      <c r="K155" s="181">
        <v>2</v>
      </c>
      <c r="L155" s="182">
        <v>2.0317976329557501</v>
      </c>
      <c r="M155" s="181">
        <v>1</v>
      </c>
      <c r="N155" s="182">
        <v>1.015898816</v>
      </c>
      <c r="O155" s="181">
        <v>1</v>
      </c>
      <c r="P155" s="182">
        <v>1.01629114708781</v>
      </c>
      <c r="Q155" s="181">
        <v>1</v>
      </c>
      <c r="R155" s="70">
        <v>1.0162911470878178</v>
      </c>
      <c r="S155" s="181">
        <v>0</v>
      </c>
      <c r="T155" s="70">
        <v>0</v>
      </c>
      <c r="U155" s="6"/>
      <c r="V155" s="6"/>
      <c r="W155" s="6"/>
      <c r="X155" s="6"/>
      <c r="Y155" s="6"/>
      <c r="Z155" s="6"/>
      <c r="AA155" s="6"/>
      <c r="AB155" s="6"/>
      <c r="AC155" s="6"/>
      <c r="AD155" s="6"/>
      <c r="AE155" s="6"/>
      <c r="AF155" s="6"/>
      <c r="AG155" s="6"/>
      <c r="AH155" s="6"/>
    </row>
    <row r="156" spans="1:34" ht="13.5" customHeight="1">
      <c r="A156" s="179" t="s">
        <v>907</v>
      </c>
      <c r="B156" s="180" t="s">
        <v>363</v>
      </c>
      <c r="C156" s="181">
        <v>4</v>
      </c>
      <c r="D156" s="70">
        <v>5.2039966694421302</v>
      </c>
      <c r="E156" s="181">
        <v>4</v>
      </c>
      <c r="F156" s="70">
        <v>5.2039966694421302</v>
      </c>
      <c r="G156" s="181">
        <v>3</v>
      </c>
      <c r="H156" s="182">
        <v>3.9115468864086784</v>
      </c>
      <c r="I156" s="181">
        <v>3</v>
      </c>
      <c r="J156" s="182">
        <v>3.911546886</v>
      </c>
      <c r="K156" s="181">
        <v>3</v>
      </c>
      <c r="L156" s="182">
        <v>3.91154688640867</v>
      </c>
      <c r="M156" s="181">
        <v>2</v>
      </c>
      <c r="N156" s="182">
        <v>2.607697924</v>
      </c>
      <c r="O156" s="181">
        <v>2</v>
      </c>
      <c r="P156" s="182">
        <v>2.6083100759018198</v>
      </c>
      <c r="Q156" s="181">
        <v>1</v>
      </c>
      <c r="R156" s="70">
        <v>1.3041550379509117</v>
      </c>
      <c r="S156" s="181">
        <v>1</v>
      </c>
      <c r="T156" s="70">
        <v>1.3041550379509115</v>
      </c>
      <c r="U156" s="6"/>
      <c r="V156" s="6"/>
      <c r="W156" s="6"/>
      <c r="X156" s="6"/>
      <c r="Y156" s="6"/>
      <c r="Z156" s="6"/>
      <c r="AA156" s="6"/>
      <c r="AB156" s="6"/>
      <c r="AC156" s="6"/>
      <c r="AD156" s="6"/>
      <c r="AE156" s="6"/>
      <c r="AF156" s="6"/>
      <c r="AG156" s="6"/>
      <c r="AH156" s="6"/>
    </row>
    <row r="157" spans="1:34" ht="29.25" customHeight="1">
      <c r="A157" s="179" t="s">
        <v>909</v>
      </c>
      <c r="B157" s="183" t="s">
        <v>49</v>
      </c>
      <c r="C157" s="184">
        <v>90</v>
      </c>
      <c r="D157" s="185">
        <v>15.416608140654301</v>
      </c>
      <c r="E157" s="184">
        <v>91</v>
      </c>
      <c r="F157" s="185">
        <v>15.587903786661601</v>
      </c>
      <c r="G157" s="184">
        <v>66</v>
      </c>
      <c r="H157" s="186">
        <v>11.420008893764502</v>
      </c>
      <c r="I157" s="184">
        <v>50</v>
      </c>
      <c r="J157" s="186">
        <v>8.6515218892155321</v>
      </c>
      <c r="K157" s="184">
        <v>48</v>
      </c>
      <c r="L157" s="186">
        <v>8.3054610136469105</v>
      </c>
      <c r="M157" s="184">
        <v>44</v>
      </c>
      <c r="N157" s="186">
        <v>7.6133392625096681</v>
      </c>
      <c r="O157" s="184">
        <v>44</v>
      </c>
      <c r="P157" s="186">
        <v>7.7056443845116549</v>
      </c>
      <c r="Q157" s="184">
        <v>43</v>
      </c>
      <c r="R157" s="185">
        <v>7.530516103045481</v>
      </c>
      <c r="S157" s="184">
        <v>42</v>
      </c>
      <c r="T157" s="185">
        <v>7.3553878215793072</v>
      </c>
      <c r="U157" s="6"/>
      <c r="V157" s="6"/>
      <c r="W157" s="6"/>
      <c r="X157" s="6"/>
      <c r="Y157" s="6"/>
      <c r="Z157" s="6"/>
      <c r="AA157" s="6"/>
      <c r="AB157" s="6"/>
      <c r="AC157" s="6"/>
      <c r="AD157" s="6"/>
      <c r="AE157" s="6"/>
      <c r="AF157" s="6"/>
      <c r="AG157" s="6"/>
      <c r="AH157" s="6"/>
    </row>
    <row r="158" spans="1:34" ht="13.5" customHeight="1">
      <c r="A158" s="179" t="s">
        <v>911</v>
      </c>
      <c r="B158" s="180" t="s">
        <v>407</v>
      </c>
      <c r="C158" s="181">
        <v>19</v>
      </c>
      <c r="D158" s="70">
        <v>29.0289066797042</v>
      </c>
      <c r="E158" s="181">
        <v>19</v>
      </c>
      <c r="F158" s="70">
        <v>29.0289066797042</v>
      </c>
      <c r="G158" s="181">
        <v>19</v>
      </c>
      <c r="H158" s="182">
        <v>29.112527580289289</v>
      </c>
      <c r="I158" s="181">
        <v>4</v>
      </c>
      <c r="J158" s="182">
        <v>6.1289531750000004</v>
      </c>
      <c r="K158" s="181">
        <v>4</v>
      </c>
      <c r="L158" s="182">
        <v>6.1289531747977399</v>
      </c>
      <c r="M158" s="181">
        <v>4</v>
      </c>
      <c r="N158" s="182">
        <v>6.1289531750000004</v>
      </c>
      <c r="O158" s="181">
        <v>4</v>
      </c>
      <c r="P158" s="182">
        <v>6.1680801850423999</v>
      </c>
      <c r="Q158" s="181">
        <v>4</v>
      </c>
      <c r="R158" s="70">
        <v>6.1680801850424052</v>
      </c>
      <c r="S158" s="181">
        <v>4</v>
      </c>
      <c r="T158" s="70">
        <v>6.1680801850424061</v>
      </c>
      <c r="U158" s="6"/>
      <c r="V158" s="6"/>
      <c r="W158" s="6"/>
      <c r="X158" s="6"/>
      <c r="Y158" s="6"/>
      <c r="Z158" s="6"/>
      <c r="AA158" s="6"/>
      <c r="AB158" s="6"/>
      <c r="AC158" s="6"/>
      <c r="AD158" s="6"/>
      <c r="AE158" s="6"/>
      <c r="AF158" s="6"/>
      <c r="AG158" s="6"/>
      <c r="AH158" s="6"/>
    </row>
    <row r="159" spans="1:34" ht="13.5" customHeight="1">
      <c r="A159" s="179" t="s">
        <v>913</v>
      </c>
      <c r="B159" s="180" t="s">
        <v>408</v>
      </c>
      <c r="C159" s="181">
        <v>6</v>
      </c>
      <c r="D159" s="70">
        <v>4.6021798992122598</v>
      </c>
      <c r="E159" s="181">
        <v>6</v>
      </c>
      <c r="F159" s="70">
        <v>4.6021798992122598</v>
      </c>
      <c r="G159" s="181">
        <v>6</v>
      </c>
      <c r="H159" s="182">
        <v>4.6195422033676463</v>
      </c>
      <c r="I159" s="181">
        <v>6</v>
      </c>
      <c r="J159" s="182">
        <v>4.619542203</v>
      </c>
      <c r="K159" s="181">
        <v>5</v>
      </c>
      <c r="L159" s="182">
        <v>3.8496185028063699</v>
      </c>
      <c r="M159" s="181">
        <v>5</v>
      </c>
      <c r="N159" s="182">
        <v>3.8496185029999999</v>
      </c>
      <c r="O159" s="181">
        <v>5</v>
      </c>
      <c r="P159" s="182">
        <v>3.87891576546523</v>
      </c>
      <c r="Q159" s="181">
        <v>5</v>
      </c>
      <c r="R159" s="70">
        <v>3.8789157654652371</v>
      </c>
      <c r="S159" s="181">
        <v>5</v>
      </c>
      <c r="T159" s="70">
        <v>3.8789157654652371</v>
      </c>
      <c r="U159" s="6"/>
      <c r="V159" s="6"/>
      <c r="W159" s="6"/>
      <c r="X159" s="6"/>
      <c r="Y159" s="6"/>
      <c r="Z159" s="6"/>
      <c r="AA159" s="6"/>
      <c r="AB159" s="6"/>
      <c r="AC159" s="6"/>
      <c r="AD159" s="6"/>
      <c r="AE159" s="6"/>
      <c r="AF159" s="6"/>
      <c r="AG159" s="6"/>
      <c r="AH159" s="6"/>
    </row>
    <row r="160" spans="1:34" ht="13.5" customHeight="1">
      <c r="A160" s="179" t="s">
        <v>915</v>
      </c>
      <c r="B160" s="180" t="s">
        <v>409</v>
      </c>
      <c r="C160" s="181">
        <v>27</v>
      </c>
      <c r="D160" s="70">
        <v>24.4012652507908</v>
      </c>
      <c r="E160" s="181">
        <v>27</v>
      </c>
      <c r="F160" s="70">
        <v>24.4012652507908</v>
      </c>
      <c r="G160" s="181">
        <v>3</v>
      </c>
      <c r="H160" s="182">
        <v>2.7539358332950843</v>
      </c>
      <c r="I160" s="181">
        <v>3</v>
      </c>
      <c r="J160" s="182">
        <v>2.7539358329999999</v>
      </c>
      <c r="K160" s="181">
        <v>3</v>
      </c>
      <c r="L160" s="182">
        <v>2.7539358332950798</v>
      </c>
      <c r="M160" s="181">
        <v>0</v>
      </c>
      <c r="N160" s="182">
        <v>0</v>
      </c>
      <c r="O160" s="181">
        <v>0</v>
      </c>
      <c r="P160" s="182">
        <v>0</v>
      </c>
      <c r="Q160" s="181">
        <v>0</v>
      </c>
      <c r="R160" s="70">
        <v>0</v>
      </c>
      <c r="S160" s="181">
        <v>0</v>
      </c>
      <c r="T160" s="70">
        <v>0</v>
      </c>
      <c r="U160" s="6"/>
      <c r="V160" s="6"/>
      <c r="W160" s="6"/>
      <c r="X160" s="6"/>
      <c r="Y160" s="6"/>
      <c r="Z160" s="6"/>
      <c r="AA160" s="6"/>
      <c r="AB160" s="6"/>
      <c r="AC160" s="6"/>
      <c r="AD160" s="6"/>
      <c r="AE160" s="6"/>
      <c r="AF160" s="6"/>
      <c r="AG160" s="6"/>
      <c r="AH160" s="6"/>
    </row>
    <row r="161" spans="1:34" ht="13.5" customHeight="1">
      <c r="A161" s="179" t="s">
        <v>917</v>
      </c>
      <c r="B161" s="180" t="s">
        <v>410</v>
      </c>
      <c r="C161" s="181">
        <v>31</v>
      </c>
      <c r="D161" s="70">
        <v>23.4135436020604</v>
      </c>
      <c r="E161" s="181">
        <v>31</v>
      </c>
      <c r="F161" s="70">
        <v>23.4135436020604</v>
      </c>
      <c r="G161" s="181">
        <v>31</v>
      </c>
      <c r="H161" s="182">
        <v>23.828191055973189</v>
      </c>
      <c r="I161" s="181">
        <v>30</v>
      </c>
      <c r="J161" s="182">
        <v>23.059539730000001</v>
      </c>
      <c r="K161" s="181">
        <v>29</v>
      </c>
      <c r="L161" s="182">
        <v>22.290888407200701</v>
      </c>
      <c r="M161" s="181">
        <v>28</v>
      </c>
      <c r="N161" s="182">
        <v>21.52223708</v>
      </c>
      <c r="O161" s="181">
        <v>28</v>
      </c>
      <c r="P161" s="182">
        <v>21.9470136385013</v>
      </c>
      <c r="Q161" s="181">
        <v>28</v>
      </c>
      <c r="R161" s="70">
        <v>21.947013638501332</v>
      </c>
      <c r="S161" s="181">
        <v>28</v>
      </c>
      <c r="T161" s="70">
        <v>21.947013638501332</v>
      </c>
      <c r="U161" s="6"/>
      <c r="V161" s="6"/>
      <c r="W161" s="6"/>
      <c r="X161" s="6"/>
      <c r="Y161" s="6"/>
      <c r="Z161" s="6"/>
      <c r="AA161" s="6"/>
      <c r="AB161" s="6"/>
      <c r="AC161" s="6"/>
      <c r="AD161" s="6"/>
      <c r="AE161" s="6"/>
      <c r="AF161" s="6"/>
      <c r="AG161" s="6"/>
      <c r="AH161" s="6"/>
    </row>
    <row r="162" spans="1:34" ht="13.5" customHeight="1">
      <c r="A162" s="179" t="s">
        <v>919</v>
      </c>
      <c r="B162" s="180" t="s">
        <v>411</v>
      </c>
      <c r="C162" s="181">
        <v>7</v>
      </c>
      <c r="D162" s="70">
        <v>4.8306178360212302</v>
      </c>
      <c r="E162" s="181">
        <v>8</v>
      </c>
      <c r="F162" s="70">
        <v>5.5207060983099696</v>
      </c>
      <c r="G162" s="181">
        <v>7</v>
      </c>
      <c r="H162" s="182">
        <v>4.8694635938032595</v>
      </c>
      <c r="I162" s="181">
        <v>7</v>
      </c>
      <c r="J162" s="182">
        <v>4.869463594</v>
      </c>
      <c r="K162" s="181">
        <v>7</v>
      </c>
      <c r="L162" s="182">
        <v>4.8694635938032498</v>
      </c>
      <c r="M162" s="181">
        <v>7</v>
      </c>
      <c r="N162" s="182">
        <v>4.869463594</v>
      </c>
      <c r="O162" s="181">
        <v>7</v>
      </c>
      <c r="P162" s="182">
        <v>4.91283231801465</v>
      </c>
      <c r="Q162" s="181">
        <v>6</v>
      </c>
      <c r="R162" s="70">
        <v>4.2109991297268463</v>
      </c>
      <c r="S162" s="181">
        <v>5</v>
      </c>
      <c r="T162" s="70">
        <v>3.5091659414390386</v>
      </c>
      <c r="U162" s="6"/>
      <c r="V162" s="6"/>
      <c r="W162" s="6"/>
      <c r="X162" s="6"/>
      <c r="Y162" s="6"/>
      <c r="Z162" s="6"/>
      <c r="AA162" s="6"/>
      <c r="AB162" s="6"/>
      <c r="AC162" s="6"/>
      <c r="AD162" s="6"/>
      <c r="AE162" s="6"/>
      <c r="AF162" s="6"/>
      <c r="AG162" s="6"/>
      <c r="AH162" s="6"/>
    </row>
    <row r="163" spans="1:34" ht="29.25" customHeight="1">
      <c r="A163" s="179" t="s">
        <v>921</v>
      </c>
      <c r="B163" s="196" t="s">
        <v>50</v>
      </c>
      <c r="C163" s="197">
        <v>158</v>
      </c>
      <c r="D163" s="198">
        <v>5.37428310294779</v>
      </c>
      <c r="E163" s="197">
        <v>141</v>
      </c>
      <c r="F163" s="198">
        <v>4.79603745263063</v>
      </c>
      <c r="G163" s="197">
        <v>137</v>
      </c>
      <c r="H163" s="199">
        <v>4.6780159202784137</v>
      </c>
      <c r="I163" s="197">
        <v>126</v>
      </c>
      <c r="J163" s="199">
        <v>4.3024088025918257</v>
      </c>
      <c r="K163" s="197">
        <v>104</v>
      </c>
      <c r="L163" s="199">
        <v>3.55119456721865</v>
      </c>
      <c r="M163" s="197">
        <v>99</v>
      </c>
      <c r="N163" s="199">
        <v>3.380464059179292</v>
      </c>
      <c r="O163" s="197">
        <v>97</v>
      </c>
      <c r="P163" s="199">
        <v>3.3259522338398155</v>
      </c>
      <c r="Q163" s="197">
        <v>89</v>
      </c>
      <c r="R163" s="198">
        <v>3.0516468949664284</v>
      </c>
      <c r="S163" s="197">
        <v>73</v>
      </c>
      <c r="T163" s="198">
        <v>2.5030362172196545</v>
      </c>
      <c r="U163" s="6"/>
      <c r="V163" s="6"/>
      <c r="W163" s="6"/>
      <c r="X163" s="6"/>
      <c r="Y163" s="6"/>
      <c r="Z163" s="6"/>
      <c r="AA163" s="6"/>
      <c r="AB163" s="6"/>
      <c r="AC163" s="6"/>
      <c r="AD163" s="6"/>
      <c r="AE163" s="6"/>
      <c r="AF163" s="6"/>
      <c r="AG163" s="6"/>
      <c r="AH163" s="6"/>
    </row>
    <row r="164" spans="1:34" ht="13.5" customHeight="1">
      <c r="A164" s="179" t="s">
        <v>923</v>
      </c>
      <c r="B164" s="180" t="s">
        <v>416</v>
      </c>
      <c r="C164" s="181">
        <v>44</v>
      </c>
      <c r="D164" s="70">
        <v>3.8578724710111598</v>
      </c>
      <c r="E164" s="181">
        <v>31</v>
      </c>
      <c r="F164" s="70">
        <v>2.71804651366695</v>
      </c>
      <c r="G164" s="181">
        <v>28</v>
      </c>
      <c r="H164" s="182">
        <v>2.4522339851604813</v>
      </c>
      <c r="I164" s="181">
        <v>27</v>
      </c>
      <c r="J164" s="182">
        <v>2.3646541999999999</v>
      </c>
      <c r="K164" s="181">
        <v>11</v>
      </c>
      <c r="L164" s="182">
        <v>0.96337763702733104</v>
      </c>
      <c r="M164" s="181">
        <v>13</v>
      </c>
      <c r="N164" s="182">
        <v>1.1385372069999999</v>
      </c>
      <c r="O164" s="181">
        <v>12</v>
      </c>
      <c r="P164" s="182">
        <v>1.0513644081606901</v>
      </c>
      <c r="Q164" s="181">
        <v>10</v>
      </c>
      <c r="R164" s="70">
        <v>0.87613700680057549</v>
      </c>
      <c r="S164" s="181">
        <v>6</v>
      </c>
      <c r="T164" s="70">
        <v>0.52568220408034527</v>
      </c>
      <c r="U164" s="6"/>
      <c r="V164" s="6"/>
      <c r="W164" s="6"/>
      <c r="X164" s="6"/>
      <c r="Y164" s="6"/>
      <c r="Z164" s="6"/>
      <c r="AA164" s="6"/>
      <c r="AB164" s="6"/>
      <c r="AC164" s="6"/>
      <c r="AD164" s="6"/>
      <c r="AE164" s="6"/>
      <c r="AF164" s="6"/>
      <c r="AG164" s="6"/>
      <c r="AH164" s="6"/>
    </row>
    <row r="165" spans="1:34" ht="13.5" customHeight="1">
      <c r="A165" s="179" t="s">
        <v>925</v>
      </c>
      <c r="B165" s="180" t="s">
        <v>417</v>
      </c>
      <c r="C165" s="181">
        <v>45</v>
      </c>
      <c r="D165" s="70">
        <v>11.8612393150002</v>
      </c>
      <c r="E165" s="181">
        <v>45</v>
      </c>
      <c r="F165" s="70">
        <v>11.8612393150002</v>
      </c>
      <c r="G165" s="181">
        <v>46</v>
      </c>
      <c r="H165" s="182">
        <v>12.381534287429243</v>
      </c>
      <c r="I165" s="181">
        <v>43</v>
      </c>
      <c r="J165" s="182">
        <v>11.57404292</v>
      </c>
      <c r="K165" s="181">
        <v>42</v>
      </c>
      <c r="L165" s="182">
        <v>11.3048791320006</v>
      </c>
      <c r="M165" s="181">
        <v>39</v>
      </c>
      <c r="N165" s="182">
        <v>10.49738777</v>
      </c>
      <c r="O165" s="181">
        <v>38</v>
      </c>
      <c r="P165" s="182">
        <v>10.360292814591601</v>
      </c>
      <c r="Q165" s="181">
        <v>34</v>
      </c>
      <c r="R165" s="70">
        <v>9.2697356762135854</v>
      </c>
      <c r="S165" s="181">
        <v>30</v>
      </c>
      <c r="T165" s="70">
        <v>8.1791785378355168</v>
      </c>
      <c r="U165" s="6"/>
      <c r="V165" s="6"/>
      <c r="W165" s="6"/>
      <c r="X165" s="6"/>
      <c r="Y165" s="6"/>
      <c r="Z165" s="6"/>
      <c r="AA165" s="6"/>
      <c r="AB165" s="6"/>
      <c r="AC165" s="6"/>
      <c r="AD165" s="6"/>
      <c r="AE165" s="6"/>
      <c r="AF165" s="6"/>
      <c r="AG165" s="6"/>
      <c r="AH165" s="6"/>
    </row>
    <row r="166" spans="1:34" ht="13.5" customHeight="1">
      <c r="A166" s="179" t="s">
        <v>927</v>
      </c>
      <c r="B166" s="180" t="s">
        <v>418</v>
      </c>
      <c r="C166" s="181">
        <v>11</v>
      </c>
      <c r="D166" s="70">
        <v>3.4123022803485501</v>
      </c>
      <c r="E166" s="181">
        <v>11</v>
      </c>
      <c r="F166" s="70">
        <v>3.4123022803485501</v>
      </c>
      <c r="G166" s="181">
        <v>11</v>
      </c>
      <c r="H166" s="182">
        <v>3.4204405527431931</v>
      </c>
      <c r="I166" s="181">
        <v>11</v>
      </c>
      <c r="J166" s="182">
        <v>3.4204405530000002</v>
      </c>
      <c r="K166" s="181">
        <v>11</v>
      </c>
      <c r="L166" s="182">
        <v>3.42044055274319</v>
      </c>
      <c r="M166" s="181">
        <v>11</v>
      </c>
      <c r="N166" s="182">
        <v>3.4204405530000002</v>
      </c>
      <c r="O166" s="181">
        <v>11</v>
      </c>
      <c r="P166" s="182">
        <v>3.4307885199578299</v>
      </c>
      <c r="Q166" s="181">
        <v>9</v>
      </c>
      <c r="R166" s="70">
        <v>2.8070087890564084</v>
      </c>
      <c r="S166" s="181">
        <v>7</v>
      </c>
      <c r="T166" s="70">
        <v>2.1832290581549842</v>
      </c>
      <c r="U166" s="6"/>
      <c r="V166" s="6"/>
      <c r="W166" s="6"/>
      <c r="X166" s="6"/>
      <c r="Y166" s="6"/>
      <c r="Z166" s="6"/>
      <c r="AA166" s="6"/>
      <c r="AB166" s="6"/>
      <c r="AC166" s="6"/>
      <c r="AD166" s="6"/>
      <c r="AE166" s="6"/>
      <c r="AF166" s="6"/>
      <c r="AG166" s="6"/>
      <c r="AH166" s="6"/>
    </row>
    <row r="167" spans="1:34" ht="13.5" customHeight="1">
      <c r="A167" s="179" t="s">
        <v>929</v>
      </c>
      <c r="B167" s="180" t="s">
        <v>419</v>
      </c>
      <c r="C167" s="181">
        <v>12</v>
      </c>
      <c r="D167" s="70">
        <v>3.6469508451808599</v>
      </c>
      <c r="E167" s="181">
        <v>12</v>
      </c>
      <c r="F167" s="70">
        <v>3.6469508451808599</v>
      </c>
      <c r="G167" s="181">
        <v>11</v>
      </c>
      <c r="H167" s="182">
        <v>3.3490637844420768</v>
      </c>
      <c r="I167" s="181">
        <v>8</v>
      </c>
      <c r="J167" s="182">
        <v>2.435682752</v>
      </c>
      <c r="K167" s="181">
        <v>8</v>
      </c>
      <c r="L167" s="182">
        <v>2.4356827523215099</v>
      </c>
      <c r="M167" s="181">
        <v>8</v>
      </c>
      <c r="N167" s="182">
        <v>2.435682752</v>
      </c>
      <c r="O167" s="181">
        <v>8</v>
      </c>
      <c r="P167" s="182">
        <v>2.4436584009921201</v>
      </c>
      <c r="Q167" s="181">
        <v>8</v>
      </c>
      <c r="R167" s="70">
        <v>2.4436584009921249</v>
      </c>
      <c r="S167" s="181">
        <v>3</v>
      </c>
      <c r="T167" s="70">
        <v>0.91637190037204697</v>
      </c>
      <c r="U167" s="6"/>
      <c r="V167" s="6"/>
      <c r="W167" s="6"/>
      <c r="X167" s="6"/>
      <c r="Y167" s="6"/>
      <c r="Z167" s="6"/>
      <c r="AA167" s="6"/>
      <c r="AB167" s="6"/>
      <c r="AC167" s="6"/>
      <c r="AD167" s="6"/>
      <c r="AE167" s="6"/>
      <c r="AF167" s="6"/>
      <c r="AG167" s="6"/>
      <c r="AH167" s="6"/>
    </row>
    <row r="168" spans="1:34" ht="13.5" customHeight="1">
      <c r="A168" s="179" t="s">
        <v>931</v>
      </c>
      <c r="B168" s="180" t="s">
        <v>420</v>
      </c>
      <c r="C168" s="181">
        <v>13</v>
      </c>
      <c r="D168" s="70">
        <v>5.9773687622708502</v>
      </c>
      <c r="E168" s="181">
        <v>11</v>
      </c>
      <c r="F168" s="70">
        <v>5.05777356807533</v>
      </c>
      <c r="G168" s="181">
        <v>10</v>
      </c>
      <c r="H168" s="182">
        <v>4.6216273674286183</v>
      </c>
      <c r="I168" s="181">
        <v>10</v>
      </c>
      <c r="J168" s="182">
        <v>4.6216273670000003</v>
      </c>
      <c r="K168" s="181">
        <v>8</v>
      </c>
      <c r="L168" s="182">
        <v>3.6973018939428899</v>
      </c>
      <c r="M168" s="181">
        <v>8</v>
      </c>
      <c r="N168" s="182">
        <v>3.6973018940000002</v>
      </c>
      <c r="O168" s="181">
        <v>8</v>
      </c>
      <c r="P168" s="182">
        <v>3.7225058047824802</v>
      </c>
      <c r="Q168" s="181">
        <v>8</v>
      </c>
      <c r="R168" s="70">
        <v>3.722505804782489</v>
      </c>
      <c r="S168" s="181">
        <v>8</v>
      </c>
      <c r="T168" s="70">
        <v>3.722505804782489</v>
      </c>
      <c r="U168" s="6"/>
      <c r="V168" s="6"/>
      <c r="W168" s="6"/>
      <c r="X168" s="6"/>
      <c r="Y168" s="6"/>
      <c r="Z168" s="6"/>
      <c r="AA168" s="6"/>
      <c r="AB168" s="6"/>
      <c r="AC168" s="6"/>
      <c r="AD168" s="6"/>
      <c r="AE168" s="6"/>
      <c r="AF168" s="6"/>
      <c r="AG168" s="6"/>
      <c r="AH168" s="6"/>
    </row>
    <row r="169" spans="1:34" ht="13.5" customHeight="1">
      <c r="A169" s="179" t="s">
        <v>933</v>
      </c>
      <c r="B169" s="180" t="s">
        <v>421</v>
      </c>
      <c r="C169" s="181">
        <v>9</v>
      </c>
      <c r="D169" s="70">
        <v>3.1389946846356702</v>
      </c>
      <c r="E169" s="181">
        <v>8</v>
      </c>
      <c r="F169" s="70">
        <v>2.7902174974539302</v>
      </c>
      <c r="G169" s="181">
        <v>9</v>
      </c>
      <c r="H169" s="182">
        <v>3.1526072061594941</v>
      </c>
      <c r="I169" s="181">
        <v>8</v>
      </c>
      <c r="J169" s="182">
        <v>2.8023175170000001</v>
      </c>
      <c r="K169" s="181">
        <v>7</v>
      </c>
      <c r="L169" s="182">
        <v>2.4520278270129299</v>
      </c>
      <c r="M169" s="181">
        <v>6</v>
      </c>
      <c r="N169" s="182">
        <v>2.1017381374396629</v>
      </c>
      <c r="O169" s="181">
        <v>6</v>
      </c>
      <c r="P169" s="182">
        <v>2.1173132706138</v>
      </c>
      <c r="Q169" s="181">
        <v>6</v>
      </c>
      <c r="R169" s="70">
        <v>2.1173132706138089</v>
      </c>
      <c r="S169" s="181">
        <v>6</v>
      </c>
      <c r="T169" s="70">
        <v>2.1173132706138094</v>
      </c>
      <c r="U169" s="6"/>
      <c r="V169" s="6"/>
      <c r="W169" s="6"/>
      <c r="X169" s="6"/>
      <c r="Y169" s="6"/>
      <c r="Z169" s="6"/>
      <c r="AA169" s="6"/>
      <c r="AB169" s="6"/>
      <c r="AC169" s="6"/>
      <c r="AD169" s="6"/>
      <c r="AE169" s="6"/>
      <c r="AF169" s="6"/>
      <c r="AG169" s="6"/>
      <c r="AH169" s="6"/>
    </row>
    <row r="170" spans="1:34" ht="13.5" customHeight="1">
      <c r="A170" s="179" t="s">
        <v>935</v>
      </c>
      <c r="B170" s="180" t="s">
        <v>422</v>
      </c>
      <c r="C170" s="181">
        <v>24</v>
      </c>
      <c r="D170" s="70">
        <v>9.0769155128268206</v>
      </c>
      <c r="E170" s="181">
        <v>23</v>
      </c>
      <c r="F170" s="70">
        <v>8.6987106997923593</v>
      </c>
      <c r="G170" s="181">
        <v>22</v>
      </c>
      <c r="H170" s="182">
        <v>8.3536796060100933</v>
      </c>
      <c r="I170" s="181">
        <v>19</v>
      </c>
      <c r="J170" s="182">
        <v>7.2145414780000001</v>
      </c>
      <c r="K170" s="181">
        <v>17</v>
      </c>
      <c r="L170" s="182">
        <v>6.45511605918961</v>
      </c>
      <c r="M170" s="181">
        <v>14</v>
      </c>
      <c r="N170" s="182">
        <v>5.3159779309999999</v>
      </c>
      <c r="O170" s="181">
        <v>14</v>
      </c>
      <c r="P170" s="182">
        <v>5.3433482947085498</v>
      </c>
      <c r="Q170" s="181">
        <v>14</v>
      </c>
      <c r="R170" s="70">
        <v>5.3433482947085587</v>
      </c>
      <c r="S170" s="181">
        <v>13</v>
      </c>
      <c r="T170" s="70">
        <v>4.9616805593722324</v>
      </c>
      <c r="U170" s="6"/>
      <c r="V170" s="6"/>
      <c r="W170" s="6"/>
      <c r="X170" s="6"/>
      <c r="Y170" s="6"/>
      <c r="Z170" s="6"/>
      <c r="AA170" s="6"/>
      <c r="AB170" s="6"/>
      <c r="AC170" s="6"/>
      <c r="AD170" s="6"/>
      <c r="AE170" s="6"/>
      <c r="AF170" s="6"/>
      <c r="AG170" s="6"/>
      <c r="AH170" s="6"/>
    </row>
    <row r="171" spans="1:34" ht="29.25" customHeight="1">
      <c r="A171" s="179" t="s">
        <v>937</v>
      </c>
      <c r="B171" s="183" t="s">
        <v>53</v>
      </c>
      <c r="C171" s="184">
        <v>68</v>
      </c>
      <c r="D171" s="185">
        <v>11.369906532680099</v>
      </c>
      <c r="E171" s="184">
        <v>61</v>
      </c>
      <c r="F171" s="185">
        <v>10.1994749778454</v>
      </c>
      <c r="G171" s="184">
        <v>54</v>
      </c>
      <c r="H171" s="186">
        <v>9.0636570849264668</v>
      </c>
      <c r="I171" s="184">
        <v>53</v>
      </c>
      <c r="J171" s="186">
        <v>8.8958115833537548</v>
      </c>
      <c r="K171" s="184">
        <v>53</v>
      </c>
      <c r="L171" s="186">
        <v>8.8958115833537548</v>
      </c>
      <c r="M171" s="184">
        <v>51</v>
      </c>
      <c r="N171" s="186">
        <v>8.5601205802083289</v>
      </c>
      <c r="O171" s="184">
        <v>51</v>
      </c>
      <c r="P171" s="186">
        <v>8.6140354729358819</v>
      </c>
      <c r="Q171" s="184">
        <v>51</v>
      </c>
      <c r="R171" s="185">
        <v>8.6140354729358819</v>
      </c>
      <c r="S171" s="184">
        <v>46</v>
      </c>
      <c r="T171" s="185">
        <v>7.7695221912755024</v>
      </c>
      <c r="U171" s="6"/>
      <c r="V171" s="6"/>
      <c r="W171" s="6"/>
      <c r="X171" s="6"/>
      <c r="Y171" s="6"/>
      <c r="Z171" s="6"/>
      <c r="AA171" s="6"/>
      <c r="AB171" s="6"/>
      <c r="AC171" s="6"/>
      <c r="AD171" s="6"/>
      <c r="AE171" s="6"/>
      <c r="AF171" s="6"/>
      <c r="AG171" s="6"/>
      <c r="AH171" s="6"/>
    </row>
    <row r="172" spans="1:34" ht="13.5" customHeight="1">
      <c r="A172" s="179" t="s">
        <v>939</v>
      </c>
      <c r="B172" s="180" t="s">
        <v>435</v>
      </c>
      <c r="C172" s="181">
        <v>30</v>
      </c>
      <c r="D172" s="70">
        <v>29.8302657876682</v>
      </c>
      <c r="E172" s="181">
        <v>30</v>
      </c>
      <c r="F172" s="70">
        <v>29.8302657876682</v>
      </c>
      <c r="G172" s="181">
        <v>22</v>
      </c>
      <c r="H172" s="182">
        <v>22.026211191317667</v>
      </c>
      <c r="I172" s="181">
        <v>22</v>
      </c>
      <c r="J172" s="182">
        <v>22.026211190000001</v>
      </c>
      <c r="K172" s="181">
        <v>22</v>
      </c>
      <c r="L172" s="182">
        <v>22.0262111913176</v>
      </c>
      <c r="M172" s="181">
        <v>22</v>
      </c>
      <c r="N172" s="182">
        <v>22.026211190000001</v>
      </c>
      <c r="O172" s="181">
        <v>22</v>
      </c>
      <c r="P172" s="182">
        <v>22.298351949078601</v>
      </c>
      <c r="Q172" s="181">
        <v>22</v>
      </c>
      <c r="R172" s="70">
        <v>22.298351949078672</v>
      </c>
      <c r="S172" s="181">
        <v>21</v>
      </c>
      <c r="T172" s="70">
        <v>21.284790496847823</v>
      </c>
      <c r="U172" s="6"/>
      <c r="V172" s="6"/>
      <c r="W172" s="6"/>
      <c r="X172" s="6"/>
      <c r="Y172" s="6"/>
      <c r="Z172" s="6"/>
      <c r="AA172" s="6"/>
      <c r="AB172" s="6"/>
      <c r="AC172" s="6"/>
      <c r="AD172" s="6"/>
      <c r="AE172" s="6"/>
      <c r="AF172" s="6"/>
      <c r="AG172" s="6"/>
      <c r="AH172" s="6"/>
    </row>
    <row r="173" spans="1:34" ht="13.5" customHeight="1">
      <c r="A173" s="179" t="s">
        <v>941</v>
      </c>
      <c r="B173" s="180" t="s">
        <v>436</v>
      </c>
      <c r="C173" s="181">
        <v>4</v>
      </c>
      <c r="D173" s="70">
        <v>5.0349298256655501</v>
      </c>
      <c r="E173" s="181">
        <v>4</v>
      </c>
      <c r="F173" s="70">
        <v>5.0349298256655501</v>
      </c>
      <c r="G173" s="181">
        <v>4</v>
      </c>
      <c r="H173" s="182">
        <v>5.082721288978119</v>
      </c>
      <c r="I173" s="181">
        <v>4</v>
      </c>
      <c r="J173" s="182">
        <v>5.0827212890000002</v>
      </c>
      <c r="K173" s="181">
        <v>4</v>
      </c>
      <c r="L173" s="182">
        <v>5.0827212889781102</v>
      </c>
      <c r="M173" s="181">
        <v>4</v>
      </c>
      <c r="N173" s="182">
        <v>5.0827212890000002</v>
      </c>
      <c r="O173" s="181">
        <v>4</v>
      </c>
      <c r="P173" s="182">
        <v>5.1207865528145096</v>
      </c>
      <c r="Q173" s="181">
        <v>4</v>
      </c>
      <c r="R173" s="70">
        <v>5.1207865528145122</v>
      </c>
      <c r="S173" s="181">
        <v>4</v>
      </c>
      <c r="T173" s="70">
        <v>5.1207865528145122</v>
      </c>
      <c r="U173" s="6"/>
      <c r="V173" s="6"/>
      <c r="W173" s="6"/>
      <c r="X173" s="6"/>
      <c r="Y173" s="6"/>
      <c r="Z173" s="6"/>
      <c r="AA173" s="6"/>
      <c r="AB173" s="6"/>
      <c r="AC173" s="6"/>
      <c r="AD173" s="6"/>
      <c r="AE173" s="6"/>
      <c r="AF173" s="6"/>
      <c r="AG173" s="6"/>
      <c r="AH173" s="6"/>
    </row>
    <row r="174" spans="1:34" ht="13.5" customHeight="1">
      <c r="A174" s="179" t="s">
        <v>943</v>
      </c>
      <c r="B174" s="180" t="s">
        <v>437</v>
      </c>
      <c r="C174" s="181">
        <v>2</v>
      </c>
      <c r="D174" s="70">
        <v>2.3373223635003701</v>
      </c>
      <c r="E174" s="181">
        <v>2</v>
      </c>
      <c r="F174" s="70">
        <v>2.3373223635003701</v>
      </c>
      <c r="G174" s="181">
        <v>3</v>
      </c>
      <c r="H174" s="182">
        <v>3.5186075696977515</v>
      </c>
      <c r="I174" s="181">
        <v>3</v>
      </c>
      <c r="J174" s="182">
        <v>3.5186075699999999</v>
      </c>
      <c r="K174" s="181">
        <v>3</v>
      </c>
      <c r="L174" s="182">
        <v>3.5186075696977501</v>
      </c>
      <c r="M174" s="181">
        <v>2</v>
      </c>
      <c r="N174" s="182">
        <v>2.3457383799999998</v>
      </c>
      <c r="O174" s="181">
        <v>2</v>
      </c>
      <c r="P174" s="182">
        <v>2.3532457141512402</v>
      </c>
      <c r="Q174" s="181">
        <v>2</v>
      </c>
      <c r="R174" s="70">
        <v>2.3532457141512428</v>
      </c>
      <c r="S174" s="181">
        <v>2</v>
      </c>
      <c r="T174" s="70">
        <v>2.3532457141512428</v>
      </c>
      <c r="U174" s="6"/>
      <c r="V174" s="6"/>
      <c r="W174" s="6"/>
      <c r="X174" s="6"/>
      <c r="Y174" s="6"/>
      <c r="Z174" s="6"/>
      <c r="AA174" s="6"/>
      <c r="AB174" s="6"/>
      <c r="AC174" s="6"/>
      <c r="AD174" s="6"/>
      <c r="AE174" s="6"/>
      <c r="AF174" s="6"/>
      <c r="AG174" s="6"/>
      <c r="AH174" s="6"/>
    </row>
    <row r="175" spans="1:34" ht="13.5" customHeight="1">
      <c r="A175" s="179" t="s">
        <v>945</v>
      </c>
      <c r="B175" s="180" t="s">
        <v>438</v>
      </c>
      <c r="C175" s="181">
        <v>13</v>
      </c>
      <c r="D175" s="70">
        <v>12.9656410512143</v>
      </c>
      <c r="E175" s="181">
        <v>7</v>
      </c>
      <c r="F175" s="70">
        <v>6.9814990275769198</v>
      </c>
      <c r="G175" s="181">
        <v>7</v>
      </c>
      <c r="H175" s="182">
        <v>6.9154926794570351</v>
      </c>
      <c r="I175" s="181">
        <v>7</v>
      </c>
      <c r="J175" s="182">
        <v>6.9154926789999998</v>
      </c>
      <c r="K175" s="181">
        <v>7</v>
      </c>
      <c r="L175" s="182">
        <v>6.9154926794570297</v>
      </c>
      <c r="M175" s="181">
        <v>6</v>
      </c>
      <c r="N175" s="182">
        <v>5.9275651539999998</v>
      </c>
      <c r="O175" s="181">
        <v>6</v>
      </c>
      <c r="P175" s="182">
        <v>5.8886457096308797</v>
      </c>
      <c r="Q175" s="181">
        <v>6</v>
      </c>
      <c r="R175" s="70">
        <v>5.8886457096308797</v>
      </c>
      <c r="S175" s="181">
        <v>6</v>
      </c>
      <c r="T175" s="70">
        <v>5.8886457096308797</v>
      </c>
      <c r="U175" s="6"/>
      <c r="V175" s="6"/>
      <c r="W175" s="6"/>
      <c r="X175" s="6"/>
      <c r="Y175" s="6"/>
      <c r="Z175" s="6"/>
      <c r="AA175" s="6"/>
      <c r="AB175" s="6"/>
      <c r="AC175" s="6"/>
      <c r="AD175" s="6"/>
      <c r="AE175" s="6"/>
      <c r="AF175" s="6"/>
      <c r="AG175" s="6"/>
      <c r="AH175" s="6"/>
    </row>
    <row r="176" spans="1:34" ht="13.5" customHeight="1">
      <c r="A176" s="179" t="s">
        <v>947</v>
      </c>
      <c r="B176" s="180" t="s">
        <v>439</v>
      </c>
      <c r="C176" s="181">
        <v>14</v>
      </c>
      <c r="D176" s="70">
        <v>10.6801745445668</v>
      </c>
      <c r="E176" s="181">
        <v>13</v>
      </c>
      <c r="F176" s="70">
        <v>9.9173049342406401</v>
      </c>
      <c r="G176" s="181">
        <v>14</v>
      </c>
      <c r="H176" s="182">
        <v>10.816406944133258</v>
      </c>
      <c r="I176" s="181">
        <v>14</v>
      </c>
      <c r="J176" s="182">
        <v>10.81640694</v>
      </c>
      <c r="K176" s="181">
        <v>14</v>
      </c>
      <c r="L176" s="182">
        <v>10.816406944133201</v>
      </c>
      <c r="M176" s="181">
        <v>14</v>
      </c>
      <c r="N176" s="182">
        <v>10.81640694</v>
      </c>
      <c r="O176" s="181">
        <v>14</v>
      </c>
      <c r="P176" s="182">
        <v>10.994188785927401</v>
      </c>
      <c r="Q176" s="181">
        <v>14</v>
      </c>
      <c r="R176" s="70">
        <v>10.994188785927438</v>
      </c>
      <c r="S176" s="181">
        <v>10</v>
      </c>
      <c r="T176" s="70">
        <v>7.8529919899481699</v>
      </c>
      <c r="U176" s="6"/>
      <c r="V176" s="6"/>
      <c r="W176" s="6"/>
      <c r="X176" s="6"/>
      <c r="Y176" s="6"/>
      <c r="Z176" s="6"/>
      <c r="AA176" s="6"/>
      <c r="AB176" s="6"/>
      <c r="AC176" s="6"/>
      <c r="AD176" s="6"/>
      <c r="AE176" s="6"/>
      <c r="AF176" s="6"/>
      <c r="AG176" s="6"/>
      <c r="AH176" s="6"/>
    </row>
    <row r="177" spans="1:34" ht="13.5" customHeight="1">
      <c r="A177" s="187" t="s">
        <v>949</v>
      </c>
      <c r="B177" s="188" t="s">
        <v>440</v>
      </c>
      <c r="C177" s="181">
        <v>5</v>
      </c>
      <c r="D177" s="189">
        <v>4.9436913554612998</v>
      </c>
      <c r="E177" s="181">
        <v>5</v>
      </c>
      <c r="F177" s="189">
        <v>4.9436913554612998</v>
      </c>
      <c r="G177" s="181">
        <v>4</v>
      </c>
      <c r="H177" s="190">
        <v>3.949018175356152</v>
      </c>
      <c r="I177" s="181">
        <v>3</v>
      </c>
      <c r="J177" s="190">
        <v>2.9617636319999998</v>
      </c>
      <c r="K177" s="181">
        <v>3</v>
      </c>
      <c r="L177" s="190">
        <v>2.9617636315171101</v>
      </c>
      <c r="M177" s="181">
        <v>3</v>
      </c>
      <c r="N177" s="190">
        <v>2.9617636319999998</v>
      </c>
      <c r="O177" s="181">
        <v>3</v>
      </c>
      <c r="P177" s="190">
        <v>2.9684747976489598</v>
      </c>
      <c r="Q177" s="181">
        <v>3</v>
      </c>
      <c r="R177" s="70">
        <v>2.9684747976489683</v>
      </c>
      <c r="S177" s="181">
        <v>3</v>
      </c>
      <c r="T177" s="70">
        <v>2.9684747976489678</v>
      </c>
      <c r="U177" s="6"/>
      <c r="V177" s="6"/>
      <c r="W177" s="6"/>
      <c r="X177" s="6"/>
      <c r="Y177" s="6"/>
      <c r="Z177" s="6"/>
      <c r="AA177" s="6"/>
      <c r="AB177" s="6"/>
      <c r="AC177" s="6"/>
      <c r="AD177" s="6"/>
      <c r="AE177" s="6"/>
      <c r="AF177" s="6"/>
      <c r="AG177" s="6"/>
      <c r="AH177" s="6"/>
    </row>
    <row r="178" spans="1:34" ht="29.25" customHeight="1">
      <c r="A178" s="174" t="s">
        <v>951</v>
      </c>
      <c r="B178" s="191" t="s">
        <v>56</v>
      </c>
      <c r="C178" s="192">
        <v>379</v>
      </c>
      <c r="D178" s="177">
        <v>6.0454660519964296</v>
      </c>
      <c r="E178" s="192">
        <v>371</v>
      </c>
      <c r="F178" s="177">
        <v>5.9178572698962402</v>
      </c>
      <c r="G178" s="192">
        <v>338</v>
      </c>
      <c r="H178" s="178">
        <v>5.4200785366172806</v>
      </c>
      <c r="I178" s="192">
        <v>300</v>
      </c>
      <c r="J178" s="178">
        <v>4.8107205946307223</v>
      </c>
      <c r="K178" s="192">
        <v>263</v>
      </c>
      <c r="L178" s="178">
        <v>4.2173983879596006</v>
      </c>
      <c r="M178" s="192">
        <v>211</v>
      </c>
      <c r="N178" s="178">
        <v>3.3835401515569412</v>
      </c>
      <c r="O178" s="192">
        <v>203</v>
      </c>
      <c r="P178" s="178">
        <v>3.2735525656750437</v>
      </c>
      <c r="Q178" s="192">
        <v>185</v>
      </c>
      <c r="R178" s="177">
        <v>2.9832868209353847</v>
      </c>
      <c r="S178" s="192">
        <v>168</v>
      </c>
      <c r="T178" s="177">
        <v>2.7091469509034845</v>
      </c>
      <c r="U178" s="6"/>
      <c r="V178" s="6"/>
      <c r="W178" s="6"/>
      <c r="X178" s="6"/>
      <c r="Y178" s="6"/>
      <c r="Z178" s="6"/>
      <c r="AA178" s="6"/>
      <c r="AB178" s="6"/>
      <c r="AC178" s="6"/>
      <c r="AD178" s="6"/>
      <c r="AE178" s="6"/>
      <c r="AF178" s="6"/>
      <c r="AG178" s="6"/>
      <c r="AH178" s="6"/>
    </row>
    <row r="179" spans="1:34" ht="13.5" customHeight="1">
      <c r="A179" s="179" t="s">
        <v>953</v>
      </c>
      <c r="B179" s="180" t="s">
        <v>98</v>
      </c>
      <c r="C179" s="181">
        <v>22</v>
      </c>
      <c r="D179" s="70">
        <v>12.593953757291599</v>
      </c>
      <c r="E179" s="181">
        <v>19</v>
      </c>
      <c r="F179" s="70">
        <v>10.876596426751799</v>
      </c>
      <c r="G179" s="181">
        <v>18</v>
      </c>
      <c r="H179" s="182">
        <v>10.387092306626965</v>
      </c>
      <c r="I179" s="181">
        <v>18</v>
      </c>
      <c r="J179" s="182">
        <v>10.38709231</v>
      </c>
      <c r="K179" s="181">
        <v>17</v>
      </c>
      <c r="L179" s="182">
        <v>9.8100316229254592</v>
      </c>
      <c r="M179" s="181">
        <v>7</v>
      </c>
      <c r="N179" s="182">
        <v>4.0394247859999997</v>
      </c>
      <c r="O179" s="181">
        <v>6</v>
      </c>
      <c r="P179" s="182">
        <v>3.4960349137353299</v>
      </c>
      <c r="Q179" s="181">
        <v>6</v>
      </c>
      <c r="R179" s="70">
        <v>3.4960349137353384</v>
      </c>
      <c r="S179" s="181">
        <v>5</v>
      </c>
      <c r="T179" s="70">
        <v>2.9133624281127823</v>
      </c>
      <c r="U179" s="6"/>
      <c r="V179" s="6"/>
      <c r="W179" s="6"/>
      <c r="X179" s="6"/>
      <c r="Y179" s="6"/>
      <c r="Z179" s="6"/>
      <c r="AA179" s="6"/>
      <c r="AB179" s="6"/>
      <c r="AC179" s="6"/>
      <c r="AD179" s="6"/>
      <c r="AE179" s="6"/>
      <c r="AF179" s="6"/>
      <c r="AG179" s="6"/>
      <c r="AH179" s="6"/>
    </row>
    <row r="180" spans="1:34" ht="13.5" customHeight="1">
      <c r="A180" s="179" t="s">
        <v>955</v>
      </c>
      <c r="B180" s="180" t="s">
        <v>99</v>
      </c>
      <c r="C180" s="181">
        <v>13</v>
      </c>
      <c r="D180" s="70">
        <v>4.4203253359447299</v>
      </c>
      <c r="E180" s="181">
        <v>11</v>
      </c>
      <c r="F180" s="70">
        <v>3.7402752842609202</v>
      </c>
      <c r="G180" s="181">
        <v>11</v>
      </c>
      <c r="H180" s="182">
        <v>3.8108699869737537</v>
      </c>
      <c r="I180" s="181">
        <v>10</v>
      </c>
      <c r="J180" s="182">
        <v>3.464427261</v>
      </c>
      <c r="K180" s="181">
        <v>10</v>
      </c>
      <c r="L180" s="182">
        <v>3.46442726088523</v>
      </c>
      <c r="M180" s="181">
        <v>9</v>
      </c>
      <c r="N180" s="182">
        <v>3.1179845350000002</v>
      </c>
      <c r="O180" s="181">
        <v>9</v>
      </c>
      <c r="P180" s="182">
        <v>3.1734166413968601</v>
      </c>
      <c r="Q180" s="181">
        <v>8</v>
      </c>
      <c r="R180" s="70">
        <v>2.8208147923527709</v>
      </c>
      <c r="S180" s="181">
        <v>9</v>
      </c>
      <c r="T180" s="70">
        <v>3.1734166413968676</v>
      </c>
      <c r="U180" s="6"/>
      <c r="V180" s="6"/>
      <c r="W180" s="6"/>
      <c r="X180" s="6"/>
      <c r="Y180" s="6"/>
      <c r="Z180" s="6"/>
      <c r="AA180" s="6"/>
      <c r="AB180" s="6"/>
      <c r="AC180" s="6"/>
      <c r="AD180" s="6"/>
      <c r="AE180" s="6"/>
      <c r="AF180" s="6"/>
      <c r="AG180" s="6"/>
      <c r="AH180" s="6"/>
    </row>
    <row r="181" spans="1:34" ht="13.5" customHeight="1">
      <c r="A181" s="179" t="s">
        <v>957</v>
      </c>
      <c r="B181" s="180" t="s">
        <v>100</v>
      </c>
      <c r="C181" s="181">
        <v>3</v>
      </c>
      <c r="D181" s="70">
        <v>1.4049679667303601</v>
      </c>
      <c r="E181" s="181">
        <v>3</v>
      </c>
      <c r="F181" s="70">
        <v>1.4049679667303601</v>
      </c>
      <c r="G181" s="181">
        <v>3</v>
      </c>
      <c r="H181" s="182">
        <v>1.4081069410284812</v>
      </c>
      <c r="I181" s="181">
        <v>3</v>
      </c>
      <c r="J181" s="182">
        <v>1.408106941</v>
      </c>
      <c r="K181" s="181">
        <v>3</v>
      </c>
      <c r="L181" s="182">
        <v>1.4081069410284801</v>
      </c>
      <c r="M181" s="181">
        <v>2</v>
      </c>
      <c r="N181" s="182">
        <v>0.93873796099999995</v>
      </c>
      <c r="O181" s="181">
        <v>3</v>
      </c>
      <c r="P181" s="182">
        <v>1.4011554862243001</v>
      </c>
      <c r="Q181" s="181">
        <v>3</v>
      </c>
      <c r="R181" s="70">
        <v>1.4011554862243063</v>
      </c>
      <c r="S181" s="181">
        <v>2</v>
      </c>
      <c r="T181" s="70">
        <v>0.93410365748287083</v>
      </c>
      <c r="U181" s="6"/>
      <c r="V181" s="6"/>
      <c r="W181" s="6"/>
      <c r="X181" s="6"/>
      <c r="Y181" s="6"/>
      <c r="Z181" s="6"/>
      <c r="AA181" s="6"/>
      <c r="AB181" s="6"/>
      <c r="AC181" s="6"/>
      <c r="AD181" s="6"/>
      <c r="AE181" s="6"/>
      <c r="AF181" s="6"/>
      <c r="AG181" s="6"/>
      <c r="AH181" s="6"/>
    </row>
    <row r="182" spans="1:34" ht="13.5" customHeight="1">
      <c r="A182" s="179" t="s">
        <v>959</v>
      </c>
      <c r="B182" s="180" t="s">
        <v>101</v>
      </c>
      <c r="C182" s="181">
        <v>14</v>
      </c>
      <c r="D182" s="70">
        <v>6.9092811386495301</v>
      </c>
      <c r="E182" s="181">
        <v>14</v>
      </c>
      <c r="F182" s="70">
        <v>6.9092811386495301</v>
      </c>
      <c r="G182" s="181">
        <v>15</v>
      </c>
      <c r="H182" s="182">
        <v>7.4162336410246272</v>
      </c>
      <c r="I182" s="181">
        <v>14</v>
      </c>
      <c r="J182" s="182">
        <v>6.9218180650000001</v>
      </c>
      <c r="K182" s="181">
        <v>11</v>
      </c>
      <c r="L182" s="182">
        <v>5.4385713367513899</v>
      </c>
      <c r="M182" s="181">
        <v>11</v>
      </c>
      <c r="N182" s="182">
        <v>5.438571337</v>
      </c>
      <c r="O182" s="181">
        <v>9</v>
      </c>
      <c r="P182" s="182">
        <v>4.4766987828353404</v>
      </c>
      <c r="Q182" s="181">
        <v>9</v>
      </c>
      <c r="R182" s="70">
        <v>4.4766987828353422</v>
      </c>
      <c r="S182" s="181">
        <v>9</v>
      </c>
      <c r="T182" s="70">
        <v>4.4766987828353422</v>
      </c>
      <c r="U182" s="6"/>
      <c r="V182" s="6"/>
      <c r="W182" s="6"/>
      <c r="X182" s="6"/>
      <c r="Y182" s="6"/>
      <c r="Z182" s="6"/>
      <c r="AA182" s="6"/>
      <c r="AB182" s="6"/>
      <c r="AC182" s="6"/>
      <c r="AD182" s="6"/>
      <c r="AE182" s="6"/>
      <c r="AF182" s="6"/>
      <c r="AG182" s="6"/>
      <c r="AH182" s="6"/>
    </row>
    <row r="183" spans="1:34" ht="13.5" customHeight="1">
      <c r="A183" s="179" t="s">
        <v>961</v>
      </c>
      <c r="B183" s="180" t="s">
        <v>102</v>
      </c>
      <c r="C183" s="181">
        <v>3</v>
      </c>
      <c r="D183" s="70">
        <v>1.64138029139971</v>
      </c>
      <c r="E183" s="181">
        <v>3</v>
      </c>
      <c r="F183" s="70">
        <v>1.64138029139971</v>
      </c>
      <c r="G183" s="181">
        <v>3</v>
      </c>
      <c r="H183" s="182">
        <v>1.6382252559726964</v>
      </c>
      <c r="I183" s="181">
        <v>2</v>
      </c>
      <c r="J183" s="182">
        <v>1.0921501709999999</v>
      </c>
      <c r="K183" s="181">
        <v>2</v>
      </c>
      <c r="L183" s="182">
        <v>1.09215017064846</v>
      </c>
      <c r="M183" s="181">
        <v>2</v>
      </c>
      <c r="N183" s="182">
        <v>1.0921501709999999</v>
      </c>
      <c r="O183" s="181">
        <v>2</v>
      </c>
      <c r="P183" s="182">
        <v>1.0961126365345299</v>
      </c>
      <c r="Q183" s="181">
        <v>2</v>
      </c>
      <c r="R183" s="70">
        <v>1.0961126365345302</v>
      </c>
      <c r="S183" s="181">
        <v>1</v>
      </c>
      <c r="T183" s="70">
        <v>0.5480563182672652</v>
      </c>
      <c r="U183" s="6"/>
      <c r="V183" s="6"/>
      <c r="W183" s="6"/>
      <c r="X183" s="6"/>
      <c r="Y183" s="6"/>
      <c r="Z183" s="6"/>
      <c r="AA183" s="6"/>
      <c r="AB183" s="6"/>
      <c r="AC183" s="6"/>
      <c r="AD183" s="6"/>
      <c r="AE183" s="6"/>
      <c r="AF183" s="6"/>
      <c r="AG183" s="6"/>
      <c r="AH183" s="6"/>
    </row>
    <row r="184" spans="1:34" ht="13.5" customHeight="1">
      <c r="A184" s="179" t="s">
        <v>963</v>
      </c>
      <c r="B184" s="180" t="s">
        <v>103</v>
      </c>
      <c r="C184" s="181">
        <v>11</v>
      </c>
      <c r="D184" s="70">
        <v>6.2666993294631697</v>
      </c>
      <c r="E184" s="181">
        <v>10</v>
      </c>
      <c r="F184" s="70">
        <v>5.6969993904210696</v>
      </c>
      <c r="G184" s="181">
        <v>11</v>
      </c>
      <c r="H184" s="182">
        <v>6.3094739619481359</v>
      </c>
      <c r="I184" s="181">
        <v>10</v>
      </c>
      <c r="J184" s="182">
        <v>5.7358854199999998</v>
      </c>
      <c r="K184" s="181">
        <v>10</v>
      </c>
      <c r="L184" s="182">
        <v>5.73588541995285</v>
      </c>
      <c r="M184" s="181">
        <v>10</v>
      </c>
      <c r="N184" s="182">
        <v>5.7358854199999998</v>
      </c>
      <c r="O184" s="181">
        <v>10</v>
      </c>
      <c r="P184" s="182">
        <v>5.7962614113896498</v>
      </c>
      <c r="Q184" s="181">
        <v>9</v>
      </c>
      <c r="R184" s="70">
        <v>5.2166352702506886</v>
      </c>
      <c r="S184" s="181">
        <v>9</v>
      </c>
      <c r="T184" s="70">
        <v>5.2166352702506886</v>
      </c>
      <c r="U184" s="6"/>
      <c r="V184" s="6"/>
      <c r="W184" s="6"/>
      <c r="X184" s="6"/>
      <c r="Y184" s="6"/>
      <c r="Z184" s="6"/>
      <c r="AA184" s="6"/>
      <c r="AB184" s="6"/>
      <c r="AC184" s="6"/>
      <c r="AD184" s="6"/>
      <c r="AE184" s="6"/>
      <c r="AF184" s="6"/>
      <c r="AG184" s="6"/>
      <c r="AH184" s="6"/>
    </row>
    <row r="185" spans="1:34" ht="29.25" customHeight="1">
      <c r="A185" s="179" t="s">
        <v>965</v>
      </c>
      <c r="B185" s="183" t="s">
        <v>21</v>
      </c>
      <c r="C185" s="184">
        <v>52</v>
      </c>
      <c r="D185" s="185">
        <v>7.9123072896695703</v>
      </c>
      <c r="E185" s="184">
        <v>50</v>
      </c>
      <c r="F185" s="185">
        <v>7.6079877785284298</v>
      </c>
      <c r="G185" s="184">
        <v>36</v>
      </c>
      <c r="H185" s="186">
        <v>5.508486895156663</v>
      </c>
      <c r="I185" s="184">
        <v>32</v>
      </c>
      <c r="J185" s="186">
        <v>4.8964327956948113</v>
      </c>
      <c r="K185" s="184">
        <v>32</v>
      </c>
      <c r="L185" s="186">
        <v>4.8964327956948113</v>
      </c>
      <c r="M185" s="184">
        <v>24</v>
      </c>
      <c r="N185" s="186">
        <v>3.6723245967711082</v>
      </c>
      <c r="O185" s="184">
        <v>18</v>
      </c>
      <c r="P185" s="186">
        <v>2.7629312858989197</v>
      </c>
      <c r="Q185" s="184">
        <v>16</v>
      </c>
      <c r="R185" s="185">
        <v>2.4559389207990399</v>
      </c>
      <c r="S185" s="184">
        <v>16</v>
      </c>
      <c r="T185" s="185">
        <v>2.4559389207990394</v>
      </c>
      <c r="U185" s="6"/>
      <c r="V185" s="6"/>
      <c r="W185" s="6"/>
      <c r="X185" s="6"/>
      <c r="Y185" s="6"/>
      <c r="Z185" s="6"/>
      <c r="AA185" s="6"/>
      <c r="AB185" s="6"/>
      <c r="AC185" s="6"/>
      <c r="AD185" s="6"/>
      <c r="AE185" s="6"/>
      <c r="AF185" s="6"/>
      <c r="AG185" s="6"/>
      <c r="AH185" s="6"/>
    </row>
    <row r="186" spans="1:34" ht="13.5" customHeight="1">
      <c r="A186" s="179" t="s">
        <v>967</v>
      </c>
      <c r="B186" s="180" t="s">
        <v>64</v>
      </c>
      <c r="C186" s="181">
        <v>24</v>
      </c>
      <c r="D186" s="70">
        <v>19.190328074650399</v>
      </c>
      <c r="E186" s="181">
        <v>22</v>
      </c>
      <c r="F186" s="70">
        <v>17.591134068429501</v>
      </c>
      <c r="G186" s="181">
        <v>8</v>
      </c>
      <c r="H186" s="182">
        <v>6.4103591403708391</v>
      </c>
      <c r="I186" s="181">
        <v>8</v>
      </c>
      <c r="J186" s="182">
        <v>6.4103591399999997</v>
      </c>
      <c r="K186" s="181">
        <v>8</v>
      </c>
      <c r="L186" s="182">
        <v>6.4103591403708302</v>
      </c>
      <c r="M186" s="181">
        <v>8</v>
      </c>
      <c r="N186" s="182">
        <v>6.4103591399999997</v>
      </c>
      <c r="O186" s="181">
        <v>8</v>
      </c>
      <c r="P186" s="182">
        <v>6.36142432290589</v>
      </c>
      <c r="Q186" s="181">
        <v>6</v>
      </c>
      <c r="R186" s="70">
        <v>4.7710682421794237</v>
      </c>
      <c r="S186" s="181">
        <v>6</v>
      </c>
      <c r="T186" s="70">
        <v>4.7710682421794246</v>
      </c>
      <c r="U186" s="6"/>
      <c r="V186" s="6"/>
      <c r="W186" s="6"/>
      <c r="X186" s="6"/>
      <c r="Y186" s="6"/>
      <c r="Z186" s="6"/>
      <c r="AA186" s="6"/>
      <c r="AB186" s="6"/>
      <c r="AC186" s="6"/>
      <c r="AD186" s="6"/>
      <c r="AE186" s="6"/>
      <c r="AF186" s="6"/>
      <c r="AG186" s="6"/>
      <c r="AH186" s="6"/>
    </row>
    <row r="187" spans="1:34" ht="13.5" customHeight="1">
      <c r="A187" s="179" t="s">
        <v>969</v>
      </c>
      <c r="B187" s="180" t="s">
        <v>66</v>
      </c>
      <c r="C187" s="181">
        <v>2</v>
      </c>
      <c r="D187" s="70">
        <v>2.2179834094841002</v>
      </c>
      <c r="E187" s="181">
        <v>2</v>
      </c>
      <c r="F187" s="70">
        <v>2.2179834094841002</v>
      </c>
      <c r="G187" s="181">
        <v>2</v>
      </c>
      <c r="H187" s="182">
        <v>2.2261798753339272</v>
      </c>
      <c r="I187" s="181">
        <v>2</v>
      </c>
      <c r="J187" s="182">
        <v>2.2261798750000001</v>
      </c>
      <c r="K187" s="181">
        <v>2</v>
      </c>
      <c r="L187" s="182">
        <v>2.2261798753339201</v>
      </c>
      <c r="M187" s="181">
        <v>2</v>
      </c>
      <c r="N187" s="182">
        <v>2.2261798750000001</v>
      </c>
      <c r="O187" s="181">
        <v>2</v>
      </c>
      <c r="P187" s="182">
        <v>2.2380877778026398</v>
      </c>
      <c r="Q187" s="181">
        <v>2</v>
      </c>
      <c r="R187" s="70">
        <v>2.2380877778026456</v>
      </c>
      <c r="S187" s="181">
        <v>2</v>
      </c>
      <c r="T187" s="70">
        <v>2.2380877778026456</v>
      </c>
      <c r="U187" s="6"/>
      <c r="V187" s="6"/>
      <c r="W187" s="6"/>
      <c r="X187" s="6"/>
      <c r="Y187" s="6"/>
      <c r="Z187" s="6"/>
      <c r="AA187" s="6"/>
      <c r="AB187" s="6"/>
      <c r="AC187" s="6"/>
      <c r="AD187" s="6"/>
      <c r="AE187" s="6"/>
      <c r="AF187" s="6"/>
      <c r="AG187" s="6"/>
      <c r="AH187" s="6"/>
    </row>
    <row r="188" spans="1:34" ht="13.5" customHeight="1">
      <c r="A188" s="179" t="s">
        <v>971</v>
      </c>
      <c r="B188" s="180" t="s">
        <v>67</v>
      </c>
      <c r="C188" s="181">
        <v>1</v>
      </c>
      <c r="D188" s="70">
        <v>0.97962382445141105</v>
      </c>
      <c r="E188" s="181">
        <v>1</v>
      </c>
      <c r="F188" s="70">
        <v>0.97962382445141105</v>
      </c>
      <c r="G188" s="181">
        <v>1</v>
      </c>
      <c r="H188" s="182">
        <v>0.98183603338242509</v>
      </c>
      <c r="I188" s="181">
        <v>1</v>
      </c>
      <c r="J188" s="182">
        <v>0.981836033</v>
      </c>
      <c r="K188" s="181">
        <v>1</v>
      </c>
      <c r="L188" s="182">
        <v>0.98183603338242498</v>
      </c>
      <c r="M188" s="181">
        <v>0</v>
      </c>
      <c r="N188" s="182">
        <v>0</v>
      </c>
      <c r="O188" s="181">
        <v>0</v>
      </c>
      <c r="P188" s="182">
        <v>0</v>
      </c>
      <c r="Q188" s="181">
        <v>0</v>
      </c>
      <c r="R188" s="70">
        <v>0</v>
      </c>
      <c r="S188" s="181">
        <v>0</v>
      </c>
      <c r="T188" s="70">
        <v>0</v>
      </c>
      <c r="U188" s="6"/>
      <c r="V188" s="6"/>
      <c r="W188" s="6"/>
      <c r="X188" s="6"/>
      <c r="Y188" s="6"/>
      <c r="Z188" s="6"/>
      <c r="AA188" s="6"/>
      <c r="AB188" s="6"/>
      <c r="AC188" s="6"/>
      <c r="AD188" s="6"/>
      <c r="AE188" s="6"/>
      <c r="AF188" s="6"/>
      <c r="AG188" s="6"/>
      <c r="AH188" s="6"/>
    </row>
    <row r="189" spans="1:34" ht="13.5" customHeight="1">
      <c r="A189" s="179" t="s">
        <v>973</v>
      </c>
      <c r="B189" s="180" t="s">
        <v>68</v>
      </c>
      <c r="C189" s="181">
        <v>14</v>
      </c>
      <c r="D189" s="70">
        <v>7.8218845154621901</v>
      </c>
      <c r="E189" s="181">
        <v>14</v>
      </c>
      <c r="F189" s="70">
        <v>7.8218845154621901</v>
      </c>
      <c r="G189" s="181">
        <v>14</v>
      </c>
      <c r="H189" s="182">
        <v>7.8668037738181527</v>
      </c>
      <c r="I189" s="181">
        <v>10</v>
      </c>
      <c r="J189" s="182">
        <v>5.6191455530000001</v>
      </c>
      <c r="K189" s="181">
        <v>10</v>
      </c>
      <c r="L189" s="182">
        <v>5.6191455527272502</v>
      </c>
      <c r="M189" s="181">
        <v>8</v>
      </c>
      <c r="N189" s="182">
        <v>4.495316442</v>
      </c>
      <c r="O189" s="181">
        <v>3</v>
      </c>
      <c r="P189" s="182">
        <v>1.6915512652803399</v>
      </c>
      <c r="Q189" s="181">
        <v>3</v>
      </c>
      <c r="R189" s="70">
        <v>1.6915512652803464</v>
      </c>
      <c r="S189" s="181">
        <v>3</v>
      </c>
      <c r="T189" s="70">
        <v>1.6915512652803464</v>
      </c>
      <c r="U189" s="6"/>
      <c r="V189" s="6"/>
      <c r="W189" s="6"/>
      <c r="X189" s="6"/>
      <c r="Y189" s="6"/>
      <c r="Z189" s="6"/>
      <c r="AA189" s="6"/>
      <c r="AB189" s="6"/>
      <c r="AC189" s="6"/>
      <c r="AD189" s="6"/>
      <c r="AE189" s="6"/>
      <c r="AF189" s="6"/>
      <c r="AG189" s="6"/>
      <c r="AH189" s="6"/>
    </row>
    <row r="190" spans="1:34" ht="13.5" customHeight="1">
      <c r="A190" s="179" t="s">
        <v>975</v>
      </c>
      <c r="B190" s="180" t="s">
        <v>69</v>
      </c>
      <c r="C190" s="181">
        <v>11</v>
      </c>
      <c r="D190" s="70">
        <v>6.8363744841644696</v>
      </c>
      <c r="E190" s="181">
        <v>11</v>
      </c>
      <c r="F190" s="70">
        <v>6.8363744841644696</v>
      </c>
      <c r="G190" s="181">
        <v>11</v>
      </c>
      <c r="H190" s="182">
        <v>6.9144990759714871</v>
      </c>
      <c r="I190" s="181">
        <v>11</v>
      </c>
      <c r="J190" s="182">
        <v>6.9144990760000002</v>
      </c>
      <c r="K190" s="181">
        <v>11</v>
      </c>
      <c r="L190" s="182">
        <v>6.9144990759714799</v>
      </c>
      <c r="M190" s="181">
        <v>6</v>
      </c>
      <c r="N190" s="182">
        <v>3.7715449510000001</v>
      </c>
      <c r="O190" s="181">
        <v>5</v>
      </c>
      <c r="P190" s="182">
        <v>3.1742202527949002</v>
      </c>
      <c r="Q190" s="181">
        <v>5</v>
      </c>
      <c r="R190" s="70">
        <v>3.1742202527949011</v>
      </c>
      <c r="S190" s="181">
        <v>5</v>
      </c>
      <c r="T190" s="70">
        <v>3.1742202527949006</v>
      </c>
      <c r="U190" s="6"/>
      <c r="V190" s="6"/>
      <c r="W190" s="6"/>
      <c r="X190" s="6"/>
      <c r="Y190" s="6"/>
      <c r="Z190" s="6"/>
      <c r="AA190" s="6"/>
      <c r="AB190" s="6"/>
      <c r="AC190" s="6"/>
      <c r="AD190" s="6"/>
      <c r="AE190" s="6"/>
      <c r="AF190" s="6"/>
      <c r="AG190" s="6"/>
      <c r="AH190" s="6"/>
    </row>
    <row r="191" spans="1:34" ht="29.25" customHeight="1">
      <c r="A191" s="179" t="s">
        <v>977</v>
      </c>
      <c r="B191" s="183" t="s">
        <v>26</v>
      </c>
      <c r="C191" s="184">
        <v>109</v>
      </c>
      <c r="D191" s="185">
        <v>7.2775393103964001</v>
      </c>
      <c r="E191" s="184">
        <v>109</v>
      </c>
      <c r="F191" s="185">
        <v>7.2775393103964001</v>
      </c>
      <c r="G191" s="184">
        <v>96</v>
      </c>
      <c r="H191" s="186">
        <v>6.4464617990060358</v>
      </c>
      <c r="I191" s="184">
        <v>88</v>
      </c>
      <c r="J191" s="186">
        <v>5.9092566490888663</v>
      </c>
      <c r="K191" s="184">
        <v>62</v>
      </c>
      <c r="L191" s="186">
        <v>4.1633399118580652</v>
      </c>
      <c r="M191" s="184">
        <v>43</v>
      </c>
      <c r="N191" s="186">
        <v>2.8874776808047873</v>
      </c>
      <c r="O191" s="184">
        <v>44</v>
      </c>
      <c r="P191" s="186">
        <v>2.977471368905996</v>
      </c>
      <c r="Q191" s="184">
        <v>37</v>
      </c>
      <c r="R191" s="185">
        <v>2.5037827420345873</v>
      </c>
      <c r="S191" s="184">
        <v>34</v>
      </c>
      <c r="T191" s="185">
        <v>2.3007733305182696</v>
      </c>
      <c r="U191" s="6"/>
      <c r="V191" s="6"/>
      <c r="W191" s="6"/>
      <c r="X191" s="6"/>
      <c r="Y191" s="6"/>
      <c r="Z191" s="6"/>
      <c r="AA191" s="6"/>
      <c r="AB191" s="6"/>
      <c r="AC191" s="6"/>
      <c r="AD191" s="6"/>
      <c r="AE191" s="6"/>
      <c r="AF191" s="6"/>
      <c r="AG191" s="6"/>
      <c r="AH191" s="6"/>
    </row>
    <row r="192" spans="1:34" ht="13.5" customHeight="1">
      <c r="A192" s="179" t="s">
        <v>979</v>
      </c>
      <c r="B192" s="180" t="s">
        <v>109</v>
      </c>
      <c r="C192" s="181">
        <v>10</v>
      </c>
      <c r="D192" s="70">
        <v>5.3316840657290001</v>
      </c>
      <c r="E192" s="181">
        <v>10</v>
      </c>
      <c r="F192" s="70">
        <v>5.3316840657290001</v>
      </c>
      <c r="G192" s="181">
        <v>9</v>
      </c>
      <c r="H192" s="182">
        <v>4.8077179899465277</v>
      </c>
      <c r="I192" s="181">
        <v>6</v>
      </c>
      <c r="J192" s="182">
        <v>3.2051453269999999</v>
      </c>
      <c r="K192" s="181">
        <v>5</v>
      </c>
      <c r="L192" s="182">
        <v>2.6709544388591802</v>
      </c>
      <c r="M192" s="181">
        <v>2</v>
      </c>
      <c r="N192" s="182">
        <v>1.0683817760000001</v>
      </c>
      <c r="O192" s="181">
        <v>2</v>
      </c>
      <c r="P192" s="182">
        <v>1.07606718963532</v>
      </c>
      <c r="Q192" s="181">
        <v>0</v>
      </c>
      <c r="R192" s="70">
        <v>0</v>
      </c>
      <c r="S192" s="181">
        <v>0</v>
      </c>
      <c r="T192" s="70">
        <v>0</v>
      </c>
      <c r="U192" s="6"/>
      <c r="V192" s="6"/>
      <c r="W192" s="6"/>
      <c r="X192" s="6"/>
      <c r="Y192" s="6"/>
      <c r="Z192" s="6"/>
      <c r="AA192" s="6"/>
      <c r="AB192" s="6"/>
      <c r="AC192" s="6"/>
      <c r="AD192" s="6"/>
      <c r="AE192" s="6"/>
      <c r="AF192" s="6"/>
      <c r="AG192" s="6"/>
      <c r="AH192" s="6"/>
    </row>
    <row r="193" spans="1:34" ht="13.5" customHeight="1">
      <c r="A193" s="179" t="s">
        <v>981</v>
      </c>
      <c r="B193" s="180" t="s">
        <v>110</v>
      </c>
      <c r="C193" s="181">
        <v>35</v>
      </c>
      <c r="D193" s="70">
        <v>22.8622192029577</v>
      </c>
      <c r="E193" s="181">
        <v>35</v>
      </c>
      <c r="F193" s="70">
        <v>22.8622192029577</v>
      </c>
      <c r="G193" s="181">
        <v>23</v>
      </c>
      <c r="H193" s="182">
        <v>15.071688815496316</v>
      </c>
      <c r="I193" s="181">
        <v>23</v>
      </c>
      <c r="J193" s="182">
        <v>15.07168882</v>
      </c>
      <c r="K193" s="181">
        <v>5</v>
      </c>
      <c r="L193" s="182">
        <v>3.2764540903252799</v>
      </c>
      <c r="M193" s="181">
        <v>5</v>
      </c>
      <c r="N193" s="182">
        <v>3.2764540900000001</v>
      </c>
      <c r="O193" s="181">
        <v>5</v>
      </c>
      <c r="P193" s="182">
        <v>3.2990017220788901</v>
      </c>
      <c r="Q193" s="181">
        <v>5</v>
      </c>
      <c r="R193" s="70">
        <v>3.299001722078899</v>
      </c>
      <c r="S193" s="181">
        <v>4</v>
      </c>
      <c r="T193" s="70">
        <v>2.6392013776631194</v>
      </c>
      <c r="U193" s="6"/>
      <c r="V193" s="6"/>
      <c r="W193" s="6"/>
      <c r="X193" s="6"/>
      <c r="Y193" s="6"/>
      <c r="Z193" s="6"/>
      <c r="AA193" s="6"/>
      <c r="AB193" s="6"/>
      <c r="AC193" s="6"/>
      <c r="AD193" s="6"/>
      <c r="AE193" s="6"/>
      <c r="AF193" s="6"/>
      <c r="AG193" s="6"/>
      <c r="AH193" s="6"/>
    </row>
    <row r="194" spans="1:34" ht="13.5" customHeight="1">
      <c r="A194" s="179" t="s">
        <v>983</v>
      </c>
      <c r="B194" s="180" t="s">
        <v>111</v>
      </c>
      <c r="C194" s="181">
        <v>2</v>
      </c>
      <c r="D194" s="70">
        <v>2.5892649076927099</v>
      </c>
      <c r="E194" s="181">
        <v>2</v>
      </c>
      <c r="F194" s="70">
        <v>2.5892649076927099</v>
      </c>
      <c r="G194" s="181">
        <v>2</v>
      </c>
      <c r="H194" s="182">
        <v>2.5966944080185925</v>
      </c>
      <c r="I194" s="181">
        <v>1</v>
      </c>
      <c r="J194" s="182">
        <v>1.2983472039999999</v>
      </c>
      <c r="K194" s="181">
        <v>1</v>
      </c>
      <c r="L194" s="182">
        <v>1.29834720400929</v>
      </c>
      <c r="M194" s="181">
        <v>1</v>
      </c>
      <c r="N194" s="182">
        <v>1.2983472039999999</v>
      </c>
      <c r="O194" s="181">
        <v>1</v>
      </c>
      <c r="P194" s="182">
        <v>1.3063357282821599</v>
      </c>
      <c r="Q194" s="181">
        <v>1</v>
      </c>
      <c r="R194" s="70">
        <v>1.3063357282821686</v>
      </c>
      <c r="S194" s="181">
        <v>1</v>
      </c>
      <c r="T194" s="70">
        <v>1.3063357282821686</v>
      </c>
      <c r="U194" s="6"/>
      <c r="V194" s="6"/>
      <c r="W194" s="6"/>
      <c r="X194" s="6"/>
      <c r="Y194" s="6"/>
      <c r="Z194" s="6"/>
      <c r="AA194" s="6"/>
      <c r="AB194" s="6"/>
      <c r="AC194" s="6"/>
      <c r="AD194" s="6"/>
      <c r="AE194" s="6"/>
      <c r="AF194" s="6"/>
      <c r="AG194" s="6"/>
      <c r="AH194" s="6"/>
    </row>
    <row r="195" spans="1:34" ht="13.5" customHeight="1">
      <c r="A195" s="179" t="s">
        <v>985</v>
      </c>
      <c r="B195" s="180" t="s">
        <v>112</v>
      </c>
      <c r="C195" s="181">
        <v>3</v>
      </c>
      <c r="D195" s="70">
        <v>3.3140382660951802</v>
      </c>
      <c r="E195" s="181">
        <v>3</v>
      </c>
      <c r="F195" s="70">
        <v>3.3140382660951802</v>
      </c>
      <c r="G195" s="181">
        <v>3</v>
      </c>
      <c r="H195" s="182">
        <v>3.3194653447818006</v>
      </c>
      <c r="I195" s="181">
        <v>2</v>
      </c>
      <c r="J195" s="182">
        <v>2.2129768969999999</v>
      </c>
      <c r="K195" s="181">
        <v>2</v>
      </c>
      <c r="L195" s="182">
        <v>2.2129768965212002</v>
      </c>
      <c r="M195" s="181">
        <v>1</v>
      </c>
      <c r="N195" s="182">
        <v>1.1064884479999999</v>
      </c>
      <c r="O195" s="181">
        <v>1</v>
      </c>
      <c r="P195" s="182">
        <v>1.1102475852114999</v>
      </c>
      <c r="Q195" s="181">
        <v>1</v>
      </c>
      <c r="R195" s="70">
        <v>1.1102475852115021</v>
      </c>
      <c r="S195" s="181">
        <v>1</v>
      </c>
      <c r="T195" s="70">
        <v>1.1102475852115021</v>
      </c>
      <c r="U195" s="6"/>
      <c r="V195" s="6"/>
      <c r="W195" s="6"/>
      <c r="X195" s="6"/>
      <c r="Y195" s="6"/>
      <c r="Z195" s="6"/>
      <c r="AA195" s="6"/>
      <c r="AB195" s="6"/>
      <c r="AC195" s="6"/>
      <c r="AD195" s="6"/>
      <c r="AE195" s="6"/>
      <c r="AF195" s="6"/>
      <c r="AG195" s="6"/>
      <c r="AH195" s="6"/>
    </row>
    <row r="196" spans="1:34" ht="13.5" customHeight="1">
      <c r="A196" s="179" t="s">
        <v>987</v>
      </c>
      <c r="B196" s="180" t="s">
        <v>113</v>
      </c>
      <c r="C196" s="181">
        <v>16</v>
      </c>
      <c r="D196" s="70">
        <v>8.9112164367387194</v>
      </c>
      <c r="E196" s="181">
        <v>16</v>
      </c>
      <c r="F196" s="70">
        <v>8.9112164367387194</v>
      </c>
      <c r="G196" s="181">
        <v>16</v>
      </c>
      <c r="H196" s="182">
        <v>8.969213175774156</v>
      </c>
      <c r="I196" s="181">
        <v>16</v>
      </c>
      <c r="J196" s="182">
        <v>8.9692131760000002</v>
      </c>
      <c r="K196" s="181">
        <v>8</v>
      </c>
      <c r="L196" s="182">
        <v>4.48460658788707</v>
      </c>
      <c r="M196" s="181">
        <v>7</v>
      </c>
      <c r="N196" s="182">
        <v>3.9240307639999998</v>
      </c>
      <c r="O196" s="181">
        <v>7</v>
      </c>
      <c r="P196" s="182">
        <v>3.95303790963355</v>
      </c>
      <c r="Q196" s="181">
        <v>6</v>
      </c>
      <c r="R196" s="70">
        <v>3.3883182082573318</v>
      </c>
      <c r="S196" s="181">
        <v>6</v>
      </c>
      <c r="T196" s="70">
        <v>3.3883182082573313</v>
      </c>
      <c r="U196" s="6"/>
      <c r="V196" s="6"/>
      <c r="W196" s="6"/>
      <c r="X196" s="6"/>
      <c r="Y196" s="6"/>
      <c r="Z196" s="6"/>
      <c r="AA196" s="6"/>
      <c r="AB196" s="6"/>
      <c r="AC196" s="6"/>
      <c r="AD196" s="6"/>
      <c r="AE196" s="6"/>
      <c r="AF196" s="6"/>
      <c r="AG196" s="6"/>
      <c r="AH196" s="6"/>
    </row>
    <row r="197" spans="1:34" ht="13.5" customHeight="1">
      <c r="A197" s="179" t="s">
        <v>989</v>
      </c>
      <c r="B197" s="180" t="s">
        <v>114</v>
      </c>
      <c r="C197" s="181">
        <v>19</v>
      </c>
      <c r="D197" s="70">
        <v>9.6348884381338706</v>
      </c>
      <c r="E197" s="181">
        <v>19</v>
      </c>
      <c r="F197" s="70">
        <v>9.6348884381338706</v>
      </c>
      <c r="G197" s="181">
        <v>19</v>
      </c>
      <c r="H197" s="182">
        <v>9.7583022608445553</v>
      </c>
      <c r="I197" s="181">
        <v>19</v>
      </c>
      <c r="J197" s="182">
        <v>9.7583022610000008</v>
      </c>
      <c r="K197" s="181">
        <v>20</v>
      </c>
      <c r="L197" s="182">
        <v>10.271897116678399</v>
      </c>
      <c r="M197" s="181">
        <v>8</v>
      </c>
      <c r="N197" s="182">
        <v>4.1087588469999998</v>
      </c>
      <c r="O197" s="181">
        <v>8</v>
      </c>
      <c r="P197" s="182">
        <v>4.1553476727455898</v>
      </c>
      <c r="Q197" s="181">
        <v>7</v>
      </c>
      <c r="R197" s="70">
        <v>3.6359292136523944</v>
      </c>
      <c r="S197" s="181">
        <v>5</v>
      </c>
      <c r="T197" s="70">
        <v>2.5970922954659961</v>
      </c>
      <c r="U197" s="6"/>
      <c r="V197" s="6"/>
      <c r="W197" s="6"/>
      <c r="X197" s="6"/>
      <c r="Y197" s="6"/>
      <c r="Z197" s="6"/>
      <c r="AA197" s="6"/>
      <c r="AB197" s="6"/>
      <c r="AC197" s="6"/>
      <c r="AD197" s="6"/>
      <c r="AE197" s="6"/>
      <c r="AF197" s="6"/>
      <c r="AG197" s="6"/>
      <c r="AH197" s="6"/>
    </row>
    <row r="198" spans="1:34" ht="13.5" customHeight="1">
      <c r="A198" s="179" t="s">
        <v>991</v>
      </c>
      <c r="B198" s="180" t="s">
        <v>115</v>
      </c>
      <c r="C198" s="181">
        <v>9</v>
      </c>
      <c r="D198" s="70">
        <v>6.8091545299791898</v>
      </c>
      <c r="E198" s="181">
        <v>9</v>
      </c>
      <c r="F198" s="70">
        <v>6.8091545299791898</v>
      </c>
      <c r="G198" s="181">
        <v>9</v>
      </c>
      <c r="H198" s="182">
        <v>6.8342838050254766</v>
      </c>
      <c r="I198" s="181">
        <v>8</v>
      </c>
      <c r="J198" s="182">
        <v>6.0749189379999997</v>
      </c>
      <c r="K198" s="181">
        <v>8</v>
      </c>
      <c r="L198" s="182">
        <v>6.0749189378004198</v>
      </c>
      <c r="M198" s="181">
        <v>6</v>
      </c>
      <c r="N198" s="182">
        <v>4.5561892029999997</v>
      </c>
      <c r="O198" s="181">
        <v>6</v>
      </c>
      <c r="P198" s="182">
        <v>4.5753677451825103</v>
      </c>
      <c r="Q198" s="181">
        <v>6</v>
      </c>
      <c r="R198" s="70">
        <v>4.5753677451825192</v>
      </c>
      <c r="S198" s="181">
        <v>6</v>
      </c>
      <c r="T198" s="70">
        <v>4.5753677451825192</v>
      </c>
      <c r="U198" s="6"/>
      <c r="V198" s="6"/>
      <c r="W198" s="6"/>
      <c r="X198" s="6"/>
      <c r="Y198" s="6"/>
      <c r="Z198" s="6"/>
      <c r="AA198" s="6"/>
      <c r="AB198" s="6"/>
      <c r="AC198" s="6"/>
      <c r="AD198" s="6"/>
      <c r="AE198" s="6"/>
      <c r="AF198" s="6"/>
      <c r="AG198" s="6"/>
      <c r="AH198" s="6"/>
    </row>
    <row r="199" spans="1:34" ht="13.5" customHeight="1">
      <c r="A199" s="179" t="s">
        <v>993</v>
      </c>
      <c r="B199" s="180" t="s">
        <v>116</v>
      </c>
      <c r="C199" s="181">
        <v>0</v>
      </c>
      <c r="D199" s="70">
        <v>0</v>
      </c>
      <c r="E199" s="181">
        <v>0</v>
      </c>
      <c r="F199" s="70">
        <v>0</v>
      </c>
      <c r="G199" s="181">
        <v>0</v>
      </c>
      <c r="H199" s="182">
        <v>0</v>
      </c>
      <c r="I199" s="181">
        <v>0</v>
      </c>
      <c r="J199" s="182">
        <v>0</v>
      </c>
      <c r="K199" s="181">
        <v>0</v>
      </c>
      <c r="L199" s="182">
        <v>0</v>
      </c>
      <c r="M199" s="181">
        <v>0</v>
      </c>
      <c r="N199" s="182">
        <v>0</v>
      </c>
      <c r="O199" s="181">
        <v>0</v>
      </c>
      <c r="P199" s="182">
        <v>0</v>
      </c>
      <c r="Q199" s="181">
        <v>0</v>
      </c>
      <c r="R199" s="70">
        <v>0</v>
      </c>
      <c r="S199" s="181">
        <v>0</v>
      </c>
      <c r="T199" s="70">
        <v>0</v>
      </c>
      <c r="U199" s="6"/>
      <c r="V199" s="6"/>
      <c r="W199" s="6"/>
      <c r="X199" s="6"/>
      <c r="Y199" s="6"/>
      <c r="Z199" s="6"/>
      <c r="AA199" s="6"/>
      <c r="AB199" s="6"/>
      <c r="AC199" s="6"/>
      <c r="AD199" s="6"/>
      <c r="AE199" s="6"/>
      <c r="AF199" s="6"/>
      <c r="AG199" s="6"/>
      <c r="AH199" s="6"/>
    </row>
    <row r="200" spans="1:34" ht="13.5" customHeight="1">
      <c r="A200" s="179" t="s">
        <v>995</v>
      </c>
      <c r="B200" s="180" t="s">
        <v>117</v>
      </c>
      <c r="C200" s="181">
        <v>1</v>
      </c>
      <c r="D200" s="70">
        <v>1.52902860812526</v>
      </c>
      <c r="E200" s="181">
        <v>1</v>
      </c>
      <c r="F200" s="70">
        <v>1.52902860812526</v>
      </c>
      <c r="G200" s="181">
        <v>1</v>
      </c>
      <c r="H200" s="182">
        <v>1.5402150140159567</v>
      </c>
      <c r="I200" s="181">
        <v>1</v>
      </c>
      <c r="J200" s="182">
        <v>1.5402150139999999</v>
      </c>
      <c r="K200" s="181">
        <v>1</v>
      </c>
      <c r="L200" s="182">
        <v>1.5402150140159501</v>
      </c>
      <c r="M200" s="181">
        <v>1</v>
      </c>
      <c r="N200" s="182">
        <v>1.5402150139999999</v>
      </c>
      <c r="O200" s="181">
        <v>1</v>
      </c>
      <c r="P200" s="182">
        <v>1.5521924718665101</v>
      </c>
      <c r="Q200" s="181">
        <v>1</v>
      </c>
      <c r="R200" s="70">
        <v>1.5521924718665114</v>
      </c>
      <c r="S200" s="181">
        <v>1</v>
      </c>
      <c r="T200" s="70">
        <v>1.5521924718665114</v>
      </c>
      <c r="U200" s="6"/>
      <c r="V200" s="6"/>
      <c r="W200" s="6"/>
      <c r="X200" s="6"/>
      <c r="Y200" s="6"/>
      <c r="Z200" s="6"/>
      <c r="AA200" s="6"/>
      <c r="AB200" s="6"/>
      <c r="AC200" s="6"/>
      <c r="AD200" s="6"/>
      <c r="AE200" s="6"/>
      <c r="AF200" s="6"/>
      <c r="AG200" s="6"/>
      <c r="AH200" s="6"/>
    </row>
    <row r="201" spans="1:34" ht="13.5" customHeight="1">
      <c r="A201" s="179" t="s">
        <v>997</v>
      </c>
      <c r="B201" s="180" t="s">
        <v>118</v>
      </c>
      <c r="C201" s="181">
        <v>4</v>
      </c>
      <c r="D201" s="70">
        <v>4.56480308580689</v>
      </c>
      <c r="E201" s="181">
        <v>4</v>
      </c>
      <c r="F201" s="70">
        <v>4.56480308580689</v>
      </c>
      <c r="G201" s="181">
        <v>4</v>
      </c>
      <c r="H201" s="182">
        <v>4.5783353172786381</v>
      </c>
      <c r="I201" s="181">
        <v>2</v>
      </c>
      <c r="J201" s="182">
        <v>2.2891676589999999</v>
      </c>
      <c r="K201" s="181">
        <v>2</v>
      </c>
      <c r="L201" s="182">
        <v>2.2891676586393102</v>
      </c>
      <c r="M201" s="181">
        <v>2</v>
      </c>
      <c r="N201" s="182">
        <v>2.2891676589999999</v>
      </c>
      <c r="O201" s="181">
        <v>2</v>
      </c>
      <c r="P201" s="182">
        <v>2.2993527322058802</v>
      </c>
      <c r="Q201" s="181">
        <v>0</v>
      </c>
      <c r="R201" s="70">
        <v>0</v>
      </c>
      <c r="S201" s="181">
        <v>0</v>
      </c>
      <c r="T201" s="70">
        <v>0</v>
      </c>
      <c r="U201" s="6"/>
      <c r="V201" s="6"/>
      <c r="W201" s="6"/>
      <c r="X201" s="6"/>
      <c r="Y201" s="6"/>
      <c r="Z201" s="6"/>
      <c r="AA201" s="6"/>
      <c r="AB201" s="6"/>
      <c r="AC201" s="6"/>
      <c r="AD201" s="6"/>
      <c r="AE201" s="6"/>
      <c r="AF201" s="6"/>
      <c r="AG201" s="6"/>
      <c r="AH201" s="6"/>
    </row>
    <row r="202" spans="1:34" ht="13.5" customHeight="1">
      <c r="A202" s="179" t="s">
        <v>999</v>
      </c>
      <c r="B202" s="180" t="s">
        <v>119</v>
      </c>
      <c r="C202" s="181">
        <v>2</v>
      </c>
      <c r="D202" s="70">
        <v>1.3572848873114201</v>
      </c>
      <c r="E202" s="181">
        <v>2</v>
      </c>
      <c r="F202" s="70">
        <v>1.3572848873114201</v>
      </c>
      <c r="G202" s="181">
        <v>2</v>
      </c>
      <c r="H202" s="182">
        <v>1.3646195099651341</v>
      </c>
      <c r="I202" s="181">
        <v>2</v>
      </c>
      <c r="J202" s="182">
        <v>1.36461951</v>
      </c>
      <c r="K202" s="181">
        <v>2</v>
      </c>
      <c r="L202" s="182">
        <v>1.3646195099651299</v>
      </c>
      <c r="M202" s="181">
        <v>2</v>
      </c>
      <c r="N202" s="182">
        <v>1.36461951</v>
      </c>
      <c r="O202" s="181">
        <v>3</v>
      </c>
      <c r="P202" s="182">
        <v>2.0575708318758799</v>
      </c>
      <c r="Q202" s="181">
        <v>2</v>
      </c>
      <c r="R202" s="70">
        <v>1.3717138879172583</v>
      </c>
      <c r="S202" s="181">
        <v>2</v>
      </c>
      <c r="T202" s="70">
        <v>1.3717138879172583</v>
      </c>
      <c r="U202" s="6"/>
      <c r="V202" s="6"/>
      <c r="W202" s="6"/>
      <c r="X202" s="6"/>
      <c r="Y202" s="6"/>
      <c r="Z202" s="6"/>
      <c r="AA202" s="6"/>
      <c r="AB202" s="6"/>
      <c r="AC202" s="6"/>
      <c r="AD202" s="6"/>
      <c r="AE202" s="6"/>
      <c r="AF202" s="6"/>
      <c r="AG202" s="6"/>
      <c r="AH202" s="6"/>
    </row>
    <row r="203" spans="1:34" ht="13.5" customHeight="1">
      <c r="A203" s="179" t="s">
        <v>1001</v>
      </c>
      <c r="B203" s="180" t="s">
        <v>120</v>
      </c>
      <c r="C203" s="181">
        <v>8</v>
      </c>
      <c r="D203" s="70">
        <v>8.6245000485128092</v>
      </c>
      <c r="E203" s="181">
        <v>8</v>
      </c>
      <c r="F203" s="70">
        <v>8.6245000485128092</v>
      </c>
      <c r="G203" s="181">
        <v>8</v>
      </c>
      <c r="H203" s="182">
        <v>8.7638578502256692</v>
      </c>
      <c r="I203" s="181">
        <v>8</v>
      </c>
      <c r="J203" s="182">
        <v>8.7638578500000008</v>
      </c>
      <c r="K203" s="181">
        <v>8</v>
      </c>
      <c r="L203" s="182">
        <v>8.7638578502256692</v>
      </c>
      <c r="M203" s="181">
        <v>8</v>
      </c>
      <c r="N203" s="182">
        <v>8.7638578500000008</v>
      </c>
      <c r="O203" s="181">
        <v>8</v>
      </c>
      <c r="P203" s="182">
        <v>8.97072180670337</v>
      </c>
      <c r="Q203" s="181">
        <v>8</v>
      </c>
      <c r="R203" s="70">
        <v>8.9707218067033718</v>
      </c>
      <c r="S203" s="181">
        <v>8</v>
      </c>
      <c r="T203" s="70">
        <v>8.9707218067033718</v>
      </c>
      <c r="U203" s="6"/>
      <c r="V203" s="6"/>
      <c r="W203" s="6"/>
      <c r="X203" s="6"/>
      <c r="Y203" s="6"/>
      <c r="Z203" s="6"/>
      <c r="AA203" s="6"/>
      <c r="AB203" s="6"/>
      <c r="AC203" s="6"/>
      <c r="AD203" s="6"/>
      <c r="AE203" s="6"/>
      <c r="AF203" s="6"/>
      <c r="AG203" s="6"/>
      <c r="AH203" s="6"/>
    </row>
    <row r="204" spans="1:34" ht="29.25" customHeight="1">
      <c r="A204" s="179" t="s">
        <v>1003</v>
      </c>
      <c r="B204" s="183" t="s">
        <v>30</v>
      </c>
      <c r="C204" s="184">
        <v>59</v>
      </c>
      <c r="D204" s="185">
        <v>4.9344636321666799</v>
      </c>
      <c r="E204" s="184">
        <v>60</v>
      </c>
      <c r="F204" s="185">
        <v>5.0180986089830704</v>
      </c>
      <c r="G204" s="184">
        <v>55</v>
      </c>
      <c r="H204" s="186">
        <v>4.6237176539424762</v>
      </c>
      <c r="I204" s="184">
        <v>53</v>
      </c>
      <c r="J204" s="186">
        <v>4.4555824665263861</v>
      </c>
      <c r="K204" s="184">
        <v>50</v>
      </c>
      <c r="L204" s="186">
        <v>4.2033796854022505</v>
      </c>
      <c r="M204" s="184">
        <v>43</v>
      </c>
      <c r="N204" s="186">
        <v>3.6149065294459355</v>
      </c>
      <c r="O204" s="184">
        <v>42</v>
      </c>
      <c r="P204" s="186">
        <v>3.5462040840450366</v>
      </c>
      <c r="Q204" s="184">
        <v>37</v>
      </c>
      <c r="R204" s="185">
        <v>3.1240369311825322</v>
      </c>
      <c r="S204" s="184">
        <v>34</v>
      </c>
      <c r="T204" s="185">
        <v>2.8707366394650298</v>
      </c>
      <c r="U204" s="6"/>
      <c r="V204" s="6"/>
      <c r="W204" s="6"/>
      <c r="X204" s="6"/>
      <c r="Y204" s="6"/>
      <c r="Z204" s="6"/>
      <c r="AA204" s="6"/>
      <c r="AB204" s="6"/>
      <c r="AC204" s="6"/>
      <c r="AD204" s="6"/>
      <c r="AE204" s="6"/>
      <c r="AF204" s="6"/>
      <c r="AG204" s="6"/>
      <c r="AH204" s="6"/>
    </row>
    <row r="205" spans="1:34" ht="13.5" customHeight="1">
      <c r="A205" s="179" t="s">
        <v>1005</v>
      </c>
      <c r="B205" s="180" t="s">
        <v>148</v>
      </c>
      <c r="C205" s="181">
        <v>3</v>
      </c>
      <c r="D205" s="70">
        <v>3.0740224608574498</v>
      </c>
      <c r="E205" s="181">
        <v>3</v>
      </c>
      <c r="F205" s="70">
        <v>3.0740224608574498</v>
      </c>
      <c r="G205" s="181">
        <v>2</v>
      </c>
      <c r="H205" s="182">
        <v>2.0559421869057042</v>
      </c>
      <c r="I205" s="181">
        <v>2</v>
      </c>
      <c r="J205" s="182">
        <v>2.0559421869999999</v>
      </c>
      <c r="K205" s="181">
        <v>2</v>
      </c>
      <c r="L205" s="182">
        <v>2.0559421869057002</v>
      </c>
      <c r="M205" s="181">
        <v>2</v>
      </c>
      <c r="N205" s="182">
        <v>2.0559421869999999</v>
      </c>
      <c r="O205" s="181">
        <v>2</v>
      </c>
      <c r="P205" s="182">
        <v>2.0644948181179998</v>
      </c>
      <c r="Q205" s="181">
        <v>1</v>
      </c>
      <c r="R205" s="70">
        <v>1.0322474090590033</v>
      </c>
      <c r="S205" s="181">
        <v>1</v>
      </c>
      <c r="T205" s="70">
        <v>1.0322474090590033</v>
      </c>
      <c r="U205" s="6"/>
      <c r="V205" s="6"/>
      <c r="W205" s="6"/>
      <c r="X205" s="6"/>
      <c r="Y205" s="6"/>
      <c r="Z205" s="6"/>
      <c r="AA205" s="6"/>
      <c r="AB205" s="6"/>
      <c r="AC205" s="6"/>
      <c r="AD205" s="6"/>
      <c r="AE205" s="6"/>
      <c r="AF205" s="6"/>
      <c r="AG205" s="6"/>
      <c r="AH205" s="6"/>
    </row>
    <row r="206" spans="1:34" ht="13.5" customHeight="1">
      <c r="A206" s="179" t="s">
        <v>1007</v>
      </c>
      <c r="B206" s="180" t="s">
        <v>149</v>
      </c>
      <c r="C206" s="181">
        <v>4</v>
      </c>
      <c r="D206" s="70">
        <v>2.5730587879606599</v>
      </c>
      <c r="E206" s="181">
        <v>4</v>
      </c>
      <c r="F206" s="70">
        <v>2.5730587879606599</v>
      </c>
      <c r="G206" s="181">
        <v>4</v>
      </c>
      <c r="H206" s="182">
        <v>2.5845970936205682</v>
      </c>
      <c r="I206" s="181">
        <v>4</v>
      </c>
      <c r="J206" s="182">
        <v>2.5845970939999998</v>
      </c>
      <c r="K206" s="181">
        <v>4</v>
      </c>
      <c r="L206" s="182">
        <v>2.5845970936205598</v>
      </c>
      <c r="M206" s="181">
        <v>4</v>
      </c>
      <c r="N206" s="182">
        <v>2.5845970939999998</v>
      </c>
      <c r="O206" s="181">
        <v>4</v>
      </c>
      <c r="P206" s="182">
        <v>2.5926886180969602</v>
      </c>
      <c r="Q206" s="181">
        <v>3</v>
      </c>
      <c r="R206" s="70">
        <v>1.944516463572725</v>
      </c>
      <c r="S206" s="181">
        <v>2</v>
      </c>
      <c r="T206" s="70">
        <v>1.2963443090484834</v>
      </c>
      <c r="U206" s="6"/>
      <c r="V206" s="6"/>
      <c r="W206" s="6"/>
      <c r="X206" s="6"/>
      <c r="Y206" s="6"/>
      <c r="Z206" s="6"/>
      <c r="AA206" s="6"/>
      <c r="AB206" s="6"/>
      <c r="AC206" s="6"/>
      <c r="AD206" s="6"/>
      <c r="AE206" s="6"/>
      <c r="AF206" s="6"/>
      <c r="AG206" s="6"/>
      <c r="AH206" s="6"/>
    </row>
    <row r="207" spans="1:34" ht="13.5" customHeight="1">
      <c r="A207" s="179" t="s">
        <v>1009</v>
      </c>
      <c r="B207" s="180" t="s">
        <v>150</v>
      </c>
      <c r="C207" s="181">
        <v>0</v>
      </c>
      <c r="D207" s="70">
        <v>0</v>
      </c>
      <c r="E207" s="181">
        <v>0</v>
      </c>
      <c r="F207" s="70">
        <v>0</v>
      </c>
      <c r="G207" s="181">
        <v>0</v>
      </c>
      <c r="H207" s="182">
        <v>0</v>
      </c>
      <c r="I207" s="181">
        <v>0</v>
      </c>
      <c r="J207" s="182">
        <v>0</v>
      </c>
      <c r="K207" s="181">
        <v>0</v>
      </c>
      <c r="L207" s="182">
        <v>0</v>
      </c>
      <c r="M207" s="181">
        <v>0</v>
      </c>
      <c r="N207" s="182">
        <v>0</v>
      </c>
      <c r="O207" s="181">
        <v>0</v>
      </c>
      <c r="P207" s="182">
        <v>0</v>
      </c>
      <c r="Q207" s="181">
        <v>0</v>
      </c>
      <c r="R207" s="70">
        <v>0</v>
      </c>
      <c r="S207" s="181">
        <v>0</v>
      </c>
      <c r="T207" s="70">
        <v>0</v>
      </c>
      <c r="U207" s="6"/>
      <c r="V207" s="6"/>
      <c r="W207" s="6"/>
      <c r="X207" s="6"/>
      <c r="Y207" s="6"/>
      <c r="Z207" s="6"/>
      <c r="AA207" s="6"/>
      <c r="AB207" s="6"/>
      <c r="AC207" s="6"/>
      <c r="AD207" s="6"/>
      <c r="AE207" s="6"/>
      <c r="AF207" s="6"/>
      <c r="AG207" s="6"/>
      <c r="AH207" s="6"/>
    </row>
    <row r="208" spans="1:34" ht="13.5" customHeight="1">
      <c r="A208" s="179" t="s">
        <v>1011</v>
      </c>
      <c r="B208" s="180" t="s">
        <v>151</v>
      </c>
      <c r="C208" s="181">
        <v>19</v>
      </c>
      <c r="D208" s="70">
        <v>18.014430506964001</v>
      </c>
      <c r="E208" s="181">
        <v>19</v>
      </c>
      <c r="F208" s="70">
        <v>18.014430506964001</v>
      </c>
      <c r="G208" s="181">
        <v>17</v>
      </c>
      <c r="H208" s="182">
        <v>16.202975628818422</v>
      </c>
      <c r="I208" s="181">
        <v>17</v>
      </c>
      <c r="J208" s="182">
        <v>16.202975630000001</v>
      </c>
      <c r="K208" s="181">
        <v>17</v>
      </c>
      <c r="L208" s="182">
        <v>16.2029756288184</v>
      </c>
      <c r="M208" s="181">
        <v>16</v>
      </c>
      <c r="N208" s="182">
        <v>15.24985942</v>
      </c>
      <c r="O208" s="181">
        <v>16</v>
      </c>
      <c r="P208" s="182">
        <v>15.354349599347399</v>
      </c>
      <c r="Q208" s="181">
        <v>15</v>
      </c>
      <c r="R208" s="70">
        <v>14.394702749388227</v>
      </c>
      <c r="S208" s="181">
        <v>15</v>
      </c>
      <c r="T208" s="70">
        <v>14.394702749388227</v>
      </c>
      <c r="U208" s="6"/>
      <c r="V208" s="6"/>
      <c r="W208" s="6"/>
      <c r="X208" s="6"/>
      <c r="Y208" s="6"/>
      <c r="Z208" s="6"/>
      <c r="AA208" s="6"/>
      <c r="AB208" s="6"/>
      <c r="AC208" s="6"/>
      <c r="AD208" s="6"/>
      <c r="AE208" s="6"/>
      <c r="AF208" s="6"/>
      <c r="AG208" s="6"/>
      <c r="AH208" s="6"/>
    </row>
    <row r="209" spans="1:34" ht="13.5" customHeight="1">
      <c r="A209" s="179" t="s">
        <v>1013</v>
      </c>
      <c r="B209" s="180" t="s">
        <v>152</v>
      </c>
      <c r="C209" s="181">
        <v>10</v>
      </c>
      <c r="D209" s="70">
        <v>7.4927133362804703</v>
      </c>
      <c r="E209" s="181">
        <v>10</v>
      </c>
      <c r="F209" s="70">
        <v>7.4927133362804703</v>
      </c>
      <c r="G209" s="181">
        <v>8</v>
      </c>
      <c r="H209" s="182">
        <v>5.989368870255297</v>
      </c>
      <c r="I209" s="181">
        <v>8</v>
      </c>
      <c r="J209" s="182">
        <v>5.9893688699999998</v>
      </c>
      <c r="K209" s="181">
        <v>8</v>
      </c>
      <c r="L209" s="182">
        <v>5.9893688702552899</v>
      </c>
      <c r="M209" s="181">
        <v>4</v>
      </c>
      <c r="N209" s="182">
        <v>2.9946844349999999</v>
      </c>
      <c r="O209" s="181">
        <v>4</v>
      </c>
      <c r="P209" s="182">
        <v>3.00268740522767</v>
      </c>
      <c r="Q209" s="181">
        <v>4</v>
      </c>
      <c r="R209" s="70">
        <v>3.0026874052276789</v>
      </c>
      <c r="S209" s="181">
        <v>3</v>
      </c>
      <c r="T209" s="70">
        <v>2.2520155539207587</v>
      </c>
      <c r="U209" s="6"/>
      <c r="V209" s="6"/>
      <c r="W209" s="6"/>
      <c r="X209" s="6"/>
      <c r="Y209" s="6"/>
      <c r="Z209" s="6"/>
      <c r="AA209" s="6"/>
      <c r="AB209" s="6"/>
      <c r="AC209" s="6"/>
      <c r="AD209" s="6"/>
      <c r="AE209" s="6"/>
      <c r="AF209" s="6"/>
      <c r="AG209" s="6"/>
      <c r="AH209" s="6"/>
    </row>
    <row r="210" spans="1:34" ht="13.5" customHeight="1">
      <c r="A210" s="179" t="s">
        <v>1015</v>
      </c>
      <c r="B210" s="180" t="s">
        <v>153</v>
      </c>
      <c r="C210" s="181">
        <v>6</v>
      </c>
      <c r="D210" s="70">
        <v>4.0182966440525902</v>
      </c>
      <c r="E210" s="181">
        <v>6</v>
      </c>
      <c r="F210" s="70">
        <v>4.0182966440525902</v>
      </c>
      <c r="G210" s="181">
        <v>6</v>
      </c>
      <c r="H210" s="182">
        <v>4.0417104518632287</v>
      </c>
      <c r="I210" s="181">
        <v>6</v>
      </c>
      <c r="J210" s="182">
        <v>4.0417104520000002</v>
      </c>
      <c r="K210" s="181">
        <v>6</v>
      </c>
      <c r="L210" s="182">
        <v>4.0417104518632199</v>
      </c>
      <c r="M210" s="181">
        <v>6</v>
      </c>
      <c r="N210" s="182">
        <v>4.0417104520000002</v>
      </c>
      <c r="O210" s="181">
        <v>6</v>
      </c>
      <c r="P210" s="182">
        <v>4.0713020702570999</v>
      </c>
      <c r="Q210" s="181">
        <v>5</v>
      </c>
      <c r="R210" s="70">
        <v>3.3927517252142523</v>
      </c>
      <c r="S210" s="181">
        <v>5</v>
      </c>
      <c r="T210" s="70">
        <v>3.3927517252142523</v>
      </c>
      <c r="U210" s="6"/>
      <c r="V210" s="6"/>
      <c r="W210" s="6"/>
      <c r="X210" s="6"/>
      <c r="Y210" s="6"/>
      <c r="Z210" s="6"/>
      <c r="AA210" s="6"/>
      <c r="AB210" s="6"/>
      <c r="AC210" s="6"/>
      <c r="AD210" s="6"/>
      <c r="AE210" s="6"/>
      <c r="AF210" s="6"/>
      <c r="AG210" s="6"/>
      <c r="AH210" s="6"/>
    </row>
    <row r="211" spans="1:34" ht="13.5" customHeight="1">
      <c r="A211" s="179" t="s">
        <v>1017</v>
      </c>
      <c r="B211" s="180" t="s">
        <v>154</v>
      </c>
      <c r="C211" s="181">
        <v>1</v>
      </c>
      <c r="D211" s="70">
        <v>1.13502224643603</v>
      </c>
      <c r="E211" s="181">
        <v>1</v>
      </c>
      <c r="F211" s="70">
        <v>1.13502224643603</v>
      </c>
      <c r="G211" s="181">
        <v>1</v>
      </c>
      <c r="H211" s="182">
        <v>1.1383687176276396</v>
      </c>
      <c r="I211" s="181">
        <v>1</v>
      </c>
      <c r="J211" s="182">
        <v>1.1383687179999999</v>
      </c>
      <c r="K211" s="181">
        <v>0</v>
      </c>
      <c r="L211" s="182">
        <v>0</v>
      </c>
      <c r="M211" s="181">
        <v>0</v>
      </c>
      <c r="N211" s="182">
        <v>0</v>
      </c>
      <c r="O211" s="181">
        <v>0</v>
      </c>
      <c r="P211" s="182">
        <v>0</v>
      </c>
      <c r="Q211" s="181">
        <v>0</v>
      </c>
      <c r="R211" s="70">
        <v>0</v>
      </c>
      <c r="S211" s="181">
        <v>0</v>
      </c>
      <c r="T211" s="70">
        <v>0</v>
      </c>
      <c r="U211" s="6"/>
      <c r="V211" s="6"/>
      <c r="W211" s="6"/>
      <c r="X211" s="6"/>
      <c r="Y211" s="6"/>
      <c r="Z211" s="6"/>
      <c r="AA211" s="6"/>
      <c r="AB211" s="6"/>
      <c r="AC211" s="6"/>
      <c r="AD211" s="6"/>
      <c r="AE211" s="6"/>
      <c r="AF211" s="6"/>
      <c r="AG211" s="6"/>
      <c r="AH211" s="6"/>
    </row>
    <row r="212" spans="1:34" ht="13.5" customHeight="1">
      <c r="A212" s="179" t="s">
        <v>1019</v>
      </c>
      <c r="B212" s="180" t="s">
        <v>155</v>
      </c>
      <c r="C212" s="181">
        <v>5</v>
      </c>
      <c r="D212" s="70">
        <v>5.3210735798054598</v>
      </c>
      <c r="E212" s="181">
        <v>5</v>
      </c>
      <c r="F212" s="70">
        <v>5.3210735798054598</v>
      </c>
      <c r="G212" s="181">
        <v>4</v>
      </c>
      <c r="H212" s="182">
        <v>4.2861888280488198</v>
      </c>
      <c r="I212" s="181">
        <v>4</v>
      </c>
      <c r="J212" s="182">
        <v>4.2861888280000002</v>
      </c>
      <c r="K212" s="181">
        <v>4</v>
      </c>
      <c r="L212" s="182">
        <v>4.2861888280488198</v>
      </c>
      <c r="M212" s="181">
        <v>2</v>
      </c>
      <c r="N212" s="182">
        <v>2.1430944140000001</v>
      </c>
      <c r="O212" s="181">
        <v>2</v>
      </c>
      <c r="P212" s="182">
        <v>2.1494975549465298</v>
      </c>
      <c r="Q212" s="181">
        <v>1</v>
      </c>
      <c r="R212" s="70">
        <v>1.0747487774732656</v>
      </c>
      <c r="S212" s="181">
        <v>1</v>
      </c>
      <c r="T212" s="70">
        <v>1.0747487774732656</v>
      </c>
      <c r="U212" s="6"/>
      <c r="V212" s="6"/>
      <c r="W212" s="6"/>
      <c r="X212" s="6"/>
      <c r="Y212" s="6"/>
      <c r="Z212" s="6"/>
      <c r="AA212" s="6"/>
      <c r="AB212" s="6"/>
      <c r="AC212" s="6"/>
      <c r="AD212" s="6"/>
      <c r="AE212" s="6"/>
      <c r="AF212" s="6"/>
      <c r="AG212" s="6"/>
      <c r="AH212" s="6"/>
    </row>
    <row r="213" spans="1:34" ht="13.5" customHeight="1">
      <c r="A213" s="179" t="s">
        <v>1021</v>
      </c>
      <c r="B213" s="180" t="s">
        <v>156</v>
      </c>
      <c r="C213" s="181">
        <v>7</v>
      </c>
      <c r="D213" s="70">
        <v>7.24465189447647</v>
      </c>
      <c r="E213" s="181">
        <v>7</v>
      </c>
      <c r="F213" s="70">
        <v>7.24465189447647</v>
      </c>
      <c r="G213" s="181">
        <v>8</v>
      </c>
      <c r="H213" s="182">
        <v>8.2835457717676046</v>
      </c>
      <c r="I213" s="181">
        <v>7</v>
      </c>
      <c r="J213" s="182">
        <v>7.2481025499999996</v>
      </c>
      <c r="K213" s="181">
        <v>5</v>
      </c>
      <c r="L213" s="182">
        <v>5.1772161073547496</v>
      </c>
      <c r="M213" s="181">
        <v>5</v>
      </c>
      <c r="N213" s="182">
        <v>5.1772161069999996</v>
      </c>
      <c r="O213" s="181">
        <v>4</v>
      </c>
      <c r="P213" s="182">
        <v>4.1336406006179702</v>
      </c>
      <c r="Q213" s="181">
        <v>4</v>
      </c>
      <c r="R213" s="70">
        <v>4.1336406006179791</v>
      </c>
      <c r="S213" s="181">
        <v>4</v>
      </c>
      <c r="T213" s="70">
        <v>4.1336406006179791</v>
      </c>
      <c r="U213" s="6"/>
      <c r="V213" s="6"/>
      <c r="W213" s="6"/>
      <c r="X213" s="6"/>
      <c r="Y213" s="6"/>
      <c r="Z213" s="6"/>
      <c r="AA213" s="6"/>
      <c r="AB213" s="6"/>
      <c r="AC213" s="6"/>
      <c r="AD213" s="6"/>
      <c r="AE213" s="6"/>
      <c r="AF213" s="6"/>
      <c r="AG213" s="6"/>
      <c r="AH213" s="6"/>
    </row>
    <row r="214" spans="1:34" ht="13.5" customHeight="1">
      <c r="A214" s="179" t="s">
        <v>1023</v>
      </c>
      <c r="B214" s="180" t="s">
        <v>157</v>
      </c>
      <c r="C214" s="181">
        <v>4</v>
      </c>
      <c r="D214" s="70">
        <v>3.2285924144221201</v>
      </c>
      <c r="E214" s="181">
        <v>5</v>
      </c>
      <c r="F214" s="70">
        <v>4.0357405180276498</v>
      </c>
      <c r="G214" s="181">
        <v>5</v>
      </c>
      <c r="H214" s="182">
        <v>4.0636200352722218</v>
      </c>
      <c r="I214" s="181">
        <v>4</v>
      </c>
      <c r="J214" s="182">
        <v>3.2508960280000001</v>
      </c>
      <c r="K214" s="181">
        <v>4</v>
      </c>
      <c r="L214" s="182">
        <v>3.2508960282177699</v>
      </c>
      <c r="M214" s="181">
        <v>4</v>
      </c>
      <c r="N214" s="182">
        <v>3.2508960280000001</v>
      </c>
      <c r="O214" s="181">
        <v>4</v>
      </c>
      <c r="P214" s="182">
        <v>3.25876199631759</v>
      </c>
      <c r="Q214" s="181">
        <v>4</v>
      </c>
      <c r="R214" s="70">
        <v>3.2587619963175989</v>
      </c>
      <c r="S214" s="181">
        <v>3</v>
      </c>
      <c r="T214" s="70">
        <v>2.4440714972381992</v>
      </c>
      <c r="U214" s="6"/>
      <c r="V214" s="6"/>
      <c r="W214" s="6"/>
      <c r="X214" s="6"/>
      <c r="Y214" s="6"/>
      <c r="Z214" s="6"/>
      <c r="AA214" s="6"/>
      <c r="AB214" s="6"/>
      <c r="AC214" s="6"/>
      <c r="AD214" s="6"/>
      <c r="AE214" s="6"/>
      <c r="AF214" s="6"/>
      <c r="AG214" s="6"/>
      <c r="AH214" s="6"/>
    </row>
    <row r="215" spans="1:34" ht="29.25" customHeight="1">
      <c r="A215" s="179" t="s">
        <v>1025</v>
      </c>
      <c r="B215" s="183" t="s">
        <v>37</v>
      </c>
      <c r="C215" s="184">
        <v>56</v>
      </c>
      <c r="D215" s="185">
        <v>6.1266532390849804</v>
      </c>
      <c r="E215" s="184">
        <v>55</v>
      </c>
      <c r="F215" s="185">
        <v>6.0172487169584699</v>
      </c>
      <c r="G215" s="184">
        <v>53</v>
      </c>
      <c r="H215" s="186">
        <v>5.8385476337357893</v>
      </c>
      <c r="I215" s="184">
        <v>33</v>
      </c>
      <c r="J215" s="186">
        <v>3.6353221115713401</v>
      </c>
      <c r="K215" s="184">
        <v>34</v>
      </c>
      <c r="L215" s="186">
        <v>3.7454833876795628</v>
      </c>
      <c r="M215" s="184">
        <v>31</v>
      </c>
      <c r="N215" s="186">
        <v>3.4149995593548956</v>
      </c>
      <c r="O215" s="184">
        <v>31</v>
      </c>
      <c r="P215" s="186">
        <v>3.4304178470254953</v>
      </c>
      <c r="Q215" s="184">
        <v>30</v>
      </c>
      <c r="R215" s="185">
        <v>3.3197592067988673</v>
      </c>
      <c r="S215" s="184">
        <v>24</v>
      </c>
      <c r="T215" s="185">
        <v>2.6558073654390935</v>
      </c>
      <c r="U215" s="6"/>
      <c r="V215" s="6"/>
      <c r="W215" s="6"/>
      <c r="X215" s="6"/>
      <c r="Y215" s="6"/>
      <c r="Z215" s="6"/>
      <c r="AA215" s="6"/>
      <c r="AB215" s="6"/>
      <c r="AC215" s="6"/>
      <c r="AD215" s="6"/>
      <c r="AE215" s="6"/>
      <c r="AF215" s="6"/>
      <c r="AG215" s="6"/>
      <c r="AH215" s="6"/>
    </row>
    <row r="216" spans="1:34" ht="13.5" customHeight="1">
      <c r="A216" s="179" t="s">
        <v>1027</v>
      </c>
      <c r="B216" s="180" t="s">
        <v>215</v>
      </c>
      <c r="C216" s="181">
        <v>17</v>
      </c>
      <c r="D216" s="70">
        <v>12.034972213373001</v>
      </c>
      <c r="E216" s="181">
        <v>17</v>
      </c>
      <c r="F216" s="70">
        <v>12.034972213373001</v>
      </c>
      <c r="G216" s="181">
        <v>16</v>
      </c>
      <c r="H216" s="182">
        <v>11.431184270690443</v>
      </c>
      <c r="I216" s="181">
        <v>8</v>
      </c>
      <c r="J216" s="182">
        <v>5.7155921349999996</v>
      </c>
      <c r="K216" s="181">
        <v>9</v>
      </c>
      <c r="L216" s="182">
        <v>6.43004115226337</v>
      </c>
      <c r="M216" s="181">
        <v>8</v>
      </c>
      <c r="N216" s="182">
        <v>5.7155921349999996</v>
      </c>
      <c r="O216" s="181">
        <v>8</v>
      </c>
      <c r="P216" s="182">
        <v>5.7418053671525602</v>
      </c>
      <c r="Q216" s="181">
        <v>8</v>
      </c>
      <c r="R216" s="70">
        <v>5.7418053671525673</v>
      </c>
      <c r="S216" s="181">
        <v>7</v>
      </c>
      <c r="T216" s="70">
        <v>5.0240796962584966</v>
      </c>
      <c r="U216" s="6"/>
      <c r="V216" s="6"/>
      <c r="W216" s="6"/>
      <c r="X216" s="6"/>
      <c r="Y216" s="6"/>
      <c r="Z216" s="6"/>
      <c r="AA216" s="6"/>
      <c r="AB216" s="6"/>
      <c r="AC216" s="6"/>
      <c r="AD216" s="6"/>
      <c r="AE216" s="6"/>
      <c r="AF216" s="6"/>
      <c r="AG216" s="6"/>
      <c r="AH216" s="6"/>
    </row>
    <row r="217" spans="1:34" ht="13.5" customHeight="1">
      <c r="A217" s="179" t="s">
        <v>1029</v>
      </c>
      <c r="B217" s="180" t="s">
        <v>216</v>
      </c>
      <c r="C217" s="181">
        <v>7</v>
      </c>
      <c r="D217" s="70">
        <v>5.3058037913757996</v>
      </c>
      <c r="E217" s="181">
        <v>6</v>
      </c>
      <c r="F217" s="70">
        <v>4.5478318211792503</v>
      </c>
      <c r="G217" s="181">
        <v>6</v>
      </c>
      <c r="H217" s="182">
        <v>4.5877522307945222</v>
      </c>
      <c r="I217" s="181">
        <v>5</v>
      </c>
      <c r="J217" s="182">
        <v>3.8231268589999998</v>
      </c>
      <c r="K217" s="181">
        <v>5</v>
      </c>
      <c r="L217" s="182">
        <v>3.8231268589954301</v>
      </c>
      <c r="M217" s="181">
        <v>3</v>
      </c>
      <c r="N217" s="182">
        <v>2.2938761150000002</v>
      </c>
      <c r="O217" s="181">
        <v>3</v>
      </c>
      <c r="P217" s="182">
        <v>2.3172464932336401</v>
      </c>
      <c r="Q217" s="181">
        <v>3</v>
      </c>
      <c r="R217" s="70">
        <v>2.3172464932336401</v>
      </c>
      <c r="S217" s="181">
        <v>2</v>
      </c>
      <c r="T217" s="70">
        <v>1.5448309954890935</v>
      </c>
      <c r="U217" s="6"/>
      <c r="V217" s="6"/>
      <c r="W217" s="6"/>
      <c r="X217" s="6"/>
      <c r="Y217" s="6"/>
      <c r="Z217" s="6"/>
      <c r="AA217" s="6"/>
      <c r="AB217" s="6"/>
      <c r="AC217" s="6"/>
      <c r="AD217" s="6"/>
      <c r="AE217" s="6"/>
      <c r="AF217" s="6"/>
      <c r="AG217" s="6"/>
      <c r="AH217" s="6"/>
    </row>
    <row r="218" spans="1:34" ht="13.5" customHeight="1">
      <c r="A218" s="179" t="s">
        <v>1031</v>
      </c>
      <c r="B218" s="180" t="s">
        <v>217</v>
      </c>
      <c r="C218" s="181">
        <v>2</v>
      </c>
      <c r="D218" s="70">
        <v>2.0161696808403402</v>
      </c>
      <c r="E218" s="181">
        <v>2</v>
      </c>
      <c r="F218" s="70">
        <v>2.0161696808403402</v>
      </c>
      <c r="G218" s="181">
        <v>2</v>
      </c>
      <c r="H218" s="182">
        <v>2.013368768623661</v>
      </c>
      <c r="I218" s="181">
        <v>2</v>
      </c>
      <c r="J218" s="182">
        <v>2.0133687689999999</v>
      </c>
      <c r="K218" s="181">
        <v>2</v>
      </c>
      <c r="L218" s="182">
        <v>2.0133687686236601</v>
      </c>
      <c r="M218" s="181">
        <v>2</v>
      </c>
      <c r="N218" s="182">
        <v>2.0133687689999999</v>
      </c>
      <c r="O218" s="181">
        <v>2</v>
      </c>
      <c r="P218" s="182">
        <v>2.01267988326456</v>
      </c>
      <c r="Q218" s="181">
        <v>2</v>
      </c>
      <c r="R218" s="70">
        <v>2.0126798832645667</v>
      </c>
      <c r="S218" s="181">
        <v>2</v>
      </c>
      <c r="T218" s="70">
        <v>2.0126798832645667</v>
      </c>
      <c r="U218" s="6"/>
      <c r="V218" s="6"/>
      <c r="W218" s="6"/>
      <c r="X218" s="6"/>
      <c r="Y218" s="6"/>
      <c r="Z218" s="6"/>
      <c r="AA218" s="6"/>
      <c r="AB218" s="6"/>
      <c r="AC218" s="6"/>
      <c r="AD218" s="6"/>
      <c r="AE218" s="6"/>
      <c r="AF218" s="6"/>
      <c r="AG218" s="6"/>
      <c r="AH218" s="6"/>
    </row>
    <row r="219" spans="1:34" ht="13.5" customHeight="1">
      <c r="A219" s="179" t="s">
        <v>1033</v>
      </c>
      <c r="B219" s="180" t="s">
        <v>218</v>
      </c>
      <c r="C219" s="181">
        <v>15</v>
      </c>
      <c r="D219" s="70">
        <v>9.9176832291976602</v>
      </c>
      <c r="E219" s="181">
        <v>15</v>
      </c>
      <c r="F219" s="70">
        <v>9.9176832291976602</v>
      </c>
      <c r="G219" s="181">
        <v>15</v>
      </c>
      <c r="H219" s="182">
        <v>9.9086423178296101</v>
      </c>
      <c r="I219" s="181">
        <v>5</v>
      </c>
      <c r="J219" s="182">
        <v>3.302880773</v>
      </c>
      <c r="K219" s="181">
        <v>5</v>
      </c>
      <c r="L219" s="182">
        <v>3.3028807726098699</v>
      </c>
      <c r="M219" s="181">
        <v>5</v>
      </c>
      <c r="N219" s="182">
        <v>3.302880773</v>
      </c>
      <c r="O219" s="181">
        <v>5</v>
      </c>
      <c r="P219" s="182">
        <v>3.2935689772150898</v>
      </c>
      <c r="Q219" s="181">
        <v>5</v>
      </c>
      <c r="R219" s="70">
        <v>3.2935689772150898</v>
      </c>
      <c r="S219" s="181">
        <v>4</v>
      </c>
      <c r="T219" s="70">
        <v>2.6348551817720716</v>
      </c>
      <c r="U219" s="6"/>
      <c r="V219" s="6"/>
      <c r="W219" s="6"/>
      <c r="X219" s="6"/>
      <c r="Y219" s="6"/>
      <c r="Z219" s="6"/>
      <c r="AA219" s="6"/>
      <c r="AB219" s="6"/>
      <c r="AC219" s="6"/>
      <c r="AD219" s="6"/>
      <c r="AE219" s="6"/>
      <c r="AF219" s="6"/>
      <c r="AG219" s="6"/>
      <c r="AH219" s="6"/>
    </row>
    <row r="220" spans="1:34" ht="13.5" customHeight="1">
      <c r="A220" s="179" t="s">
        <v>1035</v>
      </c>
      <c r="B220" s="180" t="s">
        <v>219</v>
      </c>
      <c r="C220" s="181">
        <v>3</v>
      </c>
      <c r="D220" s="70">
        <v>2.85260585544895</v>
      </c>
      <c r="E220" s="181">
        <v>3</v>
      </c>
      <c r="F220" s="70">
        <v>2.85260585544895</v>
      </c>
      <c r="G220" s="181">
        <v>3</v>
      </c>
      <c r="H220" s="182">
        <v>2.8615851273882313</v>
      </c>
      <c r="I220" s="181">
        <v>3</v>
      </c>
      <c r="J220" s="182">
        <v>2.8615851270000001</v>
      </c>
      <c r="K220" s="181">
        <v>3</v>
      </c>
      <c r="L220" s="182">
        <v>2.86158512738823</v>
      </c>
      <c r="M220" s="181">
        <v>3</v>
      </c>
      <c r="N220" s="182">
        <v>2.8615851270000001</v>
      </c>
      <c r="O220" s="181">
        <v>3</v>
      </c>
      <c r="P220" s="182">
        <v>2.8693855689035099</v>
      </c>
      <c r="Q220" s="181">
        <v>2</v>
      </c>
      <c r="R220" s="70">
        <v>1.9129237126023413</v>
      </c>
      <c r="S220" s="181">
        <v>1</v>
      </c>
      <c r="T220" s="70">
        <v>0.95646185630117075</v>
      </c>
      <c r="U220" s="6"/>
      <c r="V220" s="6"/>
      <c r="W220" s="6"/>
      <c r="X220" s="6"/>
      <c r="Y220" s="6"/>
      <c r="Z220" s="6"/>
      <c r="AA220" s="6"/>
      <c r="AB220" s="6"/>
      <c r="AC220" s="6"/>
      <c r="AD220" s="6"/>
      <c r="AE220" s="6"/>
      <c r="AF220" s="6"/>
      <c r="AG220" s="6"/>
      <c r="AH220" s="6"/>
    </row>
    <row r="221" spans="1:34" ht="13.5" customHeight="1">
      <c r="A221" s="179" t="s">
        <v>1037</v>
      </c>
      <c r="B221" s="180" t="s">
        <v>220</v>
      </c>
      <c r="C221" s="181">
        <v>7</v>
      </c>
      <c r="D221" s="70">
        <v>4.9234405002215604</v>
      </c>
      <c r="E221" s="181">
        <v>7</v>
      </c>
      <c r="F221" s="70">
        <v>4.9234405002215604</v>
      </c>
      <c r="G221" s="181">
        <v>6</v>
      </c>
      <c r="H221" s="182">
        <v>4.2682449688062434</v>
      </c>
      <c r="I221" s="181">
        <v>6</v>
      </c>
      <c r="J221" s="182">
        <v>4.2682449690000004</v>
      </c>
      <c r="K221" s="181">
        <v>6</v>
      </c>
      <c r="L221" s="182">
        <v>4.2682449688062398</v>
      </c>
      <c r="M221" s="181">
        <v>6</v>
      </c>
      <c r="N221" s="182">
        <v>4.2682449690000004</v>
      </c>
      <c r="O221" s="181">
        <v>6</v>
      </c>
      <c r="P221" s="182">
        <v>4.2511885614686404</v>
      </c>
      <c r="Q221" s="181">
        <v>6</v>
      </c>
      <c r="R221" s="70">
        <v>4.251188561468644</v>
      </c>
      <c r="S221" s="181">
        <v>6</v>
      </c>
      <c r="T221" s="70">
        <v>4.251188561468644</v>
      </c>
      <c r="U221" s="6"/>
      <c r="V221" s="6"/>
      <c r="W221" s="6"/>
      <c r="X221" s="6"/>
      <c r="Y221" s="6"/>
      <c r="Z221" s="6"/>
      <c r="AA221" s="6"/>
      <c r="AB221" s="6"/>
      <c r="AC221" s="6"/>
      <c r="AD221" s="6"/>
      <c r="AE221" s="6"/>
      <c r="AF221" s="6"/>
      <c r="AG221" s="6"/>
      <c r="AH221" s="6"/>
    </row>
    <row r="222" spans="1:34" ht="13.5" customHeight="1">
      <c r="A222" s="179" t="s">
        <v>1039</v>
      </c>
      <c r="B222" s="180" t="s">
        <v>221</v>
      </c>
      <c r="C222" s="181">
        <v>5</v>
      </c>
      <c r="D222" s="70">
        <v>3.49489047013267</v>
      </c>
      <c r="E222" s="181">
        <v>5</v>
      </c>
      <c r="F222" s="70">
        <v>3.49489047013267</v>
      </c>
      <c r="G222" s="181">
        <v>5</v>
      </c>
      <c r="H222" s="182">
        <v>3.5491198182850652</v>
      </c>
      <c r="I222" s="181">
        <v>4</v>
      </c>
      <c r="J222" s="182">
        <v>2.839295855</v>
      </c>
      <c r="K222" s="181">
        <v>4</v>
      </c>
      <c r="L222" s="182">
        <v>2.83929585462805</v>
      </c>
      <c r="M222" s="181">
        <v>4</v>
      </c>
      <c r="N222" s="182">
        <v>2.839295855</v>
      </c>
      <c r="O222" s="181">
        <v>4</v>
      </c>
      <c r="P222" s="182">
        <v>2.8981937007759901</v>
      </c>
      <c r="Q222" s="181">
        <v>4</v>
      </c>
      <c r="R222" s="70">
        <v>2.8981937007759915</v>
      </c>
      <c r="S222" s="181">
        <v>2</v>
      </c>
      <c r="T222" s="70">
        <v>1.4490968503879957</v>
      </c>
      <c r="U222" s="6"/>
      <c r="V222" s="6"/>
      <c r="W222" s="6"/>
      <c r="X222" s="6"/>
      <c r="Y222" s="6"/>
      <c r="Z222" s="6"/>
      <c r="AA222" s="6"/>
      <c r="AB222" s="6"/>
      <c r="AC222" s="6"/>
      <c r="AD222" s="6"/>
      <c r="AE222" s="6"/>
      <c r="AF222" s="6"/>
      <c r="AG222" s="6"/>
      <c r="AH222" s="6"/>
    </row>
    <row r="223" spans="1:34" ht="29.25" customHeight="1">
      <c r="A223" s="179" t="s">
        <v>1041</v>
      </c>
      <c r="B223" s="183" t="s">
        <v>46</v>
      </c>
      <c r="C223" s="184">
        <v>37</v>
      </c>
      <c r="D223" s="185">
        <v>4.86045246871576</v>
      </c>
      <c r="E223" s="184">
        <v>37</v>
      </c>
      <c r="F223" s="185">
        <v>4.86045246871576</v>
      </c>
      <c r="G223" s="184">
        <v>37</v>
      </c>
      <c r="H223" s="186">
        <v>4.8597885335259736</v>
      </c>
      <c r="I223" s="184">
        <v>37</v>
      </c>
      <c r="J223" s="186">
        <v>4.8597885335259736</v>
      </c>
      <c r="K223" s="184">
        <v>32</v>
      </c>
      <c r="L223" s="186">
        <v>4.2030603533197608</v>
      </c>
      <c r="M223" s="184">
        <v>29</v>
      </c>
      <c r="N223" s="186">
        <v>3.8090234451960332</v>
      </c>
      <c r="O223" s="184">
        <v>29</v>
      </c>
      <c r="P223" s="186">
        <v>3.8230532749065325</v>
      </c>
      <c r="Q223" s="184">
        <v>28</v>
      </c>
      <c r="R223" s="185">
        <v>3.6912238516338935</v>
      </c>
      <c r="S223" s="184">
        <v>25</v>
      </c>
      <c r="T223" s="185">
        <v>3.2957355818159768</v>
      </c>
      <c r="U223" s="6"/>
      <c r="V223" s="6"/>
      <c r="W223" s="6"/>
      <c r="X223" s="6"/>
      <c r="Y223" s="6"/>
      <c r="Z223" s="6"/>
      <c r="AA223" s="6"/>
      <c r="AB223" s="6"/>
      <c r="AC223" s="6"/>
      <c r="AD223" s="6"/>
      <c r="AE223" s="6"/>
      <c r="AF223" s="6"/>
      <c r="AG223" s="6"/>
      <c r="AH223" s="6"/>
    </row>
    <row r="224" spans="1:34" ht="13.5" customHeight="1">
      <c r="A224" s="179" t="s">
        <v>1043</v>
      </c>
      <c r="B224" s="180" t="s">
        <v>364</v>
      </c>
      <c r="C224" s="181">
        <v>4</v>
      </c>
      <c r="D224" s="70">
        <v>4.3133660430258303</v>
      </c>
      <c r="E224" s="181">
        <v>4</v>
      </c>
      <c r="F224" s="70">
        <v>4.3133660430258303</v>
      </c>
      <c r="G224" s="181">
        <v>4</v>
      </c>
      <c r="H224" s="182">
        <v>4.3461254291798861</v>
      </c>
      <c r="I224" s="181">
        <v>4</v>
      </c>
      <c r="J224" s="182">
        <v>4.3461254289999998</v>
      </c>
      <c r="K224" s="181">
        <v>4</v>
      </c>
      <c r="L224" s="182">
        <v>4.3461254291798799</v>
      </c>
      <c r="M224" s="181">
        <v>4</v>
      </c>
      <c r="N224" s="182">
        <v>4.3461254289999998</v>
      </c>
      <c r="O224" s="181">
        <v>4</v>
      </c>
      <c r="P224" s="182">
        <v>4.3763197339197601</v>
      </c>
      <c r="Q224" s="181">
        <v>4</v>
      </c>
      <c r="R224" s="70">
        <v>4.3763197339197601</v>
      </c>
      <c r="S224" s="181">
        <v>3</v>
      </c>
      <c r="T224" s="70">
        <v>3.2822398004398203</v>
      </c>
      <c r="U224" s="6"/>
      <c r="V224" s="6"/>
      <c r="W224" s="6"/>
      <c r="X224" s="6"/>
      <c r="Y224" s="6"/>
      <c r="Z224" s="6"/>
      <c r="AA224" s="6"/>
      <c r="AB224" s="6"/>
      <c r="AC224" s="6"/>
      <c r="AD224" s="6"/>
      <c r="AE224" s="6"/>
      <c r="AF224" s="6"/>
      <c r="AG224" s="6"/>
      <c r="AH224" s="6"/>
    </row>
    <row r="225" spans="1:34" ht="13.5" customHeight="1">
      <c r="A225" s="179" t="s">
        <v>1045</v>
      </c>
      <c r="B225" s="180" t="s">
        <v>365</v>
      </c>
      <c r="C225" s="181">
        <v>10</v>
      </c>
      <c r="D225" s="70">
        <v>3.99404089099064</v>
      </c>
      <c r="E225" s="181">
        <v>10</v>
      </c>
      <c r="F225" s="70">
        <v>3.99404089099064</v>
      </c>
      <c r="G225" s="181">
        <v>10</v>
      </c>
      <c r="H225" s="182">
        <v>4.008642633517864</v>
      </c>
      <c r="I225" s="181">
        <v>10</v>
      </c>
      <c r="J225" s="182">
        <v>4.0086426340000001</v>
      </c>
      <c r="K225" s="181">
        <v>9</v>
      </c>
      <c r="L225" s="182">
        <v>3.6077783701660699</v>
      </c>
      <c r="M225" s="181">
        <v>7</v>
      </c>
      <c r="N225" s="182">
        <v>2.8060498429999998</v>
      </c>
      <c r="O225" s="181">
        <v>7</v>
      </c>
      <c r="P225" s="182">
        <v>2.8197495256778402</v>
      </c>
      <c r="Q225" s="181">
        <v>6</v>
      </c>
      <c r="R225" s="70">
        <v>2.4169281648667265</v>
      </c>
      <c r="S225" s="181">
        <v>4</v>
      </c>
      <c r="T225" s="70">
        <v>1.6112854432444845</v>
      </c>
      <c r="U225" s="6"/>
      <c r="V225" s="6"/>
      <c r="W225" s="6"/>
      <c r="X225" s="6"/>
      <c r="Y225" s="6"/>
      <c r="Z225" s="6"/>
      <c r="AA225" s="6"/>
      <c r="AB225" s="6"/>
      <c r="AC225" s="6"/>
      <c r="AD225" s="6"/>
      <c r="AE225" s="6"/>
      <c r="AF225" s="6"/>
      <c r="AG225" s="6"/>
      <c r="AH225" s="6"/>
    </row>
    <row r="226" spans="1:34" ht="13.5" customHeight="1">
      <c r="A226" s="179" t="s">
        <v>1047</v>
      </c>
      <c r="B226" s="180" t="s">
        <v>366</v>
      </c>
      <c r="C226" s="181">
        <v>4</v>
      </c>
      <c r="D226" s="70">
        <v>2.9416306929746501</v>
      </c>
      <c r="E226" s="181">
        <v>4</v>
      </c>
      <c r="F226" s="70">
        <v>2.9416306929746501</v>
      </c>
      <c r="G226" s="181">
        <v>4</v>
      </c>
      <c r="H226" s="182">
        <v>2.9215633285371001</v>
      </c>
      <c r="I226" s="181">
        <v>4</v>
      </c>
      <c r="J226" s="182">
        <v>2.921563329</v>
      </c>
      <c r="K226" s="181">
        <v>3</v>
      </c>
      <c r="L226" s="182">
        <v>2.1911724964028201</v>
      </c>
      <c r="M226" s="181">
        <v>3</v>
      </c>
      <c r="N226" s="182">
        <v>2.1911724960000001</v>
      </c>
      <c r="O226" s="181">
        <v>3</v>
      </c>
      <c r="P226" s="182">
        <v>2.1813105313672398</v>
      </c>
      <c r="Q226" s="181">
        <v>3</v>
      </c>
      <c r="R226" s="70">
        <v>2.1813105313672456</v>
      </c>
      <c r="S226" s="181">
        <v>3</v>
      </c>
      <c r="T226" s="70">
        <v>2.1813105313672452</v>
      </c>
      <c r="U226" s="6"/>
      <c r="V226" s="6"/>
      <c r="W226" s="6"/>
      <c r="X226" s="6"/>
      <c r="Y226" s="6"/>
      <c r="Z226" s="6"/>
      <c r="AA226" s="6"/>
      <c r="AB226" s="6"/>
      <c r="AC226" s="6"/>
      <c r="AD226" s="6"/>
      <c r="AE226" s="6"/>
      <c r="AF226" s="6"/>
      <c r="AG226" s="6"/>
      <c r="AH226" s="6"/>
    </row>
    <row r="227" spans="1:34" ht="13.5" customHeight="1">
      <c r="A227" s="179" t="s">
        <v>1049</v>
      </c>
      <c r="B227" s="180" t="s">
        <v>367</v>
      </c>
      <c r="C227" s="181">
        <v>4</v>
      </c>
      <c r="D227" s="70">
        <v>3.81471909362274</v>
      </c>
      <c r="E227" s="181">
        <v>4</v>
      </c>
      <c r="F227" s="70">
        <v>3.81471909362274</v>
      </c>
      <c r="G227" s="181">
        <v>4</v>
      </c>
      <c r="H227" s="182">
        <v>3.8500409066846335</v>
      </c>
      <c r="I227" s="181">
        <v>4</v>
      </c>
      <c r="J227" s="182">
        <v>3.8500409069999999</v>
      </c>
      <c r="K227" s="181">
        <v>1</v>
      </c>
      <c r="L227" s="182">
        <v>0.96251022667115804</v>
      </c>
      <c r="M227" s="181">
        <v>1</v>
      </c>
      <c r="N227" s="182">
        <v>0.962510227</v>
      </c>
      <c r="O227" s="181">
        <v>1</v>
      </c>
      <c r="P227" s="182">
        <v>0.97567638765574205</v>
      </c>
      <c r="Q227" s="181">
        <v>1</v>
      </c>
      <c r="R227" s="70">
        <v>0.97567638765574238</v>
      </c>
      <c r="S227" s="181">
        <v>1</v>
      </c>
      <c r="T227" s="70">
        <v>0.97567638765574249</v>
      </c>
      <c r="U227" s="6"/>
      <c r="V227" s="6"/>
      <c r="W227" s="6"/>
      <c r="X227" s="6"/>
      <c r="Y227" s="6"/>
      <c r="Z227" s="6"/>
      <c r="AA227" s="6"/>
      <c r="AB227" s="6"/>
      <c r="AC227" s="6"/>
      <c r="AD227" s="6"/>
      <c r="AE227" s="6"/>
      <c r="AF227" s="6"/>
      <c r="AG227" s="6"/>
      <c r="AH227" s="6"/>
    </row>
    <row r="228" spans="1:34" ht="13.5" customHeight="1">
      <c r="A228" s="187" t="s">
        <v>1051</v>
      </c>
      <c r="B228" s="188" t="s">
        <v>368</v>
      </c>
      <c r="C228" s="181">
        <v>15</v>
      </c>
      <c r="D228" s="189">
        <v>8.4601414535651003</v>
      </c>
      <c r="E228" s="181">
        <v>15</v>
      </c>
      <c r="F228" s="189">
        <v>8.4601414535651003</v>
      </c>
      <c r="G228" s="181">
        <v>15</v>
      </c>
      <c r="H228" s="190">
        <v>8.3777821218129525</v>
      </c>
      <c r="I228" s="181">
        <v>15</v>
      </c>
      <c r="J228" s="190">
        <v>8.3777821219999993</v>
      </c>
      <c r="K228" s="181">
        <v>15</v>
      </c>
      <c r="L228" s="190">
        <v>8.3777821218129507</v>
      </c>
      <c r="M228" s="181">
        <v>14</v>
      </c>
      <c r="N228" s="190">
        <v>7.8192633139999996</v>
      </c>
      <c r="O228" s="181">
        <v>14</v>
      </c>
      <c r="P228" s="190">
        <v>7.8264320973160899</v>
      </c>
      <c r="Q228" s="181">
        <v>14</v>
      </c>
      <c r="R228" s="70">
        <v>7.8264320973160926</v>
      </c>
      <c r="S228" s="181">
        <v>14</v>
      </c>
      <c r="T228" s="70">
        <v>7.8264320973160926</v>
      </c>
      <c r="U228" s="6"/>
      <c r="V228" s="6"/>
      <c r="W228" s="6"/>
      <c r="X228" s="6"/>
      <c r="Y228" s="6"/>
      <c r="Z228" s="6"/>
      <c r="AA228" s="6"/>
      <c r="AB228" s="6"/>
      <c r="AC228" s="6"/>
      <c r="AD228" s="6"/>
      <c r="AE228" s="6"/>
      <c r="AF228" s="6"/>
      <c r="AG228" s="6"/>
      <c r="AH228" s="6"/>
    </row>
    <row r="229" spans="1:34" ht="29.25" customHeight="1">
      <c r="A229" s="174" t="s">
        <v>1053</v>
      </c>
      <c r="B229" s="175" t="s">
        <v>57</v>
      </c>
      <c r="C229" s="176">
        <v>692</v>
      </c>
      <c r="D229" s="177">
        <v>7.6867639257058702</v>
      </c>
      <c r="E229" s="176">
        <v>615</v>
      </c>
      <c r="F229" s="177">
        <v>6.8314448183657701</v>
      </c>
      <c r="G229" s="176">
        <v>579</v>
      </c>
      <c r="H229" s="178">
        <v>6.4606194004478255</v>
      </c>
      <c r="I229" s="176">
        <v>515</v>
      </c>
      <c r="J229" s="178">
        <v>5.7464922128335578</v>
      </c>
      <c r="K229" s="176">
        <v>465</v>
      </c>
      <c r="L229" s="178">
        <v>5.1885803475099115</v>
      </c>
      <c r="M229" s="176">
        <v>437</v>
      </c>
      <c r="N229" s="178">
        <v>4.8761497029286689</v>
      </c>
      <c r="O229" s="176">
        <v>430</v>
      </c>
      <c r="P229" s="178">
        <v>4.8270777959922011</v>
      </c>
      <c r="Q229" s="192">
        <v>385</v>
      </c>
      <c r="R229" s="177">
        <v>4.3219184917604583</v>
      </c>
      <c r="S229" s="192">
        <v>323</v>
      </c>
      <c r="T229" s="177">
        <v>3.625921228152281</v>
      </c>
      <c r="U229" s="6"/>
      <c r="V229" s="6"/>
      <c r="W229" s="6"/>
      <c r="X229" s="6"/>
      <c r="Y229" s="6"/>
      <c r="Z229" s="6"/>
      <c r="AA229" s="6"/>
      <c r="AB229" s="6"/>
      <c r="AC229" s="6"/>
      <c r="AD229" s="6"/>
      <c r="AE229" s="6"/>
      <c r="AF229" s="6"/>
      <c r="AG229" s="6"/>
      <c r="AH229" s="6"/>
    </row>
    <row r="230" spans="1:34" ht="29.25" customHeight="1">
      <c r="A230" s="179" t="s">
        <v>1054</v>
      </c>
      <c r="B230" s="193" t="s">
        <v>31</v>
      </c>
      <c r="C230" s="194">
        <v>311</v>
      </c>
      <c r="D230" s="185">
        <v>8.4967291690799893</v>
      </c>
      <c r="E230" s="194">
        <v>261</v>
      </c>
      <c r="F230" s="185">
        <v>7.1306955406105397</v>
      </c>
      <c r="G230" s="194">
        <v>256</v>
      </c>
      <c r="H230" s="186">
        <v>7.0468380754975106</v>
      </c>
      <c r="I230" s="194">
        <v>224</v>
      </c>
      <c r="J230" s="186">
        <v>6.1659833160603226</v>
      </c>
      <c r="K230" s="194">
        <v>204</v>
      </c>
      <c r="L230" s="186">
        <v>5.6154490914120787</v>
      </c>
      <c r="M230" s="194">
        <v>193</v>
      </c>
      <c r="N230" s="186">
        <v>5.3126552678555452</v>
      </c>
      <c r="O230" s="194">
        <v>188</v>
      </c>
      <c r="P230" s="186">
        <v>5.2219277635177797</v>
      </c>
      <c r="Q230" s="194">
        <v>169</v>
      </c>
      <c r="R230" s="185">
        <v>4.6941797448643863</v>
      </c>
      <c r="S230" s="194">
        <v>134</v>
      </c>
      <c r="T230" s="185">
        <v>3.7220123420818219</v>
      </c>
      <c r="U230" s="6"/>
      <c r="V230" s="6"/>
      <c r="W230" s="6"/>
      <c r="X230" s="6"/>
      <c r="Y230" s="6"/>
      <c r="Z230" s="6"/>
      <c r="AA230" s="6"/>
      <c r="AB230" s="6"/>
      <c r="AC230" s="6"/>
      <c r="AD230" s="6"/>
      <c r="AE230" s="6"/>
      <c r="AF230" s="6"/>
      <c r="AG230" s="6"/>
      <c r="AH230" s="6"/>
    </row>
    <row r="231" spans="1:34" ht="13.5" customHeight="1">
      <c r="A231" s="179" t="s">
        <v>1056</v>
      </c>
      <c r="B231" s="180" t="s">
        <v>158</v>
      </c>
      <c r="C231" s="181">
        <v>11</v>
      </c>
      <c r="D231" s="70">
        <v>3.9353740036348501</v>
      </c>
      <c r="E231" s="181">
        <v>11</v>
      </c>
      <c r="F231" s="70">
        <v>3.9353740036348501</v>
      </c>
      <c r="G231" s="181">
        <v>14</v>
      </c>
      <c r="H231" s="182">
        <v>5.1846283176992101</v>
      </c>
      <c r="I231" s="181">
        <v>9</v>
      </c>
      <c r="J231" s="182">
        <v>3.3329753470000001</v>
      </c>
      <c r="K231" s="181">
        <v>6</v>
      </c>
      <c r="L231" s="182">
        <v>2.2219835647282302</v>
      </c>
      <c r="M231" s="181">
        <v>5</v>
      </c>
      <c r="N231" s="182">
        <v>1.851652971</v>
      </c>
      <c r="O231" s="181">
        <v>5</v>
      </c>
      <c r="P231" s="182">
        <v>1.9067521908582601</v>
      </c>
      <c r="Q231" s="181">
        <v>5</v>
      </c>
      <c r="R231" s="70">
        <v>1.9067521908582672</v>
      </c>
      <c r="S231" s="181">
        <v>4</v>
      </c>
      <c r="T231" s="70">
        <v>1.5254017526866139</v>
      </c>
      <c r="U231" s="6"/>
      <c r="V231" s="6"/>
      <c r="W231" s="6"/>
      <c r="X231" s="6"/>
      <c r="Y231" s="6"/>
      <c r="Z231" s="6"/>
      <c r="AA231" s="6"/>
      <c r="AB231" s="6"/>
      <c r="AC231" s="6"/>
      <c r="AD231" s="6"/>
      <c r="AE231" s="6"/>
      <c r="AF231" s="6"/>
      <c r="AG231" s="6"/>
      <c r="AH231" s="6"/>
    </row>
    <row r="232" spans="1:34" ht="13.5" customHeight="1">
      <c r="A232" s="179" t="s">
        <v>1058</v>
      </c>
      <c r="B232" s="180" t="s">
        <v>159</v>
      </c>
      <c r="C232" s="181">
        <v>1</v>
      </c>
      <c r="D232" s="70">
        <v>9.1424392027793004</v>
      </c>
      <c r="E232" s="181">
        <v>1</v>
      </c>
      <c r="F232" s="70">
        <v>9.1424392027793004</v>
      </c>
      <c r="G232" s="181">
        <v>1</v>
      </c>
      <c r="H232" s="182">
        <v>10.287007509515481</v>
      </c>
      <c r="I232" s="181">
        <v>1</v>
      </c>
      <c r="J232" s="182">
        <v>10.28700751</v>
      </c>
      <c r="K232" s="181">
        <v>1</v>
      </c>
      <c r="L232" s="182">
        <v>10.2870075095154</v>
      </c>
      <c r="M232" s="181">
        <v>1</v>
      </c>
      <c r="N232" s="182">
        <v>10.28700751</v>
      </c>
      <c r="O232" s="181">
        <v>1</v>
      </c>
      <c r="P232" s="182">
        <v>11.4863312657937</v>
      </c>
      <c r="Q232" s="181">
        <v>1</v>
      </c>
      <c r="R232" s="70">
        <v>11.486331265793705</v>
      </c>
      <c r="S232" s="181">
        <v>1</v>
      </c>
      <c r="T232" s="70">
        <v>11.486331265793705</v>
      </c>
      <c r="U232" s="6"/>
      <c r="V232" s="6"/>
      <c r="W232" s="6"/>
      <c r="X232" s="6"/>
      <c r="Y232" s="6"/>
      <c r="Z232" s="6"/>
      <c r="AA232" s="6"/>
      <c r="AB232" s="6"/>
      <c r="AC232" s="6"/>
      <c r="AD232" s="6"/>
      <c r="AE232" s="6"/>
      <c r="AF232" s="6"/>
      <c r="AG232" s="6"/>
      <c r="AH232" s="6"/>
    </row>
    <row r="233" spans="1:34" ht="13.5" customHeight="1">
      <c r="A233" s="179" t="s">
        <v>1060</v>
      </c>
      <c r="B233" s="180" t="s">
        <v>160</v>
      </c>
      <c r="C233" s="181">
        <v>18</v>
      </c>
      <c r="D233" s="70">
        <v>6.4070392004015098</v>
      </c>
      <c r="E233" s="181">
        <v>18</v>
      </c>
      <c r="F233" s="70">
        <v>6.4070392004015098</v>
      </c>
      <c r="G233" s="181">
        <v>18</v>
      </c>
      <c r="H233" s="182">
        <v>6.4029595902105862</v>
      </c>
      <c r="I233" s="181">
        <v>17</v>
      </c>
      <c r="J233" s="182">
        <v>6.0472396130000003</v>
      </c>
      <c r="K233" s="181">
        <v>15</v>
      </c>
      <c r="L233" s="182">
        <v>5.3357996585088197</v>
      </c>
      <c r="M233" s="181">
        <v>12</v>
      </c>
      <c r="N233" s="182">
        <v>4.2686397270000001</v>
      </c>
      <c r="O233" s="181">
        <v>12</v>
      </c>
      <c r="P233" s="182">
        <v>4.2908479788318097</v>
      </c>
      <c r="Q233" s="181">
        <v>12</v>
      </c>
      <c r="R233" s="70">
        <v>4.2908479788318168</v>
      </c>
      <c r="S233" s="181">
        <v>12</v>
      </c>
      <c r="T233" s="70">
        <v>4.2908479788318168</v>
      </c>
      <c r="U233" s="6"/>
      <c r="V233" s="6"/>
      <c r="W233" s="6"/>
      <c r="X233" s="6"/>
      <c r="Y233" s="6"/>
      <c r="Z233" s="6"/>
      <c r="AA233" s="6"/>
      <c r="AB233" s="6"/>
      <c r="AC233" s="6"/>
      <c r="AD233" s="6"/>
      <c r="AE233" s="6"/>
      <c r="AF233" s="6"/>
      <c r="AG233" s="6"/>
      <c r="AH233" s="6"/>
    </row>
    <row r="234" spans="1:34" ht="13.5" customHeight="1">
      <c r="A234" s="179" t="s">
        <v>1062</v>
      </c>
      <c r="B234" s="180" t="s">
        <v>161</v>
      </c>
      <c r="C234" s="181">
        <v>39</v>
      </c>
      <c r="D234" s="70">
        <v>21.248311031687201</v>
      </c>
      <c r="E234" s="181">
        <v>39</v>
      </c>
      <c r="F234" s="70">
        <v>21.248311031687201</v>
      </c>
      <c r="G234" s="181">
        <v>41</v>
      </c>
      <c r="H234" s="182">
        <v>22.14504464116926</v>
      </c>
      <c r="I234" s="181">
        <v>37</v>
      </c>
      <c r="J234" s="182">
        <v>19.984552480000001</v>
      </c>
      <c r="K234" s="181">
        <v>37</v>
      </c>
      <c r="L234" s="182">
        <v>19.984552481055101</v>
      </c>
      <c r="M234" s="181">
        <v>34</v>
      </c>
      <c r="N234" s="182">
        <v>18.364183359999998</v>
      </c>
      <c r="O234" s="181">
        <v>34</v>
      </c>
      <c r="P234" s="182">
        <v>18.3361556631756</v>
      </c>
      <c r="Q234" s="181">
        <v>28</v>
      </c>
      <c r="R234" s="70">
        <v>15.100363487321086</v>
      </c>
      <c r="S234" s="181">
        <v>12</v>
      </c>
      <c r="T234" s="70">
        <v>6.4715843517090379</v>
      </c>
      <c r="U234" s="6"/>
      <c r="V234" s="6"/>
      <c r="W234" s="6"/>
      <c r="X234" s="6"/>
      <c r="Y234" s="6"/>
      <c r="Z234" s="6"/>
      <c r="AA234" s="6"/>
      <c r="AB234" s="6"/>
      <c r="AC234" s="6"/>
      <c r="AD234" s="6"/>
      <c r="AE234" s="6"/>
      <c r="AF234" s="6"/>
      <c r="AG234" s="6"/>
      <c r="AH234" s="6"/>
    </row>
    <row r="235" spans="1:34" ht="13.5" customHeight="1">
      <c r="A235" s="179" t="s">
        <v>1064</v>
      </c>
      <c r="B235" s="180" t="s">
        <v>162</v>
      </c>
      <c r="C235" s="181">
        <v>19</v>
      </c>
      <c r="D235" s="70">
        <v>7.1332835254939804</v>
      </c>
      <c r="E235" s="181">
        <v>15</v>
      </c>
      <c r="F235" s="70">
        <v>5.6315396253899799</v>
      </c>
      <c r="G235" s="181">
        <v>15</v>
      </c>
      <c r="H235" s="182">
        <v>5.5835352711923081</v>
      </c>
      <c r="I235" s="181">
        <v>15</v>
      </c>
      <c r="J235" s="182">
        <v>5.5835352709999997</v>
      </c>
      <c r="K235" s="181">
        <v>11</v>
      </c>
      <c r="L235" s="182">
        <v>4.0945925322076899</v>
      </c>
      <c r="M235" s="181">
        <v>12</v>
      </c>
      <c r="N235" s="182">
        <v>4.4668282169999998</v>
      </c>
      <c r="O235" s="181">
        <v>11</v>
      </c>
      <c r="P235" s="182">
        <v>4.0646801466240898</v>
      </c>
      <c r="Q235" s="181">
        <v>11</v>
      </c>
      <c r="R235" s="70">
        <v>4.0646801466240987</v>
      </c>
      <c r="S235" s="181">
        <v>7</v>
      </c>
      <c r="T235" s="70">
        <v>2.5866146387607896</v>
      </c>
      <c r="U235" s="6"/>
      <c r="V235" s="6"/>
      <c r="W235" s="6"/>
      <c r="X235" s="6"/>
      <c r="Y235" s="6"/>
      <c r="Z235" s="6"/>
      <c r="AA235" s="6"/>
      <c r="AB235" s="6"/>
      <c r="AC235" s="6"/>
      <c r="AD235" s="6"/>
      <c r="AE235" s="6"/>
      <c r="AF235" s="6"/>
      <c r="AG235" s="6"/>
      <c r="AH235" s="6"/>
    </row>
    <row r="236" spans="1:34" ht="13.5" customHeight="1">
      <c r="A236" s="179" t="s">
        <v>1066</v>
      </c>
      <c r="B236" s="180" t="s">
        <v>163</v>
      </c>
      <c r="C236" s="181">
        <v>25</v>
      </c>
      <c r="D236" s="70">
        <v>10.0759728351772</v>
      </c>
      <c r="E236" s="181">
        <v>23</v>
      </c>
      <c r="F236" s="70">
        <v>9.2698950083630596</v>
      </c>
      <c r="G236" s="181">
        <v>23</v>
      </c>
      <c r="H236" s="182">
        <v>9.4858269372739379</v>
      </c>
      <c r="I236" s="181">
        <v>21</v>
      </c>
      <c r="J236" s="182">
        <v>8.6609724210000003</v>
      </c>
      <c r="K236" s="181">
        <v>21</v>
      </c>
      <c r="L236" s="182">
        <v>8.6609724209892391</v>
      </c>
      <c r="M236" s="181">
        <v>20</v>
      </c>
      <c r="N236" s="182">
        <v>8.2485451629999993</v>
      </c>
      <c r="O236" s="181">
        <v>20</v>
      </c>
      <c r="P236" s="182">
        <v>8.3632318873305298</v>
      </c>
      <c r="Q236" s="181">
        <v>18</v>
      </c>
      <c r="R236" s="70">
        <v>7.5269086985974862</v>
      </c>
      <c r="S236" s="181">
        <v>14</v>
      </c>
      <c r="T236" s="70">
        <v>5.8542623211313778</v>
      </c>
      <c r="U236" s="6"/>
      <c r="V236" s="6"/>
      <c r="W236" s="6"/>
      <c r="X236" s="6"/>
      <c r="Y236" s="6"/>
      <c r="Z236" s="6"/>
      <c r="AA236" s="6"/>
      <c r="AB236" s="6"/>
      <c r="AC236" s="6"/>
      <c r="AD236" s="6"/>
      <c r="AE236" s="6"/>
      <c r="AF236" s="6"/>
      <c r="AG236" s="6"/>
      <c r="AH236" s="6"/>
    </row>
    <row r="237" spans="1:34" ht="13.5" customHeight="1">
      <c r="A237" s="179" t="s">
        <v>1068</v>
      </c>
      <c r="B237" s="180" t="s">
        <v>164</v>
      </c>
      <c r="C237" s="181">
        <v>5</v>
      </c>
      <c r="D237" s="70">
        <v>3.1874745002039999</v>
      </c>
      <c r="E237" s="181">
        <v>5</v>
      </c>
      <c r="F237" s="70">
        <v>3.1874745002039999</v>
      </c>
      <c r="G237" s="181">
        <v>5</v>
      </c>
      <c r="H237" s="182">
        <v>3.2024800005123963</v>
      </c>
      <c r="I237" s="181">
        <v>5</v>
      </c>
      <c r="J237" s="182">
        <v>3.2024800010000001</v>
      </c>
      <c r="K237" s="181">
        <v>5</v>
      </c>
      <c r="L237" s="182">
        <v>3.2024800005123901</v>
      </c>
      <c r="M237" s="181">
        <v>5</v>
      </c>
      <c r="N237" s="182">
        <v>3.2024800010000001</v>
      </c>
      <c r="O237" s="181">
        <v>5</v>
      </c>
      <c r="P237" s="182">
        <v>3.20108580830617</v>
      </c>
      <c r="Q237" s="181">
        <v>2</v>
      </c>
      <c r="R237" s="70">
        <v>1.2804343233224709</v>
      </c>
      <c r="S237" s="181">
        <v>2</v>
      </c>
      <c r="T237" s="70">
        <v>1.2804343233224709</v>
      </c>
      <c r="U237" s="6"/>
      <c r="V237" s="6"/>
      <c r="W237" s="6"/>
      <c r="X237" s="6"/>
      <c r="Y237" s="6"/>
      <c r="Z237" s="6"/>
      <c r="AA237" s="6"/>
      <c r="AB237" s="6"/>
      <c r="AC237" s="6"/>
      <c r="AD237" s="6"/>
      <c r="AE237" s="6"/>
      <c r="AF237" s="6"/>
      <c r="AG237" s="6"/>
      <c r="AH237" s="6"/>
    </row>
    <row r="238" spans="1:34" ht="13.5" customHeight="1">
      <c r="A238" s="179" t="s">
        <v>1070</v>
      </c>
      <c r="B238" s="180" t="s">
        <v>165</v>
      </c>
      <c r="C238" s="181">
        <v>19</v>
      </c>
      <c r="D238" s="70">
        <v>5.9040498674696202</v>
      </c>
      <c r="E238" s="181">
        <v>19</v>
      </c>
      <c r="F238" s="70">
        <v>5.9040498674696202</v>
      </c>
      <c r="G238" s="181">
        <v>18</v>
      </c>
      <c r="H238" s="182">
        <v>5.5208965936068024</v>
      </c>
      <c r="I238" s="181">
        <v>19</v>
      </c>
      <c r="J238" s="182">
        <v>5.827613071</v>
      </c>
      <c r="K238" s="181">
        <v>18</v>
      </c>
      <c r="L238" s="182">
        <v>5.5208965936067997</v>
      </c>
      <c r="M238" s="181">
        <v>18</v>
      </c>
      <c r="N238" s="182">
        <v>5.5208965939999999</v>
      </c>
      <c r="O238" s="181">
        <v>18</v>
      </c>
      <c r="P238" s="182">
        <v>5.5228785242868499</v>
      </c>
      <c r="Q238" s="181">
        <v>15</v>
      </c>
      <c r="R238" s="70">
        <v>4.6023987702390485</v>
      </c>
      <c r="S238" s="181">
        <v>9</v>
      </c>
      <c r="T238" s="70">
        <v>2.7614392621434289</v>
      </c>
      <c r="U238" s="6"/>
      <c r="V238" s="6"/>
      <c r="W238" s="6"/>
      <c r="X238" s="6"/>
      <c r="Y238" s="6"/>
      <c r="Z238" s="6"/>
      <c r="AA238" s="6"/>
      <c r="AB238" s="6"/>
      <c r="AC238" s="6"/>
      <c r="AD238" s="6"/>
      <c r="AE238" s="6"/>
      <c r="AF238" s="6"/>
      <c r="AG238" s="6"/>
      <c r="AH238" s="6"/>
    </row>
    <row r="239" spans="1:34" ht="13.5" customHeight="1">
      <c r="A239" s="179" t="s">
        <v>1072</v>
      </c>
      <c r="B239" s="180" t="s">
        <v>166</v>
      </c>
      <c r="C239" s="181">
        <v>21</v>
      </c>
      <c r="D239" s="70">
        <v>6.8782774173050898</v>
      </c>
      <c r="E239" s="181">
        <v>21</v>
      </c>
      <c r="F239" s="70">
        <v>6.8782774173050898</v>
      </c>
      <c r="G239" s="181">
        <v>17</v>
      </c>
      <c r="H239" s="182">
        <v>5.558425592299292</v>
      </c>
      <c r="I239" s="181">
        <v>12</v>
      </c>
      <c r="J239" s="182">
        <v>3.923594536</v>
      </c>
      <c r="K239" s="181">
        <v>12</v>
      </c>
      <c r="L239" s="182">
        <v>3.9235945357406701</v>
      </c>
      <c r="M239" s="181">
        <v>12</v>
      </c>
      <c r="N239" s="182">
        <v>3.923594536</v>
      </c>
      <c r="O239" s="181">
        <v>10</v>
      </c>
      <c r="P239" s="182">
        <v>3.29450213483738</v>
      </c>
      <c r="Q239" s="181">
        <v>7</v>
      </c>
      <c r="R239" s="70">
        <v>2.3061514943861683</v>
      </c>
      <c r="S239" s="181">
        <v>7</v>
      </c>
      <c r="T239" s="70">
        <v>2.3061514943861683</v>
      </c>
      <c r="U239" s="6"/>
      <c r="V239" s="6"/>
      <c r="W239" s="6"/>
      <c r="X239" s="6"/>
      <c r="Y239" s="6"/>
      <c r="Z239" s="6"/>
      <c r="AA239" s="6"/>
      <c r="AB239" s="6"/>
      <c r="AC239" s="6"/>
      <c r="AD239" s="6"/>
      <c r="AE239" s="6"/>
      <c r="AF239" s="6"/>
      <c r="AG239" s="6"/>
      <c r="AH239" s="6"/>
    </row>
    <row r="240" spans="1:34" ht="13.5" customHeight="1">
      <c r="A240" s="179" t="s">
        <v>1074</v>
      </c>
      <c r="B240" s="180" t="s">
        <v>167</v>
      </c>
      <c r="C240" s="181">
        <v>13</v>
      </c>
      <c r="D240" s="70">
        <v>3.6592299854193802</v>
      </c>
      <c r="E240" s="181">
        <v>13</v>
      </c>
      <c r="F240" s="70">
        <v>3.6592299854193802</v>
      </c>
      <c r="G240" s="181">
        <v>14</v>
      </c>
      <c r="H240" s="182">
        <v>3.964500727769062</v>
      </c>
      <c r="I240" s="181">
        <v>14</v>
      </c>
      <c r="J240" s="182">
        <v>3.964500728</v>
      </c>
      <c r="K240" s="181">
        <v>15</v>
      </c>
      <c r="L240" s="182">
        <v>4.2476793511811302</v>
      </c>
      <c r="M240" s="181">
        <v>13</v>
      </c>
      <c r="N240" s="182">
        <v>3.6813221039999999</v>
      </c>
      <c r="O240" s="181">
        <v>11</v>
      </c>
      <c r="P240" s="182">
        <v>3.1249556114259698</v>
      </c>
      <c r="Q240" s="181">
        <v>10</v>
      </c>
      <c r="R240" s="70">
        <v>2.8408687376599766</v>
      </c>
      <c r="S240" s="181">
        <v>5</v>
      </c>
      <c r="T240" s="70">
        <v>1.4204343688299883</v>
      </c>
      <c r="U240" s="6"/>
      <c r="V240" s="6"/>
      <c r="W240" s="6"/>
      <c r="X240" s="6"/>
      <c r="Y240" s="6"/>
      <c r="Z240" s="6"/>
      <c r="AA240" s="6"/>
      <c r="AB240" s="6"/>
      <c r="AC240" s="6"/>
      <c r="AD240" s="6"/>
      <c r="AE240" s="6"/>
      <c r="AF240" s="6"/>
      <c r="AG240" s="6"/>
      <c r="AH240" s="6"/>
    </row>
    <row r="241" spans="1:34" ht="13.5" customHeight="1">
      <c r="A241" s="179" t="s">
        <v>1076</v>
      </c>
      <c r="B241" s="180" t="s">
        <v>168</v>
      </c>
      <c r="C241" s="181">
        <v>24</v>
      </c>
      <c r="D241" s="70">
        <v>7.4996015836658696</v>
      </c>
      <c r="E241" s="181">
        <v>23</v>
      </c>
      <c r="F241" s="70">
        <v>7.1871181843464598</v>
      </c>
      <c r="G241" s="181">
        <v>24</v>
      </c>
      <c r="H241" s="182">
        <v>7.5275225041558196</v>
      </c>
      <c r="I241" s="181">
        <v>15</v>
      </c>
      <c r="J241" s="182">
        <v>4.7047015649999997</v>
      </c>
      <c r="K241" s="181">
        <v>14</v>
      </c>
      <c r="L241" s="182">
        <v>4.3910547940908904</v>
      </c>
      <c r="M241" s="181">
        <v>13</v>
      </c>
      <c r="N241" s="182">
        <v>4.0774080230000003</v>
      </c>
      <c r="O241" s="181">
        <v>13</v>
      </c>
      <c r="P241" s="182">
        <v>4.0976372393272298</v>
      </c>
      <c r="Q241" s="181">
        <v>12</v>
      </c>
      <c r="R241" s="70">
        <v>3.7824343747635978</v>
      </c>
      <c r="S241" s="181">
        <v>13</v>
      </c>
      <c r="T241" s="70">
        <v>4.0976372393272316</v>
      </c>
      <c r="U241" s="6"/>
      <c r="V241" s="6"/>
      <c r="W241" s="6"/>
      <c r="X241" s="6"/>
      <c r="Y241" s="6"/>
      <c r="Z241" s="6"/>
      <c r="AA241" s="6"/>
      <c r="AB241" s="6"/>
      <c r="AC241" s="6"/>
      <c r="AD241" s="6"/>
      <c r="AE241" s="6"/>
      <c r="AF241" s="6"/>
      <c r="AG241" s="6"/>
      <c r="AH241" s="6"/>
    </row>
    <row r="242" spans="1:34" ht="13.5" customHeight="1">
      <c r="A242" s="179" t="s">
        <v>1078</v>
      </c>
      <c r="B242" s="180" t="s">
        <v>169</v>
      </c>
      <c r="C242" s="181">
        <v>22</v>
      </c>
      <c r="D242" s="70">
        <v>6.6271248218960199</v>
      </c>
      <c r="E242" s="181">
        <v>20</v>
      </c>
      <c r="F242" s="70">
        <v>6.0246589289963799</v>
      </c>
      <c r="G242" s="181">
        <v>12</v>
      </c>
      <c r="H242" s="182">
        <v>3.6952070085759599</v>
      </c>
      <c r="I242" s="181">
        <v>11</v>
      </c>
      <c r="J242" s="182">
        <v>3.387273091</v>
      </c>
      <c r="K242" s="181">
        <v>11</v>
      </c>
      <c r="L242" s="182">
        <v>3.3872730911946198</v>
      </c>
      <c r="M242" s="181">
        <v>11</v>
      </c>
      <c r="N242" s="182">
        <v>3.387273091</v>
      </c>
      <c r="O242" s="181">
        <v>11</v>
      </c>
      <c r="P242" s="182">
        <v>3.4623314080672301</v>
      </c>
      <c r="Q242" s="181">
        <v>12</v>
      </c>
      <c r="R242" s="70">
        <v>3.7770888088006171</v>
      </c>
      <c r="S242" s="181">
        <v>11</v>
      </c>
      <c r="T242" s="70">
        <v>3.4623314080672323</v>
      </c>
      <c r="U242" s="6"/>
      <c r="V242" s="6"/>
      <c r="W242" s="6"/>
      <c r="X242" s="6"/>
      <c r="Y242" s="6"/>
      <c r="Z242" s="6"/>
      <c r="AA242" s="6"/>
      <c r="AB242" s="6"/>
      <c r="AC242" s="6"/>
      <c r="AD242" s="6"/>
      <c r="AE242" s="6"/>
      <c r="AF242" s="6"/>
      <c r="AG242" s="6"/>
      <c r="AH242" s="6"/>
    </row>
    <row r="243" spans="1:34" ht="13.5" customHeight="1">
      <c r="A243" s="179" t="s">
        <v>1080</v>
      </c>
      <c r="B243" s="180" t="s">
        <v>170</v>
      </c>
      <c r="C243" s="181">
        <v>25</v>
      </c>
      <c r="D243" s="70">
        <v>7.5818460278708697</v>
      </c>
      <c r="E243" s="181">
        <v>13</v>
      </c>
      <c r="F243" s="70">
        <v>3.9425599344928499</v>
      </c>
      <c r="G243" s="181">
        <v>14</v>
      </c>
      <c r="H243" s="182">
        <v>4.2465807441829426</v>
      </c>
      <c r="I243" s="181">
        <v>13</v>
      </c>
      <c r="J243" s="182">
        <v>3.9432535479999999</v>
      </c>
      <c r="K243" s="181">
        <v>13</v>
      </c>
      <c r="L243" s="182">
        <v>3.9432535481698698</v>
      </c>
      <c r="M243" s="181">
        <v>13</v>
      </c>
      <c r="N243" s="182">
        <v>3.9432535479999999</v>
      </c>
      <c r="O243" s="181">
        <v>13</v>
      </c>
      <c r="P243" s="182">
        <v>3.9819403689114599</v>
      </c>
      <c r="Q243" s="181">
        <v>13</v>
      </c>
      <c r="R243" s="70">
        <v>3.9819403689114599</v>
      </c>
      <c r="S243" s="181">
        <v>15</v>
      </c>
      <c r="T243" s="70">
        <v>4.5945465795132225</v>
      </c>
      <c r="U243" s="6"/>
      <c r="V243" s="6"/>
      <c r="W243" s="6"/>
      <c r="X243" s="6"/>
      <c r="Y243" s="6"/>
      <c r="Z243" s="6"/>
      <c r="AA243" s="6"/>
      <c r="AB243" s="6"/>
      <c r="AC243" s="6"/>
      <c r="AD243" s="6"/>
      <c r="AE243" s="6"/>
      <c r="AF243" s="6"/>
      <c r="AG243" s="6"/>
      <c r="AH243" s="6"/>
    </row>
    <row r="244" spans="1:34" ht="13.5" customHeight="1">
      <c r="A244" s="179" t="s">
        <v>1082</v>
      </c>
      <c r="B244" s="180" t="s">
        <v>171</v>
      </c>
      <c r="C244" s="181">
        <v>69</v>
      </c>
      <c r="D244" s="70">
        <v>25.569950490646601</v>
      </c>
      <c r="E244" s="181">
        <v>40</v>
      </c>
      <c r="F244" s="70">
        <v>14.8231597047227</v>
      </c>
      <c r="G244" s="181">
        <v>40</v>
      </c>
      <c r="H244" s="182">
        <v>15.307079141425932</v>
      </c>
      <c r="I244" s="181">
        <v>35</v>
      </c>
      <c r="J244" s="182">
        <v>13.393694249999999</v>
      </c>
      <c r="K244" s="181">
        <v>25</v>
      </c>
      <c r="L244" s="182">
        <v>9.5669244633911994</v>
      </c>
      <c r="M244" s="181">
        <v>24</v>
      </c>
      <c r="N244" s="182">
        <v>9.1842474850000002</v>
      </c>
      <c r="O244" s="181">
        <v>24</v>
      </c>
      <c r="P244" s="182">
        <v>9.3998214033933305</v>
      </c>
      <c r="Q244" s="181">
        <v>23</v>
      </c>
      <c r="R244" s="70">
        <v>9.008162178251947</v>
      </c>
      <c r="S244" s="181">
        <v>22</v>
      </c>
      <c r="T244" s="70">
        <v>8.6165029531105564</v>
      </c>
      <c r="U244" s="6"/>
      <c r="V244" s="6"/>
      <c r="W244" s="6"/>
      <c r="X244" s="6"/>
      <c r="Y244" s="6"/>
      <c r="Z244" s="6"/>
      <c r="AA244" s="6"/>
      <c r="AB244" s="6"/>
      <c r="AC244" s="6"/>
      <c r="AD244" s="6"/>
      <c r="AE244" s="6"/>
      <c r="AF244" s="6"/>
      <c r="AG244" s="6"/>
      <c r="AH244" s="6"/>
    </row>
    <row r="245" spans="1:34" ht="29.25" customHeight="1">
      <c r="A245" s="179" t="s">
        <v>1084</v>
      </c>
      <c r="B245" s="193" t="s">
        <v>41</v>
      </c>
      <c r="C245" s="194">
        <v>381</v>
      </c>
      <c r="D245" s="185">
        <v>7.1318184677035301</v>
      </c>
      <c r="E245" s="194">
        <v>354</v>
      </c>
      <c r="F245" s="185">
        <v>6.6264140093623398</v>
      </c>
      <c r="G245" s="194">
        <v>323</v>
      </c>
      <c r="H245" s="186">
        <v>6.0609995507729746</v>
      </c>
      <c r="I245" s="194">
        <v>291</v>
      </c>
      <c r="J245" s="186">
        <v>5.460529007043144</v>
      </c>
      <c r="K245" s="194">
        <v>261</v>
      </c>
      <c r="L245" s="186">
        <v>4.8975878722964286</v>
      </c>
      <c r="M245" s="194">
        <v>244</v>
      </c>
      <c r="N245" s="186">
        <v>4.5785878959399557</v>
      </c>
      <c r="O245" s="194">
        <v>242</v>
      </c>
      <c r="P245" s="186">
        <v>4.5592607818039523</v>
      </c>
      <c r="Q245" s="194">
        <v>216</v>
      </c>
      <c r="R245" s="185">
        <v>4.0694228465688171</v>
      </c>
      <c r="S245" s="194">
        <v>189</v>
      </c>
      <c r="T245" s="185">
        <v>3.5607449907477147</v>
      </c>
      <c r="U245" s="6"/>
      <c r="V245" s="6"/>
      <c r="W245" s="6"/>
      <c r="X245" s="6"/>
      <c r="Y245" s="6"/>
      <c r="Z245" s="6"/>
      <c r="AA245" s="6"/>
      <c r="AB245" s="6"/>
      <c r="AC245" s="6"/>
      <c r="AD245" s="6"/>
      <c r="AE245" s="6"/>
      <c r="AF245" s="6"/>
      <c r="AG245" s="6"/>
      <c r="AH245" s="6"/>
    </row>
    <row r="246" spans="1:34" ht="13.5" customHeight="1">
      <c r="A246" s="179" t="s">
        <v>1086</v>
      </c>
      <c r="B246" s="180" t="s">
        <v>267</v>
      </c>
      <c r="C246" s="181">
        <v>9</v>
      </c>
      <c r="D246" s="70">
        <v>4.2035057237736302</v>
      </c>
      <c r="E246" s="181">
        <v>9</v>
      </c>
      <c r="F246" s="70">
        <v>4.2035057237736302</v>
      </c>
      <c r="G246" s="181">
        <v>9</v>
      </c>
      <c r="H246" s="182">
        <v>4.2272176453458332</v>
      </c>
      <c r="I246" s="181">
        <v>5</v>
      </c>
      <c r="J246" s="182">
        <v>2.3484542469999998</v>
      </c>
      <c r="K246" s="181">
        <v>2</v>
      </c>
      <c r="L246" s="182">
        <v>0.93938169896573998</v>
      </c>
      <c r="M246" s="181">
        <v>2</v>
      </c>
      <c r="N246" s="182">
        <v>0.93938169900000001</v>
      </c>
      <c r="O246" s="181">
        <v>2</v>
      </c>
      <c r="P246" s="182">
        <v>0.94340512646345698</v>
      </c>
      <c r="Q246" s="181">
        <v>1</v>
      </c>
      <c r="R246" s="70">
        <v>0.47170256323172866</v>
      </c>
      <c r="S246" s="181">
        <v>1</v>
      </c>
      <c r="T246" s="70">
        <v>0.4717025632317286</v>
      </c>
      <c r="U246" s="6"/>
      <c r="V246" s="6"/>
      <c r="W246" s="6"/>
      <c r="X246" s="6"/>
      <c r="Y246" s="6"/>
      <c r="Z246" s="6"/>
      <c r="AA246" s="6"/>
      <c r="AB246" s="6"/>
      <c r="AC246" s="6"/>
      <c r="AD246" s="6"/>
      <c r="AE246" s="6"/>
      <c r="AF246" s="6"/>
      <c r="AG246" s="6"/>
      <c r="AH246" s="6"/>
    </row>
    <row r="247" spans="1:34" ht="13.5" customHeight="1">
      <c r="A247" s="179" t="s">
        <v>1088</v>
      </c>
      <c r="B247" s="180" t="s">
        <v>268</v>
      </c>
      <c r="C247" s="181">
        <v>24</v>
      </c>
      <c r="D247" s="70">
        <v>6.0149320688609498</v>
      </c>
      <c r="E247" s="181">
        <v>23</v>
      </c>
      <c r="F247" s="70">
        <v>5.7643098993250703</v>
      </c>
      <c r="G247" s="181">
        <v>22</v>
      </c>
      <c r="H247" s="182">
        <v>5.557393986394489</v>
      </c>
      <c r="I247" s="181">
        <v>22</v>
      </c>
      <c r="J247" s="182">
        <v>5.5573939860000001</v>
      </c>
      <c r="K247" s="181">
        <v>22</v>
      </c>
      <c r="L247" s="182">
        <v>5.5573939863944801</v>
      </c>
      <c r="M247" s="181">
        <v>20</v>
      </c>
      <c r="N247" s="182">
        <v>5.052176351</v>
      </c>
      <c r="O247" s="181">
        <v>20</v>
      </c>
      <c r="P247" s="182">
        <v>5.1002193094303001</v>
      </c>
      <c r="Q247" s="181">
        <v>20</v>
      </c>
      <c r="R247" s="70">
        <v>5.1002193094303054</v>
      </c>
      <c r="S247" s="181">
        <v>21</v>
      </c>
      <c r="T247" s="70">
        <v>5.3552302749018201</v>
      </c>
      <c r="U247" s="6"/>
      <c r="V247" s="6"/>
      <c r="W247" s="6"/>
      <c r="X247" s="6"/>
      <c r="Y247" s="6"/>
      <c r="Z247" s="6"/>
      <c r="AA247" s="6"/>
      <c r="AB247" s="6"/>
      <c r="AC247" s="6"/>
      <c r="AD247" s="6"/>
      <c r="AE247" s="6"/>
      <c r="AF247" s="6"/>
      <c r="AG247" s="6"/>
      <c r="AH247" s="6"/>
    </row>
    <row r="248" spans="1:34" ht="13.5" customHeight="1">
      <c r="A248" s="179" t="s">
        <v>1090</v>
      </c>
      <c r="B248" s="180" t="s">
        <v>269</v>
      </c>
      <c r="C248" s="181">
        <v>17</v>
      </c>
      <c r="D248" s="70">
        <v>6.8190661088403202</v>
      </c>
      <c r="E248" s="181">
        <v>13</v>
      </c>
      <c r="F248" s="70">
        <v>5.2145799655837699</v>
      </c>
      <c r="G248" s="181">
        <v>13</v>
      </c>
      <c r="H248" s="182">
        <v>5.2358762238860672</v>
      </c>
      <c r="I248" s="181">
        <v>12</v>
      </c>
      <c r="J248" s="182">
        <v>4.8331165140000003</v>
      </c>
      <c r="K248" s="181">
        <v>8</v>
      </c>
      <c r="L248" s="182">
        <v>3.2220776762375798</v>
      </c>
      <c r="M248" s="181">
        <v>8</v>
      </c>
      <c r="N248" s="182">
        <v>3.2220776760000001</v>
      </c>
      <c r="O248" s="181">
        <v>8</v>
      </c>
      <c r="P248" s="182">
        <v>3.2354868194355602</v>
      </c>
      <c r="Q248" s="181">
        <v>8</v>
      </c>
      <c r="R248" s="70">
        <v>3.235486819435569</v>
      </c>
      <c r="S248" s="181">
        <v>7</v>
      </c>
      <c r="T248" s="70">
        <v>2.8310509670061235</v>
      </c>
      <c r="U248" s="6"/>
      <c r="V248" s="6"/>
      <c r="W248" s="6"/>
      <c r="X248" s="6"/>
      <c r="Y248" s="6"/>
      <c r="Z248" s="6"/>
      <c r="AA248" s="6"/>
      <c r="AB248" s="6"/>
      <c r="AC248" s="6"/>
      <c r="AD248" s="6"/>
      <c r="AE248" s="6"/>
      <c r="AF248" s="6"/>
      <c r="AG248" s="6"/>
      <c r="AH248" s="6"/>
    </row>
    <row r="249" spans="1:34" ht="13.5" customHeight="1">
      <c r="A249" s="179" t="s">
        <v>1092</v>
      </c>
      <c r="B249" s="180" t="s">
        <v>270</v>
      </c>
      <c r="C249" s="181">
        <v>21</v>
      </c>
      <c r="D249" s="70">
        <v>6.4072640067367796</v>
      </c>
      <c r="E249" s="181">
        <v>19</v>
      </c>
      <c r="F249" s="70">
        <v>5.7970483870475604</v>
      </c>
      <c r="G249" s="181">
        <v>19</v>
      </c>
      <c r="H249" s="182">
        <v>5.7615739407043067</v>
      </c>
      <c r="I249" s="181">
        <v>16</v>
      </c>
      <c r="J249" s="182">
        <v>4.8518517399999999</v>
      </c>
      <c r="K249" s="181">
        <v>16</v>
      </c>
      <c r="L249" s="182">
        <v>4.8518517395404599</v>
      </c>
      <c r="M249" s="181">
        <v>16</v>
      </c>
      <c r="N249" s="182">
        <v>4.8518517399999999</v>
      </c>
      <c r="O249" s="181">
        <v>16</v>
      </c>
      <c r="P249" s="182">
        <v>4.8368324793300896</v>
      </c>
      <c r="Q249" s="181">
        <v>14</v>
      </c>
      <c r="R249" s="70">
        <v>4.2322284194138362</v>
      </c>
      <c r="S249" s="181">
        <v>14</v>
      </c>
      <c r="T249" s="70">
        <v>4.2322284194138362</v>
      </c>
      <c r="U249" s="6"/>
      <c r="V249" s="6"/>
      <c r="W249" s="6"/>
      <c r="X249" s="6"/>
      <c r="Y249" s="6"/>
      <c r="Z249" s="6"/>
      <c r="AA249" s="6"/>
      <c r="AB249" s="6"/>
      <c r="AC249" s="6"/>
      <c r="AD249" s="6"/>
      <c r="AE249" s="6"/>
      <c r="AF249" s="6"/>
      <c r="AG249" s="6"/>
      <c r="AH249" s="6"/>
    </row>
    <row r="250" spans="1:34" ht="13.5" customHeight="1">
      <c r="A250" s="179" t="s">
        <v>1094</v>
      </c>
      <c r="B250" s="180" t="s">
        <v>271</v>
      </c>
      <c r="C250" s="181">
        <v>17</v>
      </c>
      <c r="D250" s="70">
        <v>5.1089099389335004</v>
      </c>
      <c r="E250" s="181">
        <v>16</v>
      </c>
      <c r="F250" s="70">
        <v>4.8083858248785898</v>
      </c>
      <c r="G250" s="181">
        <v>15</v>
      </c>
      <c r="H250" s="182">
        <v>4.5135044051803002</v>
      </c>
      <c r="I250" s="181">
        <v>14</v>
      </c>
      <c r="J250" s="182">
        <v>4.2126041120000002</v>
      </c>
      <c r="K250" s="181">
        <v>14</v>
      </c>
      <c r="L250" s="182">
        <v>4.2126041115016104</v>
      </c>
      <c r="M250" s="181">
        <v>11</v>
      </c>
      <c r="N250" s="182">
        <v>3.3099032300000002</v>
      </c>
      <c r="O250" s="181">
        <v>10</v>
      </c>
      <c r="P250" s="182">
        <v>3.0202720661077098</v>
      </c>
      <c r="Q250" s="181">
        <v>8</v>
      </c>
      <c r="R250" s="70">
        <v>2.4162176528861719</v>
      </c>
      <c r="S250" s="181">
        <v>8</v>
      </c>
      <c r="T250" s="70">
        <v>2.4162176528861719</v>
      </c>
      <c r="U250" s="6"/>
      <c r="V250" s="6"/>
      <c r="W250" s="6"/>
      <c r="X250" s="6"/>
      <c r="Y250" s="6"/>
      <c r="Z250" s="6"/>
      <c r="AA250" s="6"/>
      <c r="AB250" s="6"/>
      <c r="AC250" s="6"/>
      <c r="AD250" s="6"/>
      <c r="AE250" s="6"/>
      <c r="AF250" s="6"/>
      <c r="AG250" s="6"/>
      <c r="AH250" s="6"/>
    </row>
    <row r="251" spans="1:34" ht="13.5" customHeight="1">
      <c r="A251" s="179" t="s">
        <v>1096</v>
      </c>
      <c r="B251" s="180" t="s">
        <v>272</v>
      </c>
      <c r="C251" s="181">
        <v>23</v>
      </c>
      <c r="D251" s="70">
        <v>5.9192460424693003</v>
      </c>
      <c r="E251" s="181">
        <v>22</v>
      </c>
      <c r="F251" s="70">
        <v>5.6618875188836801</v>
      </c>
      <c r="G251" s="181">
        <v>23</v>
      </c>
      <c r="H251" s="182">
        <v>5.9476093196452116</v>
      </c>
      <c r="I251" s="181">
        <v>24</v>
      </c>
      <c r="J251" s="182">
        <v>6.2062010289999998</v>
      </c>
      <c r="K251" s="181">
        <v>23</v>
      </c>
      <c r="L251" s="182">
        <v>5.9476093196452098</v>
      </c>
      <c r="M251" s="181">
        <v>20</v>
      </c>
      <c r="N251" s="182">
        <v>5.1718341910000003</v>
      </c>
      <c r="O251" s="181">
        <v>20</v>
      </c>
      <c r="P251" s="182">
        <v>5.1901408085201304</v>
      </c>
      <c r="Q251" s="181">
        <v>19</v>
      </c>
      <c r="R251" s="70">
        <v>4.930633768094129</v>
      </c>
      <c r="S251" s="181">
        <v>18</v>
      </c>
      <c r="T251" s="70">
        <v>4.6711267276681214</v>
      </c>
      <c r="U251" s="6"/>
      <c r="V251" s="6"/>
      <c r="W251" s="6"/>
      <c r="X251" s="6"/>
      <c r="Y251" s="6"/>
      <c r="Z251" s="6"/>
      <c r="AA251" s="6"/>
      <c r="AB251" s="6"/>
      <c r="AC251" s="6"/>
      <c r="AD251" s="6"/>
      <c r="AE251" s="6"/>
      <c r="AF251" s="6"/>
      <c r="AG251" s="6"/>
      <c r="AH251" s="6"/>
    </row>
    <row r="252" spans="1:34" ht="13.5" customHeight="1">
      <c r="A252" s="179" t="s">
        <v>1098</v>
      </c>
      <c r="B252" s="180" t="s">
        <v>273</v>
      </c>
      <c r="C252" s="181">
        <v>37</v>
      </c>
      <c r="D252" s="70">
        <v>10.8714495168081</v>
      </c>
      <c r="E252" s="181">
        <v>37</v>
      </c>
      <c r="F252" s="70">
        <v>10.8714495168081</v>
      </c>
      <c r="G252" s="181">
        <v>37</v>
      </c>
      <c r="H252" s="182">
        <v>10.824853864472828</v>
      </c>
      <c r="I252" s="181">
        <v>36</v>
      </c>
      <c r="J252" s="182">
        <v>10.532290250000001</v>
      </c>
      <c r="K252" s="181">
        <v>31</v>
      </c>
      <c r="L252" s="182">
        <v>9.0694721567204795</v>
      </c>
      <c r="M252" s="181">
        <v>31</v>
      </c>
      <c r="N252" s="182">
        <v>9.0694721569999999</v>
      </c>
      <c r="O252" s="181">
        <v>31</v>
      </c>
      <c r="P252" s="182">
        <v>9.0648045803580306</v>
      </c>
      <c r="Q252" s="181">
        <v>29</v>
      </c>
      <c r="R252" s="70">
        <v>8.4799784783994472</v>
      </c>
      <c r="S252" s="181">
        <v>12</v>
      </c>
      <c r="T252" s="70">
        <v>3.5089566117514956</v>
      </c>
      <c r="U252" s="6"/>
      <c r="V252" s="6"/>
      <c r="W252" s="6"/>
      <c r="X252" s="6"/>
      <c r="Y252" s="6"/>
      <c r="Z252" s="6"/>
      <c r="AA252" s="6"/>
      <c r="AB252" s="6"/>
      <c r="AC252" s="6"/>
      <c r="AD252" s="6"/>
      <c r="AE252" s="6"/>
      <c r="AF252" s="6"/>
      <c r="AG252" s="6"/>
      <c r="AH252" s="6"/>
    </row>
    <row r="253" spans="1:34" ht="13.5" customHeight="1">
      <c r="A253" s="179" t="s">
        <v>1100</v>
      </c>
      <c r="B253" s="180" t="s">
        <v>274</v>
      </c>
      <c r="C253" s="181">
        <v>21</v>
      </c>
      <c r="D253" s="70">
        <v>6.2952093456879297</v>
      </c>
      <c r="E253" s="181">
        <v>20</v>
      </c>
      <c r="F253" s="70">
        <v>5.99543747208374</v>
      </c>
      <c r="G253" s="181">
        <v>16</v>
      </c>
      <c r="H253" s="182">
        <v>4.7933755549830135</v>
      </c>
      <c r="I253" s="181">
        <v>15</v>
      </c>
      <c r="J253" s="182">
        <v>4.4937895829999999</v>
      </c>
      <c r="K253" s="181">
        <v>14</v>
      </c>
      <c r="L253" s="182">
        <v>4.1942036106101304</v>
      </c>
      <c r="M253" s="181">
        <v>14</v>
      </c>
      <c r="N253" s="182">
        <v>4.1942036109999998</v>
      </c>
      <c r="O253" s="181">
        <v>14</v>
      </c>
      <c r="P253" s="182">
        <v>4.1932614288837797</v>
      </c>
      <c r="Q253" s="181">
        <v>12</v>
      </c>
      <c r="R253" s="70">
        <v>3.5942240819003861</v>
      </c>
      <c r="S253" s="181">
        <v>7</v>
      </c>
      <c r="T253" s="70">
        <v>2.0966307144418916</v>
      </c>
      <c r="U253" s="6"/>
      <c r="V253" s="6"/>
      <c r="W253" s="6"/>
      <c r="X253" s="6"/>
      <c r="Y253" s="6"/>
      <c r="Z253" s="6"/>
      <c r="AA253" s="6"/>
      <c r="AB253" s="6"/>
      <c r="AC253" s="6"/>
      <c r="AD253" s="6"/>
      <c r="AE253" s="6"/>
      <c r="AF253" s="6"/>
      <c r="AG253" s="6"/>
      <c r="AH253" s="6"/>
    </row>
    <row r="254" spans="1:34" ht="13.5" customHeight="1">
      <c r="A254" s="179" t="s">
        <v>1102</v>
      </c>
      <c r="B254" s="180" t="s">
        <v>275</v>
      </c>
      <c r="C254" s="181">
        <v>48</v>
      </c>
      <c r="D254" s="70">
        <v>16.607042770054701</v>
      </c>
      <c r="E254" s="181">
        <v>32</v>
      </c>
      <c r="F254" s="70">
        <v>11.0713618467032</v>
      </c>
      <c r="G254" s="181">
        <v>32</v>
      </c>
      <c r="H254" s="182">
        <v>11.113349216161589</v>
      </c>
      <c r="I254" s="181">
        <v>31</v>
      </c>
      <c r="J254" s="182">
        <v>10.766057050000001</v>
      </c>
      <c r="K254" s="181">
        <v>30</v>
      </c>
      <c r="L254" s="182">
        <v>10.418764890151399</v>
      </c>
      <c r="M254" s="181">
        <v>28</v>
      </c>
      <c r="N254" s="182">
        <v>9.7241805639999992</v>
      </c>
      <c r="O254" s="181">
        <v>28</v>
      </c>
      <c r="P254" s="182">
        <v>9.7838468688195697</v>
      </c>
      <c r="Q254" s="181">
        <v>15</v>
      </c>
      <c r="R254" s="70">
        <v>5.2413465368676313</v>
      </c>
      <c r="S254" s="181">
        <v>15</v>
      </c>
      <c r="T254" s="70">
        <v>5.2413465368676313</v>
      </c>
      <c r="U254" s="6"/>
      <c r="V254" s="6"/>
      <c r="W254" s="6"/>
      <c r="X254" s="6"/>
      <c r="Y254" s="6"/>
      <c r="Z254" s="6"/>
      <c r="AA254" s="6"/>
      <c r="AB254" s="6"/>
      <c r="AC254" s="6"/>
      <c r="AD254" s="6"/>
      <c r="AE254" s="6"/>
      <c r="AF254" s="6"/>
      <c r="AG254" s="6"/>
      <c r="AH254" s="6"/>
    </row>
    <row r="255" spans="1:34" ht="13.5" customHeight="1">
      <c r="A255" s="179" t="s">
        <v>1104</v>
      </c>
      <c r="B255" s="180" t="s">
        <v>276</v>
      </c>
      <c r="C255" s="181">
        <v>8</v>
      </c>
      <c r="D255" s="70">
        <v>3.17035087858349</v>
      </c>
      <c r="E255" s="181">
        <v>8</v>
      </c>
      <c r="F255" s="70">
        <v>3.17035087858349</v>
      </c>
      <c r="G255" s="181">
        <v>8</v>
      </c>
      <c r="H255" s="182">
        <v>3.1852205765249249</v>
      </c>
      <c r="I255" s="181">
        <v>5</v>
      </c>
      <c r="J255" s="182">
        <v>1.99076286</v>
      </c>
      <c r="K255" s="181">
        <v>4</v>
      </c>
      <c r="L255" s="182">
        <v>1.59261028826246</v>
      </c>
      <c r="M255" s="181">
        <v>5</v>
      </c>
      <c r="N255" s="182">
        <v>1.99076286</v>
      </c>
      <c r="O255" s="181">
        <v>4</v>
      </c>
      <c r="P255" s="182">
        <v>1.59904696800706</v>
      </c>
      <c r="Q255" s="181">
        <v>4</v>
      </c>
      <c r="R255" s="70">
        <v>1.5990469680070678</v>
      </c>
      <c r="S255" s="181">
        <v>4</v>
      </c>
      <c r="T255" s="70">
        <v>1.5990469680070678</v>
      </c>
      <c r="U255" s="6"/>
      <c r="V255" s="6"/>
      <c r="W255" s="6"/>
      <c r="X255" s="6"/>
      <c r="Y255" s="6"/>
      <c r="Z255" s="6"/>
      <c r="AA255" s="6"/>
      <c r="AB255" s="6"/>
      <c r="AC255" s="6"/>
      <c r="AD255" s="6"/>
      <c r="AE255" s="6"/>
      <c r="AF255" s="6"/>
      <c r="AG255" s="6"/>
      <c r="AH255" s="6"/>
    </row>
    <row r="256" spans="1:34" ht="13.5" customHeight="1">
      <c r="A256" s="179" t="s">
        <v>1106</v>
      </c>
      <c r="B256" s="180" t="s">
        <v>277</v>
      </c>
      <c r="C256" s="181">
        <v>14</v>
      </c>
      <c r="D256" s="70">
        <v>5.3711668092583604</v>
      </c>
      <c r="E256" s="181">
        <v>14</v>
      </c>
      <c r="F256" s="70">
        <v>5.3711668092583604</v>
      </c>
      <c r="G256" s="181">
        <v>14</v>
      </c>
      <c r="H256" s="182">
        <v>5.393909505609666</v>
      </c>
      <c r="I256" s="181">
        <v>9</v>
      </c>
      <c r="J256" s="182">
        <v>3.467513254</v>
      </c>
      <c r="K256" s="181">
        <v>7</v>
      </c>
      <c r="L256" s="182">
        <v>2.6969547528048299</v>
      </c>
      <c r="M256" s="181">
        <v>6</v>
      </c>
      <c r="N256" s="182">
        <v>2.3116755019999999</v>
      </c>
      <c r="O256" s="181">
        <v>6</v>
      </c>
      <c r="P256" s="182">
        <v>2.3272952949846699</v>
      </c>
      <c r="Q256" s="181">
        <v>6</v>
      </c>
      <c r="R256" s="70">
        <v>2.3272952949846788</v>
      </c>
      <c r="S256" s="181">
        <v>6</v>
      </c>
      <c r="T256" s="70">
        <v>2.3272952949846788</v>
      </c>
      <c r="U256" s="6"/>
      <c r="V256" s="6"/>
      <c r="W256" s="6"/>
      <c r="X256" s="6"/>
      <c r="Y256" s="6"/>
      <c r="Z256" s="6"/>
      <c r="AA256" s="6"/>
      <c r="AB256" s="6"/>
      <c r="AC256" s="6"/>
      <c r="AD256" s="6"/>
      <c r="AE256" s="6"/>
      <c r="AF256" s="6"/>
      <c r="AG256" s="6"/>
      <c r="AH256" s="6"/>
    </row>
    <row r="257" spans="1:34" ht="13.5" customHeight="1">
      <c r="A257" s="179" t="s">
        <v>1108</v>
      </c>
      <c r="B257" s="180" t="s">
        <v>278</v>
      </c>
      <c r="C257" s="181">
        <v>43</v>
      </c>
      <c r="D257" s="70">
        <v>13.9152271418123</v>
      </c>
      <c r="E257" s="181">
        <v>43</v>
      </c>
      <c r="F257" s="70">
        <v>13.9152271418123</v>
      </c>
      <c r="G257" s="181">
        <v>32</v>
      </c>
      <c r="H257" s="182">
        <v>10.427868478508815</v>
      </c>
      <c r="I257" s="181">
        <v>28</v>
      </c>
      <c r="J257" s="182">
        <v>9.1243849190000006</v>
      </c>
      <c r="K257" s="181">
        <v>28</v>
      </c>
      <c r="L257" s="182">
        <v>9.1243849186952097</v>
      </c>
      <c r="M257" s="181">
        <v>29</v>
      </c>
      <c r="N257" s="182">
        <v>9.4502558089999997</v>
      </c>
      <c r="O257" s="181">
        <v>29</v>
      </c>
      <c r="P257" s="182">
        <v>9.5136865863580198</v>
      </c>
      <c r="Q257" s="181">
        <v>29</v>
      </c>
      <c r="R257" s="70">
        <v>9.5136865863580287</v>
      </c>
      <c r="S257" s="181">
        <v>26</v>
      </c>
      <c r="T257" s="70">
        <v>8.5295121119071986</v>
      </c>
      <c r="U257" s="6"/>
      <c r="V257" s="6"/>
      <c r="W257" s="6"/>
      <c r="X257" s="6"/>
      <c r="Y257" s="6"/>
      <c r="Z257" s="6"/>
      <c r="AA257" s="6"/>
      <c r="AB257" s="6"/>
      <c r="AC257" s="6"/>
      <c r="AD257" s="6"/>
      <c r="AE257" s="6"/>
      <c r="AF257" s="6"/>
      <c r="AG257" s="6"/>
      <c r="AH257" s="6"/>
    </row>
    <row r="258" spans="1:34" ht="13.5" customHeight="1">
      <c r="A258" s="179" t="s">
        <v>1110</v>
      </c>
      <c r="B258" s="180" t="s">
        <v>279</v>
      </c>
      <c r="C258" s="181">
        <v>24</v>
      </c>
      <c r="D258" s="70">
        <v>8.8310942829703407</v>
      </c>
      <c r="E258" s="181">
        <v>23</v>
      </c>
      <c r="F258" s="70">
        <v>8.4631320211799093</v>
      </c>
      <c r="G258" s="181">
        <v>20</v>
      </c>
      <c r="H258" s="182">
        <v>7.3658585092238962</v>
      </c>
      <c r="I258" s="181">
        <v>20</v>
      </c>
      <c r="J258" s="182">
        <v>7.3658585089999997</v>
      </c>
      <c r="K258" s="181">
        <v>19</v>
      </c>
      <c r="L258" s="182">
        <v>6.9975655837627002</v>
      </c>
      <c r="M258" s="181">
        <v>17</v>
      </c>
      <c r="N258" s="182">
        <v>6.2609797330000001</v>
      </c>
      <c r="O258" s="181">
        <v>17</v>
      </c>
      <c r="P258" s="182">
        <v>6.2781130208064004</v>
      </c>
      <c r="Q258" s="181">
        <v>16</v>
      </c>
      <c r="R258" s="70">
        <v>5.9088122548766169</v>
      </c>
      <c r="S258" s="181">
        <v>16</v>
      </c>
      <c r="T258" s="70">
        <v>5.9088122548766169</v>
      </c>
      <c r="U258" s="6"/>
      <c r="V258" s="6"/>
      <c r="W258" s="6"/>
      <c r="X258" s="6"/>
      <c r="Y258" s="6"/>
      <c r="Z258" s="6"/>
      <c r="AA258" s="6"/>
      <c r="AB258" s="6"/>
      <c r="AC258" s="6"/>
      <c r="AD258" s="6"/>
      <c r="AE258" s="6"/>
      <c r="AF258" s="6"/>
      <c r="AG258" s="6"/>
      <c r="AH258" s="6"/>
    </row>
    <row r="259" spans="1:34" ht="13.5" customHeight="1">
      <c r="A259" s="179" t="s">
        <v>1112</v>
      </c>
      <c r="B259" s="180" t="s">
        <v>280</v>
      </c>
      <c r="C259" s="181">
        <v>8</v>
      </c>
      <c r="D259" s="70">
        <v>4.4657310960020498</v>
      </c>
      <c r="E259" s="181">
        <v>8</v>
      </c>
      <c r="F259" s="70">
        <v>4.4657310960020498</v>
      </c>
      <c r="G259" s="181">
        <v>8</v>
      </c>
      <c r="H259" s="182">
        <v>4.5068645180190074</v>
      </c>
      <c r="I259" s="181">
        <v>8</v>
      </c>
      <c r="J259" s="182">
        <v>4.5068645180000004</v>
      </c>
      <c r="K259" s="181">
        <v>4</v>
      </c>
      <c r="L259" s="182">
        <v>2.2534322590095002</v>
      </c>
      <c r="M259" s="181">
        <v>2</v>
      </c>
      <c r="N259" s="182">
        <v>1.1267161299999999</v>
      </c>
      <c r="O259" s="181">
        <v>2</v>
      </c>
      <c r="P259" s="182">
        <v>1.1397959765201999</v>
      </c>
      <c r="Q259" s="181">
        <v>2</v>
      </c>
      <c r="R259" s="70">
        <v>1.1397959765202028</v>
      </c>
      <c r="S259" s="181">
        <v>2</v>
      </c>
      <c r="T259" s="70">
        <v>1.139795976520203</v>
      </c>
      <c r="U259" s="6"/>
      <c r="V259" s="6"/>
      <c r="W259" s="6"/>
      <c r="X259" s="6"/>
      <c r="Y259" s="6"/>
      <c r="Z259" s="6"/>
      <c r="AA259" s="6"/>
      <c r="AB259" s="6"/>
      <c r="AC259" s="6"/>
      <c r="AD259" s="6"/>
      <c r="AE259" s="6"/>
      <c r="AF259" s="6"/>
      <c r="AG259" s="6"/>
      <c r="AH259" s="6"/>
    </row>
    <row r="260" spans="1:34" ht="13.5" customHeight="1">
      <c r="A260" s="179" t="s">
        <v>1114</v>
      </c>
      <c r="B260" s="180" t="s">
        <v>281</v>
      </c>
      <c r="C260" s="181">
        <v>17</v>
      </c>
      <c r="D260" s="70">
        <v>8.2343196756646808</v>
      </c>
      <c r="E260" s="181">
        <v>17</v>
      </c>
      <c r="F260" s="70">
        <v>8.2343196756646808</v>
      </c>
      <c r="G260" s="181">
        <v>13</v>
      </c>
      <c r="H260" s="182">
        <v>6.2939365183879774</v>
      </c>
      <c r="I260" s="181">
        <v>10</v>
      </c>
      <c r="J260" s="182">
        <v>4.8414896299999999</v>
      </c>
      <c r="K260" s="181">
        <v>7</v>
      </c>
      <c r="L260" s="182">
        <v>3.38904274067044</v>
      </c>
      <c r="M260" s="181">
        <v>6</v>
      </c>
      <c r="N260" s="182">
        <v>2.9048937779999999</v>
      </c>
      <c r="O260" s="181">
        <v>6</v>
      </c>
      <c r="P260" s="182">
        <v>2.9099938890128301</v>
      </c>
      <c r="Q260" s="181">
        <v>6</v>
      </c>
      <c r="R260" s="70">
        <v>2.9099938890128332</v>
      </c>
      <c r="S260" s="181">
        <v>6</v>
      </c>
      <c r="T260" s="70">
        <v>2.9099938890128332</v>
      </c>
      <c r="U260" s="6"/>
      <c r="V260" s="6"/>
      <c r="W260" s="6"/>
      <c r="X260" s="6"/>
      <c r="Y260" s="6"/>
      <c r="Z260" s="6"/>
      <c r="AA260" s="6"/>
      <c r="AB260" s="6"/>
      <c r="AC260" s="6"/>
      <c r="AD260" s="6"/>
      <c r="AE260" s="6"/>
      <c r="AF260" s="6"/>
      <c r="AG260" s="6"/>
      <c r="AH260" s="6"/>
    </row>
    <row r="261" spans="1:34" ht="13.5" customHeight="1">
      <c r="A261" s="179" t="s">
        <v>1116</v>
      </c>
      <c r="B261" s="180" t="s">
        <v>282</v>
      </c>
      <c r="C261" s="181">
        <v>24</v>
      </c>
      <c r="D261" s="70">
        <v>7.85191292228569</v>
      </c>
      <c r="E261" s="181">
        <v>24</v>
      </c>
      <c r="F261" s="70">
        <v>7.85191292228569</v>
      </c>
      <c r="G261" s="181">
        <v>18</v>
      </c>
      <c r="H261" s="182">
        <v>5.8973468491786303</v>
      </c>
      <c r="I261" s="181">
        <v>18</v>
      </c>
      <c r="J261" s="182">
        <v>5.8973468489999998</v>
      </c>
      <c r="K261" s="181">
        <v>16</v>
      </c>
      <c r="L261" s="182">
        <v>5.2420860881587803</v>
      </c>
      <c r="M261" s="181">
        <v>16</v>
      </c>
      <c r="N261" s="182">
        <v>5.2420860879999998</v>
      </c>
      <c r="O261" s="181">
        <v>16</v>
      </c>
      <c r="P261" s="182">
        <v>5.2656174923813097</v>
      </c>
      <c r="Q261" s="181">
        <v>15</v>
      </c>
      <c r="R261" s="70">
        <v>4.9365163991074779</v>
      </c>
      <c r="S261" s="181">
        <v>14</v>
      </c>
      <c r="T261" s="70">
        <v>4.607415305833646</v>
      </c>
      <c r="U261" s="6"/>
      <c r="V261" s="6"/>
      <c r="W261" s="6"/>
      <c r="X261" s="6"/>
      <c r="Y261" s="6"/>
      <c r="Z261" s="6"/>
      <c r="AA261" s="6"/>
      <c r="AB261" s="6"/>
      <c r="AC261" s="6"/>
      <c r="AD261" s="6"/>
      <c r="AE261" s="6"/>
      <c r="AF261" s="6"/>
      <c r="AG261" s="6"/>
      <c r="AH261" s="6"/>
    </row>
    <row r="262" spans="1:34" ht="13.5" customHeight="1">
      <c r="A262" s="179" t="s">
        <v>1118</v>
      </c>
      <c r="B262" s="180" t="s">
        <v>283</v>
      </c>
      <c r="C262" s="181">
        <v>8</v>
      </c>
      <c r="D262" s="70">
        <v>4.0375288304792996</v>
      </c>
      <c r="E262" s="181">
        <v>8</v>
      </c>
      <c r="F262" s="70">
        <v>4.0375288304792996</v>
      </c>
      <c r="G262" s="181">
        <v>7</v>
      </c>
      <c r="H262" s="182">
        <v>3.5350143168079828</v>
      </c>
      <c r="I262" s="181">
        <v>7</v>
      </c>
      <c r="J262" s="182">
        <v>3.5350143169999999</v>
      </c>
      <c r="K262" s="181">
        <v>6</v>
      </c>
      <c r="L262" s="182">
        <v>3.03001227154969</v>
      </c>
      <c r="M262" s="181">
        <v>5</v>
      </c>
      <c r="N262" s="182">
        <v>2.525010226</v>
      </c>
      <c r="O262" s="181">
        <v>5</v>
      </c>
      <c r="P262" s="182">
        <v>2.5393084955104999</v>
      </c>
      <c r="Q262" s="181">
        <v>5</v>
      </c>
      <c r="R262" s="70">
        <v>2.5393084955105025</v>
      </c>
      <c r="S262" s="181">
        <v>5</v>
      </c>
      <c r="T262" s="70">
        <v>2.5393084955105025</v>
      </c>
      <c r="U262" s="6"/>
      <c r="V262" s="6"/>
      <c r="W262" s="6"/>
      <c r="X262" s="6"/>
      <c r="Y262" s="6"/>
      <c r="Z262" s="6"/>
      <c r="AA262" s="6"/>
      <c r="AB262" s="6"/>
      <c r="AC262" s="6"/>
      <c r="AD262" s="6"/>
      <c r="AE262" s="6"/>
      <c r="AF262" s="6"/>
      <c r="AG262" s="6"/>
      <c r="AH262" s="6"/>
    </row>
    <row r="263" spans="1:34" ht="13.5" customHeight="1">
      <c r="A263" s="179" t="s">
        <v>1120</v>
      </c>
      <c r="B263" s="180" t="s">
        <v>284</v>
      </c>
      <c r="C263" s="181">
        <v>10</v>
      </c>
      <c r="D263" s="70">
        <v>4.8144742353411303</v>
      </c>
      <c r="E263" s="181">
        <v>10</v>
      </c>
      <c r="F263" s="70">
        <v>4.8144742353411303</v>
      </c>
      <c r="G263" s="181">
        <v>10</v>
      </c>
      <c r="H263" s="182">
        <v>4.8461586923125388</v>
      </c>
      <c r="I263" s="181">
        <v>7</v>
      </c>
      <c r="J263" s="182">
        <v>3.3923110849999998</v>
      </c>
      <c r="K263" s="181">
        <v>6</v>
      </c>
      <c r="L263" s="182">
        <v>2.9076952153875202</v>
      </c>
      <c r="M263" s="181">
        <v>6</v>
      </c>
      <c r="N263" s="182">
        <v>2.9076952149999999</v>
      </c>
      <c r="O263" s="181">
        <v>6</v>
      </c>
      <c r="P263" s="182">
        <v>2.9336266960029298</v>
      </c>
      <c r="Q263" s="181">
        <v>6</v>
      </c>
      <c r="R263" s="70">
        <v>2.9336266960029338</v>
      </c>
      <c r="S263" s="181">
        <v>6</v>
      </c>
      <c r="T263" s="70">
        <v>2.9336266960029338</v>
      </c>
      <c r="U263" s="6"/>
      <c r="V263" s="6"/>
      <c r="W263" s="6"/>
      <c r="X263" s="6"/>
      <c r="Y263" s="6"/>
      <c r="Z263" s="6"/>
      <c r="AA263" s="6"/>
      <c r="AB263" s="6"/>
      <c r="AC263" s="6"/>
      <c r="AD263" s="6"/>
      <c r="AE263" s="6"/>
      <c r="AF263" s="6"/>
      <c r="AG263" s="6"/>
      <c r="AH263" s="6"/>
    </row>
    <row r="264" spans="1:34" ht="13.5" customHeight="1">
      <c r="A264" s="187" t="s">
        <v>1122</v>
      </c>
      <c r="B264" s="188" t="s">
        <v>285</v>
      </c>
      <c r="C264" s="200">
        <v>8</v>
      </c>
      <c r="D264" s="189">
        <v>2.8887123564670998</v>
      </c>
      <c r="E264" s="200">
        <v>8</v>
      </c>
      <c r="F264" s="189">
        <v>2.8887123564670998</v>
      </c>
      <c r="G264" s="200">
        <v>7</v>
      </c>
      <c r="H264" s="190">
        <v>2.5272309130885291</v>
      </c>
      <c r="I264" s="200">
        <v>4</v>
      </c>
      <c r="J264" s="190">
        <v>1.4441319500000001</v>
      </c>
      <c r="K264" s="200">
        <v>4</v>
      </c>
      <c r="L264" s="190">
        <v>1.4441319503362999</v>
      </c>
      <c r="M264" s="200">
        <v>2</v>
      </c>
      <c r="N264" s="190">
        <v>0.72206597500000003</v>
      </c>
      <c r="O264" s="200">
        <v>2</v>
      </c>
      <c r="P264" s="190">
        <v>0.72280448138778397</v>
      </c>
      <c r="Q264" s="200">
        <v>1</v>
      </c>
      <c r="R264" s="189">
        <v>0.36140224069389232</v>
      </c>
      <c r="S264" s="200">
        <v>1</v>
      </c>
      <c r="T264" s="189">
        <v>0.36140224069389232</v>
      </c>
      <c r="U264" s="6"/>
      <c r="V264" s="6"/>
      <c r="W264" s="6"/>
      <c r="X264" s="6"/>
      <c r="Y264" s="6"/>
      <c r="Z264" s="6"/>
      <c r="AA264" s="6"/>
      <c r="AB264" s="6"/>
      <c r="AC264" s="6"/>
      <c r="AD264" s="6"/>
      <c r="AE264" s="6"/>
      <c r="AF264" s="6"/>
      <c r="AG264" s="6"/>
      <c r="AH264" s="6"/>
    </row>
    <row r="265" spans="1:34" ht="29.25" customHeight="1">
      <c r="A265" s="201" t="s">
        <v>1124</v>
      </c>
      <c r="B265" s="202" t="s">
        <v>60</v>
      </c>
      <c r="C265" s="203">
        <v>760</v>
      </c>
      <c r="D265" s="204">
        <v>8.2453960041292103</v>
      </c>
      <c r="E265" s="203">
        <v>711</v>
      </c>
      <c r="F265" s="204">
        <v>7.7137849459682499</v>
      </c>
      <c r="G265" s="203">
        <v>703</v>
      </c>
      <c r="H265" s="205">
        <v>7.6578394544306807</v>
      </c>
      <c r="I265" s="203">
        <v>636</v>
      </c>
      <c r="J265" s="205">
        <v>6.9280026927708587</v>
      </c>
      <c r="K265" s="203">
        <v>573</v>
      </c>
      <c r="L265" s="205">
        <v>6.241738275090726</v>
      </c>
      <c r="M265" s="203">
        <v>532</v>
      </c>
      <c r="N265" s="205">
        <v>5.795121749298894</v>
      </c>
      <c r="O265" s="203">
        <v>514</v>
      </c>
      <c r="P265" s="205">
        <v>5.627557514130479</v>
      </c>
      <c r="Q265" s="206">
        <v>488</v>
      </c>
      <c r="R265" s="204">
        <v>5.3428950717814665</v>
      </c>
      <c r="S265" s="206">
        <v>469</v>
      </c>
      <c r="T265" s="204">
        <v>5.1348725177571879</v>
      </c>
      <c r="U265" s="6"/>
      <c r="V265" s="6"/>
      <c r="W265" s="6"/>
      <c r="X265" s="6"/>
      <c r="Y265" s="6"/>
      <c r="Z265" s="6"/>
      <c r="AA265" s="6"/>
      <c r="AB265" s="6"/>
      <c r="AC265" s="6"/>
      <c r="AD265" s="6"/>
      <c r="AE265" s="6"/>
      <c r="AF265" s="6"/>
      <c r="AG265" s="6"/>
      <c r="AH265" s="6"/>
    </row>
    <row r="266" spans="1:34" ht="13.5" customHeight="1">
      <c r="A266" s="179" t="s">
        <v>1126</v>
      </c>
      <c r="B266" s="180" t="s">
        <v>327</v>
      </c>
      <c r="C266" s="181">
        <v>2</v>
      </c>
      <c r="D266" s="70">
        <v>1.6107598759714901</v>
      </c>
      <c r="E266" s="181">
        <v>1</v>
      </c>
      <c r="F266" s="70">
        <v>0.80537993798574503</v>
      </c>
      <c r="G266" s="181">
        <v>1</v>
      </c>
      <c r="H266" s="182">
        <v>0.81600013056002085</v>
      </c>
      <c r="I266" s="181">
        <v>1</v>
      </c>
      <c r="J266" s="182">
        <v>0.81600013100000002</v>
      </c>
      <c r="K266" s="181">
        <v>1</v>
      </c>
      <c r="L266" s="182">
        <v>0.81600013056001997</v>
      </c>
      <c r="M266" s="181">
        <v>1</v>
      </c>
      <c r="N266" s="182">
        <v>0.81600013100000002</v>
      </c>
      <c r="O266" s="181">
        <v>1</v>
      </c>
      <c r="P266" s="182">
        <v>0.82185476182648998</v>
      </c>
      <c r="Q266" s="181">
        <v>1</v>
      </c>
      <c r="R266" s="70">
        <v>0.82185476182649009</v>
      </c>
      <c r="S266" s="181">
        <v>1</v>
      </c>
      <c r="T266" s="70">
        <v>0.82185476182648998</v>
      </c>
      <c r="U266" s="6"/>
      <c r="V266" s="6"/>
      <c r="W266" s="6"/>
      <c r="X266" s="6"/>
      <c r="Y266" s="6"/>
      <c r="Z266" s="6"/>
      <c r="AA266" s="6"/>
      <c r="AB266" s="6"/>
      <c r="AC266" s="6"/>
      <c r="AD266" s="6"/>
      <c r="AE266" s="6"/>
      <c r="AF266" s="6"/>
      <c r="AG266" s="6"/>
      <c r="AH266" s="6"/>
    </row>
    <row r="267" spans="1:34" ht="13.5" customHeight="1">
      <c r="A267" s="179" t="s">
        <v>1128</v>
      </c>
      <c r="B267" s="180" t="s">
        <v>328</v>
      </c>
      <c r="C267" s="181">
        <v>13</v>
      </c>
      <c r="D267" s="70">
        <v>4.4560530338865698</v>
      </c>
      <c r="E267" s="181">
        <v>10</v>
      </c>
      <c r="F267" s="70">
        <v>3.42773310298967</v>
      </c>
      <c r="G267" s="181">
        <v>4</v>
      </c>
      <c r="H267" s="182">
        <v>1.3751138766179074</v>
      </c>
      <c r="I267" s="181">
        <v>2</v>
      </c>
      <c r="J267" s="182">
        <v>0.68755693799999995</v>
      </c>
      <c r="K267" s="181">
        <v>3</v>
      </c>
      <c r="L267" s="182">
        <v>1.03133540746343</v>
      </c>
      <c r="M267" s="181">
        <v>1</v>
      </c>
      <c r="N267" s="182">
        <v>0.34377846899999998</v>
      </c>
      <c r="O267" s="181">
        <v>1</v>
      </c>
      <c r="P267" s="182">
        <v>0.34435854611821798</v>
      </c>
      <c r="Q267" s="181">
        <v>1</v>
      </c>
      <c r="R267" s="70">
        <v>0.34435854611821831</v>
      </c>
      <c r="S267" s="181">
        <v>1</v>
      </c>
      <c r="T267" s="70">
        <v>0.34435854611821831</v>
      </c>
      <c r="U267" s="6"/>
      <c r="V267" s="6"/>
      <c r="W267" s="6"/>
      <c r="X267" s="6"/>
      <c r="Y267" s="6"/>
      <c r="Z267" s="6"/>
      <c r="AA267" s="6"/>
      <c r="AB267" s="6"/>
      <c r="AC267" s="6"/>
      <c r="AD267" s="6"/>
      <c r="AE267" s="6"/>
      <c r="AF267" s="6"/>
      <c r="AG267" s="6"/>
      <c r="AH267" s="6"/>
    </row>
    <row r="268" spans="1:34" ht="13.5" customHeight="1">
      <c r="A268" s="179" t="s">
        <v>1130</v>
      </c>
      <c r="B268" s="180" t="s">
        <v>330</v>
      </c>
      <c r="C268" s="181">
        <v>3</v>
      </c>
      <c r="D268" s="70">
        <v>2.1082813290605502</v>
      </c>
      <c r="E268" s="181">
        <v>3</v>
      </c>
      <c r="F268" s="70">
        <v>2.1082813290605502</v>
      </c>
      <c r="G268" s="181">
        <v>2</v>
      </c>
      <c r="H268" s="182">
        <v>1.4107257478609869</v>
      </c>
      <c r="I268" s="181">
        <v>2</v>
      </c>
      <c r="J268" s="182">
        <v>1.4107257479999999</v>
      </c>
      <c r="K268" s="181">
        <v>2</v>
      </c>
      <c r="L268" s="182">
        <v>1.41072574786098</v>
      </c>
      <c r="M268" s="181">
        <v>3</v>
      </c>
      <c r="N268" s="182">
        <v>2.1160886219999999</v>
      </c>
      <c r="O268" s="181">
        <v>3</v>
      </c>
      <c r="P268" s="182">
        <v>2.1195721290395499</v>
      </c>
      <c r="Q268" s="181">
        <v>3</v>
      </c>
      <c r="R268" s="70">
        <v>2.1195721290395513</v>
      </c>
      <c r="S268" s="181">
        <v>2</v>
      </c>
      <c r="T268" s="70">
        <v>1.4130480860263674</v>
      </c>
      <c r="U268" s="6"/>
      <c r="V268" s="6"/>
      <c r="W268" s="6"/>
      <c r="X268" s="6"/>
      <c r="Y268" s="6"/>
      <c r="Z268" s="6"/>
      <c r="AA268" s="6"/>
      <c r="AB268" s="6"/>
      <c r="AC268" s="6"/>
      <c r="AD268" s="6"/>
      <c r="AE268" s="6"/>
      <c r="AF268" s="6"/>
      <c r="AG268" s="6"/>
      <c r="AH268" s="6"/>
    </row>
    <row r="269" spans="1:34" ht="13.5" customHeight="1">
      <c r="A269" s="179" t="s">
        <v>1132</v>
      </c>
      <c r="B269" s="180" t="s">
        <v>331</v>
      </c>
      <c r="C269" s="181">
        <v>6</v>
      </c>
      <c r="D269" s="70">
        <v>2.1494436523346501</v>
      </c>
      <c r="E269" s="181">
        <v>7</v>
      </c>
      <c r="F269" s="70">
        <v>2.5076842610571002</v>
      </c>
      <c r="G269" s="181">
        <v>7</v>
      </c>
      <c r="H269" s="182">
        <v>2.5129596921265382</v>
      </c>
      <c r="I269" s="181">
        <v>5</v>
      </c>
      <c r="J269" s="182">
        <v>1.7949712090000001</v>
      </c>
      <c r="K269" s="181">
        <v>6</v>
      </c>
      <c r="L269" s="182">
        <v>2.1539654503941699</v>
      </c>
      <c r="M269" s="181">
        <v>6</v>
      </c>
      <c r="N269" s="182">
        <v>2.1539654499999998</v>
      </c>
      <c r="O269" s="181">
        <v>6</v>
      </c>
      <c r="P269" s="182">
        <v>2.1593996868870402</v>
      </c>
      <c r="Q269" s="181">
        <v>5</v>
      </c>
      <c r="R269" s="70">
        <v>1.7994997390725376</v>
      </c>
      <c r="S269" s="181">
        <v>5</v>
      </c>
      <c r="T269" s="70">
        <v>1.7994997390725378</v>
      </c>
      <c r="U269" s="6"/>
      <c r="V269" s="6"/>
      <c r="W269" s="6"/>
      <c r="X269" s="6"/>
      <c r="Y269" s="6"/>
      <c r="Z269" s="6"/>
      <c r="AA269" s="6"/>
      <c r="AB269" s="6"/>
      <c r="AC269" s="6"/>
      <c r="AD269" s="6"/>
      <c r="AE269" s="6"/>
      <c r="AF269" s="6"/>
      <c r="AG269" s="6"/>
      <c r="AH269" s="6"/>
    </row>
    <row r="270" spans="1:34" ht="13.5" customHeight="1">
      <c r="A270" s="179" t="s">
        <v>1134</v>
      </c>
      <c r="B270" s="180" t="s">
        <v>332</v>
      </c>
      <c r="C270" s="181">
        <v>123</v>
      </c>
      <c r="D270" s="70">
        <v>45.521330259101497</v>
      </c>
      <c r="E270" s="181">
        <v>117</v>
      </c>
      <c r="F270" s="70">
        <v>43.300777563535597</v>
      </c>
      <c r="G270" s="181">
        <v>116</v>
      </c>
      <c r="H270" s="182">
        <v>43.049540371933183</v>
      </c>
      <c r="I270" s="181">
        <v>114</v>
      </c>
      <c r="J270" s="182">
        <v>42.307306920000002</v>
      </c>
      <c r="K270" s="181">
        <v>93</v>
      </c>
      <c r="L270" s="182">
        <v>34.513855643015397</v>
      </c>
      <c r="M270" s="181">
        <v>89</v>
      </c>
      <c r="N270" s="182">
        <v>33.029388730000001</v>
      </c>
      <c r="O270" s="181">
        <v>89</v>
      </c>
      <c r="P270" s="182">
        <v>33.133909391788002</v>
      </c>
      <c r="Q270" s="181">
        <v>88</v>
      </c>
      <c r="R270" s="70">
        <v>32.761618275026343</v>
      </c>
      <c r="S270" s="181">
        <v>88</v>
      </c>
      <c r="T270" s="70">
        <v>32.761618275026343</v>
      </c>
      <c r="U270" s="6"/>
      <c r="V270" s="6"/>
      <c r="W270" s="6"/>
      <c r="X270" s="6"/>
      <c r="Y270" s="6"/>
      <c r="Z270" s="6"/>
      <c r="AA270" s="6"/>
      <c r="AB270" s="6"/>
      <c r="AC270" s="6"/>
      <c r="AD270" s="6"/>
      <c r="AE270" s="6"/>
      <c r="AF270" s="6"/>
      <c r="AG270" s="6"/>
      <c r="AH270" s="6"/>
    </row>
    <row r="271" spans="1:34" ht="13.5" customHeight="1">
      <c r="A271" s="179" t="s">
        <v>1136</v>
      </c>
      <c r="B271" s="180" t="s">
        <v>333</v>
      </c>
      <c r="C271" s="181">
        <v>5</v>
      </c>
      <c r="D271" s="70">
        <v>2.3289177053639598</v>
      </c>
      <c r="E271" s="181">
        <v>5</v>
      </c>
      <c r="F271" s="70">
        <v>2.3289177053639598</v>
      </c>
      <c r="G271" s="181">
        <v>3</v>
      </c>
      <c r="H271" s="182">
        <v>1.3959656592447827</v>
      </c>
      <c r="I271" s="181">
        <v>2</v>
      </c>
      <c r="J271" s="182">
        <v>0.93064377300000001</v>
      </c>
      <c r="K271" s="181">
        <v>2</v>
      </c>
      <c r="L271" s="182">
        <v>0.930643772829855</v>
      </c>
      <c r="M271" s="181">
        <v>2</v>
      </c>
      <c r="N271" s="182">
        <v>0.93064377300000001</v>
      </c>
      <c r="O271" s="181">
        <v>2</v>
      </c>
      <c r="P271" s="182">
        <v>0.92965746770602298</v>
      </c>
      <c r="Q271" s="181">
        <v>2</v>
      </c>
      <c r="R271" s="70">
        <v>0.92965746770602375</v>
      </c>
      <c r="S271" s="181">
        <v>2</v>
      </c>
      <c r="T271" s="70">
        <v>0.92965746770602364</v>
      </c>
      <c r="U271" s="6"/>
      <c r="V271" s="6"/>
      <c r="W271" s="6"/>
      <c r="X271" s="6"/>
      <c r="Y271" s="6"/>
      <c r="Z271" s="6"/>
      <c r="AA271" s="6"/>
      <c r="AB271" s="6"/>
      <c r="AC271" s="6"/>
      <c r="AD271" s="6"/>
      <c r="AE271" s="6"/>
      <c r="AF271" s="6"/>
      <c r="AG271" s="6"/>
      <c r="AH271" s="6"/>
    </row>
    <row r="272" spans="1:34" ht="13.5" customHeight="1">
      <c r="A272" s="179" t="s">
        <v>1138</v>
      </c>
      <c r="B272" s="180" t="s">
        <v>334</v>
      </c>
      <c r="C272" s="181">
        <v>10</v>
      </c>
      <c r="D272" s="70">
        <v>6.2368636060298002</v>
      </c>
      <c r="E272" s="181">
        <v>10</v>
      </c>
      <c r="F272" s="70">
        <v>6.2368636060298002</v>
      </c>
      <c r="G272" s="181">
        <v>8</v>
      </c>
      <c r="H272" s="182">
        <v>4.9449870194090746</v>
      </c>
      <c r="I272" s="181">
        <v>8</v>
      </c>
      <c r="J272" s="182">
        <v>4.944987019</v>
      </c>
      <c r="K272" s="181">
        <v>8</v>
      </c>
      <c r="L272" s="182">
        <v>4.9449870194090702</v>
      </c>
      <c r="M272" s="181">
        <v>7</v>
      </c>
      <c r="N272" s="182">
        <v>4.3268636420000002</v>
      </c>
      <c r="O272" s="181">
        <v>7</v>
      </c>
      <c r="P272" s="182">
        <v>4.2891368418472604</v>
      </c>
      <c r="Q272" s="181">
        <v>6</v>
      </c>
      <c r="R272" s="70">
        <v>3.6764030072976603</v>
      </c>
      <c r="S272" s="181">
        <v>11</v>
      </c>
      <c r="T272" s="70">
        <v>6.7400721800457095</v>
      </c>
      <c r="U272" s="6"/>
      <c r="V272" s="6"/>
      <c r="W272" s="6"/>
      <c r="X272" s="6"/>
      <c r="Y272" s="6"/>
      <c r="Z272" s="6"/>
      <c r="AA272" s="6"/>
      <c r="AB272" s="6"/>
      <c r="AC272" s="6"/>
      <c r="AD272" s="6"/>
      <c r="AE272" s="6"/>
      <c r="AF272" s="6"/>
      <c r="AG272" s="6"/>
      <c r="AH272" s="6"/>
    </row>
    <row r="273" spans="1:34" ht="13.5" customHeight="1">
      <c r="A273" s="179" t="s">
        <v>1140</v>
      </c>
      <c r="B273" s="180" t="s">
        <v>335</v>
      </c>
      <c r="C273" s="181">
        <v>31</v>
      </c>
      <c r="D273" s="70">
        <v>20.7251114810432</v>
      </c>
      <c r="E273" s="181">
        <v>31</v>
      </c>
      <c r="F273" s="70">
        <v>20.7251114810432</v>
      </c>
      <c r="G273" s="181">
        <v>30</v>
      </c>
      <c r="H273" s="182">
        <v>20.061656156587915</v>
      </c>
      <c r="I273" s="181">
        <v>29</v>
      </c>
      <c r="J273" s="182">
        <v>19.392934279999999</v>
      </c>
      <c r="K273" s="181">
        <v>21</v>
      </c>
      <c r="L273" s="182">
        <v>14.0431593096115</v>
      </c>
      <c r="M273" s="181">
        <v>21</v>
      </c>
      <c r="N273" s="182">
        <v>14.04315931</v>
      </c>
      <c r="O273" s="181">
        <v>21</v>
      </c>
      <c r="P273" s="182">
        <v>14.0833735715435</v>
      </c>
      <c r="Q273" s="181">
        <v>21</v>
      </c>
      <c r="R273" s="70">
        <v>14.08337357154354</v>
      </c>
      <c r="S273" s="181">
        <v>13</v>
      </c>
      <c r="T273" s="70">
        <v>8.7182788776221898</v>
      </c>
      <c r="U273" s="6"/>
      <c r="V273" s="6"/>
      <c r="W273" s="6"/>
      <c r="X273" s="6"/>
      <c r="Y273" s="6"/>
      <c r="Z273" s="6"/>
      <c r="AA273" s="6"/>
      <c r="AB273" s="6"/>
      <c r="AC273" s="6"/>
      <c r="AD273" s="6"/>
      <c r="AE273" s="6"/>
      <c r="AF273" s="6"/>
      <c r="AG273" s="6"/>
      <c r="AH273" s="6"/>
    </row>
    <row r="274" spans="1:34" ht="13.5" customHeight="1">
      <c r="A274" s="179" t="s">
        <v>1142</v>
      </c>
      <c r="B274" s="180" t="s">
        <v>336</v>
      </c>
      <c r="C274" s="181">
        <v>10</v>
      </c>
      <c r="D274" s="70">
        <v>3.9545699009775701</v>
      </c>
      <c r="E274" s="181">
        <v>5</v>
      </c>
      <c r="F274" s="70">
        <v>1.9772849504887799</v>
      </c>
      <c r="G274" s="181">
        <v>6</v>
      </c>
      <c r="H274" s="182">
        <v>2.376049421827974</v>
      </c>
      <c r="I274" s="181">
        <v>5</v>
      </c>
      <c r="J274" s="182">
        <v>1.9800411849999999</v>
      </c>
      <c r="K274" s="181">
        <v>5</v>
      </c>
      <c r="L274" s="182">
        <v>1.9800411848566399</v>
      </c>
      <c r="M274" s="181">
        <v>4</v>
      </c>
      <c r="N274" s="182">
        <v>1.5840329479999999</v>
      </c>
      <c r="O274" s="181">
        <v>4</v>
      </c>
      <c r="P274" s="182">
        <v>1.5823035174607101</v>
      </c>
      <c r="Q274" s="181">
        <v>3</v>
      </c>
      <c r="R274" s="70">
        <v>1.1867276380955394</v>
      </c>
      <c r="S274" s="181">
        <v>3</v>
      </c>
      <c r="T274" s="70">
        <v>1.1867276380955394</v>
      </c>
      <c r="U274" s="6"/>
      <c r="V274" s="6"/>
      <c r="W274" s="6"/>
      <c r="X274" s="6"/>
      <c r="Y274" s="6"/>
      <c r="Z274" s="6"/>
      <c r="AA274" s="6"/>
      <c r="AB274" s="6"/>
      <c r="AC274" s="6"/>
      <c r="AD274" s="6"/>
      <c r="AE274" s="6"/>
      <c r="AF274" s="6"/>
      <c r="AG274" s="6"/>
      <c r="AH274" s="6"/>
    </row>
    <row r="275" spans="1:34" ht="13.5" customHeight="1">
      <c r="A275" s="179" t="s">
        <v>1144</v>
      </c>
      <c r="B275" s="180" t="s">
        <v>337</v>
      </c>
      <c r="C275" s="181">
        <v>36</v>
      </c>
      <c r="D275" s="70">
        <v>22.717950336036299</v>
      </c>
      <c r="E275" s="181">
        <v>34</v>
      </c>
      <c r="F275" s="70">
        <v>21.455841984034301</v>
      </c>
      <c r="G275" s="181">
        <v>31</v>
      </c>
      <c r="H275" s="182">
        <v>19.564531397917325</v>
      </c>
      <c r="I275" s="181">
        <v>29</v>
      </c>
      <c r="J275" s="182">
        <v>18.302303569999999</v>
      </c>
      <c r="K275" s="181">
        <v>29</v>
      </c>
      <c r="L275" s="182">
        <v>18.302303565793601</v>
      </c>
      <c r="M275" s="181">
        <v>29</v>
      </c>
      <c r="N275" s="182">
        <v>18.302303569999999</v>
      </c>
      <c r="O275" s="181">
        <v>29</v>
      </c>
      <c r="P275" s="182">
        <v>18.293413740246098</v>
      </c>
      <c r="Q275" s="181">
        <v>28</v>
      </c>
      <c r="R275" s="70">
        <v>17.662606369892824</v>
      </c>
      <c r="S275" s="181">
        <v>28</v>
      </c>
      <c r="T275" s="70">
        <v>17.662606369892828</v>
      </c>
      <c r="U275" s="6"/>
      <c r="V275" s="6"/>
      <c r="W275" s="6"/>
      <c r="X275" s="6"/>
      <c r="Y275" s="6"/>
      <c r="Z275" s="6"/>
      <c r="AA275" s="6"/>
      <c r="AB275" s="6"/>
      <c r="AC275" s="6"/>
      <c r="AD275" s="6"/>
      <c r="AE275" s="6"/>
      <c r="AF275" s="6"/>
      <c r="AG275" s="6"/>
      <c r="AH275" s="6"/>
    </row>
    <row r="276" spans="1:34" ht="13.5" customHeight="1">
      <c r="A276" s="179" t="s">
        <v>1146</v>
      </c>
      <c r="B276" s="180" t="s">
        <v>338</v>
      </c>
      <c r="C276" s="181">
        <v>3</v>
      </c>
      <c r="D276" s="70">
        <v>1.9831695014972901</v>
      </c>
      <c r="E276" s="181">
        <v>2</v>
      </c>
      <c r="F276" s="70">
        <v>1.3221130009982001</v>
      </c>
      <c r="G276" s="181">
        <v>1</v>
      </c>
      <c r="H276" s="182">
        <v>0.66040601761963258</v>
      </c>
      <c r="I276" s="181">
        <v>1</v>
      </c>
      <c r="J276" s="182">
        <v>0.66040601799999998</v>
      </c>
      <c r="K276" s="181">
        <v>1</v>
      </c>
      <c r="L276" s="182">
        <v>0.66040601761963202</v>
      </c>
      <c r="M276" s="181">
        <v>1</v>
      </c>
      <c r="N276" s="182">
        <v>0.66040601799999998</v>
      </c>
      <c r="O276" s="181">
        <v>1</v>
      </c>
      <c r="P276" s="182">
        <v>0.66266417504936803</v>
      </c>
      <c r="Q276" s="181">
        <v>1</v>
      </c>
      <c r="R276" s="70">
        <v>0.66266417504936848</v>
      </c>
      <c r="S276" s="181">
        <v>1</v>
      </c>
      <c r="T276" s="70">
        <v>0.66266417504936848</v>
      </c>
      <c r="U276" s="6"/>
      <c r="V276" s="6"/>
      <c r="W276" s="6"/>
      <c r="X276" s="6"/>
      <c r="Y276" s="6"/>
      <c r="Z276" s="6"/>
      <c r="AA276" s="6"/>
      <c r="AB276" s="6"/>
      <c r="AC276" s="6"/>
      <c r="AD276" s="6"/>
      <c r="AE276" s="6"/>
      <c r="AF276" s="6"/>
      <c r="AG276" s="6"/>
      <c r="AH276" s="6"/>
    </row>
    <row r="277" spans="1:34" ht="13.5" customHeight="1">
      <c r="A277" s="179" t="s">
        <v>1148</v>
      </c>
      <c r="B277" s="180" t="s">
        <v>339</v>
      </c>
      <c r="C277" s="181">
        <v>35</v>
      </c>
      <c r="D277" s="70">
        <v>20.1213027106269</v>
      </c>
      <c r="E277" s="181">
        <v>35</v>
      </c>
      <c r="F277" s="70">
        <v>20.1213027106269</v>
      </c>
      <c r="G277" s="181">
        <v>35</v>
      </c>
      <c r="H277" s="182">
        <v>20.453602463782513</v>
      </c>
      <c r="I277" s="181">
        <v>34</v>
      </c>
      <c r="J277" s="182">
        <v>19.869213819999999</v>
      </c>
      <c r="K277" s="181">
        <v>32</v>
      </c>
      <c r="L277" s="182">
        <v>18.700436538315401</v>
      </c>
      <c r="M277" s="181">
        <v>31</v>
      </c>
      <c r="N277" s="182">
        <v>18.116047900000002</v>
      </c>
      <c r="O277" s="181">
        <v>31</v>
      </c>
      <c r="P277" s="182">
        <v>18.454687788354398</v>
      </c>
      <c r="Q277" s="181">
        <v>31</v>
      </c>
      <c r="R277" s="70">
        <v>18.454687788354498</v>
      </c>
      <c r="S277" s="181">
        <v>27</v>
      </c>
      <c r="T277" s="70">
        <v>16.073437751147466</v>
      </c>
      <c r="U277" s="6"/>
      <c r="V277" s="6"/>
      <c r="W277" s="6"/>
      <c r="X277" s="6"/>
      <c r="Y277" s="6"/>
      <c r="Z277" s="6"/>
      <c r="AA277" s="6"/>
      <c r="AB277" s="6"/>
      <c r="AC277" s="6"/>
      <c r="AD277" s="6"/>
      <c r="AE277" s="6"/>
      <c r="AF277" s="6"/>
      <c r="AG277" s="6"/>
      <c r="AH277" s="6"/>
    </row>
    <row r="278" spans="1:34" ht="14.25" customHeight="1">
      <c r="A278" s="179" t="s">
        <v>1509</v>
      </c>
      <c r="B278" s="180" t="s">
        <v>329</v>
      </c>
      <c r="C278" s="181">
        <v>33</v>
      </c>
      <c r="D278" s="70">
        <v>6.0322450919460398</v>
      </c>
      <c r="E278" s="181">
        <v>33</v>
      </c>
      <c r="F278" s="70">
        <v>6.0322450919460398</v>
      </c>
      <c r="G278" s="181">
        <v>33</v>
      </c>
      <c r="H278" s="182">
        <v>6.0664775641438089</v>
      </c>
      <c r="I278" s="181">
        <v>27</v>
      </c>
      <c r="J278" s="182">
        <v>4.9634816429999997</v>
      </c>
      <c r="K278" s="181">
        <v>25</v>
      </c>
      <c r="L278" s="182">
        <v>4.5958163364725797</v>
      </c>
      <c r="M278" s="181">
        <v>22</v>
      </c>
      <c r="N278" s="182">
        <v>4.0443183759999997</v>
      </c>
      <c r="O278" s="181">
        <v>22</v>
      </c>
      <c r="P278" s="182">
        <v>4.0999999999999996</v>
      </c>
      <c r="Q278" s="181">
        <v>17</v>
      </c>
      <c r="R278" s="70">
        <v>3.1478042213906261</v>
      </c>
      <c r="S278" s="181">
        <v>16</v>
      </c>
      <c r="T278" s="70">
        <v>2.962639267191177</v>
      </c>
      <c r="U278" s="6"/>
      <c r="V278" s="6"/>
      <c r="W278" s="6"/>
      <c r="X278" s="6"/>
      <c r="Y278" s="6"/>
      <c r="Z278" s="6"/>
      <c r="AA278" s="6"/>
      <c r="AB278" s="6"/>
      <c r="AC278" s="6"/>
      <c r="AD278" s="6"/>
      <c r="AE278" s="6"/>
      <c r="AF278" s="6"/>
      <c r="AG278" s="6"/>
      <c r="AH278" s="6"/>
    </row>
    <row r="279" spans="1:34" ht="29.25" customHeight="1">
      <c r="A279" s="179" t="s">
        <v>1160</v>
      </c>
      <c r="B279" s="193" t="s">
        <v>25</v>
      </c>
      <c r="C279" s="194">
        <v>21</v>
      </c>
      <c r="D279" s="185">
        <v>3.7577032917480802</v>
      </c>
      <c r="E279" s="194">
        <v>21</v>
      </c>
      <c r="F279" s="185">
        <v>3.7577032917480802</v>
      </c>
      <c r="G279" s="194">
        <v>19</v>
      </c>
      <c r="H279" s="186">
        <v>3.4097292136626058</v>
      </c>
      <c r="I279" s="194">
        <v>18</v>
      </c>
      <c r="J279" s="186">
        <v>3.2302697813645738</v>
      </c>
      <c r="K279" s="194">
        <v>19</v>
      </c>
      <c r="L279" s="186">
        <v>3.4097292136626058</v>
      </c>
      <c r="M279" s="194">
        <v>18</v>
      </c>
      <c r="N279" s="186">
        <v>3.2302697813645738</v>
      </c>
      <c r="O279" s="194">
        <v>17</v>
      </c>
      <c r="P279" s="186">
        <v>3.0653275392632398</v>
      </c>
      <c r="Q279" s="194">
        <v>17</v>
      </c>
      <c r="R279" s="185">
        <v>3.0653275392632398</v>
      </c>
      <c r="S279" s="194">
        <v>16</v>
      </c>
      <c r="T279" s="185">
        <v>2.8850141546006962</v>
      </c>
      <c r="U279" s="6"/>
      <c r="V279" s="6"/>
      <c r="W279" s="6"/>
      <c r="X279" s="6"/>
      <c r="Y279" s="6"/>
      <c r="Z279" s="6"/>
      <c r="AA279" s="6"/>
      <c r="AB279" s="6"/>
      <c r="AC279" s="6"/>
      <c r="AD279" s="6"/>
      <c r="AE279" s="6"/>
      <c r="AF279" s="6"/>
      <c r="AG279" s="6"/>
      <c r="AH279" s="6"/>
    </row>
    <row r="280" spans="1:34" ht="13.5" customHeight="1">
      <c r="A280" s="179" t="s">
        <v>1162</v>
      </c>
      <c r="B280" s="180" t="s">
        <v>341</v>
      </c>
      <c r="C280" s="181">
        <v>5</v>
      </c>
      <c r="D280" s="70">
        <v>4.83914676164299</v>
      </c>
      <c r="E280" s="181">
        <v>5</v>
      </c>
      <c r="F280" s="70">
        <v>4.83914676164299</v>
      </c>
      <c r="G280" s="181">
        <v>5</v>
      </c>
      <c r="H280" s="182">
        <v>4.8195093739457331</v>
      </c>
      <c r="I280" s="181">
        <v>5</v>
      </c>
      <c r="J280" s="182">
        <v>4.8195093739999999</v>
      </c>
      <c r="K280" s="181">
        <v>5</v>
      </c>
      <c r="L280" s="182">
        <v>4.8195093739457304</v>
      </c>
      <c r="M280" s="181">
        <v>5</v>
      </c>
      <c r="N280" s="182">
        <v>4.8195093739999999</v>
      </c>
      <c r="O280" s="181">
        <v>5</v>
      </c>
      <c r="P280" s="182">
        <v>4.8468398604110101</v>
      </c>
      <c r="Q280" s="181">
        <v>5</v>
      </c>
      <c r="R280" s="70">
        <v>4.8468398604110119</v>
      </c>
      <c r="S280" s="181">
        <v>5</v>
      </c>
      <c r="T280" s="70">
        <v>4.8468398604110119</v>
      </c>
      <c r="U280" s="6"/>
      <c r="V280" s="6"/>
      <c r="W280" s="6"/>
      <c r="X280" s="6"/>
      <c r="Y280" s="6"/>
      <c r="Z280" s="6"/>
      <c r="AA280" s="6"/>
      <c r="AB280" s="6"/>
      <c r="AC280" s="6"/>
      <c r="AD280" s="6"/>
      <c r="AE280" s="6"/>
      <c r="AF280" s="6"/>
      <c r="AG280" s="6"/>
      <c r="AH280" s="6"/>
    </row>
    <row r="281" spans="1:34" ht="13.5" customHeight="1">
      <c r="A281" s="179" t="s">
        <v>1164</v>
      </c>
      <c r="B281" s="180" t="s">
        <v>105</v>
      </c>
      <c r="C281" s="181">
        <v>4</v>
      </c>
      <c r="D281" s="70">
        <v>4.3218013267930102</v>
      </c>
      <c r="E281" s="181">
        <v>4</v>
      </c>
      <c r="F281" s="70">
        <v>4.3218013267930102</v>
      </c>
      <c r="G281" s="181">
        <v>4</v>
      </c>
      <c r="H281" s="182">
        <v>4.3168107402251215</v>
      </c>
      <c r="I281" s="181">
        <v>4</v>
      </c>
      <c r="J281" s="182">
        <v>4.3168107400000002</v>
      </c>
      <c r="K281" s="181">
        <v>5</v>
      </c>
      <c r="L281" s="182">
        <v>5.3960134252814003</v>
      </c>
      <c r="M281" s="181">
        <v>4</v>
      </c>
      <c r="N281" s="182">
        <v>4.3168107400000002</v>
      </c>
      <c r="O281" s="181">
        <v>4</v>
      </c>
      <c r="P281" s="182">
        <v>4.30779171827042</v>
      </c>
      <c r="Q281" s="181">
        <v>4</v>
      </c>
      <c r="R281" s="70">
        <v>4.3077917182704217</v>
      </c>
      <c r="S281" s="181">
        <v>4</v>
      </c>
      <c r="T281" s="70">
        <v>4.3077917182704217</v>
      </c>
      <c r="U281" s="6"/>
      <c r="V281" s="6"/>
      <c r="W281" s="6"/>
      <c r="X281" s="6"/>
      <c r="Y281" s="6"/>
      <c r="Z281" s="6"/>
      <c r="AA281" s="6"/>
      <c r="AB281" s="6"/>
      <c r="AC281" s="6"/>
      <c r="AD281" s="6"/>
      <c r="AE281" s="6"/>
      <c r="AF281" s="6"/>
      <c r="AG281" s="6"/>
      <c r="AH281" s="6"/>
    </row>
    <row r="282" spans="1:34" ht="13.5" customHeight="1">
      <c r="A282" s="179" t="s">
        <v>1166</v>
      </c>
      <c r="B282" s="180" t="s">
        <v>106</v>
      </c>
      <c r="C282" s="181">
        <v>5</v>
      </c>
      <c r="D282" s="70">
        <v>4.8297512678097103</v>
      </c>
      <c r="E282" s="181">
        <v>5</v>
      </c>
      <c r="F282" s="70">
        <v>4.8297512678097103</v>
      </c>
      <c r="G282" s="181">
        <v>5</v>
      </c>
      <c r="H282" s="182">
        <v>4.8417709261339423</v>
      </c>
      <c r="I282" s="181">
        <v>5</v>
      </c>
      <c r="J282" s="182">
        <v>4.8417709259999997</v>
      </c>
      <c r="K282" s="181">
        <v>5</v>
      </c>
      <c r="L282" s="182">
        <v>4.8417709261339397</v>
      </c>
      <c r="M282" s="181">
        <v>5</v>
      </c>
      <c r="N282" s="182">
        <v>4.8417709259999997</v>
      </c>
      <c r="O282" s="181">
        <v>4</v>
      </c>
      <c r="P282" s="182">
        <v>3.89317137740403</v>
      </c>
      <c r="Q282" s="181">
        <v>4</v>
      </c>
      <c r="R282" s="70">
        <v>3.8931713774040331</v>
      </c>
      <c r="S282" s="181">
        <v>3</v>
      </c>
      <c r="T282" s="70">
        <v>2.9198785330530255</v>
      </c>
      <c r="U282" s="6"/>
      <c r="V282" s="6"/>
      <c r="W282" s="6"/>
      <c r="X282" s="6"/>
      <c r="Y282" s="6"/>
      <c r="Z282" s="6"/>
      <c r="AA282" s="6"/>
      <c r="AB282" s="6"/>
      <c r="AC282" s="6"/>
      <c r="AD282" s="6"/>
      <c r="AE282" s="6"/>
      <c r="AF282" s="6"/>
      <c r="AG282" s="6"/>
      <c r="AH282" s="6"/>
    </row>
    <row r="283" spans="1:34" ht="13.5" customHeight="1">
      <c r="A283" s="179" t="s">
        <v>1168</v>
      </c>
      <c r="B283" s="180" t="s">
        <v>107</v>
      </c>
      <c r="C283" s="181">
        <v>2</v>
      </c>
      <c r="D283" s="70">
        <v>2.0679101699822202</v>
      </c>
      <c r="E283" s="181">
        <v>2</v>
      </c>
      <c r="F283" s="70">
        <v>2.0679101699822202</v>
      </c>
      <c r="G283" s="181">
        <v>1</v>
      </c>
      <c r="H283" s="182">
        <v>1.0407993338884263</v>
      </c>
      <c r="I283" s="181">
        <v>1</v>
      </c>
      <c r="J283" s="182">
        <v>1.0407993339999999</v>
      </c>
      <c r="K283" s="181">
        <v>1</v>
      </c>
      <c r="L283" s="182">
        <v>1.0407993338884201</v>
      </c>
      <c r="M283" s="181">
        <v>1</v>
      </c>
      <c r="N283" s="182">
        <v>1.0407993339999999</v>
      </c>
      <c r="O283" s="181">
        <v>1</v>
      </c>
      <c r="P283" s="182">
        <v>1.0454127289453801</v>
      </c>
      <c r="Q283" s="181">
        <v>1</v>
      </c>
      <c r="R283" s="70">
        <v>1.0454127289453876</v>
      </c>
      <c r="S283" s="181">
        <v>1</v>
      </c>
      <c r="T283" s="70">
        <v>1.0454127289453876</v>
      </c>
      <c r="U283" s="6"/>
      <c r="V283" s="6"/>
      <c r="W283" s="6"/>
      <c r="X283" s="6"/>
      <c r="Y283" s="6"/>
      <c r="Z283" s="6"/>
      <c r="AA283" s="6"/>
      <c r="AB283" s="6"/>
      <c r="AC283" s="6"/>
      <c r="AD283" s="6"/>
      <c r="AE283" s="6"/>
      <c r="AF283" s="6"/>
      <c r="AG283" s="6"/>
      <c r="AH283" s="6"/>
    </row>
    <row r="284" spans="1:34" ht="13.5" customHeight="1">
      <c r="A284" s="179" t="s">
        <v>1170</v>
      </c>
      <c r="B284" s="180" t="s">
        <v>108</v>
      </c>
      <c r="C284" s="181">
        <v>5</v>
      </c>
      <c r="D284" s="70">
        <v>3.0725175594378502</v>
      </c>
      <c r="E284" s="181">
        <v>5</v>
      </c>
      <c r="F284" s="70">
        <v>3.0725175594378502</v>
      </c>
      <c r="G284" s="181">
        <v>4</v>
      </c>
      <c r="H284" s="182">
        <v>2.4771636476234709</v>
      </c>
      <c r="I284" s="181">
        <v>3</v>
      </c>
      <c r="J284" s="182">
        <v>1.857872736</v>
      </c>
      <c r="K284" s="181">
        <v>3</v>
      </c>
      <c r="L284" s="182">
        <v>1.8578727357175999</v>
      </c>
      <c r="M284" s="181">
        <v>3</v>
      </c>
      <c r="N284" s="182">
        <v>1.857872736</v>
      </c>
      <c r="O284" s="181">
        <v>3</v>
      </c>
      <c r="P284" s="182">
        <v>1.8729514593413401</v>
      </c>
      <c r="Q284" s="181">
        <v>3</v>
      </c>
      <c r="R284" s="70">
        <v>1.8729514593413454</v>
      </c>
      <c r="S284" s="181">
        <v>3</v>
      </c>
      <c r="T284" s="70">
        <v>1.8729514593413454</v>
      </c>
      <c r="U284" s="6"/>
      <c r="V284" s="6"/>
      <c r="W284" s="6"/>
      <c r="X284" s="6"/>
      <c r="Y284" s="6"/>
      <c r="Z284" s="6"/>
      <c r="AA284" s="6"/>
      <c r="AB284" s="6"/>
      <c r="AC284" s="6"/>
      <c r="AD284" s="6"/>
      <c r="AE284" s="6"/>
      <c r="AF284" s="6"/>
      <c r="AG284" s="6"/>
      <c r="AH284" s="6"/>
    </row>
    <row r="285" spans="1:34" ht="29.25" customHeight="1">
      <c r="A285" s="179" t="s">
        <v>1172</v>
      </c>
      <c r="B285" s="193" t="s">
        <v>29</v>
      </c>
      <c r="C285" s="194">
        <v>122</v>
      </c>
      <c r="D285" s="185">
        <v>8.7819948949255906</v>
      </c>
      <c r="E285" s="194">
        <v>108</v>
      </c>
      <c r="F285" s="185">
        <v>7.7742249889505199</v>
      </c>
      <c r="G285" s="194">
        <v>113</v>
      </c>
      <c r="H285" s="186">
        <v>8.1733502490340264</v>
      </c>
      <c r="I285" s="194">
        <v>109</v>
      </c>
      <c r="J285" s="186">
        <v>7.8840281163248562</v>
      </c>
      <c r="K285" s="194">
        <v>107</v>
      </c>
      <c r="L285" s="186">
        <v>7.7393670499702729</v>
      </c>
      <c r="M285" s="194">
        <v>104</v>
      </c>
      <c r="N285" s="186">
        <v>7.5223754504383962</v>
      </c>
      <c r="O285" s="194">
        <v>100</v>
      </c>
      <c r="P285" s="186">
        <v>7.2657732671857342</v>
      </c>
      <c r="Q285" s="194">
        <v>92</v>
      </c>
      <c r="R285" s="185">
        <v>6.6845114058108743</v>
      </c>
      <c r="S285" s="194">
        <v>93</v>
      </c>
      <c r="T285" s="185">
        <v>6.7571691384827322</v>
      </c>
      <c r="U285" s="6"/>
      <c r="V285" s="6"/>
      <c r="W285" s="6"/>
      <c r="X285" s="6"/>
      <c r="Y285" s="6"/>
      <c r="Z285" s="6"/>
      <c r="AA285" s="6"/>
      <c r="AB285" s="6"/>
      <c r="AC285" s="6"/>
      <c r="AD285" s="6"/>
      <c r="AE285" s="6"/>
      <c r="AF285" s="6"/>
      <c r="AG285" s="6"/>
      <c r="AH285" s="6"/>
    </row>
    <row r="286" spans="1:34" ht="13.5" customHeight="1">
      <c r="A286" s="179" t="s">
        <v>1174</v>
      </c>
      <c r="B286" s="180" t="s">
        <v>137</v>
      </c>
      <c r="C286" s="181">
        <v>15</v>
      </c>
      <c r="D286" s="70">
        <v>8.4383438343834403</v>
      </c>
      <c r="E286" s="181">
        <v>11</v>
      </c>
      <c r="F286" s="70">
        <v>6.1881188118811901</v>
      </c>
      <c r="G286" s="181">
        <v>11</v>
      </c>
      <c r="H286" s="182">
        <v>6.2294005051477503</v>
      </c>
      <c r="I286" s="181">
        <v>9</v>
      </c>
      <c r="J286" s="182">
        <v>5.0967822309999997</v>
      </c>
      <c r="K286" s="181">
        <v>7</v>
      </c>
      <c r="L286" s="182">
        <v>3.9641639578212899</v>
      </c>
      <c r="M286" s="181">
        <v>8</v>
      </c>
      <c r="N286" s="182">
        <v>4.5304730949999996</v>
      </c>
      <c r="O286" s="181">
        <v>7</v>
      </c>
      <c r="P286" s="182">
        <v>3.98340626760523</v>
      </c>
      <c r="Q286" s="181">
        <v>7</v>
      </c>
      <c r="R286" s="70">
        <v>3.9834062676052326</v>
      </c>
      <c r="S286" s="181">
        <v>9</v>
      </c>
      <c r="T286" s="70">
        <v>5.1215223440638713</v>
      </c>
      <c r="U286" s="6"/>
      <c r="V286" s="6"/>
      <c r="W286" s="6"/>
      <c r="X286" s="6"/>
      <c r="Y286" s="6"/>
      <c r="Z286" s="6"/>
      <c r="AA286" s="6"/>
      <c r="AB286" s="6"/>
      <c r="AC286" s="6"/>
      <c r="AD286" s="6"/>
      <c r="AE286" s="6"/>
      <c r="AF286" s="6"/>
      <c r="AG286" s="6"/>
      <c r="AH286" s="6"/>
    </row>
    <row r="287" spans="1:34" ht="13.5" customHeight="1">
      <c r="A287" s="179" t="s">
        <v>1176</v>
      </c>
      <c r="B287" s="180" t="s">
        <v>138</v>
      </c>
      <c r="C287" s="181">
        <v>16</v>
      </c>
      <c r="D287" s="70">
        <v>12.9201052988582</v>
      </c>
      <c r="E287" s="181">
        <v>16</v>
      </c>
      <c r="F287" s="70">
        <v>12.9201052988582</v>
      </c>
      <c r="G287" s="181">
        <v>16</v>
      </c>
      <c r="H287" s="182">
        <v>13.08172809628152</v>
      </c>
      <c r="I287" s="181">
        <v>16</v>
      </c>
      <c r="J287" s="182">
        <v>13.081728099999999</v>
      </c>
      <c r="K287" s="181">
        <v>16</v>
      </c>
      <c r="L287" s="182">
        <v>13.0817280962815</v>
      </c>
      <c r="M287" s="181">
        <v>16</v>
      </c>
      <c r="N287" s="182">
        <v>13.081728099999999</v>
      </c>
      <c r="O287" s="181">
        <v>15</v>
      </c>
      <c r="P287" s="182">
        <v>12.4294627986178</v>
      </c>
      <c r="Q287" s="181">
        <v>15</v>
      </c>
      <c r="R287" s="70">
        <v>12.429462798617845</v>
      </c>
      <c r="S287" s="181">
        <v>15</v>
      </c>
      <c r="T287" s="70">
        <v>12.429462798617845</v>
      </c>
      <c r="U287" s="6"/>
      <c r="V287" s="6"/>
      <c r="W287" s="6"/>
      <c r="X287" s="6"/>
      <c r="Y287" s="6"/>
      <c r="Z287" s="6"/>
      <c r="AA287" s="6"/>
      <c r="AB287" s="6"/>
      <c r="AC287" s="6"/>
      <c r="AD287" s="6"/>
      <c r="AE287" s="6"/>
      <c r="AF287" s="6"/>
      <c r="AG287" s="6"/>
      <c r="AH287" s="6"/>
    </row>
    <row r="288" spans="1:34" ht="13.5" customHeight="1">
      <c r="A288" s="179" t="s">
        <v>1178</v>
      </c>
      <c r="B288" s="180" t="s">
        <v>139</v>
      </c>
      <c r="C288" s="181">
        <v>2</v>
      </c>
      <c r="D288" s="70">
        <v>1.4757969303423899</v>
      </c>
      <c r="E288" s="181">
        <v>3</v>
      </c>
      <c r="F288" s="70">
        <v>2.2136953955135801</v>
      </c>
      <c r="G288" s="181">
        <v>3</v>
      </c>
      <c r="H288" s="182">
        <v>2.2457779374775422</v>
      </c>
      <c r="I288" s="181">
        <v>3</v>
      </c>
      <c r="J288" s="182">
        <v>2.2457779370000002</v>
      </c>
      <c r="K288" s="181">
        <v>3</v>
      </c>
      <c r="L288" s="182">
        <v>2.24577793747754</v>
      </c>
      <c r="M288" s="181">
        <v>2</v>
      </c>
      <c r="N288" s="182">
        <v>1.4971852919999999</v>
      </c>
      <c r="O288" s="181">
        <v>2</v>
      </c>
      <c r="P288" s="182">
        <v>1.51723196200851</v>
      </c>
      <c r="Q288" s="181">
        <v>2</v>
      </c>
      <c r="R288" s="70">
        <v>1.5172319620085117</v>
      </c>
      <c r="S288" s="181">
        <v>2</v>
      </c>
      <c r="T288" s="70">
        <v>1.5172319620085117</v>
      </c>
      <c r="U288" s="6"/>
      <c r="V288" s="6"/>
      <c r="W288" s="6"/>
      <c r="X288" s="6"/>
      <c r="Y288" s="6"/>
      <c r="Z288" s="6"/>
      <c r="AA288" s="6"/>
      <c r="AB288" s="6"/>
      <c r="AC288" s="6"/>
      <c r="AD288" s="6"/>
      <c r="AE288" s="6"/>
      <c r="AF288" s="6"/>
      <c r="AG288" s="6"/>
      <c r="AH288" s="6"/>
    </row>
    <row r="289" spans="1:34" ht="13.5" customHeight="1">
      <c r="A289" s="179" t="s">
        <v>1180</v>
      </c>
      <c r="B289" s="180" t="s">
        <v>140</v>
      </c>
      <c r="C289" s="181">
        <v>7</v>
      </c>
      <c r="D289" s="70">
        <v>6.0169506094311398</v>
      </c>
      <c r="E289" s="181">
        <v>6</v>
      </c>
      <c r="F289" s="70">
        <v>5.1573862366552596</v>
      </c>
      <c r="G289" s="181">
        <v>6</v>
      </c>
      <c r="H289" s="182">
        <v>5.1620452023091552</v>
      </c>
      <c r="I289" s="181">
        <v>6</v>
      </c>
      <c r="J289" s="182">
        <v>5.1620452019999998</v>
      </c>
      <c r="K289" s="181">
        <v>6</v>
      </c>
      <c r="L289" s="182">
        <v>5.1620452023091499</v>
      </c>
      <c r="M289" s="181">
        <v>6</v>
      </c>
      <c r="N289" s="182">
        <v>5.1620452019999998</v>
      </c>
      <c r="O289" s="181">
        <v>6</v>
      </c>
      <c r="P289" s="182">
        <v>5.1573419059816503</v>
      </c>
      <c r="Q289" s="181">
        <v>6</v>
      </c>
      <c r="R289" s="70">
        <v>5.1573419059816565</v>
      </c>
      <c r="S289" s="181">
        <v>6</v>
      </c>
      <c r="T289" s="70">
        <v>5.1573419059816574</v>
      </c>
      <c r="U289" s="6"/>
      <c r="V289" s="6"/>
      <c r="W289" s="6"/>
      <c r="X289" s="6"/>
      <c r="Y289" s="6"/>
      <c r="Z289" s="6"/>
      <c r="AA289" s="6"/>
      <c r="AB289" s="6"/>
      <c r="AC289" s="6"/>
      <c r="AD289" s="6"/>
      <c r="AE289" s="6"/>
      <c r="AF289" s="6"/>
      <c r="AG289" s="6"/>
      <c r="AH289" s="6"/>
    </row>
    <row r="290" spans="1:34" ht="13.5" customHeight="1">
      <c r="A290" s="179" t="s">
        <v>1182</v>
      </c>
      <c r="B290" s="180" t="s">
        <v>141</v>
      </c>
      <c r="C290" s="181">
        <v>3</v>
      </c>
      <c r="D290" s="70">
        <v>3.5427910107582798</v>
      </c>
      <c r="E290" s="181">
        <v>3</v>
      </c>
      <c r="F290" s="70">
        <v>3.5427910107582798</v>
      </c>
      <c r="G290" s="181">
        <v>3</v>
      </c>
      <c r="H290" s="182">
        <v>3.5361512529762602</v>
      </c>
      <c r="I290" s="181">
        <v>3</v>
      </c>
      <c r="J290" s="182">
        <v>3.5361512529999999</v>
      </c>
      <c r="K290" s="181">
        <v>3</v>
      </c>
      <c r="L290" s="182">
        <v>3.5361512529762602</v>
      </c>
      <c r="M290" s="181">
        <v>3</v>
      </c>
      <c r="N290" s="182">
        <v>3.5361512529999999</v>
      </c>
      <c r="O290" s="181">
        <v>3</v>
      </c>
      <c r="P290" s="182">
        <v>3.5176998932964301</v>
      </c>
      <c r="Q290" s="181">
        <v>3</v>
      </c>
      <c r="R290" s="70">
        <v>3.5176998932964367</v>
      </c>
      <c r="S290" s="181">
        <v>3</v>
      </c>
      <c r="T290" s="70">
        <v>3.5176998932964367</v>
      </c>
      <c r="U290" s="6"/>
      <c r="V290" s="6"/>
      <c r="W290" s="6"/>
      <c r="X290" s="6"/>
      <c r="Y290" s="6"/>
      <c r="Z290" s="6"/>
      <c r="AA290" s="6"/>
      <c r="AB290" s="6"/>
      <c r="AC290" s="6"/>
      <c r="AD290" s="6"/>
      <c r="AE290" s="6"/>
      <c r="AF290" s="6"/>
      <c r="AG290" s="6"/>
      <c r="AH290" s="6"/>
    </row>
    <row r="291" spans="1:34" ht="13.5" customHeight="1">
      <c r="A291" s="179" t="s">
        <v>1184</v>
      </c>
      <c r="B291" s="180" t="s">
        <v>142</v>
      </c>
      <c r="C291" s="181">
        <v>20</v>
      </c>
      <c r="D291" s="70">
        <v>20.490123760347501</v>
      </c>
      <c r="E291" s="181">
        <v>19</v>
      </c>
      <c r="F291" s="70">
        <v>19.4656175723301</v>
      </c>
      <c r="G291" s="181">
        <v>19</v>
      </c>
      <c r="H291" s="182">
        <v>19.572898746304325</v>
      </c>
      <c r="I291" s="181">
        <v>19</v>
      </c>
      <c r="J291" s="182">
        <v>19.57289875</v>
      </c>
      <c r="K291" s="181">
        <v>19</v>
      </c>
      <c r="L291" s="182">
        <v>19.5728987463043</v>
      </c>
      <c r="M291" s="181">
        <v>19</v>
      </c>
      <c r="N291" s="182">
        <v>19.57289875</v>
      </c>
      <c r="O291" s="181">
        <v>19</v>
      </c>
      <c r="P291" s="182">
        <v>19.7314446532977</v>
      </c>
      <c r="Q291" s="181">
        <v>15</v>
      </c>
      <c r="R291" s="70">
        <v>15.577456305235064</v>
      </c>
      <c r="S291" s="181">
        <v>13</v>
      </c>
      <c r="T291" s="70">
        <v>13.500462131203722</v>
      </c>
      <c r="U291" s="6"/>
      <c r="V291" s="6"/>
      <c r="W291" s="6"/>
      <c r="X291" s="6"/>
      <c r="Y291" s="6"/>
      <c r="Z291" s="6"/>
      <c r="AA291" s="6"/>
      <c r="AB291" s="6"/>
      <c r="AC291" s="6"/>
      <c r="AD291" s="6"/>
      <c r="AE291" s="6"/>
      <c r="AF291" s="6"/>
      <c r="AG291" s="6"/>
      <c r="AH291" s="6"/>
    </row>
    <row r="292" spans="1:34" ht="13.5" customHeight="1">
      <c r="A292" s="179" t="s">
        <v>1186</v>
      </c>
      <c r="B292" s="180" t="s">
        <v>143</v>
      </c>
      <c r="C292" s="181">
        <v>18</v>
      </c>
      <c r="D292" s="70">
        <v>14.2473820435495</v>
      </c>
      <c r="E292" s="181">
        <v>16</v>
      </c>
      <c r="F292" s="70">
        <v>12.664339594266201</v>
      </c>
      <c r="G292" s="181">
        <v>16</v>
      </c>
      <c r="H292" s="182">
        <v>12.676279511963239</v>
      </c>
      <c r="I292" s="181">
        <v>16</v>
      </c>
      <c r="J292" s="182">
        <v>12.676279510000001</v>
      </c>
      <c r="K292" s="181">
        <v>16</v>
      </c>
      <c r="L292" s="182">
        <v>12.6762795119632</v>
      </c>
      <c r="M292" s="181">
        <v>16</v>
      </c>
      <c r="N292" s="182">
        <v>12.676279510000001</v>
      </c>
      <c r="O292" s="181">
        <v>16</v>
      </c>
      <c r="P292" s="182">
        <v>12.717286766868201</v>
      </c>
      <c r="Q292" s="181">
        <v>14</v>
      </c>
      <c r="R292" s="70">
        <v>11.127625921009752</v>
      </c>
      <c r="S292" s="181">
        <v>14</v>
      </c>
      <c r="T292" s="70">
        <v>11.127625921009752</v>
      </c>
      <c r="U292" s="6"/>
      <c r="V292" s="6"/>
      <c r="W292" s="6"/>
      <c r="X292" s="6"/>
      <c r="Y292" s="6"/>
      <c r="Z292" s="6"/>
      <c r="AA292" s="6"/>
      <c r="AB292" s="6"/>
      <c r="AC292" s="6"/>
      <c r="AD292" s="6"/>
      <c r="AE292" s="6"/>
      <c r="AF292" s="6"/>
      <c r="AG292" s="6"/>
      <c r="AH292" s="6"/>
    </row>
    <row r="293" spans="1:34" ht="13.5" customHeight="1">
      <c r="A293" s="179" t="s">
        <v>1188</v>
      </c>
      <c r="B293" s="180" t="s">
        <v>144</v>
      </c>
      <c r="C293" s="181">
        <v>4</v>
      </c>
      <c r="D293" s="70">
        <v>2.2265640220652498</v>
      </c>
      <c r="E293" s="181">
        <v>4</v>
      </c>
      <c r="F293" s="70">
        <v>2.2265640220652498</v>
      </c>
      <c r="G293" s="181">
        <v>5</v>
      </c>
      <c r="H293" s="182">
        <v>2.7764512510689339</v>
      </c>
      <c r="I293" s="181">
        <v>5</v>
      </c>
      <c r="J293" s="182">
        <v>2.7764512510000001</v>
      </c>
      <c r="K293" s="181">
        <v>5</v>
      </c>
      <c r="L293" s="182">
        <v>2.7764512510689299</v>
      </c>
      <c r="M293" s="181">
        <v>3</v>
      </c>
      <c r="N293" s="182">
        <v>1.6658707509999999</v>
      </c>
      <c r="O293" s="181">
        <v>3</v>
      </c>
      <c r="P293" s="182">
        <v>1.66895684633914</v>
      </c>
      <c r="Q293" s="181">
        <v>3</v>
      </c>
      <c r="R293" s="70">
        <v>1.6689568463391431</v>
      </c>
      <c r="S293" s="181">
        <v>3</v>
      </c>
      <c r="T293" s="70">
        <v>1.6689568463391431</v>
      </c>
      <c r="U293" s="6"/>
      <c r="V293" s="6"/>
      <c r="W293" s="6"/>
      <c r="X293" s="6"/>
      <c r="Y293" s="6"/>
      <c r="Z293" s="6"/>
      <c r="AA293" s="6"/>
      <c r="AB293" s="6"/>
      <c r="AC293" s="6"/>
      <c r="AD293" s="6"/>
      <c r="AE293" s="6"/>
      <c r="AF293" s="6"/>
      <c r="AG293" s="6"/>
      <c r="AH293" s="6"/>
    </row>
    <row r="294" spans="1:34" ht="13.5" customHeight="1">
      <c r="A294" s="179" t="s">
        <v>1190</v>
      </c>
      <c r="B294" s="180" t="s">
        <v>145</v>
      </c>
      <c r="C294" s="181">
        <v>10</v>
      </c>
      <c r="D294" s="70">
        <v>10.5946793520294</v>
      </c>
      <c r="E294" s="181">
        <v>6</v>
      </c>
      <c r="F294" s="70">
        <v>6.3568076112176497</v>
      </c>
      <c r="G294" s="181">
        <v>6</v>
      </c>
      <c r="H294" s="182">
        <v>6.3425617606951441</v>
      </c>
      <c r="I294" s="181">
        <v>5</v>
      </c>
      <c r="J294" s="182">
        <v>5.2854681340000003</v>
      </c>
      <c r="K294" s="181">
        <v>5</v>
      </c>
      <c r="L294" s="182">
        <v>5.2854681339126204</v>
      </c>
      <c r="M294" s="181">
        <v>4</v>
      </c>
      <c r="N294" s="182">
        <v>4.2283745069999998</v>
      </c>
      <c r="O294" s="181">
        <v>4</v>
      </c>
      <c r="P294" s="182">
        <v>4.2042420802589797</v>
      </c>
      <c r="Q294" s="181">
        <v>4</v>
      </c>
      <c r="R294" s="70">
        <v>4.2042420802589806</v>
      </c>
      <c r="S294" s="181">
        <v>4</v>
      </c>
      <c r="T294" s="70">
        <v>4.2042420802589815</v>
      </c>
      <c r="U294" s="6"/>
      <c r="V294" s="6"/>
      <c r="W294" s="6"/>
      <c r="X294" s="6"/>
      <c r="Y294" s="6"/>
      <c r="Z294" s="6"/>
      <c r="AA294" s="6"/>
      <c r="AB294" s="6"/>
      <c r="AC294" s="6"/>
      <c r="AD294" s="6"/>
      <c r="AE294" s="6"/>
      <c r="AF294" s="6"/>
      <c r="AG294" s="6"/>
      <c r="AH294" s="6"/>
    </row>
    <row r="295" spans="1:34" ht="13.5" customHeight="1">
      <c r="A295" s="179" t="s">
        <v>1192</v>
      </c>
      <c r="B295" s="180" t="s">
        <v>146</v>
      </c>
      <c r="C295" s="181">
        <v>10</v>
      </c>
      <c r="D295" s="70">
        <v>7.8639226819121903</v>
      </c>
      <c r="E295" s="181">
        <v>9</v>
      </c>
      <c r="F295" s="70">
        <v>7.0775304137209698</v>
      </c>
      <c r="G295" s="181">
        <v>11</v>
      </c>
      <c r="H295" s="182">
        <v>8.7190868738110332</v>
      </c>
      <c r="I295" s="181">
        <v>11</v>
      </c>
      <c r="J295" s="182">
        <v>8.7190868740000003</v>
      </c>
      <c r="K295" s="181">
        <v>11</v>
      </c>
      <c r="L295" s="182">
        <v>8.7190868738110296</v>
      </c>
      <c r="M295" s="181">
        <v>11</v>
      </c>
      <c r="N295" s="182">
        <v>8.7190868740000003</v>
      </c>
      <c r="O295" s="181">
        <v>10</v>
      </c>
      <c r="P295" s="182">
        <v>7.98919860348808</v>
      </c>
      <c r="Q295" s="181">
        <v>8</v>
      </c>
      <c r="R295" s="70">
        <v>6.3913588827904668</v>
      </c>
      <c r="S295" s="181">
        <v>9</v>
      </c>
      <c r="T295" s="70">
        <v>7.1902787431392756</v>
      </c>
      <c r="U295" s="6"/>
      <c r="V295" s="6"/>
      <c r="W295" s="6"/>
      <c r="X295" s="6"/>
      <c r="Y295" s="6"/>
      <c r="Z295" s="6"/>
      <c r="AA295" s="6"/>
      <c r="AB295" s="6"/>
      <c r="AC295" s="6"/>
      <c r="AD295" s="6"/>
      <c r="AE295" s="6"/>
      <c r="AF295" s="6"/>
      <c r="AG295" s="6"/>
      <c r="AH295" s="6"/>
    </row>
    <row r="296" spans="1:34" ht="13.5" customHeight="1">
      <c r="A296" s="179" t="s">
        <v>1194</v>
      </c>
      <c r="B296" s="180" t="s">
        <v>147</v>
      </c>
      <c r="C296" s="181">
        <v>17</v>
      </c>
      <c r="D296" s="70">
        <v>13.5000992654358</v>
      </c>
      <c r="E296" s="181">
        <v>15</v>
      </c>
      <c r="F296" s="70">
        <v>11.9118522930316</v>
      </c>
      <c r="G296" s="181">
        <v>17</v>
      </c>
      <c r="H296" s="182">
        <v>13.615358123963832</v>
      </c>
      <c r="I296" s="181">
        <v>16</v>
      </c>
      <c r="J296" s="182">
        <v>12.814454700000001</v>
      </c>
      <c r="K296" s="181">
        <v>16</v>
      </c>
      <c r="L296" s="182">
        <v>12.814454704907099</v>
      </c>
      <c r="M296" s="181">
        <v>16</v>
      </c>
      <c r="N296" s="182">
        <v>12.814454700000001</v>
      </c>
      <c r="O296" s="181">
        <v>15</v>
      </c>
      <c r="P296" s="182">
        <v>12.0680638802848</v>
      </c>
      <c r="Q296" s="181">
        <v>15</v>
      </c>
      <c r="R296" s="70">
        <v>12.068063880284807</v>
      </c>
      <c r="S296" s="181">
        <v>15</v>
      </c>
      <c r="T296" s="70">
        <v>12.068063880284805</v>
      </c>
      <c r="U296" s="6"/>
      <c r="V296" s="6"/>
      <c r="W296" s="6"/>
      <c r="X296" s="6"/>
      <c r="Y296" s="6"/>
      <c r="Z296" s="6"/>
      <c r="AA296" s="6"/>
      <c r="AB296" s="6"/>
      <c r="AC296" s="6"/>
      <c r="AD296" s="6"/>
      <c r="AE296" s="6"/>
      <c r="AF296" s="6"/>
      <c r="AG296" s="6"/>
      <c r="AH296" s="6"/>
    </row>
    <row r="297" spans="1:34" ht="29.25" customHeight="1">
      <c r="A297" s="179" t="s">
        <v>1196</v>
      </c>
      <c r="B297" s="193" t="s">
        <v>32</v>
      </c>
      <c r="C297" s="194">
        <v>118</v>
      </c>
      <c r="D297" s="185">
        <v>7.4257877470726301</v>
      </c>
      <c r="E297" s="194">
        <v>108</v>
      </c>
      <c r="F297" s="185">
        <v>6.7964837007105503</v>
      </c>
      <c r="G297" s="194">
        <v>111</v>
      </c>
      <c r="H297" s="186">
        <v>7.0184090973756836</v>
      </c>
      <c r="I297" s="194">
        <v>99</v>
      </c>
      <c r="J297" s="186">
        <v>6.2596621679296645</v>
      </c>
      <c r="K297" s="194">
        <v>80</v>
      </c>
      <c r="L297" s="186">
        <v>5.0583128629734659</v>
      </c>
      <c r="M297" s="194">
        <v>71</v>
      </c>
      <c r="N297" s="186">
        <v>4.4892526658889507</v>
      </c>
      <c r="O297" s="194">
        <v>69</v>
      </c>
      <c r="P297" s="186">
        <v>4.398762481488542</v>
      </c>
      <c r="Q297" s="194">
        <v>67</v>
      </c>
      <c r="R297" s="185">
        <v>4.2712621197062646</v>
      </c>
      <c r="S297" s="194">
        <v>64</v>
      </c>
      <c r="T297" s="185">
        <v>4.0800115770328498</v>
      </c>
      <c r="U297" s="6"/>
      <c r="V297" s="6"/>
      <c r="W297" s="6"/>
      <c r="X297" s="6"/>
      <c r="Y297" s="6"/>
      <c r="Z297" s="6"/>
      <c r="AA297" s="6"/>
      <c r="AB297" s="6"/>
      <c r="AC297" s="6"/>
      <c r="AD297" s="6"/>
      <c r="AE297" s="6"/>
      <c r="AF297" s="6"/>
      <c r="AG297" s="6"/>
      <c r="AH297" s="6"/>
    </row>
    <row r="298" spans="1:34" ht="13.5" customHeight="1">
      <c r="A298" s="179" t="s">
        <v>1198</v>
      </c>
      <c r="B298" s="180" t="s">
        <v>172</v>
      </c>
      <c r="C298" s="181">
        <v>2</v>
      </c>
      <c r="D298" s="70">
        <v>1.5265078080874399</v>
      </c>
      <c r="E298" s="181">
        <v>2</v>
      </c>
      <c r="F298" s="70">
        <v>1.5265078080874399</v>
      </c>
      <c r="G298" s="181">
        <v>2</v>
      </c>
      <c r="H298" s="182">
        <v>1.5380829334317707</v>
      </c>
      <c r="I298" s="181">
        <v>2</v>
      </c>
      <c r="J298" s="182">
        <v>1.5380829330000001</v>
      </c>
      <c r="K298" s="181">
        <v>2</v>
      </c>
      <c r="L298" s="182">
        <v>1.53808293343177</v>
      </c>
      <c r="M298" s="181">
        <v>2</v>
      </c>
      <c r="N298" s="182">
        <v>1.5380829330000001</v>
      </c>
      <c r="O298" s="181">
        <v>2</v>
      </c>
      <c r="P298" s="182">
        <v>1.54701773655834</v>
      </c>
      <c r="Q298" s="181">
        <v>2</v>
      </c>
      <c r="R298" s="70">
        <v>1.5470177365583495</v>
      </c>
      <c r="S298" s="181">
        <v>2</v>
      </c>
      <c r="T298" s="70">
        <v>1.5470177365583497</v>
      </c>
      <c r="U298" s="6"/>
      <c r="V298" s="6"/>
      <c r="W298" s="6"/>
      <c r="X298" s="6"/>
      <c r="Y298" s="6"/>
      <c r="Z298" s="6"/>
      <c r="AA298" s="6"/>
      <c r="AB298" s="6"/>
      <c r="AC298" s="6"/>
      <c r="AD298" s="6"/>
      <c r="AE298" s="6"/>
      <c r="AF298" s="6"/>
      <c r="AG298" s="6"/>
      <c r="AH298" s="6"/>
    </row>
    <row r="299" spans="1:34" ht="13.5" customHeight="1">
      <c r="A299" s="179" t="s">
        <v>1200</v>
      </c>
      <c r="B299" s="180" t="s">
        <v>173</v>
      </c>
      <c r="C299" s="181">
        <v>4</v>
      </c>
      <c r="D299" s="70">
        <v>2.3986279847927001</v>
      </c>
      <c r="E299" s="181">
        <v>3</v>
      </c>
      <c r="F299" s="70">
        <v>1.79897098859452</v>
      </c>
      <c r="G299" s="181">
        <v>4</v>
      </c>
      <c r="H299" s="182">
        <v>2.4184674171977218</v>
      </c>
      <c r="I299" s="181">
        <v>3</v>
      </c>
      <c r="J299" s="182">
        <v>1.8138505629999999</v>
      </c>
      <c r="K299" s="181">
        <v>3</v>
      </c>
      <c r="L299" s="182">
        <v>1.8138505628982899</v>
      </c>
      <c r="M299" s="181">
        <v>2</v>
      </c>
      <c r="N299" s="182">
        <v>1.209233709</v>
      </c>
      <c r="O299" s="181">
        <v>2</v>
      </c>
      <c r="P299" s="182">
        <v>1.21541387881108</v>
      </c>
      <c r="Q299" s="181">
        <v>1</v>
      </c>
      <c r="R299" s="70">
        <v>0.6077069394055411</v>
      </c>
      <c r="S299" s="181">
        <v>1</v>
      </c>
      <c r="T299" s="70">
        <v>0.6077069394055411</v>
      </c>
      <c r="U299" s="6"/>
      <c r="V299" s="6"/>
      <c r="W299" s="6"/>
      <c r="X299" s="6"/>
      <c r="Y299" s="6"/>
      <c r="Z299" s="6"/>
      <c r="AA299" s="6"/>
      <c r="AB299" s="6"/>
      <c r="AC299" s="6"/>
      <c r="AD299" s="6"/>
      <c r="AE299" s="6"/>
      <c r="AF299" s="6"/>
      <c r="AG299" s="6"/>
      <c r="AH299" s="6"/>
    </row>
    <row r="300" spans="1:34" ht="13.5" customHeight="1">
      <c r="A300" s="179" t="s">
        <v>1202</v>
      </c>
      <c r="B300" s="180" t="s">
        <v>174</v>
      </c>
      <c r="C300" s="181">
        <v>26</v>
      </c>
      <c r="D300" s="70">
        <v>22.796818966953399</v>
      </c>
      <c r="E300" s="181">
        <v>26</v>
      </c>
      <c r="F300" s="70">
        <v>22.796818966953399</v>
      </c>
      <c r="G300" s="181">
        <v>30</v>
      </c>
      <c r="H300" s="182">
        <v>26.641564392661135</v>
      </c>
      <c r="I300" s="181">
        <v>24</v>
      </c>
      <c r="J300" s="182">
        <v>21.313251510000001</v>
      </c>
      <c r="K300" s="181">
        <v>11</v>
      </c>
      <c r="L300" s="182">
        <v>9.7685736106424095</v>
      </c>
      <c r="M300" s="181">
        <v>11</v>
      </c>
      <c r="N300" s="182">
        <v>9.7685736110000008</v>
      </c>
      <c r="O300" s="181">
        <v>11</v>
      </c>
      <c r="P300" s="182">
        <v>10.026524715383401</v>
      </c>
      <c r="Q300" s="181">
        <v>11</v>
      </c>
      <c r="R300" s="70">
        <v>10.026524715383424</v>
      </c>
      <c r="S300" s="181">
        <v>9</v>
      </c>
      <c r="T300" s="70">
        <v>8.2035202216773477</v>
      </c>
      <c r="U300" s="6"/>
      <c r="V300" s="6"/>
      <c r="W300" s="6"/>
      <c r="X300" s="6"/>
      <c r="Y300" s="6"/>
      <c r="Z300" s="6"/>
      <c r="AA300" s="6"/>
      <c r="AB300" s="6"/>
      <c r="AC300" s="6"/>
      <c r="AD300" s="6"/>
      <c r="AE300" s="6"/>
      <c r="AF300" s="6"/>
      <c r="AG300" s="6"/>
      <c r="AH300" s="6"/>
    </row>
    <row r="301" spans="1:34" ht="13.5" customHeight="1">
      <c r="A301" s="179" t="s">
        <v>1204</v>
      </c>
      <c r="B301" s="180" t="s">
        <v>175</v>
      </c>
      <c r="C301" s="181">
        <v>5</v>
      </c>
      <c r="D301" s="70">
        <v>4.2189108459759996</v>
      </c>
      <c r="E301" s="181">
        <v>5</v>
      </c>
      <c r="F301" s="70">
        <v>4.2189108459759996</v>
      </c>
      <c r="G301" s="181">
        <v>2</v>
      </c>
      <c r="H301" s="182">
        <v>1.693035697657685</v>
      </c>
      <c r="I301" s="181">
        <v>2</v>
      </c>
      <c r="J301" s="182">
        <v>1.6930356980000001</v>
      </c>
      <c r="K301" s="181">
        <v>2</v>
      </c>
      <c r="L301" s="182">
        <v>1.6930356976576799</v>
      </c>
      <c r="M301" s="181">
        <v>2</v>
      </c>
      <c r="N301" s="182">
        <v>1.6930356980000001</v>
      </c>
      <c r="O301" s="181">
        <v>2</v>
      </c>
      <c r="P301" s="182">
        <v>1.7098547478391699</v>
      </c>
      <c r="Q301" s="181">
        <v>2</v>
      </c>
      <c r="R301" s="70">
        <v>1.709854747839171</v>
      </c>
      <c r="S301" s="181">
        <v>2</v>
      </c>
      <c r="T301" s="70">
        <v>1.7098547478391712</v>
      </c>
      <c r="U301" s="6"/>
      <c r="V301" s="6"/>
      <c r="W301" s="6"/>
      <c r="X301" s="6"/>
      <c r="Y301" s="6"/>
      <c r="Z301" s="6"/>
      <c r="AA301" s="6"/>
      <c r="AB301" s="6"/>
      <c r="AC301" s="6"/>
      <c r="AD301" s="6"/>
      <c r="AE301" s="6"/>
      <c r="AF301" s="6"/>
      <c r="AG301" s="6"/>
      <c r="AH301" s="6"/>
    </row>
    <row r="302" spans="1:34" ht="13.5" customHeight="1">
      <c r="A302" s="179" t="s">
        <v>1206</v>
      </c>
      <c r="B302" s="180" t="s">
        <v>176</v>
      </c>
      <c r="C302" s="181">
        <v>20</v>
      </c>
      <c r="D302" s="70">
        <v>17.649135192375599</v>
      </c>
      <c r="E302" s="181">
        <v>20</v>
      </c>
      <c r="F302" s="70">
        <v>17.649135192375599</v>
      </c>
      <c r="G302" s="181">
        <v>20</v>
      </c>
      <c r="H302" s="182">
        <v>17.699741583772877</v>
      </c>
      <c r="I302" s="181">
        <v>16</v>
      </c>
      <c r="J302" s="182">
        <v>14.15979327</v>
      </c>
      <c r="K302" s="181">
        <v>15</v>
      </c>
      <c r="L302" s="182">
        <v>13.274806187829601</v>
      </c>
      <c r="M302" s="181">
        <v>15</v>
      </c>
      <c r="N302" s="182">
        <v>13.27480619</v>
      </c>
      <c r="O302" s="181">
        <v>15</v>
      </c>
      <c r="P302" s="182">
        <v>13.324095293929499</v>
      </c>
      <c r="Q302" s="181">
        <v>15</v>
      </c>
      <c r="R302" s="70">
        <v>13.324095293929542</v>
      </c>
      <c r="S302" s="181">
        <v>15</v>
      </c>
      <c r="T302" s="70">
        <v>13.324095293929542</v>
      </c>
      <c r="U302" s="6"/>
      <c r="V302" s="6"/>
      <c r="W302" s="6"/>
      <c r="X302" s="6"/>
      <c r="Y302" s="6"/>
      <c r="Z302" s="6"/>
      <c r="AA302" s="6"/>
      <c r="AB302" s="6"/>
      <c r="AC302" s="6"/>
      <c r="AD302" s="6"/>
      <c r="AE302" s="6"/>
      <c r="AF302" s="6"/>
      <c r="AG302" s="6"/>
      <c r="AH302" s="6"/>
    </row>
    <row r="303" spans="1:34" ht="13.5" customHeight="1">
      <c r="A303" s="179" t="s">
        <v>1208</v>
      </c>
      <c r="B303" s="180" t="s">
        <v>177</v>
      </c>
      <c r="C303" s="181">
        <v>2</v>
      </c>
      <c r="D303" s="70">
        <v>1.87108242118065</v>
      </c>
      <c r="E303" s="181">
        <v>2</v>
      </c>
      <c r="F303" s="70">
        <v>1.87108242118065</v>
      </c>
      <c r="G303" s="181">
        <v>2</v>
      </c>
      <c r="H303" s="182">
        <v>1.870225081588569</v>
      </c>
      <c r="I303" s="181">
        <v>2</v>
      </c>
      <c r="J303" s="182">
        <v>1.8702250819999999</v>
      </c>
      <c r="K303" s="181">
        <v>2</v>
      </c>
      <c r="L303" s="182">
        <v>1.8702250815885599</v>
      </c>
      <c r="M303" s="181">
        <v>2</v>
      </c>
      <c r="N303" s="182">
        <v>1.8702250819999999</v>
      </c>
      <c r="O303" s="181">
        <v>2</v>
      </c>
      <c r="P303" s="182">
        <v>1.8799642806786601</v>
      </c>
      <c r="Q303" s="181">
        <v>2</v>
      </c>
      <c r="R303" s="70">
        <v>1.8799642806786672</v>
      </c>
      <c r="S303" s="181">
        <v>2</v>
      </c>
      <c r="T303" s="70">
        <v>1.8799642806786672</v>
      </c>
      <c r="U303" s="6"/>
      <c r="V303" s="6"/>
      <c r="W303" s="6"/>
      <c r="X303" s="6"/>
      <c r="Y303" s="6"/>
      <c r="Z303" s="6"/>
      <c r="AA303" s="6"/>
      <c r="AB303" s="6"/>
      <c r="AC303" s="6"/>
      <c r="AD303" s="6"/>
      <c r="AE303" s="6"/>
      <c r="AF303" s="6"/>
      <c r="AG303" s="6"/>
      <c r="AH303" s="6"/>
    </row>
    <row r="304" spans="1:34" ht="13.5" customHeight="1">
      <c r="A304" s="179" t="s">
        <v>1210</v>
      </c>
      <c r="B304" s="180" t="s">
        <v>178</v>
      </c>
      <c r="C304" s="181">
        <v>22</v>
      </c>
      <c r="D304" s="70">
        <v>12.7070674398725</v>
      </c>
      <c r="E304" s="181">
        <v>22</v>
      </c>
      <c r="F304" s="70">
        <v>12.7070674398725</v>
      </c>
      <c r="G304" s="181">
        <v>22</v>
      </c>
      <c r="H304" s="182">
        <v>12.803650204276421</v>
      </c>
      <c r="I304" s="181">
        <v>22</v>
      </c>
      <c r="J304" s="182">
        <v>12.8036502</v>
      </c>
      <c r="K304" s="181">
        <v>22</v>
      </c>
      <c r="L304" s="182">
        <v>12.8036502042764</v>
      </c>
      <c r="M304" s="181">
        <v>17</v>
      </c>
      <c r="N304" s="182">
        <v>9.893729703</v>
      </c>
      <c r="O304" s="181">
        <v>17</v>
      </c>
      <c r="P304" s="182">
        <v>10.002647759701</v>
      </c>
      <c r="Q304" s="181">
        <v>16</v>
      </c>
      <c r="R304" s="70">
        <v>9.4142567150127974</v>
      </c>
      <c r="S304" s="181">
        <v>15</v>
      </c>
      <c r="T304" s="70">
        <v>8.8258656703244984</v>
      </c>
      <c r="U304" s="6"/>
      <c r="V304" s="6"/>
      <c r="W304" s="6"/>
      <c r="X304" s="6"/>
      <c r="Y304" s="6"/>
      <c r="Z304" s="6"/>
      <c r="AA304" s="6"/>
      <c r="AB304" s="6"/>
      <c r="AC304" s="6"/>
      <c r="AD304" s="6"/>
      <c r="AE304" s="6"/>
      <c r="AF304" s="6"/>
      <c r="AG304" s="6"/>
      <c r="AH304" s="6"/>
    </row>
    <row r="305" spans="1:34" ht="13.5" customHeight="1">
      <c r="A305" s="179" t="s">
        <v>1212</v>
      </c>
      <c r="B305" s="180" t="s">
        <v>179</v>
      </c>
      <c r="C305" s="181">
        <v>13</v>
      </c>
      <c r="D305" s="70">
        <v>10.709548798470999</v>
      </c>
      <c r="E305" s="181">
        <v>5</v>
      </c>
      <c r="F305" s="70">
        <v>4.1190572301811601</v>
      </c>
      <c r="G305" s="181">
        <v>5</v>
      </c>
      <c r="H305" s="182">
        <v>4.1407867494824018</v>
      </c>
      <c r="I305" s="181">
        <v>5</v>
      </c>
      <c r="J305" s="182">
        <v>4.1407867490000001</v>
      </c>
      <c r="K305" s="181">
        <v>5</v>
      </c>
      <c r="L305" s="182">
        <v>4.1407867494824</v>
      </c>
      <c r="M305" s="181">
        <v>5</v>
      </c>
      <c r="N305" s="182">
        <v>4.1407867490000001</v>
      </c>
      <c r="O305" s="181">
        <v>5</v>
      </c>
      <c r="P305" s="182">
        <v>4.1565178356180299</v>
      </c>
      <c r="Q305" s="181">
        <v>5</v>
      </c>
      <c r="R305" s="70">
        <v>4.1565178356180326</v>
      </c>
      <c r="S305" s="181">
        <v>5</v>
      </c>
      <c r="T305" s="70">
        <v>4.1565178356180326</v>
      </c>
      <c r="U305" s="6"/>
      <c r="V305" s="6"/>
      <c r="W305" s="6"/>
      <c r="X305" s="6"/>
      <c r="Y305" s="6"/>
      <c r="Z305" s="6"/>
      <c r="AA305" s="6"/>
      <c r="AB305" s="6"/>
      <c r="AC305" s="6"/>
      <c r="AD305" s="6"/>
      <c r="AE305" s="6"/>
      <c r="AF305" s="6"/>
      <c r="AG305" s="6"/>
      <c r="AH305" s="6"/>
    </row>
    <row r="306" spans="1:34" ht="13.5" customHeight="1">
      <c r="A306" s="179" t="s">
        <v>1214</v>
      </c>
      <c r="B306" s="180" t="s">
        <v>180</v>
      </c>
      <c r="C306" s="181">
        <v>3</v>
      </c>
      <c r="D306" s="70">
        <v>1.98655762672582</v>
      </c>
      <c r="E306" s="181">
        <v>3</v>
      </c>
      <c r="F306" s="70">
        <v>1.98655762672582</v>
      </c>
      <c r="G306" s="181">
        <v>3</v>
      </c>
      <c r="H306" s="182">
        <v>1.9989072640289973</v>
      </c>
      <c r="I306" s="181">
        <v>3</v>
      </c>
      <c r="J306" s="182">
        <v>1.9989072640000001</v>
      </c>
      <c r="K306" s="181">
        <v>3</v>
      </c>
      <c r="L306" s="182">
        <v>1.99890726402899</v>
      </c>
      <c r="M306" s="181">
        <v>1</v>
      </c>
      <c r="N306" s="182">
        <v>0.66630242100000003</v>
      </c>
      <c r="O306" s="181">
        <v>1</v>
      </c>
      <c r="P306" s="182">
        <v>0.67331452541425596</v>
      </c>
      <c r="Q306" s="181">
        <v>1</v>
      </c>
      <c r="R306" s="70">
        <v>0.67331452541425674</v>
      </c>
      <c r="S306" s="181">
        <v>1</v>
      </c>
      <c r="T306" s="70">
        <v>0.67331452541425674</v>
      </c>
      <c r="U306" s="6"/>
      <c r="V306" s="6"/>
      <c r="W306" s="6"/>
      <c r="X306" s="6"/>
      <c r="Y306" s="6"/>
      <c r="Z306" s="6"/>
      <c r="AA306" s="6"/>
      <c r="AB306" s="6"/>
      <c r="AC306" s="6"/>
      <c r="AD306" s="6"/>
      <c r="AE306" s="6"/>
      <c r="AF306" s="6"/>
      <c r="AG306" s="6"/>
      <c r="AH306" s="6"/>
    </row>
    <row r="307" spans="1:34" ht="13.5" customHeight="1">
      <c r="A307" s="179" t="s">
        <v>1216</v>
      </c>
      <c r="B307" s="180" t="s">
        <v>181</v>
      </c>
      <c r="C307" s="181">
        <v>7</v>
      </c>
      <c r="D307" s="70">
        <v>4.9484652688430497</v>
      </c>
      <c r="E307" s="181">
        <v>7</v>
      </c>
      <c r="F307" s="70">
        <v>4.9484652688430497</v>
      </c>
      <c r="G307" s="181">
        <v>7</v>
      </c>
      <c r="H307" s="182">
        <v>4.9322867490593421</v>
      </c>
      <c r="I307" s="181">
        <v>7</v>
      </c>
      <c r="J307" s="182">
        <v>4.9322867490000002</v>
      </c>
      <c r="K307" s="181">
        <v>5</v>
      </c>
      <c r="L307" s="182">
        <v>3.5230619636138099</v>
      </c>
      <c r="M307" s="181">
        <v>4</v>
      </c>
      <c r="N307" s="182">
        <v>2.8184495709999999</v>
      </c>
      <c r="O307" s="181">
        <v>4</v>
      </c>
      <c r="P307" s="182">
        <v>2.8204965484173399</v>
      </c>
      <c r="Q307" s="181">
        <v>4</v>
      </c>
      <c r="R307" s="70">
        <v>2.8204965484173488</v>
      </c>
      <c r="S307" s="181">
        <v>4</v>
      </c>
      <c r="T307" s="70">
        <v>2.8204965484173488</v>
      </c>
      <c r="U307" s="6"/>
      <c r="V307" s="6"/>
      <c r="W307" s="6"/>
      <c r="X307" s="6"/>
      <c r="Y307" s="6"/>
      <c r="Z307" s="6"/>
      <c r="AA307" s="6"/>
      <c r="AB307" s="6"/>
      <c r="AC307" s="6"/>
      <c r="AD307" s="6"/>
      <c r="AE307" s="6"/>
      <c r="AF307" s="6"/>
      <c r="AG307" s="6"/>
      <c r="AH307" s="6"/>
    </row>
    <row r="308" spans="1:34" ht="13.5" customHeight="1">
      <c r="A308" s="179" t="s">
        <v>1218</v>
      </c>
      <c r="B308" s="180" t="s">
        <v>182</v>
      </c>
      <c r="C308" s="181">
        <v>10</v>
      </c>
      <c r="D308" s="70">
        <v>7.5431278333873903</v>
      </c>
      <c r="E308" s="181">
        <v>10</v>
      </c>
      <c r="F308" s="70">
        <v>7.5431278333873903</v>
      </c>
      <c r="G308" s="181">
        <v>11</v>
      </c>
      <c r="H308" s="182">
        <v>8.3236854252268202</v>
      </c>
      <c r="I308" s="181">
        <v>10</v>
      </c>
      <c r="J308" s="182">
        <v>7.5669867499999999</v>
      </c>
      <c r="K308" s="181">
        <v>7</v>
      </c>
      <c r="L308" s="182">
        <v>5.2968907251443396</v>
      </c>
      <c r="M308" s="181">
        <v>7</v>
      </c>
      <c r="N308" s="182">
        <v>5.2968907249999999</v>
      </c>
      <c r="O308" s="181">
        <v>5</v>
      </c>
      <c r="P308" s="182">
        <v>3.8311827627425101</v>
      </c>
      <c r="Q308" s="181">
        <v>5</v>
      </c>
      <c r="R308" s="70">
        <v>3.8311827627425137</v>
      </c>
      <c r="S308" s="181">
        <v>5</v>
      </c>
      <c r="T308" s="70">
        <v>3.8311827627425137</v>
      </c>
      <c r="U308" s="6"/>
      <c r="V308" s="6"/>
      <c r="W308" s="6"/>
      <c r="X308" s="6"/>
      <c r="Y308" s="6"/>
      <c r="Z308" s="6"/>
      <c r="AA308" s="6"/>
      <c r="AB308" s="6"/>
      <c r="AC308" s="6"/>
      <c r="AD308" s="6"/>
      <c r="AE308" s="6"/>
      <c r="AF308" s="6"/>
      <c r="AG308" s="6"/>
      <c r="AH308" s="6"/>
    </row>
    <row r="309" spans="1:34" ht="13.5" customHeight="1">
      <c r="A309" s="179" t="s">
        <v>1220</v>
      </c>
      <c r="B309" s="180" t="s">
        <v>183</v>
      </c>
      <c r="C309" s="181">
        <v>4</v>
      </c>
      <c r="D309" s="70">
        <v>3.36306846366625</v>
      </c>
      <c r="E309" s="181">
        <v>3</v>
      </c>
      <c r="F309" s="70">
        <v>2.5223013477496901</v>
      </c>
      <c r="G309" s="181">
        <v>3</v>
      </c>
      <c r="H309" s="182">
        <v>2.5268690408005123</v>
      </c>
      <c r="I309" s="181">
        <v>3</v>
      </c>
      <c r="J309" s="182">
        <v>2.5268690409999999</v>
      </c>
      <c r="K309" s="181">
        <v>3</v>
      </c>
      <c r="L309" s="182">
        <v>2.5268690408005101</v>
      </c>
      <c r="M309" s="181">
        <v>3</v>
      </c>
      <c r="N309" s="182">
        <v>2.5268690409999999</v>
      </c>
      <c r="O309" s="181">
        <v>3</v>
      </c>
      <c r="P309" s="182">
        <v>2.5412099547664599</v>
      </c>
      <c r="Q309" s="181">
        <v>3</v>
      </c>
      <c r="R309" s="70">
        <v>2.5412099547664626</v>
      </c>
      <c r="S309" s="181">
        <v>3</v>
      </c>
      <c r="T309" s="70">
        <v>2.5412099547664631</v>
      </c>
      <c r="U309" s="6"/>
      <c r="V309" s="6"/>
      <c r="W309" s="6"/>
      <c r="X309" s="6"/>
      <c r="Y309" s="6"/>
      <c r="Z309" s="6"/>
      <c r="AA309" s="6"/>
      <c r="AB309" s="6"/>
      <c r="AC309" s="6"/>
      <c r="AD309" s="6"/>
      <c r="AE309" s="6"/>
      <c r="AF309" s="6"/>
      <c r="AG309" s="6"/>
      <c r="AH309" s="6"/>
    </row>
    <row r="310" spans="1:34" ht="29.25" customHeight="1">
      <c r="A310" s="179" t="s">
        <v>1222</v>
      </c>
      <c r="B310" s="193" t="s">
        <v>42</v>
      </c>
      <c r="C310" s="194">
        <v>73</v>
      </c>
      <c r="D310" s="185">
        <v>10.4752611640455</v>
      </c>
      <c r="E310" s="194">
        <v>73</v>
      </c>
      <c r="F310" s="185">
        <v>10.4752611640455</v>
      </c>
      <c r="G310" s="194">
        <v>72</v>
      </c>
      <c r="H310" s="186">
        <v>10.409633537526005</v>
      </c>
      <c r="I310" s="194">
        <v>46</v>
      </c>
      <c r="J310" s="186">
        <v>6.6505992045305033</v>
      </c>
      <c r="K310" s="194">
        <v>44</v>
      </c>
      <c r="L310" s="186">
        <v>6.3614427173770034</v>
      </c>
      <c r="M310" s="194">
        <v>41</v>
      </c>
      <c r="N310" s="186">
        <v>5.9277079866467535</v>
      </c>
      <c r="O310" s="194">
        <v>38</v>
      </c>
      <c r="P310" s="186">
        <v>5.5270797819421578</v>
      </c>
      <c r="Q310" s="194">
        <v>38</v>
      </c>
      <c r="R310" s="185">
        <v>5.5270797819421578</v>
      </c>
      <c r="S310" s="194">
        <v>36</v>
      </c>
      <c r="T310" s="185">
        <v>5.2361808460504653</v>
      </c>
      <c r="U310" s="6"/>
      <c r="V310" s="6"/>
      <c r="W310" s="6"/>
      <c r="X310" s="6"/>
      <c r="Y310" s="6"/>
      <c r="Z310" s="6"/>
      <c r="AA310" s="6"/>
      <c r="AB310" s="6"/>
      <c r="AC310" s="6"/>
      <c r="AD310" s="6"/>
      <c r="AE310" s="6"/>
      <c r="AF310" s="6"/>
      <c r="AG310" s="6"/>
      <c r="AH310" s="6"/>
    </row>
    <row r="311" spans="1:34" ht="13.5" customHeight="1">
      <c r="A311" s="179" t="s">
        <v>1224</v>
      </c>
      <c r="B311" s="180" t="s">
        <v>286</v>
      </c>
      <c r="C311" s="181">
        <v>30</v>
      </c>
      <c r="D311" s="70">
        <v>19.7568589228561</v>
      </c>
      <c r="E311" s="181">
        <v>30</v>
      </c>
      <c r="F311" s="70">
        <v>19.7568589228561</v>
      </c>
      <c r="G311" s="181">
        <v>30</v>
      </c>
      <c r="H311" s="182">
        <v>19.933157478588466</v>
      </c>
      <c r="I311" s="181">
        <v>10</v>
      </c>
      <c r="J311" s="182">
        <v>6.6443858259999997</v>
      </c>
      <c r="K311" s="181">
        <v>9</v>
      </c>
      <c r="L311" s="182">
        <v>5.9799472435765404</v>
      </c>
      <c r="M311" s="181">
        <v>7</v>
      </c>
      <c r="N311" s="182">
        <v>4.6510700780000001</v>
      </c>
      <c r="O311" s="181">
        <v>7</v>
      </c>
      <c r="P311" s="182">
        <v>4.6929157085297</v>
      </c>
      <c r="Q311" s="181">
        <v>7</v>
      </c>
      <c r="R311" s="70">
        <v>4.6929157085297089</v>
      </c>
      <c r="S311" s="181">
        <v>6</v>
      </c>
      <c r="T311" s="70">
        <v>4.0224991787397508</v>
      </c>
      <c r="U311" s="6"/>
      <c r="V311" s="6"/>
      <c r="W311" s="6"/>
      <c r="X311" s="6"/>
      <c r="Y311" s="6"/>
      <c r="Z311" s="6"/>
      <c r="AA311" s="6"/>
      <c r="AB311" s="6"/>
      <c r="AC311" s="6"/>
      <c r="AD311" s="6"/>
      <c r="AE311" s="6"/>
      <c r="AF311" s="6"/>
      <c r="AG311" s="6"/>
      <c r="AH311" s="6"/>
    </row>
    <row r="312" spans="1:34" ht="13.5" customHeight="1">
      <c r="A312" s="179" t="s">
        <v>1226</v>
      </c>
      <c r="B312" s="180" t="s">
        <v>287</v>
      </c>
      <c r="C312" s="181">
        <v>5</v>
      </c>
      <c r="D312" s="70">
        <v>3.29850116107241</v>
      </c>
      <c r="E312" s="181">
        <v>5</v>
      </c>
      <c r="F312" s="70">
        <v>3.29850116107241</v>
      </c>
      <c r="G312" s="181">
        <v>5</v>
      </c>
      <c r="H312" s="182">
        <v>3.2796132680034367</v>
      </c>
      <c r="I312" s="181">
        <v>5</v>
      </c>
      <c r="J312" s="182">
        <v>3.2796132679999999</v>
      </c>
      <c r="K312" s="181">
        <v>5</v>
      </c>
      <c r="L312" s="182">
        <v>3.27961326800343</v>
      </c>
      <c r="M312" s="181">
        <v>4</v>
      </c>
      <c r="N312" s="182">
        <v>2.623690614</v>
      </c>
      <c r="O312" s="181">
        <v>4</v>
      </c>
      <c r="P312" s="182">
        <v>2.59189901961419</v>
      </c>
      <c r="Q312" s="181">
        <v>4</v>
      </c>
      <c r="R312" s="70">
        <v>2.5918990196141958</v>
      </c>
      <c r="S312" s="181">
        <v>2</v>
      </c>
      <c r="T312" s="70">
        <v>1.2959495098070979</v>
      </c>
      <c r="U312" s="6"/>
      <c r="V312" s="6"/>
      <c r="W312" s="6"/>
      <c r="X312" s="6"/>
      <c r="Y312" s="6"/>
      <c r="Z312" s="6"/>
      <c r="AA312" s="6"/>
      <c r="AB312" s="6"/>
      <c r="AC312" s="6"/>
      <c r="AD312" s="6"/>
      <c r="AE312" s="6"/>
      <c r="AF312" s="6"/>
      <c r="AG312" s="6"/>
      <c r="AH312" s="6"/>
    </row>
    <row r="313" spans="1:34" ht="13.5" customHeight="1">
      <c r="A313" s="179" t="s">
        <v>1228</v>
      </c>
      <c r="B313" s="180" t="s">
        <v>288</v>
      </c>
      <c r="C313" s="181">
        <v>21</v>
      </c>
      <c r="D313" s="70">
        <v>14.605444353257001</v>
      </c>
      <c r="E313" s="181">
        <v>21</v>
      </c>
      <c r="F313" s="70">
        <v>14.605444353257001</v>
      </c>
      <c r="G313" s="181">
        <v>21</v>
      </c>
      <c r="H313" s="182">
        <v>14.782798454141647</v>
      </c>
      <c r="I313" s="181">
        <v>21</v>
      </c>
      <c r="J313" s="182">
        <v>14.78279845</v>
      </c>
      <c r="K313" s="181">
        <v>20</v>
      </c>
      <c r="L313" s="182">
        <v>14.078855670611</v>
      </c>
      <c r="M313" s="181">
        <v>20</v>
      </c>
      <c r="N313" s="182">
        <v>14.078855669999999</v>
      </c>
      <c r="O313" s="181">
        <v>20</v>
      </c>
      <c r="P313" s="182">
        <v>14.2344701930194</v>
      </c>
      <c r="Q313" s="181">
        <v>20</v>
      </c>
      <c r="R313" s="70">
        <v>14.234470193019416</v>
      </c>
      <c r="S313" s="181">
        <v>20</v>
      </c>
      <c r="T313" s="70">
        <v>14.234470193019416</v>
      </c>
      <c r="U313" s="6"/>
      <c r="V313" s="6"/>
      <c r="W313" s="6"/>
      <c r="X313" s="6"/>
      <c r="Y313" s="6"/>
      <c r="Z313" s="6"/>
      <c r="AA313" s="6"/>
      <c r="AB313" s="6"/>
      <c r="AC313" s="6"/>
      <c r="AD313" s="6"/>
      <c r="AE313" s="6"/>
      <c r="AF313" s="6"/>
      <c r="AG313" s="6"/>
      <c r="AH313" s="6"/>
    </row>
    <row r="314" spans="1:34" ht="13.5" customHeight="1">
      <c r="A314" s="179" t="s">
        <v>1230</v>
      </c>
      <c r="B314" s="180" t="s">
        <v>289</v>
      </c>
      <c r="C314" s="181">
        <v>11</v>
      </c>
      <c r="D314" s="70">
        <v>7.9762163729968796</v>
      </c>
      <c r="E314" s="181">
        <v>11</v>
      </c>
      <c r="F314" s="70">
        <v>7.9762163729968796</v>
      </c>
      <c r="G314" s="181">
        <v>11</v>
      </c>
      <c r="H314" s="182">
        <v>8.0878190093156981</v>
      </c>
      <c r="I314" s="181">
        <v>5</v>
      </c>
      <c r="J314" s="182">
        <v>3.6762813680000002</v>
      </c>
      <c r="K314" s="181">
        <v>5</v>
      </c>
      <c r="L314" s="182">
        <v>3.6762813678707702</v>
      </c>
      <c r="M314" s="181">
        <v>5</v>
      </c>
      <c r="N314" s="182">
        <v>3.6762813680000002</v>
      </c>
      <c r="O314" s="181">
        <v>2</v>
      </c>
      <c r="P314" s="182">
        <v>1.4955283701731801</v>
      </c>
      <c r="Q314" s="181">
        <v>2</v>
      </c>
      <c r="R314" s="70">
        <v>1.4955283701731823</v>
      </c>
      <c r="S314" s="181">
        <v>4</v>
      </c>
      <c r="T314" s="70">
        <v>2.9910567403463642</v>
      </c>
      <c r="U314" s="6"/>
      <c r="V314" s="6"/>
      <c r="W314" s="6"/>
      <c r="X314" s="6"/>
      <c r="Y314" s="6"/>
      <c r="Z314" s="6"/>
      <c r="AA314" s="6"/>
      <c r="AB314" s="6"/>
      <c r="AC314" s="6"/>
      <c r="AD314" s="6"/>
      <c r="AE314" s="6"/>
      <c r="AF314" s="6"/>
      <c r="AG314" s="6"/>
      <c r="AH314" s="6"/>
    </row>
    <row r="315" spans="1:34" ht="13.5" customHeight="1">
      <c r="A315" s="179" t="s">
        <v>1232</v>
      </c>
      <c r="B315" s="180" t="s">
        <v>290</v>
      </c>
      <c r="C315" s="181">
        <v>6</v>
      </c>
      <c r="D315" s="70">
        <v>5.3687431772222096</v>
      </c>
      <c r="E315" s="181">
        <v>6</v>
      </c>
      <c r="F315" s="70">
        <v>5.3687431772222096</v>
      </c>
      <c r="G315" s="181">
        <v>5</v>
      </c>
      <c r="H315" s="182">
        <v>4.5190387100855904</v>
      </c>
      <c r="I315" s="181">
        <v>5</v>
      </c>
      <c r="J315" s="182">
        <v>4.5190387100000002</v>
      </c>
      <c r="K315" s="181">
        <v>5</v>
      </c>
      <c r="L315" s="182">
        <v>4.5190387100855904</v>
      </c>
      <c r="M315" s="181">
        <v>5</v>
      </c>
      <c r="N315" s="182">
        <v>4.5190387100000002</v>
      </c>
      <c r="O315" s="181">
        <v>5</v>
      </c>
      <c r="P315" s="182">
        <v>4.55373406193078</v>
      </c>
      <c r="Q315" s="181">
        <v>5</v>
      </c>
      <c r="R315" s="70">
        <v>4.5537340619307836</v>
      </c>
      <c r="S315" s="181">
        <v>4</v>
      </c>
      <c r="T315" s="70">
        <v>3.6429872495446265</v>
      </c>
      <c r="U315" s="6"/>
      <c r="V315" s="6"/>
      <c r="W315" s="6"/>
      <c r="X315" s="6"/>
      <c r="Y315" s="6"/>
      <c r="Z315" s="6"/>
      <c r="AA315" s="6"/>
      <c r="AB315" s="6"/>
      <c r="AC315" s="6"/>
      <c r="AD315" s="6"/>
      <c r="AE315" s="6"/>
      <c r="AF315" s="6"/>
      <c r="AG315" s="6"/>
      <c r="AH315" s="6"/>
    </row>
    <row r="316" spans="1:34" ht="29.25" customHeight="1">
      <c r="A316" s="179" t="s">
        <v>1234</v>
      </c>
      <c r="B316" s="193" t="s">
        <v>47</v>
      </c>
      <c r="C316" s="194">
        <v>71</v>
      </c>
      <c r="D316" s="185">
        <v>5.9173077083350698</v>
      </c>
      <c r="E316" s="194">
        <v>67</v>
      </c>
      <c r="F316" s="185">
        <v>5.5839382599781597</v>
      </c>
      <c r="G316" s="194">
        <v>68</v>
      </c>
      <c r="H316" s="186">
        <v>5.6844970390458069</v>
      </c>
      <c r="I316" s="194">
        <v>66</v>
      </c>
      <c r="J316" s="186">
        <v>5.5173059496621066</v>
      </c>
      <c r="K316" s="194">
        <v>63</v>
      </c>
      <c r="L316" s="186">
        <v>5.2665193155865566</v>
      </c>
      <c r="M316" s="194">
        <v>53</v>
      </c>
      <c r="N316" s="186">
        <v>4.4305638686680551</v>
      </c>
      <c r="O316" s="194">
        <v>49</v>
      </c>
      <c r="P316" s="186">
        <v>4.1178754451927588</v>
      </c>
      <c r="Q316" s="194">
        <v>44</v>
      </c>
      <c r="R316" s="185">
        <v>3.6976840732343139</v>
      </c>
      <c r="S316" s="194">
        <v>41</v>
      </c>
      <c r="T316" s="185">
        <v>3.445569250059247</v>
      </c>
      <c r="U316" s="6"/>
      <c r="V316" s="6"/>
      <c r="W316" s="6"/>
      <c r="X316" s="6"/>
      <c r="Y316" s="6"/>
      <c r="Z316" s="6"/>
      <c r="AA316" s="6"/>
      <c r="AB316" s="6"/>
      <c r="AC316" s="6"/>
      <c r="AD316" s="6"/>
      <c r="AE316" s="6"/>
      <c r="AF316" s="6"/>
      <c r="AG316" s="6"/>
      <c r="AH316" s="6"/>
    </row>
    <row r="317" spans="1:34" ht="13.5" customHeight="1">
      <c r="A317" s="179" t="s">
        <v>1236</v>
      </c>
      <c r="B317" s="180" t="s">
        <v>369</v>
      </c>
      <c r="C317" s="181">
        <v>22</v>
      </c>
      <c r="D317" s="70">
        <v>16.033232518310701</v>
      </c>
      <c r="E317" s="181">
        <v>22</v>
      </c>
      <c r="F317" s="70">
        <v>16.033232518310701</v>
      </c>
      <c r="G317" s="181">
        <v>22</v>
      </c>
      <c r="H317" s="182">
        <v>16.082459154208852</v>
      </c>
      <c r="I317" s="181">
        <v>21</v>
      </c>
      <c r="J317" s="182">
        <v>15.35143828</v>
      </c>
      <c r="K317" s="181">
        <v>21</v>
      </c>
      <c r="L317" s="182">
        <v>15.351438283562899</v>
      </c>
      <c r="M317" s="181">
        <v>16</v>
      </c>
      <c r="N317" s="182">
        <v>11.69633393</v>
      </c>
      <c r="O317" s="181">
        <v>14</v>
      </c>
      <c r="P317" s="182">
        <v>10.246951531919199</v>
      </c>
      <c r="Q317" s="181">
        <v>14</v>
      </c>
      <c r="R317" s="70">
        <v>10.246951531919253</v>
      </c>
      <c r="S317" s="181">
        <v>14</v>
      </c>
      <c r="T317" s="70">
        <v>10.246951531919255</v>
      </c>
      <c r="U317" s="6"/>
      <c r="V317" s="6"/>
      <c r="W317" s="6"/>
      <c r="X317" s="6"/>
      <c r="Y317" s="6"/>
      <c r="Z317" s="6"/>
      <c r="AA317" s="6"/>
      <c r="AB317" s="6"/>
      <c r="AC317" s="6"/>
      <c r="AD317" s="6"/>
      <c r="AE317" s="6"/>
      <c r="AF317" s="6"/>
      <c r="AG317" s="6"/>
      <c r="AH317" s="6"/>
    </row>
    <row r="318" spans="1:34" ht="13.5" customHeight="1">
      <c r="A318" s="179" t="s">
        <v>1238</v>
      </c>
      <c r="B318" s="180" t="s">
        <v>370</v>
      </c>
      <c r="C318" s="181">
        <v>2</v>
      </c>
      <c r="D318" s="70">
        <v>2.4690443563818598</v>
      </c>
      <c r="E318" s="181">
        <v>1</v>
      </c>
      <c r="F318" s="70">
        <v>1.2345221781909299</v>
      </c>
      <c r="G318" s="181">
        <v>1</v>
      </c>
      <c r="H318" s="182">
        <v>1.2402793109008148</v>
      </c>
      <c r="I318" s="181">
        <v>1</v>
      </c>
      <c r="J318" s="182">
        <v>1.2402793110000001</v>
      </c>
      <c r="K318" s="181">
        <v>1</v>
      </c>
      <c r="L318" s="182">
        <v>1.2402793109008099</v>
      </c>
      <c r="M318" s="181">
        <v>0</v>
      </c>
      <c r="N318" s="182">
        <v>0</v>
      </c>
      <c r="O318" s="181">
        <v>0</v>
      </c>
      <c r="P318" s="182">
        <v>0</v>
      </c>
      <c r="Q318" s="181">
        <v>0</v>
      </c>
      <c r="R318" s="70">
        <v>0</v>
      </c>
      <c r="S318" s="181">
        <v>0</v>
      </c>
      <c r="T318" s="70">
        <v>0</v>
      </c>
      <c r="U318" s="6"/>
      <c r="V318" s="6"/>
      <c r="W318" s="6"/>
      <c r="X318" s="6"/>
      <c r="Y318" s="6"/>
      <c r="Z318" s="6"/>
      <c r="AA318" s="6"/>
      <c r="AB318" s="6"/>
      <c r="AC318" s="6"/>
      <c r="AD318" s="6"/>
      <c r="AE318" s="6"/>
      <c r="AF318" s="6"/>
      <c r="AG318" s="6"/>
      <c r="AH318" s="6"/>
    </row>
    <row r="319" spans="1:34" ht="13.5" customHeight="1">
      <c r="A319" s="179" t="s">
        <v>1240</v>
      </c>
      <c r="B319" s="180" t="s">
        <v>371</v>
      </c>
      <c r="C319" s="181">
        <v>4</v>
      </c>
      <c r="D319" s="70">
        <v>2.6604235394274802</v>
      </c>
      <c r="E319" s="181">
        <v>4</v>
      </c>
      <c r="F319" s="70">
        <v>2.6604235394274802</v>
      </c>
      <c r="G319" s="181">
        <v>4</v>
      </c>
      <c r="H319" s="182">
        <v>2.6845997932858161</v>
      </c>
      <c r="I319" s="181">
        <v>4</v>
      </c>
      <c r="J319" s="182">
        <v>2.6845997929999998</v>
      </c>
      <c r="K319" s="181">
        <v>3</v>
      </c>
      <c r="L319" s="182">
        <v>2.0134498449643599</v>
      </c>
      <c r="M319" s="181">
        <v>2</v>
      </c>
      <c r="N319" s="182">
        <v>1.342299897</v>
      </c>
      <c r="O319" s="181">
        <v>2</v>
      </c>
      <c r="P319" s="182">
        <v>1.3523656255705201</v>
      </c>
      <c r="Q319" s="181">
        <v>2</v>
      </c>
      <c r="R319" s="70">
        <v>1.3523656255705292</v>
      </c>
      <c r="S319" s="181">
        <v>2</v>
      </c>
      <c r="T319" s="70">
        <v>1.3523656255705292</v>
      </c>
      <c r="U319" s="6"/>
      <c r="V319" s="6"/>
      <c r="W319" s="6"/>
      <c r="X319" s="6"/>
      <c r="Y319" s="6"/>
      <c r="Z319" s="6"/>
      <c r="AA319" s="6"/>
      <c r="AB319" s="6"/>
      <c r="AC319" s="6"/>
      <c r="AD319" s="6"/>
      <c r="AE319" s="6"/>
      <c r="AF319" s="6"/>
      <c r="AG319" s="6"/>
      <c r="AH319" s="6"/>
    </row>
    <row r="320" spans="1:34" ht="13.5" customHeight="1">
      <c r="A320" s="179" t="s">
        <v>1242</v>
      </c>
      <c r="B320" s="180" t="s">
        <v>372</v>
      </c>
      <c r="C320" s="181">
        <v>4</v>
      </c>
      <c r="D320" s="70">
        <v>4.5689743794761704</v>
      </c>
      <c r="E320" s="181">
        <v>4</v>
      </c>
      <c r="F320" s="70">
        <v>4.5689743794761704</v>
      </c>
      <c r="G320" s="181">
        <v>4</v>
      </c>
      <c r="H320" s="182">
        <v>4.5847899593099894</v>
      </c>
      <c r="I320" s="181">
        <v>4</v>
      </c>
      <c r="J320" s="182">
        <v>4.5847899590000001</v>
      </c>
      <c r="K320" s="181">
        <v>2</v>
      </c>
      <c r="L320" s="182">
        <v>2.2923949796549898</v>
      </c>
      <c r="M320" s="181">
        <v>2</v>
      </c>
      <c r="N320" s="182">
        <v>2.2923949800000001</v>
      </c>
      <c r="O320" s="181">
        <v>2</v>
      </c>
      <c r="P320" s="182">
        <v>2.29218479593824</v>
      </c>
      <c r="Q320" s="181">
        <v>2</v>
      </c>
      <c r="R320" s="70">
        <v>2.2921847959382484</v>
      </c>
      <c r="S320" s="181">
        <v>1</v>
      </c>
      <c r="T320" s="70">
        <v>1.1460923979691242</v>
      </c>
      <c r="U320" s="6"/>
      <c r="V320" s="6"/>
      <c r="W320" s="6"/>
      <c r="X320" s="6"/>
      <c r="Y320" s="6"/>
      <c r="Z320" s="6"/>
      <c r="AA320" s="6"/>
      <c r="AB320" s="6"/>
      <c r="AC320" s="6"/>
      <c r="AD320" s="6"/>
      <c r="AE320" s="6"/>
      <c r="AF320" s="6"/>
      <c r="AG320" s="6"/>
      <c r="AH320" s="6"/>
    </row>
    <row r="321" spans="1:34" ht="13.5" customHeight="1">
      <c r="A321" s="179" t="s">
        <v>1244</v>
      </c>
      <c r="B321" s="180" t="s">
        <v>373</v>
      </c>
      <c r="C321" s="181">
        <v>4</v>
      </c>
      <c r="D321" s="70">
        <v>2.6801927058555499</v>
      </c>
      <c r="E321" s="181">
        <v>4</v>
      </c>
      <c r="F321" s="70">
        <v>2.6801927058555499</v>
      </c>
      <c r="G321" s="181">
        <v>4</v>
      </c>
      <c r="H321" s="182">
        <v>2.6891117863769596</v>
      </c>
      <c r="I321" s="181">
        <v>4</v>
      </c>
      <c r="J321" s="182">
        <v>2.6891117859999998</v>
      </c>
      <c r="K321" s="181">
        <v>4</v>
      </c>
      <c r="L321" s="182">
        <v>2.6891117863769498</v>
      </c>
      <c r="M321" s="181">
        <v>4</v>
      </c>
      <c r="N321" s="182">
        <v>2.6891117859999998</v>
      </c>
      <c r="O321" s="181">
        <v>4</v>
      </c>
      <c r="P321" s="182">
        <v>2.7071475463091401</v>
      </c>
      <c r="Q321" s="181">
        <v>4</v>
      </c>
      <c r="R321" s="70">
        <v>2.7071475463091428</v>
      </c>
      <c r="S321" s="181">
        <v>4</v>
      </c>
      <c r="T321" s="70">
        <v>2.7071475463091428</v>
      </c>
      <c r="U321" s="6"/>
      <c r="V321" s="6"/>
      <c r="W321" s="6"/>
      <c r="X321" s="6"/>
      <c r="Y321" s="6"/>
      <c r="Z321" s="6"/>
      <c r="AA321" s="6"/>
      <c r="AB321" s="6"/>
      <c r="AC321" s="6"/>
      <c r="AD321" s="6"/>
      <c r="AE321" s="6"/>
      <c r="AF321" s="6"/>
      <c r="AG321" s="6"/>
      <c r="AH321" s="6"/>
    </row>
    <row r="322" spans="1:34" ht="13.5" customHeight="1">
      <c r="A322" s="179" t="s">
        <v>1246</v>
      </c>
      <c r="B322" s="180" t="s">
        <v>374</v>
      </c>
      <c r="C322" s="181">
        <v>4</v>
      </c>
      <c r="D322" s="70">
        <v>4.42835475549946</v>
      </c>
      <c r="E322" s="181">
        <v>4</v>
      </c>
      <c r="F322" s="70">
        <v>4.42835475549946</v>
      </c>
      <c r="G322" s="181">
        <v>4</v>
      </c>
      <c r="H322" s="182">
        <v>4.4730721059223475</v>
      </c>
      <c r="I322" s="181">
        <v>4</v>
      </c>
      <c r="J322" s="182">
        <v>4.473072106</v>
      </c>
      <c r="K322" s="181">
        <v>4</v>
      </c>
      <c r="L322" s="182">
        <v>4.4730721059223404</v>
      </c>
      <c r="M322" s="181">
        <v>4</v>
      </c>
      <c r="N322" s="182">
        <v>4.473072106</v>
      </c>
      <c r="O322" s="181">
        <v>4</v>
      </c>
      <c r="P322" s="182">
        <v>4.5454545454545396</v>
      </c>
      <c r="Q322" s="181">
        <v>4</v>
      </c>
      <c r="R322" s="70">
        <v>4.545454545454545</v>
      </c>
      <c r="S322" s="181">
        <v>4</v>
      </c>
      <c r="T322" s="70">
        <v>4.5454545454545459</v>
      </c>
      <c r="U322" s="6"/>
      <c r="V322" s="6"/>
      <c r="W322" s="6"/>
      <c r="X322" s="6"/>
      <c r="Y322" s="6"/>
      <c r="Z322" s="6"/>
      <c r="AA322" s="6"/>
      <c r="AB322" s="6"/>
      <c r="AC322" s="6"/>
      <c r="AD322" s="6"/>
      <c r="AE322" s="6"/>
      <c r="AF322" s="6"/>
      <c r="AG322" s="6"/>
      <c r="AH322" s="6"/>
    </row>
    <row r="323" spans="1:34" ht="13.5" customHeight="1">
      <c r="A323" s="179" t="s">
        <v>1248</v>
      </c>
      <c r="B323" s="180" t="s">
        <v>375</v>
      </c>
      <c r="C323" s="181">
        <v>6</v>
      </c>
      <c r="D323" s="70">
        <v>6.0076296897059303</v>
      </c>
      <c r="E323" s="181">
        <v>6</v>
      </c>
      <c r="F323" s="70">
        <v>6.0076296897059303</v>
      </c>
      <c r="G323" s="181">
        <v>7</v>
      </c>
      <c r="H323" s="182">
        <v>7.0109370618164331</v>
      </c>
      <c r="I323" s="181">
        <v>7</v>
      </c>
      <c r="J323" s="182">
        <v>7.010937062</v>
      </c>
      <c r="K323" s="181">
        <v>7</v>
      </c>
      <c r="L323" s="182">
        <v>7.0109370618164304</v>
      </c>
      <c r="M323" s="181">
        <v>7</v>
      </c>
      <c r="N323" s="182">
        <v>7.010937062</v>
      </c>
      <c r="O323" s="181">
        <v>6</v>
      </c>
      <c r="P323" s="182">
        <v>6.0402279179334304</v>
      </c>
      <c r="Q323" s="181">
        <v>3</v>
      </c>
      <c r="R323" s="70">
        <v>3.0201139589667183</v>
      </c>
      <c r="S323" s="181">
        <v>3</v>
      </c>
      <c r="T323" s="70">
        <v>3.0201139589667183</v>
      </c>
      <c r="U323" s="6"/>
      <c r="V323" s="6"/>
      <c r="W323" s="6"/>
      <c r="X323" s="6"/>
      <c r="Y323" s="6"/>
      <c r="Z323" s="6"/>
      <c r="AA323" s="6"/>
      <c r="AB323" s="6"/>
      <c r="AC323" s="6"/>
      <c r="AD323" s="6"/>
      <c r="AE323" s="6"/>
      <c r="AF323" s="6"/>
      <c r="AG323" s="6"/>
      <c r="AH323" s="6"/>
    </row>
    <row r="324" spans="1:34" ht="13.5" customHeight="1">
      <c r="A324" s="179" t="s">
        <v>1250</v>
      </c>
      <c r="B324" s="180" t="s">
        <v>376</v>
      </c>
      <c r="C324" s="181">
        <v>9</v>
      </c>
      <c r="D324" s="70">
        <v>10.089233666651699</v>
      </c>
      <c r="E324" s="181">
        <v>9</v>
      </c>
      <c r="F324" s="70">
        <v>10.089233666651699</v>
      </c>
      <c r="G324" s="181">
        <v>8</v>
      </c>
      <c r="H324" s="182">
        <v>8.9580650579474828</v>
      </c>
      <c r="I324" s="181">
        <v>8</v>
      </c>
      <c r="J324" s="182">
        <v>8.9580650580000007</v>
      </c>
      <c r="K324" s="181">
        <v>8</v>
      </c>
      <c r="L324" s="182">
        <v>8.9580650579474792</v>
      </c>
      <c r="M324" s="181">
        <v>8</v>
      </c>
      <c r="N324" s="182">
        <v>8.9580650580000007</v>
      </c>
      <c r="O324" s="181">
        <v>7</v>
      </c>
      <c r="P324" s="182">
        <v>7.8763192834799796</v>
      </c>
      <c r="Q324" s="181">
        <v>5</v>
      </c>
      <c r="R324" s="70">
        <v>5.6259423453428452</v>
      </c>
      <c r="S324" s="181">
        <v>4</v>
      </c>
      <c r="T324" s="70">
        <v>4.5007538762742758</v>
      </c>
      <c r="U324" s="6"/>
      <c r="V324" s="6"/>
      <c r="W324" s="6"/>
      <c r="X324" s="6"/>
      <c r="Y324" s="6"/>
      <c r="Z324" s="6"/>
      <c r="AA324" s="6"/>
      <c r="AB324" s="6"/>
      <c r="AC324" s="6"/>
      <c r="AD324" s="6"/>
      <c r="AE324" s="6"/>
      <c r="AF324" s="6"/>
      <c r="AG324" s="6"/>
      <c r="AH324" s="6"/>
    </row>
    <row r="325" spans="1:34" ht="13.5" customHeight="1">
      <c r="A325" s="179" t="s">
        <v>1252</v>
      </c>
      <c r="B325" s="180" t="s">
        <v>377</v>
      </c>
      <c r="C325" s="181">
        <v>8</v>
      </c>
      <c r="D325" s="70">
        <v>9.0352601025502004</v>
      </c>
      <c r="E325" s="181">
        <v>6</v>
      </c>
      <c r="F325" s="70">
        <v>6.7764450769126503</v>
      </c>
      <c r="G325" s="181">
        <v>8</v>
      </c>
      <c r="H325" s="182">
        <v>9.0776021513917104</v>
      </c>
      <c r="I325" s="181">
        <v>8</v>
      </c>
      <c r="J325" s="182">
        <v>9.0776021510000007</v>
      </c>
      <c r="K325" s="181">
        <v>8</v>
      </c>
      <c r="L325" s="182">
        <v>9.0776021513917104</v>
      </c>
      <c r="M325" s="181">
        <v>6</v>
      </c>
      <c r="N325" s="182">
        <v>6.8082016139999997</v>
      </c>
      <c r="O325" s="181">
        <v>6</v>
      </c>
      <c r="P325" s="182">
        <v>6.8574563408612903</v>
      </c>
      <c r="Q325" s="181">
        <v>6</v>
      </c>
      <c r="R325" s="70">
        <v>6.8574563408612956</v>
      </c>
      <c r="S325" s="181">
        <v>6</v>
      </c>
      <c r="T325" s="70">
        <v>6.8574563408612965</v>
      </c>
      <c r="U325" s="6"/>
      <c r="V325" s="6"/>
      <c r="W325" s="6"/>
      <c r="X325" s="6"/>
      <c r="Y325" s="6"/>
      <c r="Z325" s="6"/>
      <c r="AA325" s="6"/>
      <c r="AB325" s="6"/>
      <c r="AC325" s="6"/>
      <c r="AD325" s="6"/>
      <c r="AE325" s="6"/>
      <c r="AF325" s="6"/>
      <c r="AG325" s="6"/>
      <c r="AH325" s="6"/>
    </row>
    <row r="326" spans="1:34" ht="13.5" customHeight="1">
      <c r="A326" s="179" t="s">
        <v>1254</v>
      </c>
      <c r="B326" s="180" t="s">
        <v>378</v>
      </c>
      <c r="C326" s="181">
        <v>7</v>
      </c>
      <c r="D326" s="70">
        <v>5.5311482663801002</v>
      </c>
      <c r="E326" s="181">
        <v>6</v>
      </c>
      <c r="F326" s="70">
        <v>4.7409842283258001</v>
      </c>
      <c r="G326" s="181">
        <v>5</v>
      </c>
      <c r="H326" s="182">
        <v>3.9579507314292952</v>
      </c>
      <c r="I326" s="181">
        <v>4</v>
      </c>
      <c r="J326" s="182">
        <v>3.1663605850000001</v>
      </c>
      <c r="K326" s="181">
        <v>4</v>
      </c>
      <c r="L326" s="182">
        <v>3.1663605851434302</v>
      </c>
      <c r="M326" s="181">
        <v>4</v>
      </c>
      <c r="N326" s="182">
        <v>3.1663605850000001</v>
      </c>
      <c r="O326" s="181">
        <v>4</v>
      </c>
      <c r="P326" s="182">
        <v>3.1844598360003098</v>
      </c>
      <c r="Q326" s="181">
        <v>4</v>
      </c>
      <c r="R326" s="70">
        <v>3.1844598360003182</v>
      </c>
      <c r="S326" s="181">
        <v>3</v>
      </c>
      <c r="T326" s="70">
        <v>2.3883448770002387</v>
      </c>
      <c r="U326" s="6"/>
      <c r="V326" s="6"/>
      <c r="W326" s="6"/>
      <c r="X326" s="6"/>
      <c r="Y326" s="6"/>
      <c r="Z326" s="6"/>
      <c r="AA326" s="6"/>
      <c r="AB326" s="6"/>
      <c r="AC326" s="6"/>
      <c r="AD326" s="6"/>
      <c r="AE326" s="6"/>
      <c r="AF326" s="6"/>
      <c r="AG326" s="6"/>
      <c r="AH326" s="6"/>
    </row>
    <row r="327" spans="1:34" ht="13.5" customHeight="1">
      <c r="A327" s="179" t="s">
        <v>1256</v>
      </c>
      <c r="B327" s="180" t="s">
        <v>379</v>
      </c>
      <c r="C327" s="181">
        <v>1</v>
      </c>
      <c r="D327" s="70">
        <v>0.99992000639948797</v>
      </c>
      <c r="E327" s="181">
        <v>1</v>
      </c>
      <c r="F327" s="70">
        <v>0.99992000639948797</v>
      </c>
      <c r="G327" s="181">
        <v>1</v>
      </c>
      <c r="H327" s="182">
        <v>0.99213239014614119</v>
      </c>
      <c r="I327" s="181">
        <v>1</v>
      </c>
      <c r="J327" s="182">
        <v>0.99213238999999998</v>
      </c>
      <c r="K327" s="181">
        <v>1</v>
      </c>
      <c r="L327" s="182">
        <v>0.99213239014614096</v>
      </c>
      <c r="M327" s="181">
        <v>0</v>
      </c>
      <c r="N327" s="182">
        <v>0</v>
      </c>
      <c r="O327" s="181">
        <v>0</v>
      </c>
      <c r="P327" s="182">
        <v>0</v>
      </c>
      <c r="Q327" s="181">
        <v>0</v>
      </c>
      <c r="R327" s="70">
        <v>0</v>
      </c>
      <c r="S327" s="181">
        <v>0</v>
      </c>
      <c r="T327" s="70">
        <v>0</v>
      </c>
      <c r="U327" s="6"/>
      <c r="V327" s="6"/>
      <c r="W327" s="6"/>
      <c r="X327" s="6"/>
      <c r="Y327" s="6"/>
      <c r="Z327" s="6"/>
      <c r="AA327" s="6"/>
      <c r="AB327" s="6"/>
      <c r="AC327" s="6"/>
      <c r="AD327" s="6"/>
      <c r="AE327" s="6"/>
      <c r="AF327" s="6"/>
      <c r="AG327" s="6"/>
      <c r="AH327" s="6"/>
    </row>
    <row r="328" spans="1:34" ht="29.25" customHeight="1">
      <c r="A328" s="179" t="s">
        <v>1258</v>
      </c>
      <c r="B328" s="193" t="s">
        <v>51</v>
      </c>
      <c r="C328" s="194">
        <v>45</v>
      </c>
      <c r="D328" s="185">
        <v>5.1865127617027902</v>
      </c>
      <c r="E328" s="194">
        <v>41</v>
      </c>
      <c r="F328" s="185">
        <v>4.7254894051069902</v>
      </c>
      <c r="G328" s="194">
        <v>43</v>
      </c>
      <c r="H328" s="186">
        <v>4.9769670594226714</v>
      </c>
      <c r="I328" s="194">
        <v>39</v>
      </c>
      <c r="J328" s="186">
        <v>4.5139933794763767</v>
      </c>
      <c r="K328" s="194">
        <v>32</v>
      </c>
      <c r="L328" s="186">
        <v>3.7037894395703601</v>
      </c>
      <c r="M328" s="194">
        <v>28</v>
      </c>
      <c r="N328" s="186">
        <v>3.2408157596240654</v>
      </c>
      <c r="O328" s="194">
        <v>24</v>
      </c>
      <c r="P328" s="186">
        <v>2.7944279107459726</v>
      </c>
      <c r="Q328" s="194">
        <v>23</v>
      </c>
      <c r="R328" s="185">
        <v>2.6779934144648903</v>
      </c>
      <c r="S328" s="194">
        <v>21</v>
      </c>
      <c r="T328" s="185">
        <v>2.4451244219027259</v>
      </c>
      <c r="U328" s="6"/>
      <c r="V328" s="6"/>
      <c r="W328" s="6"/>
      <c r="X328" s="6"/>
      <c r="Y328" s="6"/>
      <c r="Z328" s="6"/>
      <c r="AA328" s="6"/>
      <c r="AB328" s="6"/>
      <c r="AC328" s="6"/>
      <c r="AD328" s="6"/>
      <c r="AE328" s="6"/>
      <c r="AF328" s="6"/>
      <c r="AG328" s="6"/>
      <c r="AH328" s="6"/>
    </row>
    <row r="329" spans="1:34" ht="13.5" customHeight="1">
      <c r="A329" s="179" t="s">
        <v>1260</v>
      </c>
      <c r="B329" s="180" t="s">
        <v>423</v>
      </c>
      <c r="C329" s="181">
        <v>3</v>
      </c>
      <c r="D329" s="70">
        <v>4.6738436131926999</v>
      </c>
      <c r="E329" s="181">
        <v>3</v>
      </c>
      <c r="F329" s="70">
        <v>4.6738436131926999</v>
      </c>
      <c r="G329" s="181">
        <v>3</v>
      </c>
      <c r="H329" s="182">
        <v>4.6655573008195832</v>
      </c>
      <c r="I329" s="181">
        <v>3</v>
      </c>
      <c r="J329" s="182">
        <v>4.6655573009999998</v>
      </c>
      <c r="K329" s="181">
        <v>3</v>
      </c>
      <c r="L329" s="182">
        <v>4.6655573008195796</v>
      </c>
      <c r="M329" s="181">
        <v>3</v>
      </c>
      <c r="N329" s="182">
        <v>4.6655573009999998</v>
      </c>
      <c r="O329" s="181">
        <v>2</v>
      </c>
      <c r="P329" s="182">
        <v>3.1314096040332502</v>
      </c>
      <c r="Q329" s="181">
        <v>1</v>
      </c>
      <c r="R329" s="70">
        <v>1.5657048020166275</v>
      </c>
      <c r="S329" s="181">
        <v>0</v>
      </c>
      <c r="T329" s="70">
        <v>0</v>
      </c>
      <c r="U329" s="6"/>
      <c r="V329" s="6"/>
      <c r="W329" s="6"/>
      <c r="X329" s="6"/>
      <c r="Y329" s="6"/>
      <c r="Z329" s="6"/>
      <c r="AA329" s="6"/>
      <c r="AB329" s="6"/>
      <c r="AC329" s="6"/>
      <c r="AD329" s="6"/>
      <c r="AE329" s="6"/>
      <c r="AF329" s="6"/>
      <c r="AG329" s="6"/>
      <c r="AH329" s="6"/>
    </row>
    <row r="330" spans="1:34" ht="13.5" customHeight="1">
      <c r="A330" s="179" t="s">
        <v>1262</v>
      </c>
      <c r="B330" s="180" t="s">
        <v>424</v>
      </c>
      <c r="C330" s="181">
        <v>4</v>
      </c>
      <c r="D330" s="70">
        <v>2.4825754237445898</v>
      </c>
      <c r="E330" s="181">
        <v>4</v>
      </c>
      <c r="F330" s="70">
        <v>2.4825754237445898</v>
      </c>
      <c r="G330" s="181">
        <v>4</v>
      </c>
      <c r="H330" s="182">
        <v>2.4882120951989948</v>
      </c>
      <c r="I330" s="181">
        <v>2</v>
      </c>
      <c r="J330" s="182">
        <v>1.2441060479999999</v>
      </c>
      <c r="K330" s="181">
        <v>2</v>
      </c>
      <c r="L330" s="182">
        <v>1.2441060475994901</v>
      </c>
      <c r="M330" s="181">
        <v>1</v>
      </c>
      <c r="N330" s="182">
        <v>0.62205302399999995</v>
      </c>
      <c r="O330" s="181">
        <v>1</v>
      </c>
      <c r="P330" s="182">
        <v>0.62567651272938796</v>
      </c>
      <c r="Q330" s="181">
        <v>1</v>
      </c>
      <c r="R330" s="70">
        <v>0.62567651272938862</v>
      </c>
      <c r="S330" s="181">
        <v>1</v>
      </c>
      <c r="T330" s="70">
        <v>0.62567651272938862</v>
      </c>
      <c r="U330" s="6"/>
      <c r="V330" s="6"/>
      <c r="W330" s="6"/>
      <c r="X330" s="6"/>
      <c r="Y330" s="6"/>
      <c r="Z330" s="6"/>
      <c r="AA330" s="6"/>
      <c r="AB330" s="6"/>
      <c r="AC330" s="6"/>
      <c r="AD330" s="6"/>
      <c r="AE330" s="6"/>
      <c r="AF330" s="6"/>
      <c r="AG330" s="6"/>
      <c r="AH330" s="6"/>
    </row>
    <row r="331" spans="1:34" ht="13.5" customHeight="1">
      <c r="A331" s="179" t="s">
        <v>1264</v>
      </c>
      <c r="B331" s="180" t="s">
        <v>425</v>
      </c>
      <c r="C331" s="181">
        <v>11</v>
      </c>
      <c r="D331" s="70">
        <v>9.0529018665437704</v>
      </c>
      <c r="E331" s="181">
        <v>8</v>
      </c>
      <c r="F331" s="70">
        <v>6.5839286302136504</v>
      </c>
      <c r="G331" s="181">
        <v>9</v>
      </c>
      <c r="H331" s="182">
        <v>7.4300951877750165</v>
      </c>
      <c r="I331" s="181">
        <v>9</v>
      </c>
      <c r="J331" s="182">
        <v>7.4300951880000001</v>
      </c>
      <c r="K331" s="181">
        <v>7</v>
      </c>
      <c r="L331" s="182">
        <v>5.7789629238250102</v>
      </c>
      <c r="M331" s="181">
        <v>6</v>
      </c>
      <c r="N331" s="182">
        <v>4.9533967920000004</v>
      </c>
      <c r="O331" s="181">
        <v>3</v>
      </c>
      <c r="P331" s="182">
        <v>2.4844720496894399</v>
      </c>
      <c r="Q331" s="181">
        <v>4</v>
      </c>
      <c r="R331" s="70">
        <v>3.3126293995859215</v>
      </c>
      <c r="S331" s="181">
        <v>4</v>
      </c>
      <c r="T331" s="70">
        <v>3.3126293995859211</v>
      </c>
      <c r="U331" s="6"/>
      <c r="V331" s="6"/>
      <c r="W331" s="6"/>
      <c r="X331" s="6"/>
      <c r="Y331" s="6"/>
      <c r="Z331" s="6"/>
      <c r="AA331" s="6"/>
      <c r="AB331" s="6"/>
      <c r="AC331" s="6"/>
      <c r="AD331" s="6"/>
      <c r="AE331" s="6"/>
      <c r="AF331" s="6"/>
      <c r="AG331" s="6"/>
      <c r="AH331" s="6"/>
    </row>
    <row r="332" spans="1:34" ht="13.5" customHeight="1">
      <c r="A332" s="179" t="s">
        <v>1266</v>
      </c>
      <c r="B332" s="180" t="s">
        <v>426</v>
      </c>
      <c r="C332" s="181">
        <v>14</v>
      </c>
      <c r="D332" s="70">
        <v>12.447321158667799</v>
      </c>
      <c r="E332" s="181">
        <v>14</v>
      </c>
      <c r="F332" s="70">
        <v>12.447321158667799</v>
      </c>
      <c r="G332" s="181">
        <v>14</v>
      </c>
      <c r="H332" s="182">
        <v>12.454518766290956</v>
      </c>
      <c r="I332" s="181">
        <v>11</v>
      </c>
      <c r="J332" s="182">
        <v>9.7856933159999997</v>
      </c>
      <c r="K332" s="181">
        <v>6</v>
      </c>
      <c r="L332" s="182">
        <v>5.3376508998389802</v>
      </c>
      <c r="M332" s="181">
        <v>6</v>
      </c>
      <c r="N332" s="182">
        <v>5.3376508999999999</v>
      </c>
      <c r="O332" s="181">
        <v>6</v>
      </c>
      <c r="P332" s="182">
        <v>5.3357996585088197</v>
      </c>
      <c r="Q332" s="181">
        <v>5</v>
      </c>
      <c r="R332" s="70">
        <v>4.446499715424018</v>
      </c>
      <c r="S332" s="181">
        <v>5</v>
      </c>
      <c r="T332" s="70">
        <v>4.4464997154240189</v>
      </c>
      <c r="U332" s="6"/>
      <c r="V332" s="6"/>
      <c r="W332" s="6"/>
      <c r="X332" s="6"/>
      <c r="Y332" s="6"/>
      <c r="Z332" s="6"/>
      <c r="AA332" s="6"/>
      <c r="AB332" s="6"/>
      <c r="AC332" s="6"/>
      <c r="AD332" s="6"/>
      <c r="AE332" s="6"/>
      <c r="AF332" s="6"/>
      <c r="AG332" s="6"/>
      <c r="AH332" s="6"/>
    </row>
    <row r="333" spans="1:34" ht="13.5" customHeight="1">
      <c r="A333" s="179" t="s">
        <v>1268</v>
      </c>
      <c r="B333" s="180" t="s">
        <v>427</v>
      </c>
      <c r="C333" s="181">
        <v>5</v>
      </c>
      <c r="D333" s="70">
        <v>3.43704029586043</v>
      </c>
      <c r="E333" s="181">
        <v>4</v>
      </c>
      <c r="F333" s="70">
        <v>2.7496322366883401</v>
      </c>
      <c r="G333" s="181">
        <v>5</v>
      </c>
      <c r="H333" s="182">
        <v>3.4772690919459497</v>
      </c>
      <c r="I333" s="181">
        <v>6</v>
      </c>
      <c r="J333" s="182">
        <v>4.1727229100000001</v>
      </c>
      <c r="K333" s="181">
        <v>6</v>
      </c>
      <c r="L333" s="182">
        <v>4.1727229103351302</v>
      </c>
      <c r="M333" s="181">
        <v>4</v>
      </c>
      <c r="N333" s="182">
        <v>2.7818152739999999</v>
      </c>
      <c r="O333" s="181">
        <v>4</v>
      </c>
      <c r="P333" s="182">
        <v>2.8126032752765102</v>
      </c>
      <c r="Q333" s="181">
        <v>4</v>
      </c>
      <c r="R333" s="70">
        <v>2.8126032752765142</v>
      </c>
      <c r="S333" s="181">
        <v>3</v>
      </c>
      <c r="T333" s="70">
        <v>2.1094524564573858</v>
      </c>
      <c r="U333" s="6"/>
      <c r="V333" s="6"/>
      <c r="W333" s="6"/>
      <c r="X333" s="6"/>
      <c r="Y333" s="6"/>
      <c r="Z333" s="6"/>
      <c r="AA333" s="6"/>
      <c r="AB333" s="6"/>
      <c r="AC333" s="6"/>
      <c r="AD333" s="6"/>
      <c r="AE333" s="6"/>
      <c r="AF333" s="6"/>
      <c r="AG333" s="6"/>
      <c r="AH333" s="6"/>
    </row>
    <row r="334" spans="1:34" ht="13.5" customHeight="1">
      <c r="A334" s="179" t="s">
        <v>1270</v>
      </c>
      <c r="B334" s="180" t="s">
        <v>428</v>
      </c>
      <c r="C334" s="181">
        <v>5</v>
      </c>
      <c r="D334" s="70">
        <v>3.2864034914750699</v>
      </c>
      <c r="E334" s="181">
        <v>5</v>
      </c>
      <c r="F334" s="70">
        <v>3.2864034914750699</v>
      </c>
      <c r="G334" s="181">
        <v>5</v>
      </c>
      <c r="H334" s="182">
        <v>3.3107759134430745</v>
      </c>
      <c r="I334" s="181">
        <v>5</v>
      </c>
      <c r="J334" s="182">
        <v>3.3107759130000001</v>
      </c>
      <c r="K334" s="181">
        <v>5</v>
      </c>
      <c r="L334" s="182">
        <v>3.3107759134430701</v>
      </c>
      <c r="M334" s="181">
        <v>5</v>
      </c>
      <c r="N334" s="182">
        <v>3.3107759130000001</v>
      </c>
      <c r="O334" s="181">
        <v>5</v>
      </c>
      <c r="P334" s="182">
        <v>3.3396564161478999</v>
      </c>
      <c r="Q334" s="181">
        <v>5</v>
      </c>
      <c r="R334" s="70">
        <v>3.3396564161479065</v>
      </c>
      <c r="S334" s="181">
        <v>5</v>
      </c>
      <c r="T334" s="70">
        <v>3.3396564161479065</v>
      </c>
      <c r="U334" s="6"/>
      <c r="V334" s="6"/>
      <c r="W334" s="6"/>
      <c r="X334" s="6"/>
      <c r="Y334" s="6"/>
      <c r="Z334" s="6"/>
      <c r="AA334" s="6"/>
      <c r="AB334" s="6"/>
      <c r="AC334" s="6"/>
      <c r="AD334" s="6"/>
      <c r="AE334" s="6"/>
      <c r="AF334" s="6"/>
      <c r="AG334" s="6"/>
      <c r="AH334" s="6"/>
    </row>
    <row r="335" spans="1:34" ht="13.5" customHeight="1">
      <c r="A335" s="187" t="s">
        <v>1272</v>
      </c>
      <c r="B335" s="188" t="s">
        <v>429</v>
      </c>
      <c r="C335" s="181">
        <v>3</v>
      </c>
      <c r="D335" s="189">
        <v>2.7093662792272899</v>
      </c>
      <c r="E335" s="181">
        <v>3</v>
      </c>
      <c r="F335" s="189">
        <v>2.7093662792272899</v>
      </c>
      <c r="G335" s="181">
        <v>3</v>
      </c>
      <c r="H335" s="190">
        <v>2.7132133490096773</v>
      </c>
      <c r="I335" s="181">
        <v>3</v>
      </c>
      <c r="J335" s="190">
        <v>2.7132133490000001</v>
      </c>
      <c r="K335" s="181">
        <v>3</v>
      </c>
      <c r="L335" s="190">
        <v>2.7132133490096702</v>
      </c>
      <c r="M335" s="181">
        <v>3</v>
      </c>
      <c r="N335" s="190">
        <v>2.7132133490000001</v>
      </c>
      <c r="O335" s="181">
        <v>3</v>
      </c>
      <c r="P335" s="190">
        <v>2.7266530334014898</v>
      </c>
      <c r="Q335" s="181">
        <v>3</v>
      </c>
      <c r="R335" s="70">
        <v>2.7266530334014996</v>
      </c>
      <c r="S335" s="181">
        <v>3</v>
      </c>
      <c r="T335" s="70">
        <v>2.7266530334015</v>
      </c>
      <c r="U335" s="6"/>
      <c r="V335" s="6"/>
      <c r="W335" s="6"/>
      <c r="X335" s="6"/>
      <c r="Y335" s="6"/>
      <c r="Z335" s="6"/>
      <c r="AA335" s="6"/>
      <c r="AB335" s="6"/>
      <c r="AC335" s="6"/>
      <c r="AD335" s="6"/>
      <c r="AE335" s="6"/>
      <c r="AF335" s="6"/>
      <c r="AG335" s="6"/>
      <c r="AH335" s="6"/>
    </row>
    <row r="336" spans="1:34" ht="29.25" customHeight="1">
      <c r="A336" s="174" t="s">
        <v>1274</v>
      </c>
      <c r="B336" s="175" t="s">
        <v>61</v>
      </c>
      <c r="C336" s="176">
        <v>422</v>
      </c>
      <c r="D336" s="177">
        <v>7.4569594724855</v>
      </c>
      <c r="E336" s="176">
        <v>375</v>
      </c>
      <c r="F336" s="177">
        <v>6.6264450288674404</v>
      </c>
      <c r="G336" s="176">
        <v>359</v>
      </c>
      <c r="H336" s="178">
        <v>6.3825671645187576</v>
      </c>
      <c r="I336" s="176">
        <v>344</v>
      </c>
      <c r="J336" s="178">
        <v>6.1158860852213159</v>
      </c>
      <c r="K336" s="176">
        <v>306</v>
      </c>
      <c r="L336" s="178">
        <v>5.4402940176677994</v>
      </c>
      <c r="M336" s="176">
        <v>278</v>
      </c>
      <c r="N336" s="178">
        <v>4.9424893363125761</v>
      </c>
      <c r="O336" s="176">
        <v>272</v>
      </c>
      <c r="P336" s="178">
        <v>4.8573727149588333</v>
      </c>
      <c r="Q336" s="176">
        <v>248</v>
      </c>
      <c r="R336" s="177">
        <v>4.4287810048154066</v>
      </c>
      <c r="S336" s="176">
        <v>216</v>
      </c>
      <c r="T336" s="177">
        <v>3.8573253912908378</v>
      </c>
      <c r="U336" s="6"/>
      <c r="V336" s="6"/>
      <c r="W336" s="6"/>
      <c r="X336" s="6"/>
      <c r="Y336" s="6"/>
      <c r="Z336" s="6"/>
      <c r="AA336" s="6"/>
      <c r="AB336" s="6"/>
      <c r="AC336" s="6"/>
      <c r="AD336" s="6"/>
      <c r="AE336" s="6"/>
      <c r="AF336" s="6"/>
      <c r="AG336" s="6"/>
      <c r="AH336" s="6"/>
    </row>
    <row r="337" spans="1:34" ht="13.5" customHeight="1">
      <c r="A337" s="179" t="s">
        <v>1276</v>
      </c>
      <c r="B337" s="180" t="s">
        <v>340</v>
      </c>
      <c r="C337" s="181">
        <v>3</v>
      </c>
      <c r="D337" s="70">
        <v>1.5278294127533001</v>
      </c>
      <c r="E337" s="181">
        <v>3</v>
      </c>
      <c r="F337" s="70">
        <v>1.5278294127533001</v>
      </c>
      <c r="G337" s="181">
        <v>3</v>
      </c>
      <c r="H337" s="182">
        <v>1.5521362568682029</v>
      </c>
      <c r="I337" s="181">
        <v>3</v>
      </c>
      <c r="J337" s="182">
        <v>1.5521362569999999</v>
      </c>
      <c r="K337" s="181">
        <v>3</v>
      </c>
      <c r="L337" s="182">
        <v>1.5521362568682</v>
      </c>
      <c r="M337" s="181">
        <v>3</v>
      </c>
      <c r="N337" s="182">
        <v>1.5521362569999999</v>
      </c>
      <c r="O337" s="181">
        <v>3</v>
      </c>
      <c r="P337" s="182">
        <v>1.5616378457726401</v>
      </c>
      <c r="Q337" s="181">
        <v>1</v>
      </c>
      <c r="R337" s="70">
        <v>0.5205459485908821</v>
      </c>
      <c r="S337" s="181">
        <v>1</v>
      </c>
      <c r="T337" s="70">
        <v>0.5205459485908821</v>
      </c>
      <c r="U337" s="6"/>
      <c r="V337" s="6"/>
      <c r="W337" s="6"/>
      <c r="X337" s="6"/>
      <c r="Y337" s="6"/>
      <c r="Z337" s="6"/>
      <c r="AA337" s="6"/>
      <c r="AB337" s="6"/>
      <c r="AC337" s="6"/>
      <c r="AD337" s="6"/>
      <c r="AE337" s="6"/>
      <c r="AF337" s="6"/>
      <c r="AG337" s="6"/>
      <c r="AH337" s="6"/>
    </row>
    <row r="338" spans="1:34" ht="13.5" customHeight="1">
      <c r="A338" s="179" t="s">
        <v>1278</v>
      </c>
      <c r="B338" s="180" t="s">
        <v>104</v>
      </c>
      <c r="C338" s="181">
        <v>24</v>
      </c>
      <c r="D338" s="70">
        <v>6.0455075581439299</v>
      </c>
      <c r="E338" s="181">
        <v>23</v>
      </c>
      <c r="F338" s="70">
        <v>5.7936114098879301</v>
      </c>
      <c r="G338" s="181">
        <v>22</v>
      </c>
      <c r="H338" s="182">
        <v>5.5649569601169651</v>
      </c>
      <c r="I338" s="181">
        <v>23</v>
      </c>
      <c r="J338" s="182">
        <v>5.8179095490000003</v>
      </c>
      <c r="K338" s="181">
        <v>21</v>
      </c>
      <c r="L338" s="182">
        <v>5.3120043710207296</v>
      </c>
      <c r="M338" s="181">
        <v>19</v>
      </c>
      <c r="N338" s="182">
        <v>4.8060991929999997</v>
      </c>
      <c r="O338" s="181">
        <v>19</v>
      </c>
      <c r="P338" s="182">
        <v>4.8005983061467798</v>
      </c>
      <c r="Q338" s="181">
        <v>18</v>
      </c>
      <c r="R338" s="70">
        <v>4.5479352374022195</v>
      </c>
      <c r="S338" s="181">
        <v>14</v>
      </c>
      <c r="T338" s="70">
        <v>3.5372829624239484</v>
      </c>
      <c r="U338" s="6"/>
      <c r="V338" s="6"/>
      <c r="W338" s="6"/>
      <c r="X338" s="6"/>
      <c r="Y338" s="6"/>
      <c r="Z338" s="6"/>
      <c r="AA338" s="6"/>
      <c r="AB338" s="6"/>
      <c r="AC338" s="6"/>
      <c r="AD338" s="6"/>
      <c r="AE338" s="6"/>
      <c r="AF338" s="6"/>
      <c r="AG338" s="6"/>
      <c r="AH338" s="6"/>
    </row>
    <row r="339" spans="1:34" ht="13.5" customHeight="1">
      <c r="A339" s="179" t="s">
        <v>1280</v>
      </c>
      <c r="B339" s="180" t="s">
        <v>342</v>
      </c>
      <c r="C339" s="181">
        <v>26</v>
      </c>
      <c r="D339" s="70">
        <v>5.5810039796851498</v>
      </c>
      <c r="E339" s="181">
        <v>23</v>
      </c>
      <c r="F339" s="70">
        <v>4.9370419820291698</v>
      </c>
      <c r="G339" s="181">
        <v>19</v>
      </c>
      <c r="H339" s="182">
        <v>4.1003329902002035</v>
      </c>
      <c r="I339" s="181">
        <v>18</v>
      </c>
      <c r="J339" s="182">
        <v>3.8845259909999998</v>
      </c>
      <c r="K339" s="181">
        <v>19</v>
      </c>
      <c r="L339" s="182">
        <v>4.1003329902001999</v>
      </c>
      <c r="M339" s="181">
        <v>20</v>
      </c>
      <c r="N339" s="182">
        <v>4.3161399899999999</v>
      </c>
      <c r="O339" s="181">
        <v>19</v>
      </c>
      <c r="P339" s="182">
        <v>4.1000852386141702</v>
      </c>
      <c r="Q339" s="181">
        <v>16</v>
      </c>
      <c r="R339" s="70">
        <v>3.4527033588329861</v>
      </c>
      <c r="S339" s="181">
        <v>14</v>
      </c>
      <c r="T339" s="70">
        <v>3.021115438978863</v>
      </c>
      <c r="U339" s="6"/>
      <c r="V339" s="6"/>
      <c r="W339" s="6"/>
      <c r="X339" s="6"/>
      <c r="Y339" s="6"/>
      <c r="Z339" s="6"/>
      <c r="AA339" s="6"/>
      <c r="AB339" s="6"/>
      <c r="AC339" s="6"/>
      <c r="AD339" s="6"/>
      <c r="AE339" s="6"/>
      <c r="AF339" s="6"/>
      <c r="AG339" s="6"/>
      <c r="AH339" s="6"/>
    </row>
    <row r="340" spans="1:34" ht="13.5" customHeight="1">
      <c r="A340" s="179" t="s">
        <v>1282</v>
      </c>
      <c r="B340" s="180" t="s">
        <v>343</v>
      </c>
      <c r="C340" s="181">
        <v>44</v>
      </c>
      <c r="D340" s="70">
        <v>7.6748782049157596</v>
      </c>
      <c r="E340" s="181">
        <v>34</v>
      </c>
      <c r="F340" s="70">
        <v>5.9305877037985404</v>
      </c>
      <c r="G340" s="181">
        <v>34</v>
      </c>
      <c r="H340" s="182">
        <v>5.9693316806477776</v>
      </c>
      <c r="I340" s="181">
        <v>33</v>
      </c>
      <c r="J340" s="182">
        <v>5.7937631019999998</v>
      </c>
      <c r="K340" s="181">
        <v>28</v>
      </c>
      <c r="L340" s="182">
        <v>4.9159202075922801</v>
      </c>
      <c r="M340" s="181">
        <v>27</v>
      </c>
      <c r="N340" s="182">
        <v>4.7403516290000001</v>
      </c>
      <c r="O340" s="181">
        <v>27</v>
      </c>
      <c r="P340" s="182">
        <v>4.7705877364091203</v>
      </c>
      <c r="Q340" s="181">
        <v>28</v>
      </c>
      <c r="R340" s="70">
        <v>4.9472761710909454</v>
      </c>
      <c r="S340" s="181">
        <v>27</v>
      </c>
      <c r="T340" s="70">
        <v>4.7705877364091256</v>
      </c>
      <c r="U340" s="6"/>
      <c r="V340" s="6"/>
      <c r="W340" s="6"/>
      <c r="X340" s="6"/>
      <c r="Y340" s="6"/>
      <c r="Z340" s="6"/>
      <c r="AA340" s="6"/>
      <c r="AB340" s="6"/>
      <c r="AC340" s="6"/>
      <c r="AD340" s="6"/>
      <c r="AE340" s="6"/>
      <c r="AF340" s="6"/>
      <c r="AG340" s="6"/>
      <c r="AH340" s="6"/>
    </row>
    <row r="341" spans="1:34" ht="13.5" customHeight="1">
      <c r="A341" s="179" t="s">
        <v>1284</v>
      </c>
      <c r="B341" s="180" t="s">
        <v>344</v>
      </c>
      <c r="C341" s="181">
        <v>21</v>
      </c>
      <c r="D341" s="70">
        <v>5.5293569357883703</v>
      </c>
      <c r="E341" s="181">
        <v>19</v>
      </c>
      <c r="F341" s="70">
        <v>5.0027515133323304</v>
      </c>
      <c r="G341" s="181">
        <v>17</v>
      </c>
      <c r="H341" s="182">
        <v>4.4913185454468598</v>
      </c>
      <c r="I341" s="181">
        <v>15</v>
      </c>
      <c r="J341" s="182">
        <v>3.9629281280000002</v>
      </c>
      <c r="K341" s="181">
        <v>14</v>
      </c>
      <c r="L341" s="182">
        <v>3.69873291977976</v>
      </c>
      <c r="M341" s="181">
        <v>12</v>
      </c>
      <c r="N341" s="182">
        <v>3.1703425030000001</v>
      </c>
      <c r="O341" s="181">
        <v>12</v>
      </c>
      <c r="P341" s="182">
        <v>3.18738644935774</v>
      </c>
      <c r="Q341" s="181">
        <v>11</v>
      </c>
      <c r="R341" s="70">
        <v>2.9217709119112629</v>
      </c>
      <c r="S341" s="181">
        <v>8</v>
      </c>
      <c r="T341" s="70">
        <v>2.1249242995718278</v>
      </c>
      <c r="U341" s="6"/>
      <c r="V341" s="6"/>
      <c r="W341" s="6"/>
      <c r="X341" s="6"/>
      <c r="Y341" s="6"/>
      <c r="Z341" s="6"/>
      <c r="AA341" s="6"/>
      <c r="AB341" s="6"/>
      <c r="AC341" s="6"/>
      <c r="AD341" s="6"/>
      <c r="AE341" s="6"/>
      <c r="AF341" s="6"/>
      <c r="AG341" s="6"/>
      <c r="AH341" s="6"/>
    </row>
    <row r="342" spans="1:34" ht="13.5" customHeight="1">
      <c r="A342" s="179" t="s">
        <v>1286</v>
      </c>
      <c r="B342" s="180" t="s">
        <v>345</v>
      </c>
      <c r="C342" s="181">
        <v>0</v>
      </c>
      <c r="D342" s="70">
        <v>0</v>
      </c>
      <c r="E342" s="181">
        <v>0</v>
      </c>
      <c r="F342" s="70">
        <v>0</v>
      </c>
      <c r="G342" s="181">
        <v>0</v>
      </c>
      <c r="H342" s="182">
        <v>0</v>
      </c>
      <c r="I342" s="181">
        <v>0</v>
      </c>
      <c r="J342" s="182">
        <v>0</v>
      </c>
      <c r="K342" s="181">
        <v>0</v>
      </c>
      <c r="L342" s="182">
        <v>0</v>
      </c>
      <c r="M342" s="181">
        <v>0</v>
      </c>
      <c r="N342" s="182">
        <v>0</v>
      </c>
      <c r="O342" s="181">
        <v>0</v>
      </c>
      <c r="P342" s="182">
        <v>0</v>
      </c>
      <c r="Q342" s="181">
        <v>0</v>
      </c>
      <c r="R342" s="70">
        <v>0</v>
      </c>
      <c r="S342" s="181">
        <v>0</v>
      </c>
      <c r="T342" s="70">
        <v>0</v>
      </c>
      <c r="U342" s="6"/>
      <c r="V342" s="6"/>
      <c r="W342" s="6"/>
      <c r="X342" s="6"/>
      <c r="Y342" s="6"/>
      <c r="Z342" s="6"/>
      <c r="AA342" s="6"/>
      <c r="AB342" s="6"/>
      <c r="AC342" s="6"/>
      <c r="AD342" s="6"/>
      <c r="AE342" s="6"/>
      <c r="AF342" s="6"/>
      <c r="AG342" s="6"/>
      <c r="AH342" s="6"/>
    </row>
    <row r="343" spans="1:34" ht="13.5" customHeight="1">
      <c r="A343" s="179" t="s">
        <v>1288</v>
      </c>
      <c r="B343" s="180" t="s">
        <v>346</v>
      </c>
      <c r="C343" s="181">
        <v>28</v>
      </c>
      <c r="D343" s="70">
        <v>12.9885793277482</v>
      </c>
      <c r="E343" s="181">
        <v>28</v>
      </c>
      <c r="F343" s="70">
        <v>12.9885793277482</v>
      </c>
      <c r="G343" s="181">
        <v>26</v>
      </c>
      <c r="H343" s="182">
        <v>12.090099138812938</v>
      </c>
      <c r="I343" s="181">
        <v>26</v>
      </c>
      <c r="J343" s="182">
        <v>12.09009914</v>
      </c>
      <c r="K343" s="181">
        <v>26</v>
      </c>
      <c r="L343" s="182">
        <v>12.090099138812899</v>
      </c>
      <c r="M343" s="181">
        <v>23</v>
      </c>
      <c r="N343" s="182">
        <v>10.6950877</v>
      </c>
      <c r="O343" s="181">
        <v>20</v>
      </c>
      <c r="P343" s="182">
        <v>9.3493331588124402</v>
      </c>
      <c r="Q343" s="181">
        <v>19</v>
      </c>
      <c r="R343" s="70">
        <v>8.8818665008718245</v>
      </c>
      <c r="S343" s="181">
        <v>17</v>
      </c>
      <c r="T343" s="70">
        <v>7.9469331849905798</v>
      </c>
      <c r="U343" s="6"/>
      <c r="V343" s="6"/>
      <c r="W343" s="6"/>
      <c r="X343" s="6"/>
      <c r="Y343" s="6"/>
      <c r="Z343" s="6"/>
      <c r="AA343" s="6"/>
      <c r="AB343" s="6"/>
      <c r="AC343" s="6"/>
      <c r="AD343" s="6"/>
      <c r="AE343" s="6"/>
      <c r="AF343" s="6"/>
      <c r="AG343" s="6"/>
      <c r="AH343" s="6"/>
    </row>
    <row r="344" spans="1:34" ht="13.5" customHeight="1">
      <c r="A344" s="179" t="s">
        <v>1290</v>
      </c>
      <c r="B344" s="180" t="s">
        <v>347</v>
      </c>
      <c r="C344" s="181">
        <v>9</v>
      </c>
      <c r="D344" s="70">
        <v>3.4241493842238002</v>
      </c>
      <c r="E344" s="181">
        <v>9</v>
      </c>
      <c r="F344" s="70">
        <v>3.4241493842238002</v>
      </c>
      <c r="G344" s="181">
        <v>8</v>
      </c>
      <c r="H344" s="182">
        <v>3.0522701259061429</v>
      </c>
      <c r="I344" s="181">
        <v>8</v>
      </c>
      <c r="J344" s="182">
        <v>3.0522701259999998</v>
      </c>
      <c r="K344" s="181">
        <v>8</v>
      </c>
      <c r="L344" s="182">
        <v>3.0522701259061402</v>
      </c>
      <c r="M344" s="181">
        <v>7</v>
      </c>
      <c r="N344" s="182">
        <v>2.6707363599999998</v>
      </c>
      <c r="O344" s="181">
        <v>7</v>
      </c>
      <c r="P344" s="182">
        <v>2.66058532877233</v>
      </c>
      <c r="Q344" s="181">
        <v>7</v>
      </c>
      <c r="R344" s="70">
        <v>2.66058532877233</v>
      </c>
      <c r="S344" s="181">
        <v>4</v>
      </c>
      <c r="T344" s="70">
        <v>1.5203344735841886</v>
      </c>
      <c r="U344" s="6"/>
      <c r="V344" s="6"/>
      <c r="W344" s="6"/>
      <c r="X344" s="6"/>
      <c r="Y344" s="6"/>
      <c r="Z344" s="6"/>
      <c r="AA344" s="6"/>
      <c r="AB344" s="6"/>
      <c r="AC344" s="6"/>
      <c r="AD344" s="6"/>
      <c r="AE344" s="6"/>
      <c r="AF344" s="6"/>
      <c r="AG344" s="6"/>
      <c r="AH344" s="6"/>
    </row>
    <row r="345" spans="1:34" ht="13.5" customHeight="1">
      <c r="A345" s="179" t="s">
        <v>1292</v>
      </c>
      <c r="B345" s="180" t="s">
        <v>348</v>
      </c>
      <c r="C345" s="181">
        <v>53</v>
      </c>
      <c r="D345" s="70">
        <v>18.414542624454501</v>
      </c>
      <c r="E345" s="181">
        <v>41</v>
      </c>
      <c r="F345" s="70">
        <v>14.245212218917599</v>
      </c>
      <c r="G345" s="181">
        <v>29</v>
      </c>
      <c r="H345" s="182">
        <v>10.17211927335992</v>
      </c>
      <c r="I345" s="181">
        <v>28</v>
      </c>
      <c r="J345" s="182">
        <v>9.82135654</v>
      </c>
      <c r="K345" s="181">
        <v>24</v>
      </c>
      <c r="L345" s="182">
        <v>8.4183056055392402</v>
      </c>
      <c r="M345" s="181">
        <v>23</v>
      </c>
      <c r="N345" s="182">
        <v>8.0675428720000006</v>
      </c>
      <c r="O345" s="181">
        <v>24</v>
      </c>
      <c r="P345" s="182">
        <v>8.4912469396130792</v>
      </c>
      <c r="Q345" s="181">
        <v>18</v>
      </c>
      <c r="R345" s="70">
        <v>6.3684352047098116</v>
      </c>
      <c r="S345" s="181">
        <v>14</v>
      </c>
      <c r="T345" s="70">
        <v>4.9532273814409651</v>
      </c>
      <c r="U345" s="6"/>
      <c r="V345" s="6"/>
      <c r="W345" s="6"/>
      <c r="X345" s="6"/>
      <c r="Y345" s="6"/>
      <c r="Z345" s="6"/>
      <c r="AA345" s="6"/>
      <c r="AB345" s="6"/>
      <c r="AC345" s="6"/>
      <c r="AD345" s="6"/>
      <c r="AE345" s="6"/>
      <c r="AF345" s="6"/>
      <c r="AG345" s="6"/>
      <c r="AH345" s="6"/>
    </row>
    <row r="346" spans="1:34" ht="13.5" customHeight="1">
      <c r="A346" s="179" t="s">
        <v>1294</v>
      </c>
      <c r="B346" s="180" t="s">
        <v>349</v>
      </c>
      <c r="C346" s="181">
        <v>12</v>
      </c>
      <c r="D346" s="70">
        <v>5.3840390163360698</v>
      </c>
      <c r="E346" s="181">
        <v>12</v>
      </c>
      <c r="F346" s="70">
        <v>5.3840390163360698</v>
      </c>
      <c r="G346" s="181">
        <v>13</v>
      </c>
      <c r="H346" s="182">
        <v>5.8507693761729662</v>
      </c>
      <c r="I346" s="181">
        <v>11</v>
      </c>
      <c r="J346" s="182">
        <v>4.9506510109999997</v>
      </c>
      <c r="K346" s="181">
        <v>11</v>
      </c>
      <c r="L346" s="182">
        <v>4.9506510106078903</v>
      </c>
      <c r="M346" s="181">
        <v>10</v>
      </c>
      <c r="N346" s="182">
        <v>4.5005918280000001</v>
      </c>
      <c r="O346" s="181">
        <v>10</v>
      </c>
      <c r="P346" s="182">
        <v>4.5045856682102299</v>
      </c>
      <c r="Q346" s="181">
        <v>7</v>
      </c>
      <c r="R346" s="70">
        <v>3.1532099677471668</v>
      </c>
      <c r="S346" s="181">
        <v>5</v>
      </c>
      <c r="T346" s="70">
        <v>2.2522928341051189</v>
      </c>
      <c r="U346" s="6"/>
      <c r="V346" s="6"/>
      <c r="W346" s="6"/>
      <c r="X346" s="6"/>
      <c r="Y346" s="6"/>
      <c r="Z346" s="6"/>
      <c r="AA346" s="6"/>
      <c r="AB346" s="6"/>
      <c r="AC346" s="6"/>
      <c r="AD346" s="6"/>
      <c r="AE346" s="6"/>
      <c r="AF346" s="6"/>
      <c r="AG346" s="6"/>
      <c r="AH346" s="6"/>
    </row>
    <row r="347" spans="1:34" ht="13.5" customHeight="1">
      <c r="A347" s="179" t="s">
        <v>1296</v>
      </c>
      <c r="B347" s="180" t="s">
        <v>350</v>
      </c>
      <c r="C347" s="181">
        <v>5</v>
      </c>
      <c r="D347" s="70">
        <v>3.6705868534261299</v>
      </c>
      <c r="E347" s="181">
        <v>5</v>
      </c>
      <c r="F347" s="70">
        <v>3.6705868534261299</v>
      </c>
      <c r="G347" s="181">
        <v>5</v>
      </c>
      <c r="H347" s="182">
        <v>3.6693477367463161</v>
      </c>
      <c r="I347" s="181">
        <v>5</v>
      </c>
      <c r="J347" s="182">
        <v>3.6693477369999998</v>
      </c>
      <c r="K347" s="181">
        <v>5</v>
      </c>
      <c r="L347" s="182">
        <v>3.6693477367463099</v>
      </c>
      <c r="M347" s="181">
        <v>3</v>
      </c>
      <c r="N347" s="182">
        <v>2.2016086420000001</v>
      </c>
      <c r="O347" s="181">
        <v>3</v>
      </c>
      <c r="P347" s="182">
        <v>2.2094564737074598</v>
      </c>
      <c r="Q347" s="181">
        <v>2</v>
      </c>
      <c r="R347" s="70">
        <v>1.4729709824716453</v>
      </c>
      <c r="S347" s="181">
        <v>2</v>
      </c>
      <c r="T347" s="70">
        <v>1.4729709824716455</v>
      </c>
      <c r="U347" s="6"/>
      <c r="V347" s="6"/>
      <c r="W347" s="6"/>
      <c r="X347" s="6"/>
      <c r="Y347" s="6"/>
      <c r="Z347" s="6"/>
      <c r="AA347" s="6"/>
      <c r="AB347" s="6"/>
      <c r="AC347" s="6"/>
      <c r="AD347" s="6"/>
      <c r="AE347" s="6"/>
      <c r="AF347" s="6"/>
      <c r="AG347" s="6"/>
      <c r="AH347" s="6"/>
    </row>
    <row r="348" spans="1:34" ht="13.5" customHeight="1">
      <c r="A348" s="179" t="s">
        <v>1298</v>
      </c>
      <c r="B348" s="180" t="s">
        <v>351</v>
      </c>
      <c r="C348" s="181">
        <v>44</v>
      </c>
      <c r="D348" s="70">
        <v>8.7289463764953297</v>
      </c>
      <c r="E348" s="181">
        <v>39</v>
      </c>
      <c r="F348" s="70">
        <v>7.73702065189359</v>
      </c>
      <c r="G348" s="181">
        <v>39</v>
      </c>
      <c r="H348" s="182">
        <v>7.7996256179703378</v>
      </c>
      <c r="I348" s="181">
        <v>37</v>
      </c>
      <c r="J348" s="182">
        <v>7.3996448170000004</v>
      </c>
      <c r="K348" s="181">
        <v>17</v>
      </c>
      <c r="L348" s="182">
        <v>3.39983680783322</v>
      </c>
      <c r="M348" s="181">
        <v>16</v>
      </c>
      <c r="N348" s="182">
        <v>3.1998464069999999</v>
      </c>
      <c r="O348" s="181">
        <v>16</v>
      </c>
      <c r="P348" s="182">
        <v>3.2124385621124998</v>
      </c>
      <c r="Q348" s="181">
        <v>16</v>
      </c>
      <c r="R348" s="70">
        <v>3.2124385621124998</v>
      </c>
      <c r="S348" s="181">
        <v>15</v>
      </c>
      <c r="T348" s="70">
        <v>3.0116611519804684</v>
      </c>
      <c r="U348" s="6"/>
      <c r="V348" s="6"/>
      <c r="W348" s="6"/>
      <c r="X348" s="6"/>
      <c r="Y348" s="6"/>
      <c r="Z348" s="6"/>
      <c r="AA348" s="6"/>
      <c r="AB348" s="6"/>
      <c r="AC348" s="6"/>
      <c r="AD348" s="6"/>
      <c r="AE348" s="6"/>
      <c r="AF348" s="6"/>
      <c r="AG348" s="6"/>
      <c r="AH348" s="6"/>
    </row>
    <row r="349" spans="1:34" ht="29.25" customHeight="1">
      <c r="A349" s="179" t="s">
        <v>1300</v>
      </c>
      <c r="B349" s="183" t="s">
        <v>24</v>
      </c>
      <c r="C349" s="184">
        <v>70</v>
      </c>
      <c r="D349" s="185">
        <v>8.6343429758386403</v>
      </c>
      <c r="E349" s="184">
        <v>63</v>
      </c>
      <c r="F349" s="185">
        <v>7.7709086782547798</v>
      </c>
      <c r="G349" s="184">
        <v>65</v>
      </c>
      <c r="H349" s="186">
        <v>8.1009503037856359</v>
      </c>
      <c r="I349" s="184">
        <v>62</v>
      </c>
      <c r="J349" s="186">
        <v>7.7270602897647613</v>
      </c>
      <c r="K349" s="184">
        <v>58</v>
      </c>
      <c r="L349" s="186">
        <v>7.2285402710702593</v>
      </c>
      <c r="M349" s="184">
        <v>48</v>
      </c>
      <c r="N349" s="186">
        <v>5.9822402243340083</v>
      </c>
      <c r="O349" s="184">
        <v>48</v>
      </c>
      <c r="P349" s="186">
        <v>6.0355645641945159</v>
      </c>
      <c r="Q349" s="184">
        <v>44</v>
      </c>
      <c r="R349" s="185">
        <v>5.5326008505116393</v>
      </c>
      <c r="S349" s="184">
        <v>40</v>
      </c>
      <c r="T349" s="185">
        <v>5.0296371368287636</v>
      </c>
      <c r="U349" s="6"/>
      <c r="V349" s="6"/>
      <c r="W349" s="6"/>
      <c r="X349" s="6"/>
      <c r="Y349" s="6"/>
      <c r="Z349" s="6"/>
      <c r="AA349" s="6"/>
      <c r="AB349" s="6"/>
      <c r="AC349" s="6"/>
      <c r="AD349" s="6"/>
      <c r="AE349" s="6"/>
      <c r="AF349" s="6"/>
      <c r="AG349" s="6"/>
      <c r="AH349" s="6"/>
    </row>
    <row r="350" spans="1:34" ht="13.5" customHeight="1">
      <c r="A350" s="179" t="s">
        <v>1302</v>
      </c>
      <c r="B350" s="180" t="s">
        <v>84</v>
      </c>
      <c r="C350" s="181">
        <v>17</v>
      </c>
      <c r="D350" s="70">
        <v>11.4802809292274</v>
      </c>
      <c r="E350" s="181">
        <v>13</v>
      </c>
      <c r="F350" s="70">
        <v>8.7790383576445201</v>
      </c>
      <c r="G350" s="181">
        <v>13</v>
      </c>
      <c r="H350" s="182">
        <v>8.8868228924557719</v>
      </c>
      <c r="I350" s="181">
        <v>11</v>
      </c>
      <c r="J350" s="182">
        <v>7.5196193710000001</v>
      </c>
      <c r="K350" s="181">
        <v>10</v>
      </c>
      <c r="L350" s="182">
        <v>6.8360176095813596</v>
      </c>
      <c r="M350" s="181">
        <v>8</v>
      </c>
      <c r="N350" s="182">
        <v>5.4688140880000002</v>
      </c>
      <c r="O350" s="181">
        <v>8</v>
      </c>
      <c r="P350" s="182">
        <v>5.5433524809966901</v>
      </c>
      <c r="Q350" s="181">
        <v>8</v>
      </c>
      <c r="R350" s="70">
        <v>5.5433524809966954</v>
      </c>
      <c r="S350" s="181">
        <v>8</v>
      </c>
      <c r="T350" s="70">
        <v>5.5433524809966945</v>
      </c>
      <c r="U350" s="6"/>
      <c r="V350" s="6"/>
      <c r="W350" s="6"/>
      <c r="X350" s="6"/>
      <c r="Y350" s="6"/>
      <c r="Z350" s="6"/>
      <c r="AA350" s="6"/>
      <c r="AB350" s="6"/>
      <c r="AC350" s="6"/>
      <c r="AD350" s="6"/>
      <c r="AE350" s="6"/>
      <c r="AF350" s="6"/>
      <c r="AG350" s="6"/>
      <c r="AH350" s="6"/>
    </row>
    <row r="351" spans="1:34" ht="13.5" customHeight="1">
      <c r="A351" s="179" t="s">
        <v>1304</v>
      </c>
      <c r="B351" s="180" t="s">
        <v>85</v>
      </c>
      <c r="C351" s="181">
        <v>10</v>
      </c>
      <c r="D351" s="70">
        <v>7.5000187500468698</v>
      </c>
      <c r="E351" s="181">
        <v>9</v>
      </c>
      <c r="F351" s="70">
        <v>6.7500168750421903</v>
      </c>
      <c r="G351" s="181">
        <v>10</v>
      </c>
      <c r="H351" s="182">
        <v>7.6100604999809747</v>
      </c>
      <c r="I351" s="181">
        <v>10</v>
      </c>
      <c r="J351" s="182">
        <v>7.6100605000000003</v>
      </c>
      <c r="K351" s="181">
        <v>10</v>
      </c>
      <c r="L351" s="182">
        <v>7.6100604999809702</v>
      </c>
      <c r="M351" s="181">
        <v>10</v>
      </c>
      <c r="N351" s="182">
        <v>7.6100605000000003</v>
      </c>
      <c r="O351" s="181">
        <v>10</v>
      </c>
      <c r="P351" s="182">
        <v>7.6670653540650697</v>
      </c>
      <c r="Q351" s="181">
        <v>8</v>
      </c>
      <c r="R351" s="70">
        <v>6.1336522832520632</v>
      </c>
      <c r="S351" s="181">
        <v>7</v>
      </c>
      <c r="T351" s="70">
        <v>5.3669457478455538</v>
      </c>
      <c r="U351" s="6"/>
      <c r="V351" s="6"/>
      <c r="W351" s="6"/>
      <c r="X351" s="6"/>
      <c r="Y351" s="6"/>
      <c r="Z351" s="6"/>
      <c r="AA351" s="6"/>
      <c r="AB351" s="6"/>
      <c r="AC351" s="6"/>
      <c r="AD351" s="6"/>
      <c r="AE351" s="6"/>
      <c r="AF351" s="6"/>
      <c r="AG351" s="6"/>
      <c r="AH351" s="6"/>
    </row>
    <row r="352" spans="1:34" ht="13.5" customHeight="1">
      <c r="A352" s="179" t="s">
        <v>1306</v>
      </c>
      <c r="B352" s="180" t="s">
        <v>86</v>
      </c>
      <c r="C352" s="181">
        <v>13</v>
      </c>
      <c r="D352" s="70">
        <v>15.608116220434599</v>
      </c>
      <c r="E352" s="181">
        <v>12</v>
      </c>
      <c r="F352" s="70">
        <v>14.4074918957858</v>
      </c>
      <c r="G352" s="181">
        <v>13</v>
      </c>
      <c r="H352" s="182">
        <v>15.793757820947382</v>
      </c>
      <c r="I352" s="181">
        <v>12</v>
      </c>
      <c r="J352" s="182">
        <v>14.578853369999999</v>
      </c>
      <c r="K352" s="181">
        <v>12</v>
      </c>
      <c r="L352" s="182">
        <v>14.5788533731822</v>
      </c>
      <c r="M352" s="181">
        <v>8</v>
      </c>
      <c r="N352" s="182">
        <v>9.7192355819999996</v>
      </c>
      <c r="O352" s="181">
        <v>8</v>
      </c>
      <c r="P352" s="182">
        <v>9.7925209621151801</v>
      </c>
      <c r="Q352" s="181">
        <v>8</v>
      </c>
      <c r="R352" s="70">
        <v>9.7925209621151836</v>
      </c>
      <c r="S352" s="181">
        <v>8</v>
      </c>
      <c r="T352" s="70">
        <v>9.7925209621151854</v>
      </c>
      <c r="U352" s="6"/>
      <c r="V352" s="6"/>
      <c r="W352" s="6"/>
      <c r="X352" s="6"/>
      <c r="Y352" s="6"/>
      <c r="Z352" s="6"/>
      <c r="AA352" s="6"/>
      <c r="AB352" s="6"/>
      <c r="AC352" s="6"/>
      <c r="AD352" s="6"/>
      <c r="AE352" s="6"/>
      <c r="AF352" s="6"/>
      <c r="AG352" s="6"/>
      <c r="AH352" s="6"/>
    </row>
    <row r="353" spans="1:34" ht="13.5" customHeight="1">
      <c r="A353" s="179" t="s">
        <v>1308</v>
      </c>
      <c r="B353" s="180" t="s">
        <v>87</v>
      </c>
      <c r="C353" s="181">
        <v>7</v>
      </c>
      <c r="D353" s="70">
        <v>7.1304879291025802</v>
      </c>
      <c r="E353" s="181">
        <v>6</v>
      </c>
      <c r="F353" s="70">
        <v>6.1118467963736398</v>
      </c>
      <c r="G353" s="181">
        <v>6</v>
      </c>
      <c r="H353" s="182">
        <v>6.1763343455659063</v>
      </c>
      <c r="I353" s="181">
        <v>6</v>
      </c>
      <c r="J353" s="182">
        <v>6.176334346</v>
      </c>
      <c r="K353" s="181">
        <v>6</v>
      </c>
      <c r="L353" s="182">
        <v>6.1763343455659001</v>
      </c>
      <c r="M353" s="181">
        <v>6</v>
      </c>
      <c r="N353" s="182">
        <v>6.176334346</v>
      </c>
      <c r="O353" s="181">
        <v>6</v>
      </c>
      <c r="P353" s="182">
        <v>6.2428467381125703</v>
      </c>
      <c r="Q353" s="181">
        <v>4</v>
      </c>
      <c r="R353" s="70">
        <v>4.1618978254083858</v>
      </c>
      <c r="S353" s="181">
        <v>3</v>
      </c>
      <c r="T353" s="70">
        <v>3.12142336905629</v>
      </c>
      <c r="U353" s="6"/>
      <c r="V353" s="6"/>
      <c r="W353" s="6"/>
      <c r="X353" s="6"/>
      <c r="Y353" s="6"/>
      <c r="Z353" s="6"/>
      <c r="AA353" s="6"/>
      <c r="AB353" s="6"/>
      <c r="AC353" s="6"/>
      <c r="AD353" s="6"/>
      <c r="AE353" s="6"/>
      <c r="AF353" s="6"/>
      <c r="AG353" s="6"/>
      <c r="AH353" s="6"/>
    </row>
    <row r="354" spans="1:34" ht="13.5" customHeight="1">
      <c r="A354" s="179" t="s">
        <v>1310</v>
      </c>
      <c r="B354" s="180" t="s">
        <v>88</v>
      </c>
      <c r="C354" s="181">
        <v>2</v>
      </c>
      <c r="D354" s="70">
        <v>2.2741227571464302</v>
      </c>
      <c r="E354" s="181">
        <v>2</v>
      </c>
      <c r="F354" s="70">
        <v>2.2741227571464302</v>
      </c>
      <c r="G354" s="181">
        <v>2</v>
      </c>
      <c r="H354" s="182">
        <v>2.29874488529263</v>
      </c>
      <c r="I354" s="181">
        <v>2</v>
      </c>
      <c r="J354" s="182">
        <v>2.2987448850000001</v>
      </c>
      <c r="K354" s="181">
        <v>1</v>
      </c>
      <c r="L354" s="182">
        <v>1.1493724426463101</v>
      </c>
      <c r="M354" s="181">
        <v>1</v>
      </c>
      <c r="N354" s="182">
        <v>1.1493724430000001</v>
      </c>
      <c r="O354" s="181">
        <v>1</v>
      </c>
      <c r="P354" s="182">
        <v>1.15981025504227</v>
      </c>
      <c r="Q354" s="181">
        <v>1</v>
      </c>
      <c r="R354" s="70">
        <v>1.1598102550422751</v>
      </c>
      <c r="S354" s="181">
        <v>1</v>
      </c>
      <c r="T354" s="70">
        <v>1.1598102550422751</v>
      </c>
      <c r="U354" s="6"/>
      <c r="V354" s="6"/>
      <c r="W354" s="6"/>
      <c r="X354" s="6"/>
      <c r="Y354" s="6"/>
      <c r="Z354" s="6"/>
      <c r="AA354" s="6"/>
      <c r="AB354" s="6"/>
      <c r="AC354" s="6"/>
      <c r="AD354" s="6"/>
      <c r="AE354" s="6"/>
      <c r="AF354" s="6"/>
      <c r="AG354" s="6"/>
      <c r="AH354" s="6"/>
    </row>
    <row r="355" spans="1:34" ht="13.5" customHeight="1">
      <c r="A355" s="179" t="s">
        <v>1312</v>
      </c>
      <c r="B355" s="180" t="s">
        <v>89</v>
      </c>
      <c r="C355" s="181">
        <v>5</v>
      </c>
      <c r="D355" s="70">
        <v>3.7026340538659199</v>
      </c>
      <c r="E355" s="181">
        <v>5</v>
      </c>
      <c r="F355" s="70">
        <v>3.7026340538659199</v>
      </c>
      <c r="G355" s="181">
        <v>5</v>
      </c>
      <c r="H355" s="182">
        <v>3.7268099252401927</v>
      </c>
      <c r="I355" s="181">
        <v>5</v>
      </c>
      <c r="J355" s="182">
        <v>3.726809925</v>
      </c>
      <c r="K355" s="181">
        <v>3</v>
      </c>
      <c r="L355" s="182">
        <v>2.2360859551441101</v>
      </c>
      <c r="M355" s="181">
        <v>1</v>
      </c>
      <c r="N355" s="182">
        <v>0.74536198499999995</v>
      </c>
      <c r="O355" s="181">
        <v>1</v>
      </c>
      <c r="P355" s="182">
        <v>0.75276263888470596</v>
      </c>
      <c r="Q355" s="181">
        <v>1</v>
      </c>
      <c r="R355" s="70">
        <v>0.75276263888470685</v>
      </c>
      <c r="S355" s="181">
        <v>1</v>
      </c>
      <c r="T355" s="70">
        <v>0.75276263888470685</v>
      </c>
      <c r="U355" s="6"/>
      <c r="V355" s="6"/>
      <c r="W355" s="6"/>
      <c r="X355" s="6"/>
      <c r="Y355" s="6"/>
      <c r="Z355" s="6"/>
      <c r="AA355" s="6"/>
      <c r="AB355" s="6"/>
      <c r="AC355" s="6"/>
      <c r="AD355" s="6"/>
      <c r="AE355" s="6"/>
      <c r="AF355" s="6"/>
      <c r="AG355" s="6"/>
      <c r="AH355" s="6"/>
    </row>
    <row r="356" spans="1:34" ht="13.5" customHeight="1">
      <c r="A356" s="179" t="s">
        <v>1314</v>
      </c>
      <c r="B356" s="180" t="s">
        <v>90</v>
      </c>
      <c r="C356" s="181">
        <v>6</v>
      </c>
      <c r="D356" s="70">
        <v>8.7312097091051992</v>
      </c>
      <c r="E356" s="181">
        <v>6</v>
      </c>
      <c r="F356" s="70">
        <v>8.7312097091051992</v>
      </c>
      <c r="G356" s="181">
        <v>6</v>
      </c>
      <c r="H356" s="182">
        <v>8.7890195848653079</v>
      </c>
      <c r="I356" s="181">
        <v>6</v>
      </c>
      <c r="J356" s="182">
        <v>8.7890195850000001</v>
      </c>
      <c r="K356" s="181">
        <v>6</v>
      </c>
      <c r="L356" s="182">
        <v>8.7890195848653008</v>
      </c>
      <c r="M356" s="181">
        <v>6</v>
      </c>
      <c r="N356" s="182">
        <v>8.7890195850000001</v>
      </c>
      <c r="O356" s="181">
        <v>6</v>
      </c>
      <c r="P356" s="182">
        <v>8.8050129873941501</v>
      </c>
      <c r="Q356" s="181">
        <v>6</v>
      </c>
      <c r="R356" s="70">
        <v>8.8050129873941572</v>
      </c>
      <c r="S356" s="181">
        <v>6</v>
      </c>
      <c r="T356" s="70">
        <v>8.8050129873941572</v>
      </c>
      <c r="U356" s="6"/>
      <c r="V356" s="6"/>
      <c r="W356" s="6"/>
      <c r="X356" s="6"/>
      <c r="Y356" s="6"/>
      <c r="Z356" s="6"/>
      <c r="AA356" s="6"/>
      <c r="AB356" s="6"/>
      <c r="AC356" s="6"/>
      <c r="AD356" s="6"/>
      <c r="AE356" s="6"/>
      <c r="AF356" s="6"/>
      <c r="AG356" s="6"/>
      <c r="AH356" s="6"/>
    </row>
    <row r="357" spans="1:34" ht="13.5" customHeight="1">
      <c r="A357" s="179" t="s">
        <v>1316</v>
      </c>
      <c r="B357" s="180" t="s">
        <v>91</v>
      </c>
      <c r="C357" s="181">
        <v>10</v>
      </c>
      <c r="D357" s="70">
        <v>17.812928623594999</v>
      </c>
      <c r="E357" s="181">
        <v>10</v>
      </c>
      <c r="F357" s="70">
        <v>17.812928623594999</v>
      </c>
      <c r="G357" s="181">
        <v>10</v>
      </c>
      <c r="H357" s="182">
        <v>17.922431715535165</v>
      </c>
      <c r="I357" s="181">
        <v>10</v>
      </c>
      <c r="J357" s="182">
        <v>17.922431719999999</v>
      </c>
      <c r="K357" s="181">
        <v>10</v>
      </c>
      <c r="L357" s="182">
        <v>17.922431715535101</v>
      </c>
      <c r="M357" s="181">
        <v>8</v>
      </c>
      <c r="N357" s="182">
        <v>14.33794537</v>
      </c>
      <c r="O357" s="181">
        <v>8</v>
      </c>
      <c r="P357" s="182">
        <v>14.4071459443884</v>
      </c>
      <c r="Q357" s="181">
        <v>8</v>
      </c>
      <c r="R357" s="70">
        <v>14.407145944388418</v>
      </c>
      <c r="S357" s="181">
        <v>6</v>
      </c>
      <c r="T357" s="70">
        <v>10.805359458291312</v>
      </c>
      <c r="U357" s="6"/>
      <c r="V357" s="6"/>
      <c r="W357" s="6"/>
      <c r="X357" s="6"/>
      <c r="Y357" s="6"/>
      <c r="Z357" s="6"/>
      <c r="AA357" s="6"/>
      <c r="AB357" s="6"/>
      <c r="AC357" s="6"/>
      <c r="AD357" s="6"/>
      <c r="AE357" s="6"/>
      <c r="AF357" s="6"/>
      <c r="AG357" s="6"/>
      <c r="AH357" s="6"/>
    </row>
    <row r="358" spans="1:34" ht="29.25" customHeight="1">
      <c r="A358" s="179" t="s">
        <v>1318</v>
      </c>
      <c r="B358" s="183" t="s">
        <v>27</v>
      </c>
      <c r="C358" s="184">
        <v>48</v>
      </c>
      <c r="D358" s="185">
        <v>7.49239054085694</v>
      </c>
      <c r="E358" s="184">
        <v>47</v>
      </c>
      <c r="F358" s="185">
        <v>7.3362990712557599</v>
      </c>
      <c r="G358" s="184">
        <v>51</v>
      </c>
      <c r="H358" s="186">
        <v>8.005399720595852</v>
      </c>
      <c r="I358" s="184">
        <v>51</v>
      </c>
      <c r="J358" s="186">
        <v>8.005399720595852</v>
      </c>
      <c r="K358" s="184">
        <v>50</v>
      </c>
      <c r="L358" s="186">
        <v>7.8484310986233847</v>
      </c>
      <c r="M358" s="184">
        <v>46</v>
      </c>
      <c r="N358" s="186">
        <v>7.2205566107335137</v>
      </c>
      <c r="O358" s="184">
        <v>45</v>
      </c>
      <c r="P358" s="186">
        <v>7.1027435530764347</v>
      </c>
      <c r="Q358" s="184">
        <v>44</v>
      </c>
      <c r="R358" s="185">
        <v>6.9449048074525148</v>
      </c>
      <c r="S358" s="184">
        <v>42</v>
      </c>
      <c r="T358" s="185">
        <v>6.6292273162046724</v>
      </c>
      <c r="U358" s="6"/>
      <c r="V358" s="6"/>
      <c r="W358" s="6"/>
      <c r="X358" s="6"/>
      <c r="Y358" s="6"/>
      <c r="Z358" s="6"/>
      <c r="AA358" s="6"/>
      <c r="AB358" s="6"/>
      <c r="AC358" s="6"/>
      <c r="AD358" s="6"/>
      <c r="AE358" s="6"/>
      <c r="AF358" s="6"/>
      <c r="AG358" s="6"/>
      <c r="AH358" s="6"/>
    </row>
    <row r="359" spans="1:34" ht="13.5" customHeight="1">
      <c r="A359" s="179" t="s">
        <v>1320</v>
      </c>
      <c r="B359" s="180" t="s">
        <v>121</v>
      </c>
      <c r="C359" s="181">
        <v>6</v>
      </c>
      <c r="D359" s="70">
        <v>5.1704971433003299</v>
      </c>
      <c r="E359" s="181">
        <v>6</v>
      </c>
      <c r="F359" s="70">
        <v>5.1704971433003299</v>
      </c>
      <c r="G359" s="181">
        <v>7</v>
      </c>
      <c r="H359" s="182">
        <v>6.0186060908293637</v>
      </c>
      <c r="I359" s="181">
        <v>5</v>
      </c>
      <c r="J359" s="182">
        <v>4.2990043509999998</v>
      </c>
      <c r="K359" s="181">
        <v>5</v>
      </c>
      <c r="L359" s="182">
        <v>4.2990043505923996</v>
      </c>
      <c r="M359" s="181">
        <v>3</v>
      </c>
      <c r="N359" s="182">
        <v>2.5794026099999998</v>
      </c>
      <c r="O359" s="181">
        <v>3</v>
      </c>
      <c r="P359" s="182">
        <v>2.5621316935690399</v>
      </c>
      <c r="Q359" s="181">
        <v>3</v>
      </c>
      <c r="R359" s="70">
        <v>2.5621316935690497</v>
      </c>
      <c r="S359" s="181">
        <v>3</v>
      </c>
      <c r="T359" s="70">
        <v>2.5621316935690492</v>
      </c>
      <c r="U359" s="6"/>
      <c r="V359" s="6"/>
      <c r="W359" s="6"/>
      <c r="X359" s="6"/>
      <c r="Y359" s="6"/>
      <c r="Z359" s="6"/>
      <c r="AA359" s="6"/>
      <c r="AB359" s="6"/>
      <c r="AC359" s="6"/>
      <c r="AD359" s="6"/>
      <c r="AE359" s="6"/>
      <c r="AF359" s="6"/>
      <c r="AG359" s="6"/>
      <c r="AH359" s="6"/>
    </row>
    <row r="360" spans="1:34" ht="13.5" customHeight="1">
      <c r="A360" s="179" t="s">
        <v>1322</v>
      </c>
      <c r="B360" s="180" t="s">
        <v>122</v>
      </c>
      <c r="C360" s="181">
        <v>3</v>
      </c>
      <c r="D360" s="70">
        <v>3.3235841531507599</v>
      </c>
      <c r="E360" s="181">
        <v>3</v>
      </c>
      <c r="F360" s="70">
        <v>3.3235841531507599</v>
      </c>
      <c r="G360" s="181">
        <v>5</v>
      </c>
      <c r="H360" s="182">
        <v>5.5640871558612091</v>
      </c>
      <c r="I360" s="181">
        <v>5</v>
      </c>
      <c r="J360" s="182">
        <v>5.5640871560000003</v>
      </c>
      <c r="K360" s="181">
        <v>5</v>
      </c>
      <c r="L360" s="182">
        <v>5.5640871558612002</v>
      </c>
      <c r="M360" s="181">
        <v>4</v>
      </c>
      <c r="N360" s="182">
        <v>4.4512697250000004</v>
      </c>
      <c r="O360" s="181">
        <v>4</v>
      </c>
      <c r="P360" s="182">
        <v>4.4932713261890296</v>
      </c>
      <c r="Q360" s="181">
        <v>4</v>
      </c>
      <c r="R360" s="70">
        <v>4.4932713261890322</v>
      </c>
      <c r="S360" s="181">
        <v>4</v>
      </c>
      <c r="T360" s="70">
        <v>4.4932713261890322</v>
      </c>
      <c r="U360" s="6"/>
      <c r="V360" s="6"/>
      <c r="W360" s="6"/>
      <c r="X360" s="6"/>
      <c r="Y360" s="6"/>
      <c r="Z360" s="6"/>
      <c r="AA360" s="6"/>
      <c r="AB360" s="6"/>
      <c r="AC360" s="6"/>
      <c r="AD360" s="6"/>
      <c r="AE360" s="6"/>
      <c r="AF360" s="6"/>
      <c r="AG360" s="6"/>
      <c r="AH360" s="6"/>
    </row>
    <row r="361" spans="1:34" ht="13.5" customHeight="1">
      <c r="A361" s="179" t="s">
        <v>1324</v>
      </c>
      <c r="B361" s="180" t="s">
        <v>123</v>
      </c>
      <c r="C361" s="181">
        <v>3</v>
      </c>
      <c r="D361" s="70">
        <v>3.4440400886266298</v>
      </c>
      <c r="E361" s="181">
        <v>4</v>
      </c>
      <c r="F361" s="70">
        <v>4.5920534515021796</v>
      </c>
      <c r="G361" s="181">
        <v>4</v>
      </c>
      <c r="H361" s="182">
        <v>4.6087727990229403</v>
      </c>
      <c r="I361" s="181">
        <v>4</v>
      </c>
      <c r="J361" s="182">
        <v>4.6087727989999996</v>
      </c>
      <c r="K361" s="181">
        <v>3</v>
      </c>
      <c r="L361" s="182">
        <v>3.4565795992671999</v>
      </c>
      <c r="M361" s="181">
        <v>2</v>
      </c>
      <c r="N361" s="182">
        <v>2.3043863999999998</v>
      </c>
      <c r="O361" s="181">
        <v>2</v>
      </c>
      <c r="P361" s="182">
        <v>2.3109899125290299</v>
      </c>
      <c r="Q361" s="181">
        <v>2</v>
      </c>
      <c r="R361" s="70">
        <v>2.3109899125290321</v>
      </c>
      <c r="S361" s="181">
        <v>1</v>
      </c>
      <c r="T361" s="70">
        <v>1.1554949562645158</v>
      </c>
      <c r="U361" s="6"/>
      <c r="V361" s="6"/>
      <c r="W361" s="6"/>
      <c r="X361" s="6"/>
      <c r="Y361" s="6"/>
      <c r="Z361" s="6"/>
      <c r="AA361" s="6"/>
      <c r="AB361" s="6"/>
      <c r="AC361" s="6"/>
      <c r="AD361" s="6"/>
      <c r="AE361" s="6"/>
      <c r="AF361" s="6"/>
      <c r="AG361" s="6"/>
      <c r="AH361" s="6"/>
    </row>
    <row r="362" spans="1:34" ht="13.5" customHeight="1">
      <c r="A362" s="179" t="s">
        <v>1326</v>
      </c>
      <c r="B362" s="180" t="s">
        <v>124</v>
      </c>
      <c r="C362" s="181">
        <v>11</v>
      </c>
      <c r="D362" s="70">
        <v>8.4805217833766307</v>
      </c>
      <c r="E362" s="181">
        <v>9</v>
      </c>
      <c r="F362" s="70">
        <v>6.93860873185361</v>
      </c>
      <c r="G362" s="181">
        <v>9</v>
      </c>
      <c r="H362" s="182">
        <v>6.9698283873365954</v>
      </c>
      <c r="I362" s="181">
        <v>9</v>
      </c>
      <c r="J362" s="182">
        <v>6.9698283869999997</v>
      </c>
      <c r="K362" s="181">
        <v>9</v>
      </c>
      <c r="L362" s="182">
        <v>6.96982838733659</v>
      </c>
      <c r="M362" s="181">
        <v>9</v>
      </c>
      <c r="N362" s="182">
        <v>6.9698283869999997</v>
      </c>
      <c r="O362" s="181">
        <v>8</v>
      </c>
      <c r="P362" s="182">
        <v>6.1878794910469104</v>
      </c>
      <c r="Q362" s="181">
        <v>7</v>
      </c>
      <c r="R362" s="70">
        <v>5.4143945546660479</v>
      </c>
      <c r="S362" s="181">
        <v>6</v>
      </c>
      <c r="T362" s="70">
        <v>4.6409096182851837</v>
      </c>
      <c r="U362" s="6"/>
      <c r="V362" s="6"/>
      <c r="W362" s="6"/>
      <c r="X362" s="6"/>
      <c r="Y362" s="6"/>
      <c r="Z362" s="6"/>
      <c r="AA362" s="6"/>
      <c r="AB362" s="6"/>
      <c r="AC362" s="6"/>
      <c r="AD362" s="6"/>
      <c r="AE362" s="6"/>
      <c r="AF362" s="6"/>
      <c r="AG362" s="6"/>
      <c r="AH362" s="6"/>
    </row>
    <row r="363" spans="1:34" ht="13.5" customHeight="1">
      <c r="A363" s="179" t="s">
        <v>1328</v>
      </c>
      <c r="B363" s="180" t="s">
        <v>125</v>
      </c>
      <c r="C363" s="181">
        <v>23</v>
      </c>
      <c r="D363" s="70">
        <v>19.023514718410599</v>
      </c>
      <c r="E363" s="181">
        <v>23</v>
      </c>
      <c r="F363" s="70">
        <v>19.023514718410599</v>
      </c>
      <c r="G363" s="181">
        <v>23</v>
      </c>
      <c r="H363" s="182">
        <v>19.172418392184323</v>
      </c>
      <c r="I363" s="181">
        <v>25</v>
      </c>
      <c r="J363" s="182">
        <v>20.839585209999999</v>
      </c>
      <c r="K363" s="181">
        <v>25</v>
      </c>
      <c r="L363" s="182">
        <v>20.839585208896001</v>
      </c>
      <c r="M363" s="181">
        <v>25</v>
      </c>
      <c r="N363" s="182">
        <v>20.839585209999999</v>
      </c>
      <c r="O363" s="181">
        <v>25</v>
      </c>
      <c r="P363" s="182">
        <v>21.005049613927099</v>
      </c>
      <c r="Q363" s="181">
        <v>25</v>
      </c>
      <c r="R363" s="70">
        <v>21.005049613927188</v>
      </c>
      <c r="S363" s="181">
        <v>25</v>
      </c>
      <c r="T363" s="70">
        <v>21.005049613927188</v>
      </c>
      <c r="U363" s="6"/>
      <c r="V363" s="6"/>
      <c r="W363" s="6"/>
      <c r="X363" s="6"/>
      <c r="Y363" s="6"/>
      <c r="Z363" s="6"/>
      <c r="AA363" s="6"/>
      <c r="AB363" s="6"/>
      <c r="AC363" s="6"/>
      <c r="AD363" s="6"/>
      <c r="AE363" s="6"/>
      <c r="AF363" s="6"/>
      <c r="AG363" s="6"/>
      <c r="AH363" s="6"/>
    </row>
    <row r="364" spans="1:34" ht="13.5" customHeight="1">
      <c r="A364" s="179" t="s">
        <v>1330</v>
      </c>
      <c r="B364" s="180" t="s">
        <v>126</v>
      </c>
      <c r="C364" s="181">
        <v>2</v>
      </c>
      <c r="D364" s="70">
        <v>2.0698791190594501</v>
      </c>
      <c r="E364" s="181">
        <v>2</v>
      </c>
      <c r="F364" s="70">
        <v>2.0698791190594501</v>
      </c>
      <c r="G364" s="181">
        <v>3</v>
      </c>
      <c r="H364" s="182">
        <v>3.1572632841852681</v>
      </c>
      <c r="I364" s="181">
        <v>3</v>
      </c>
      <c r="J364" s="182">
        <v>3.1572632839999999</v>
      </c>
      <c r="K364" s="181">
        <v>3</v>
      </c>
      <c r="L364" s="182">
        <v>3.1572632841852601</v>
      </c>
      <c r="M364" s="181">
        <v>3</v>
      </c>
      <c r="N364" s="182">
        <v>3.1572632839999999</v>
      </c>
      <c r="O364" s="181">
        <v>3</v>
      </c>
      <c r="P364" s="182">
        <v>3.2397758075141199</v>
      </c>
      <c r="Q364" s="181">
        <v>3</v>
      </c>
      <c r="R364" s="70">
        <v>3.2397758075141203</v>
      </c>
      <c r="S364" s="181">
        <v>3</v>
      </c>
      <c r="T364" s="70">
        <v>3.2397758075141203</v>
      </c>
      <c r="U364" s="6"/>
      <c r="V364" s="6"/>
      <c r="W364" s="6"/>
      <c r="X364" s="6"/>
      <c r="Y364" s="6"/>
      <c r="Z364" s="6"/>
      <c r="AA364" s="6"/>
      <c r="AB364" s="6"/>
      <c r="AC364" s="6"/>
      <c r="AD364" s="6"/>
      <c r="AE364" s="6"/>
      <c r="AF364" s="6"/>
      <c r="AG364" s="6"/>
      <c r="AH364" s="6"/>
    </row>
    <row r="365" spans="1:34" ht="29.25" customHeight="1">
      <c r="A365" s="179" t="s">
        <v>1332</v>
      </c>
      <c r="B365" s="183" t="s">
        <v>43</v>
      </c>
      <c r="C365" s="184">
        <v>35</v>
      </c>
      <c r="D365" s="185">
        <v>6.20731363427572</v>
      </c>
      <c r="E365" s="184">
        <v>29</v>
      </c>
      <c r="F365" s="185">
        <v>5.1432027255427402</v>
      </c>
      <c r="G365" s="184">
        <v>28</v>
      </c>
      <c r="H365" s="186">
        <v>4.9802125483569748</v>
      </c>
      <c r="I365" s="184">
        <v>24</v>
      </c>
      <c r="J365" s="186">
        <v>4.2687536128774068</v>
      </c>
      <c r="K365" s="184">
        <v>22</v>
      </c>
      <c r="L365" s="186">
        <v>3.9130241451376229</v>
      </c>
      <c r="M365" s="184">
        <v>21</v>
      </c>
      <c r="N365" s="186">
        <v>3.7351594112677309</v>
      </c>
      <c r="O365" s="184">
        <v>19</v>
      </c>
      <c r="P365" s="186">
        <v>3.3965023176659237</v>
      </c>
      <c r="Q365" s="184">
        <v>17</v>
      </c>
      <c r="R365" s="185">
        <v>3.0389757579116159</v>
      </c>
      <c r="S365" s="184">
        <v>13</v>
      </c>
      <c r="T365" s="185">
        <v>2.3239226384030003</v>
      </c>
      <c r="U365" s="6"/>
      <c r="V365" s="6"/>
      <c r="W365" s="6"/>
      <c r="X365" s="6"/>
      <c r="Y365" s="6"/>
      <c r="Z365" s="6"/>
      <c r="AA365" s="6"/>
      <c r="AB365" s="6"/>
      <c r="AC365" s="6"/>
      <c r="AD365" s="6"/>
      <c r="AE365" s="6"/>
      <c r="AF365" s="6"/>
      <c r="AG365" s="6"/>
      <c r="AH365" s="6"/>
    </row>
    <row r="366" spans="1:34" ht="13.5" customHeight="1">
      <c r="A366" s="179" t="s">
        <v>1334</v>
      </c>
      <c r="B366" s="180" t="s">
        <v>323</v>
      </c>
      <c r="C366" s="181">
        <v>6</v>
      </c>
      <c r="D366" s="70">
        <v>5.15960374243258</v>
      </c>
      <c r="E366" s="181">
        <v>6</v>
      </c>
      <c r="F366" s="70">
        <v>5.15960374243258</v>
      </c>
      <c r="G366" s="181">
        <v>6</v>
      </c>
      <c r="H366" s="182">
        <v>5.1908951698720447</v>
      </c>
      <c r="I366" s="181">
        <v>6</v>
      </c>
      <c r="J366" s="182">
        <v>5.1908951700000001</v>
      </c>
      <c r="K366" s="181">
        <v>5</v>
      </c>
      <c r="L366" s="182">
        <v>4.32574597489337</v>
      </c>
      <c r="M366" s="181">
        <v>5</v>
      </c>
      <c r="N366" s="182">
        <v>4.3257459750000002</v>
      </c>
      <c r="O366" s="181">
        <v>5</v>
      </c>
      <c r="P366" s="182">
        <v>4.3523298021430801</v>
      </c>
      <c r="Q366" s="181">
        <v>5</v>
      </c>
      <c r="R366" s="70">
        <v>4.3523298021430872</v>
      </c>
      <c r="S366" s="181">
        <v>4</v>
      </c>
      <c r="T366" s="70">
        <v>3.4818638417144694</v>
      </c>
      <c r="U366" s="6"/>
      <c r="V366" s="6"/>
      <c r="W366" s="6"/>
      <c r="X366" s="6"/>
      <c r="Y366" s="6"/>
      <c r="Z366" s="6"/>
      <c r="AA366" s="6"/>
      <c r="AB366" s="6"/>
      <c r="AC366" s="6"/>
      <c r="AD366" s="6"/>
      <c r="AE366" s="6"/>
      <c r="AF366" s="6"/>
      <c r="AG366" s="6"/>
      <c r="AH366" s="6"/>
    </row>
    <row r="367" spans="1:34" ht="13.5" customHeight="1">
      <c r="A367" s="179" t="s">
        <v>1336</v>
      </c>
      <c r="B367" s="180" t="s">
        <v>324</v>
      </c>
      <c r="C367" s="181">
        <v>7</v>
      </c>
      <c r="D367" s="70">
        <v>5.6704956013155599</v>
      </c>
      <c r="E367" s="181">
        <v>7</v>
      </c>
      <c r="F367" s="70">
        <v>5.6704956013155599</v>
      </c>
      <c r="G367" s="181">
        <v>7</v>
      </c>
      <c r="H367" s="182">
        <v>5.6828329734205782</v>
      </c>
      <c r="I367" s="181">
        <v>6</v>
      </c>
      <c r="J367" s="182">
        <v>4.8709996919999998</v>
      </c>
      <c r="K367" s="181">
        <v>6</v>
      </c>
      <c r="L367" s="182">
        <v>4.87099969150335</v>
      </c>
      <c r="M367" s="181">
        <v>6</v>
      </c>
      <c r="N367" s="182">
        <v>4.8709996919999998</v>
      </c>
      <c r="O367" s="181">
        <v>6</v>
      </c>
      <c r="P367" s="182">
        <v>4.8863516055736902</v>
      </c>
      <c r="Q367" s="181">
        <v>5</v>
      </c>
      <c r="R367" s="70">
        <v>4.0719596713114159</v>
      </c>
      <c r="S367" s="181">
        <v>5</v>
      </c>
      <c r="T367" s="70">
        <v>4.071959671311415</v>
      </c>
      <c r="U367" s="6"/>
      <c r="V367" s="6"/>
      <c r="W367" s="6"/>
      <c r="X367" s="6"/>
      <c r="Y367" s="6"/>
      <c r="Z367" s="6"/>
      <c r="AA367" s="6"/>
      <c r="AB367" s="6"/>
      <c r="AC367" s="6"/>
      <c r="AD367" s="6"/>
      <c r="AE367" s="6"/>
      <c r="AF367" s="6"/>
      <c r="AG367" s="6"/>
      <c r="AH367" s="6"/>
    </row>
    <row r="368" spans="1:34" ht="13.5" customHeight="1">
      <c r="A368" s="179" t="s">
        <v>1338</v>
      </c>
      <c r="B368" s="180" t="s">
        <v>325</v>
      </c>
      <c r="C368" s="181">
        <v>8</v>
      </c>
      <c r="D368" s="70">
        <v>5.1473095656314101</v>
      </c>
      <c r="E368" s="181">
        <v>2</v>
      </c>
      <c r="F368" s="70">
        <v>1.2868273914078501</v>
      </c>
      <c r="G368" s="181">
        <v>2</v>
      </c>
      <c r="H368" s="182">
        <v>1.2893659542919769</v>
      </c>
      <c r="I368" s="181">
        <v>2</v>
      </c>
      <c r="J368" s="182">
        <v>1.289365954</v>
      </c>
      <c r="K368" s="181">
        <v>2</v>
      </c>
      <c r="L368" s="182">
        <v>1.28936595429197</v>
      </c>
      <c r="M368" s="181">
        <v>2</v>
      </c>
      <c r="N368" s="182">
        <v>1.289365954</v>
      </c>
      <c r="O368" s="181">
        <v>2</v>
      </c>
      <c r="P368" s="182">
        <v>1.2998323216305001</v>
      </c>
      <c r="Q368" s="181">
        <v>2</v>
      </c>
      <c r="R368" s="70">
        <v>1.2998323216305097</v>
      </c>
      <c r="S368" s="181">
        <v>2</v>
      </c>
      <c r="T368" s="70">
        <v>1.2998323216305097</v>
      </c>
      <c r="U368" s="6"/>
      <c r="V368" s="6"/>
      <c r="W368" s="6"/>
      <c r="X368" s="6"/>
      <c r="Y368" s="6"/>
      <c r="Z368" s="6"/>
      <c r="AA368" s="6"/>
      <c r="AB368" s="6"/>
      <c r="AC368" s="6"/>
      <c r="AD368" s="6"/>
      <c r="AE368" s="6"/>
      <c r="AF368" s="6"/>
      <c r="AG368" s="6"/>
      <c r="AH368" s="6"/>
    </row>
    <row r="369" spans="1:34" ht="13.5" customHeight="1">
      <c r="A369" s="187" t="s">
        <v>1340</v>
      </c>
      <c r="B369" s="188" t="s">
        <v>326</v>
      </c>
      <c r="C369" s="181">
        <v>14</v>
      </c>
      <c r="D369" s="189">
        <v>8.2989519609237892</v>
      </c>
      <c r="E369" s="181">
        <v>14</v>
      </c>
      <c r="F369" s="189">
        <v>8.2989519609237892</v>
      </c>
      <c r="G369" s="181">
        <v>13</v>
      </c>
      <c r="H369" s="190">
        <v>7.7222370726781318</v>
      </c>
      <c r="I369" s="181">
        <v>10</v>
      </c>
      <c r="J369" s="190">
        <v>5.940182364</v>
      </c>
      <c r="K369" s="181">
        <v>9</v>
      </c>
      <c r="L369" s="190">
        <v>5.3461641272387004</v>
      </c>
      <c r="M369" s="181">
        <v>8</v>
      </c>
      <c r="N369" s="190">
        <v>4.7521458909999996</v>
      </c>
      <c r="O369" s="181">
        <v>6</v>
      </c>
      <c r="P369" s="190">
        <v>3.5743859502802899</v>
      </c>
      <c r="Q369" s="181">
        <v>5</v>
      </c>
      <c r="R369" s="70">
        <v>2.9786549585669095</v>
      </c>
      <c r="S369" s="181">
        <v>2</v>
      </c>
      <c r="T369" s="70">
        <v>1.1914619834267639</v>
      </c>
      <c r="U369" s="6"/>
      <c r="V369" s="6"/>
      <c r="W369" s="6"/>
      <c r="X369" s="6"/>
      <c r="Y369" s="6"/>
      <c r="Z369" s="6"/>
      <c r="AA369" s="6"/>
      <c r="AB369" s="6"/>
      <c r="AC369" s="6"/>
      <c r="AD369" s="6"/>
      <c r="AE369" s="6"/>
      <c r="AF369" s="6"/>
      <c r="AG369" s="6"/>
      <c r="AH369" s="6"/>
    </row>
    <row r="370" spans="1:34" ht="29.25" customHeight="1">
      <c r="A370" s="174" t="s">
        <v>1342</v>
      </c>
      <c r="B370" s="175" t="s">
        <v>20</v>
      </c>
      <c r="C370" s="176">
        <v>160</v>
      </c>
      <c r="D370" s="177">
        <v>5.0479778747129798</v>
      </c>
      <c r="E370" s="176">
        <v>141</v>
      </c>
      <c r="F370" s="177">
        <v>4.4485305020908097</v>
      </c>
      <c r="G370" s="176">
        <v>114</v>
      </c>
      <c r="H370" s="178">
        <v>3.6157429447815788</v>
      </c>
      <c r="I370" s="176">
        <v>102</v>
      </c>
      <c r="J370" s="178">
        <v>3.2351384242782544</v>
      </c>
      <c r="K370" s="176">
        <v>93</v>
      </c>
      <c r="L370" s="178">
        <v>2.9496850339007619</v>
      </c>
      <c r="M370" s="176">
        <v>85</v>
      </c>
      <c r="N370" s="178">
        <v>2.6959486868985456</v>
      </c>
      <c r="O370" s="176">
        <v>79</v>
      </c>
      <c r="P370" s="178">
        <v>2.5170209559518146</v>
      </c>
      <c r="Q370" s="176">
        <v>71</v>
      </c>
      <c r="R370" s="177">
        <v>2.2621327578807451</v>
      </c>
      <c r="S370" s="176">
        <v>58</v>
      </c>
      <c r="T370" s="177">
        <v>1.8479394360152563</v>
      </c>
      <c r="U370" s="6"/>
      <c r="V370" s="6"/>
      <c r="W370" s="6"/>
      <c r="X370" s="6"/>
      <c r="Y370" s="6"/>
      <c r="Z370" s="6"/>
      <c r="AA370" s="6"/>
      <c r="AB370" s="6"/>
      <c r="AC370" s="6"/>
      <c r="AD370" s="6"/>
      <c r="AE370" s="6"/>
      <c r="AF370" s="6"/>
      <c r="AG370" s="6"/>
      <c r="AH370" s="6"/>
    </row>
    <row r="371" spans="1:34" ht="13.5" customHeight="1">
      <c r="A371" s="179" t="s">
        <v>1345</v>
      </c>
      <c r="B371" s="180" t="s">
        <v>395</v>
      </c>
      <c r="C371" s="181">
        <v>4</v>
      </c>
      <c r="D371" s="70">
        <v>5.6785917092561</v>
      </c>
      <c r="E371" s="181">
        <v>4</v>
      </c>
      <c r="F371" s="70">
        <v>5.6785917092561</v>
      </c>
      <c r="G371" s="181">
        <v>4</v>
      </c>
      <c r="H371" s="182">
        <v>5.7107776651485516</v>
      </c>
      <c r="I371" s="181">
        <v>4</v>
      </c>
      <c r="J371" s="182">
        <v>5.7107776650000002</v>
      </c>
      <c r="K371" s="181">
        <v>4</v>
      </c>
      <c r="L371" s="182">
        <v>5.7107776651485498</v>
      </c>
      <c r="M371" s="181">
        <v>4</v>
      </c>
      <c r="N371" s="182">
        <v>5.7107776650000002</v>
      </c>
      <c r="O371" s="181">
        <v>4</v>
      </c>
      <c r="P371" s="182">
        <v>5.71747116250482</v>
      </c>
      <c r="Q371" s="181">
        <v>3</v>
      </c>
      <c r="R371" s="70">
        <v>4.2881033718786181</v>
      </c>
      <c r="S371" s="181">
        <v>3</v>
      </c>
      <c r="T371" s="70">
        <v>4.2881033718786181</v>
      </c>
      <c r="U371" s="6"/>
      <c r="V371" s="6"/>
      <c r="W371" s="6"/>
      <c r="X371" s="6"/>
      <c r="Y371" s="6"/>
      <c r="Z371" s="6"/>
      <c r="AA371" s="6"/>
      <c r="AB371" s="6"/>
      <c r="AC371" s="6"/>
      <c r="AD371" s="6"/>
      <c r="AE371" s="6"/>
      <c r="AF371" s="6"/>
      <c r="AG371" s="6"/>
      <c r="AH371" s="6"/>
    </row>
    <row r="372" spans="1:34" ht="13.5" customHeight="1">
      <c r="A372" s="179" t="s">
        <v>1347</v>
      </c>
      <c r="B372" s="180" t="s">
        <v>394</v>
      </c>
      <c r="C372" s="181">
        <v>3</v>
      </c>
      <c r="D372" s="70">
        <v>2.3967212852817301</v>
      </c>
      <c r="E372" s="181">
        <v>3</v>
      </c>
      <c r="F372" s="70">
        <v>2.3967212852817301</v>
      </c>
      <c r="G372" s="181">
        <v>3</v>
      </c>
      <c r="H372" s="182">
        <v>2.4084778420038537</v>
      </c>
      <c r="I372" s="181">
        <v>3</v>
      </c>
      <c r="J372" s="182">
        <v>2.4084778419999999</v>
      </c>
      <c r="K372" s="181">
        <v>3</v>
      </c>
      <c r="L372" s="182">
        <v>2.4084778420038502</v>
      </c>
      <c r="M372" s="181">
        <v>3</v>
      </c>
      <c r="N372" s="182">
        <v>2.4084778419999999</v>
      </c>
      <c r="O372" s="181">
        <v>2</v>
      </c>
      <c r="P372" s="182">
        <v>1.61059124804715</v>
      </c>
      <c r="Q372" s="181">
        <v>2</v>
      </c>
      <c r="R372" s="70">
        <v>1.610591248047158</v>
      </c>
      <c r="S372" s="181">
        <v>0</v>
      </c>
      <c r="T372" s="70">
        <v>0</v>
      </c>
      <c r="U372" s="6"/>
      <c r="V372" s="6"/>
      <c r="W372" s="6"/>
      <c r="X372" s="6"/>
      <c r="Y372" s="6"/>
      <c r="Z372" s="6"/>
      <c r="AA372" s="6"/>
      <c r="AB372" s="6"/>
      <c r="AC372" s="6"/>
      <c r="AD372" s="6"/>
      <c r="AE372" s="6"/>
      <c r="AF372" s="6"/>
      <c r="AG372" s="6"/>
      <c r="AH372" s="6"/>
    </row>
    <row r="373" spans="1:34" ht="13.5" customHeight="1">
      <c r="A373" s="179" t="s">
        <v>1349</v>
      </c>
      <c r="B373" s="180" t="s">
        <v>391</v>
      </c>
      <c r="C373" s="181">
        <v>4</v>
      </c>
      <c r="D373" s="70">
        <v>3.38455290056184</v>
      </c>
      <c r="E373" s="181">
        <v>4</v>
      </c>
      <c r="F373" s="70">
        <v>3.38455290056184</v>
      </c>
      <c r="G373" s="181">
        <v>4</v>
      </c>
      <c r="H373" s="182">
        <v>3.4128819228176752</v>
      </c>
      <c r="I373" s="181">
        <v>4</v>
      </c>
      <c r="J373" s="182">
        <v>3.412881923</v>
      </c>
      <c r="K373" s="181">
        <v>4</v>
      </c>
      <c r="L373" s="182">
        <v>3.4128819228176699</v>
      </c>
      <c r="M373" s="181">
        <v>4</v>
      </c>
      <c r="N373" s="182">
        <v>3.412881923</v>
      </c>
      <c r="O373" s="181">
        <v>1</v>
      </c>
      <c r="P373" s="182">
        <v>0.85338066751435804</v>
      </c>
      <c r="Q373" s="181">
        <v>0</v>
      </c>
      <c r="R373" s="70">
        <v>0</v>
      </c>
      <c r="S373" s="181">
        <v>0</v>
      </c>
      <c r="T373" s="70">
        <v>0</v>
      </c>
      <c r="U373" s="6"/>
      <c r="V373" s="6"/>
      <c r="W373" s="6"/>
      <c r="X373" s="6"/>
      <c r="Y373" s="6"/>
      <c r="Z373" s="6"/>
      <c r="AA373" s="6"/>
      <c r="AB373" s="6"/>
      <c r="AC373" s="6"/>
      <c r="AD373" s="6"/>
      <c r="AE373" s="6"/>
      <c r="AF373" s="6"/>
      <c r="AG373" s="6"/>
      <c r="AH373" s="6"/>
    </row>
    <row r="374" spans="1:34" ht="13.5" customHeight="1">
      <c r="A374" s="179" t="s">
        <v>1351</v>
      </c>
      <c r="B374" s="180" t="s">
        <v>392</v>
      </c>
      <c r="C374" s="181">
        <v>8</v>
      </c>
      <c r="D374" s="70">
        <v>8.2760903749068895</v>
      </c>
      <c r="E374" s="181">
        <v>8</v>
      </c>
      <c r="F374" s="70">
        <v>8.2760903749068895</v>
      </c>
      <c r="G374" s="181">
        <v>8</v>
      </c>
      <c r="H374" s="182">
        <v>8.3598060524995823</v>
      </c>
      <c r="I374" s="181">
        <v>8</v>
      </c>
      <c r="J374" s="182">
        <v>8.3598060519999997</v>
      </c>
      <c r="K374" s="181">
        <v>6</v>
      </c>
      <c r="L374" s="182">
        <v>6.2698545393746796</v>
      </c>
      <c r="M374" s="181">
        <v>8</v>
      </c>
      <c r="N374" s="182">
        <v>8.3598060519999997</v>
      </c>
      <c r="O374" s="181">
        <v>7</v>
      </c>
      <c r="P374" s="182">
        <v>7.3429140879051698</v>
      </c>
      <c r="Q374" s="181">
        <v>7</v>
      </c>
      <c r="R374" s="70">
        <v>7.3429140879051715</v>
      </c>
      <c r="S374" s="181">
        <v>6</v>
      </c>
      <c r="T374" s="70">
        <v>6.2939263610615752</v>
      </c>
      <c r="U374" s="6"/>
      <c r="V374" s="6"/>
      <c r="W374" s="6"/>
      <c r="X374" s="6"/>
      <c r="Y374" s="6"/>
      <c r="Z374" s="6"/>
      <c r="AA374" s="6"/>
      <c r="AB374" s="6"/>
      <c r="AC374" s="6"/>
      <c r="AD374" s="6"/>
      <c r="AE374" s="6"/>
      <c r="AF374" s="6"/>
      <c r="AG374" s="6"/>
      <c r="AH374" s="6"/>
    </row>
    <row r="375" spans="1:34" ht="13.5" customHeight="1">
      <c r="A375" s="179" t="s">
        <v>1353</v>
      </c>
      <c r="B375" s="180" t="s">
        <v>393</v>
      </c>
      <c r="C375" s="181">
        <v>12</v>
      </c>
      <c r="D375" s="70">
        <v>7.6507679458325599</v>
      </c>
      <c r="E375" s="181">
        <v>12</v>
      </c>
      <c r="F375" s="70">
        <v>7.6507679458325599</v>
      </c>
      <c r="G375" s="181">
        <v>4</v>
      </c>
      <c r="H375" s="182">
        <v>2.5624599615631007</v>
      </c>
      <c r="I375" s="181">
        <v>4</v>
      </c>
      <c r="J375" s="182">
        <v>2.5624599620000001</v>
      </c>
      <c r="K375" s="181">
        <v>4</v>
      </c>
      <c r="L375" s="182">
        <v>2.5624599615630999</v>
      </c>
      <c r="M375" s="181">
        <v>3</v>
      </c>
      <c r="N375" s="182">
        <v>1.9218449710000001</v>
      </c>
      <c r="O375" s="181">
        <v>3</v>
      </c>
      <c r="P375" s="182">
        <v>1.92810730559858</v>
      </c>
      <c r="Q375" s="181">
        <v>3</v>
      </c>
      <c r="R375" s="70">
        <v>1.9281073055985809</v>
      </c>
      <c r="S375" s="181">
        <v>3</v>
      </c>
      <c r="T375" s="70">
        <v>1.9281073055985809</v>
      </c>
      <c r="U375" s="6"/>
      <c r="V375" s="6"/>
      <c r="W375" s="6"/>
      <c r="X375" s="6"/>
      <c r="Y375" s="6"/>
      <c r="Z375" s="6"/>
      <c r="AA375" s="6"/>
      <c r="AB375" s="6"/>
      <c r="AC375" s="6"/>
      <c r="AD375" s="6"/>
      <c r="AE375" s="6"/>
      <c r="AF375" s="6"/>
      <c r="AG375" s="6"/>
      <c r="AH375" s="6"/>
    </row>
    <row r="376" spans="1:34" ht="13.5" customHeight="1">
      <c r="A376" s="179" t="s">
        <v>1355</v>
      </c>
      <c r="B376" s="180" t="s">
        <v>406</v>
      </c>
      <c r="C376" s="181">
        <v>8</v>
      </c>
      <c r="D376" s="70">
        <v>5.87997501010621</v>
      </c>
      <c r="E376" s="181">
        <v>6</v>
      </c>
      <c r="F376" s="70">
        <v>4.40998125757966</v>
      </c>
      <c r="G376" s="181">
        <v>6</v>
      </c>
      <c r="H376" s="182">
        <v>4.4131600432489684</v>
      </c>
      <c r="I376" s="181">
        <v>2</v>
      </c>
      <c r="J376" s="182">
        <v>1.4710533480000001</v>
      </c>
      <c r="K376" s="181">
        <v>2</v>
      </c>
      <c r="L376" s="182">
        <v>1.4710533477496499</v>
      </c>
      <c r="M376" s="181">
        <v>2</v>
      </c>
      <c r="N376" s="182">
        <v>1.4710533480000001</v>
      </c>
      <c r="O376" s="181">
        <v>2</v>
      </c>
      <c r="P376" s="182">
        <v>1.46922703965443</v>
      </c>
      <c r="Q376" s="181">
        <v>2</v>
      </c>
      <c r="R376" s="70">
        <v>1.4692270396544378</v>
      </c>
      <c r="S376" s="181">
        <v>2</v>
      </c>
      <c r="T376" s="70">
        <v>1.4692270396544378</v>
      </c>
      <c r="U376" s="6"/>
      <c r="V376" s="6"/>
      <c r="W376" s="6"/>
      <c r="X376" s="6"/>
      <c r="Y376" s="6"/>
      <c r="Z376" s="6"/>
      <c r="AA376" s="6"/>
      <c r="AB376" s="6"/>
      <c r="AC376" s="6"/>
      <c r="AD376" s="6"/>
      <c r="AE376" s="6"/>
      <c r="AF376" s="6"/>
      <c r="AG376" s="6"/>
      <c r="AH376" s="6"/>
    </row>
    <row r="377" spans="1:34" ht="13.5" customHeight="1">
      <c r="A377" s="179" t="s">
        <v>1357</v>
      </c>
      <c r="B377" s="180" t="s">
        <v>401</v>
      </c>
      <c r="C377" s="181">
        <v>3</v>
      </c>
      <c r="D377" s="70">
        <v>2.2551304217093899</v>
      </c>
      <c r="E377" s="181">
        <v>3</v>
      </c>
      <c r="F377" s="70">
        <v>2.2551304217093899</v>
      </c>
      <c r="G377" s="181">
        <v>3</v>
      </c>
      <c r="H377" s="182">
        <v>2.2652622041001247</v>
      </c>
      <c r="I377" s="181">
        <v>2</v>
      </c>
      <c r="J377" s="182">
        <v>1.510174803</v>
      </c>
      <c r="K377" s="181">
        <v>2</v>
      </c>
      <c r="L377" s="182">
        <v>1.5101748027334101</v>
      </c>
      <c r="M377" s="181">
        <v>1</v>
      </c>
      <c r="N377" s="182">
        <v>0.75508740100000005</v>
      </c>
      <c r="O377" s="181">
        <v>1</v>
      </c>
      <c r="P377" s="182">
        <v>0.75501898872756601</v>
      </c>
      <c r="Q377" s="181">
        <v>1</v>
      </c>
      <c r="R377" s="70">
        <v>0.75501898872756645</v>
      </c>
      <c r="S377" s="181">
        <v>1</v>
      </c>
      <c r="T377" s="70">
        <v>0.75501898872756645</v>
      </c>
      <c r="U377" s="6"/>
      <c r="V377" s="6"/>
      <c r="W377" s="6"/>
      <c r="X377" s="6"/>
      <c r="Y377" s="6"/>
      <c r="Z377" s="6"/>
      <c r="AA377" s="6"/>
      <c r="AB377" s="6"/>
      <c r="AC377" s="6"/>
      <c r="AD377" s="6"/>
      <c r="AE377" s="6"/>
      <c r="AF377" s="6"/>
      <c r="AG377" s="6"/>
      <c r="AH377" s="6"/>
    </row>
    <row r="378" spans="1:34" ht="13.5" customHeight="1">
      <c r="A378" s="179" t="s">
        <v>1359</v>
      </c>
      <c r="B378" s="180" t="s">
        <v>390</v>
      </c>
      <c r="C378" s="181">
        <v>10</v>
      </c>
      <c r="D378" s="70">
        <v>13.7183620275739</v>
      </c>
      <c r="E378" s="181">
        <v>4</v>
      </c>
      <c r="F378" s="70">
        <v>5.4873448110295602</v>
      </c>
      <c r="G378" s="181">
        <v>4</v>
      </c>
      <c r="H378" s="182">
        <v>5.502441708508151</v>
      </c>
      <c r="I378" s="181">
        <v>3</v>
      </c>
      <c r="J378" s="182">
        <v>4.1268312810000003</v>
      </c>
      <c r="K378" s="181">
        <v>3</v>
      </c>
      <c r="L378" s="182">
        <v>4.1268312813811097</v>
      </c>
      <c r="M378" s="181">
        <v>3</v>
      </c>
      <c r="N378" s="182">
        <v>4.1268312810000003</v>
      </c>
      <c r="O378" s="181">
        <v>3</v>
      </c>
      <c r="P378" s="182">
        <v>4.1100394563787797</v>
      </c>
      <c r="Q378" s="181">
        <v>2</v>
      </c>
      <c r="R378" s="70">
        <v>2.7400263042525208</v>
      </c>
      <c r="S378" s="181">
        <v>2</v>
      </c>
      <c r="T378" s="70">
        <v>2.7400263042525208</v>
      </c>
      <c r="U378" s="6"/>
      <c r="V378" s="6"/>
      <c r="W378" s="6"/>
      <c r="X378" s="6"/>
      <c r="Y378" s="6"/>
      <c r="Z378" s="6"/>
      <c r="AA378" s="6"/>
      <c r="AB378" s="6"/>
      <c r="AC378" s="6"/>
      <c r="AD378" s="6"/>
      <c r="AE378" s="6"/>
      <c r="AF378" s="6"/>
      <c r="AG378" s="6"/>
      <c r="AH378" s="6"/>
    </row>
    <row r="379" spans="1:34" ht="13.5" customHeight="1">
      <c r="A379" s="179" t="s">
        <v>1361</v>
      </c>
      <c r="B379" s="180" t="s">
        <v>400</v>
      </c>
      <c r="C379" s="181">
        <v>5</v>
      </c>
      <c r="D379" s="70">
        <v>3.94474205331713</v>
      </c>
      <c r="E379" s="181">
        <v>5</v>
      </c>
      <c r="F379" s="70">
        <v>3.94474205331713</v>
      </c>
      <c r="G379" s="181">
        <v>5</v>
      </c>
      <c r="H379" s="182">
        <v>3.9739941820725178</v>
      </c>
      <c r="I379" s="181">
        <v>5</v>
      </c>
      <c r="J379" s="182">
        <v>3.9739941820000002</v>
      </c>
      <c r="K379" s="181">
        <v>2</v>
      </c>
      <c r="L379" s="182">
        <v>1.589597672829</v>
      </c>
      <c r="M379" s="181">
        <v>2</v>
      </c>
      <c r="N379" s="182">
        <v>1.5895976730000001</v>
      </c>
      <c r="O379" s="181">
        <v>2</v>
      </c>
      <c r="P379" s="182">
        <v>1.59929630962376</v>
      </c>
      <c r="Q379" s="181">
        <v>2</v>
      </c>
      <c r="R379" s="70">
        <v>1.5992963096237658</v>
      </c>
      <c r="S379" s="181">
        <v>2</v>
      </c>
      <c r="T379" s="70">
        <v>1.5992963096237656</v>
      </c>
      <c r="U379" s="6"/>
      <c r="V379" s="6"/>
      <c r="W379" s="6"/>
      <c r="X379" s="6"/>
      <c r="Y379" s="6"/>
      <c r="Z379" s="6"/>
      <c r="AA379" s="6"/>
      <c r="AB379" s="6"/>
      <c r="AC379" s="6"/>
      <c r="AD379" s="6"/>
      <c r="AE379" s="6"/>
      <c r="AF379" s="6"/>
      <c r="AG379" s="6"/>
      <c r="AH379" s="6"/>
    </row>
    <row r="380" spans="1:34" ht="13.5" customHeight="1">
      <c r="A380" s="179" t="s">
        <v>1363</v>
      </c>
      <c r="B380" s="180" t="s">
        <v>389</v>
      </c>
      <c r="C380" s="181">
        <v>8</v>
      </c>
      <c r="D380" s="70">
        <v>4.2089092085672304</v>
      </c>
      <c r="E380" s="181">
        <v>8</v>
      </c>
      <c r="F380" s="70">
        <v>4.2089092085672304</v>
      </c>
      <c r="G380" s="181">
        <v>7</v>
      </c>
      <c r="H380" s="182">
        <v>3.7081967039428725</v>
      </c>
      <c r="I380" s="181">
        <v>7</v>
      </c>
      <c r="J380" s="182">
        <v>3.7081967040000001</v>
      </c>
      <c r="K380" s="181">
        <v>7</v>
      </c>
      <c r="L380" s="182">
        <v>3.7081967039428698</v>
      </c>
      <c r="M380" s="181">
        <v>6</v>
      </c>
      <c r="N380" s="182">
        <v>3.178454318</v>
      </c>
      <c r="O380" s="181">
        <v>6</v>
      </c>
      <c r="P380" s="182">
        <v>3.1988398874008301</v>
      </c>
      <c r="Q380" s="181">
        <v>6</v>
      </c>
      <c r="R380" s="70">
        <v>3.1988398874008359</v>
      </c>
      <c r="S380" s="181">
        <v>4</v>
      </c>
      <c r="T380" s="70">
        <v>2.1325599249338905</v>
      </c>
      <c r="U380" s="6"/>
      <c r="V380" s="6"/>
      <c r="W380" s="6"/>
      <c r="X380" s="6"/>
      <c r="Y380" s="6"/>
      <c r="Z380" s="6"/>
      <c r="AA380" s="6"/>
      <c r="AB380" s="6"/>
      <c r="AC380" s="6"/>
      <c r="AD380" s="6"/>
      <c r="AE380" s="6"/>
      <c r="AF380" s="6"/>
      <c r="AG380" s="6"/>
      <c r="AH380" s="6"/>
    </row>
    <row r="381" spans="1:34" ht="13.5" customHeight="1">
      <c r="A381" s="179" t="s">
        <v>1365</v>
      </c>
      <c r="B381" s="180" t="s">
        <v>403</v>
      </c>
      <c r="C381" s="181">
        <v>9</v>
      </c>
      <c r="D381" s="70">
        <v>3.6501827119235202</v>
      </c>
      <c r="E381" s="181">
        <v>6</v>
      </c>
      <c r="F381" s="70">
        <v>2.4334551412823502</v>
      </c>
      <c r="G381" s="181">
        <v>7</v>
      </c>
      <c r="H381" s="182">
        <v>2.8340884154611667</v>
      </c>
      <c r="I381" s="181">
        <v>7</v>
      </c>
      <c r="J381" s="182">
        <v>2.8340884150000001</v>
      </c>
      <c r="K381" s="181">
        <v>7</v>
      </c>
      <c r="L381" s="182">
        <v>2.8340884154611601</v>
      </c>
      <c r="M381" s="181">
        <v>4</v>
      </c>
      <c r="N381" s="182">
        <v>1.619479095</v>
      </c>
      <c r="O381" s="181">
        <v>4</v>
      </c>
      <c r="P381" s="182">
        <v>1.6229419067944399</v>
      </c>
      <c r="Q381" s="181">
        <v>4</v>
      </c>
      <c r="R381" s="70">
        <v>1.6229419067944462</v>
      </c>
      <c r="S381" s="181">
        <v>4</v>
      </c>
      <c r="T381" s="70">
        <v>1.6229419067944464</v>
      </c>
      <c r="U381" s="6"/>
      <c r="V381" s="6"/>
      <c r="W381" s="6"/>
      <c r="X381" s="6"/>
      <c r="Y381" s="6"/>
      <c r="Z381" s="6"/>
      <c r="AA381" s="6"/>
      <c r="AB381" s="6"/>
      <c r="AC381" s="6"/>
      <c r="AD381" s="6"/>
      <c r="AE381" s="6"/>
      <c r="AF381" s="6"/>
      <c r="AG381" s="6"/>
      <c r="AH381" s="6"/>
    </row>
    <row r="382" spans="1:34" ht="13.5" customHeight="1">
      <c r="A382" s="179" t="s">
        <v>1367</v>
      </c>
      <c r="B382" s="180" t="s">
        <v>398</v>
      </c>
      <c r="C382" s="181">
        <v>6</v>
      </c>
      <c r="D382" s="70">
        <v>4.1555275442217399</v>
      </c>
      <c r="E382" s="181">
        <v>6</v>
      </c>
      <c r="F382" s="70">
        <v>4.1555275442217399</v>
      </c>
      <c r="G382" s="181">
        <v>5</v>
      </c>
      <c r="H382" s="182">
        <v>3.4888183372291808</v>
      </c>
      <c r="I382" s="181">
        <v>4</v>
      </c>
      <c r="J382" s="182">
        <v>2.7910546699999998</v>
      </c>
      <c r="K382" s="181">
        <v>2</v>
      </c>
      <c r="L382" s="182">
        <v>1.3955273348916699</v>
      </c>
      <c r="M382" s="181">
        <v>1</v>
      </c>
      <c r="N382" s="182">
        <v>0.69776366700000003</v>
      </c>
      <c r="O382" s="181">
        <v>1</v>
      </c>
      <c r="P382" s="182">
        <v>0.69976068184680795</v>
      </c>
      <c r="Q382" s="181">
        <v>1</v>
      </c>
      <c r="R382" s="70">
        <v>0.6997606818468084</v>
      </c>
      <c r="S382" s="181">
        <v>1</v>
      </c>
      <c r="T382" s="70">
        <v>0.6997606818468084</v>
      </c>
      <c r="U382" s="6"/>
      <c r="V382" s="6"/>
      <c r="W382" s="6"/>
      <c r="X382" s="6"/>
      <c r="Y382" s="6"/>
      <c r="Z382" s="6"/>
      <c r="AA382" s="6"/>
      <c r="AB382" s="6"/>
      <c r="AC382" s="6"/>
      <c r="AD382" s="6"/>
      <c r="AE382" s="6"/>
      <c r="AF382" s="6"/>
      <c r="AG382" s="6"/>
      <c r="AH382" s="6"/>
    </row>
    <row r="383" spans="1:34" ht="13.5" customHeight="1">
      <c r="A383" s="179" t="s">
        <v>1369</v>
      </c>
      <c r="B383" s="180" t="s">
        <v>386</v>
      </c>
      <c r="C383" s="181">
        <v>10</v>
      </c>
      <c r="D383" s="70">
        <v>6.7778689024596899</v>
      </c>
      <c r="E383" s="181">
        <v>10</v>
      </c>
      <c r="F383" s="70">
        <v>6.7778689024596899</v>
      </c>
      <c r="G383" s="181">
        <v>10</v>
      </c>
      <c r="H383" s="182">
        <v>6.8004542703452593</v>
      </c>
      <c r="I383" s="181">
        <v>10</v>
      </c>
      <c r="J383" s="182">
        <v>6.8004542700000004</v>
      </c>
      <c r="K383" s="181">
        <v>10</v>
      </c>
      <c r="L383" s="182">
        <v>6.8004542703452504</v>
      </c>
      <c r="M383" s="181">
        <v>10</v>
      </c>
      <c r="N383" s="182">
        <v>6.8004542700000004</v>
      </c>
      <c r="O383" s="181">
        <v>10</v>
      </c>
      <c r="P383" s="182">
        <v>6.9024545128247601</v>
      </c>
      <c r="Q383" s="181">
        <v>10</v>
      </c>
      <c r="R383" s="70">
        <v>6.9024545128247601</v>
      </c>
      <c r="S383" s="181">
        <v>10</v>
      </c>
      <c r="T383" s="70">
        <v>6.9024545128247601</v>
      </c>
      <c r="U383" s="6"/>
      <c r="V383" s="6"/>
      <c r="W383" s="6"/>
      <c r="X383" s="6"/>
      <c r="Y383" s="6"/>
      <c r="Z383" s="6"/>
      <c r="AA383" s="6"/>
      <c r="AB383" s="6"/>
      <c r="AC383" s="6"/>
      <c r="AD383" s="6"/>
      <c r="AE383" s="6"/>
      <c r="AF383" s="6"/>
      <c r="AG383" s="6"/>
      <c r="AH383" s="6"/>
    </row>
    <row r="384" spans="1:34" ht="13.5" customHeight="1">
      <c r="A384" s="179" t="s">
        <v>1343</v>
      </c>
      <c r="B384" s="180" t="s">
        <v>404</v>
      </c>
      <c r="C384" s="181">
        <v>10</v>
      </c>
      <c r="D384" s="70">
        <v>7.3912561439816704</v>
      </c>
      <c r="E384" s="181">
        <v>5</v>
      </c>
      <c r="F384" s="70">
        <v>3.6956280719908299</v>
      </c>
      <c r="G384" s="181">
        <v>5</v>
      </c>
      <c r="H384" s="182">
        <v>3.7428791723745571</v>
      </c>
      <c r="I384" s="181">
        <v>4</v>
      </c>
      <c r="J384" s="182">
        <v>2.9943033379999999</v>
      </c>
      <c r="K384" s="181">
        <v>4</v>
      </c>
      <c r="L384" s="182">
        <v>2.9943033378996402</v>
      </c>
      <c r="M384" s="181">
        <v>3</v>
      </c>
      <c r="N384" s="182">
        <v>2.2457275029999999</v>
      </c>
      <c r="O384" s="181">
        <v>3</v>
      </c>
      <c r="P384" s="182">
        <v>2.26988991033934</v>
      </c>
      <c r="Q384" s="181">
        <v>2</v>
      </c>
      <c r="R384" s="70">
        <v>1.5132599402262323</v>
      </c>
      <c r="S384" s="181">
        <v>2</v>
      </c>
      <c r="T384" s="70">
        <v>1.5132599402262323</v>
      </c>
      <c r="U384" s="6"/>
      <c r="V384" s="6"/>
      <c r="W384" s="6"/>
      <c r="X384" s="6"/>
      <c r="Y384" s="6"/>
      <c r="Z384" s="6"/>
      <c r="AA384" s="6"/>
      <c r="AB384" s="6"/>
      <c r="AC384" s="6"/>
      <c r="AD384" s="6"/>
      <c r="AE384" s="6"/>
      <c r="AF384" s="6"/>
      <c r="AG384" s="6"/>
      <c r="AH384" s="6"/>
    </row>
    <row r="385" spans="1:34" ht="13.5" customHeight="1">
      <c r="A385" s="179" t="s">
        <v>1371</v>
      </c>
      <c r="B385" s="180" t="s">
        <v>388</v>
      </c>
      <c r="C385" s="181">
        <v>31</v>
      </c>
      <c r="D385" s="70">
        <v>8.3964875596556894</v>
      </c>
      <c r="E385" s="181">
        <v>30</v>
      </c>
      <c r="F385" s="70">
        <v>8.1256331222474394</v>
      </c>
      <c r="G385" s="181">
        <v>14</v>
      </c>
      <c r="H385" s="182">
        <v>3.8157224116455848</v>
      </c>
      <c r="I385" s="181">
        <v>12</v>
      </c>
      <c r="J385" s="182">
        <v>3.27061921</v>
      </c>
      <c r="K385" s="181">
        <v>12</v>
      </c>
      <c r="L385" s="182">
        <v>3.2706192099819198</v>
      </c>
      <c r="M385" s="181">
        <v>12</v>
      </c>
      <c r="N385" s="182">
        <v>3.27061921</v>
      </c>
      <c r="O385" s="181">
        <v>12</v>
      </c>
      <c r="P385" s="182">
        <v>3.29445872043223</v>
      </c>
      <c r="Q385" s="181">
        <v>10</v>
      </c>
      <c r="R385" s="70">
        <v>2.7453822670268608</v>
      </c>
      <c r="S385" s="181">
        <v>10</v>
      </c>
      <c r="T385" s="70">
        <v>2.7453822670268608</v>
      </c>
      <c r="U385" s="6"/>
      <c r="V385" s="6"/>
      <c r="W385" s="6"/>
      <c r="X385" s="6"/>
      <c r="Y385" s="6"/>
      <c r="Z385" s="6"/>
      <c r="AA385" s="6"/>
      <c r="AB385" s="6"/>
      <c r="AC385" s="6"/>
      <c r="AD385" s="6"/>
      <c r="AE385" s="6"/>
      <c r="AF385" s="6"/>
      <c r="AG385" s="6"/>
      <c r="AH385" s="6"/>
    </row>
    <row r="386" spans="1:34" ht="13.5" customHeight="1">
      <c r="A386" s="179" t="s">
        <v>1373</v>
      </c>
      <c r="B386" s="180" t="s">
        <v>402</v>
      </c>
      <c r="C386" s="181">
        <v>1</v>
      </c>
      <c r="D386" s="70">
        <v>0.41344011113270202</v>
      </c>
      <c r="E386" s="181">
        <v>1</v>
      </c>
      <c r="F386" s="70">
        <v>0.41344011113270202</v>
      </c>
      <c r="G386" s="181">
        <v>0</v>
      </c>
      <c r="H386" s="182">
        <v>0</v>
      </c>
      <c r="I386" s="181">
        <v>0</v>
      </c>
      <c r="J386" s="182">
        <v>0</v>
      </c>
      <c r="K386" s="181">
        <v>0</v>
      </c>
      <c r="L386" s="182">
        <v>0</v>
      </c>
      <c r="M386" s="181">
        <v>0</v>
      </c>
      <c r="N386" s="182">
        <v>0</v>
      </c>
      <c r="O386" s="181">
        <v>0</v>
      </c>
      <c r="P386" s="182">
        <v>0</v>
      </c>
      <c r="Q386" s="181">
        <v>0</v>
      </c>
      <c r="R386" s="70">
        <v>0</v>
      </c>
      <c r="S386" s="181">
        <v>0</v>
      </c>
      <c r="T386" s="70">
        <v>0</v>
      </c>
      <c r="U386" s="6"/>
      <c r="V386" s="6"/>
      <c r="W386" s="6"/>
      <c r="X386" s="6"/>
      <c r="Y386" s="6"/>
      <c r="Z386" s="6"/>
      <c r="AA386" s="6"/>
      <c r="AB386" s="6"/>
      <c r="AC386" s="6"/>
      <c r="AD386" s="6"/>
      <c r="AE386" s="6"/>
      <c r="AF386" s="6"/>
      <c r="AG386" s="6"/>
      <c r="AH386" s="6"/>
    </row>
    <row r="387" spans="1:34" ht="13.5" customHeight="1">
      <c r="A387" s="179" t="s">
        <v>1375</v>
      </c>
      <c r="B387" s="180" t="s">
        <v>396</v>
      </c>
      <c r="C387" s="181">
        <v>1</v>
      </c>
      <c r="D387" s="70">
        <v>1.6549715344896101</v>
      </c>
      <c r="E387" s="181">
        <v>1</v>
      </c>
      <c r="F387" s="70">
        <v>1.6549715344896101</v>
      </c>
      <c r="G387" s="181">
        <v>1</v>
      </c>
      <c r="H387" s="182">
        <v>1.6576600470775453</v>
      </c>
      <c r="I387" s="181">
        <v>1</v>
      </c>
      <c r="J387" s="182">
        <v>1.657660047</v>
      </c>
      <c r="K387" s="181">
        <v>1</v>
      </c>
      <c r="L387" s="182">
        <v>1.65766004707754</v>
      </c>
      <c r="M387" s="181">
        <v>1</v>
      </c>
      <c r="N387" s="182">
        <v>1.657660047</v>
      </c>
      <c r="O387" s="181">
        <v>1</v>
      </c>
      <c r="P387" s="182">
        <v>1.66159879035608</v>
      </c>
      <c r="Q387" s="181">
        <v>0</v>
      </c>
      <c r="R387" s="70">
        <v>0</v>
      </c>
      <c r="S387" s="181">
        <v>0</v>
      </c>
      <c r="T387" s="70">
        <v>0</v>
      </c>
      <c r="U387" s="6"/>
      <c r="V387" s="6"/>
      <c r="W387" s="6"/>
      <c r="X387" s="6"/>
      <c r="Y387" s="6"/>
      <c r="Z387" s="6"/>
      <c r="AA387" s="6"/>
      <c r="AB387" s="6"/>
      <c r="AC387" s="6"/>
      <c r="AD387" s="6"/>
      <c r="AE387" s="6"/>
      <c r="AF387" s="6"/>
      <c r="AG387" s="6"/>
      <c r="AH387" s="6"/>
    </row>
    <row r="388" spans="1:34" ht="13.5" customHeight="1">
      <c r="A388" s="179" t="s">
        <v>1377</v>
      </c>
      <c r="B388" s="180" t="s">
        <v>387</v>
      </c>
      <c r="C388" s="181">
        <v>7</v>
      </c>
      <c r="D388" s="70">
        <v>3.8518469606176202</v>
      </c>
      <c r="E388" s="181">
        <v>7</v>
      </c>
      <c r="F388" s="70">
        <v>3.8518469606176202</v>
      </c>
      <c r="G388" s="181">
        <v>6</v>
      </c>
      <c r="H388" s="182">
        <v>3.3135441115559852</v>
      </c>
      <c r="I388" s="181">
        <v>5</v>
      </c>
      <c r="J388" s="182">
        <v>2.76128676</v>
      </c>
      <c r="K388" s="181">
        <v>5</v>
      </c>
      <c r="L388" s="182">
        <v>2.7612867596299799</v>
      </c>
      <c r="M388" s="181">
        <v>4</v>
      </c>
      <c r="N388" s="182">
        <v>2.2090294080000001</v>
      </c>
      <c r="O388" s="181">
        <v>3</v>
      </c>
      <c r="P388" s="182">
        <v>1.65728459443483</v>
      </c>
      <c r="Q388" s="181">
        <v>2</v>
      </c>
      <c r="R388" s="70">
        <v>1.1048563962898923</v>
      </c>
      <c r="S388" s="181">
        <v>0</v>
      </c>
      <c r="T388" s="70">
        <v>0</v>
      </c>
      <c r="U388" s="6"/>
      <c r="V388" s="6"/>
      <c r="W388" s="6"/>
      <c r="X388" s="6"/>
      <c r="Y388" s="6"/>
      <c r="Z388" s="6"/>
      <c r="AA388" s="6"/>
      <c r="AB388" s="6"/>
      <c r="AC388" s="6"/>
      <c r="AD388" s="6"/>
      <c r="AE388" s="6"/>
      <c r="AF388" s="6"/>
      <c r="AG388" s="6"/>
      <c r="AH388" s="6"/>
    </row>
    <row r="389" spans="1:34" ht="13.5" customHeight="1">
      <c r="A389" s="179" t="s">
        <v>1379</v>
      </c>
      <c r="B389" s="180" t="s">
        <v>385</v>
      </c>
      <c r="C389" s="181">
        <v>1</v>
      </c>
      <c r="D389" s="70">
        <v>1.4281633818908901</v>
      </c>
      <c r="E389" s="181">
        <v>1</v>
      </c>
      <c r="F389" s="70">
        <v>1.4281633818908901</v>
      </c>
      <c r="G389" s="181">
        <v>1</v>
      </c>
      <c r="H389" s="182">
        <v>1.4313933182559904</v>
      </c>
      <c r="I389" s="181">
        <v>1</v>
      </c>
      <c r="J389" s="182">
        <v>1.431393318</v>
      </c>
      <c r="K389" s="181">
        <v>1</v>
      </c>
      <c r="L389" s="182">
        <v>1.4313933182559899</v>
      </c>
      <c r="M389" s="181">
        <v>1</v>
      </c>
      <c r="N389" s="182">
        <v>1.431393318</v>
      </c>
      <c r="O389" s="181">
        <v>1</v>
      </c>
      <c r="P389" s="182">
        <v>1.43445268457819</v>
      </c>
      <c r="Q389" s="181">
        <v>1</v>
      </c>
      <c r="R389" s="70">
        <v>1.4344526845781993</v>
      </c>
      <c r="S389" s="181">
        <v>0</v>
      </c>
      <c r="T389" s="70">
        <v>0</v>
      </c>
      <c r="U389" s="6"/>
      <c r="V389" s="6"/>
      <c r="W389" s="6"/>
      <c r="X389" s="6"/>
      <c r="Y389" s="6"/>
      <c r="Z389" s="6"/>
      <c r="AA389" s="6"/>
      <c r="AB389" s="6"/>
      <c r="AC389" s="6"/>
      <c r="AD389" s="6"/>
      <c r="AE389" s="6"/>
      <c r="AF389" s="6"/>
      <c r="AG389" s="6"/>
      <c r="AH389" s="6"/>
    </row>
    <row r="390" spans="1:34" ht="13.5" customHeight="1">
      <c r="A390" s="179" t="s">
        <v>1381</v>
      </c>
      <c r="B390" s="180" t="s">
        <v>405</v>
      </c>
      <c r="C390" s="181">
        <v>1</v>
      </c>
      <c r="D390" s="70">
        <v>1.0544963725324801</v>
      </c>
      <c r="E390" s="181">
        <v>1</v>
      </c>
      <c r="F390" s="70">
        <v>1.0544963725324801</v>
      </c>
      <c r="G390" s="181">
        <v>1</v>
      </c>
      <c r="H390" s="182">
        <v>1.0642713466225349</v>
      </c>
      <c r="I390" s="181">
        <v>1</v>
      </c>
      <c r="J390" s="182">
        <v>1.064271347</v>
      </c>
      <c r="K390" s="181">
        <v>1</v>
      </c>
      <c r="L390" s="182">
        <v>1.06427134662253</v>
      </c>
      <c r="M390" s="181">
        <v>1</v>
      </c>
      <c r="N390" s="182">
        <v>1.064271347</v>
      </c>
      <c r="O390" s="181">
        <v>1</v>
      </c>
      <c r="P390" s="182">
        <v>1.0747025760620701</v>
      </c>
      <c r="Q390" s="181">
        <v>1</v>
      </c>
      <c r="R390" s="70">
        <v>1.074702576062075</v>
      </c>
      <c r="S390" s="181">
        <v>0</v>
      </c>
      <c r="T390" s="70">
        <v>0</v>
      </c>
      <c r="U390" s="6"/>
      <c r="V390" s="6"/>
      <c r="W390" s="6"/>
      <c r="X390" s="6"/>
      <c r="Y390" s="6"/>
      <c r="Z390" s="6"/>
      <c r="AA390" s="6"/>
      <c r="AB390" s="6"/>
      <c r="AC390" s="6"/>
      <c r="AD390" s="6"/>
      <c r="AE390" s="6"/>
      <c r="AF390" s="6"/>
      <c r="AG390" s="6"/>
      <c r="AH390" s="6"/>
    </row>
    <row r="391" spans="1:34" ht="13.5" customHeight="1">
      <c r="A391" s="179" t="s">
        <v>1383</v>
      </c>
      <c r="B391" s="180" t="s">
        <v>397</v>
      </c>
      <c r="C391" s="181">
        <v>4</v>
      </c>
      <c r="D391" s="70">
        <v>4.20327014417217</v>
      </c>
      <c r="E391" s="181">
        <v>3</v>
      </c>
      <c r="F391" s="70">
        <v>3.1524526081291202</v>
      </c>
      <c r="G391" s="181">
        <v>4</v>
      </c>
      <c r="H391" s="182">
        <v>4.2287768263029921</v>
      </c>
      <c r="I391" s="181">
        <v>4</v>
      </c>
      <c r="J391" s="182">
        <v>4.2287768259999998</v>
      </c>
      <c r="K391" s="181">
        <v>4</v>
      </c>
      <c r="L391" s="182">
        <v>4.2287768263029903</v>
      </c>
      <c r="M391" s="181">
        <v>3</v>
      </c>
      <c r="N391" s="182">
        <v>3.1715826200000001</v>
      </c>
      <c r="O391" s="181">
        <v>3</v>
      </c>
      <c r="P391" s="182">
        <v>3.1866754477278998</v>
      </c>
      <c r="Q391" s="181">
        <v>3</v>
      </c>
      <c r="R391" s="70">
        <v>3.1866754477279002</v>
      </c>
      <c r="S391" s="181">
        <v>2</v>
      </c>
      <c r="T391" s="70">
        <v>2.1244502984852667</v>
      </c>
      <c r="U391" s="6"/>
      <c r="V391" s="6"/>
      <c r="W391" s="6"/>
      <c r="X391" s="6"/>
      <c r="Y391" s="6"/>
      <c r="Z391" s="6"/>
      <c r="AA391" s="6"/>
      <c r="AB391" s="6"/>
      <c r="AC391" s="6"/>
      <c r="AD391" s="6"/>
      <c r="AE391" s="6"/>
      <c r="AF391" s="6"/>
      <c r="AG391" s="6"/>
      <c r="AH391" s="6"/>
    </row>
    <row r="392" spans="1:34" ht="13.5" customHeight="1">
      <c r="A392" s="187" t="s">
        <v>1385</v>
      </c>
      <c r="B392" s="188" t="s">
        <v>399</v>
      </c>
      <c r="C392" s="181">
        <v>14</v>
      </c>
      <c r="D392" s="189">
        <v>8.9487174570301793</v>
      </c>
      <c r="E392" s="181">
        <v>13</v>
      </c>
      <c r="F392" s="189">
        <v>8.3095233529565906</v>
      </c>
      <c r="G392" s="181">
        <v>12</v>
      </c>
      <c r="H392" s="190">
        <v>7.7581525252786472</v>
      </c>
      <c r="I392" s="181">
        <v>11</v>
      </c>
      <c r="J392" s="190">
        <v>7.1116398150000002</v>
      </c>
      <c r="K392" s="181">
        <v>9</v>
      </c>
      <c r="L392" s="190">
        <v>5.8186143939589803</v>
      </c>
      <c r="M392" s="181">
        <v>9</v>
      </c>
      <c r="N392" s="190">
        <v>5.8186143939999999</v>
      </c>
      <c r="O392" s="181">
        <v>9</v>
      </c>
      <c r="P392" s="190">
        <v>5.8707648954351503</v>
      </c>
      <c r="Q392" s="181">
        <v>9</v>
      </c>
      <c r="R392" s="70">
        <v>5.8707648954351539</v>
      </c>
      <c r="S392" s="181">
        <v>6</v>
      </c>
      <c r="T392" s="70">
        <v>3.9138432636234359</v>
      </c>
      <c r="U392" s="6"/>
      <c r="V392" s="6"/>
      <c r="W392" s="6"/>
      <c r="X392" s="6"/>
      <c r="Y392" s="6"/>
      <c r="Z392" s="6"/>
      <c r="AA392" s="6"/>
      <c r="AB392" s="6"/>
      <c r="AC392" s="6"/>
      <c r="AD392" s="6"/>
      <c r="AE392" s="6"/>
      <c r="AF392" s="6"/>
      <c r="AG392" s="6"/>
      <c r="AH392" s="6"/>
    </row>
    <row r="393" spans="1:34" ht="29.25" customHeight="1">
      <c r="A393" s="174" t="s">
        <v>1387</v>
      </c>
      <c r="B393" s="175" t="s">
        <v>19</v>
      </c>
      <c r="C393" s="176">
        <v>684</v>
      </c>
      <c r="D393" s="177">
        <v>12.5137211855104</v>
      </c>
      <c r="E393" s="176">
        <v>657</v>
      </c>
      <c r="F393" s="177">
        <v>12.019758507135</v>
      </c>
      <c r="G393" s="176">
        <v>602</v>
      </c>
      <c r="H393" s="178">
        <v>11.018981201837716</v>
      </c>
      <c r="I393" s="176">
        <v>544</v>
      </c>
      <c r="J393" s="178">
        <v>9.9573517837204619</v>
      </c>
      <c r="K393" s="176">
        <v>506</v>
      </c>
      <c r="L393" s="178">
        <v>9.261801475298812</v>
      </c>
      <c r="M393" s="176">
        <v>487</v>
      </c>
      <c r="N393" s="178">
        <v>8.9140263210879862</v>
      </c>
      <c r="O393" s="176">
        <v>483</v>
      </c>
      <c r="P393" s="178">
        <v>8.8817785623655325</v>
      </c>
      <c r="Q393" s="176">
        <v>451</v>
      </c>
      <c r="R393" s="177">
        <v>8.2933377466394518</v>
      </c>
      <c r="S393" s="176">
        <v>410</v>
      </c>
      <c r="T393" s="177">
        <v>7.5393979514904101</v>
      </c>
      <c r="U393" s="6"/>
      <c r="V393" s="6"/>
      <c r="W393" s="6"/>
      <c r="X393" s="6"/>
      <c r="Y393" s="6"/>
      <c r="Z393" s="6"/>
      <c r="AA393" s="6"/>
      <c r="AB393" s="6"/>
      <c r="AC393" s="6"/>
      <c r="AD393" s="6"/>
      <c r="AE393" s="6"/>
      <c r="AF393" s="6"/>
      <c r="AG393" s="6"/>
      <c r="AH393" s="6"/>
    </row>
    <row r="394" spans="1:34" ht="13.5" customHeight="1">
      <c r="A394" s="179" t="s">
        <v>1388</v>
      </c>
      <c r="B394" s="180" t="s">
        <v>291</v>
      </c>
      <c r="C394" s="181">
        <v>24</v>
      </c>
      <c r="D394" s="70">
        <v>10.477604121191</v>
      </c>
      <c r="E394" s="181">
        <v>24</v>
      </c>
      <c r="F394" s="70">
        <v>10.477604121191</v>
      </c>
      <c r="G394" s="181">
        <v>24</v>
      </c>
      <c r="H394" s="182">
        <v>10.495473826912145</v>
      </c>
      <c r="I394" s="181">
        <v>16</v>
      </c>
      <c r="J394" s="182">
        <v>6.9969825510000003</v>
      </c>
      <c r="K394" s="181">
        <v>15</v>
      </c>
      <c r="L394" s="182">
        <v>6.5596711418200897</v>
      </c>
      <c r="M394" s="181">
        <v>15</v>
      </c>
      <c r="N394" s="182">
        <v>6.559671142</v>
      </c>
      <c r="O394" s="181">
        <v>15</v>
      </c>
      <c r="P394" s="182">
        <v>6.5916681314818</v>
      </c>
      <c r="Q394" s="181">
        <v>13</v>
      </c>
      <c r="R394" s="70">
        <v>5.7127790472842328</v>
      </c>
      <c r="S394" s="181">
        <v>14</v>
      </c>
      <c r="T394" s="70">
        <v>6.1522235893830199</v>
      </c>
      <c r="U394" s="6"/>
      <c r="V394" s="6"/>
      <c r="W394" s="6"/>
      <c r="X394" s="6"/>
      <c r="Y394" s="6"/>
      <c r="Z394" s="6"/>
      <c r="AA394" s="6"/>
      <c r="AB394" s="6"/>
      <c r="AC394" s="6"/>
      <c r="AD394" s="6"/>
      <c r="AE394" s="6"/>
      <c r="AF394" s="6"/>
      <c r="AG394" s="6"/>
      <c r="AH394" s="6"/>
    </row>
    <row r="395" spans="1:34" ht="13.5" customHeight="1">
      <c r="A395" s="179" t="s">
        <v>1390</v>
      </c>
      <c r="B395" s="180" t="s">
        <v>292</v>
      </c>
      <c r="C395" s="181">
        <v>18</v>
      </c>
      <c r="D395" s="70">
        <v>6.9023698136360201</v>
      </c>
      <c r="E395" s="181">
        <v>18</v>
      </c>
      <c r="F395" s="70">
        <v>6.9023698136360201</v>
      </c>
      <c r="G395" s="181">
        <v>17</v>
      </c>
      <c r="H395" s="182">
        <v>6.5081735002488417</v>
      </c>
      <c r="I395" s="181">
        <v>16</v>
      </c>
      <c r="J395" s="182">
        <v>6.1253397649999997</v>
      </c>
      <c r="K395" s="181">
        <v>15</v>
      </c>
      <c r="L395" s="182">
        <v>5.7425060296313299</v>
      </c>
      <c r="M395" s="181">
        <v>15</v>
      </c>
      <c r="N395" s="182">
        <v>5.7425060300000004</v>
      </c>
      <c r="O395" s="181">
        <v>15</v>
      </c>
      <c r="P395" s="182">
        <v>5.7367958083145201</v>
      </c>
      <c r="Q395" s="181">
        <v>15</v>
      </c>
      <c r="R395" s="70">
        <v>5.736795808314529</v>
      </c>
      <c r="S395" s="181">
        <v>15</v>
      </c>
      <c r="T395" s="70">
        <v>5.736795808314529</v>
      </c>
      <c r="U395" s="6"/>
      <c r="V395" s="6"/>
      <c r="W395" s="6"/>
      <c r="X395" s="6"/>
      <c r="Y395" s="6"/>
      <c r="Z395" s="6"/>
      <c r="AA395" s="6"/>
      <c r="AB395" s="6"/>
      <c r="AC395" s="6"/>
      <c r="AD395" s="6"/>
      <c r="AE395" s="6"/>
      <c r="AF395" s="6"/>
      <c r="AG395" s="6"/>
      <c r="AH395" s="6"/>
    </row>
    <row r="396" spans="1:34" ht="13.5" customHeight="1">
      <c r="A396" s="179" t="s">
        <v>1392</v>
      </c>
      <c r="B396" s="180" t="s">
        <v>293</v>
      </c>
      <c r="C396" s="181">
        <v>24</v>
      </c>
      <c r="D396" s="70">
        <v>20.7218097047142</v>
      </c>
      <c r="E396" s="181">
        <v>25</v>
      </c>
      <c r="F396" s="70">
        <v>21.5852184424106</v>
      </c>
      <c r="G396" s="181">
        <v>23</v>
      </c>
      <c r="H396" s="182">
        <v>19.793459552495698</v>
      </c>
      <c r="I396" s="181">
        <v>17</v>
      </c>
      <c r="J396" s="182">
        <v>14.62994836</v>
      </c>
      <c r="K396" s="181">
        <v>16</v>
      </c>
      <c r="L396" s="182">
        <v>13.7693631669535</v>
      </c>
      <c r="M396" s="181">
        <v>16</v>
      </c>
      <c r="N396" s="182">
        <v>13.76936317</v>
      </c>
      <c r="O396" s="181">
        <v>15</v>
      </c>
      <c r="P396" s="182">
        <v>12.926577042399099</v>
      </c>
      <c r="Q396" s="181">
        <v>12</v>
      </c>
      <c r="R396" s="70">
        <v>10.341261633919338</v>
      </c>
      <c r="S396" s="181">
        <v>12</v>
      </c>
      <c r="T396" s="70">
        <v>10.341261633919338</v>
      </c>
      <c r="U396" s="6"/>
      <c r="V396" s="6"/>
      <c r="W396" s="6"/>
      <c r="X396" s="6"/>
      <c r="Y396" s="6"/>
      <c r="Z396" s="6"/>
      <c r="AA396" s="6"/>
      <c r="AB396" s="6"/>
      <c r="AC396" s="6"/>
      <c r="AD396" s="6"/>
      <c r="AE396" s="6"/>
      <c r="AF396" s="6"/>
      <c r="AG396" s="6"/>
      <c r="AH396" s="6"/>
    </row>
    <row r="397" spans="1:34" ht="13.5" customHeight="1">
      <c r="A397" s="179" t="s">
        <v>1394</v>
      </c>
      <c r="B397" s="180" t="s">
        <v>294</v>
      </c>
      <c r="C397" s="181">
        <v>20</v>
      </c>
      <c r="D397" s="70">
        <v>23.410979749502498</v>
      </c>
      <c r="E397" s="181">
        <v>20</v>
      </c>
      <c r="F397" s="70">
        <v>23.410979749502498</v>
      </c>
      <c r="G397" s="181">
        <v>20</v>
      </c>
      <c r="H397" s="182">
        <v>23.291021311284499</v>
      </c>
      <c r="I397" s="181">
        <v>18</v>
      </c>
      <c r="J397" s="182">
        <v>20.961919179999999</v>
      </c>
      <c r="K397" s="181">
        <v>18</v>
      </c>
      <c r="L397" s="182">
        <v>20.961919180155999</v>
      </c>
      <c r="M397" s="181">
        <v>17</v>
      </c>
      <c r="N397" s="182">
        <v>19.797368110000001</v>
      </c>
      <c r="O397" s="181">
        <v>16</v>
      </c>
      <c r="P397" s="182">
        <v>18.5485740783677</v>
      </c>
      <c r="Q397" s="181">
        <v>13</v>
      </c>
      <c r="R397" s="70">
        <v>15.070716438673776</v>
      </c>
      <c r="S397" s="181">
        <v>13</v>
      </c>
      <c r="T397" s="70">
        <v>15.070716438673776</v>
      </c>
      <c r="U397" s="6"/>
      <c r="V397" s="6"/>
      <c r="W397" s="6"/>
      <c r="X397" s="6"/>
      <c r="Y397" s="6"/>
      <c r="Z397" s="6"/>
      <c r="AA397" s="6"/>
      <c r="AB397" s="6"/>
      <c r="AC397" s="6"/>
      <c r="AD397" s="6"/>
      <c r="AE397" s="6"/>
      <c r="AF397" s="6"/>
      <c r="AG397" s="6"/>
      <c r="AH397" s="6"/>
    </row>
    <row r="398" spans="1:34" ht="13.5" customHeight="1">
      <c r="A398" s="179" t="s">
        <v>1396</v>
      </c>
      <c r="B398" s="180" t="s">
        <v>295</v>
      </c>
      <c r="C398" s="181">
        <v>24</v>
      </c>
      <c r="D398" s="70">
        <v>4.54872825139305</v>
      </c>
      <c r="E398" s="181">
        <v>24</v>
      </c>
      <c r="F398" s="70">
        <v>4.54872825139305</v>
      </c>
      <c r="G398" s="181">
        <v>22</v>
      </c>
      <c r="H398" s="182">
        <v>4.1910349951422088</v>
      </c>
      <c r="I398" s="181">
        <v>14</v>
      </c>
      <c r="J398" s="182">
        <v>2.6670222699999999</v>
      </c>
      <c r="K398" s="181">
        <v>14</v>
      </c>
      <c r="L398" s="182">
        <v>2.6670222696359498</v>
      </c>
      <c r="M398" s="181">
        <v>15</v>
      </c>
      <c r="N398" s="182">
        <v>2.8575238600000001</v>
      </c>
      <c r="O398" s="181">
        <v>18</v>
      </c>
      <c r="P398" s="182">
        <v>3.4715525554484001</v>
      </c>
      <c r="Q398" s="181">
        <v>18</v>
      </c>
      <c r="R398" s="70">
        <v>3.471552555448409</v>
      </c>
      <c r="S398" s="181">
        <v>17</v>
      </c>
      <c r="T398" s="70">
        <v>3.278688524590164</v>
      </c>
      <c r="U398" s="6"/>
      <c r="V398" s="6"/>
      <c r="W398" s="6"/>
      <c r="X398" s="6"/>
      <c r="Y398" s="6"/>
      <c r="Z398" s="6"/>
      <c r="AA398" s="6"/>
      <c r="AB398" s="6"/>
      <c r="AC398" s="6"/>
      <c r="AD398" s="6"/>
      <c r="AE398" s="6"/>
      <c r="AF398" s="6"/>
      <c r="AG398" s="6"/>
      <c r="AH398" s="6"/>
    </row>
    <row r="399" spans="1:34" ht="13.5" customHeight="1">
      <c r="A399" s="179" t="s">
        <v>1398</v>
      </c>
      <c r="B399" s="180" t="s">
        <v>296</v>
      </c>
      <c r="C399" s="181">
        <v>3</v>
      </c>
      <c r="D399" s="70">
        <v>5.8490933905244704</v>
      </c>
      <c r="E399" s="181">
        <v>3</v>
      </c>
      <c r="F399" s="70">
        <v>5.8490933905244704</v>
      </c>
      <c r="G399" s="181">
        <v>3</v>
      </c>
      <c r="H399" s="182">
        <v>5.8207217694994178</v>
      </c>
      <c r="I399" s="181">
        <v>3</v>
      </c>
      <c r="J399" s="182">
        <v>5.8207217690000004</v>
      </c>
      <c r="K399" s="181">
        <v>2</v>
      </c>
      <c r="L399" s="182">
        <v>3.8804811796662699</v>
      </c>
      <c r="M399" s="181">
        <v>2</v>
      </c>
      <c r="N399" s="182">
        <v>3.8804811799999999</v>
      </c>
      <c r="O399" s="181">
        <v>2</v>
      </c>
      <c r="P399" s="182">
        <v>3.8910505836575799</v>
      </c>
      <c r="Q399" s="181">
        <v>1</v>
      </c>
      <c r="R399" s="70">
        <v>1.945525291828794</v>
      </c>
      <c r="S399" s="181">
        <v>1</v>
      </c>
      <c r="T399" s="70">
        <v>1.9455252918287937</v>
      </c>
      <c r="U399" s="6"/>
      <c r="V399" s="6"/>
      <c r="W399" s="6"/>
      <c r="X399" s="6"/>
      <c r="Y399" s="6"/>
      <c r="Z399" s="6"/>
      <c r="AA399" s="6"/>
      <c r="AB399" s="6"/>
      <c r="AC399" s="6"/>
      <c r="AD399" s="6"/>
      <c r="AE399" s="6"/>
      <c r="AF399" s="6"/>
      <c r="AG399" s="6"/>
      <c r="AH399" s="6"/>
    </row>
    <row r="400" spans="1:34" ht="13.5" customHeight="1">
      <c r="A400" s="179" t="s">
        <v>1400</v>
      </c>
      <c r="B400" s="180" t="s">
        <v>297</v>
      </c>
      <c r="C400" s="181">
        <v>32</v>
      </c>
      <c r="D400" s="70">
        <v>21.5793377840718</v>
      </c>
      <c r="E400" s="181">
        <v>31</v>
      </c>
      <c r="F400" s="70">
        <v>20.904983478319501</v>
      </c>
      <c r="G400" s="181">
        <v>30</v>
      </c>
      <c r="H400" s="182">
        <v>20.153164046755343</v>
      </c>
      <c r="I400" s="181">
        <v>28</v>
      </c>
      <c r="J400" s="182">
        <v>18.809619779999998</v>
      </c>
      <c r="K400" s="181">
        <v>28</v>
      </c>
      <c r="L400" s="182">
        <v>18.809619776971601</v>
      </c>
      <c r="M400" s="181">
        <v>26</v>
      </c>
      <c r="N400" s="182">
        <v>17.46607551</v>
      </c>
      <c r="O400" s="181">
        <v>26</v>
      </c>
      <c r="P400" s="182">
        <v>17.4742926271926</v>
      </c>
      <c r="Q400" s="181">
        <v>24</v>
      </c>
      <c r="R400" s="70">
        <v>16.130116271254789</v>
      </c>
      <c r="S400" s="181">
        <v>24</v>
      </c>
      <c r="T400" s="70">
        <v>16.130116271254789</v>
      </c>
      <c r="U400" s="6"/>
      <c r="V400" s="6"/>
      <c r="W400" s="6"/>
      <c r="X400" s="6"/>
      <c r="Y400" s="6"/>
      <c r="Z400" s="6"/>
      <c r="AA400" s="6"/>
      <c r="AB400" s="6"/>
      <c r="AC400" s="6"/>
      <c r="AD400" s="6"/>
      <c r="AE400" s="6"/>
      <c r="AF400" s="6"/>
      <c r="AG400" s="6"/>
      <c r="AH400" s="6"/>
    </row>
    <row r="401" spans="1:34" ht="13.5" customHeight="1">
      <c r="A401" s="179" t="s">
        <v>1402</v>
      </c>
      <c r="B401" s="180" t="s">
        <v>298</v>
      </c>
      <c r="C401" s="181">
        <v>43</v>
      </c>
      <c r="D401" s="70">
        <v>28.8939658648031</v>
      </c>
      <c r="E401" s="181">
        <v>43</v>
      </c>
      <c r="F401" s="70">
        <v>28.8939658648031</v>
      </c>
      <c r="G401" s="181">
        <v>41</v>
      </c>
      <c r="H401" s="182">
        <v>27.457808732922583</v>
      </c>
      <c r="I401" s="181">
        <v>41</v>
      </c>
      <c r="J401" s="182">
        <v>27.45780873</v>
      </c>
      <c r="K401" s="181">
        <v>39</v>
      </c>
      <c r="L401" s="182">
        <v>26.1184034288775</v>
      </c>
      <c r="M401" s="181">
        <v>39</v>
      </c>
      <c r="N401" s="182">
        <v>26.118403430000001</v>
      </c>
      <c r="O401" s="181">
        <v>41</v>
      </c>
      <c r="P401" s="182">
        <v>27.563025210084</v>
      </c>
      <c r="Q401" s="181">
        <v>39</v>
      </c>
      <c r="R401" s="70">
        <v>26.218487394957986</v>
      </c>
      <c r="S401" s="181">
        <v>39</v>
      </c>
      <c r="T401" s="70">
        <v>26.218487394957982</v>
      </c>
      <c r="U401" s="6"/>
      <c r="V401" s="6"/>
      <c r="W401" s="6"/>
      <c r="X401" s="6"/>
      <c r="Y401" s="6"/>
      <c r="Z401" s="6"/>
      <c r="AA401" s="6"/>
      <c r="AB401" s="6"/>
      <c r="AC401" s="6"/>
      <c r="AD401" s="6"/>
      <c r="AE401" s="6"/>
      <c r="AF401" s="6"/>
      <c r="AG401" s="6"/>
      <c r="AH401" s="6"/>
    </row>
    <row r="402" spans="1:34" ht="13.5" customHeight="1">
      <c r="A402" s="179" t="s">
        <v>1404</v>
      </c>
      <c r="B402" s="180" t="s">
        <v>299</v>
      </c>
      <c r="C402" s="181">
        <v>17</v>
      </c>
      <c r="D402" s="70">
        <v>13.980263157894701</v>
      </c>
      <c r="E402" s="181">
        <v>17</v>
      </c>
      <c r="F402" s="70">
        <v>13.980263157894701</v>
      </c>
      <c r="G402" s="181">
        <v>17</v>
      </c>
      <c r="H402" s="182">
        <v>13.933284157036308</v>
      </c>
      <c r="I402" s="181">
        <v>16</v>
      </c>
      <c r="J402" s="182">
        <v>13.113679210000001</v>
      </c>
      <c r="K402" s="181">
        <v>16</v>
      </c>
      <c r="L402" s="182">
        <v>13.1136792066224</v>
      </c>
      <c r="M402" s="181">
        <v>16</v>
      </c>
      <c r="N402" s="182">
        <v>13.113679210000001</v>
      </c>
      <c r="O402" s="181">
        <v>16</v>
      </c>
      <c r="P402" s="182">
        <v>13.131976362442501</v>
      </c>
      <c r="Q402" s="181">
        <v>12</v>
      </c>
      <c r="R402" s="70">
        <v>9.8489822718319093</v>
      </c>
      <c r="S402" s="181">
        <v>9</v>
      </c>
      <c r="T402" s="70">
        <v>7.3867367038739333</v>
      </c>
      <c r="U402" s="6"/>
      <c r="V402" s="6"/>
      <c r="W402" s="6"/>
      <c r="X402" s="6"/>
      <c r="Y402" s="6"/>
      <c r="Z402" s="6"/>
      <c r="AA402" s="6"/>
      <c r="AB402" s="6"/>
      <c r="AC402" s="6"/>
      <c r="AD402" s="6"/>
      <c r="AE402" s="6"/>
      <c r="AF402" s="6"/>
      <c r="AG402" s="6"/>
      <c r="AH402" s="6"/>
    </row>
    <row r="403" spans="1:34" ht="13.5" customHeight="1">
      <c r="A403" s="179" t="s">
        <v>1406</v>
      </c>
      <c r="B403" s="180" t="s">
        <v>300</v>
      </c>
      <c r="C403" s="181">
        <v>4</v>
      </c>
      <c r="D403" s="70">
        <v>3.6781609195402298</v>
      </c>
      <c r="E403" s="181">
        <v>4</v>
      </c>
      <c r="F403" s="70">
        <v>3.6781609195402298</v>
      </c>
      <c r="G403" s="181">
        <v>4</v>
      </c>
      <c r="H403" s="182">
        <v>3.6818851251840941</v>
      </c>
      <c r="I403" s="181">
        <v>4</v>
      </c>
      <c r="J403" s="182">
        <v>3.681885125</v>
      </c>
      <c r="K403" s="181">
        <v>4</v>
      </c>
      <c r="L403" s="182">
        <v>3.6818851251840901</v>
      </c>
      <c r="M403" s="181">
        <v>4</v>
      </c>
      <c r="N403" s="182">
        <v>3.681885125</v>
      </c>
      <c r="O403" s="181">
        <v>4</v>
      </c>
      <c r="P403" s="182">
        <v>3.6924213052709298</v>
      </c>
      <c r="Q403" s="181">
        <v>3</v>
      </c>
      <c r="R403" s="70">
        <v>2.7693159789531987</v>
      </c>
      <c r="S403" s="181">
        <v>3</v>
      </c>
      <c r="T403" s="70">
        <v>2.7693159789531987</v>
      </c>
      <c r="U403" s="6"/>
      <c r="V403" s="6"/>
      <c r="W403" s="6"/>
      <c r="X403" s="6"/>
      <c r="Y403" s="6"/>
      <c r="Z403" s="6"/>
      <c r="AA403" s="6"/>
      <c r="AB403" s="6"/>
      <c r="AC403" s="6"/>
      <c r="AD403" s="6"/>
      <c r="AE403" s="6"/>
      <c r="AF403" s="6"/>
      <c r="AG403" s="6"/>
      <c r="AH403" s="6"/>
    </row>
    <row r="404" spans="1:34" ht="13.5" customHeight="1">
      <c r="A404" s="179" t="s">
        <v>1408</v>
      </c>
      <c r="B404" s="180" t="s">
        <v>301</v>
      </c>
      <c r="C404" s="181">
        <v>23</v>
      </c>
      <c r="D404" s="70">
        <v>21.316033364226101</v>
      </c>
      <c r="E404" s="181">
        <v>23</v>
      </c>
      <c r="F404" s="70">
        <v>21.316033364226101</v>
      </c>
      <c r="G404" s="181">
        <v>19</v>
      </c>
      <c r="H404" s="182">
        <v>17.742086095807267</v>
      </c>
      <c r="I404" s="181">
        <v>19</v>
      </c>
      <c r="J404" s="182">
        <v>17.742086100000002</v>
      </c>
      <c r="K404" s="181">
        <v>17</v>
      </c>
      <c r="L404" s="182">
        <v>15.8744980857222</v>
      </c>
      <c r="M404" s="181">
        <v>15</v>
      </c>
      <c r="N404" s="182">
        <v>14.006910080000001</v>
      </c>
      <c r="O404" s="181">
        <v>15</v>
      </c>
      <c r="P404" s="182">
        <v>14.1790339351545</v>
      </c>
      <c r="Q404" s="181">
        <v>10</v>
      </c>
      <c r="R404" s="70">
        <v>9.4526892901030344</v>
      </c>
      <c r="S404" s="181">
        <v>11</v>
      </c>
      <c r="T404" s="70">
        <v>10.397958219113336</v>
      </c>
      <c r="U404" s="6"/>
      <c r="V404" s="6"/>
      <c r="W404" s="6"/>
      <c r="X404" s="6"/>
      <c r="Y404" s="6"/>
      <c r="Z404" s="6"/>
      <c r="AA404" s="6"/>
      <c r="AB404" s="6"/>
      <c r="AC404" s="6"/>
      <c r="AD404" s="6"/>
      <c r="AE404" s="6"/>
      <c r="AF404" s="6"/>
      <c r="AG404" s="6"/>
      <c r="AH404" s="6"/>
    </row>
    <row r="405" spans="1:34" ht="13.5" customHeight="1">
      <c r="A405" s="179" t="s">
        <v>1410</v>
      </c>
      <c r="B405" s="180" t="s">
        <v>302</v>
      </c>
      <c r="C405" s="181">
        <v>7</v>
      </c>
      <c r="D405" s="70">
        <v>7.2871122215282096</v>
      </c>
      <c r="E405" s="181">
        <v>7</v>
      </c>
      <c r="F405" s="70">
        <v>7.2871122215282096</v>
      </c>
      <c r="G405" s="181">
        <v>7</v>
      </c>
      <c r="H405" s="182">
        <v>7.3275410865696644</v>
      </c>
      <c r="I405" s="181">
        <v>6</v>
      </c>
      <c r="J405" s="182">
        <v>6.280749503</v>
      </c>
      <c r="K405" s="181">
        <v>8</v>
      </c>
      <c r="L405" s="182">
        <v>8.3743326703653302</v>
      </c>
      <c r="M405" s="181">
        <v>6</v>
      </c>
      <c r="N405" s="182">
        <v>6.280749503</v>
      </c>
      <c r="O405" s="181">
        <v>6</v>
      </c>
      <c r="P405" s="182">
        <v>6.3045077230219597</v>
      </c>
      <c r="Q405" s="181">
        <v>6</v>
      </c>
      <c r="R405" s="70">
        <v>6.3045077230219606</v>
      </c>
      <c r="S405" s="181">
        <v>6</v>
      </c>
      <c r="T405" s="70">
        <v>6.3045077230219606</v>
      </c>
      <c r="U405" s="6"/>
      <c r="V405" s="6"/>
      <c r="W405" s="6"/>
      <c r="X405" s="6"/>
      <c r="Y405" s="6"/>
      <c r="Z405" s="6"/>
      <c r="AA405" s="6"/>
      <c r="AB405" s="6"/>
      <c r="AC405" s="6"/>
      <c r="AD405" s="6"/>
      <c r="AE405" s="6"/>
      <c r="AF405" s="6"/>
      <c r="AG405" s="6"/>
      <c r="AH405" s="6"/>
    </row>
    <row r="406" spans="1:34" ht="13.5" customHeight="1">
      <c r="A406" s="179" t="s">
        <v>1412</v>
      </c>
      <c r="B406" s="180" t="s">
        <v>303</v>
      </c>
      <c r="C406" s="181">
        <v>11</v>
      </c>
      <c r="D406" s="70">
        <v>6.8510214250124601</v>
      </c>
      <c r="E406" s="181">
        <v>11</v>
      </c>
      <c r="F406" s="70">
        <v>6.8510214250124601</v>
      </c>
      <c r="G406" s="181">
        <v>11</v>
      </c>
      <c r="H406" s="182">
        <v>6.8369693579464226</v>
      </c>
      <c r="I406" s="181">
        <v>11</v>
      </c>
      <c r="J406" s="182">
        <v>6.8369693580000002</v>
      </c>
      <c r="K406" s="181">
        <v>11</v>
      </c>
      <c r="L406" s="182">
        <v>6.8369693579464199</v>
      </c>
      <c r="M406" s="181">
        <v>10</v>
      </c>
      <c r="N406" s="182">
        <v>6.2154266890000001</v>
      </c>
      <c r="O406" s="181">
        <v>6</v>
      </c>
      <c r="P406" s="182">
        <v>3.7420481476861598</v>
      </c>
      <c r="Q406" s="181">
        <v>6</v>
      </c>
      <c r="R406" s="70">
        <v>3.7420481476861669</v>
      </c>
      <c r="S406" s="181">
        <v>5</v>
      </c>
      <c r="T406" s="70">
        <v>3.1183734564051391</v>
      </c>
      <c r="U406" s="6"/>
      <c r="V406" s="6"/>
      <c r="W406" s="6"/>
      <c r="X406" s="6"/>
      <c r="Y406" s="6"/>
      <c r="Z406" s="6"/>
      <c r="AA406" s="6"/>
      <c r="AB406" s="6"/>
      <c r="AC406" s="6"/>
      <c r="AD406" s="6"/>
      <c r="AE406" s="6"/>
      <c r="AF406" s="6"/>
      <c r="AG406" s="6"/>
      <c r="AH406" s="6"/>
    </row>
    <row r="407" spans="1:34" ht="13.5" customHeight="1">
      <c r="A407" s="179" t="s">
        <v>1414</v>
      </c>
      <c r="B407" s="180" t="s">
        <v>304</v>
      </c>
      <c r="C407" s="181">
        <v>18</v>
      </c>
      <c r="D407" s="70">
        <v>4.81116189559779</v>
      </c>
      <c r="E407" s="181">
        <v>17</v>
      </c>
      <c r="F407" s="70">
        <v>4.54387512362013</v>
      </c>
      <c r="G407" s="181">
        <v>16</v>
      </c>
      <c r="H407" s="182">
        <v>4.283228483469415</v>
      </c>
      <c r="I407" s="181">
        <v>15</v>
      </c>
      <c r="J407" s="182">
        <v>4.0155267029999999</v>
      </c>
      <c r="K407" s="181">
        <v>15</v>
      </c>
      <c r="L407" s="182">
        <v>4.0155267032525703</v>
      </c>
      <c r="M407" s="181">
        <v>15</v>
      </c>
      <c r="N407" s="182">
        <v>4.0155267029999999</v>
      </c>
      <c r="O407" s="181">
        <v>15</v>
      </c>
      <c r="P407" s="182">
        <v>4.0332338468984403</v>
      </c>
      <c r="Q407" s="181">
        <v>15</v>
      </c>
      <c r="R407" s="70">
        <v>4.033233846898443</v>
      </c>
      <c r="S407" s="181">
        <v>15</v>
      </c>
      <c r="T407" s="70">
        <v>4.033233846898443</v>
      </c>
      <c r="U407" s="6"/>
      <c r="V407" s="6"/>
      <c r="W407" s="6"/>
      <c r="X407" s="6"/>
      <c r="Y407" s="6"/>
      <c r="Z407" s="6"/>
      <c r="AA407" s="6"/>
      <c r="AB407" s="6"/>
      <c r="AC407" s="6"/>
      <c r="AD407" s="6"/>
      <c r="AE407" s="6"/>
      <c r="AF407" s="6"/>
      <c r="AG407" s="6"/>
      <c r="AH407" s="6"/>
    </row>
    <row r="408" spans="1:34" ht="13.5" customHeight="1">
      <c r="A408" s="179" t="s">
        <v>1416</v>
      </c>
      <c r="B408" s="180" t="s">
        <v>305</v>
      </c>
      <c r="C408" s="181">
        <v>24</v>
      </c>
      <c r="D408" s="70">
        <v>3.7757221068529399</v>
      </c>
      <c r="E408" s="181">
        <v>24</v>
      </c>
      <c r="F408" s="70">
        <v>3.7757221068529399</v>
      </c>
      <c r="G408" s="181">
        <v>24</v>
      </c>
      <c r="H408" s="182">
        <v>3.7907505686125855</v>
      </c>
      <c r="I408" s="181">
        <v>24</v>
      </c>
      <c r="J408" s="182">
        <v>3.7907505690000001</v>
      </c>
      <c r="K408" s="181">
        <v>24</v>
      </c>
      <c r="L408" s="182">
        <v>3.7907505686125802</v>
      </c>
      <c r="M408" s="181">
        <v>23</v>
      </c>
      <c r="N408" s="182">
        <v>3.6328026279999999</v>
      </c>
      <c r="O408" s="181">
        <v>23</v>
      </c>
      <c r="P408" s="182">
        <v>3.6717166073338499</v>
      </c>
      <c r="Q408" s="181">
        <v>22</v>
      </c>
      <c r="R408" s="70">
        <v>3.5120767548410785</v>
      </c>
      <c r="S408" s="181">
        <v>18</v>
      </c>
      <c r="T408" s="70">
        <v>2.8735173448699731</v>
      </c>
      <c r="U408" s="6"/>
      <c r="V408" s="6"/>
      <c r="W408" s="6"/>
      <c r="X408" s="6"/>
      <c r="Y408" s="6"/>
      <c r="Z408" s="6"/>
      <c r="AA408" s="6"/>
      <c r="AB408" s="6"/>
      <c r="AC408" s="6"/>
      <c r="AD408" s="6"/>
      <c r="AE408" s="6"/>
      <c r="AF408" s="6"/>
      <c r="AG408" s="6"/>
      <c r="AH408" s="6"/>
    </row>
    <row r="409" spans="1:34" ht="13.5" customHeight="1">
      <c r="A409" s="179" t="s">
        <v>1418</v>
      </c>
      <c r="B409" s="180" t="s">
        <v>306</v>
      </c>
      <c r="C409" s="181">
        <v>81</v>
      </c>
      <c r="D409" s="70">
        <v>34.405131036826198</v>
      </c>
      <c r="E409" s="181">
        <v>79</v>
      </c>
      <c r="F409" s="70">
        <v>33.555621628509499</v>
      </c>
      <c r="G409" s="181">
        <v>74</v>
      </c>
      <c r="H409" s="182">
        <v>31.378535385659163</v>
      </c>
      <c r="I409" s="181">
        <v>74</v>
      </c>
      <c r="J409" s="182">
        <v>31.37853539</v>
      </c>
      <c r="K409" s="181">
        <v>59</v>
      </c>
      <c r="L409" s="182">
        <v>25.018021456133599</v>
      </c>
      <c r="M409" s="181">
        <v>58</v>
      </c>
      <c r="N409" s="182">
        <v>24.59398719</v>
      </c>
      <c r="O409" s="181">
        <v>55</v>
      </c>
      <c r="P409" s="182">
        <v>23.350598624437399</v>
      </c>
      <c r="Q409" s="181">
        <v>54</v>
      </c>
      <c r="R409" s="70">
        <v>22.926042285811327</v>
      </c>
      <c r="S409" s="181">
        <v>52</v>
      </c>
      <c r="T409" s="70">
        <v>22.076929608559055</v>
      </c>
      <c r="U409" s="6"/>
      <c r="V409" s="6"/>
      <c r="W409" s="6"/>
      <c r="X409" s="6"/>
      <c r="Y409" s="6"/>
      <c r="Z409" s="6"/>
      <c r="AA409" s="6"/>
      <c r="AB409" s="6"/>
      <c r="AC409" s="6"/>
      <c r="AD409" s="6"/>
      <c r="AE409" s="6"/>
      <c r="AF409" s="6"/>
      <c r="AG409" s="6"/>
      <c r="AH409" s="6"/>
    </row>
    <row r="410" spans="1:34" ht="13.5" customHeight="1">
      <c r="A410" s="179" t="s">
        <v>1420</v>
      </c>
      <c r="B410" s="180" t="s">
        <v>307</v>
      </c>
      <c r="C410" s="181">
        <v>5</v>
      </c>
      <c r="D410" s="70">
        <v>6.4884505580067504</v>
      </c>
      <c r="E410" s="181">
        <v>5</v>
      </c>
      <c r="F410" s="70">
        <v>6.4884505580067504</v>
      </c>
      <c r="G410" s="181">
        <v>4</v>
      </c>
      <c r="H410" s="182">
        <v>5.1413881748071981</v>
      </c>
      <c r="I410" s="181">
        <v>4</v>
      </c>
      <c r="J410" s="182">
        <v>5.1413881750000003</v>
      </c>
      <c r="K410" s="181">
        <v>4</v>
      </c>
      <c r="L410" s="182">
        <v>5.1413881748071901</v>
      </c>
      <c r="M410" s="181">
        <v>4</v>
      </c>
      <c r="N410" s="182">
        <v>5.1413881750000003</v>
      </c>
      <c r="O410" s="181">
        <v>2</v>
      </c>
      <c r="P410" s="182">
        <v>2.5591810620601398</v>
      </c>
      <c r="Q410" s="181">
        <v>2</v>
      </c>
      <c r="R410" s="70">
        <v>2.5591810620601407</v>
      </c>
      <c r="S410" s="181">
        <v>2</v>
      </c>
      <c r="T410" s="70">
        <v>2.5591810620601407</v>
      </c>
      <c r="U410" s="6"/>
      <c r="V410" s="6"/>
      <c r="W410" s="6"/>
      <c r="X410" s="6"/>
      <c r="Y410" s="6"/>
      <c r="Z410" s="6"/>
      <c r="AA410" s="6"/>
      <c r="AB410" s="6"/>
      <c r="AC410" s="6"/>
      <c r="AD410" s="6"/>
      <c r="AE410" s="6"/>
      <c r="AF410" s="6"/>
      <c r="AG410" s="6"/>
      <c r="AH410" s="6"/>
    </row>
    <row r="411" spans="1:34" ht="13.5" customHeight="1">
      <c r="A411" s="179" t="s">
        <v>1422</v>
      </c>
      <c r="B411" s="180" t="s">
        <v>308</v>
      </c>
      <c r="C411" s="181">
        <v>12</v>
      </c>
      <c r="D411" s="70">
        <v>12.8824476650564</v>
      </c>
      <c r="E411" s="181">
        <v>12</v>
      </c>
      <c r="F411" s="70">
        <v>12.8824476650564</v>
      </c>
      <c r="G411" s="181">
        <v>10</v>
      </c>
      <c r="H411" s="182">
        <v>10.815487778498811</v>
      </c>
      <c r="I411" s="181">
        <v>8</v>
      </c>
      <c r="J411" s="182">
        <v>8.6523902229999994</v>
      </c>
      <c r="K411" s="181">
        <v>8</v>
      </c>
      <c r="L411" s="182">
        <v>8.6523902227990401</v>
      </c>
      <c r="M411" s="181">
        <v>8</v>
      </c>
      <c r="N411" s="182">
        <v>8.6523902229999994</v>
      </c>
      <c r="O411" s="181">
        <v>8</v>
      </c>
      <c r="P411" s="182">
        <v>8.7584847821326903</v>
      </c>
      <c r="Q411" s="181">
        <v>8</v>
      </c>
      <c r="R411" s="70">
        <v>8.7584847821326903</v>
      </c>
      <c r="S411" s="181">
        <v>7</v>
      </c>
      <c r="T411" s="70">
        <v>7.6636741843661049</v>
      </c>
      <c r="U411" s="6"/>
      <c r="V411" s="6"/>
      <c r="W411" s="6"/>
      <c r="X411" s="6"/>
      <c r="Y411" s="6"/>
      <c r="Z411" s="6"/>
      <c r="AA411" s="6"/>
      <c r="AB411" s="6"/>
      <c r="AC411" s="6"/>
      <c r="AD411" s="6"/>
      <c r="AE411" s="6"/>
      <c r="AF411" s="6"/>
      <c r="AG411" s="6"/>
      <c r="AH411" s="6"/>
    </row>
    <row r="412" spans="1:34" ht="13.5" customHeight="1">
      <c r="A412" s="179" t="s">
        <v>1424</v>
      </c>
      <c r="B412" s="180" t="s">
        <v>309</v>
      </c>
      <c r="C412" s="181">
        <v>8</v>
      </c>
      <c r="D412" s="70">
        <v>8.3585832201441796</v>
      </c>
      <c r="E412" s="181">
        <v>8</v>
      </c>
      <c r="F412" s="70">
        <v>8.3585832201441796</v>
      </c>
      <c r="G412" s="181">
        <v>7</v>
      </c>
      <c r="H412" s="182">
        <v>7.3053642245877688</v>
      </c>
      <c r="I412" s="181">
        <v>7</v>
      </c>
      <c r="J412" s="182">
        <v>7.3053642249999999</v>
      </c>
      <c r="K412" s="181">
        <v>7</v>
      </c>
      <c r="L412" s="182">
        <v>7.3053642245877599</v>
      </c>
      <c r="M412" s="181">
        <v>7</v>
      </c>
      <c r="N412" s="182">
        <v>7.3053642249999999</v>
      </c>
      <c r="O412" s="181">
        <v>7</v>
      </c>
      <c r="P412" s="182">
        <v>7.3283082077051898</v>
      </c>
      <c r="Q412" s="181">
        <v>7</v>
      </c>
      <c r="R412" s="70">
        <v>7.3283082077051924</v>
      </c>
      <c r="S412" s="181">
        <v>6</v>
      </c>
      <c r="T412" s="70">
        <v>6.2814070351758788</v>
      </c>
      <c r="U412" s="6"/>
      <c r="V412" s="6"/>
      <c r="W412" s="6"/>
      <c r="X412" s="6"/>
      <c r="Y412" s="6"/>
      <c r="Z412" s="6"/>
      <c r="AA412" s="6"/>
      <c r="AB412" s="6"/>
      <c r="AC412" s="6"/>
      <c r="AD412" s="6"/>
      <c r="AE412" s="6"/>
      <c r="AF412" s="6"/>
      <c r="AG412" s="6"/>
      <c r="AH412" s="6"/>
    </row>
    <row r="413" spans="1:34" ht="13.5" customHeight="1">
      <c r="A413" s="179" t="s">
        <v>1426</v>
      </c>
      <c r="B413" s="180" t="s">
        <v>310</v>
      </c>
      <c r="C413" s="181">
        <v>7</v>
      </c>
      <c r="D413" s="70">
        <v>26.415094339622598</v>
      </c>
      <c r="E413" s="181">
        <v>7</v>
      </c>
      <c r="F413" s="70">
        <v>26.415094339622598</v>
      </c>
      <c r="G413" s="181">
        <v>7</v>
      </c>
      <c r="H413" s="182">
        <v>26.19760479041916</v>
      </c>
      <c r="I413" s="181">
        <v>7</v>
      </c>
      <c r="J413" s="182">
        <v>26.19760479</v>
      </c>
      <c r="K413" s="181">
        <v>7</v>
      </c>
      <c r="L413" s="182">
        <v>26.197604790419099</v>
      </c>
      <c r="M413" s="181">
        <v>7</v>
      </c>
      <c r="N413" s="182">
        <v>26.19760479</v>
      </c>
      <c r="O413" s="181">
        <v>8</v>
      </c>
      <c r="P413" s="182">
        <v>29.8173686172195</v>
      </c>
      <c r="Q413" s="181">
        <v>8</v>
      </c>
      <c r="R413" s="70">
        <v>29.817368617219529</v>
      </c>
      <c r="S413" s="181">
        <v>9</v>
      </c>
      <c r="T413" s="70">
        <v>33.544539694371977</v>
      </c>
      <c r="U413" s="6"/>
      <c r="V413" s="6"/>
      <c r="W413" s="6"/>
      <c r="X413" s="6"/>
      <c r="Y413" s="6"/>
      <c r="Z413" s="6"/>
      <c r="AA413" s="6"/>
      <c r="AB413" s="6"/>
      <c r="AC413" s="6"/>
      <c r="AD413" s="6"/>
      <c r="AE413" s="6"/>
      <c r="AF413" s="6"/>
      <c r="AG413" s="6"/>
      <c r="AH413" s="6"/>
    </row>
    <row r="414" spans="1:34" ht="13.5" customHeight="1">
      <c r="A414" s="179" t="s">
        <v>1428</v>
      </c>
      <c r="B414" s="180" t="s">
        <v>311</v>
      </c>
      <c r="C414" s="181">
        <v>18</v>
      </c>
      <c r="D414" s="70">
        <v>13.407821229050301</v>
      </c>
      <c r="E414" s="181">
        <v>18</v>
      </c>
      <c r="F414" s="70">
        <v>13.407821229050301</v>
      </c>
      <c r="G414" s="181">
        <v>18</v>
      </c>
      <c r="H414" s="182">
        <v>13.359061896986789</v>
      </c>
      <c r="I414" s="181">
        <v>15</v>
      </c>
      <c r="J414" s="182">
        <v>11.132551579999999</v>
      </c>
      <c r="K414" s="181">
        <v>12</v>
      </c>
      <c r="L414" s="182">
        <v>8.9060412646578602</v>
      </c>
      <c r="M414" s="181">
        <v>12</v>
      </c>
      <c r="N414" s="182">
        <v>8.9060412650000007</v>
      </c>
      <c r="O414" s="181">
        <v>11</v>
      </c>
      <c r="P414" s="182">
        <v>8.1312832643406203</v>
      </c>
      <c r="Q414" s="181">
        <v>11</v>
      </c>
      <c r="R414" s="70">
        <v>8.1312832643406274</v>
      </c>
      <c r="S414" s="181">
        <v>10</v>
      </c>
      <c r="T414" s="70">
        <v>7.392075694855115</v>
      </c>
      <c r="U414" s="6"/>
      <c r="V414" s="6"/>
      <c r="W414" s="6"/>
      <c r="X414" s="6"/>
      <c r="Y414" s="6"/>
      <c r="Z414" s="6"/>
      <c r="AA414" s="6"/>
      <c r="AB414" s="6"/>
      <c r="AC414" s="6"/>
      <c r="AD414" s="6"/>
      <c r="AE414" s="6"/>
      <c r="AF414" s="6"/>
      <c r="AG414" s="6"/>
      <c r="AH414" s="6"/>
    </row>
    <row r="415" spans="1:34" ht="13.5" customHeight="1">
      <c r="A415" s="179" t="s">
        <v>1430</v>
      </c>
      <c r="B415" s="180" t="s">
        <v>312</v>
      </c>
      <c r="C415" s="181">
        <v>70</v>
      </c>
      <c r="D415" s="70">
        <v>20.519434836137702</v>
      </c>
      <c r="E415" s="181">
        <v>57</v>
      </c>
      <c r="F415" s="70">
        <v>16.7086826522835</v>
      </c>
      <c r="G415" s="181">
        <v>47</v>
      </c>
      <c r="H415" s="182">
        <v>13.768052260011132</v>
      </c>
      <c r="I415" s="181">
        <v>38</v>
      </c>
      <c r="J415" s="182">
        <v>11.13161672</v>
      </c>
      <c r="K415" s="181">
        <v>33</v>
      </c>
      <c r="L415" s="182">
        <v>9.6669303102205806</v>
      </c>
      <c r="M415" s="181">
        <v>30</v>
      </c>
      <c r="N415" s="182">
        <v>8.7881184640000001</v>
      </c>
      <c r="O415" s="181">
        <v>30</v>
      </c>
      <c r="P415" s="182">
        <v>8.8188606032100605</v>
      </c>
      <c r="Q415" s="181">
        <v>30</v>
      </c>
      <c r="R415" s="70">
        <v>8.8188606032100658</v>
      </c>
      <c r="S415" s="181">
        <v>16</v>
      </c>
      <c r="T415" s="70">
        <v>4.7033923217120348</v>
      </c>
      <c r="U415" s="6"/>
      <c r="V415" s="6"/>
      <c r="W415" s="6"/>
      <c r="X415" s="6"/>
      <c r="Y415" s="6"/>
      <c r="Z415" s="6"/>
      <c r="AA415" s="6"/>
      <c r="AB415" s="6"/>
      <c r="AC415" s="6"/>
      <c r="AD415" s="6"/>
      <c r="AE415" s="6"/>
      <c r="AF415" s="6"/>
      <c r="AG415" s="6"/>
      <c r="AH415" s="6"/>
    </row>
    <row r="416" spans="1:34" ht="13.5" customHeight="1">
      <c r="A416" s="179" t="s">
        <v>1432</v>
      </c>
      <c r="B416" s="180" t="s">
        <v>313</v>
      </c>
      <c r="C416" s="181">
        <v>10</v>
      </c>
      <c r="D416" s="70">
        <v>44.642857142857103</v>
      </c>
      <c r="E416" s="181">
        <v>9</v>
      </c>
      <c r="F416" s="70">
        <v>40.178571428571402</v>
      </c>
      <c r="G416" s="181">
        <v>7</v>
      </c>
      <c r="H416" s="182">
        <v>31.432420296362821</v>
      </c>
      <c r="I416" s="181">
        <v>7</v>
      </c>
      <c r="J416" s="182">
        <v>31.4324203</v>
      </c>
      <c r="K416" s="181">
        <v>7</v>
      </c>
      <c r="L416" s="182">
        <v>31.4324202963628</v>
      </c>
      <c r="M416" s="181">
        <v>7</v>
      </c>
      <c r="N416" s="182">
        <v>31.4324203</v>
      </c>
      <c r="O416" s="181">
        <v>6</v>
      </c>
      <c r="P416" s="182">
        <v>27.039206849932398</v>
      </c>
      <c r="Q416" s="181">
        <v>6</v>
      </c>
      <c r="R416" s="70">
        <v>27.039206849932398</v>
      </c>
      <c r="S416" s="181">
        <v>4</v>
      </c>
      <c r="T416" s="70">
        <v>18.026137899954936</v>
      </c>
      <c r="U416" s="6"/>
      <c r="V416" s="6"/>
      <c r="W416" s="6"/>
      <c r="X416" s="6"/>
      <c r="Y416" s="6"/>
      <c r="Z416" s="6"/>
      <c r="AA416" s="6"/>
      <c r="AB416" s="6"/>
      <c r="AC416" s="6"/>
      <c r="AD416" s="6"/>
      <c r="AE416" s="6"/>
      <c r="AF416" s="6"/>
      <c r="AG416" s="6"/>
      <c r="AH416" s="6"/>
    </row>
    <row r="417" spans="1:34" ht="13.5" customHeight="1">
      <c r="A417" s="179" t="s">
        <v>1434</v>
      </c>
      <c r="B417" s="180" t="s">
        <v>314</v>
      </c>
      <c r="C417" s="181">
        <v>44</v>
      </c>
      <c r="D417" s="70">
        <v>28.964518464880499</v>
      </c>
      <c r="E417" s="181">
        <v>41</v>
      </c>
      <c r="F417" s="70">
        <v>26.989664933184098</v>
      </c>
      <c r="G417" s="181">
        <v>37</v>
      </c>
      <c r="H417" s="182">
        <v>24.350115169463638</v>
      </c>
      <c r="I417" s="181">
        <v>37</v>
      </c>
      <c r="J417" s="182">
        <v>24.350115169999999</v>
      </c>
      <c r="K417" s="181">
        <v>37</v>
      </c>
      <c r="L417" s="182">
        <v>24.350115169463599</v>
      </c>
      <c r="M417" s="181">
        <v>33</v>
      </c>
      <c r="N417" s="182">
        <v>21.717670290000001</v>
      </c>
      <c r="O417" s="181">
        <v>35</v>
      </c>
      <c r="P417" s="182">
        <v>23.134377685240199</v>
      </c>
      <c r="Q417" s="181">
        <v>33</v>
      </c>
      <c r="R417" s="70">
        <v>21.812413246083679</v>
      </c>
      <c r="S417" s="181">
        <v>31</v>
      </c>
      <c r="T417" s="70">
        <v>20.490448806927095</v>
      </c>
      <c r="U417" s="6"/>
      <c r="V417" s="6"/>
      <c r="W417" s="6"/>
      <c r="X417" s="6"/>
      <c r="Y417" s="6"/>
      <c r="Z417" s="6"/>
      <c r="AA417" s="6"/>
      <c r="AB417" s="6"/>
      <c r="AC417" s="6"/>
      <c r="AD417" s="6"/>
      <c r="AE417" s="6"/>
      <c r="AF417" s="6"/>
      <c r="AG417" s="6"/>
      <c r="AH417" s="6"/>
    </row>
    <row r="418" spans="1:34" ht="13.5" customHeight="1">
      <c r="A418" s="179" t="s">
        <v>1436</v>
      </c>
      <c r="B418" s="180" t="s">
        <v>315</v>
      </c>
      <c r="C418" s="181">
        <v>21</v>
      </c>
      <c r="D418" s="70">
        <v>11.706338145939</v>
      </c>
      <c r="E418" s="181">
        <v>21</v>
      </c>
      <c r="F418" s="70">
        <v>11.706338145939</v>
      </c>
      <c r="G418" s="181">
        <v>18</v>
      </c>
      <c r="H418" s="182">
        <v>10.050251256281408</v>
      </c>
      <c r="I418" s="181">
        <v>16</v>
      </c>
      <c r="J418" s="182">
        <v>8.9335566719999999</v>
      </c>
      <c r="K418" s="181">
        <v>16</v>
      </c>
      <c r="L418" s="182">
        <v>8.9335566722501394</v>
      </c>
      <c r="M418" s="181">
        <v>15</v>
      </c>
      <c r="N418" s="182">
        <v>8.3752093799999994</v>
      </c>
      <c r="O418" s="181">
        <v>15</v>
      </c>
      <c r="P418" s="182">
        <v>8.4369199617526291</v>
      </c>
      <c r="Q418" s="181">
        <v>13</v>
      </c>
      <c r="R418" s="70">
        <v>7.3119973001856113</v>
      </c>
      <c r="S418" s="181">
        <v>12</v>
      </c>
      <c r="T418" s="70">
        <v>6.7495359694021033</v>
      </c>
      <c r="U418" s="6"/>
      <c r="V418" s="6"/>
      <c r="W418" s="6"/>
      <c r="X418" s="6"/>
      <c r="Y418" s="6"/>
      <c r="Z418" s="6"/>
      <c r="AA418" s="6"/>
      <c r="AB418" s="6"/>
      <c r="AC418" s="6"/>
      <c r="AD418" s="6"/>
      <c r="AE418" s="6"/>
      <c r="AF418" s="6"/>
      <c r="AG418" s="6"/>
      <c r="AH418" s="6"/>
    </row>
    <row r="419" spans="1:34" ht="13.5" customHeight="1">
      <c r="A419" s="179" t="s">
        <v>1438</v>
      </c>
      <c r="B419" s="180" t="s">
        <v>316</v>
      </c>
      <c r="C419" s="181">
        <v>20</v>
      </c>
      <c r="D419" s="70">
        <v>17.355085039916698</v>
      </c>
      <c r="E419" s="181">
        <v>19</v>
      </c>
      <c r="F419" s="70">
        <v>16.4873307879209</v>
      </c>
      <c r="G419" s="181">
        <v>19</v>
      </c>
      <c r="H419" s="182">
        <v>16.448792312353909</v>
      </c>
      <c r="I419" s="181">
        <v>17</v>
      </c>
      <c r="J419" s="182">
        <v>14.71734049</v>
      </c>
      <c r="K419" s="181">
        <v>16</v>
      </c>
      <c r="L419" s="182">
        <v>13.8516145788243</v>
      </c>
      <c r="M419" s="181">
        <v>16</v>
      </c>
      <c r="N419" s="182">
        <v>13.85161458</v>
      </c>
      <c r="O419" s="181">
        <v>16</v>
      </c>
      <c r="P419" s="182">
        <v>13.8804545848876</v>
      </c>
      <c r="Q419" s="181">
        <v>15</v>
      </c>
      <c r="R419" s="70">
        <v>13.012926173332177</v>
      </c>
      <c r="S419" s="181">
        <v>12</v>
      </c>
      <c r="T419" s="70">
        <v>10.41034093866574</v>
      </c>
      <c r="U419" s="6"/>
      <c r="V419" s="6"/>
      <c r="W419" s="6"/>
      <c r="X419" s="6"/>
      <c r="Y419" s="6"/>
      <c r="Z419" s="6"/>
      <c r="AA419" s="6"/>
      <c r="AB419" s="6"/>
      <c r="AC419" s="6"/>
      <c r="AD419" s="6"/>
      <c r="AE419" s="6"/>
      <c r="AF419" s="6"/>
      <c r="AG419" s="6"/>
      <c r="AH419" s="6"/>
    </row>
    <row r="420" spans="1:34" ht="13.5" customHeight="1">
      <c r="A420" s="179" t="s">
        <v>1440</v>
      </c>
      <c r="B420" s="180" t="s">
        <v>317</v>
      </c>
      <c r="C420" s="181">
        <v>2</v>
      </c>
      <c r="D420" s="70">
        <v>8.7450808919982492</v>
      </c>
      <c r="E420" s="181">
        <v>2</v>
      </c>
      <c r="F420" s="70">
        <v>8.7450808919982492</v>
      </c>
      <c r="G420" s="181">
        <v>2</v>
      </c>
      <c r="H420" s="182">
        <v>8.7260034904013963</v>
      </c>
      <c r="I420" s="181">
        <v>2</v>
      </c>
      <c r="J420" s="182">
        <v>8.7260034900000001</v>
      </c>
      <c r="K420" s="181">
        <v>2</v>
      </c>
      <c r="L420" s="182">
        <v>8.7260034904013892</v>
      </c>
      <c r="M420" s="181">
        <v>2</v>
      </c>
      <c r="N420" s="182">
        <v>8.7260034900000001</v>
      </c>
      <c r="O420" s="181">
        <v>2</v>
      </c>
      <c r="P420" s="182">
        <v>8.6994345367551098</v>
      </c>
      <c r="Q420" s="181">
        <v>2</v>
      </c>
      <c r="R420" s="70">
        <v>8.6994345367551116</v>
      </c>
      <c r="S420" s="181">
        <v>2</v>
      </c>
      <c r="T420" s="70">
        <v>8.6994345367551116</v>
      </c>
      <c r="U420" s="6"/>
      <c r="V420" s="6"/>
      <c r="W420" s="6"/>
      <c r="X420" s="6"/>
      <c r="Y420" s="6"/>
      <c r="Z420" s="6"/>
      <c r="AA420" s="6"/>
      <c r="AB420" s="6"/>
      <c r="AC420" s="6"/>
      <c r="AD420" s="6"/>
      <c r="AE420" s="6"/>
      <c r="AF420" s="6"/>
      <c r="AG420" s="6"/>
      <c r="AH420" s="6"/>
    </row>
    <row r="421" spans="1:34" ht="13.5" customHeight="1">
      <c r="A421" s="179" t="s">
        <v>1442</v>
      </c>
      <c r="B421" s="180" t="s">
        <v>318</v>
      </c>
      <c r="C421" s="181">
        <v>12</v>
      </c>
      <c r="D421" s="70">
        <v>10.7009095773141</v>
      </c>
      <c r="E421" s="181">
        <v>12</v>
      </c>
      <c r="F421" s="70">
        <v>10.7009095773141</v>
      </c>
      <c r="G421" s="181">
        <v>12</v>
      </c>
      <c r="H421" s="182">
        <v>10.656247224935619</v>
      </c>
      <c r="I421" s="181">
        <v>10</v>
      </c>
      <c r="J421" s="182">
        <v>8.8802060209999993</v>
      </c>
      <c r="K421" s="181">
        <v>7</v>
      </c>
      <c r="L421" s="182">
        <v>6.2161442145457704</v>
      </c>
      <c r="M421" s="181">
        <v>7</v>
      </c>
      <c r="N421" s="182">
        <v>6.2161442149999999</v>
      </c>
      <c r="O421" s="181">
        <v>7</v>
      </c>
      <c r="P421" s="182">
        <v>6.2194580186583703</v>
      </c>
      <c r="Q421" s="181">
        <v>8</v>
      </c>
      <c r="R421" s="70">
        <v>7.1079520213238565</v>
      </c>
      <c r="S421" s="181">
        <v>7</v>
      </c>
      <c r="T421" s="70">
        <v>6.2194580186583748</v>
      </c>
      <c r="U421" s="6"/>
      <c r="V421" s="6"/>
      <c r="W421" s="6"/>
      <c r="X421" s="6"/>
      <c r="Y421" s="6"/>
      <c r="Z421" s="6"/>
      <c r="AA421" s="6"/>
      <c r="AB421" s="6"/>
      <c r="AC421" s="6"/>
      <c r="AD421" s="6"/>
      <c r="AE421" s="6"/>
      <c r="AF421" s="6"/>
      <c r="AG421" s="6"/>
      <c r="AH421" s="6"/>
    </row>
    <row r="422" spans="1:34" ht="13.5" customHeight="1">
      <c r="A422" s="179" t="s">
        <v>1444</v>
      </c>
      <c r="B422" s="180" t="s">
        <v>319</v>
      </c>
      <c r="C422" s="181">
        <v>45</v>
      </c>
      <c r="D422" s="70">
        <v>14.0265569478212</v>
      </c>
      <c r="E422" s="181">
        <v>43</v>
      </c>
      <c r="F422" s="70">
        <v>13.403154416806901</v>
      </c>
      <c r="G422" s="181">
        <v>31</v>
      </c>
      <c r="H422" s="182">
        <v>9.6714816085857791</v>
      </c>
      <c r="I422" s="181">
        <v>24</v>
      </c>
      <c r="J422" s="182">
        <v>7.4875986650000002</v>
      </c>
      <c r="K422" s="181">
        <v>20</v>
      </c>
      <c r="L422" s="182">
        <v>6.2396655539263097</v>
      </c>
      <c r="M422" s="181">
        <v>20</v>
      </c>
      <c r="N422" s="182">
        <v>6.2396655540000001</v>
      </c>
      <c r="O422" s="181">
        <v>20</v>
      </c>
      <c r="P422" s="182">
        <v>6.2691994232336503</v>
      </c>
      <c r="Q422" s="181">
        <v>18</v>
      </c>
      <c r="R422" s="70">
        <v>5.6422794809102879</v>
      </c>
      <c r="S422" s="181">
        <v>18</v>
      </c>
      <c r="T422" s="70">
        <v>5.6422794809102879</v>
      </c>
      <c r="U422" s="6"/>
      <c r="V422" s="6"/>
      <c r="W422" s="6"/>
      <c r="X422" s="6"/>
      <c r="Y422" s="6"/>
      <c r="Z422" s="6"/>
      <c r="AA422" s="6"/>
      <c r="AB422" s="6"/>
      <c r="AC422" s="6"/>
      <c r="AD422" s="6"/>
      <c r="AE422" s="6"/>
      <c r="AF422" s="6"/>
      <c r="AG422" s="6"/>
      <c r="AH422" s="6"/>
    </row>
    <row r="423" spans="1:34" ht="13.5" customHeight="1">
      <c r="A423" s="179" t="s">
        <v>1446</v>
      </c>
      <c r="B423" s="180" t="s">
        <v>320</v>
      </c>
      <c r="C423" s="181">
        <v>24</v>
      </c>
      <c r="D423" s="70">
        <v>25.5102040816327</v>
      </c>
      <c r="E423" s="181">
        <v>20</v>
      </c>
      <c r="F423" s="70">
        <v>21.2585034013605</v>
      </c>
      <c r="G423" s="181">
        <v>18</v>
      </c>
      <c r="H423" s="182">
        <v>19.106251990234583</v>
      </c>
      <c r="I423" s="181">
        <v>18</v>
      </c>
      <c r="J423" s="182">
        <v>19.106251990000001</v>
      </c>
      <c r="K423" s="181">
        <v>18</v>
      </c>
      <c r="L423" s="182">
        <v>19.106251990234501</v>
      </c>
      <c r="M423" s="181">
        <v>18</v>
      </c>
      <c r="N423" s="182">
        <v>19.106251990000001</v>
      </c>
      <c r="O423" s="181">
        <v>19</v>
      </c>
      <c r="P423" s="182">
        <v>20.1420544895579</v>
      </c>
      <c r="Q423" s="181">
        <v>18</v>
      </c>
      <c r="R423" s="70">
        <v>19.081946358528569</v>
      </c>
      <c r="S423" s="181">
        <v>14</v>
      </c>
      <c r="T423" s="70">
        <v>14.84151383441111</v>
      </c>
      <c r="U423" s="6"/>
      <c r="V423" s="6"/>
      <c r="W423" s="6"/>
      <c r="X423" s="6"/>
      <c r="Y423" s="6"/>
      <c r="Z423" s="6"/>
      <c r="AA423" s="6"/>
      <c r="AB423" s="6"/>
      <c r="AC423" s="6"/>
      <c r="AD423" s="6"/>
      <c r="AE423" s="6"/>
      <c r="AF423" s="6"/>
      <c r="AG423" s="6"/>
      <c r="AH423" s="6"/>
    </row>
    <row r="424" spans="1:34" ht="13.5" customHeight="1">
      <c r="A424" s="179" t="s">
        <v>1448</v>
      </c>
      <c r="B424" s="180" t="s">
        <v>321</v>
      </c>
      <c r="C424" s="181">
        <v>4</v>
      </c>
      <c r="D424" s="70">
        <v>4.5279601539506498</v>
      </c>
      <c r="E424" s="181">
        <v>4</v>
      </c>
      <c r="F424" s="70">
        <v>4.5279601539506498</v>
      </c>
      <c r="G424" s="181">
        <v>4</v>
      </c>
      <c r="H424" s="182">
        <v>4.4979197121331378</v>
      </c>
      <c r="I424" s="181">
        <v>4</v>
      </c>
      <c r="J424" s="182">
        <v>4.4979197119999998</v>
      </c>
      <c r="K424" s="181">
        <v>4</v>
      </c>
      <c r="L424" s="182">
        <v>4.4979197121331298</v>
      </c>
      <c r="M424" s="181">
        <v>4</v>
      </c>
      <c r="N424" s="182">
        <v>4.4979197119999998</v>
      </c>
      <c r="O424" s="181">
        <v>4</v>
      </c>
      <c r="P424" s="182">
        <v>4.4878267698866798</v>
      </c>
      <c r="Q424" s="181">
        <v>4</v>
      </c>
      <c r="R424" s="70">
        <v>4.4878267698866825</v>
      </c>
      <c r="S424" s="181">
        <v>2</v>
      </c>
      <c r="T424" s="70">
        <v>2.2439133849433412</v>
      </c>
      <c r="U424" s="6"/>
      <c r="V424" s="6"/>
      <c r="W424" s="6"/>
      <c r="X424" s="6"/>
      <c r="Y424" s="6"/>
      <c r="Z424" s="6"/>
      <c r="AA424" s="6"/>
      <c r="AB424" s="6"/>
      <c r="AC424" s="6"/>
      <c r="AD424" s="6"/>
      <c r="AE424" s="6"/>
      <c r="AF424" s="6"/>
      <c r="AG424" s="6"/>
      <c r="AH424" s="6"/>
    </row>
    <row r="425" spans="1:34" ht="13.5" customHeight="1">
      <c r="A425" s="187" t="s">
        <v>1450</v>
      </c>
      <c r="B425" s="188" t="s">
        <v>322</v>
      </c>
      <c r="C425" s="181">
        <v>9</v>
      </c>
      <c r="D425" s="189">
        <v>4.8960940050049002</v>
      </c>
      <c r="E425" s="181">
        <v>9</v>
      </c>
      <c r="F425" s="189">
        <v>4.8960940050049002</v>
      </c>
      <c r="G425" s="181">
        <v>9</v>
      </c>
      <c r="H425" s="190">
        <v>4.9153468050245763</v>
      </c>
      <c r="I425" s="181">
        <v>8</v>
      </c>
      <c r="J425" s="190">
        <v>4.3691971599999997</v>
      </c>
      <c r="K425" s="181">
        <v>7</v>
      </c>
      <c r="L425" s="190">
        <v>3.8230475150191099</v>
      </c>
      <c r="M425" s="181">
        <v>5</v>
      </c>
      <c r="N425" s="190">
        <v>2.7307482250000001</v>
      </c>
      <c r="O425" s="181">
        <v>5</v>
      </c>
      <c r="P425" s="190">
        <v>2.7451411002525501</v>
      </c>
      <c r="Q425" s="181">
        <v>5</v>
      </c>
      <c r="R425" s="70">
        <v>2.7451411002525532</v>
      </c>
      <c r="S425" s="181">
        <v>4</v>
      </c>
      <c r="T425" s="70">
        <v>2.1961128802020426</v>
      </c>
      <c r="U425" s="6"/>
      <c r="V425" s="6"/>
      <c r="W425" s="6"/>
      <c r="X425" s="6"/>
      <c r="Y425" s="6"/>
      <c r="Z425" s="6"/>
      <c r="AA425" s="6"/>
      <c r="AB425" s="6"/>
      <c r="AC425" s="6"/>
      <c r="AD425" s="6"/>
      <c r="AE425" s="6"/>
      <c r="AF425" s="6"/>
      <c r="AG425" s="6"/>
      <c r="AH425" s="6"/>
    </row>
    <row r="426" spans="1:34" ht="29.25" customHeight="1">
      <c r="A426" s="174" t="s">
        <v>1452</v>
      </c>
      <c r="B426" s="175" t="s">
        <v>18</v>
      </c>
      <c r="C426" s="176">
        <v>21</v>
      </c>
      <c r="D426" s="177">
        <v>1.1078812562318301</v>
      </c>
      <c r="E426" s="176">
        <v>21</v>
      </c>
      <c r="F426" s="177">
        <v>1.1078812562318301</v>
      </c>
      <c r="G426" s="176">
        <v>20</v>
      </c>
      <c r="H426" s="178">
        <v>1.0561518999908643</v>
      </c>
      <c r="I426" s="176">
        <v>20</v>
      </c>
      <c r="J426" s="178">
        <v>1.0561518999908643</v>
      </c>
      <c r="K426" s="176">
        <v>22</v>
      </c>
      <c r="L426" s="178">
        <v>1.1617670899899508</v>
      </c>
      <c r="M426" s="176">
        <v>19</v>
      </c>
      <c r="N426" s="178">
        <v>1.0033443049913211</v>
      </c>
      <c r="O426" s="176">
        <v>19</v>
      </c>
      <c r="P426" s="178">
        <v>1.0097569089959242</v>
      </c>
      <c r="Q426" s="176">
        <v>19</v>
      </c>
      <c r="R426" s="177">
        <v>1.0097569089959242</v>
      </c>
      <c r="S426" s="176">
        <v>19</v>
      </c>
      <c r="T426" s="177">
        <v>1.0097569089959242</v>
      </c>
      <c r="U426" s="6"/>
      <c r="V426" s="6"/>
      <c r="W426" s="6"/>
      <c r="X426" s="6"/>
      <c r="Y426" s="6"/>
      <c r="Z426" s="6"/>
      <c r="AA426" s="6"/>
      <c r="AB426" s="6"/>
      <c r="AC426" s="6"/>
      <c r="AD426" s="6"/>
      <c r="AE426" s="6"/>
      <c r="AF426" s="6"/>
      <c r="AG426" s="6"/>
      <c r="AH426" s="6"/>
    </row>
    <row r="427" spans="1:34" ht="13.5" customHeight="1">
      <c r="A427" s="179" t="s">
        <v>1453</v>
      </c>
      <c r="B427" s="180" t="s">
        <v>249</v>
      </c>
      <c r="C427" s="181">
        <v>4</v>
      </c>
      <c r="D427" s="70">
        <v>2.7824925568324099</v>
      </c>
      <c r="E427" s="181">
        <v>4</v>
      </c>
      <c r="F427" s="70">
        <v>2.7824925568324099</v>
      </c>
      <c r="G427" s="181">
        <v>3</v>
      </c>
      <c r="H427" s="182">
        <v>2.090534061768313</v>
      </c>
      <c r="I427" s="181">
        <v>3</v>
      </c>
      <c r="J427" s="182">
        <v>2.0905340620000001</v>
      </c>
      <c r="K427" s="181">
        <v>2</v>
      </c>
      <c r="L427" s="182">
        <v>1.3936893745122001</v>
      </c>
      <c r="M427" s="181">
        <v>2</v>
      </c>
      <c r="N427" s="182">
        <v>1.3936893749999999</v>
      </c>
      <c r="O427" s="181">
        <v>2</v>
      </c>
      <c r="P427" s="182">
        <v>1.4035875698284801</v>
      </c>
      <c r="Q427" s="181">
        <v>2</v>
      </c>
      <c r="R427" s="70">
        <v>1.4035875698284817</v>
      </c>
      <c r="S427" s="181">
        <v>2</v>
      </c>
      <c r="T427" s="70">
        <v>1.4035875698284817</v>
      </c>
      <c r="U427" s="6"/>
      <c r="V427" s="6"/>
      <c r="W427" s="6"/>
      <c r="X427" s="6"/>
      <c r="Y427" s="6"/>
      <c r="Z427" s="6"/>
      <c r="AA427" s="6"/>
      <c r="AB427" s="6"/>
      <c r="AC427" s="6"/>
      <c r="AD427" s="6"/>
      <c r="AE427" s="6"/>
      <c r="AF427" s="6"/>
      <c r="AG427" s="6"/>
      <c r="AH427" s="6"/>
    </row>
    <row r="428" spans="1:34" ht="13.5" customHeight="1">
      <c r="A428" s="179" t="s">
        <v>1455</v>
      </c>
      <c r="B428" s="180" t="s">
        <v>250</v>
      </c>
      <c r="C428" s="181">
        <v>0</v>
      </c>
      <c r="D428" s="70">
        <v>0</v>
      </c>
      <c r="E428" s="181">
        <v>0</v>
      </c>
      <c r="F428" s="70">
        <v>0</v>
      </c>
      <c r="G428" s="181">
        <v>0</v>
      </c>
      <c r="H428" s="182">
        <v>0</v>
      </c>
      <c r="I428" s="181">
        <v>0</v>
      </c>
      <c r="J428" s="182">
        <v>0</v>
      </c>
      <c r="K428" s="181">
        <v>0</v>
      </c>
      <c r="L428" s="182">
        <v>0</v>
      </c>
      <c r="M428" s="181">
        <v>0</v>
      </c>
      <c r="N428" s="182">
        <v>0</v>
      </c>
      <c r="O428" s="181">
        <v>0</v>
      </c>
      <c r="P428" s="182">
        <v>0</v>
      </c>
      <c r="Q428" s="181">
        <v>0</v>
      </c>
      <c r="R428" s="70">
        <v>0</v>
      </c>
      <c r="S428" s="181">
        <v>0</v>
      </c>
      <c r="T428" s="70">
        <v>0</v>
      </c>
      <c r="U428" s="6"/>
      <c r="V428" s="6"/>
      <c r="W428" s="6"/>
      <c r="X428" s="6"/>
      <c r="Y428" s="6"/>
      <c r="Z428" s="6"/>
      <c r="AA428" s="6"/>
      <c r="AB428" s="6"/>
      <c r="AC428" s="6"/>
      <c r="AD428" s="6"/>
      <c r="AE428" s="6"/>
      <c r="AF428" s="6"/>
      <c r="AG428" s="6"/>
      <c r="AH428" s="6"/>
    </row>
    <row r="429" spans="1:34" ht="13.5" customHeight="1">
      <c r="A429" s="179" t="s">
        <v>1457</v>
      </c>
      <c r="B429" s="180" t="s">
        <v>251</v>
      </c>
      <c r="C429" s="181">
        <v>1</v>
      </c>
      <c r="D429" s="70">
        <v>0.46033733519923398</v>
      </c>
      <c r="E429" s="181">
        <v>1</v>
      </c>
      <c r="F429" s="70">
        <v>0.46033733519923398</v>
      </c>
      <c r="G429" s="181">
        <v>1</v>
      </c>
      <c r="H429" s="182">
        <v>0.46252399343215927</v>
      </c>
      <c r="I429" s="181">
        <v>1</v>
      </c>
      <c r="J429" s="182">
        <v>0.46252399300000002</v>
      </c>
      <c r="K429" s="181">
        <v>1</v>
      </c>
      <c r="L429" s="182">
        <v>0.462523993432159</v>
      </c>
      <c r="M429" s="181">
        <v>1</v>
      </c>
      <c r="N429" s="182">
        <v>0.46252399300000002</v>
      </c>
      <c r="O429" s="181">
        <v>1</v>
      </c>
      <c r="P429" s="182">
        <v>0.46709327852772198</v>
      </c>
      <c r="Q429" s="181">
        <v>1</v>
      </c>
      <c r="R429" s="70">
        <v>0.46709327852772198</v>
      </c>
      <c r="S429" s="181">
        <v>1</v>
      </c>
      <c r="T429" s="70">
        <v>0.46709327852772203</v>
      </c>
      <c r="U429" s="6"/>
      <c r="V429" s="6"/>
      <c r="W429" s="6"/>
      <c r="X429" s="6"/>
      <c r="Y429" s="6"/>
      <c r="Z429" s="6"/>
      <c r="AA429" s="6"/>
      <c r="AB429" s="6"/>
      <c r="AC429" s="6"/>
      <c r="AD429" s="6"/>
      <c r="AE429" s="6"/>
      <c r="AF429" s="6"/>
      <c r="AG429" s="6"/>
      <c r="AH429" s="6"/>
    </row>
    <row r="430" spans="1:34" ht="13.5" customHeight="1">
      <c r="A430" s="179" t="s">
        <v>1459</v>
      </c>
      <c r="B430" s="180" t="s">
        <v>252</v>
      </c>
      <c r="C430" s="181">
        <v>5</v>
      </c>
      <c r="D430" s="70">
        <v>1.4595983185427399</v>
      </c>
      <c r="E430" s="181">
        <v>5</v>
      </c>
      <c r="F430" s="70">
        <v>1.4595983185427399</v>
      </c>
      <c r="G430" s="181">
        <v>5</v>
      </c>
      <c r="H430" s="182">
        <v>1.4554261196593139</v>
      </c>
      <c r="I430" s="181">
        <v>5</v>
      </c>
      <c r="J430" s="182">
        <v>1.45542612</v>
      </c>
      <c r="K430" s="181">
        <v>5</v>
      </c>
      <c r="L430" s="182">
        <v>1.4554261196593099</v>
      </c>
      <c r="M430" s="181">
        <v>5</v>
      </c>
      <c r="N430" s="182">
        <v>1.45542612</v>
      </c>
      <c r="O430" s="181">
        <v>5</v>
      </c>
      <c r="P430" s="182">
        <v>1.4625142960772399</v>
      </c>
      <c r="Q430" s="181">
        <v>5</v>
      </c>
      <c r="R430" s="70">
        <v>1.4625142960772441</v>
      </c>
      <c r="S430" s="181">
        <v>5</v>
      </c>
      <c r="T430" s="70">
        <v>1.4625142960772441</v>
      </c>
      <c r="U430" s="6"/>
      <c r="V430" s="6"/>
      <c r="W430" s="6"/>
      <c r="X430" s="6"/>
      <c r="Y430" s="6"/>
      <c r="Z430" s="6"/>
      <c r="AA430" s="6"/>
      <c r="AB430" s="6"/>
      <c r="AC430" s="6"/>
      <c r="AD430" s="6"/>
      <c r="AE430" s="6"/>
      <c r="AF430" s="6"/>
      <c r="AG430" s="6"/>
      <c r="AH430" s="6"/>
    </row>
    <row r="431" spans="1:34" ht="13.5" customHeight="1">
      <c r="A431" s="179" t="s">
        <v>1461</v>
      </c>
      <c r="B431" s="180" t="s">
        <v>253</v>
      </c>
      <c r="C431" s="181">
        <v>1</v>
      </c>
      <c r="D431" s="70">
        <v>0.68992638485473601</v>
      </c>
      <c r="E431" s="181">
        <v>1</v>
      </c>
      <c r="F431" s="70">
        <v>0.68992638485473601</v>
      </c>
      <c r="G431" s="181">
        <v>1</v>
      </c>
      <c r="H431" s="182">
        <v>0.69042654551982219</v>
      </c>
      <c r="I431" s="181">
        <v>1</v>
      </c>
      <c r="J431" s="182">
        <v>0.69042654599999997</v>
      </c>
      <c r="K431" s="181">
        <v>4</v>
      </c>
      <c r="L431" s="182">
        <v>2.7617061820792799</v>
      </c>
      <c r="M431" s="181">
        <v>1</v>
      </c>
      <c r="N431" s="182">
        <v>0.69042654599999997</v>
      </c>
      <c r="O431" s="181">
        <v>1</v>
      </c>
      <c r="P431" s="182">
        <v>0.69326012506412604</v>
      </c>
      <c r="Q431" s="181">
        <v>1</v>
      </c>
      <c r="R431" s="70">
        <v>0.69326012506412649</v>
      </c>
      <c r="S431" s="181">
        <v>1</v>
      </c>
      <c r="T431" s="70">
        <v>0.69326012506412649</v>
      </c>
      <c r="U431" s="6"/>
      <c r="V431" s="6"/>
      <c r="W431" s="6"/>
      <c r="X431" s="6"/>
      <c r="Y431" s="6"/>
      <c r="Z431" s="6"/>
      <c r="AA431" s="6"/>
      <c r="AB431" s="6"/>
      <c r="AC431" s="6"/>
      <c r="AD431" s="6"/>
      <c r="AE431" s="6"/>
      <c r="AF431" s="6"/>
      <c r="AG431" s="6"/>
      <c r="AH431" s="6"/>
    </row>
    <row r="432" spans="1:34" ht="13.5" customHeight="1">
      <c r="A432" s="179" t="s">
        <v>1463</v>
      </c>
      <c r="B432" s="180" t="s">
        <v>254</v>
      </c>
      <c r="C432" s="181">
        <v>1</v>
      </c>
      <c r="D432" s="70">
        <v>0.66177395125373095</v>
      </c>
      <c r="E432" s="181">
        <v>1</v>
      </c>
      <c r="F432" s="70">
        <v>0.66177395125373095</v>
      </c>
      <c r="G432" s="181">
        <v>1</v>
      </c>
      <c r="H432" s="182">
        <v>0.66100843446762381</v>
      </c>
      <c r="I432" s="181">
        <v>1</v>
      </c>
      <c r="J432" s="182">
        <v>0.66100843399999998</v>
      </c>
      <c r="K432" s="181">
        <v>1</v>
      </c>
      <c r="L432" s="182">
        <v>0.66100843446762303</v>
      </c>
      <c r="M432" s="181">
        <v>1</v>
      </c>
      <c r="N432" s="182">
        <v>0.66100843399999998</v>
      </c>
      <c r="O432" s="181">
        <v>1</v>
      </c>
      <c r="P432" s="182">
        <v>0.66366248780520098</v>
      </c>
      <c r="Q432" s="181">
        <v>1</v>
      </c>
      <c r="R432" s="70">
        <v>0.66366248780520176</v>
      </c>
      <c r="S432" s="181">
        <v>1</v>
      </c>
      <c r="T432" s="70">
        <v>0.66366248780520176</v>
      </c>
      <c r="U432" s="6"/>
      <c r="V432" s="6"/>
      <c r="W432" s="6"/>
      <c r="X432" s="6"/>
      <c r="Y432" s="6"/>
      <c r="Z432" s="6"/>
      <c r="AA432" s="6"/>
      <c r="AB432" s="6"/>
      <c r="AC432" s="6"/>
      <c r="AD432" s="6"/>
      <c r="AE432" s="6"/>
      <c r="AF432" s="6"/>
      <c r="AG432" s="6"/>
      <c r="AH432" s="6"/>
    </row>
    <row r="433" spans="1:34" ht="13.5" customHeight="1">
      <c r="A433" s="179" t="s">
        <v>1465</v>
      </c>
      <c r="B433" s="180" t="s">
        <v>255</v>
      </c>
      <c r="C433" s="181">
        <v>2</v>
      </c>
      <c r="D433" s="70">
        <v>1.7044921891645399</v>
      </c>
      <c r="E433" s="181">
        <v>2</v>
      </c>
      <c r="F433" s="70">
        <v>1.7044921891645399</v>
      </c>
      <c r="G433" s="181">
        <v>2</v>
      </c>
      <c r="H433" s="182">
        <v>1.7036210465344088</v>
      </c>
      <c r="I433" s="181">
        <v>2</v>
      </c>
      <c r="J433" s="182">
        <v>1.7036210469999999</v>
      </c>
      <c r="K433" s="181">
        <v>2</v>
      </c>
      <c r="L433" s="182">
        <v>1.7036210465343999</v>
      </c>
      <c r="M433" s="181">
        <v>2</v>
      </c>
      <c r="N433" s="182">
        <v>1.7036210469999999</v>
      </c>
      <c r="O433" s="181">
        <v>2</v>
      </c>
      <c r="P433" s="182">
        <v>1.7118158086189901</v>
      </c>
      <c r="Q433" s="181">
        <v>2</v>
      </c>
      <c r="R433" s="70">
        <v>1.7118158086189925</v>
      </c>
      <c r="S433" s="181">
        <v>2</v>
      </c>
      <c r="T433" s="70">
        <v>1.7118158086189925</v>
      </c>
      <c r="U433" s="6"/>
      <c r="V433" s="6"/>
      <c r="W433" s="6"/>
      <c r="X433" s="6"/>
      <c r="Y433" s="6"/>
      <c r="Z433" s="6"/>
      <c r="AA433" s="6"/>
      <c r="AB433" s="6"/>
      <c r="AC433" s="6"/>
      <c r="AD433" s="6"/>
      <c r="AE433" s="6"/>
      <c r="AF433" s="6"/>
      <c r="AG433" s="6"/>
      <c r="AH433" s="6"/>
    </row>
    <row r="434" spans="1:34" ht="13.5" customHeight="1">
      <c r="A434" s="179" t="s">
        <v>1467</v>
      </c>
      <c r="B434" s="180" t="s">
        <v>256</v>
      </c>
      <c r="C434" s="181">
        <v>1</v>
      </c>
      <c r="D434" s="70">
        <v>0.68281757845573998</v>
      </c>
      <c r="E434" s="181">
        <v>1</v>
      </c>
      <c r="F434" s="70">
        <v>0.68281757845573998</v>
      </c>
      <c r="G434" s="181">
        <v>1</v>
      </c>
      <c r="H434" s="182">
        <v>0.68492212435446087</v>
      </c>
      <c r="I434" s="181">
        <v>1</v>
      </c>
      <c r="J434" s="182">
        <v>0.68492212399999997</v>
      </c>
      <c r="K434" s="181">
        <v>1</v>
      </c>
      <c r="L434" s="182">
        <v>0.68492212435445998</v>
      </c>
      <c r="M434" s="181">
        <v>1</v>
      </c>
      <c r="N434" s="182">
        <v>0.68492212399999997</v>
      </c>
      <c r="O434" s="181">
        <v>1</v>
      </c>
      <c r="P434" s="182">
        <v>0.69261190876915901</v>
      </c>
      <c r="Q434" s="181">
        <v>1</v>
      </c>
      <c r="R434" s="70">
        <v>0.69261190876915935</v>
      </c>
      <c r="S434" s="181">
        <v>1</v>
      </c>
      <c r="T434" s="70">
        <v>0.69261190876915935</v>
      </c>
      <c r="U434" s="6"/>
      <c r="V434" s="6"/>
      <c r="W434" s="6"/>
      <c r="X434" s="6"/>
      <c r="Y434" s="6"/>
      <c r="Z434" s="6"/>
      <c r="AA434" s="6"/>
      <c r="AB434" s="6"/>
      <c r="AC434" s="6"/>
      <c r="AD434" s="6"/>
      <c r="AE434" s="6"/>
      <c r="AF434" s="6"/>
      <c r="AG434" s="6"/>
      <c r="AH434" s="6"/>
    </row>
    <row r="435" spans="1:34" ht="13.5" customHeight="1">
      <c r="A435" s="179" t="s">
        <v>1469</v>
      </c>
      <c r="B435" s="180" t="s">
        <v>257</v>
      </c>
      <c r="C435" s="181">
        <v>2</v>
      </c>
      <c r="D435" s="70">
        <v>1.4342778052681</v>
      </c>
      <c r="E435" s="181">
        <v>2</v>
      </c>
      <c r="F435" s="70">
        <v>1.4342778052681</v>
      </c>
      <c r="G435" s="181">
        <v>2</v>
      </c>
      <c r="H435" s="182">
        <v>1.4360182087108864</v>
      </c>
      <c r="I435" s="181">
        <v>2</v>
      </c>
      <c r="J435" s="182">
        <v>1.436018209</v>
      </c>
      <c r="K435" s="181">
        <v>2</v>
      </c>
      <c r="L435" s="182">
        <v>1.4360182087108799</v>
      </c>
      <c r="M435" s="181">
        <v>2</v>
      </c>
      <c r="N435" s="182">
        <v>1.436018209</v>
      </c>
      <c r="O435" s="181">
        <v>2</v>
      </c>
      <c r="P435" s="182">
        <v>1.4412025393988701</v>
      </c>
      <c r="Q435" s="181">
        <v>2</v>
      </c>
      <c r="R435" s="70">
        <v>1.4412025393988745</v>
      </c>
      <c r="S435" s="181">
        <v>2</v>
      </c>
      <c r="T435" s="70">
        <v>1.4412025393988745</v>
      </c>
      <c r="U435" s="6"/>
      <c r="V435" s="6"/>
      <c r="W435" s="6"/>
      <c r="X435" s="6"/>
      <c r="Y435" s="6"/>
      <c r="Z435" s="6"/>
      <c r="AA435" s="6"/>
      <c r="AB435" s="6"/>
      <c r="AC435" s="6"/>
      <c r="AD435" s="6"/>
      <c r="AE435" s="6"/>
      <c r="AF435" s="6"/>
      <c r="AG435" s="6"/>
      <c r="AH435" s="6"/>
    </row>
    <row r="436" spans="1:34" ht="13.5" customHeight="1">
      <c r="A436" s="179" t="s">
        <v>1471</v>
      </c>
      <c r="B436" s="180" t="s">
        <v>258</v>
      </c>
      <c r="C436" s="181">
        <v>2</v>
      </c>
      <c r="D436" s="70">
        <v>1.3427054171450099</v>
      </c>
      <c r="E436" s="181">
        <v>2</v>
      </c>
      <c r="F436" s="70">
        <v>1.3427054171450099</v>
      </c>
      <c r="G436" s="181">
        <v>2</v>
      </c>
      <c r="H436" s="182">
        <v>1.3465474523322203</v>
      </c>
      <c r="I436" s="181">
        <v>2</v>
      </c>
      <c r="J436" s="182">
        <v>1.346547452</v>
      </c>
      <c r="K436" s="181">
        <v>2</v>
      </c>
      <c r="L436" s="182">
        <v>1.3465474523322201</v>
      </c>
      <c r="M436" s="181">
        <v>2</v>
      </c>
      <c r="N436" s="182">
        <v>1.346547452</v>
      </c>
      <c r="O436" s="181">
        <v>2</v>
      </c>
      <c r="P436" s="182">
        <v>1.35692574902301</v>
      </c>
      <c r="Q436" s="181">
        <v>2</v>
      </c>
      <c r="R436" s="70">
        <v>1.3569257490230135</v>
      </c>
      <c r="S436" s="181">
        <v>2</v>
      </c>
      <c r="T436" s="70">
        <v>1.3569257490230135</v>
      </c>
      <c r="U436" s="6"/>
      <c r="V436" s="6"/>
      <c r="W436" s="6"/>
      <c r="X436" s="6"/>
      <c r="Y436" s="6"/>
      <c r="Z436" s="6"/>
      <c r="AA436" s="6"/>
      <c r="AB436" s="6"/>
      <c r="AC436" s="6"/>
      <c r="AD436" s="6"/>
      <c r="AE436" s="6"/>
      <c r="AF436" s="6"/>
      <c r="AG436" s="6"/>
      <c r="AH436" s="6"/>
    </row>
    <row r="437" spans="1:34" ht="13.5" customHeight="1">
      <c r="A437" s="187" t="s">
        <v>1473</v>
      </c>
      <c r="B437" s="188" t="s">
        <v>259</v>
      </c>
      <c r="C437" s="200">
        <v>2</v>
      </c>
      <c r="D437" s="189">
        <v>1.10090329115039</v>
      </c>
      <c r="E437" s="200">
        <v>2</v>
      </c>
      <c r="F437" s="189">
        <v>1.10090329115039</v>
      </c>
      <c r="G437" s="200">
        <v>2</v>
      </c>
      <c r="H437" s="190">
        <v>1.1027303603722818</v>
      </c>
      <c r="I437" s="200">
        <v>2</v>
      </c>
      <c r="J437" s="190">
        <v>1.10273036</v>
      </c>
      <c r="K437" s="200">
        <v>2</v>
      </c>
      <c r="L437" s="190">
        <v>1.10273036037228</v>
      </c>
      <c r="M437" s="200">
        <v>2</v>
      </c>
      <c r="N437" s="190">
        <v>1.10273036</v>
      </c>
      <c r="O437" s="200">
        <v>2</v>
      </c>
      <c r="P437" s="190">
        <v>1.11103704197497</v>
      </c>
      <c r="Q437" s="200">
        <v>2</v>
      </c>
      <c r="R437" s="189">
        <v>1.1110370419749795</v>
      </c>
      <c r="S437" s="200">
        <v>2</v>
      </c>
      <c r="T437" s="189">
        <v>1.1110370419749795</v>
      </c>
      <c r="U437" s="6"/>
      <c r="V437" s="6"/>
      <c r="W437" s="6"/>
      <c r="X437" s="6"/>
      <c r="Y437" s="6"/>
      <c r="Z437" s="6"/>
      <c r="AA437" s="6"/>
      <c r="AB437" s="6"/>
      <c r="AC437" s="6"/>
      <c r="AD437" s="6"/>
      <c r="AE437" s="6"/>
      <c r="AF437" s="6"/>
      <c r="AG437" s="6"/>
      <c r="AH437" s="6"/>
    </row>
    <row r="438" spans="1:34" ht="13.5" customHeight="1">
      <c r="A438" s="207"/>
      <c r="B438" s="61"/>
      <c r="C438" s="64"/>
      <c r="D438" s="64"/>
      <c r="E438" s="208"/>
      <c r="F438" s="8"/>
      <c r="G438" s="64"/>
      <c r="H438" s="64"/>
      <c r="I438" s="64"/>
      <c r="J438" s="64"/>
      <c r="K438" s="64"/>
      <c r="L438" s="2"/>
      <c r="M438" s="2"/>
      <c r="N438" s="2"/>
      <c r="O438" s="2"/>
      <c r="P438" s="209"/>
      <c r="Q438" s="6"/>
      <c r="R438" s="6"/>
      <c r="S438" s="6"/>
      <c r="T438" s="6"/>
      <c r="U438" s="6"/>
      <c r="V438" s="6"/>
      <c r="W438" s="6"/>
      <c r="X438" s="6"/>
      <c r="Y438" s="6"/>
      <c r="Z438" s="6"/>
      <c r="AA438" s="6"/>
      <c r="AB438" s="6"/>
      <c r="AC438" s="6"/>
      <c r="AD438" s="6"/>
      <c r="AE438" s="6"/>
      <c r="AF438" s="6"/>
      <c r="AG438" s="6"/>
      <c r="AH438" s="6"/>
    </row>
    <row r="439" spans="1:34" ht="13.5" customHeight="1">
      <c r="A439" s="210" t="s">
        <v>1510</v>
      </c>
      <c r="B439" s="2"/>
      <c r="C439" s="68"/>
      <c r="D439" s="68"/>
      <c r="E439" s="208"/>
      <c r="F439" s="8"/>
      <c r="G439" s="68"/>
      <c r="H439" s="68"/>
      <c r="I439" s="68"/>
      <c r="J439" s="68"/>
      <c r="K439" s="69"/>
      <c r="L439" s="2"/>
      <c r="M439" s="2"/>
      <c r="N439" s="2"/>
      <c r="O439" s="2"/>
      <c r="P439" s="211"/>
      <c r="Q439" s="6"/>
      <c r="R439" s="6"/>
      <c r="S439" s="6"/>
      <c r="T439" s="6"/>
      <c r="U439" s="6"/>
      <c r="V439" s="6"/>
      <c r="W439" s="6"/>
      <c r="X439" s="6"/>
      <c r="Y439" s="6"/>
      <c r="Z439" s="6"/>
      <c r="AA439" s="6"/>
      <c r="AB439" s="6"/>
      <c r="AC439" s="6"/>
      <c r="AD439" s="6"/>
      <c r="AE439" s="6"/>
      <c r="AF439" s="6"/>
      <c r="AG439" s="6"/>
      <c r="AH439" s="6"/>
    </row>
    <row r="440" spans="1:34" ht="13.5" customHeight="1">
      <c r="A440" s="179" t="s">
        <v>1511</v>
      </c>
      <c r="B440" s="2"/>
      <c r="C440" s="68"/>
      <c r="D440" s="68"/>
      <c r="E440" s="208"/>
      <c r="F440" s="8"/>
      <c r="G440" s="68"/>
      <c r="H440" s="68"/>
      <c r="I440" s="68"/>
      <c r="J440" s="68"/>
      <c r="K440" s="69"/>
      <c r="L440" s="2"/>
      <c r="M440" s="2"/>
      <c r="N440" s="2"/>
      <c r="O440" s="2"/>
      <c r="P440" s="211"/>
      <c r="Q440" s="6"/>
      <c r="R440" s="6"/>
      <c r="S440" s="6"/>
      <c r="T440" s="70" t="s">
        <v>1512</v>
      </c>
      <c r="U440" s="6"/>
      <c r="V440" s="6"/>
      <c r="W440" s="6"/>
      <c r="X440" s="6"/>
      <c r="Y440" s="6"/>
      <c r="Z440" s="6"/>
      <c r="AA440" s="6"/>
      <c r="AB440" s="6"/>
      <c r="AC440" s="6"/>
      <c r="AD440" s="6"/>
      <c r="AE440" s="6"/>
      <c r="AF440" s="6"/>
      <c r="AG440" s="6"/>
      <c r="AH440" s="6"/>
    </row>
    <row r="441" spans="1:34" ht="13.5" customHeight="1">
      <c r="A441" s="179"/>
      <c r="B441" s="72"/>
      <c r="C441" s="72"/>
      <c r="D441" s="72"/>
      <c r="E441" s="212"/>
      <c r="F441" s="8"/>
      <c r="G441" s="72"/>
      <c r="H441" s="72"/>
      <c r="I441" s="72"/>
      <c r="J441" s="72"/>
      <c r="K441" s="69"/>
      <c r="L441" s="2"/>
      <c r="M441" s="2"/>
      <c r="N441" s="2"/>
      <c r="O441" s="2"/>
      <c r="P441" s="77"/>
      <c r="Q441" s="6"/>
      <c r="R441" s="6"/>
      <c r="S441" s="6"/>
      <c r="T441" s="70" t="s">
        <v>1513</v>
      </c>
      <c r="U441" s="6"/>
      <c r="V441" s="6"/>
      <c r="W441" s="6"/>
      <c r="X441" s="6"/>
      <c r="Y441" s="6"/>
      <c r="Z441" s="6"/>
      <c r="AA441" s="6"/>
      <c r="AB441" s="6"/>
      <c r="AC441" s="6"/>
      <c r="AD441" s="6"/>
      <c r="AE441" s="6"/>
      <c r="AF441" s="6"/>
      <c r="AG441" s="6"/>
      <c r="AH441" s="6"/>
    </row>
    <row r="442" spans="1:34" ht="13.5" customHeight="1">
      <c r="A442" s="179" t="s">
        <v>1514</v>
      </c>
      <c r="B442" s="72"/>
      <c r="C442" s="72"/>
      <c r="D442" s="72"/>
      <c r="E442" s="212"/>
      <c r="F442" s="8"/>
      <c r="G442" s="72"/>
      <c r="H442" s="72"/>
      <c r="I442" s="72"/>
      <c r="J442" s="72"/>
      <c r="K442" s="73"/>
      <c r="L442" s="2"/>
      <c r="M442" s="2"/>
      <c r="N442" s="2"/>
      <c r="O442" s="2"/>
      <c r="P442" s="70"/>
      <c r="Q442" s="6"/>
      <c r="R442" s="6"/>
      <c r="S442" s="6"/>
      <c r="T442" s="74"/>
      <c r="U442" s="6"/>
      <c r="V442" s="6"/>
      <c r="W442" s="6"/>
      <c r="X442" s="6"/>
      <c r="Y442" s="6"/>
      <c r="Z442" s="6"/>
      <c r="AA442" s="6"/>
      <c r="AB442" s="6"/>
      <c r="AC442" s="6"/>
      <c r="AD442" s="6"/>
      <c r="AE442" s="6"/>
      <c r="AF442" s="6"/>
      <c r="AG442" s="6"/>
      <c r="AH442" s="6"/>
    </row>
    <row r="443" spans="1:34" ht="13.5" customHeight="1">
      <c r="A443" s="179"/>
      <c r="B443" s="72"/>
      <c r="C443" s="72"/>
      <c r="D443" s="72"/>
      <c r="E443" s="212"/>
      <c r="F443" s="8"/>
      <c r="G443" s="72"/>
      <c r="H443" s="72"/>
      <c r="I443" s="72"/>
      <c r="J443" s="72"/>
      <c r="K443" s="73"/>
      <c r="L443" s="2"/>
      <c r="M443" s="2"/>
      <c r="N443" s="2"/>
      <c r="O443" s="2"/>
      <c r="P443" s="70"/>
      <c r="Q443" s="6"/>
      <c r="R443" s="6"/>
      <c r="S443" s="6"/>
      <c r="T443" s="75" t="s">
        <v>1515</v>
      </c>
      <c r="U443" s="6"/>
      <c r="V443" s="6"/>
      <c r="W443" s="6"/>
      <c r="X443" s="6"/>
      <c r="Y443" s="6"/>
      <c r="Z443" s="6"/>
      <c r="AA443" s="6"/>
      <c r="AB443" s="6"/>
      <c r="AC443" s="6"/>
      <c r="AD443" s="6"/>
      <c r="AE443" s="6"/>
      <c r="AF443" s="6"/>
      <c r="AG443" s="6"/>
      <c r="AH443" s="6"/>
    </row>
    <row r="444" spans="1:34" ht="13.5" customHeight="1">
      <c r="A444" s="179" t="s">
        <v>1516</v>
      </c>
      <c r="B444" s="72"/>
      <c r="C444" s="72"/>
      <c r="D444" s="72"/>
      <c r="E444" s="212"/>
      <c r="F444" s="8"/>
      <c r="G444" s="72"/>
      <c r="H444" s="72"/>
      <c r="I444" s="72"/>
      <c r="J444" s="72"/>
      <c r="K444" s="73"/>
      <c r="L444" s="2"/>
      <c r="M444" s="2"/>
      <c r="N444" s="2"/>
      <c r="O444" s="2"/>
      <c r="P444" s="70"/>
      <c r="Q444" s="6"/>
      <c r="R444" s="6"/>
      <c r="S444" s="6"/>
      <c r="T444" s="76"/>
      <c r="U444" s="6"/>
      <c r="V444" s="6"/>
      <c r="W444" s="6"/>
      <c r="X444" s="6"/>
      <c r="Y444" s="6"/>
      <c r="Z444" s="6"/>
      <c r="AA444" s="6"/>
      <c r="AB444" s="6"/>
      <c r="AC444" s="6"/>
      <c r="AD444" s="6"/>
      <c r="AE444" s="6"/>
      <c r="AF444" s="6"/>
      <c r="AG444" s="6"/>
      <c r="AH444" s="6"/>
    </row>
    <row r="445" spans="1:34" ht="13.5" customHeight="1">
      <c r="A445" s="179"/>
      <c r="B445" s="72"/>
      <c r="C445" s="72"/>
      <c r="D445" s="72"/>
      <c r="E445" s="212"/>
      <c r="F445" s="8"/>
      <c r="G445" s="72"/>
      <c r="H445" s="72"/>
      <c r="I445" s="72"/>
      <c r="J445" s="72"/>
      <c r="K445" s="73"/>
      <c r="L445" s="2"/>
      <c r="M445" s="2"/>
      <c r="N445" s="2"/>
      <c r="O445" s="2"/>
      <c r="P445" s="213"/>
      <c r="Q445" s="6"/>
      <c r="R445" s="6"/>
      <c r="S445" s="6"/>
      <c r="T445" s="77" t="s">
        <v>1517</v>
      </c>
      <c r="U445" s="6"/>
      <c r="V445" s="6"/>
      <c r="W445" s="6"/>
      <c r="X445" s="6"/>
      <c r="Y445" s="6"/>
      <c r="Z445" s="6"/>
      <c r="AA445" s="6"/>
      <c r="AB445" s="6"/>
      <c r="AC445" s="6"/>
      <c r="AD445" s="6"/>
      <c r="AE445" s="6"/>
      <c r="AF445" s="6"/>
      <c r="AG445" s="6"/>
      <c r="AH445" s="6"/>
    </row>
    <row r="446" spans="1:34" ht="13.5" customHeight="1">
      <c r="A446" s="179" t="s">
        <v>1518</v>
      </c>
      <c r="B446" s="72"/>
      <c r="C446" s="72"/>
      <c r="D446" s="72"/>
      <c r="E446" s="212"/>
      <c r="F446" s="8"/>
      <c r="G446" s="72"/>
      <c r="H446" s="72"/>
      <c r="I446" s="72"/>
      <c r="J446" s="72"/>
      <c r="K446" s="73"/>
      <c r="L446" s="2"/>
      <c r="M446" s="2"/>
      <c r="N446" s="2"/>
      <c r="O446" s="2"/>
      <c r="P446" s="75"/>
      <c r="Q446" s="6"/>
      <c r="R446" s="6"/>
      <c r="S446" s="6"/>
      <c r="T446" s="6"/>
      <c r="U446" s="6"/>
      <c r="V446" s="6"/>
      <c r="W446" s="6"/>
      <c r="X446" s="6"/>
      <c r="Y446" s="6"/>
      <c r="Z446" s="6"/>
      <c r="AA446" s="6"/>
      <c r="AB446" s="6"/>
      <c r="AC446" s="6"/>
      <c r="AD446" s="6"/>
      <c r="AE446" s="6"/>
      <c r="AF446" s="6"/>
      <c r="AG446" s="6"/>
      <c r="AH446" s="6"/>
    </row>
    <row r="447" spans="1:34" ht="13.5" customHeight="1">
      <c r="A447" s="214" t="s">
        <v>1519</v>
      </c>
      <c r="B447" s="78"/>
      <c r="C447" s="78"/>
      <c r="D447" s="72"/>
      <c r="E447" s="212"/>
      <c r="F447" s="8"/>
      <c r="G447" s="78"/>
      <c r="H447" s="72"/>
      <c r="I447" s="78"/>
      <c r="J447" s="72"/>
      <c r="K447" s="73"/>
      <c r="L447" s="2"/>
      <c r="M447" s="2"/>
      <c r="N447" s="2"/>
      <c r="O447" s="2"/>
      <c r="P447" s="209"/>
      <c r="Q447" s="6"/>
      <c r="R447" s="6"/>
      <c r="S447" s="6"/>
      <c r="T447" s="6"/>
      <c r="U447" s="6"/>
      <c r="V447" s="6"/>
      <c r="W447" s="6"/>
      <c r="X447" s="6"/>
      <c r="Y447" s="6"/>
      <c r="Z447" s="6"/>
      <c r="AA447" s="6"/>
      <c r="AB447" s="6"/>
      <c r="AC447" s="6"/>
      <c r="AD447" s="6"/>
      <c r="AE447" s="6"/>
      <c r="AF447" s="6"/>
      <c r="AG447" s="6"/>
      <c r="AH447" s="6"/>
    </row>
    <row r="448" spans="1:34" ht="13.5" customHeight="1">
      <c r="A448" s="214"/>
      <c r="B448" s="78"/>
      <c r="C448" s="78"/>
      <c r="D448" s="72"/>
      <c r="E448" s="212"/>
      <c r="F448" s="8"/>
      <c r="G448" s="78"/>
      <c r="H448" s="72"/>
      <c r="I448" s="78"/>
      <c r="J448" s="72"/>
      <c r="K448" s="73"/>
      <c r="L448" s="2"/>
      <c r="M448" s="2"/>
      <c r="N448" s="2"/>
      <c r="O448" s="2"/>
      <c r="P448" s="77"/>
      <c r="Q448" s="6"/>
      <c r="R448" s="6"/>
      <c r="S448" s="6"/>
      <c r="T448" s="6"/>
      <c r="U448" s="6"/>
      <c r="V448" s="6"/>
      <c r="W448" s="6"/>
      <c r="X448" s="6"/>
      <c r="Y448" s="6"/>
      <c r="Z448" s="6"/>
      <c r="AA448" s="6"/>
      <c r="AB448" s="6"/>
      <c r="AC448" s="6"/>
      <c r="AD448" s="6"/>
      <c r="AE448" s="6"/>
      <c r="AF448" s="6"/>
      <c r="AG448" s="6"/>
      <c r="AH448" s="6"/>
    </row>
    <row r="449" spans="1:34" ht="13.5" customHeight="1">
      <c r="A449" s="214" t="s">
        <v>1520</v>
      </c>
      <c r="B449" s="78"/>
      <c r="C449" s="78"/>
      <c r="D449" s="72"/>
      <c r="E449" s="212"/>
      <c r="F449" s="8"/>
      <c r="G449" s="78"/>
      <c r="H449" s="72"/>
      <c r="I449" s="78"/>
      <c r="J449" s="72"/>
      <c r="K449" s="79"/>
      <c r="L449" s="2"/>
      <c r="M449" s="2"/>
      <c r="N449" s="2"/>
      <c r="O449" s="2"/>
      <c r="P449" s="209"/>
      <c r="Q449" s="6"/>
      <c r="R449" s="6"/>
      <c r="S449" s="6"/>
      <c r="T449" s="6"/>
      <c r="U449" s="6"/>
      <c r="V449" s="6"/>
      <c r="W449" s="6"/>
      <c r="X449" s="6"/>
      <c r="Y449" s="6"/>
      <c r="Z449" s="6"/>
      <c r="AA449" s="6"/>
      <c r="AB449" s="6"/>
      <c r="AC449" s="6"/>
      <c r="AD449" s="6"/>
      <c r="AE449" s="6"/>
      <c r="AF449" s="6"/>
      <c r="AG449" s="6"/>
      <c r="AH449" s="6"/>
    </row>
    <row r="450" spans="1:34" ht="13.5" customHeight="1">
      <c r="A450" s="214" t="s">
        <v>1521</v>
      </c>
      <c r="B450" s="78"/>
      <c r="C450" s="78"/>
      <c r="D450" s="72"/>
      <c r="E450" s="212"/>
      <c r="F450" s="8"/>
      <c r="G450" s="78"/>
      <c r="H450" s="72"/>
      <c r="I450" s="78"/>
      <c r="J450" s="72"/>
      <c r="K450" s="79"/>
      <c r="L450" s="2"/>
      <c r="M450" s="2"/>
      <c r="N450" s="2"/>
      <c r="O450" s="2"/>
      <c r="P450" s="209"/>
      <c r="Q450" s="6"/>
      <c r="R450" s="6"/>
      <c r="S450" s="6"/>
      <c r="T450" s="6"/>
      <c r="U450" s="6"/>
      <c r="V450" s="6"/>
      <c r="W450" s="6"/>
      <c r="X450" s="6"/>
      <c r="Y450" s="6"/>
      <c r="Z450" s="6"/>
      <c r="AA450" s="6"/>
      <c r="AB450" s="6"/>
      <c r="AC450" s="6"/>
      <c r="AD450" s="6"/>
      <c r="AE450" s="6"/>
      <c r="AF450" s="6"/>
      <c r="AG450" s="6"/>
      <c r="AH450" s="6"/>
    </row>
    <row r="451" spans="1:34" ht="13.5" customHeight="1">
      <c r="A451" s="6"/>
      <c r="B451" s="78"/>
      <c r="C451" s="78"/>
      <c r="D451" s="78"/>
      <c r="E451" s="215"/>
      <c r="F451" s="8"/>
      <c r="G451" s="78"/>
      <c r="H451" s="78"/>
      <c r="I451" s="78"/>
      <c r="J451" s="78"/>
      <c r="K451" s="79"/>
      <c r="L451" s="2"/>
      <c r="M451" s="2"/>
      <c r="N451" s="2"/>
      <c r="O451" s="2"/>
      <c r="P451" s="209"/>
      <c r="Q451" s="6"/>
      <c r="R451" s="6"/>
      <c r="S451" s="6"/>
      <c r="T451" s="6"/>
      <c r="U451" s="6"/>
      <c r="V451" s="6"/>
      <c r="W451" s="6"/>
      <c r="X451" s="6"/>
      <c r="Y451" s="6"/>
      <c r="Z451" s="6"/>
      <c r="AA451" s="6"/>
      <c r="AB451" s="6"/>
      <c r="AC451" s="6"/>
      <c r="AD451" s="6"/>
      <c r="AE451" s="6"/>
      <c r="AF451" s="6"/>
      <c r="AG451" s="6"/>
      <c r="AH451" s="6"/>
    </row>
    <row r="452" spans="1:34" ht="13.5" customHeight="1">
      <c r="A452" s="214"/>
      <c r="B452" s="78"/>
      <c r="C452" s="78"/>
      <c r="D452" s="78"/>
      <c r="E452" s="215"/>
      <c r="F452" s="8"/>
      <c r="G452" s="78"/>
      <c r="H452" s="78"/>
      <c r="I452" s="78"/>
      <c r="J452" s="78"/>
      <c r="K452" s="80"/>
      <c r="L452" s="2"/>
      <c r="M452" s="2"/>
      <c r="N452" s="2"/>
      <c r="O452" s="2"/>
      <c r="P452" s="209"/>
      <c r="Q452" s="6"/>
      <c r="R452" s="6"/>
      <c r="S452" s="6"/>
      <c r="T452" s="6"/>
      <c r="U452" s="6"/>
      <c r="V452" s="6"/>
      <c r="W452" s="6"/>
      <c r="X452" s="6"/>
      <c r="Y452" s="6"/>
      <c r="Z452" s="6"/>
      <c r="AA452" s="6"/>
      <c r="AB452" s="6"/>
      <c r="AC452" s="6"/>
      <c r="AD452" s="6"/>
      <c r="AE452" s="6"/>
      <c r="AF452" s="6"/>
      <c r="AG452" s="6"/>
      <c r="AH452" s="6"/>
    </row>
    <row r="453" spans="1:34" ht="13.5" customHeight="1">
      <c r="A453" s="214"/>
      <c r="B453" s="78"/>
      <c r="C453" s="78"/>
      <c r="D453" s="78"/>
      <c r="E453" s="215"/>
      <c r="F453" s="8"/>
      <c r="G453" s="78"/>
      <c r="H453" s="78"/>
      <c r="I453" s="78"/>
      <c r="J453" s="78"/>
      <c r="K453" s="80"/>
      <c r="L453" s="2"/>
      <c r="M453" s="2"/>
      <c r="N453" s="2"/>
      <c r="O453" s="2"/>
      <c r="P453" s="164"/>
      <c r="Q453" s="2"/>
      <c r="R453" s="2"/>
      <c r="S453" s="2"/>
      <c r="T453" s="2"/>
      <c r="U453" s="2"/>
      <c r="V453" s="2"/>
      <c r="W453" s="2"/>
      <c r="X453" s="2"/>
      <c r="Y453" s="2"/>
      <c r="Z453" s="2"/>
      <c r="AA453" s="2"/>
      <c r="AB453" s="2"/>
      <c r="AC453" s="2"/>
      <c r="AD453" s="2"/>
      <c r="AE453" s="2"/>
      <c r="AF453" s="2"/>
      <c r="AG453" s="2"/>
      <c r="AH453" s="2"/>
    </row>
    <row r="454" spans="1:34" ht="13.5" customHeight="1">
      <c r="A454" s="216"/>
      <c r="B454" s="81"/>
      <c r="C454" s="68"/>
      <c r="D454" s="78"/>
      <c r="E454" s="215"/>
      <c r="F454" s="8"/>
      <c r="G454" s="68"/>
      <c r="H454" s="78"/>
      <c r="I454" s="68"/>
      <c r="J454" s="78"/>
      <c r="K454" s="80"/>
      <c r="L454" s="2"/>
      <c r="M454" s="2"/>
      <c r="N454" s="2"/>
      <c r="O454" s="2"/>
      <c r="P454" s="164"/>
      <c r="Q454" s="2"/>
      <c r="R454" s="2"/>
      <c r="S454" s="2"/>
      <c r="T454" s="2"/>
      <c r="U454" s="2"/>
      <c r="V454" s="2"/>
      <c r="W454" s="2"/>
      <c r="X454" s="2"/>
      <c r="Y454" s="2"/>
      <c r="Z454" s="2"/>
      <c r="AA454" s="2"/>
      <c r="AB454" s="2"/>
      <c r="AC454" s="2"/>
      <c r="AD454" s="2"/>
      <c r="AE454" s="2"/>
      <c r="AF454" s="2"/>
      <c r="AG454" s="2"/>
      <c r="AH454" s="2"/>
    </row>
    <row r="455" spans="1:34" ht="13.5" customHeight="1">
      <c r="A455" s="217"/>
      <c r="B455" s="81"/>
      <c r="C455" s="68"/>
      <c r="D455" s="78"/>
      <c r="E455" s="215"/>
      <c r="F455" s="8"/>
      <c r="G455" s="68"/>
      <c r="H455" s="78"/>
      <c r="I455" s="68"/>
      <c r="J455" s="78"/>
      <c r="K455" s="80"/>
      <c r="L455" s="2"/>
      <c r="M455" s="2"/>
      <c r="N455" s="2"/>
      <c r="O455" s="2"/>
      <c r="P455" s="164"/>
      <c r="Q455" s="2"/>
      <c r="R455" s="2"/>
      <c r="S455" s="2"/>
      <c r="T455" s="2"/>
      <c r="U455" s="2"/>
      <c r="V455" s="2"/>
      <c r="W455" s="2"/>
      <c r="X455" s="2"/>
      <c r="Y455" s="2"/>
      <c r="Z455" s="2"/>
      <c r="AA455" s="2"/>
      <c r="AB455" s="2"/>
      <c r="AC455" s="2"/>
      <c r="AD455" s="2"/>
      <c r="AE455" s="2"/>
      <c r="AF455" s="2"/>
      <c r="AG455" s="2"/>
      <c r="AH455" s="2"/>
    </row>
    <row r="456" spans="1:34" ht="13.5" customHeight="1">
      <c r="A456" s="218"/>
      <c r="B456" s="81"/>
      <c r="C456" s="68"/>
      <c r="D456" s="78"/>
      <c r="E456" s="215"/>
      <c r="F456" s="8"/>
      <c r="G456" s="68"/>
      <c r="H456" s="78"/>
      <c r="I456" s="68"/>
      <c r="J456" s="78"/>
      <c r="K456" s="80"/>
      <c r="L456" s="2"/>
      <c r="M456" s="2"/>
      <c r="N456" s="2"/>
      <c r="O456" s="2"/>
      <c r="P456" s="164"/>
      <c r="Q456" s="2"/>
      <c r="R456" s="2"/>
      <c r="S456" s="2"/>
      <c r="T456" s="2"/>
      <c r="U456" s="2"/>
      <c r="V456" s="2"/>
      <c r="W456" s="2"/>
      <c r="X456" s="2"/>
      <c r="Y456" s="2"/>
      <c r="Z456" s="2"/>
      <c r="AA456" s="2"/>
      <c r="AB456" s="2"/>
      <c r="AC456" s="2"/>
      <c r="AD456" s="2"/>
      <c r="AE456" s="2"/>
      <c r="AF456" s="2"/>
      <c r="AG456" s="2"/>
      <c r="AH456" s="2"/>
    </row>
    <row r="457" spans="1:34" ht="13.5" customHeight="1">
      <c r="A457" s="219"/>
      <c r="B457" s="81"/>
      <c r="C457" s="68"/>
      <c r="D457" s="78"/>
      <c r="E457" s="215"/>
      <c r="F457" s="8"/>
      <c r="G457" s="68"/>
      <c r="H457" s="78"/>
      <c r="I457" s="68"/>
      <c r="J457" s="78"/>
      <c r="K457" s="80"/>
      <c r="L457" s="2"/>
      <c r="M457" s="2"/>
      <c r="N457" s="2"/>
      <c r="O457" s="2"/>
      <c r="P457" s="164"/>
      <c r="Q457" s="2"/>
      <c r="R457" s="2"/>
      <c r="S457" s="2"/>
      <c r="T457" s="2"/>
      <c r="U457" s="2"/>
      <c r="V457" s="2"/>
      <c r="W457" s="2"/>
      <c r="X457" s="2"/>
      <c r="Y457" s="2"/>
      <c r="Z457" s="2"/>
      <c r="AA457" s="2"/>
      <c r="AB457" s="2"/>
      <c r="AC457" s="2"/>
      <c r="AD457" s="2"/>
      <c r="AE457" s="2"/>
      <c r="AF457" s="2"/>
      <c r="AG457" s="2"/>
      <c r="AH457" s="2"/>
    </row>
    <row r="458" spans="1:34" ht="13.5" customHeight="1">
      <c r="A458" s="216"/>
      <c r="B458" s="81"/>
      <c r="C458" s="68"/>
      <c r="D458" s="68"/>
      <c r="E458" s="208"/>
      <c r="F458" s="8"/>
      <c r="G458" s="68"/>
      <c r="H458" s="68"/>
      <c r="I458" s="68"/>
      <c r="J458" s="68"/>
      <c r="K458" s="80"/>
      <c r="L458" s="2"/>
      <c r="M458" s="2"/>
      <c r="N458" s="2"/>
      <c r="O458" s="2"/>
      <c r="P458" s="164"/>
      <c r="Q458" s="2"/>
      <c r="R458" s="2"/>
      <c r="S458" s="2"/>
      <c r="T458" s="2"/>
      <c r="U458" s="2"/>
      <c r="V458" s="2"/>
      <c r="W458" s="2"/>
      <c r="X458" s="2"/>
      <c r="Y458" s="2"/>
      <c r="Z458" s="2"/>
      <c r="AA458" s="2"/>
      <c r="AB458" s="2"/>
      <c r="AC458" s="2"/>
      <c r="AD458" s="2"/>
      <c r="AE458" s="2"/>
      <c r="AF458" s="2"/>
      <c r="AG458" s="2"/>
      <c r="AH458" s="2"/>
    </row>
    <row r="459" spans="1:34" ht="13.5" customHeight="1">
      <c r="A459" s="216"/>
      <c r="B459" s="81"/>
      <c r="C459" s="68"/>
      <c r="D459" s="68"/>
      <c r="E459" s="208"/>
      <c r="F459" s="8"/>
      <c r="G459" s="68"/>
      <c r="H459" s="68"/>
      <c r="I459" s="68"/>
      <c r="J459" s="68"/>
      <c r="K459" s="82"/>
      <c r="L459" s="2"/>
      <c r="M459" s="2"/>
      <c r="N459" s="2"/>
      <c r="O459" s="2"/>
      <c r="P459" s="164"/>
      <c r="Q459" s="2"/>
      <c r="R459" s="2"/>
      <c r="S459" s="2"/>
      <c r="T459" s="2"/>
      <c r="U459" s="2"/>
      <c r="V459" s="2"/>
      <c r="W459" s="2"/>
      <c r="X459" s="2"/>
      <c r="Y459" s="2"/>
      <c r="Z459" s="2"/>
      <c r="AA459" s="2"/>
      <c r="AB459" s="2"/>
      <c r="AC459" s="2"/>
      <c r="AD459" s="2"/>
      <c r="AE459" s="2"/>
      <c r="AF459" s="2"/>
      <c r="AG459" s="2"/>
      <c r="AH459" s="2"/>
    </row>
    <row r="460" spans="1:34" ht="13.5" customHeight="1">
      <c r="A460" s="216"/>
      <c r="B460" s="81"/>
      <c r="C460" s="68"/>
      <c r="D460" s="68"/>
      <c r="E460" s="208"/>
      <c r="F460" s="8"/>
      <c r="G460" s="68"/>
      <c r="H460" s="68"/>
      <c r="I460" s="68"/>
      <c r="J460" s="68"/>
      <c r="K460" s="83"/>
      <c r="L460" s="2"/>
      <c r="M460" s="2"/>
      <c r="N460" s="2"/>
      <c r="O460" s="2"/>
      <c r="P460" s="209"/>
      <c r="Q460" s="6"/>
      <c r="R460" s="6"/>
      <c r="S460" s="6"/>
      <c r="T460" s="6"/>
      <c r="U460" s="6"/>
      <c r="V460" s="6"/>
      <c r="W460" s="6"/>
      <c r="X460" s="6"/>
      <c r="Y460" s="6"/>
      <c r="Z460" s="6"/>
      <c r="AA460" s="6"/>
      <c r="AB460" s="6"/>
      <c r="AC460" s="6"/>
      <c r="AD460" s="6"/>
      <c r="AE460" s="6"/>
      <c r="AF460" s="6"/>
      <c r="AG460" s="6"/>
      <c r="AH460" s="6"/>
    </row>
    <row r="461" spans="1:34" ht="13.5" customHeight="1">
      <c r="A461" s="216"/>
      <c r="B461" s="81"/>
      <c r="C461" s="68"/>
      <c r="D461" s="68"/>
      <c r="E461" s="208"/>
      <c r="F461" s="8"/>
      <c r="G461" s="68"/>
      <c r="H461" s="68"/>
      <c r="I461" s="68"/>
      <c r="J461" s="68"/>
      <c r="K461" s="83"/>
      <c r="L461" s="2"/>
      <c r="M461" s="2"/>
      <c r="N461" s="2"/>
      <c r="O461" s="2"/>
      <c r="P461" s="209"/>
      <c r="Q461" s="6"/>
      <c r="R461" s="6"/>
      <c r="S461" s="6"/>
      <c r="T461" s="6"/>
      <c r="U461" s="6"/>
      <c r="V461" s="6"/>
      <c r="W461" s="6"/>
      <c r="X461" s="6"/>
      <c r="Y461" s="6"/>
      <c r="Z461" s="6"/>
      <c r="AA461" s="6"/>
      <c r="AB461" s="6"/>
      <c r="AC461" s="6"/>
      <c r="AD461" s="6"/>
      <c r="AE461" s="6"/>
      <c r="AF461" s="6"/>
      <c r="AG461" s="6"/>
      <c r="AH461" s="6"/>
    </row>
    <row r="462" spans="1:34" ht="13.5" customHeight="1">
      <c r="A462" s="216"/>
      <c r="B462" s="81"/>
      <c r="C462" s="68"/>
      <c r="D462" s="68"/>
      <c r="E462" s="208"/>
      <c r="F462" s="8"/>
      <c r="G462" s="68"/>
      <c r="H462" s="68"/>
      <c r="I462" s="68"/>
      <c r="J462" s="68"/>
      <c r="K462" s="83"/>
      <c r="L462" s="2"/>
      <c r="M462" s="2"/>
      <c r="N462" s="2"/>
      <c r="O462" s="2"/>
      <c r="P462" s="209"/>
      <c r="Q462" s="6"/>
      <c r="R462" s="6"/>
      <c r="S462" s="6"/>
      <c r="T462" s="6"/>
      <c r="U462" s="6"/>
      <c r="V462" s="6"/>
      <c r="W462" s="6"/>
      <c r="X462" s="6"/>
      <c r="Y462" s="6"/>
      <c r="Z462" s="6"/>
      <c r="AA462" s="6"/>
      <c r="AB462" s="6"/>
      <c r="AC462" s="6"/>
      <c r="AD462" s="6"/>
      <c r="AE462" s="6"/>
      <c r="AF462" s="6"/>
      <c r="AG462" s="6"/>
      <c r="AH462" s="6"/>
    </row>
    <row r="463" spans="1:34" ht="13.5" customHeight="1">
      <c r="A463" s="216"/>
      <c r="B463" s="81"/>
      <c r="C463" s="68"/>
      <c r="D463" s="68"/>
      <c r="E463" s="208"/>
      <c r="F463" s="8"/>
      <c r="G463" s="68"/>
      <c r="H463" s="68"/>
      <c r="I463" s="68"/>
      <c r="J463" s="68"/>
      <c r="K463" s="83"/>
      <c r="L463" s="2"/>
      <c r="M463" s="2"/>
      <c r="N463" s="2"/>
      <c r="O463" s="2"/>
      <c r="P463" s="209"/>
      <c r="Q463" s="6"/>
      <c r="R463" s="6"/>
      <c r="S463" s="6"/>
      <c r="T463" s="6"/>
      <c r="U463" s="6"/>
      <c r="V463" s="6"/>
      <c r="W463" s="6"/>
      <c r="X463" s="6"/>
      <c r="Y463" s="6"/>
      <c r="Z463" s="6"/>
      <c r="AA463" s="6"/>
      <c r="AB463" s="6"/>
      <c r="AC463" s="6"/>
      <c r="AD463" s="6"/>
      <c r="AE463" s="6"/>
      <c r="AF463" s="6"/>
      <c r="AG463" s="6"/>
      <c r="AH463" s="6"/>
    </row>
    <row r="464" spans="1:34" ht="13.5" customHeight="1">
      <c r="A464" s="220"/>
      <c r="B464" s="2"/>
      <c r="C464" s="84"/>
      <c r="D464" s="68"/>
      <c r="E464" s="208"/>
      <c r="F464" s="8"/>
      <c r="G464" s="84"/>
      <c r="H464" s="68"/>
      <c r="I464" s="84"/>
      <c r="J464" s="68"/>
      <c r="K464" s="83"/>
      <c r="L464" s="2"/>
      <c r="M464" s="2"/>
      <c r="N464" s="2"/>
      <c r="O464" s="2"/>
      <c r="P464" s="209"/>
      <c r="Q464" s="6"/>
      <c r="R464" s="6"/>
      <c r="S464" s="6"/>
      <c r="T464" s="6"/>
      <c r="U464" s="6"/>
      <c r="V464" s="6"/>
      <c r="W464" s="6"/>
      <c r="X464" s="6"/>
      <c r="Y464" s="6"/>
      <c r="Z464" s="6"/>
      <c r="AA464" s="6"/>
      <c r="AB464" s="6"/>
      <c r="AC464" s="6"/>
      <c r="AD464" s="6"/>
      <c r="AE464" s="6"/>
      <c r="AF464" s="6"/>
      <c r="AG464" s="6"/>
      <c r="AH464" s="6"/>
    </row>
    <row r="465" spans="1:34" ht="13.5" customHeight="1">
      <c r="A465" s="220"/>
      <c r="B465" s="2"/>
      <c r="C465" s="84"/>
      <c r="D465" s="68"/>
      <c r="E465" s="208"/>
      <c r="F465" s="8"/>
      <c r="G465" s="84"/>
      <c r="H465" s="68"/>
      <c r="I465" s="84"/>
      <c r="J465" s="68"/>
      <c r="K465" s="83"/>
      <c r="L465" s="2"/>
      <c r="M465" s="2"/>
      <c r="N465" s="2"/>
      <c r="O465" s="2"/>
      <c r="P465" s="209"/>
      <c r="Q465" s="6"/>
      <c r="R465" s="6"/>
      <c r="S465" s="6"/>
      <c r="T465" s="6"/>
      <c r="U465" s="6"/>
      <c r="V465" s="6"/>
      <c r="W465" s="6"/>
      <c r="X465" s="6"/>
      <c r="Y465" s="6"/>
      <c r="Z465" s="6"/>
      <c r="AA465" s="6"/>
      <c r="AB465" s="6"/>
      <c r="AC465" s="6"/>
      <c r="AD465" s="6"/>
      <c r="AE465" s="6"/>
      <c r="AF465" s="6"/>
      <c r="AG465" s="6"/>
      <c r="AH465" s="6"/>
    </row>
    <row r="466" spans="1:34" ht="13.5" customHeight="1">
      <c r="A466" s="220"/>
      <c r="B466" s="2"/>
      <c r="C466" s="84"/>
      <c r="D466" s="68"/>
      <c r="E466" s="208"/>
      <c r="F466" s="8"/>
      <c r="G466" s="84"/>
      <c r="H466" s="68"/>
      <c r="I466" s="84"/>
      <c r="J466" s="68"/>
      <c r="K466" s="83"/>
      <c r="L466" s="2"/>
      <c r="M466" s="2"/>
      <c r="N466" s="2"/>
      <c r="O466" s="2"/>
      <c r="P466" s="209"/>
      <c r="Q466" s="6"/>
      <c r="R466" s="6"/>
      <c r="S466" s="6"/>
      <c r="T466" s="6"/>
      <c r="U466" s="6"/>
      <c r="V466" s="6"/>
      <c r="W466" s="6"/>
      <c r="X466" s="6"/>
      <c r="Y466" s="6"/>
      <c r="Z466" s="6"/>
      <c r="AA466" s="6"/>
      <c r="AB466" s="6"/>
      <c r="AC466" s="6"/>
      <c r="AD466" s="6"/>
      <c r="AE466" s="6"/>
      <c r="AF466" s="6"/>
      <c r="AG466" s="6"/>
      <c r="AH466" s="6"/>
    </row>
    <row r="467" spans="1:34" ht="13.5" customHeight="1">
      <c r="A467" s="220"/>
      <c r="B467" s="2"/>
      <c r="C467" s="84"/>
      <c r="D467" s="68"/>
      <c r="E467" s="208"/>
      <c r="F467" s="8"/>
      <c r="G467" s="84"/>
      <c r="H467" s="68"/>
      <c r="I467" s="84"/>
      <c r="J467" s="68"/>
      <c r="K467" s="83"/>
      <c r="L467" s="2"/>
      <c r="M467" s="2"/>
      <c r="N467" s="2"/>
      <c r="O467" s="2"/>
      <c r="P467" s="209"/>
      <c r="Q467" s="6"/>
      <c r="R467" s="6"/>
      <c r="S467" s="6"/>
      <c r="T467" s="6"/>
      <c r="U467" s="6"/>
      <c r="V467" s="6"/>
      <c r="W467" s="6"/>
      <c r="X467" s="6"/>
      <c r="Y467" s="6"/>
      <c r="Z467" s="6"/>
      <c r="AA467" s="6"/>
      <c r="AB467" s="6"/>
      <c r="AC467" s="6"/>
      <c r="AD467" s="6"/>
      <c r="AE467" s="6"/>
      <c r="AF467" s="6"/>
      <c r="AG467" s="6"/>
      <c r="AH467" s="6"/>
    </row>
    <row r="468" spans="1:34" ht="13.5" customHeight="1">
      <c r="A468" s="220"/>
      <c r="B468" s="2"/>
      <c r="C468" s="84"/>
      <c r="D468" s="84"/>
      <c r="E468" s="3"/>
      <c r="F468" s="8"/>
      <c r="G468" s="84"/>
      <c r="H468" s="84"/>
      <c r="I468" s="84"/>
      <c r="J468" s="84"/>
      <c r="K468" s="83"/>
      <c r="L468" s="2"/>
      <c r="M468" s="2"/>
      <c r="N468" s="2"/>
      <c r="O468" s="2"/>
      <c r="P468" s="164"/>
      <c r="Q468" s="2"/>
      <c r="R468" s="2"/>
      <c r="S468" s="2"/>
      <c r="T468" s="2"/>
      <c r="U468" s="2"/>
      <c r="V468" s="2"/>
      <c r="W468" s="2"/>
      <c r="X468" s="2"/>
      <c r="Y468" s="2"/>
      <c r="Z468" s="2"/>
      <c r="AA468" s="2"/>
      <c r="AB468" s="2"/>
      <c r="AC468" s="2"/>
      <c r="AD468" s="2"/>
      <c r="AE468" s="2"/>
      <c r="AF468" s="2"/>
      <c r="AG468" s="2"/>
      <c r="AH468" s="2"/>
    </row>
    <row r="469" spans="1:34" ht="13.5" customHeight="1">
      <c r="A469" s="220"/>
      <c r="B469" s="2"/>
      <c r="C469" s="84"/>
      <c r="D469" s="84"/>
      <c r="E469" s="3"/>
      <c r="F469" s="8"/>
      <c r="G469" s="84"/>
      <c r="H469" s="84"/>
      <c r="I469" s="84"/>
      <c r="J469" s="84"/>
      <c r="K469" s="83"/>
      <c r="L469" s="2"/>
      <c r="M469" s="2"/>
      <c r="N469" s="2"/>
      <c r="O469" s="2"/>
      <c r="P469" s="164"/>
      <c r="Q469" s="2"/>
      <c r="R469" s="2"/>
      <c r="S469" s="2"/>
      <c r="T469" s="2"/>
      <c r="U469" s="2"/>
      <c r="V469" s="2"/>
      <c r="W469" s="2"/>
      <c r="X469" s="2"/>
      <c r="Y469" s="2"/>
      <c r="Z469" s="2"/>
      <c r="AA469" s="2"/>
      <c r="AB469" s="2"/>
      <c r="AC469" s="2"/>
      <c r="AD469" s="2"/>
      <c r="AE469" s="2"/>
      <c r="AF469" s="2"/>
      <c r="AG469" s="2"/>
      <c r="AH469" s="2"/>
    </row>
    <row r="470" spans="1:34" ht="13.5" customHeight="1">
      <c r="A470" s="220"/>
      <c r="B470" s="2"/>
      <c r="C470" s="84"/>
      <c r="D470" s="84"/>
      <c r="E470" s="3"/>
      <c r="F470" s="8"/>
      <c r="G470" s="84"/>
      <c r="H470" s="84"/>
      <c r="I470" s="84"/>
      <c r="J470" s="84"/>
      <c r="K470" s="83"/>
      <c r="L470" s="2"/>
      <c r="M470" s="2"/>
      <c r="N470" s="2"/>
      <c r="O470" s="2"/>
      <c r="P470" s="164"/>
      <c r="Q470" s="2"/>
      <c r="R470" s="2"/>
      <c r="S470" s="2"/>
      <c r="T470" s="2"/>
      <c r="U470" s="2"/>
      <c r="V470" s="2"/>
      <c r="W470" s="2"/>
      <c r="X470" s="2"/>
      <c r="Y470" s="2"/>
      <c r="Z470" s="2"/>
      <c r="AA470" s="2"/>
      <c r="AB470" s="2"/>
      <c r="AC470" s="2"/>
      <c r="AD470" s="2"/>
      <c r="AE470" s="2"/>
      <c r="AF470" s="2"/>
      <c r="AG470" s="2"/>
      <c r="AH470" s="2"/>
    </row>
    <row r="471" spans="1:34" ht="13.5" customHeight="1">
      <c r="A471" s="220"/>
      <c r="B471" s="2"/>
      <c r="C471" s="84"/>
      <c r="D471" s="84"/>
      <c r="E471" s="3"/>
      <c r="F471" s="8"/>
      <c r="G471" s="84"/>
      <c r="H471" s="84"/>
      <c r="I471" s="84"/>
      <c r="J471" s="84"/>
      <c r="K471" s="83"/>
      <c r="L471" s="2"/>
      <c r="M471" s="2"/>
      <c r="N471" s="2"/>
      <c r="O471" s="2"/>
      <c r="P471" s="164"/>
      <c r="Q471" s="2"/>
      <c r="R471" s="2"/>
      <c r="S471" s="2"/>
      <c r="T471" s="2"/>
      <c r="U471" s="2"/>
      <c r="V471" s="2"/>
      <c r="W471" s="2"/>
      <c r="X471" s="2"/>
      <c r="Y471" s="2"/>
      <c r="Z471" s="2"/>
      <c r="AA471" s="2"/>
      <c r="AB471" s="2"/>
      <c r="AC471" s="2"/>
      <c r="AD471" s="2"/>
      <c r="AE471" s="2"/>
      <c r="AF471" s="2"/>
      <c r="AG471" s="2"/>
      <c r="AH471" s="2"/>
    </row>
    <row r="472" spans="1:34" ht="13.5" customHeight="1">
      <c r="A472" s="220"/>
      <c r="B472" s="2"/>
      <c r="C472" s="84"/>
      <c r="D472" s="84"/>
      <c r="E472" s="3"/>
      <c r="F472" s="8"/>
      <c r="G472" s="84"/>
      <c r="H472" s="84"/>
      <c r="I472" s="84"/>
      <c r="J472" s="84"/>
      <c r="K472" s="83"/>
      <c r="L472" s="2"/>
      <c r="M472" s="2"/>
      <c r="N472" s="2"/>
      <c r="O472" s="2"/>
      <c r="P472" s="164"/>
      <c r="Q472" s="2"/>
      <c r="R472" s="2"/>
      <c r="S472" s="2"/>
      <c r="T472" s="2"/>
      <c r="U472" s="2"/>
      <c r="V472" s="2"/>
      <c r="W472" s="2"/>
      <c r="X472" s="2"/>
      <c r="Y472" s="2"/>
      <c r="Z472" s="2"/>
      <c r="AA472" s="2"/>
      <c r="AB472" s="2"/>
      <c r="AC472" s="2"/>
      <c r="AD472" s="2"/>
      <c r="AE472" s="2"/>
      <c r="AF472" s="2"/>
      <c r="AG472" s="2"/>
      <c r="AH472" s="2"/>
    </row>
    <row r="473" spans="1:34" ht="13.5" customHeight="1">
      <c r="A473" s="220"/>
      <c r="B473" s="2"/>
      <c r="C473" s="84"/>
      <c r="D473" s="84"/>
      <c r="E473" s="3"/>
      <c r="F473" s="8"/>
      <c r="G473" s="84"/>
      <c r="H473" s="84"/>
      <c r="I473" s="84"/>
      <c r="J473" s="84"/>
      <c r="K473" s="83"/>
      <c r="L473" s="2"/>
      <c r="M473" s="2"/>
      <c r="N473" s="2"/>
      <c r="O473" s="2"/>
      <c r="P473" s="164"/>
      <c r="Q473" s="2"/>
      <c r="R473" s="2"/>
      <c r="S473" s="2"/>
      <c r="T473" s="2"/>
      <c r="U473" s="2"/>
      <c r="V473" s="2"/>
      <c r="W473" s="2"/>
      <c r="X473" s="2"/>
      <c r="Y473" s="2"/>
      <c r="Z473" s="2"/>
      <c r="AA473" s="2"/>
      <c r="AB473" s="2"/>
      <c r="AC473" s="2"/>
      <c r="AD473" s="2"/>
      <c r="AE473" s="2"/>
      <c r="AF473" s="2"/>
      <c r="AG473" s="2"/>
      <c r="AH473" s="2"/>
    </row>
    <row r="474" spans="1:34" ht="13.5" customHeight="1">
      <c r="A474" s="220"/>
      <c r="B474" s="2"/>
      <c r="C474" s="84"/>
      <c r="D474" s="84"/>
      <c r="E474" s="3"/>
      <c r="F474" s="8"/>
      <c r="G474" s="84"/>
      <c r="H474" s="84"/>
      <c r="I474" s="84"/>
      <c r="J474" s="84"/>
      <c r="K474" s="83"/>
      <c r="L474" s="2"/>
      <c r="M474" s="2"/>
      <c r="N474" s="2"/>
      <c r="O474" s="2"/>
      <c r="P474" s="164"/>
      <c r="Q474" s="2"/>
      <c r="R474" s="2"/>
      <c r="S474" s="2"/>
      <c r="T474" s="2"/>
      <c r="U474" s="2"/>
      <c r="V474" s="2"/>
      <c r="W474" s="2"/>
      <c r="X474" s="2"/>
      <c r="Y474" s="2"/>
      <c r="Z474" s="2"/>
      <c r="AA474" s="2"/>
      <c r="AB474" s="2"/>
      <c r="AC474" s="2"/>
      <c r="AD474" s="2"/>
      <c r="AE474" s="2"/>
      <c r="AF474" s="2"/>
      <c r="AG474" s="2"/>
      <c r="AH474" s="2"/>
    </row>
    <row r="475" spans="1:34" ht="13.5" customHeight="1">
      <c r="A475" s="220"/>
      <c r="B475" s="2"/>
      <c r="C475" s="84"/>
      <c r="D475" s="84"/>
      <c r="E475" s="3"/>
      <c r="F475" s="8"/>
      <c r="G475" s="84"/>
      <c r="H475" s="84"/>
      <c r="I475" s="84"/>
      <c r="J475" s="84"/>
      <c r="K475" s="83"/>
      <c r="L475" s="2"/>
      <c r="M475" s="2"/>
      <c r="N475" s="2"/>
      <c r="O475" s="2"/>
      <c r="P475" s="164"/>
      <c r="Q475" s="2"/>
      <c r="R475" s="2"/>
      <c r="S475" s="2"/>
      <c r="T475" s="2"/>
      <c r="U475" s="2"/>
      <c r="V475" s="2"/>
      <c r="W475" s="2"/>
      <c r="X475" s="2"/>
      <c r="Y475" s="2"/>
      <c r="Z475" s="2"/>
      <c r="AA475" s="2"/>
      <c r="AB475" s="2"/>
      <c r="AC475" s="2"/>
      <c r="AD475" s="2"/>
      <c r="AE475" s="2"/>
      <c r="AF475" s="2"/>
      <c r="AG475" s="2"/>
      <c r="AH475" s="2"/>
    </row>
    <row r="476" spans="1:34" ht="13.5" customHeight="1">
      <c r="A476" s="220"/>
      <c r="B476" s="2"/>
      <c r="C476" s="84"/>
      <c r="D476" s="84"/>
      <c r="E476" s="3"/>
      <c r="F476" s="8"/>
      <c r="G476" s="84"/>
      <c r="H476" s="84"/>
      <c r="I476" s="84"/>
      <c r="J476" s="84"/>
      <c r="K476" s="83"/>
      <c r="L476" s="2"/>
      <c r="M476" s="2"/>
      <c r="N476" s="2"/>
      <c r="O476" s="2"/>
      <c r="P476" s="164"/>
      <c r="Q476" s="2"/>
      <c r="R476" s="2"/>
      <c r="S476" s="2"/>
      <c r="T476" s="2"/>
      <c r="U476" s="2"/>
      <c r="V476" s="2"/>
      <c r="W476" s="2"/>
      <c r="X476" s="2"/>
      <c r="Y476" s="2"/>
      <c r="Z476" s="2"/>
      <c r="AA476" s="2"/>
      <c r="AB476" s="2"/>
      <c r="AC476" s="2"/>
      <c r="AD476" s="2"/>
      <c r="AE476" s="2"/>
      <c r="AF476" s="2"/>
      <c r="AG476" s="2"/>
      <c r="AH476" s="2"/>
    </row>
    <row r="477" spans="1:34" ht="13.5" customHeight="1">
      <c r="A477" s="220"/>
      <c r="B477" s="2"/>
      <c r="C477" s="84"/>
      <c r="D477" s="84"/>
      <c r="E477" s="3"/>
      <c r="F477" s="8"/>
      <c r="G477" s="84"/>
      <c r="H477" s="84"/>
      <c r="I477" s="84"/>
      <c r="J477" s="84"/>
      <c r="K477" s="83"/>
      <c r="L477" s="2"/>
      <c r="M477" s="2"/>
      <c r="N477" s="2"/>
      <c r="O477" s="2"/>
      <c r="P477" s="164"/>
      <c r="Q477" s="2"/>
      <c r="R477" s="2"/>
      <c r="S477" s="2"/>
      <c r="T477" s="2"/>
      <c r="U477" s="2"/>
      <c r="V477" s="2"/>
      <c r="W477" s="2"/>
      <c r="X477" s="2"/>
      <c r="Y477" s="2"/>
      <c r="Z477" s="2"/>
      <c r="AA477" s="2"/>
      <c r="AB477" s="2"/>
      <c r="AC477" s="2"/>
      <c r="AD477" s="2"/>
      <c r="AE477" s="2"/>
      <c r="AF477" s="2"/>
      <c r="AG477" s="2"/>
      <c r="AH477" s="2"/>
    </row>
    <row r="478" spans="1:34" ht="13.5" customHeight="1">
      <c r="A478" s="220"/>
      <c r="B478" s="2"/>
      <c r="C478" s="84"/>
      <c r="D478" s="84"/>
      <c r="E478" s="3"/>
      <c r="F478" s="8"/>
      <c r="G478" s="84"/>
      <c r="H478" s="84"/>
      <c r="I478" s="84"/>
      <c r="J478" s="84"/>
      <c r="K478" s="83"/>
      <c r="L478" s="2"/>
      <c r="M478" s="2"/>
      <c r="N478" s="2"/>
      <c r="O478" s="2"/>
      <c r="P478" s="164"/>
      <c r="Q478" s="2"/>
      <c r="R478" s="2"/>
      <c r="S478" s="2"/>
      <c r="T478" s="2"/>
      <c r="U478" s="2"/>
      <c r="V478" s="2"/>
      <c r="W478" s="2"/>
      <c r="X478" s="2"/>
      <c r="Y478" s="2"/>
      <c r="Z478" s="2"/>
      <c r="AA478" s="2"/>
      <c r="AB478" s="2"/>
      <c r="AC478" s="2"/>
      <c r="AD478" s="2"/>
      <c r="AE478" s="2"/>
      <c r="AF478" s="2"/>
      <c r="AG478" s="2"/>
      <c r="AH478" s="2"/>
    </row>
    <row r="479" spans="1:34" ht="13.5" customHeight="1">
      <c r="A479" s="220"/>
      <c r="B479" s="2"/>
      <c r="C479" s="84"/>
      <c r="D479" s="84"/>
      <c r="E479" s="3"/>
      <c r="F479" s="8"/>
      <c r="G479" s="84"/>
      <c r="H479" s="84"/>
      <c r="I479" s="84"/>
      <c r="J479" s="84"/>
      <c r="K479" s="83"/>
      <c r="L479" s="2"/>
      <c r="M479" s="2"/>
      <c r="N479" s="2"/>
      <c r="O479" s="2"/>
      <c r="P479" s="164"/>
      <c r="Q479" s="2"/>
      <c r="R479" s="2"/>
      <c r="S479" s="2"/>
      <c r="T479" s="2"/>
      <c r="U479" s="2"/>
      <c r="V479" s="2"/>
      <c r="W479" s="2"/>
      <c r="X479" s="2"/>
      <c r="Y479" s="2"/>
      <c r="Z479" s="2"/>
      <c r="AA479" s="2"/>
      <c r="AB479" s="2"/>
      <c r="AC479" s="2"/>
      <c r="AD479" s="2"/>
      <c r="AE479" s="2"/>
      <c r="AF479" s="2"/>
      <c r="AG479" s="2"/>
      <c r="AH479" s="2"/>
    </row>
    <row r="480" spans="1:34" ht="13.5" customHeight="1">
      <c r="A480" s="220"/>
      <c r="B480" s="2"/>
      <c r="C480" s="84"/>
      <c r="D480" s="84"/>
      <c r="E480" s="3"/>
      <c r="F480" s="8"/>
      <c r="G480" s="84"/>
      <c r="H480" s="84"/>
      <c r="I480" s="84"/>
      <c r="J480" s="84"/>
      <c r="K480" s="83"/>
      <c r="L480" s="2"/>
      <c r="M480" s="2"/>
      <c r="N480" s="2"/>
      <c r="O480" s="2"/>
      <c r="P480" s="164"/>
      <c r="Q480" s="2"/>
      <c r="R480" s="2"/>
      <c r="S480" s="2"/>
      <c r="T480" s="2"/>
      <c r="U480" s="2"/>
      <c r="V480" s="2"/>
      <c r="W480" s="2"/>
      <c r="X480" s="2"/>
      <c r="Y480" s="2"/>
      <c r="Z480" s="2"/>
      <c r="AA480" s="2"/>
      <c r="AB480" s="2"/>
      <c r="AC480" s="2"/>
      <c r="AD480" s="2"/>
      <c r="AE480" s="2"/>
      <c r="AF480" s="2"/>
      <c r="AG480" s="2"/>
      <c r="AH480" s="2"/>
    </row>
    <row r="481" spans="1:34" ht="13.5" customHeight="1">
      <c r="A481" s="220"/>
      <c r="B481" s="2"/>
      <c r="C481" s="84"/>
      <c r="D481" s="84"/>
      <c r="E481" s="3"/>
      <c r="F481" s="8"/>
      <c r="G481" s="84"/>
      <c r="H481" s="84"/>
      <c r="I481" s="84"/>
      <c r="J481" s="84"/>
      <c r="K481" s="83"/>
      <c r="L481" s="2"/>
      <c r="M481" s="2"/>
      <c r="N481" s="2"/>
      <c r="O481" s="2"/>
      <c r="P481" s="164"/>
      <c r="Q481" s="2"/>
      <c r="R481" s="2"/>
      <c r="S481" s="2"/>
      <c r="T481" s="2"/>
      <c r="U481" s="2"/>
      <c r="V481" s="2"/>
      <c r="W481" s="2"/>
      <c r="X481" s="2"/>
      <c r="Y481" s="2"/>
      <c r="Z481" s="2"/>
      <c r="AA481" s="2"/>
      <c r="AB481" s="2"/>
      <c r="AC481" s="2"/>
      <c r="AD481" s="2"/>
      <c r="AE481" s="2"/>
      <c r="AF481" s="2"/>
      <c r="AG481" s="2"/>
      <c r="AH481" s="2"/>
    </row>
    <row r="482" spans="1:34" ht="13.5" customHeight="1">
      <c r="A482" s="220"/>
      <c r="B482" s="2"/>
      <c r="C482" s="84"/>
      <c r="D482" s="84"/>
      <c r="E482" s="3"/>
      <c r="F482" s="8"/>
      <c r="G482" s="84"/>
      <c r="H482" s="84"/>
      <c r="I482" s="84"/>
      <c r="J482" s="84"/>
      <c r="K482" s="83"/>
      <c r="L482" s="2"/>
      <c r="M482" s="2"/>
      <c r="N482" s="2"/>
      <c r="O482" s="2"/>
      <c r="P482" s="164"/>
      <c r="Q482" s="2"/>
      <c r="R482" s="2"/>
      <c r="S482" s="2"/>
      <c r="T482" s="2"/>
      <c r="U482" s="2"/>
      <c r="V482" s="2"/>
      <c r="W482" s="2"/>
      <c r="X482" s="2"/>
      <c r="Y482" s="2"/>
      <c r="Z482" s="2"/>
      <c r="AA482" s="2"/>
      <c r="AB482" s="2"/>
      <c r="AC482" s="2"/>
      <c r="AD482" s="2"/>
      <c r="AE482" s="2"/>
      <c r="AF482" s="2"/>
      <c r="AG482" s="2"/>
      <c r="AH482" s="2"/>
    </row>
    <row r="483" spans="1:34" ht="13.5" customHeight="1">
      <c r="A483" s="220"/>
      <c r="B483" s="2"/>
      <c r="C483" s="84"/>
      <c r="D483" s="84"/>
      <c r="E483" s="3"/>
      <c r="F483" s="8"/>
      <c r="G483" s="84"/>
      <c r="H483" s="84"/>
      <c r="I483" s="84"/>
      <c r="J483" s="84"/>
      <c r="K483" s="83"/>
      <c r="L483" s="2"/>
      <c r="M483" s="2"/>
      <c r="N483" s="2"/>
      <c r="O483" s="2"/>
      <c r="P483" s="164"/>
      <c r="Q483" s="2"/>
      <c r="R483" s="2"/>
      <c r="S483" s="2"/>
      <c r="T483" s="2"/>
      <c r="U483" s="2"/>
      <c r="V483" s="2"/>
      <c r="W483" s="2"/>
      <c r="X483" s="2"/>
      <c r="Y483" s="2"/>
      <c r="Z483" s="2"/>
      <c r="AA483" s="2"/>
      <c r="AB483" s="2"/>
      <c r="AC483" s="2"/>
      <c r="AD483" s="2"/>
      <c r="AE483" s="2"/>
      <c r="AF483" s="2"/>
      <c r="AG483" s="2"/>
      <c r="AH483" s="2"/>
    </row>
    <row r="484" spans="1:34" ht="13.5" customHeight="1">
      <c r="A484" s="220"/>
      <c r="B484" s="2"/>
      <c r="C484" s="84"/>
      <c r="D484" s="84"/>
      <c r="E484" s="3"/>
      <c r="F484" s="8"/>
      <c r="G484" s="84"/>
      <c r="H484" s="84"/>
      <c r="I484" s="84"/>
      <c r="J484" s="84"/>
      <c r="K484" s="83"/>
      <c r="L484" s="2"/>
      <c r="M484" s="2"/>
      <c r="N484" s="2"/>
      <c r="O484" s="2"/>
      <c r="P484" s="164"/>
      <c r="Q484" s="2"/>
      <c r="R484" s="2"/>
      <c r="S484" s="2"/>
      <c r="T484" s="2"/>
      <c r="U484" s="2"/>
      <c r="V484" s="2"/>
      <c r="W484" s="2"/>
      <c r="X484" s="2"/>
      <c r="Y484" s="2"/>
      <c r="Z484" s="2"/>
      <c r="AA484" s="2"/>
      <c r="AB484" s="2"/>
      <c r="AC484" s="2"/>
      <c r="AD484" s="2"/>
      <c r="AE484" s="2"/>
      <c r="AF484" s="2"/>
      <c r="AG484" s="2"/>
      <c r="AH484" s="2"/>
    </row>
    <row r="485" spans="1:34" ht="13.5" customHeight="1">
      <c r="A485" s="220"/>
      <c r="B485" s="2"/>
      <c r="C485" s="84"/>
      <c r="D485" s="84"/>
      <c r="E485" s="3"/>
      <c r="F485" s="8"/>
      <c r="G485" s="84"/>
      <c r="H485" s="84"/>
      <c r="I485" s="84"/>
      <c r="J485" s="84"/>
      <c r="K485" s="83"/>
      <c r="L485" s="2"/>
      <c r="M485" s="2"/>
      <c r="N485" s="2"/>
      <c r="O485" s="2"/>
      <c r="P485" s="164"/>
      <c r="Q485" s="2"/>
      <c r="R485" s="2"/>
      <c r="S485" s="2"/>
      <c r="T485" s="2"/>
      <c r="U485" s="2"/>
      <c r="V485" s="2"/>
      <c r="W485" s="2"/>
      <c r="X485" s="2"/>
      <c r="Y485" s="2"/>
      <c r="Z485" s="2"/>
      <c r="AA485" s="2"/>
      <c r="AB485" s="2"/>
      <c r="AC485" s="2"/>
      <c r="AD485" s="2"/>
      <c r="AE485" s="2"/>
      <c r="AF485" s="2"/>
      <c r="AG485" s="2"/>
      <c r="AH485" s="2"/>
    </row>
    <row r="486" spans="1:34" ht="13.5" customHeight="1">
      <c r="A486" s="220"/>
      <c r="B486" s="2"/>
      <c r="C486" s="84"/>
      <c r="D486" s="84"/>
      <c r="E486" s="3"/>
      <c r="F486" s="8"/>
      <c r="G486" s="84"/>
      <c r="H486" s="84"/>
      <c r="I486" s="84"/>
      <c r="J486" s="84"/>
      <c r="K486" s="83"/>
      <c r="L486" s="2"/>
      <c r="M486" s="2"/>
      <c r="N486" s="2"/>
      <c r="O486" s="2"/>
      <c r="P486" s="164"/>
      <c r="Q486" s="2"/>
      <c r="R486" s="2"/>
      <c r="S486" s="2"/>
      <c r="T486" s="2"/>
      <c r="U486" s="2"/>
      <c r="V486" s="2"/>
      <c r="W486" s="2"/>
      <c r="X486" s="2"/>
      <c r="Y486" s="2"/>
      <c r="Z486" s="2"/>
      <c r="AA486" s="2"/>
      <c r="AB486" s="2"/>
      <c r="AC486" s="2"/>
      <c r="AD486" s="2"/>
      <c r="AE486" s="2"/>
      <c r="AF486" s="2"/>
      <c r="AG486" s="2"/>
      <c r="AH486" s="2"/>
    </row>
    <row r="487" spans="1:34" ht="13.5" customHeight="1">
      <c r="A487" s="220"/>
      <c r="B487" s="2"/>
      <c r="C487" s="84"/>
      <c r="D487" s="84"/>
      <c r="E487" s="3"/>
      <c r="F487" s="8"/>
      <c r="G487" s="84"/>
      <c r="H487" s="84"/>
      <c r="I487" s="84"/>
      <c r="J487" s="84"/>
      <c r="K487" s="83"/>
      <c r="L487" s="2"/>
      <c r="M487" s="2"/>
      <c r="N487" s="2"/>
      <c r="O487" s="2"/>
      <c r="P487" s="164"/>
      <c r="Q487" s="2"/>
      <c r="R487" s="2"/>
      <c r="S487" s="2"/>
      <c r="T487" s="2"/>
      <c r="U487" s="2"/>
      <c r="V487" s="2"/>
      <c r="W487" s="2"/>
      <c r="X487" s="2"/>
      <c r="Y487" s="2"/>
      <c r="Z487" s="2"/>
      <c r="AA487" s="2"/>
      <c r="AB487" s="2"/>
      <c r="AC487" s="2"/>
      <c r="AD487" s="2"/>
      <c r="AE487" s="2"/>
      <c r="AF487" s="2"/>
      <c r="AG487" s="2"/>
      <c r="AH487" s="2"/>
    </row>
    <row r="488" spans="1:34" ht="13.5" customHeight="1">
      <c r="A488" s="220"/>
      <c r="B488" s="2"/>
      <c r="C488" s="84"/>
      <c r="D488" s="84"/>
      <c r="E488" s="3"/>
      <c r="F488" s="8"/>
      <c r="G488" s="84"/>
      <c r="H488" s="84"/>
      <c r="I488" s="84"/>
      <c r="J488" s="84"/>
      <c r="K488" s="83"/>
      <c r="L488" s="2"/>
      <c r="M488" s="2"/>
      <c r="N488" s="2"/>
      <c r="O488" s="2"/>
      <c r="P488" s="164"/>
      <c r="Q488" s="2"/>
      <c r="R488" s="2"/>
      <c r="S488" s="2"/>
      <c r="T488" s="2"/>
      <c r="U488" s="2"/>
      <c r="V488" s="2"/>
      <c r="W488" s="2"/>
      <c r="X488" s="2"/>
      <c r="Y488" s="2"/>
      <c r="Z488" s="2"/>
      <c r="AA488" s="2"/>
      <c r="AB488" s="2"/>
      <c r="AC488" s="2"/>
      <c r="AD488" s="2"/>
      <c r="AE488" s="2"/>
      <c r="AF488" s="2"/>
      <c r="AG488" s="2"/>
      <c r="AH488" s="2"/>
    </row>
    <row r="489" spans="1:34" ht="13.5" customHeight="1">
      <c r="A489" s="220"/>
      <c r="B489" s="2"/>
      <c r="C489" s="84"/>
      <c r="D489" s="84"/>
      <c r="E489" s="3"/>
      <c r="F489" s="8"/>
      <c r="G489" s="84"/>
      <c r="H489" s="84"/>
      <c r="I489" s="84"/>
      <c r="J489" s="84"/>
      <c r="K489" s="83"/>
      <c r="L489" s="2"/>
      <c r="M489" s="2"/>
      <c r="N489" s="2"/>
      <c r="O489" s="2"/>
      <c r="P489" s="164"/>
      <c r="Q489" s="2"/>
      <c r="R489" s="2"/>
      <c r="S489" s="2"/>
      <c r="T489" s="2"/>
      <c r="U489" s="2"/>
      <c r="V489" s="2"/>
      <c r="W489" s="2"/>
      <c r="X489" s="2"/>
      <c r="Y489" s="2"/>
      <c r="Z489" s="2"/>
      <c r="AA489" s="2"/>
      <c r="AB489" s="2"/>
      <c r="AC489" s="2"/>
      <c r="AD489" s="2"/>
      <c r="AE489" s="2"/>
      <c r="AF489" s="2"/>
      <c r="AG489" s="2"/>
      <c r="AH489" s="2"/>
    </row>
    <row r="490" spans="1:34" ht="13.5" customHeight="1">
      <c r="A490" s="220"/>
      <c r="B490" s="2"/>
      <c r="C490" s="84"/>
      <c r="D490" s="84"/>
      <c r="E490" s="3"/>
      <c r="F490" s="8"/>
      <c r="G490" s="84"/>
      <c r="H490" s="84"/>
      <c r="I490" s="84"/>
      <c r="J490" s="84"/>
      <c r="K490" s="83"/>
      <c r="L490" s="2"/>
      <c r="M490" s="2"/>
      <c r="N490" s="2"/>
      <c r="O490" s="2"/>
      <c r="P490" s="164"/>
      <c r="Q490" s="2"/>
      <c r="R490" s="2"/>
      <c r="S490" s="2"/>
      <c r="T490" s="2"/>
      <c r="U490" s="2"/>
      <c r="V490" s="2"/>
      <c r="W490" s="2"/>
      <c r="X490" s="2"/>
      <c r="Y490" s="2"/>
      <c r="Z490" s="2"/>
      <c r="AA490" s="2"/>
      <c r="AB490" s="2"/>
      <c r="AC490" s="2"/>
      <c r="AD490" s="2"/>
      <c r="AE490" s="2"/>
      <c r="AF490" s="2"/>
      <c r="AG490" s="2"/>
      <c r="AH490" s="2"/>
    </row>
    <row r="491" spans="1:34" ht="13.5" customHeight="1">
      <c r="A491" s="220"/>
      <c r="B491" s="2"/>
      <c r="C491" s="84"/>
      <c r="D491" s="84"/>
      <c r="E491" s="3"/>
      <c r="F491" s="8"/>
      <c r="G491" s="84"/>
      <c r="H491" s="84"/>
      <c r="I491" s="84"/>
      <c r="J491" s="84"/>
      <c r="K491" s="83"/>
      <c r="L491" s="2"/>
      <c r="M491" s="2"/>
      <c r="N491" s="2"/>
      <c r="O491" s="2"/>
      <c r="P491" s="164"/>
      <c r="Q491" s="2"/>
      <c r="R491" s="2"/>
      <c r="S491" s="2"/>
      <c r="T491" s="2"/>
      <c r="U491" s="2"/>
      <c r="V491" s="2"/>
      <c r="W491" s="2"/>
      <c r="X491" s="2"/>
      <c r="Y491" s="2"/>
      <c r="Z491" s="2"/>
      <c r="AA491" s="2"/>
      <c r="AB491" s="2"/>
      <c r="AC491" s="2"/>
      <c r="AD491" s="2"/>
      <c r="AE491" s="2"/>
      <c r="AF491" s="2"/>
      <c r="AG491" s="2"/>
      <c r="AH491" s="2"/>
    </row>
    <row r="492" spans="1:34" ht="13.5" customHeight="1">
      <c r="A492" s="220"/>
      <c r="B492" s="2"/>
      <c r="C492" s="84"/>
      <c r="D492" s="84"/>
      <c r="E492" s="3"/>
      <c r="F492" s="8"/>
      <c r="G492" s="84"/>
      <c r="H492" s="84"/>
      <c r="I492" s="84"/>
      <c r="J492" s="84"/>
      <c r="K492" s="83"/>
      <c r="L492" s="2"/>
      <c r="M492" s="2"/>
      <c r="N492" s="2"/>
      <c r="O492" s="2"/>
      <c r="P492" s="164"/>
      <c r="Q492" s="2"/>
      <c r="R492" s="2"/>
      <c r="S492" s="2"/>
      <c r="T492" s="2"/>
      <c r="U492" s="2"/>
      <c r="V492" s="2"/>
      <c r="W492" s="2"/>
      <c r="X492" s="2"/>
      <c r="Y492" s="2"/>
      <c r="Z492" s="2"/>
      <c r="AA492" s="2"/>
      <c r="AB492" s="2"/>
      <c r="AC492" s="2"/>
      <c r="AD492" s="2"/>
      <c r="AE492" s="2"/>
      <c r="AF492" s="2"/>
      <c r="AG492" s="2"/>
      <c r="AH492" s="2"/>
    </row>
    <row r="493" spans="1:34" ht="13.5" customHeight="1">
      <c r="A493" s="220"/>
      <c r="B493" s="2"/>
      <c r="C493" s="84"/>
      <c r="D493" s="84"/>
      <c r="E493" s="3"/>
      <c r="F493" s="8"/>
      <c r="G493" s="84"/>
      <c r="H493" s="84"/>
      <c r="I493" s="84"/>
      <c r="J493" s="84"/>
      <c r="K493" s="83"/>
      <c r="L493" s="2"/>
      <c r="M493" s="2"/>
      <c r="N493" s="2"/>
      <c r="O493" s="2"/>
      <c r="P493" s="164"/>
      <c r="Q493" s="2"/>
      <c r="R493" s="2"/>
      <c r="S493" s="2"/>
      <c r="T493" s="2"/>
      <c r="U493" s="2"/>
      <c r="V493" s="2"/>
      <c r="W493" s="2"/>
      <c r="X493" s="2"/>
      <c r="Y493" s="2"/>
      <c r="Z493" s="2"/>
      <c r="AA493" s="2"/>
      <c r="AB493" s="2"/>
      <c r="AC493" s="2"/>
      <c r="AD493" s="2"/>
      <c r="AE493" s="2"/>
      <c r="AF493" s="2"/>
      <c r="AG493" s="2"/>
      <c r="AH493" s="2"/>
    </row>
    <row r="494" spans="1:34" ht="13.5" customHeight="1">
      <c r="A494" s="220"/>
      <c r="B494" s="2"/>
      <c r="C494" s="84"/>
      <c r="D494" s="84"/>
      <c r="E494" s="3"/>
      <c r="F494" s="8"/>
      <c r="G494" s="84"/>
      <c r="H494" s="84"/>
      <c r="I494" s="84"/>
      <c r="J494" s="84"/>
      <c r="K494" s="83"/>
      <c r="L494" s="2"/>
      <c r="M494" s="2"/>
      <c r="N494" s="2"/>
      <c r="O494" s="2"/>
      <c r="P494" s="164"/>
      <c r="Q494" s="2"/>
      <c r="R494" s="2"/>
      <c r="S494" s="2"/>
      <c r="T494" s="2"/>
      <c r="U494" s="2"/>
      <c r="V494" s="2"/>
      <c r="W494" s="2"/>
      <c r="X494" s="2"/>
      <c r="Y494" s="2"/>
      <c r="Z494" s="2"/>
      <c r="AA494" s="2"/>
      <c r="AB494" s="2"/>
      <c r="AC494" s="2"/>
      <c r="AD494" s="2"/>
      <c r="AE494" s="2"/>
      <c r="AF494" s="2"/>
      <c r="AG494" s="2"/>
      <c r="AH494" s="2"/>
    </row>
    <row r="495" spans="1:34" ht="13.5" customHeight="1">
      <c r="A495" s="220"/>
      <c r="B495" s="2"/>
      <c r="C495" s="84"/>
      <c r="D495" s="84"/>
      <c r="E495" s="3"/>
      <c r="F495" s="8"/>
      <c r="G495" s="84"/>
      <c r="H495" s="84"/>
      <c r="I495" s="84"/>
      <c r="J495" s="84"/>
      <c r="K495" s="83"/>
      <c r="L495" s="2"/>
      <c r="M495" s="2"/>
      <c r="N495" s="2"/>
      <c r="O495" s="2"/>
      <c r="P495" s="164"/>
      <c r="Q495" s="2"/>
      <c r="R495" s="2"/>
      <c r="S495" s="2"/>
      <c r="T495" s="2"/>
      <c r="U495" s="2"/>
      <c r="V495" s="2"/>
      <c r="W495" s="2"/>
      <c r="X495" s="2"/>
      <c r="Y495" s="2"/>
      <c r="Z495" s="2"/>
      <c r="AA495" s="2"/>
      <c r="AB495" s="2"/>
      <c r="AC495" s="2"/>
      <c r="AD495" s="2"/>
      <c r="AE495" s="2"/>
      <c r="AF495" s="2"/>
      <c r="AG495" s="2"/>
      <c r="AH495" s="2"/>
    </row>
    <row r="496" spans="1:34" ht="13.5" customHeight="1">
      <c r="A496" s="220"/>
      <c r="B496" s="2"/>
      <c r="C496" s="84"/>
      <c r="D496" s="84"/>
      <c r="E496" s="3"/>
      <c r="F496" s="8"/>
      <c r="G496" s="84"/>
      <c r="H496" s="84"/>
      <c r="I496" s="84"/>
      <c r="J496" s="84"/>
      <c r="K496" s="83"/>
      <c r="L496" s="2"/>
      <c r="M496" s="2"/>
      <c r="N496" s="2"/>
      <c r="O496" s="2"/>
      <c r="P496" s="164"/>
      <c r="Q496" s="2"/>
      <c r="R496" s="2"/>
      <c r="S496" s="2"/>
      <c r="T496" s="2"/>
      <c r="U496" s="2"/>
      <c r="V496" s="2"/>
      <c r="W496" s="2"/>
      <c r="X496" s="2"/>
      <c r="Y496" s="2"/>
      <c r="Z496" s="2"/>
      <c r="AA496" s="2"/>
      <c r="AB496" s="2"/>
      <c r="AC496" s="2"/>
      <c r="AD496" s="2"/>
      <c r="AE496" s="2"/>
      <c r="AF496" s="2"/>
      <c r="AG496" s="2"/>
      <c r="AH496" s="2"/>
    </row>
    <row r="497" spans="1:34" ht="13.5" customHeight="1">
      <c r="A497" s="220"/>
      <c r="B497" s="2"/>
      <c r="C497" s="84"/>
      <c r="D497" s="84"/>
      <c r="E497" s="3"/>
      <c r="F497" s="8"/>
      <c r="G497" s="84"/>
      <c r="H497" s="84"/>
      <c r="I497" s="84"/>
      <c r="J497" s="84"/>
      <c r="K497" s="83"/>
      <c r="L497" s="2"/>
      <c r="M497" s="2"/>
      <c r="N497" s="2"/>
      <c r="O497" s="2"/>
      <c r="P497" s="164"/>
      <c r="Q497" s="2"/>
      <c r="R497" s="2"/>
      <c r="S497" s="2"/>
      <c r="T497" s="2"/>
      <c r="U497" s="2"/>
      <c r="V497" s="2"/>
      <c r="W497" s="2"/>
      <c r="X497" s="2"/>
      <c r="Y497" s="2"/>
      <c r="Z497" s="2"/>
      <c r="AA497" s="2"/>
      <c r="AB497" s="2"/>
      <c r="AC497" s="2"/>
      <c r="AD497" s="2"/>
      <c r="AE497" s="2"/>
      <c r="AF497" s="2"/>
      <c r="AG497" s="2"/>
      <c r="AH497" s="2"/>
    </row>
    <row r="498" spans="1:34" ht="13.5" customHeight="1">
      <c r="A498" s="220"/>
      <c r="B498" s="2"/>
      <c r="C498" s="84"/>
      <c r="D498" s="84"/>
      <c r="E498" s="3"/>
      <c r="F498" s="8"/>
      <c r="G498" s="84"/>
      <c r="H498" s="84"/>
      <c r="I498" s="84"/>
      <c r="J498" s="84"/>
      <c r="K498" s="83"/>
      <c r="L498" s="2"/>
      <c r="M498" s="2"/>
      <c r="N498" s="2"/>
      <c r="O498" s="2"/>
      <c r="P498" s="164"/>
      <c r="Q498" s="2"/>
      <c r="R498" s="2"/>
      <c r="S498" s="2"/>
      <c r="T498" s="2"/>
      <c r="U498" s="2"/>
      <c r="V498" s="2"/>
      <c r="W498" s="2"/>
      <c r="X498" s="2"/>
      <c r="Y498" s="2"/>
      <c r="Z498" s="2"/>
      <c r="AA498" s="2"/>
      <c r="AB498" s="2"/>
      <c r="AC498" s="2"/>
      <c r="AD498" s="2"/>
      <c r="AE498" s="2"/>
      <c r="AF498" s="2"/>
      <c r="AG498" s="2"/>
      <c r="AH498" s="2"/>
    </row>
    <row r="499" spans="1:34" ht="13.5" customHeight="1">
      <c r="A499" s="220"/>
      <c r="B499" s="2"/>
      <c r="C499" s="84"/>
      <c r="D499" s="84"/>
      <c r="E499" s="3"/>
      <c r="F499" s="8"/>
      <c r="G499" s="84"/>
      <c r="H499" s="84"/>
      <c r="I499" s="84"/>
      <c r="J499" s="84"/>
      <c r="K499" s="83"/>
      <c r="L499" s="2"/>
      <c r="M499" s="2"/>
      <c r="N499" s="2"/>
      <c r="O499" s="2"/>
      <c r="P499" s="164"/>
      <c r="Q499" s="2"/>
      <c r="R499" s="2"/>
      <c r="S499" s="2"/>
      <c r="T499" s="2"/>
      <c r="U499" s="2"/>
      <c r="V499" s="2"/>
      <c r="W499" s="2"/>
      <c r="X499" s="2"/>
      <c r="Y499" s="2"/>
      <c r="Z499" s="2"/>
      <c r="AA499" s="2"/>
      <c r="AB499" s="2"/>
      <c r="AC499" s="2"/>
      <c r="AD499" s="2"/>
      <c r="AE499" s="2"/>
      <c r="AF499" s="2"/>
      <c r="AG499" s="2"/>
      <c r="AH499" s="2"/>
    </row>
    <row r="500" spans="1:34" ht="13.5" customHeight="1">
      <c r="A500" s="220"/>
      <c r="B500" s="2"/>
      <c r="C500" s="84"/>
      <c r="D500" s="84"/>
      <c r="E500" s="3"/>
      <c r="F500" s="8"/>
      <c r="G500" s="84"/>
      <c r="H500" s="84"/>
      <c r="I500" s="84"/>
      <c r="J500" s="84"/>
      <c r="K500" s="83"/>
      <c r="L500" s="2"/>
      <c r="M500" s="2"/>
      <c r="N500" s="2"/>
      <c r="O500" s="2"/>
      <c r="P500" s="164"/>
      <c r="Q500" s="2"/>
      <c r="R500" s="2"/>
      <c r="S500" s="2"/>
      <c r="T500" s="2"/>
      <c r="U500" s="2"/>
      <c r="V500" s="2"/>
      <c r="W500" s="2"/>
      <c r="X500" s="2"/>
      <c r="Y500" s="2"/>
      <c r="Z500" s="2"/>
      <c r="AA500" s="2"/>
      <c r="AB500" s="2"/>
      <c r="AC500" s="2"/>
      <c r="AD500" s="2"/>
      <c r="AE500" s="2"/>
      <c r="AF500" s="2"/>
      <c r="AG500" s="2"/>
      <c r="AH500" s="2"/>
    </row>
    <row r="501" spans="1:34" ht="13.5" customHeight="1">
      <c r="A501" s="220"/>
      <c r="B501" s="2"/>
      <c r="C501" s="84"/>
      <c r="D501" s="84"/>
      <c r="E501" s="3"/>
      <c r="F501" s="8"/>
      <c r="G501" s="84"/>
      <c r="H501" s="84"/>
      <c r="I501" s="84"/>
      <c r="J501" s="84"/>
      <c r="K501" s="83"/>
      <c r="L501" s="2"/>
      <c r="M501" s="2"/>
      <c r="N501" s="2"/>
      <c r="O501" s="2"/>
      <c r="P501" s="164"/>
      <c r="Q501" s="2"/>
      <c r="R501" s="2"/>
      <c r="S501" s="2"/>
      <c r="T501" s="2"/>
      <c r="U501" s="2"/>
      <c r="V501" s="2"/>
      <c r="W501" s="2"/>
      <c r="X501" s="2"/>
      <c r="Y501" s="2"/>
      <c r="Z501" s="2"/>
      <c r="AA501" s="2"/>
      <c r="AB501" s="2"/>
      <c r="AC501" s="2"/>
      <c r="AD501" s="2"/>
      <c r="AE501" s="2"/>
      <c r="AF501" s="2"/>
      <c r="AG501" s="2"/>
      <c r="AH501" s="2"/>
    </row>
    <row r="502" spans="1:34" ht="13.5" customHeight="1">
      <c r="A502" s="220"/>
      <c r="B502" s="2"/>
      <c r="C502" s="84"/>
      <c r="D502" s="84"/>
      <c r="E502" s="3"/>
      <c r="F502" s="8"/>
      <c r="G502" s="84"/>
      <c r="H502" s="84"/>
      <c r="I502" s="84"/>
      <c r="J502" s="84"/>
      <c r="K502" s="83"/>
      <c r="L502" s="2"/>
      <c r="M502" s="2"/>
      <c r="N502" s="2"/>
      <c r="O502" s="2"/>
      <c r="P502" s="164"/>
      <c r="Q502" s="2"/>
      <c r="R502" s="2"/>
      <c r="S502" s="2"/>
      <c r="T502" s="2"/>
      <c r="U502" s="2"/>
      <c r="V502" s="2"/>
      <c r="W502" s="2"/>
      <c r="X502" s="2"/>
      <c r="Y502" s="2"/>
      <c r="Z502" s="2"/>
      <c r="AA502" s="2"/>
      <c r="AB502" s="2"/>
      <c r="AC502" s="2"/>
      <c r="AD502" s="2"/>
      <c r="AE502" s="2"/>
      <c r="AF502" s="2"/>
      <c r="AG502" s="2"/>
      <c r="AH502" s="2"/>
    </row>
    <row r="503" spans="1:34" ht="13.5" customHeight="1">
      <c r="A503" s="220"/>
      <c r="B503" s="2"/>
      <c r="C503" s="84"/>
      <c r="D503" s="84"/>
      <c r="E503" s="3"/>
      <c r="F503" s="8"/>
      <c r="G503" s="84"/>
      <c r="H503" s="84"/>
      <c r="I503" s="84"/>
      <c r="J503" s="84"/>
      <c r="K503" s="83"/>
      <c r="L503" s="2"/>
      <c r="M503" s="2"/>
      <c r="N503" s="2"/>
      <c r="O503" s="2"/>
      <c r="P503" s="164"/>
      <c r="Q503" s="2"/>
      <c r="R503" s="2"/>
      <c r="S503" s="2"/>
      <c r="T503" s="2"/>
      <c r="U503" s="2"/>
      <c r="V503" s="2"/>
      <c r="W503" s="2"/>
      <c r="X503" s="2"/>
      <c r="Y503" s="2"/>
      <c r="Z503" s="2"/>
      <c r="AA503" s="2"/>
      <c r="AB503" s="2"/>
      <c r="AC503" s="2"/>
      <c r="AD503" s="2"/>
      <c r="AE503" s="2"/>
      <c r="AF503" s="2"/>
      <c r="AG503" s="2"/>
      <c r="AH503" s="2"/>
    </row>
    <row r="504" spans="1:34" ht="13.5" customHeight="1">
      <c r="A504" s="220"/>
      <c r="B504" s="2"/>
      <c r="C504" s="84"/>
      <c r="D504" s="84"/>
      <c r="E504" s="3"/>
      <c r="F504" s="8"/>
      <c r="G504" s="84"/>
      <c r="H504" s="84"/>
      <c r="I504" s="84"/>
      <c r="J504" s="84"/>
      <c r="K504" s="83"/>
      <c r="L504" s="2"/>
      <c r="M504" s="2"/>
      <c r="N504" s="2"/>
      <c r="O504" s="2"/>
      <c r="P504" s="164"/>
      <c r="Q504" s="2"/>
      <c r="R504" s="2"/>
      <c r="S504" s="2"/>
      <c r="T504" s="2"/>
      <c r="U504" s="2"/>
      <c r="V504" s="2"/>
      <c r="W504" s="2"/>
      <c r="X504" s="2"/>
      <c r="Y504" s="2"/>
      <c r="Z504" s="2"/>
      <c r="AA504" s="2"/>
      <c r="AB504" s="2"/>
      <c r="AC504" s="2"/>
      <c r="AD504" s="2"/>
      <c r="AE504" s="2"/>
      <c r="AF504" s="2"/>
      <c r="AG504" s="2"/>
      <c r="AH504" s="2"/>
    </row>
    <row r="505" spans="1:34" ht="13.5" customHeight="1">
      <c r="A505" s="220"/>
      <c r="B505" s="2"/>
      <c r="C505" s="84"/>
      <c r="D505" s="84"/>
      <c r="E505" s="3"/>
      <c r="F505" s="8"/>
      <c r="G505" s="84"/>
      <c r="H505" s="84"/>
      <c r="I505" s="84"/>
      <c r="J505" s="84"/>
      <c r="K505" s="83"/>
      <c r="L505" s="2"/>
      <c r="M505" s="2"/>
      <c r="N505" s="2"/>
      <c r="O505" s="2"/>
      <c r="P505" s="164"/>
      <c r="Q505" s="2"/>
      <c r="R505" s="2"/>
      <c r="S505" s="2"/>
      <c r="T505" s="2"/>
      <c r="U505" s="2"/>
      <c r="V505" s="2"/>
      <c r="W505" s="2"/>
      <c r="X505" s="2"/>
      <c r="Y505" s="2"/>
      <c r="Z505" s="2"/>
      <c r="AA505" s="2"/>
      <c r="AB505" s="2"/>
      <c r="AC505" s="2"/>
      <c r="AD505" s="2"/>
      <c r="AE505" s="2"/>
      <c r="AF505" s="2"/>
      <c r="AG505" s="2"/>
      <c r="AH505" s="2"/>
    </row>
    <row r="506" spans="1:34" ht="13.5" customHeight="1">
      <c r="A506" s="220"/>
      <c r="B506" s="2"/>
      <c r="C506" s="84"/>
      <c r="D506" s="84"/>
      <c r="E506" s="3"/>
      <c r="F506" s="8"/>
      <c r="G506" s="84"/>
      <c r="H506" s="84"/>
      <c r="I506" s="84"/>
      <c r="J506" s="84"/>
      <c r="K506" s="83"/>
      <c r="L506" s="2"/>
      <c r="M506" s="2"/>
      <c r="N506" s="2"/>
      <c r="O506" s="2"/>
      <c r="P506" s="164"/>
      <c r="Q506" s="2"/>
      <c r="R506" s="2"/>
      <c r="S506" s="2"/>
      <c r="T506" s="2"/>
      <c r="U506" s="2"/>
      <c r="V506" s="2"/>
      <c r="W506" s="2"/>
      <c r="X506" s="2"/>
      <c r="Y506" s="2"/>
      <c r="Z506" s="2"/>
      <c r="AA506" s="2"/>
      <c r="AB506" s="2"/>
      <c r="AC506" s="2"/>
      <c r="AD506" s="2"/>
      <c r="AE506" s="2"/>
      <c r="AF506" s="2"/>
      <c r="AG506" s="2"/>
      <c r="AH506" s="2"/>
    </row>
    <row r="507" spans="1:34" ht="13.5" customHeight="1">
      <c r="A507" s="220"/>
      <c r="B507" s="2"/>
      <c r="C507" s="84"/>
      <c r="D507" s="84"/>
      <c r="E507" s="3"/>
      <c r="F507" s="8"/>
      <c r="G507" s="84"/>
      <c r="H507" s="84"/>
      <c r="I507" s="84"/>
      <c r="J507" s="84"/>
      <c r="K507" s="83"/>
      <c r="L507" s="2"/>
      <c r="M507" s="2"/>
      <c r="N507" s="2"/>
      <c r="O507" s="2"/>
      <c r="P507" s="164"/>
      <c r="Q507" s="2"/>
      <c r="R507" s="2"/>
      <c r="S507" s="2"/>
      <c r="T507" s="2"/>
      <c r="U507" s="2"/>
      <c r="V507" s="2"/>
      <c r="W507" s="2"/>
      <c r="X507" s="2"/>
      <c r="Y507" s="2"/>
      <c r="Z507" s="2"/>
      <c r="AA507" s="2"/>
      <c r="AB507" s="2"/>
      <c r="AC507" s="2"/>
      <c r="AD507" s="2"/>
      <c r="AE507" s="2"/>
      <c r="AF507" s="2"/>
      <c r="AG507" s="2"/>
      <c r="AH507" s="2"/>
    </row>
    <row r="508" spans="1:34" ht="13.5" customHeight="1">
      <c r="A508" s="220"/>
      <c r="B508" s="2"/>
      <c r="C508" s="84"/>
      <c r="D508" s="84"/>
      <c r="E508" s="3"/>
      <c r="F508" s="8"/>
      <c r="G508" s="84"/>
      <c r="H508" s="84"/>
      <c r="I508" s="84"/>
      <c r="J508" s="84"/>
      <c r="K508" s="83"/>
      <c r="L508" s="2"/>
      <c r="M508" s="2"/>
      <c r="N508" s="2"/>
      <c r="O508" s="2"/>
      <c r="P508" s="164"/>
      <c r="Q508" s="2"/>
      <c r="R508" s="2"/>
      <c r="S508" s="2"/>
      <c r="T508" s="2"/>
      <c r="U508" s="2"/>
      <c r="V508" s="2"/>
      <c r="W508" s="2"/>
      <c r="X508" s="2"/>
      <c r="Y508" s="2"/>
      <c r="Z508" s="2"/>
      <c r="AA508" s="2"/>
      <c r="AB508" s="2"/>
      <c r="AC508" s="2"/>
      <c r="AD508" s="2"/>
      <c r="AE508" s="2"/>
      <c r="AF508" s="2"/>
      <c r="AG508" s="2"/>
      <c r="AH508" s="2"/>
    </row>
    <row r="509" spans="1:34" ht="13.5" customHeight="1">
      <c r="A509" s="220"/>
      <c r="B509" s="2"/>
      <c r="C509" s="84"/>
      <c r="D509" s="84"/>
      <c r="E509" s="3"/>
      <c r="F509" s="8"/>
      <c r="G509" s="84"/>
      <c r="H509" s="84"/>
      <c r="I509" s="84"/>
      <c r="J509" s="84"/>
      <c r="K509" s="83"/>
      <c r="L509" s="2"/>
      <c r="M509" s="2"/>
      <c r="N509" s="2"/>
      <c r="O509" s="2"/>
      <c r="P509" s="164"/>
      <c r="Q509" s="2"/>
      <c r="R509" s="2"/>
      <c r="S509" s="2"/>
      <c r="T509" s="2"/>
      <c r="U509" s="2"/>
      <c r="V509" s="2"/>
      <c r="W509" s="2"/>
      <c r="X509" s="2"/>
      <c r="Y509" s="2"/>
      <c r="Z509" s="2"/>
      <c r="AA509" s="2"/>
      <c r="AB509" s="2"/>
      <c r="AC509" s="2"/>
      <c r="AD509" s="2"/>
      <c r="AE509" s="2"/>
      <c r="AF509" s="2"/>
      <c r="AG509" s="2"/>
      <c r="AH509" s="2"/>
    </row>
    <row r="510" spans="1:34" ht="13.5" customHeight="1">
      <c r="A510" s="220"/>
      <c r="B510" s="2"/>
      <c r="C510" s="84"/>
      <c r="D510" s="84"/>
      <c r="E510" s="3"/>
      <c r="F510" s="8"/>
      <c r="G510" s="84"/>
      <c r="H510" s="84"/>
      <c r="I510" s="84"/>
      <c r="J510" s="84"/>
      <c r="K510" s="83"/>
      <c r="L510" s="2"/>
      <c r="M510" s="2"/>
      <c r="N510" s="2"/>
      <c r="O510" s="2"/>
      <c r="P510" s="164"/>
      <c r="Q510" s="2"/>
      <c r="R510" s="2"/>
      <c r="S510" s="2"/>
      <c r="T510" s="2"/>
      <c r="U510" s="2"/>
      <c r="V510" s="2"/>
      <c r="W510" s="2"/>
      <c r="X510" s="2"/>
      <c r="Y510" s="2"/>
      <c r="Z510" s="2"/>
      <c r="AA510" s="2"/>
      <c r="AB510" s="2"/>
      <c r="AC510" s="2"/>
      <c r="AD510" s="2"/>
      <c r="AE510" s="2"/>
      <c r="AF510" s="2"/>
      <c r="AG510" s="2"/>
      <c r="AH510" s="2"/>
    </row>
    <row r="511" spans="1:34" ht="13.5" customHeight="1">
      <c r="A511" s="220"/>
      <c r="B511" s="2"/>
      <c r="C511" s="84"/>
      <c r="D511" s="84"/>
      <c r="E511" s="3"/>
      <c r="F511" s="8"/>
      <c r="G511" s="84"/>
      <c r="H511" s="84"/>
      <c r="I511" s="84"/>
      <c r="J511" s="84"/>
      <c r="K511" s="83"/>
      <c r="L511" s="2"/>
      <c r="M511" s="2"/>
      <c r="N511" s="2"/>
      <c r="O511" s="2"/>
      <c r="P511" s="164"/>
      <c r="Q511" s="2"/>
      <c r="R511" s="2"/>
      <c r="S511" s="2"/>
      <c r="T511" s="2"/>
      <c r="U511" s="2"/>
      <c r="V511" s="2"/>
      <c r="W511" s="2"/>
      <c r="X511" s="2"/>
      <c r="Y511" s="2"/>
      <c r="Z511" s="2"/>
      <c r="AA511" s="2"/>
      <c r="AB511" s="2"/>
      <c r="AC511" s="2"/>
      <c r="AD511" s="2"/>
      <c r="AE511" s="2"/>
      <c r="AF511" s="2"/>
      <c r="AG511" s="2"/>
      <c r="AH511" s="2"/>
    </row>
    <row r="512" spans="1:34" ht="13.5" customHeight="1">
      <c r="A512" s="220"/>
      <c r="B512" s="2"/>
      <c r="C512" s="84"/>
      <c r="D512" s="84"/>
      <c r="E512" s="3"/>
      <c r="F512" s="8"/>
      <c r="G512" s="84"/>
      <c r="H512" s="84"/>
      <c r="I512" s="84"/>
      <c r="J512" s="84"/>
      <c r="K512" s="83"/>
      <c r="L512" s="2"/>
      <c r="M512" s="2"/>
      <c r="N512" s="2"/>
      <c r="O512" s="2"/>
      <c r="P512" s="164"/>
      <c r="Q512" s="2"/>
      <c r="R512" s="2"/>
      <c r="S512" s="2"/>
      <c r="T512" s="2"/>
      <c r="U512" s="2"/>
      <c r="V512" s="2"/>
      <c r="W512" s="2"/>
      <c r="X512" s="2"/>
      <c r="Y512" s="2"/>
      <c r="Z512" s="2"/>
      <c r="AA512" s="2"/>
      <c r="AB512" s="2"/>
      <c r="AC512" s="2"/>
      <c r="AD512" s="2"/>
      <c r="AE512" s="2"/>
      <c r="AF512" s="2"/>
      <c r="AG512" s="2"/>
      <c r="AH512" s="2"/>
    </row>
    <row r="513" spans="1:34" ht="13.5" customHeight="1">
      <c r="A513" s="220"/>
      <c r="B513" s="2"/>
      <c r="C513" s="84"/>
      <c r="D513" s="84"/>
      <c r="E513" s="3"/>
      <c r="F513" s="8"/>
      <c r="G513" s="84"/>
      <c r="H513" s="84"/>
      <c r="I513" s="84"/>
      <c r="J513" s="84"/>
      <c r="K513" s="83"/>
      <c r="L513" s="2"/>
      <c r="M513" s="2"/>
      <c r="N513" s="2"/>
      <c r="O513" s="2"/>
      <c r="P513" s="164"/>
      <c r="Q513" s="2"/>
      <c r="R513" s="2"/>
      <c r="S513" s="2"/>
      <c r="T513" s="2"/>
      <c r="U513" s="2"/>
      <c r="V513" s="2"/>
      <c r="W513" s="2"/>
      <c r="X513" s="2"/>
      <c r="Y513" s="2"/>
      <c r="Z513" s="2"/>
      <c r="AA513" s="2"/>
      <c r="AB513" s="2"/>
      <c r="AC513" s="2"/>
      <c r="AD513" s="2"/>
      <c r="AE513" s="2"/>
      <c r="AF513" s="2"/>
      <c r="AG513" s="2"/>
      <c r="AH513" s="2"/>
    </row>
    <row r="514" spans="1:34" ht="13.5" customHeight="1">
      <c r="A514" s="220"/>
      <c r="B514" s="2"/>
      <c r="C514" s="84"/>
      <c r="D514" s="84"/>
      <c r="E514" s="3"/>
      <c r="F514" s="8"/>
      <c r="G514" s="84"/>
      <c r="H514" s="84"/>
      <c r="I514" s="84"/>
      <c r="J514" s="84"/>
      <c r="K514" s="83"/>
      <c r="L514" s="2"/>
      <c r="M514" s="2"/>
      <c r="N514" s="2"/>
      <c r="O514" s="2"/>
      <c r="P514" s="164"/>
      <c r="Q514" s="2"/>
      <c r="R514" s="2"/>
      <c r="S514" s="2"/>
      <c r="T514" s="2"/>
      <c r="U514" s="2"/>
      <c r="V514" s="2"/>
      <c r="W514" s="2"/>
      <c r="X514" s="2"/>
      <c r="Y514" s="2"/>
      <c r="Z514" s="2"/>
      <c r="AA514" s="2"/>
      <c r="AB514" s="2"/>
      <c r="AC514" s="2"/>
      <c r="AD514" s="2"/>
      <c r="AE514" s="2"/>
      <c r="AF514" s="2"/>
      <c r="AG514" s="2"/>
      <c r="AH514" s="2"/>
    </row>
    <row r="515" spans="1:34" ht="13.5" customHeight="1">
      <c r="A515" s="220"/>
      <c r="B515" s="2"/>
      <c r="C515" s="84"/>
      <c r="D515" s="84"/>
      <c r="E515" s="3"/>
      <c r="F515" s="8"/>
      <c r="G515" s="84"/>
      <c r="H515" s="84"/>
      <c r="I515" s="84"/>
      <c r="J515" s="84"/>
      <c r="K515" s="83"/>
      <c r="L515" s="2"/>
      <c r="M515" s="2"/>
      <c r="N515" s="2"/>
      <c r="O515" s="2"/>
      <c r="P515" s="164"/>
      <c r="Q515" s="2"/>
      <c r="R515" s="2"/>
      <c r="S515" s="2"/>
      <c r="T515" s="2"/>
      <c r="U515" s="2"/>
      <c r="V515" s="2"/>
      <c r="W515" s="2"/>
      <c r="X515" s="2"/>
      <c r="Y515" s="2"/>
      <c r="Z515" s="2"/>
      <c r="AA515" s="2"/>
      <c r="AB515" s="2"/>
      <c r="AC515" s="2"/>
      <c r="AD515" s="2"/>
      <c r="AE515" s="2"/>
      <c r="AF515" s="2"/>
      <c r="AG515" s="2"/>
      <c r="AH515" s="2"/>
    </row>
    <row r="516" spans="1:34" ht="13.5" customHeight="1">
      <c r="A516" s="220"/>
      <c r="B516" s="2"/>
      <c r="C516" s="84"/>
      <c r="D516" s="84"/>
      <c r="E516" s="3"/>
      <c r="F516" s="8"/>
      <c r="G516" s="84"/>
      <c r="H516" s="84"/>
      <c r="I516" s="84"/>
      <c r="J516" s="84"/>
      <c r="K516" s="83"/>
      <c r="L516" s="2"/>
      <c r="M516" s="2"/>
      <c r="N516" s="2"/>
      <c r="O516" s="2"/>
      <c r="P516" s="164"/>
      <c r="Q516" s="2"/>
      <c r="R516" s="2"/>
      <c r="S516" s="2"/>
      <c r="T516" s="2"/>
      <c r="U516" s="2"/>
      <c r="V516" s="2"/>
      <c r="W516" s="2"/>
      <c r="X516" s="2"/>
      <c r="Y516" s="2"/>
      <c r="Z516" s="2"/>
      <c r="AA516" s="2"/>
      <c r="AB516" s="2"/>
      <c r="AC516" s="2"/>
      <c r="AD516" s="2"/>
      <c r="AE516" s="2"/>
      <c r="AF516" s="2"/>
      <c r="AG516" s="2"/>
      <c r="AH516" s="2"/>
    </row>
    <row r="517" spans="1:34" ht="13.5" customHeight="1">
      <c r="A517" s="220"/>
      <c r="B517" s="2"/>
      <c r="C517" s="84"/>
      <c r="D517" s="84"/>
      <c r="E517" s="3"/>
      <c r="F517" s="8"/>
      <c r="G517" s="84"/>
      <c r="H517" s="84"/>
      <c r="I517" s="84"/>
      <c r="J517" s="84"/>
      <c r="K517" s="83"/>
      <c r="L517" s="2"/>
      <c r="M517" s="2"/>
      <c r="N517" s="2"/>
      <c r="O517" s="2"/>
      <c r="P517" s="164"/>
      <c r="Q517" s="2"/>
      <c r="R517" s="2"/>
      <c r="S517" s="2"/>
      <c r="T517" s="2"/>
      <c r="U517" s="2"/>
      <c r="V517" s="2"/>
      <c r="W517" s="2"/>
      <c r="X517" s="2"/>
      <c r="Y517" s="2"/>
      <c r="Z517" s="2"/>
      <c r="AA517" s="2"/>
      <c r="AB517" s="2"/>
      <c r="AC517" s="2"/>
      <c r="AD517" s="2"/>
      <c r="AE517" s="2"/>
      <c r="AF517" s="2"/>
      <c r="AG517" s="2"/>
      <c r="AH517" s="2"/>
    </row>
    <row r="518" spans="1:34" ht="13.5" customHeight="1">
      <c r="A518" s="220"/>
      <c r="B518" s="2"/>
      <c r="C518" s="84"/>
      <c r="D518" s="84"/>
      <c r="E518" s="3"/>
      <c r="F518" s="8"/>
      <c r="G518" s="84"/>
      <c r="H518" s="84"/>
      <c r="I518" s="84"/>
      <c r="J518" s="84"/>
      <c r="K518" s="83"/>
      <c r="L518" s="2"/>
      <c r="M518" s="2"/>
      <c r="N518" s="2"/>
      <c r="O518" s="2"/>
      <c r="P518" s="164"/>
      <c r="Q518" s="2"/>
      <c r="R518" s="2"/>
      <c r="S518" s="2"/>
      <c r="T518" s="2"/>
      <c r="U518" s="2"/>
      <c r="V518" s="2"/>
      <c r="W518" s="2"/>
      <c r="X518" s="2"/>
      <c r="Y518" s="2"/>
      <c r="Z518" s="2"/>
      <c r="AA518" s="2"/>
      <c r="AB518" s="2"/>
      <c r="AC518" s="2"/>
      <c r="AD518" s="2"/>
      <c r="AE518" s="2"/>
      <c r="AF518" s="2"/>
      <c r="AG518" s="2"/>
      <c r="AH518" s="2"/>
    </row>
    <row r="519" spans="1:34" ht="13.5" customHeight="1">
      <c r="A519" s="220"/>
      <c r="B519" s="2"/>
      <c r="C519" s="84"/>
      <c r="D519" s="84"/>
      <c r="E519" s="3"/>
      <c r="F519" s="8"/>
      <c r="G519" s="84"/>
      <c r="H519" s="84"/>
      <c r="I519" s="84"/>
      <c r="J519" s="84"/>
      <c r="K519" s="83"/>
      <c r="L519" s="2"/>
      <c r="M519" s="2"/>
      <c r="N519" s="2"/>
      <c r="O519" s="2"/>
      <c r="P519" s="164"/>
      <c r="Q519" s="2"/>
      <c r="R519" s="2"/>
      <c r="S519" s="2"/>
      <c r="T519" s="2"/>
      <c r="U519" s="2"/>
      <c r="V519" s="2"/>
      <c r="W519" s="2"/>
      <c r="X519" s="2"/>
      <c r="Y519" s="2"/>
      <c r="Z519" s="2"/>
      <c r="AA519" s="2"/>
      <c r="AB519" s="2"/>
      <c r="AC519" s="2"/>
      <c r="AD519" s="2"/>
      <c r="AE519" s="2"/>
      <c r="AF519" s="2"/>
      <c r="AG519" s="2"/>
      <c r="AH519" s="2"/>
    </row>
    <row r="520" spans="1:34" ht="13.5" customHeight="1">
      <c r="A520" s="220"/>
      <c r="B520" s="2"/>
      <c r="C520" s="84"/>
      <c r="D520" s="84"/>
      <c r="E520" s="3"/>
      <c r="F520" s="8"/>
      <c r="G520" s="84"/>
      <c r="H520" s="84"/>
      <c r="I520" s="84"/>
      <c r="J520" s="84"/>
      <c r="K520" s="83"/>
      <c r="L520" s="2"/>
      <c r="M520" s="2"/>
      <c r="N520" s="2"/>
      <c r="O520" s="2"/>
      <c r="P520" s="164"/>
      <c r="Q520" s="2"/>
      <c r="R520" s="2"/>
      <c r="S520" s="2"/>
      <c r="T520" s="2"/>
      <c r="U520" s="2"/>
      <c r="V520" s="2"/>
      <c r="W520" s="2"/>
      <c r="X520" s="2"/>
      <c r="Y520" s="2"/>
      <c r="Z520" s="2"/>
      <c r="AA520" s="2"/>
      <c r="AB520" s="2"/>
      <c r="AC520" s="2"/>
      <c r="AD520" s="2"/>
      <c r="AE520" s="2"/>
      <c r="AF520" s="2"/>
      <c r="AG520" s="2"/>
      <c r="AH520" s="2"/>
    </row>
    <row r="521" spans="1:34" ht="13.5" customHeight="1">
      <c r="A521" s="220"/>
      <c r="B521" s="2"/>
      <c r="C521" s="84"/>
      <c r="D521" s="84"/>
      <c r="E521" s="3"/>
      <c r="F521" s="8"/>
      <c r="G521" s="84"/>
      <c r="H521" s="84"/>
      <c r="I521" s="84"/>
      <c r="J521" s="84"/>
      <c r="K521" s="83"/>
      <c r="L521" s="2"/>
      <c r="M521" s="2"/>
      <c r="N521" s="2"/>
      <c r="O521" s="2"/>
      <c r="P521" s="164"/>
      <c r="Q521" s="2"/>
      <c r="R521" s="2"/>
      <c r="S521" s="2"/>
      <c r="T521" s="2"/>
      <c r="U521" s="2"/>
      <c r="V521" s="2"/>
      <c r="W521" s="2"/>
      <c r="X521" s="2"/>
      <c r="Y521" s="2"/>
      <c r="Z521" s="2"/>
      <c r="AA521" s="2"/>
      <c r="AB521" s="2"/>
      <c r="AC521" s="2"/>
      <c r="AD521" s="2"/>
      <c r="AE521" s="2"/>
      <c r="AF521" s="2"/>
      <c r="AG521" s="2"/>
      <c r="AH521" s="2"/>
    </row>
    <row r="522" spans="1:34" ht="13.5" customHeight="1">
      <c r="A522" s="220"/>
      <c r="B522" s="2"/>
      <c r="C522" s="84"/>
      <c r="D522" s="84"/>
      <c r="E522" s="3"/>
      <c r="F522" s="8"/>
      <c r="G522" s="84"/>
      <c r="H522" s="84"/>
      <c r="I522" s="84"/>
      <c r="J522" s="84"/>
      <c r="K522" s="83"/>
      <c r="L522" s="2"/>
      <c r="M522" s="2"/>
      <c r="N522" s="2"/>
      <c r="O522" s="2"/>
      <c r="P522" s="164"/>
      <c r="Q522" s="2"/>
      <c r="R522" s="2"/>
      <c r="S522" s="2"/>
      <c r="T522" s="2"/>
      <c r="U522" s="2"/>
      <c r="V522" s="2"/>
      <c r="W522" s="2"/>
      <c r="X522" s="2"/>
      <c r="Y522" s="2"/>
      <c r="Z522" s="2"/>
      <c r="AA522" s="2"/>
      <c r="AB522" s="2"/>
      <c r="AC522" s="2"/>
      <c r="AD522" s="2"/>
      <c r="AE522" s="2"/>
      <c r="AF522" s="2"/>
      <c r="AG522" s="2"/>
      <c r="AH522" s="2"/>
    </row>
    <row r="523" spans="1:34" ht="13.5" customHeight="1">
      <c r="A523" s="220"/>
      <c r="B523" s="2"/>
      <c r="C523" s="84"/>
      <c r="D523" s="84"/>
      <c r="E523" s="3"/>
      <c r="F523" s="8"/>
      <c r="G523" s="84"/>
      <c r="H523" s="84"/>
      <c r="I523" s="84"/>
      <c r="J523" s="84"/>
      <c r="K523" s="83"/>
      <c r="L523" s="2"/>
      <c r="M523" s="2"/>
      <c r="N523" s="2"/>
      <c r="O523" s="2"/>
      <c r="P523" s="164"/>
      <c r="Q523" s="2"/>
      <c r="R523" s="2"/>
      <c r="S523" s="2"/>
      <c r="T523" s="2"/>
      <c r="U523" s="2"/>
      <c r="V523" s="2"/>
      <c r="W523" s="2"/>
      <c r="X523" s="2"/>
      <c r="Y523" s="2"/>
      <c r="Z523" s="2"/>
      <c r="AA523" s="2"/>
      <c r="AB523" s="2"/>
      <c r="AC523" s="2"/>
      <c r="AD523" s="2"/>
      <c r="AE523" s="2"/>
      <c r="AF523" s="2"/>
      <c r="AG523" s="2"/>
      <c r="AH523" s="2"/>
    </row>
    <row r="524" spans="1:34" ht="13.5" customHeight="1">
      <c r="A524" s="220"/>
      <c r="B524" s="2"/>
      <c r="C524" s="84"/>
      <c r="D524" s="84"/>
      <c r="E524" s="3"/>
      <c r="F524" s="8"/>
      <c r="G524" s="84"/>
      <c r="H524" s="84"/>
      <c r="I524" s="84"/>
      <c r="J524" s="84"/>
      <c r="K524" s="83"/>
      <c r="L524" s="2"/>
      <c r="M524" s="2"/>
      <c r="N524" s="2"/>
      <c r="O524" s="2"/>
      <c r="P524" s="164"/>
      <c r="Q524" s="2"/>
      <c r="R524" s="2"/>
      <c r="S524" s="2"/>
      <c r="T524" s="2"/>
      <c r="U524" s="2"/>
      <c r="V524" s="2"/>
      <c r="W524" s="2"/>
      <c r="X524" s="2"/>
      <c r="Y524" s="2"/>
      <c r="Z524" s="2"/>
      <c r="AA524" s="2"/>
      <c r="AB524" s="2"/>
      <c r="AC524" s="2"/>
      <c r="AD524" s="2"/>
      <c r="AE524" s="2"/>
      <c r="AF524" s="2"/>
      <c r="AG524" s="2"/>
      <c r="AH524" s="2"/>
    </row>
    <row r="525" spans="1:34" ht="13.5" customHeight="1">
      <c r="A525" s="220"/>
      <c r="B525" s="2"/>
      <c r="C525" s="84"/>
      <c r="D525" s="84"/>
      <c r="E525" s="3"/>
      <c r="F525" s="8"/>
      <c r="G525" s="84"/>
      <c r="H525" s="84"/>
      <c r="I525" s="84"/>
      <c r="J525" s="84"/>
      <c r="K525" s="83"/>
      <c r="L525" s="2"/>
      <c r="M525" s="2"/>
      <c r="N525" s="2"/>
      <c r="O525" s="2"/>
      <c r="P525" s="164"/>
      <c r="Q525" s="2"/>
      <c r="R525" s="2"/>
      <c r="S525" s="2"/>
      <c r="T525" s="2"/>
      <c r="U525" s="2"/>
      <c r="V525" s="2"/>
      <c r="W525" s="2"/>
      <c r="X525" s="2"/>
      <c r="Y525" s="2"/>
      <c r="Z525" s="2"/>
      <c r="AA525" s="2"/>
      <c r="AB525" s="2"/>
      <c r="AC525" s="2"/>
      <c r="AD525" s="2"/>
      <c r="AE525" s="2"/>
      <c r="AF525" s="2"/>
      <c r="AG525" s="2"/>
      <c r="AH525" s="2"/>
    </row>
    <row r="526" spans="1:34" ht="13.5" customHeight="1">
      <c r="A526" s="220"/>
      <c r="B526" s="2"/>
      <c r="C526" s="84"/>
      <c r="D526" s="84"/>
      <c r="E526" s="3"/>
      <c r="F526" s="8"/>
      <c r="G526" s="84"/>
      <c r="H526" s="84"/>
      <c r="I526" s="84"/>
      <c r="J526" s="84"/>
      <c r="K526" s="83"/>
      <c r="L526" s="2"/>
      <c r="M526" s="2"/>
      <c r="N526" s="2"/>
      <c r="O526" s="2"/>
      <c r="P526" s="164"/>
      <c r="Q526" s="2"/>
      <c r="R526" s="2"/>
      <c r="S526" s="2"/>
      <c r="T526" s="2"/>
      <c r="U526" s="2"/>
      <c r="V526" s="2"/>
      <c r="W526" s="2"/>
      <c r="X526" s="2"/>
      <c r="Y526" s="2"/>
      <c r="Z526" s="2"/>
      <c r="AA526" s="2"/>
      <c r="AB526" s="2"/>
      <c r="AC526" s="2"/>
      <c r="AD526" s="2"/>
      <c r="AE526" s="2"/>
      <c r="AF526" s="2"/>
      <c r="AG526" s="2"/>
      <c r="AH526" s="2"/>
    </row>
    <row r="527" spans="1:34" ht="13.5" customHeight="1">
      <c r="A527" s="220"/>
      <c r="B527" s="2"/>
      <c r="C527" s="84"/>
      <c r="D527" s="84"/>
      <c r="E527" s="3"/>
      <c r="F527" s="8"/>
      <c r="G527" s="84"/>
      <c r="H527" s="84"/>
      <c r="I527" s="84"/>
      <c r="J527" s="84"/>
      <c r="K527" s="83"/>
      <c r="L527" s="2"/>
      <c r="M527" s="2"/>
      <c r="N527" s="2"/>
      <c r="O527" s="2"/>
      <c r="P527" s="164"/>
      <c r="Q527" s="2"/>
      <c r="R527" s="2"/>
      <c r="S527" s="2"/>
      <c r="T527" s="2"/>
      <c r="U527" s="2"/>
      <c r="V527" s="2"/>
      <c r="W527" s="2"/>
      <c r="X527" s="2"/>
      <c r="Y527" s="2"/>
      <c r="Z527" s="2"/>
      <c r="AA527" s="2"/>
      <c r="AB527" s="2"/>
      <c r="AC527" s="2"/>
      <c r="AD527" s="2"/>
      <c r="AE527" s="2"/>
      <c r="AF527" s="2"/>
      <c r="AG527" s="2"/>
      <c r="AH527" s="2"/>
    </row>
    <row r="528" spans="1:34" ht="13.5" customHeight="1">
      <c r="A528" s="220"/>
      <c r="B528" s="2"/>
      <c r="C528" s="84"/>
      <c r="D528" s="84"/>
      <c r="E528" s="3"/>
      <c r="F528" s="8"/>
      <c r="G528" s="84"/>
      <c r="H528" s="84"/>
      <c r="I528" s="84"/>
      <c r="J528" s="84"/>
      <c r="K528" s="83"/>
      <c r="L528" s="2"/>
      <c r="M528" s="2"/>
      <c r="N528" s="2"/>
      <c r="O528" s="2"/>
      <c r="P528" s="164"/>
      <c r="Q528" s="2"/>
      <c r="R528" s="2"/>
      <c r="S528" s="2"/>
      <c r="T528" s="2"/>
      <c r="U528" s="2"/>
      <c r="V528" s="2"/>
      <c r="W528" s="2"/>
      <c r="X528" s="2"/>
      <c r="Y528" s="2"/>
      <c r="Z528" s="2"/>
      <c r="AA528" s="2"/>
      <c r="AB528" s="2"/>
      <c r="AC528" s="2"/>
      <c r="AD528" s="2"/>
      <c r="AE528" s="2"/>
      <c r="AF528" s="2"/>
      <c r="AG528" s="2"/>
      <c r="AH528" s="2"/>
    </row>
    <row r="529" spans="1:34" ht="13.5" customHeight="1">
      <c r="A529" s="220"/>
      <c r="B529" s="2"/>
      <c r="C529" s="84"/>
      <c r="D529" s="84"/>
      <c r="E529" s="3"/>
      <c r="F529" s="8"/>
      <c r="G529" s="84"/>
      <c r="H529" s="84"/>
      <c r="I529" s="84"/>
      <c r="J529" s="84"/>
      <c r="K529" s="83"/>
      <c r="L529" s="2"/>
      <c r="M529" s="2"/>
      <c r="N529" s="2"/>
      <c r="O529" s="2"/>
      <c r="P529" s="164"/>
      <c r="Q529" s="2"/>
      <c r="R529" s="2"/>
      <c r="S529" s="2"/>
      <c r="T529" s="2"/>
      <c r="U529" s="2"/>
      <c r="V529" s="2"/>
      <c r="W529" s="2"/>
      <c r="X529" s="2"/>
      <c r="Y529" s="2"/>
      <c r="Z529" s="2"/>
      <c r="AA529" s="2"/>
      <c r="AB529" s="2"/>
      <c r="AC529" s="2"/>
      <c r="AD529" s="2"/>
      <c r="AE529" s="2"/>
      <c r="AF529" s="2"/>
      <c r="AG529" s="2"/>
      <c r="AH529" s="2"/>
    </row>
    <row r="530" spans="1:34" ht="13.5" customHeight="1">
      <c r="A530" s="220"/>
      <c r="B530" s="2"/>
      <c r="C530" s="84"/>
      <c r="D530" s="84"/>
      <c r="E530" s="3"/>
      <c r="F530" s="8"/>
      <c r="G530" s="84"/>
      <c r="H530" s="84"/>
      <c r="I530" s="84"/>
      <c r="J530" s="84"/>
      <c r="K530" s="83"/>
      <c r="L530" s="2"/>
      <c r="M530" s="2"/>
      <c r="N530" s="2"/>
      <c r="O530" s="2"/>
      <c r="P530" s="164"/>
      <c r="Q530" s="2"/>
      <c r="R530" s="2"/>
      <c r="S530" s="2"/>
      <c r="T530" s="2"/>
      <c r="U530" s="2"/>
      <c r="V530" s="2"/>
      <c r="W530" s="2"/>
      <c r="X530" s="2"/>
      <c r="Y530" s="2"/>
      <c r="Z530" s="2"/>
      <c r="AA530" s="2"/>
      <c r="AB530" s="2"/>
      <c r="AC530" s="2"/>
      <c r="AD530" s="2"/>
      <c r="AE530" s="2"/>
      <c r="AF530" s="2"/>
      <c r="AG530" s="2"/>
      <c r="AH530" s="2"/>
    </row>
    <row r="531" spans="1:34" ht="13.5" customHeight="1">
      <c r="A531" s="220"/>
      <c r="B531" s="2"/>
      <c r="C531" s="84"/>
      <c r="D531" s="84"/>
      <c r="E531" s="3"/>
      <c r="F531" s="8"/>
      <c r="G531" s="84"/>
      <c r="H531" s="84"/>
      <c r="I531" s="84"/>
      <c r="J531" s="84"/>
      <c r="K531" s="83"/>
      <c r="L531" s="2"/>
      <c r="M531" s="2"/>
      <c r="N531" s="2"/>
      <c r="O531" s="2"/>
      <c r="P531" s="164"/>
      <c r="Q531" s="2"/>
      <c r="R531" s="2"/>
      <c r="S531" s="2"/>
      <c r="T531" s="2"/>
      <c r="U531" s="2"/>
      <c r="V531" s="2"/>
      <c r="W531" s="2"/>
      <c r="X531" s="2"/>
      <c r="Y531" s="2"/>
      <c r="Z531" s="2"/>
      <c r="AA531" s="2"/>
      <c r="AB531" s="2"/>
      <c r="AC531" s="2"/>
      <c r="AD531" s="2"/>
      <c r="AE531" s="2"/>
      <c r="AF531" s="2"/>
      <c r="AG531" s="2"/>
      <c r="AH531" s="2"/>
    </row>
    <row r="532" spans="1:34" ht="13.5" customHeight="1">
      <c r="A532" s="220"/>
      <c r="B532" s="2"/>
      <c r="C532" s="84"/>
      <c r="D532" s="84"/>
      <c r="E532" s="3"/>
      <c r="F532" s="8"/>
      <c r="G532" s="84"/>
      <c r="H532" s="84"/>
      <c r="I532" s="84"/>
      <c r="J532" s="84"/>
      <c r="K532" s="83"/>
      <c r="L532" s="2"/>
      <c r="M532" s="2"/>
      <c r="N532" s="2"/>
      <c r="O532" s="2"/>
      <c r="P532" s="164"/>
      <c r="Q532" s="2"/>
      <c r="R532" s="2"/>
      <c r="S532" s="2"/>
      <c r="T532" s="2"/>
      <c r="U532" s="2"/>
      <c r="V532" s="2"/>
      <c r="W532" s="2"/>
      <c r="X532" s="2"/>
      <c r="Y532" s="2"/>
      <c r="Z532" s="2"/>
      <c r="AA532" s="2"/>
      <c r="AB532" s="2"/>
      <c r="AC532" s="2"/>
      <c r="AD532" s="2"/>
      <c r="AE532" s="2"/>
      <c r="AF532" s="2"/>
      <c r="AG532" s="2"/>
      <c r="AH532" s="2"/>
    </row>
    <row r="533" spans="1:34" ht="13.5" customHeight="1">
      <c r="A533" s="220"/>
      <c r="B533" s="2"/>
      <c r="C533" s="84"/>
      <c r="D533" s="84"/>
      <c r="E533" s="3"/>
      <c r="F533" s="8"/>
      <c r="G533" s="84"/>
      <c r="H533" s="84"/>
      <c r="I533" s="84"/>
      <c r="J533" s="84"/>
      <c r="K533" s="83"/>
      <c r="L533" s="2"/>
      <c r="M533" s="2"/>
      <c r="N533" s="2"/>
      <c r="O533" s="2"/>
      <c r="P533" s="164"/>
      <c r="Q533" s="2"/>
      <c r="R533" s="2"/>
      <c r="S533" s="2"/>
      <c r="T533" s="2"/>
      <c r="U533" s="2"/>
      <c r="V533" s="2"/>
      <c r="W533" s="2"/>
      <c r="X533" s="2"/>
      <c r="Y533" s="2"/>
      <c r="Z533" s="2"/>
      <c r="AA533" s="2"/>
      <c r="AB533" s="2"/>
      <c r="AC533" s="2"/>
      <c r="AD533" s="2"/>
      <c r="AE533" s="2"/>
      <c r="AF533" s="2"/>
      <c r="AG533" s="2"/>
      <c r="AH533" s="2"/>
    </row>
    <row r="534" spans="1:34" ht="13.5" customHeight="1">
      <c r="A534" s="220"/>
      <c r="B534" s="2"/>
      <c r="C534" s="84"/>
      <c r="D534" s="84"/>
      <c r="E534" s="3"/>
      <c r="F534" s="8"/>
      <c r="G534" s="84"/>
      <c r="H534" s="84"/>
      <c r="I534" s="84"/>
      <c r="J534" s="84"/>
      <c r="K534" s="83"/>
      <c r="L534" s="2"/>
      <c r="M534" s="2"/>
      <c r="N534" s="2"/>
      <c r="O534" s="2"/>
      <c r="P534" s="164"/>
      <c r="Q534" s="2"/>
      <c r="R534" s="2"/>
      <c r="S534" s="2"/>
      <c r="T534" s="2"/>
      <c r="U534" s="2"/>
      <c r="V534" s="2"/>
      <c r="W534" s="2"/>
      <c r="X534" s="2"/>
      <c r="Y534" s="2"/>
      <c r="Z534" s="2"/>
      <c r="AA534" s="2"/>
      <c r="AB534" s="2"/>
      <c r="AC534" s="2"/>
      <c r="AD534" s="2"/>
      <c r="AE534" s="2"/>
      <c r="AF534" s="2"/>
      <c r="AG534" s="2"/>
      <c r="AH534" s="2"/>
    </row>
    <row r="535" spans="1:34" ht="13.5" customHeight="1">
      <c r="A535" s="220"/>
      <c r="B535" s="2"/>
      <c r="C535" s="84"/>
      <c r="D535" s="84"/>
      <c r="E535" s="3"/>
      <c r="F535" s="8"/>
      <c r="G535" s="84"/>
      <c r="H535" s="84"/>
      <c r="I535" s="84"/>
      <c r="J535" s="84"/>
      <c r="K535" s="83"/>
      <c r="L535" s="2"/>
      <c r="M535" s="2"/>
      <c r="N535" s="2"/>
      <c r="O535" s="2"/>
      <c r="P535" s="164"/>
      <c r="Q535" s="2"/>
      <c r="R535" s="2"/>
      <c r="S535" s="2"/>
      <c r="T535" s="2"/>
      <c r="U535" s="2"/>
      <c r="V535" s="2"/>
      <c r="W535" s="2"/>
      <c r="X535" s="2"/>
      <c r="Y535" s="2"/>
      <c r="Z535" s="2"/>
      <c r="AA535" s="2"/>
      <c r="AB535" s="2"/>
      <c r="AC535" s="2"/>
      <c r="AD535" s="2"/>
      <c r="AE535" s="2"/>
      <c r="AF535" s="2"/>
      <c r="AG535" s="2"/>
      <c r="AH535" s="2"/>
    </row>
    <row r="536" spans="1:34" ht="13.5" customHeight="1">
      <c r="A536" s="220"/>
      <c r="B536" s="2"/>
      <c r="C536" s="84"/>
      <c r="D536" s="84"/>
      <c r="E536" s="3"/>
      <c r="F536" s="8"/>
      <c r="G536" s="84"/>
      <c r="H536" s="84"/>
      <c r="I536" s="84"/>
      <c r="J536" s="84"/>
      <c r="K536" s="83"/>
      <c r="L536" s="2"/>
      <c r="M536" s="2"/>
      <c r="N536" s="2"/>
      <c r="O536" s="2"/>
      <c r="P536" s="164"/>
      <c r="Q536" s="2"/>
      <c r="R536" s="2"/>
      <c r="S536" s="2"/>
      <c r="T536" s="2"/>
      <c r="U536" s="2"/>
      <c r="V536" s="2"/>
      <c r="W536" s="2"/>
      <c r="X536" s="2"/>
      <c r="Y536" s="2"/>
      <c r="Z536" s="2"/>
      <c r="AA536" s="2"/>
      <c r="AB536" s="2"/>
      <c r="AC536" s="2"/>
      <c r="AD536" s="2"/>
      <c r="AE536" s="2"/>
      <c r="AF536" s="2"/>
      <c r="AG536" s="2"/>
      <c r="AH536" s="2"/>
    </row>
    <row r="537" spans="1:34" ht="13.5" customHeight="1">
      <c r="A537" s="220"/>
      <c r="B537" s="2"/>
      <c r="C537" s="84"/>
      <c r="D537" s="84"/>
      <c r="E537" s="3"/>
      <c r="F537" s="8"/>
      <c r="G537" s="84"/>
      <c r="H537" s="84"/>
      <c r="I537" s="84"/>
      <c r="J537" s="84"/>
      <c r="K537" s="83"/>
      <c r="L537" s="2"/>
      <c r="M537" s="2"/>
      <c r="N537" s="2"/>
      <c r="O537" s="2"/>
      <c r="P537" s="164"/>
      <c r="Q537" s="2"/>
      <c r="R537" s="2"/>
      <c r="S537" s="2"/>
      <c r="T537" s="2"/>
      <c r="U537" s="2"/>
      <c r="V537" s="2"/>
      <c r="W537" s="2"/>
      <c r="X537" s="2"/>
      <c r="Y537" s="2"/>
      <c r="Z537" s="2"/>
      <c r="AA537" s="2"/>
      <c r="AB537" s="2"/>
      <c r="AC537" s="2"/>
      <c r="AD537" s="2"/>
      <c r="AE537" s="2"/>
      <c r="AF537" s="2"/>
      <c r="AG537" s="2"/>
      <c r="AH537" s="2"/>
    </row>
    <row r="538" spans="1:34" ht="13.5" customHeight="1">
      <c r="A538" s="220"/>
      <c r="B538" s="2"/>
      <c r="C538" s="84"/>
      <c r="D538" s="84"/>
      <c r="E538" s="3"/>
      <c r="F538" s="8"/>
      <c r="G538" s="84"/>
      <c r="H538" s="84"/>
      <c r="I538" s="84"/>
      <c r="J538" s="84"/>
      <c r="K538" s="83"/>
      <c r="L538" s="2"/>
      <c r="M538" s="2"/>
      <c r="N538" s="2"/>
      <c r="O538" s="2"/>
      <c r="P538" s="164"/>
      <c r="Q538" s="2"/>
      <c r="R538" s="2"/>
      <c r="S538" s="2"/>
      <c r="T538" s="2"/>
      <c r="U538" s="2"/>
      <c r="V538" s="2"/>
      <c r="W538" s="2"/>
      <c r="X538" s="2"/>
      <c r="Y538" s="2"/>
      <c r="Z538" s="2"/>
      <c r="AA538" s="2"/>
      <c r="AB538" s="2"/>
      <c r="AC538" s="2"/>
      <c r="AD538" s="2"/>
      <c r="AE538" s="2"/>
      <c r="AF538" s="2"/>
      <c r="AG538" s="2"/>
      <c r="AH538" s="2"/>
    </row>
    <row r="539" spans="1:34" ht="13.5" customHeight="1">
      <c r="A539" s="220"/>
      <c r="B539" s="2"/>
      <c r="C539" s="84"/>
      <c r="D539" s="84"/>
      <c r="E539" s="3"/>
      <c r="F539" s="8"/>
      <c r="G539" s="84"/>
      <c r="H539" s="84"/>
      <c r="I539" s="84"/>
      <c r="J539" s="84"/>
      <c r="K539" s="83"/>
      <c r="L539" s="2"/>
      <c r="M539" s="2"/>
      <c r="N539" s="2"/>
      <c r="O539" s="2"/>
      <c r="P539" s="164"/>
      <c r="Q539" s="2"/>
      <c r="R539" s="2"/>
      <c r="S539" s="2"/>
      <c r="T539" s="2"/>
      <c r="U539" s="2"/>
      <c r="V539" s="2"/>
      <c r="W539" s="2"/>
      <c r="X539" s="2"/>
      <c r="Y539" s="2"/>
      <c r="Z539" s="2"/>
      <c r="AA539" s="2"/>
      <c r="AB539" s="2"/>
      <c r="AC539" s="2"/>
      <c r="AD539" s="2"/>
      <c r="AE539" s="2"/>
      <c r="AF539" s="2"/>
      <c r="AG539" s="2"/>
      <c r="AH539" s="2"/>
    </row>
    <row r="540" spans="1:34" ht="13.5" customHeight="1">
      <c r="A540" s="220"/>
      <c r="B540" s="2"/>
      <c r="C540" s="84"/>
      <c r="D540" s="84"/>
      <c r="E540" s="3"/>
      <c r="F540" s="8"/>
      <c r="G540" s="84"/>
      <c r="H540" s="84"/>
      <c r="I540" s="84"/>
      <c r="J540" s="84"/>
      <c r="K540" s="83"/>
      <c r="L540" s="2"/>
      <c r="M540" s="2"/>
      <c r="N540" s="2"/>
      <c r="O540" s="2"/>
      <c r="P540" s="164"/>
      <c r="Q540" s="2"/>
      <c r="R540" s="2"/>
      <c r="S540" s="2"/>
      <c r="T540" s="2"/>
      <c r="U540" s="2"/>
      <c r="V540" s="2"/>
      <c r="W540" s="2"/>
      <c r="X540" s="2"/>
      <c r="Y540" s="2"/>
      <c r="Z540" s="2"/>
      <c r="AA540" s="2"/>
      <c r="AB540" s="2"/>
      <c r="AC540" s="2"/>
      <c r="AD540" s="2"/>
      <c r="AE540" s="2"/>
      <c r="AF540" s="2"/>
      <c r="AG540" s="2"/>
      <c r="AH540" s="2"/>
    </row>
    <row r="541" spans="1:34" ht="13.5" customHeight="1">
      <c r="A541" s="220"/>
      <c r="B541" s="2"/>
      <c r="C541" s="84"/>
      <c r="D541" s="84"/>
      <c r="E541" s="3"/>
      <c r="F541" s="8"/>
      <c r="G541" s="84"/>
      <c r="H541" s="84"/>
      <c r="I541" s="84"/>
      <c r="J541" s="84"/>
      <c r="K541" s="83"/>
      <c r="L541" s="2"/>
      <c r="M541" s="2"/>
      <c r="N541" s="2"/>
      <c r="O541" s="2"/>
      <c r="P541" s="164"/>
      <c r="Q541" s="2"/>
      <c r="R541" s="2"/>
      <c r="S541" s="2"/>
      <c r="T541" s="2"/>
      <c r="U541" s="2"/>
      <c r="V541" s="2"/>
      <c r="W541" s="2"/>
      <c r="X541" s="2"/>
      <c r="Y541" s="2"/>
      <c r="Z541" s="2"/>
      <c r="AA541" s="2"/>
      <c r="AB541" s="2"/>
      <c r="AC541" s="2"/>
      <c r="AD541" s="2"/>
      <c r="AE541" s="2"/>
      <c r="AF541" s="2"/>
      <c r="AG541" s="2"/>
      <c r="AH541" s="2"/>
    </row>
    <row r="542" spans="1:34" ht="13.5" customHeight="1">
      <c r="A542" s="220"/>
      <c r="B542" s="2"/>
      <c r="C542" s="84"/>
      <c r="D542" s="84"/>
      <c r="E542" s="3"/>
      <c r="F542" s="8"/>
      <c r="G542" s="84"/>
      <c r="H542" s="84"/>
      <c r="I542" s="84"/>
      <c r="J542" s="84"/>
      <c r="K542" s="83"/>
      <c r="L542" s="2"/>
      <c r="M542" s="2"/>
      <c r="N542" s="2"/>
      <c r="O542" s="2"/>
      <c r="P542" s="164"/>
      <c r="Q542" s="2"/>
      <c r="R542" s="2"/>
      <c r="S542" s="2"/>
      <c r="T542" s="2"/>
      <c r="U542" s="2"/>
      <c r="V542" s="2"/>
      <c r="W542" s="2"/>
      <c r="X542" s="2"/>
      <c r="Y542" s="2"/>
      <c r="Z542" s="2"/>
      <c r="AA542" s="2"/>
      <c r="AB542" s="2"/>
      <c r="AC542" s="2"/>
      <c r="AD542" s="2"/>
      <c r="AE542" s="2"/>
      <c r="AF542" s="2"/>
      <c r="AG542" s="2"/>
      <c r="AH542" s="2"/>
    </row>
    <row r="543" spans="1:34" ht="13.5" customHeight="1">
      <c r="A543" s="220"/>
      <c r="B543" s="2"/>
      <c r="C543" s="84"/>
      <c r="D543" s="84"/>
      <c r="E543" s="3"/>
      <c r="F543" s="8"/>
      <c r="G543" s="84"/>
      <c r="H543" s="84"/>
      <c r="I543" s="84"/>
      <c r="J543" s="84"/>
      <c r="K543" s="83"/>
      <c r="L543" s="2"/>
      <c r="M543" s="2"/>
      <c r="N543" s="2"/>
      <c r="O543" s="2"/>
      <c r="P543" s="164"/>
      <c r="Q543" s="2"/>
      <c r="R543" s="2"/>
      <c r="S543" s="2"/>
      <c r="T543" s="2"/>
      <c r="U543" s="2"/>
      <c r="V543" s="2"/>
      <c r="W543" s="2"/>
      <c r="X543" s="2"/>
      <c r="Y543" s="2"/>
      <c r="Z543" s="2"/>
      <c r="AA543" s="2"/>
      <c r="AB543" s="2"/>
      <c r="AC543" s="2"/>
      <c r="AD543" s="2"/>
      <c r="AE543" s="2"/>
      <c r="AF543" s="2"/>
      <c r="AG543" s="2"/>
      <c r="AH543" s="2"/>
    </row>
    <row r="544" spans="1:34" ht="13.5" customHeight="1">
      <c r="A544" s="220"/>
      <c r="B544" s="2"/>
      <c r="C544" s="84"/>
      <c r="D544" s="84"/>
      <c r="E544" s="3"/>
      <c r="F544" s="8"/>
      <c r="G544" s="84"/>
      <c r="H544" s="84"/>
      <c r="I544" s="84"/>
      <c r="J544" s="84"/>
      <c r="K544" s="83"/>
      <c r="L544" s="2"/>
      <c r="M544" s="2"/>
      <c r="N544" s="2"/>
      <c r="O544" s="2"/>
      <c r="P544" s="164"/>
      <c r="Q544" s="2"/>
      <c r="R544" s="2"/>
      <c r="S544" s="2"/>
      <c r="T544" s="2"/>
      <c r="U544" s="2"/>
      <c r="V544" s="2"/>
      <c r="W544" s="2"/>
      <c r="X544" s="2"/>
      <c r="Y544" s="2"/>
      <c r="Z544" s="2"/>
      <c r="AA544" s="2"/>
      <c r="AB544" s="2"/>
      <c r="AC544" s="2"/>
      <c r="AD544" s="2"/>
      <c r="AE544" s="2"/>
      <c r="AF544" s="2"/>
      <c r="AG544" s="2"/>
      <c r="AH544" s="2"/>
    </row>
    <row r="545" spans="1:34" ht="13.5" customHeight="1">
      <c r="A545" s="220"/>
      <c r="B545" s="2"/>
      <c r="C545" s="84"/>
      <c r="D545" s="84"/>
      <c r="E545" s="3"/>
      <c r="F545" s="8"/>
      <c r="G545" s="84"/>
      <c r="H545" s="84"/>
      <c r="I545" s="84"/>
      <c r="J545" s="84"/>
      <c r="K545" s="83"/>
      <c r="L545" s="2"/>
      <c r="M545" s="2"/>
      <c r="N545" s="2"/>
      <c r="O545" s="2"/>
      <c r="P545" s="164"/>
      <c r="Q545" s="2"/>
      <c r="R545" s="2"/>
      <c r="S545" s="2"/>
      <c r="T545" s="2"/>
      <c r="U545" s="2"/>
      <c r="V545" s="2"/>
      <c r="W545" s="2"/>
      <c r="X545" s="2"/>
      <c r="Y545" s="2"/>
      <c r="Z545" s="2"/>
      <c r="AA545" s="2"/>
      <c r="AB545" s="2"/>
      <c r="AC545" s="2"/>
      <c r="AD545" s="2"/>
      <c r="AE545" s="2"/>
      <c r="AF545" s="2"/>
      <c r="AG545" s="2"/>
      <c r="AH545" s="2"/>
    </row>
    <row r="546" spans="1:34" ht="13.5" customHeight="1">
      <c r="A546" s="220"/>
      <c r="B546" s="2"/>
      <c r="C546" s="84"/>
      <c r="D546" s="84"/>
      <c r="E546" s="3"/>
      <c r="F546" s="8"/>
      <c r="G546" s="84"/>
      <c r="H546" s="84"/>
      <c r="I546" s="84"/>
      <c r="J546" s="84"/>
      <c r="K546" s="83"/>
      <c r="L546" s="2"/>
      <c r="M546" s="2"/>
      <c r="N546" s="2"/>
      <c r="O546" s="2"/>
      <c r="P546" s="164"/>
      <c r="Q546" s="2"/>
      <c r="R546" s="2"/>
      <c r="S546" s="2"/>
      <c r="T546" s="2"/>
      <c r="U546" s="2"/>
      <c r="V546" s="2"/>
      <c r="W546" s="2"/>
      <c r="X546" s="2"/>
      <c r="Y546" s="2"/>
      <c r="Z546" s="2"/>
      <c r="AA546" s="2"/>
      <c r="AB546" s="2"/>
      <c r="AC546" s="2"/>
      <c r="AD546" s="2"/>
      <c r="AE546" s="2"/>
      <c r="AF546" s="2"/>
      <c r="AG546" s="2"/>
      <c r="AH546" s="2"/>
    </row>
    <row r="547" spans="1:34" ht="13.5" customHeight="1">
      <c r="A547" s="220"/>
      <c r="B547" s="2"/>
      <c r="C547" s="84"/>
      <c r="D547" s="84"/>
      <c r="E547" s="3"/>
      <c r="F547" s="8"/>
      <c r="G547" s="84"/>
      <c r="H547" s="84"/>
      <c r="I547" s="84"/>
      <c r="J547" s="84"/>
      <c r="K547" s="83"/>
      <c r="L547" s="2"/>
      <c r="M547" s="2"/>
      <c r="N547" s="2"/>
      <c r="O547" s="2"/>
      <c r="P547" s="164"/>
      <c r="Q547" s="2"/>
      <c r="R547" s="2"/>
      <c r="S547" s="2"/>
      <c r="T547" s="2"/>
      <c r="U547" s="2"/>
      <c r="V547" s="2"/>
      <c r="W547" s="2"/>
      <c r="X547" s="2"/>
      <c r="Y547" s="2"/>
      <c r="Z547" s="2"/>
      <c r="AA547" s="2"/>
      <c r="AB547" s="2"/>
      <c r="AC547" s="2"/>
      <c r="AD547" s="2"/>
      <c r="AE547" s="2"/>
      <c r="AF547" s="2"/>
      <c r="AG547" s="2"/>
      <c r="AH547" s="2"/>
    </row>
    <row r="548" spans="1:34" ht="13.5" customHeight="1">
      <c r="A548" s="220"/>
      <c r="B548" s="2"/>
      <c r="C548" s="84"/>
      <c r="D548" s="84"/>
      <c r="E548" s="3"/>
      <c r="F548" s="8"/>
      <c r="G548" s="84"/>
      <c r="H548" s="84"/>
      <c r="I548" s="84"/>
      <c r="J548" s="84"/>
      <c r="K548" s="83"/>
      <c r="L548" s="2"/>
      <c r="M548" s="2"/>
      <c r="N548" s="2"/>
      <c r="O548" s="2"/>
      <c r="P548" s="164"/>
      <c r="Q548" s="2"/>
      <c r="R548" s="2"/>
      <c r="S548" s="2"/>
      <c r="T548" s="2"/>
      <c r="U548" s="2"/>
      <c r="V548" s="2"/>
      <c r="W548" s="2"/>
      <c r="X548" s="2"/>
      <c r="Y548" s="2"/>
      <c r="Z548" s="2"/>
      <c r="AA548" s="2"/>
      <c r="AB548" s="2"/>
      <c r="AC548" s="2"/>
      <c r="AD548" s="2"/>
      <c r="AE548" s="2"/>
      <c r="AF548" s="2"/>
      <c r="AG548" s="2"/>
      <c r="AH548" s="2"/>
    </row>
    <row r="549" spans="1:34" ht="13.5" customHeight="1">
      <c r="A549" s="220"/>
      <c r="B549" s="2"/>
      <c r="C549" s="84"/>
      <c r="D549" s="84"/>
      <c r="E549" s="3"/>
      <c r="F549" s="8"/>
      <c r="G549" s="84"/>
      <c r="H549" s="84"/>
      <c r="I549" s="84"/>
      <c r="J549" s="84"/>
      <c r="K549" s="83"/>
      <c r="L549" s="2"/>
      <c r="M549" s="2"/>
      <c r="N549" s="2"/>
      <c r="O549" s="2"/>
      <c r="P549" s="164"/>
      <c r="Q549" s="2"/>
      <c r="R549" s="2"/>
      <c r="S549" s="2"/>
      <c r="T549" s="2"/>
      <c r="U549" s="2"/>
      <c r="V549" s="2"/>
      <c r="W549" s="2"/>
      <c r="X549" s="2"/>
      <c r="Y549" s="2"/>
      <c r="Z549" s="2"/>
      <c r="AA549" s="2"/>
      <c r="AB549" s="2"/>
      <c r="AC549" s="2"/>
      <c r="AD549" s="2"/>
      <c r="AE549" s="2"/>
      <c r="AF549" s="2"/>
      <c r="AG549" s="2"/>
      <c r="AH549" s="2"/>
    </row>
    <row r="550" spans="1:34" ht="13.5" customHeight="1">
      <c r="A550" s="220"/>
      <c r="B550" s="2"/>
      <c r="C550" s="84"/>
      <c r="D550" s="84"/>
      <c r="E550" s="3"/>
      <c r="F550" s="8"/>
      <c r="G550" s="84"/>
      <c r="H550" s="84"/>
      <c r="I550" s="84"/>
      <c r="J550" s="84"/>
      <c r="K550" s="83"/>
      <c r="L550" s="2"/>
      <c r="M550" s="2"/>
      <c r="N550" s="2"/>
      <c r="O550" s="2"/>
      <c r="P550" s="164"/>
      <c r="Q550" s="2"/>
      <c r="R550" s="2"/>
      <c r="S550" s="2"/>
      <c r="T550" s="2"/>
      <c r="U550" s="2"/>
      <c r="V550" s="2"/>
      <c r="W550" s="2"/>
      <c r="X550" s="2"/>
      <c r="Y550" s="2"/>
      <c r="Z550" s="2"/>
      <c r="AA550" s="2"/>
      <c r="AB550" s="2"/>
      <c r="AC550" s="2"/>
      <c r="AD550" s="2"/>
      <c r="AE550" s="2"/>
      <c r="AF550" s="2"/>
      <c r="AG550" s="2"/>
      <c r="AH550" s="2"/>
    </row>
    <row r="551" spans="1:34" ht="13.5" customHeight="1">
      <c r="A551" s="220"/>
      <c r="B551" s="2"/>
      <c r="C551" s="84"/>
      <c r="D551" s="84"/>
      <c r="E551" s="3"/>
      <c r="F551" s="8"/>
      <c r="G551" s="84"/>
      <c r="H551" s="84"/>
      <c r="I551" s="84"/>
      <c r="J551" s="84"/>
      <c r="K551" s="83"/>
      <c r="L551" s="2"/>
      <c r="M551" s="2"/>
      <c r="N551" s="2"/>
      <c r="O551" s="2"/>
      <c r="P551" s="164"/>
      <c r="Q551" s="2"/>
      <c r="R551" s="2"/>
      <c r="S551" s="2"/>
      <c r="T551" s="2"/>
      <c r="U551" s="2"/>
      <c r="V551" s="2"/>
      <c r="W551" s="2"/>
      <c r="X551" s="2"/>
      <c r="Y551" s="2"/>
      <c r="Z551" s="2"/>
      <c r="AA551" s="2"/>
      <c r="AB551" s="2"/>
      <c r="AC551" s="2"/>
      <c r="AD551" s="2"/>
      <c r="AE551" s="2"/>
      <c r="AF551" s="2"/>
      <c r="AG551" s="2"/>
      <c r="AH551" s="2"/>
    </row>
    <row r="552" spans="1:34" ht="13.5" customHeight="1">
      <c r="A552" s="220"/>
      <c r="B552" s="2"/>
      <c r="C552" s="84"/>
      <c r="D552" s="84"/>
      <c r="E552" s="3"/>
      <c r="F552" s="8"/>
      <c r="G552" s="84"/>
      <c r="H552" s="84"/>
      <c r="I552" s="84"/>
      <c r="J552" s="84"/>
      <c r="K552" s="83"/>
      <c r="L552" s="2"/>
      <c r="M552" s="2"/>
      <c r="N552" s="2"/>
      <c r="O552" s="2"/>
      <c r="P552" s="164"/>
      <c r="Q552" s="2"/>
      <c r="R552" s="2"/>
      <c r="S552" s="2"/>
      <c r="T552" s="2"/>
      <c r="U552" s="2"/>
      <c r="V552" s="2"/>
      <c r="W552" s="2"/>
      <c r="X552" s="2"/>
      <c r="Y552" s="2"/>
      <c r="Z552" s="2"/>
      <c r="AA552" s="2"/>
      <c r="AB552" s="2"/>
      <c r="AC552" s="2"/>
      <c r="AD552" s="2"/>
      <c r="AE552" s="2"/>
      <c r="AF552" s="2"/>
      <c r="AG552" s="2"/>
      <c r="AH552" s="2"/>
    </row>
    <row r="553" spans="1:34" ht="13.5" customHeight="1">
      <c r="A553" s="220"/>
      <c r="B553" s="2"/>
      <c r="C553" s="84"/>
      <c r="D553" s="84"/>
      <c r="E553" s="3"/>
      <c r="F553" s="8"/>
      <c r="G553" s="84"/>
      <c r="H553" s="84"/>
      <c r="I553" s="84"/>
      <c r="J553" s="84"/>
      <c r="K553" s="83"/>
      <c r="L553" s="2"/>
      <c r="M553" s="2"/>
      <c r="N553" s="2"/>
      <c r="O553" s="2"/>
      <c r="P553" s="164"/>
      <c r="Q553" s="2"/>
      <c r="R553" s="2"/>
      <c r="S553" s="2"/>
      <c r="T553" s="2"/>
      <c r="U553" s="2"/>
      <c r="V553" s="2"/>
      <c r="W553" s="2"/>
      <c r="X553" s="2"/>
      <c r="Y553" s="2"/>
      <c r="Z553" s="2"/>
      <c r="AA553" s="2"/>
      <c r="AB553" s="2"/>
      <c r="AC553" s="2"/>
      <c r="AD553" s="2"/>
      <c r="AE553" s="2"/>
      <c r="AF553" s="2"/>
      <c r="AG553" s="2"/>
      <c r="AH553" s="2"/>
    </row>
    <row r="554" spans="1:34" ht="13.5" customHeight="1">
      <c r="A554" s="220"/>
      <c r="B554" s="2"/>
      <c r="C554" s="84"/>
      <c r="D554" s="84"/>
      <c r="E554" s="3"/>
      <c r="F554" s="8"/>
      <c r="G554" s="84"/>
      <c r="H554" s="84"/>
      <c r="I554" s="84"/>
      <c r="J554" s="84"/>
      <c r="K554" s="83"/>
      <c r="L554" s="2"/>
      <c r="M554" s="2"/>
      <c r="N554" s="2"/>
      <c r="O554" s="2"/>
      <c r="P554" s="164"/>
      <c r="Q554" s="2"/>
      <c r="R554" s="2"/>
      <c r="S554" s="2"/>
      <c r="T554" s="2"/>
      <c r="U554" s="2"/>
      <c r="V554" s="2"/>
      <c r="W554" s="2"/>
      <c r="X554" s="2"/>
      <c r="Y554" s="2"/>
      <c r="Z554" s="2"/>
      <c r="AA554" s="2"/>
      <c r="AB554" s="2"/>
      <c r="AC554" s="2"/>
      <c r="AD554" s="2"/>
      <c r="AE554" s="2"/>
      <c r="AF554" s="2"/>
      <c r="AG554" s="2"/>
      <c r="AH554" s="2"/>
    </row>
    <row r="555" spans="1:34" ht="13.5" customHeight="1">
      <c r="A555" s="220"/>
      <c r="B555" s="2"/>
      <c r="C555" s="84"/>
      <c r="D555" s="84"/>
      <c r="E555" s="3"/>
      <c r="F555" s="8"/>
      <c r="G555" s="84"/>
      <c r="H555" s="84"/>
      <c r="I555" s="84"/>
      <c r="J555" s="84"/>
      <c r="K555" s="83"/>
      <c r="L555" s="2"/>
      <c r="M555" s="2"/>
      <c r="N555" s="2"/>
      <c r="O555" s="2"/>
      <c r="P555" s="164"/>
      <c r="Q555" s="2"/>
      <c r="R555" s="2"/>
      <c r="S555" s="2"/>
      <c r="T555" s="2"/>
      <c r="U555" s="2"/>
      <c r="V555" s="2"/>
      <c r="W555" s="2"/>
      <c r="X555" s="2"/>
      <c r="Y555" s="2"/>
      <c r="Z555" s="2"/>
      <c r="AA555" s="2"/>
      <c r="AB555" s="2"/>
      <c r="AC555" s="2"/>
      <c r="AD555" s="2"/>
      <c r="AE555" s="2"/>
      <c r="AF555" s="2"/>
      <c r="AG555" s="2"/>
      <c r="AH555" s="2"/>
    </row>
    <row r="556" spans="1:34" ht="13.5" customHeight="1">
      <c r="A556" s="220"/>
      <c r="B556" s="2"/>
      <c r="C556" s="84"/>
      <c r="D556" s="84"/>
      <c r="E556" s="3"/>
      <c r="F556" s="8"/>
      <c r="G556" s="84"/>
      <c r="H556" s="84"/>
      <c r="I556" s="84"/>
      <c r="J556" s="84"/>
      <c r="K556" s="83"/>
      <c r="L556" s="2"/>
      <c r="M556" s="2"/>
      <c r="N556" s="2"/>
      <c r="O556" s="2"/>
      <c r="P556" s="164"/>
      <c r="Q556" s="2"/>
      <c r="R556" s="2"/>
      <c r="S556" s="2"/>
      <c r="T556" s="2"/>
      <c r="U556" s="2"/>
      <c r="V556" s="2"/>
      <c r="W556" s="2"/>
      <c r="X556" s="2"/>
      <c r="Y556" s="2"/>
      <c r="Z556" s="2"/>
      <c r="AA556" s="2"/>
      <c r="AB556" s="2"/>
      <c r="AC556" s="2"/>
      <c r="AD556" s="2"/>
      <c r="AE556" s="2"/>
      <c r="AF556" s="2"/>
      <c r="AG556" s="2"/>
      <c r="AH556" s="2"/>
    </row>
    <row r="557" spans="1:34" ht="13.5" customHeight="1">
      <c r="A557" s="220"/>
      <c r="B557" s="2"/>
      <c r="C557" s="84"/>
      <c r="D557" s="84"/>
      <c r="E557" s="3"/>
      <c r="F557" s="8"/>
      <c r="G557" s="84"/>
      <c r="H557" s="84"/>
      <c r="I557" s="84"/>
      <c r="J557" s="84"/>
      <c r="K557" s="83"/>
      <c r="L557" s="2"/>
      <c r="M557" s="2"/>
      <c r="N557" s="2"/>
      <c r="O557" s="2"/>
      <c r="P557" s="164"/>
      <c r="Q557" s="2"/>
      <c r="R557" s="2"/>
      <c r="S557" s="2"/>
      <c r="T557" s="2"/>
      <c r="U557" s="2"/>
      <c r="V557" s="2"/>
      <c r="W557" s="2"/>
      <c r="X557" s="2"/>
      <c r="Y557" s="2"/>
      <c r="Z557" s="2"/>
      <c r="AA557" s="2"/>
      <c r="AB557" s="2"/>
      <c r="AC557" s="2"/>
      <c r="AD557" s="2"/>
      <c r="AE557" s="2"/>
      <c r="AF557" s="2"/>
      <c r="AG557" s="2"/>
      <c r="AH557" s="2"/>
    </row>
    <row r="558" spans="1:34" ht="13.5" customHeight="1">
      <c r="A558" s="220"/>
      <c r="B558" s="2"/>
      <c r="C558" s="84"/>
      <c r="D558" s="84"/>
      <c r="E558" s="3"/>
      <c r="F558" s="8"/>
      <c r="G558" s="84"/>
      <c r="H558" s="84"/>
      <c r="I558" s="84"/>
      <c r="J558" s="84"/>
      <c r="K558" s="83"/>
      <c r="L558" s="2"/>
      <c r="M558" s="2"/>
      <c r="N558" s="2"/>
      <c r="O558" s="2"/>
      <c r="P558" s="164"/>
      <c r="Q558" s="2"/>
      <c r="R558" s="2"/>
      <c r="S558" s="2"/>
      <c r="T558" s="2"/>
      <c r="U558" s="2"/>
      <c r="V558" s="2"/>
      <c r="W558" s="2"/>
      <c r="X558" s="2"/>
      <c r="Y558" s="2"/>
      <c r="Z558" s="2"/>
      <c r="AA558" s="2"/>
      <c r="AB558" s="2"/>
      <c r="AC558" s="2"/>
      <c r="AD558" s="2"/>
      <c r="AE558" s="2"/>
      <c r="AF558" s="2"/>
      <c r="AG558" s="2"/>
      <c r="AH558" s="2"/>
    </row>
    <row r="559" spans="1:34" ht="13.5" customHeight="1">
      <c r="A559" s="220"/>
      <c r="B559" s="2"/>
      <c r="C559" s="84"/>
      <c r="D559" s="84"/>
      <c r="E559" s="3"/>
      <c r="F559" s="8"/>
      <c r="G559" s="84"/>
      <c r="H559" s="84"/>
      <c r="I559" s="84"/>
      <c r="J559" s="84"/>
      <c r="K559" s="83"/>
      <c r="L559" s="2"/>
      <c r="M559" s="2"/>
      <c r="N559" s="2"/>
      <c r="O559" s="2"/>
      <c r="P559" s="164"/>
      <c r="Q559" s="2"/>
      <c r="R559" s="2"/>
      <c r="S559" s="2"/>
      <c r="T559" s="2"/>
      <c r="U559" s="2"/>
      <c r="V559" s="2"/>
      <c r="W559" s="2"/>
      <c r="X559" s="2"/>
      <c r="Y559" s="2"/>
      <c r="Z559" s="2"/>
      <c r="AA559" s="2"/>
      <c r="AB559" s="2"/>
      <c r="AC559" s="2"/>
      <c r="AD559" s="2"/>
      <c r="AE559" s="2"/>
      <c r="AF559" s="2"/>
      <c r="AG559" s="2"/>
      <c r="AH559" s="2"/>
    </row>
    <row r="560" spans="1:34" ht="13.5" customHeight="1">
      <c r="A560" s="220"/>
      <c r="B560" s="2"/>
      <c r="C560" s="84"/>
      <c r="D560" s="84"/>
      <c r="E560" s="3"/>
      <c r="F560" s="8"/>
      <c r="G560" s="84"/>
      <c r="H560" s="84"/>
      <c r="I560" s="84"/>
      <c r="J560" s="84"/>
      <c r="K560" s="83"/>
      <c r="L560" s="2"/>
      <c r="M560" s="2"/>
      <c r="N560" s="2"/>
      <c r="O560" s="2"/>
      <c r="P560" s="164"/>
      <c r="Q560" s="2"/>
      <c r="R560" s="2"/>
      <c r="S560" s="2"/>
      <c r="T560" s="2"/>
      <c r="U560" s="2"/>
      <c r="V560" s="2"/>
      <c r="W560" s="2"/>
      <c r="X560" s="2"/>
      <c r="Y560" s="2"/>
      <c r="Z560" s="2"/>
      <c r="AA560" s="2"/>
      <c r="AB560" s="2"/>
      <c r="AC560" s="2"/>
      <c r="AD560" s="2"/>
      <c r="AE560" s="2"/>
      <c r="AF560" s="2"/>
      <c r="AG560" s="2"/>
      <c r="AH560" s="2"/>
    </row>
    <row r="561" spans="1:34" ht="13.5" customHeight="1">
      <c r="A561" s="220"/>
      <c r="B561" s="2"/>
      <c r="C561" s="84"/>
      <c r="D561" s="84"/>
      <c r="E561" s="3"/>
      <c r="F561" s="8"/>
      <c r="G561" s="84"/>
      <c r="H561" s="84"/>
      <c r="I561" s="84"/>
      <c r="J561" s="84"/>
      <c r="K561" s="83"/>
      <c r="L561" s="2"/>
      <c r="M561" s="2"/>
      <c r="N561" s="2"/>
      <c r="O561" s="2"/>
      <c r="P561" s="164"/>
      <c r="Q561" s="2"/>
      <c r="R561" s="2"/>
      <c r="S561" s="2"/>
      <c r="T561" s="2"/>
      <c r="U561" s="2"/>
      <c r="V561" s="2"/>
      <c r="W561" s="2"/>
      <c r="X561" s="2"/>
      <c r="Y561" s="2"/>
      <c r="Z561" s="2"/>
      <c r="AA561" s="2"/>
      <c r="AB561" s="2"/>
      <c r="AC561" s="2"/>
      <c r="AD561" s="2"/>
      <c r="AE561" s="2"/>
      <c r="AF561" s="2"/>
      <c r="AG561" s="2"/>
      <c r="AH561" s="2"/>
    </row>
    <row r="562" spans="1:34" ht="13.5" customHeight="1">
      <c r="A562" s="220"/>
      <c r="B562" s="2"/>
      <c r="C562" s="84"/>
      <c r="D562" s="84"/>
      <c r="E562" s="3"/>
      <c r="F562" s="8"/>
      <c r="G562" s="84"/>
      <c r="H562" s="84"/>
      <c r="I562" s="84"/>
      <c r="J562" s="84"/>
      <c r="K562" s="83"/>
      <c r="L562" s="2"/>
      <c r="M562" s="2"/>
      <c r="N562" s="2"/>
      <c r="O562" s="2"/>
      <c r="P562" s="164"/>
      <c r="Q562" s="2"/>
      <c r="R562" s="2"/>
      <c r="S562" s="2"/>
      <c r="T562" s="2"/>
      <c r="U562" s="2"/>
      <c r="V562" s="2"/>
      <c r="W562" s="2"/>
      <c r="X562" s="2"/>
      <c r="Y562" s="2"/>
      <c r="Z562" s="2"/>
      <c r="AA562" s="2"/>
      <c r="AB562" s="2"/>
      <c r="AC562" s="2"/>
      <c r="AD562" s="2"/>
      <c r="AE562" s="2"/>
      <c r="AF562" s="2"/>
      <c r="AG562" s="2"/>
      <c r="AH562" s="2"/>
    </row>
    <row r="563" spans="1:34" ht="13.5" customHeight="1">
      <c r="A563" s="220"/>
      <c r="B563" s="2"/>
      <c r="C563" s="84"/>
      <c r="D563" s="84"/>
      <c r="E563" s="3"/>
      <c r="F563" s="8"/>
      <c r="G563" s="84"/>
      <c r="H563" s="84"/>
      <c r="I563" s="84"/>
      <c r="J563" s="84"/>
      <c r="K563" s="83"/>
      <c r="L563" s="2"/>
      <c r="M563" s="2"/>
      <c r="N563" s="2"/>
      <c r="O563" s="2"/>
      <c r="P563" s="164"/>
      <c r="Q563" s="2"/>
      <c r="R563" s="2"/>
      <c r="S563" s="2"/>
      <c r="T563" s="2"/>
      <c r="U563" s="2"/>
      <c r="V563" s="2"/>
      <c r="W563" s="2"/>
      <c r="X563" s="2"/>
      <c r="Y563" s="2"/>
      <c r="Z563" s="2"/>
      <c r="AA563" s="2"/>
      <c r="AB563" s="2"/>
      <c r="AC563" s="2"/>
      <c r="AD563" s="2"/>
      <c r="AE563" s="2"/>
      <c r="AF563" s="2"/>
      <c r="AG563" s="2"/>
      <c r="AH563" s="2"/>
    </row>
    <row r="564" spans="1:34" ht="13.5" customHeight="1">
      <c r="A564" s="220"/>
      <c r="B564" s="2"/>
      <c r="C564" s="84"/>
      <c r="D564" s="84"/>
      <c r="E564" s="3"/>
      <c r="F564" s="8"/>
      <c r="G564" s="84"/>
      <c r="H564" s="84"/>
      <c r="I564" s="84"/>
      <c r="J564" s="84"/>
      <c r="K564" s="83"/>
      <c r="L564" s="2"/>
      <c r="M564" s="2"/>
      <c r="N564" s="2"/>
      <c r="O564" s="2"/>
      <c r="P564" s="164"/>
      <c r="Q564" s="2"/>
      <c r="R564" s="2"/>
      <c r="S564" s="2"/>
      <c r="T564" s="2"/>
      <c r="U564" s="2"/>
      <c r="V564" s="2"/>
      <c r="W564" s="2"/>
      <c r="X564" s="2"/>
      <c r="Y564" s="2"/>
      <c r="Z564" s="2"/>
      <c r="AA564" s="2"/>
      <c r="AB564" s="2"/>
      <c r="AC564" s="2"/>
      <c r="AD564" s="2"/>
      <c r="AE564" s="2"/>
      <c r="AF564" s="2"/>
      <c r="AG564" s="2"/>
      <c r="AH564" s="2"/>
    </row>
    <row r="565" spans="1:34" ht="13.5" customHeight="1">
      <c r="A565" s="220"/>
      <c r="B565" s="2"/>
      <c r="C565" s="84"/>
      <c r="D565" s="84"/>
      <c r="E565" s="3"/>
      <c r="F565" s="8"/>
      <c r="G565" s="84"/>
      <c r="H565" s="84"/>
      <c r="I565" s="84"/>
      <c r="J565" s="84"/>
      <c r="K565" s="83"/>
      <c r="L565" s="2"/>
      <c r="M565" s="2"/>
      <c r="N565" s="2"/>
      <c r="O565" s="2"/>
      <c r="P565" s="164"/>
      <c r="Q565" s="2"/>
      <c r="R565" s="2"/>
      <c r="S565" s="2"/>
      <c r="T565" s="2"/>
      <c r="U565" s="2"/>
      <c r="V565" s="2"/>
      <c r="W565" s="2"/>
      <c r="X565" s="2"/>
      <c r="Y565" s="2"/>
      <c r="Z565" s="2"/>
      <c r="AA565" s="2"/>
      <c r="AB565" s="2"/>
      <c r="AC565" s="2"/>
      <c r="AD565" s="2"/>
      <c r="AE565" s="2"/>
      <c r="AF565" s="2"/>
      <c r="AG565" s="2"/>
      <c r="AH565" s="2"/>
    </row>
    <row r="566" spans="1:34" ht="13.5" customHeight="1">
      <c r="A566" s="220"/>
      <c r="B566" s="2"/>
      <c r="C566" s="84"/>
      <c r="D566" s="84"/>
      <c r="E566" s="3"/>
      <c r="F566" s="8"/>
      <c r="G566" s="84"/>
      <c r="H566" s="84"/>
      <c r="I566" s="84"/>
      <c r="J566" s="84"/>
      <c r="K566" s="83"/>
      <c r="L566" s="2"/>
      <c r="M566" s="2"/>
      <c r="N566" s="2"/>
      <c r="O566" s="2"/>
      <c r="P566" s="164"/>
      <c r="Q566" s="2"/>
      <c r="R566" s="2"/>
      <c r="S566" s="2"/>
      <c r="T566" s="2"/>
      <c r="U566" s="2"/>
      <c r="V566" s="2"/>
      <c r="W566" s="2"/>
      <c r="X566" s="2"/>
      <c r="Y566" s="2"/>
      <c r="Z566" s="2"/>
      <c r="AA566" s="2"/>
      <c r="AB566" s="2"/>
      <c r="AC566" s="2"/>
      <c r="AD566" s="2"/>
      <c r="AE566" s="2"/>
      <c r="AF566" s="2"/>
      <c r="AG566" s="2"/>
      <c r="AH566" s="2"/>
    </row>
    <row r="567" spans="1:34" ht="13.5" customHeight="1">
      <c r="A567" s="220"/>
      <c r="B567" s="2"/>
      <c r="C567" s="84"/>
      <c r="D567" s="84"/>
      <c r="E567" s="3"/>
      <c r="F567" s="8"/>
      <c r="G567" s="84"/>
      <c r="H567" s="84"/>
      <c r="I567" s="84"/>
      <c r="J567" s="84"/>
      <c r="K567" s="83"/>
      <c r="L567" s="2"/>
      <c r="M567" s="2"/>
      <c r="N567" s="2"/>
      <c r="O567" s="2"/>
      <c r="P567" s="164"/>
      <c r="Q567" s="2"/>
      <c r="R567" s="2"/>
      <c r="S567" s="2"/>
      <c r="T567" s="2"/>
      <c r="U567" s="2"/>
      <c r="V567" s="2"/>
      <c r="W567" s="2"/>
      <c r="X567" s="2"/>
      <c r="Y567" s="2"/>
      <c r="Z567" s="2"/>
      <c r="AA567" s="2"/>
      <c r="AB567" s="2"/>
      <c r="AC567" s="2"/>
      <c r="AD567" s="2"/>
      <c r="AE567" s="2"/>
      <c r="AF567" s="2"/>
      <c r="AG567" s="2"/>
      <c r="AH567" s="2"/>
    </row>
    <row r="568" spans="1:34" ht="13.5" customHeight="1">
      <c r="A568" s="220"/>
      <c r="B568" s="2"/>
      <c r="C568" s="84"/>
      <c r="D568" s="84"/>
      <c r="E568" s="3"/>
      <c r="F568" s="8"/>
      <c r="G568" s="84"/>
      <c r="H568" s="84"/>
      <c r="I568" s="84"/>
      <c r="J568" s="84"/>
      <c r="K568" s="83"/>
      <c r="L568" s="2"/>
      <c r="M568" s="2"/>
      <c r="N568" s="2"/>
      <c r="O568" s="2"/>
      <c r="P568" s="164"/>
      <c r="Q568" s="2"/>
      <c r="R568" s="2"/>
      <c r="S568" s="2"/>
      <c r="T568" s="2"/>
      <c r="U568" s="2"/>
      <c r="V568" s="2"/>
      <c r="W568" s="2"/>
      <c r="X568" s="2"/>
      <c r="Y568" s="2"/>
      <c r="Z568" s="2"/>
      <c r="AA568" s="2"/>
      <c r="AB568" s="2"/>
      <c r="AC568" s="2"/>
      <c r="AD568" s="2"/>
      <c r="AE568" s="2"/>
      <c r="AF568" s="2"/>
      <c r="AG568" s="2"/>
      <c r="AH568" s="2"/>
    </row>
    <row r="569" spans="1:34" ht="13.5" customHeight="1">
      <c r="A569" s="220"/>
      <c r="B569" s="2"/>
      <c r="C569" s="84"/>
      <c r="D569" s="84"/>
      <c r="E569" s="3"/>
      <c r="F569" s="8"/>
      <c r="G569" s="84"/>
      <c r="H569" s="84"/>
      <c r="I569" s="84"/>
      <c r="J569" s="84"/>
      <c r="K569" s="83"/>
      <c r="L569" s="2"/>
      <c r="M569" s="2"/>
      <c r="N569" s="2"/>
      <c r="O569" s="2"/>
      <c r="P569" s="164"/>
      <c r="Q569" s="2"/>
      <c r="R569" s="2"/>
      <c r="S569" s="2"/>
      <c r="T569" s="2"/>
      <c r="U569" s="2"/>
      <c r="V569" s="2"/>
      <c r="W569" s="2"/>
      <c r="X569" s="2"/>
      <c r="Y569" s="2"/>
      <c r="Z569" s="2"/>
      <c r="AA569" s="2"/>
      <c r="AB569" s="2"/>
      <c r="AC569" s="2"/>
      <c r="AD569" s="2"/>
      <c r="AE569" s="2"/>
      <c r="AF569" s="2"/>
      <c r="AG569" s="2"/>
      <c r="AH569" s="2"/>
    </row>
    <row r="570" spans="1:34" ht="13.5" customHeight="1">
      <c r="A570" s="220"/>
      <c r="B570" s="2"/>
      <c r="C570" s="84"/>
      <c r="D570" s="84"/>
      <c r="E570" s="3"/>
      <c r="F570" s="8"/>
      <c r="G570" s="84"/>
      <c r="H570" s="84"/>
      <c r="I570" s="84"/>
      <c r="J570" s="84"/>
      <c r="K570" s="83"/>
      <c r="L570" s="2"/>
      <c r="M570" s="2"/>
      <c r="N570" s="2"/>
      <c r="O570" s="2"/>
      <c r="P570" s="164"/>
      <c r="Q570" s="2"/>
      <c r="R570" s="2"/>
      <c r="S570" s="2"/>
      <c r="T570" s="2"/>
      <c r="U570" s="2"/>
      <c r="V570" s="2"/>
      <c r="W570" s="2"/>
      <c r="X570" s="2"/>
      <c r="Y570" s="2"/>
      <c r="Z570" s="2"/>
      <c r="AA570" s="2"/>
      <c r="AB570" s="2"/>
      <c r="AC570" s="2"/>
      <c r="AD570" s="2"/>
      <c r="AE570" s="2"/>
      <c r="AF570" s="2"/>
      <c r="AG570" s="2"/>
      <c r="AH570" s="2"/>
    </row>
    <row r="571" spans="1:34" ht="13.5" customHeight="1">
      <c r="A571" s="220"/>
      <c r="B571" s="2"/>
      <c r="C571" s="84"/>
      <c r="D571" s="84"/>
      <c r="E571" s="3"/>
      <c r="F571" s="8"/>
      <c r="G571" s="84"/>
      <c r="H571" s="84"/>
      <c r="I571" s="84"/>
      <c r="J571" s="84"/>
      <c r="K571" s="83"/>
      <c r="L571" s="2"/>
      <c r="M571" s="2"/>
      <c r="N571" s="2"/>
      <c r="O571" s="2"/>
      <c r="P571" s="164"/>
      <c r="Q571" s="2"/>
      <c r="R571" s="2"/>
      <c r="S571" s="2"/>
      <c r="T571" s="2"/>
      <c r="U571" s="2"/>
      <c r="V571" s="2"/>
      <c r="W571" s="2"/>
      <c r="X571" s="2"/>
      <c r="Y571" s="2"/>
      <c r="Z571" s="2"/>
      <c r="AA571" s="2"/>
      <c r="AB571" s="2"/>
      <c r="AC571" s="2"/>
      <c r="AD571" s="2"/>
      <c r="AE571" s="2"/>
      <c r="AF571" s="2"/>
      <c r="AG571" s="2"/>
      <c r="AH571" s="2"/>
    </row>
    <row r="572" spans="1:34" ht="13.5" customHeight="1">
      <c r="A572" s="220"/>
      <c r="B572" s="2"/>
      <c r="C572" s="84"/>
      <c r="D572" s="84"/>
      <c r="E572" s="3"/>
      <c r="F572" s="8"/>
      <c r="G572" s="84"/>
      <c r="H572" s="84"/>
      <c r="I572" s="84"/>
      <c r="J572" s="84"/>
      <c r="K572" s="83"/>
      <c r="L572" s="2"/>
      <c r="M572" s="2"/>
      <c r="N572" s="2"/>
      <c r="O572" s="2"/>
      <c r="P572" s="164"/>
      <c r="Q572" s="2"/>
      <c r="R572" s="2"/>
      <c r="S572" s="2"/>
      <c r="T572" s="2"/>
      <c r="U572" s="2"/>
      <c r="V572" s="2"/>
      <c r="W572" s="2"/>
      <c r="X572" s="2"/>
      <c r="Y572" s="2"/>
      <c r="Z572" s="2"/>
      <c r="AA572" s="2"/>
      <c r="AB572" s="2"/>
      <c r="AC572" s="2"/>
      <c r="AD572" s="2"/>
      <c r="AE572" s="2"/>
      <c r="AF572" s="2"/>
      <c r="AG572" s="2"/>
      <c r="AH572" s="2"/>
    </row>
    <row r="573" spans="1:34" ht="13.5" customHeight="1">
      <c r="A573" s="220"/>
      <c r="B573" s="2"/>
      <c r="C573" s="84"/>
      <c r="D573" s="84"/>
      <c r="E573" s="3"/>
      <c r="F573" s="8"/>
      <c r="G573" s="84"/>
      <c r="H573" s="84"/>
      <c r="I573" s="84"/>
      <c r="J573" s="84"/>
      <c r="K573" s="83"/>
      <c r="L573" s="2"/>
      <c r="M573" s="2"/>
      <c r="N573" s="2"/>
      <c r="O573" s="2"/>
      <c r="P573" s="164"/>
      <c r="Q573" s="2"/>
      <c r="R573" s="2"/>
      <c r="S573" s="2"/>
      <c r="T573" s="2"/>
      <c r="U573" s="2"/>
      <c r="V573" s="2"/>
      <c r="W573" s="2"/>
      <c r="X573" s="2"/>
      <c r="Y573" s="2"/>
      <c r="Z573" s="2"/>
      <c r="AA573" s="2"/>
      <c r="AB573" s="2"/>
      <c r="AC573" s="2"/>
      <c r="AD573" s="2"/>
      <c r="AE573" s="2"/>
      <c r="AF573" s="2"/>
      <c r="AG573" s="2"/>
      <c r="AH573" s="2"/>
    </row>
    <row r="574" spans="1:34" ht="13.5" customHeight="1">
      <c r="A574" s="220"/>
      <c r="B574" s="2"/>
      <c r="C574" s="84"/>
      <c r="D574" s="84"/>
      <c r="E574" s="3"/>
      <c r="F574" s="8"/>
      <c r="G574" s="84"/>
      <c r="H574" s="84"/>
      <c r="I574" s="84"/>
      <c r="J574" s="84"/>
      <c r="K574" s="83"/>
      <c r="L574" s="2"/>
      <c r="M574" s="2"/>
      <c r="N574" s="2"/>
      <c r="O574" s="2"/>
      <c r="P574" s="164"/>
      <c r="Q574" s="2"/>
      <c r="R574" s="2"/>
      <c r="S574" s="2"/>
      <c r="T574" s="2"/>
      <c r="U574" s="2"/>
      <c r="V574" s="2"/>
      <c r="W574" s="2"/>
      <c r="X574" s="2"/>
      <c r="Y574" s="2"/>
      <c r="Z574" s="2"/>
      <c r="AA574" s="2"/>
      <c r="AB574" s="2"/>
      <c r="AC574" s="2"/>
      <c r="AD574" s="2"/>
      <c r="AE574" s="2"/>
      <c r="AF574" s="2"/>
      <c r="AG574" s="2"/>
      <c r="AH574" s="2"/>
    </row>
    <row r="575" spans="1:34" ht="13.5" customHeight="1">
      <c r="A575" s="220"/>
      <c r="B575" s="2"/>
      <c r="C575" s="84"/>
      <c r="D575" s="84"/>
      <c r="E575" s="3"/>
      <c r="F575" s="8"/>
      <c r="G575" s="84"/>
      <c r="H575" s="84"/>
      <c r="I575" s="84"/>
      <c r="J575" s="84"/>
      <c r="K575" s="83"/>
      <c r="L575" s="2"/>
      <c r="M575" s="2"/>
      <c r="N575" s="2"/>
      <c r="O575" s="2"/>
      <c r="P575" s="164"/>
      <c r="Q575" s="2"/>
      <c r="R575" s="2"/>
      <c r="S575" s="2"/>
      <c r="T575" s="2"/>
      <c r="U575" s="2"/>
      <c r="V575" s="2"/>
      <c r="W575" s="2"/>
      <c r="X575" s="2"/>
      <c r="Y575" s="2"/>
      <c r="Z575" s="2"/>
      <c r="AA575" s="2"/>
      <c r="AB575" s="2"/>
      <c r="AC575" s="2"/>
      <c r="AD575" s="2"/>
      <c r="AE575" s="2"/>
      <c r="AF575" s="2"/>
      <c r="AG575" s="2"/>
      <c r="AH575" s="2"/>
    </row>
    <row r="576" spans="1:34" ht="13.5" customHeight="1">
      <c r="A576" s="220"/>
      <c r="B576" s="2"/>
      <c r="C576" s="84"/>
      <c r="D576" s="84"/>
      <c r="E576" s="3"/>
      <c r="F576" s="8"/>
      <c r="G576" s="84"/>
      <c r="H576" s="84"/>
      <c r="I576" s="84"/>
      <c r="J576" s="84"/>
      <c r="K576" s="83"/>
      <c r="L576" s="2"/>
      <c r="M576" s="2"/>
      <c r="N576" s="2"/>
      <c r="O576" s="2"/>
      <c r="P576" s="164"/>
      <c r="Q576" s="2"/>
      <c r="R576" s="2"/>
      <c r="S576" s="2"/>
      <c r="T576" s="2"/>
      <c r="U576" s="2"/>
      <c r="V576" s="2"/>
      <c r="W576" s="2"/>
      <c r="X576" s="2"/>
      <c r="Y576" s="2"/>
      <c r="Z576" s="2"/>
      <c r="AA576" s="2"/>
      <c r="AB576" s="2"/>
      <c r="AC576" s="2"/>
      <c r="AD576" s="2"/>
      <c r="AE576" s="2"/>
      <c r="AF576" s="2"/>
      <c r="AG576" s="2"/>
      <c r="AH576" s="2"/>
    </row>
    <row r="577" spans="1:34" ht="13.5" customHeight="1">
      <c r="A577" s="220"/>
      <c r="B577" s="2"/>
      <c r="C577" s="84"/>
      <c r="D577" s="84"/>
      <c r="E577" s="3"/>
      <c r="F577" s="8"/>
      <c r="G577" s="84"/>
      <c r="H577" s="84"/>
      <c r="I577" s="84"/>
      <c r="J577" s="84"/>
      <c r="K577" s="83"/>
      <c r="L577" s="2"/>
      <c r="M577" s="2"/>
      <c r="N577" s="2"/>
      <c r="O577" s="2"/>
      <c r="P577" s="164"/>
      <c r="Q577" s="2"/>
      <c r="R577" s="2"/>
      <c r="S577" s="2"/>
      <c r="T577" s="2"/>
      <c r="U577" s="2"/>
      <c r="V577" s="2"/>
      <c r="W577" s="2"/>
      <c r="X577" s="2"/>
      <c r="Y577" s="2"/>
      <c r="Z577" s="2"/>
      <c r="AA577" s="2"/>
      <c r="AB577" s="2"/>
      <c r="AC577" s="2"/>
      <c r="AD577" s="2"/>
      <c r="AE577" s="2"/>
      <c r="AF577" s="2"/>
      <c r="AG577" s="2"/>
      <c r="AH577" s="2"/>
    </row>
    <row r="578" spans="1:34" ht="13.5" customHeight="1">
      <c r="A578" s="220"/>
      <c r="B578" s="2"/>
      <c r="C578" s="84"/>
      <c r="D578" s="84"/>
      <c r="E578" s="3"/>
      <c r="F578" s="8"/>
      <c r="G578" s="84"/>
      <c r="H578" s="84"/>
      <c r="I578" s="84"/>
      <c r="J578" s="84"/>
      <c r="K578" s="83"/>
      <c r="L578" s="2"/>
      <c r="M578" s="2"/>
      <c r="N578" s="2"/>
      <c r="O578" s="2"/>
      <c r="P578" s="164"/>
      <c r="Q578" s="2"/>
      <c r="R578" s="2"/>
      <c r="S578" s="2"/>
      <c r="T578" s="2"/>
      <c r="U578" s="2"/>
      <c r="V578" s="2"/>
      <c r="W578" s="2"/>
      <c r="X578" s="2"/>
      <c r="Y578" s="2"/>
      <c r="Z578" s="2"/>
      <c r="AA578" s="2"/>
      <c r="AB578" s="2"/>
      <c r="AC578" s="2"/>
      <c r="AD578" s="2"/>
      <c r="AE578" s="2"/>
      <c r="AF578" s="2"/>
      <c r="AG578" s="2"/>
      <c r="AH578" s="2"/>
    </row>
    <row r="579" spans="1:34" ht="13.5" customHeight="1">
      <c r="A579" s="220"/>
      <c r="B579" s="2"/>
      <c r="C579" s="84"/>
      <c r="D579" s="84"/>
      <c r="E579" s="3"/>
      <c r="F579" s="8"/>
      <c r="G579" s="84"/>
      <c r="H579" s="84"/>
      <c r="I579" s="84"/>
      <c r="J579" s="84"/>
      <c r="K579" s="83"/>
      <c r="L579" s="2"/>
      <c r="M579" s="2"/>
      <c r="N579" s="2"/>
      <c r="O579" s="2"/>
      <c r="P579" s="164"/>
      <c r="Q579" s="2"/>
      <c r="R579" s="2"/>
      <c r="S579" s="2"/>
      <c r="T579" s="2"/>
      <c r="U579" s="2"/>
      <c r="V579" s="2"/>
      <c r="W579" s="2"/>
      <c r="X579" s="2"/>
      <c r="Y579" s="2"/>
      <c r="Z579" s="2"/>
      <c r="AA579" s="2"/>
      <c r="AB579" s="2"/>
      <c r="AC579" s="2"/>
      <c r="AD579" s="2"/>
      <c r="AE579" s="2"/>
      <c r="AF579" s="2"/>
      <c r="AG579" s="2"/>
      <c r="AH579" s="2"/>
    </row>
    <row r="580" spans="1:34" ht="13.5" customHeight="1">
      <c r="A580" s="220"/>
      <c r="B580" s="2"/>
      <c r="C580" s="84"/>
      <c r="D580" s="84"/>
      <c r="E580" s="3"/>
      <c r="F580" s="8"/>
      <c r="G580" s="84"/>
      <c r="H580" s="84"/>
      <c r="I580" s="84"/>
      <c r="J580" s="84"/>
      <c r="K580" s="83"/>
      <c r="L580" s="2"/>
      <c r="M580" s="2"/>
      <c r="N580" s="2"/>
      <c r="O580" s="2"/>
      <c r="P580" s="164"/>
      <c r="Q580" s="2"/>
      <c r="R580" s="2"/>
      <c r="S580" s="2"/>
      <c r="T580" s="2"/>
      <c r="U580" s="2"/>
      <c r="V580" s="2"/>
      <c r="W580" s="2"/>
      <c r="X580" s="2"/>
      <c r="Y580" s="2"/>
      <c r="Z580" s="2"/>
      <c r="AA580" s="2"/>
      <c r="AB580" s="2"/>
      <c r="AC580" s="2"/>
      <c r="AD580" s="2"/>
      <c r="AE580" s="2"/>
      <c r="AF580" s="2"/>
      <c r="AG580" s="2"/>
      <c r="AH580" s="2"/>
    </row>
    <row r="581" spans="1:34" ht="13.5" customHeight="1">
      <c r="A581" s="220"/>
      <c r="B581" s="2"/>
      <c r="C581" s="84"/>
      <c r="D581" s="84"/>
      <c r="E581" s="3"/>
      <c r="F581" s="8"/>
      <c r="G581" s="84"/>
      <c r="H581" s="84"/>
      <c r="I581" s="84"/>
      <c r="J581" s="84"/>
      <c r="K581" s="83"/>
      <c r="L581" s="2"/>
      <c r="M581" s="2"/>
      <c r="N581" s="2"/>
      <c r="O581" s="2"/>
      <c r="P581" s="164"/>
      <c r="Q581" s="2"/>
      <c r="R581" s="2"/>
      <c r="S581" s="2"/>
      <c r="T581" s="2"/>
      <c r="U581" s="2"/>
      <c r="V581" s="2"/>
      <c r="W581" s="2"/>
      <c r="X581" s="2"/>
      <c r="Y581" s="2"/>
      <c r="Z581" s="2"/>
      <c r="AA581" s="2"/>
      <c r="AB581" s="2"/>
      <c r="AC581" s="2"/>
      <c r="AD581" s="2"/>
      <c r="AE581" s="2"/>
      <c r="AF581" s="2"/>
      <c r="AG581" s="2"/>
      <c r="AH581" s="2"/>
    </row>
    <row r="582" spans="1:34" ht="13.5" customHeight="1">
      <c r="A582" s="220"/>
      <c r="B582" s="2"/>
      <c r="C582" s="84"/>
      <c r="D582" s="84"/>
      <c r="E582" s="3"/>
      <c r="F582" s="8"/>
      <c r="G582" s="84"/>
      <c r="H582" s="84"/>
      <c r="I582" s="84"/>
      <c r="J582" s="84"/>
      <c r="K582" s="83"/>
      <c r="L582" s="2"/>
      <c r="M582" s="2"/>
      <c r="N582" s="2"/>
      <c r="O582" s="2"/>
      <c r="P582" s="164"/>
      <c r="Q582" s="2"/>
      <c r="R582" s="2"/>
      <c r="S582" s="2"/>
      <c r="T582" s="2"/>
      <c r="U582" s="2"/>
      <c r="V582" s="2"/>
      <c r="W582" s="2"/>
      <c r="X582" s="2"/>
      <c r="Y582" s="2"/>
      <c r="Z582" s="2"/>
      <c r="AA582" s="2"/>
      <c r="AB582" s="2"/>
      <c r="AC582" s="2"/>
      <c r="AD582" s="2"/>
      <c r="AE582" s="2"/>
      <c r="AF582" s="2"/>
      <c r="AG582" s="2"/>
      <c r="AH582" s="2"/>
    </row>
    <row r="583" spans="1:34" ht="13.5" customHeight="1">
      <c r="A583" s="220"/>
      <c r="B583" s="2"/>
      <c r="C583" s="84"/>
      <c r="D583" s="84"/>
      <c r="E583" s="3"/>
      <c r="F583" s="8"/>
      <c r="G583" s="84"/>
      <c r="H583" s="84"/>
      <c r="I583" s="84"/>
      <c r="J583" s="84"/>
      <c r="K583" s="83"/>
      <c r="L583" s="2"/>
      <c r="M583" s="2"/>
      <c r="N583" s="2"/>
      <c r="O583" s="2"/>
      <c r="P583" s="164"/>
      <c r="Q583" s="2"/>
      <c r="R583" s="2"/>
      <c r="S583" s="2"/>
      <c r="T583" s="2"/>
      <c r="U583" s="2"/>
      <c r="V583" s="2"/>
      <c r="W583" s="2"/>
      <c r="X583" s="2"/>
      <c r="Y583" s="2"/>
      <c r="Z583" s="2"/>
      <c r="AA583" s="2"/>
      <c r="AB583" s="2"/>
      <c r="AC583" s="2"/>
      <c r="AD583" s="2"/>
      <c r="AE583" s="2"/>
      <c r="AF583" s="2"/>
      <c r="AG583" s="2"/>
      <c r="AH583" s="2"/>
    </row>
    <row r="584" spans="1:34" ht="13.5" customHeight="1">
      <c r="A584" s="220"/>
      <c r="B584" s="2"/>
      <c r="C584" s="84"/>
      <c r="D584" s="84"/>
      <c r="E584" s="3"/>
      <c r="F584" s="8"/>
      <c r="G584" s="84"/>
      <c r="H584" s="84"/>
      <c r="I584" s="84"/>
      <c r="J584" s="84"/>
      <c r="K584" s="83"/>
      <c r="L584" s="2"/>
      <c r="M584" s="2"/>
      <c r="N584" s="2"/>
      <c r="O584" s="2"/>
      <c r="P584" s="164"/>
      <c r="Q584" s="2"/>
      <c r="R584" s="2"/>
      <c r="S584" s="2"/>
      <c r="T584" s="2"/>
      <c r="U584" s="2"/>
      <c r="V584" s="2"/>
      <c r="W584" s="2"/>
      <c r="X584" s="2"/>
      <c r="Y584" s="2"/>
      <c r="Z584" s="2"/>
      <c r="AA584" s="2"/>
      <c r="AB584" s="2"/>
      <c r="AC584" s="2"/>
      <c r="AD584" s="2"/>
      <c r="AE584" s="2"/>
      <c r="AF584" s="2"/>
      <c r="AG584" s="2"/>
      <c r="AH584" s="2"/>
    </row>
    <row r="585" spans="1:34" ht="13.5" customHeight="1">
      <c r="A585" s="220"/>
      <c r="B585" s="2"/>
      <c r="C585" s="84"/>
      <c r="D585" s="84"/>
      <c r="E585" s="3"/>
      <c r="F585" s="8"/>
      <c r="G585" s="84"/>
      <c r="H585" s="84"/>
      <c r="I585" s="84"/>
      <c r="J585" s="84"/>
      <c r="K585" s="83"/>
      <c r="L585" s="2"/>
      <c r="M585" s="2"/>
      <c r="N585" s="2"/>
      <c r="O585" s="2"/>
      <c r="P585" s="164"/>
      <c r="Q585" s="2"/>
      <c r="R585" s="2"/>
      <c r="S585" s="2"/>
      <c r="T585" s="2"/>
      <c r="U585" s="2"/>
      <c r="V585" s="2"/>
      <c r="W585" s="2"/>
      <c r="X585" s="2"/>
      <c r="Y585" s="2"/>
      <c r="Z585" s="2"/>
      <c r="AA585" s="2"/>
      <c r="AB585" s="2"/>
      <c r="AC585" s="2"/>
      <c r="AD585" s="2"/>
      <c r="AE585" s="2"/>
      <c r="AF585" s="2"/>
      <c r="AG585" s="2"/>
      <c r="AH585" s="2"/>
    </row>
    <row r="586" spans="1:34" ht="13.5" customHeight="1">
      <c r="A586" s="220"/>
      <c r="B586" s="2"/>
      <c r="C586" s="84"/>
      <c r="D586" s="84"/>
      <c r="E586" s="3"/>
      <c r="F586" s="8"/>
      <c r="G586" s="84"/>
      <c r="H586" s="84"/>
      <c r="I586" s="84"/>
      <c r="J586" s="84"/>
      <c r="K586" s="83"/>
      <c r="L586" s="2"/>
      <c r="M586" s="2"/>
      <c r="N586" s="2"/>
      <c r="O586" s="2"/>
      <c r="P586" s="164"/>
      <c r="Q586" s="2"/>
      <c r="R586" s="2"/>
      <c r="S586" s="2"/>
      <c r="T586" s="2"/>
      <c r="U586" s="2"/>
      <c r="V586" s="2"/>
      <c r="W586" s="2"/>
      <c r="X586" s="2"/>
      <c r="Y586" s="2"/>
      <c r="Z586" s="2"/>
      <c r="AA586" s="2"/>
      <c r="AB586" s="2"/>
      <c r="AC586" s="2"/>
      <c r="AD586" s="2"/>
      <c r="AE586" s="2"/>
      <c r="AF586" s="2"/>
      <c r="AG586" s="2"/>
      <c r="AH586" s="2"/>
    </row>
    <row r="587" spans="1:34" ht="13.5" customHeight="1">
      <c r="A587" s="220"/>
      <c r="B587" s="2"/>
      <c r="C587" s="84"/>
      <c r="D587" s="84"/>
      <c r="E587" s="3"/>
      <c r="F587" s="8"/>
      <c r="G587" s="84"/>
      <c r="H587" s="84"/>
      <c r="I587" s="84"/>
      <c r="J587" s="84"/>
      <c r="K587" s="83"/>
      <c r="L587" s="2"/>
      <c r="M587" s="2"/>
      <c r="N587" s="2"/>
      <c r="O587" s="2"/>
      <c r="P587" s="164"/>
      <c r="Q587" s="2"/>
      <c r="R587" s="2"/>
      <c r="S587" s="2"/>
      <c r="T587" s="2"/>
      <c r="U587" s="2"/>
      <c r="V587" s="2"/>
      <c r="W587" s="2"/>
      <c r="X587" s="2"/>
      <c r="Y587" s="2"/>
      <c r="Z587" s="2"/>
      <c r="AA587" s="2"/>
      <c r="AB587" s="2"/>
      <c r="AC587" s="2"/>
      <c r="AD587" s="2"/>
      <c r="AE587" s="2"/>
      <c r="AF587" s="2"/>
      <c r="AG587" s="2"/>
      <c r="AH587" s="2"/>
    </row>
    <row r="588" spans="1:34" ht="13.5" customHeight="1">
      <c r="A588" s="220"/>
      <c r="B588" s="2"/>
      <c r="C588" s="84"/>
      <c r="D588" s="84"/>
      <c r="E588" s="3"/>
      <c r="F588" s="8"/>
      <c r="G588" s="84"/>
      <c r="H588" s="84"/>
      <c r="I588" s="84"/>
      <c r="J588" s="84"/>
      <c r="K588" s="83"/>
      <c r="L588" s="2"/>
      <c r="M588" s="2"/>
      <c r="N588" s="2"/>
      <c r="O588" s="2"/>
      <c r="P588" s="164"/>
      <c r="Q588" s="2"/>
      <c r="R588" s="2"/>
      <c r="S588" s="2"/>
      <c r="T588" s="2"/>
      <c r="U588" s="2"/>
      <c r="V588" s="2"/>
      <c r="W588" s="2"/>
      <c r="X588" s="2"/>
      <c r="Y588" s="2"/>
      <c r="Z588" s="2"/>
      <c r="AA588" s="2"/>
      <c r="AB588" s="2"/>
      <c r="AC588" s="2"/>
      <c r="AD588" s="2"/>
      <c r="AE588" s="2"/>
      <c r="AF588" s="2"/>
      <c r="AG588" s="2"/>
      <c r="AH588" s="2"/>
    </row>
    <row r="589" spans="1:34" ht="13.5" customHeight="1">
      <c r="A589" s="220"/>
      <c r="B589" s="2"/>
      <c r="C589" s="84"/>
      <c r="D589" s="84"/>
      <c r="E589" s="3"/>
      <c r="F589" s="8"/>
      <c r="G589" s="84"/>
      <c r="H589" s="84"/>
      <c r="I589" s="84"/>
      <c r="J589" s="84"/>
      <c r="K589" s="83"/>
      <c r="L589" s="2"/>
      <c r="M589" s="2"/>
      <c r="N589" s="2"/>
      <c r="O589" s="2"/>
      <c r="P589" s="164"/>
      <c r="Q589" s="2"/>
      <c r="R589" s="2"/>
      <c r="S589" s="2"/>
      <c r="T589" s="2"/>
      <c r="U589" s="2"/>
      <c r="V589" s="2"/>
      <c r="W589" s="2"/>
      <c r="X589" s="2"/>
      <c r="Y589" s="2"/>
      <c r="Z589" s="2"/>
      <c r="AA589" s="2"/>
      <c r="AB589" s="2"/>
      <c r="AC589" s="2"/>
      <c r="AD589" s="2"/>
      <c r="AE589" s="2"/>
      <c r="AF589" s="2"/>
      <c r="AG589" s="2"/>
      <c r="AH589" s="2"/>
    </row>
    <row r="590" spans="1:34" ht="13.5" customHeight="1">
      <c r="A590" s="220"/>
      <c r="B590" s="2"/>
      <c r="C590" s="84"/>
      <c r="D590" s="84"/>
      <c r="E590" s="3"/>
      <c r="F590" s="8"/>
      <c r="G590" s="84"/>
      <c r="H590" s="84"/>
      <c r="I590" s="84"/>
      <c r="J590" s="84"/>
      <c r="K590" s="83"/>
      <c r="L590" s="2"/>
      <c r="M590" s="2"/>
      <c r="N590" s="2"/>
      <c r="O590" s="2"/>
      <c r="P590" s="164"/>
      <c r="Q590" s="2"/>
      <c r="R590" s="2"/>
      <c r="S590" s="2"/>
      <c r="T590" s="2"/>
      <c r="U590" s="2"/>
      <c r="V590" s="2"/>
      <c r="W590" s="2"/>
      <c r="X590" s="2"/>
      <c r="Y590" s="2"/>
      <c r="Z590" s="2"/>
      <c r="AA590" s="2"/>
      <c r="AB590" s="2"/>
      <c r="AC590" s="2"/>
      <c r="AD590" s="2"/>
      <c r="AE590" s="2"/>
      <c r="AF590" s="2"/>
      <c r="AG590" s="2"/>
      <c r="AH590" s="2"/>
    </row>
    <row r="591" spans="1:34" ht="13.5" customHeight="1">
      <c r="A591" s="220"/>
      <c r="B591" s="2"/>
      <c r="C591" s="84"/>
      <c r="D591" s="84"/>
      <c r="E591" s="3"/>
      <c r="F591" s="8"/>
      <c r="G591" s="84"/>
      <c r="H591" s="84"/>
      <c r="I591" s="84"/>
      <c r="J591" s="84"/>
      <c r="K591" s="83"/>
      <c r="L591" s="2"/>
      <c r="M591" s="2"/>
      <c r="N591" s="2"/>
      <c r="O591" s="2"/>
      <c r="P591" s="164"/>
      <c r="Q591" s="2"/>
      <c r="R591" s="2"/>
      <c r="S591" s="2"/>
      <c r="T591" s="2"/>
      <c r="U591" s="2"/>
      <c r="V591" s="2"/>
      <c r="W591" s="2"/>
      <c r="X591" s="2"/>
      <c r="Y591" s="2"/>
      <c r="Z591" s="2"/>
      <c r="AA591" s="2"/>
      <c r="AB591" s="2"/>
      <c r="AC591" s="2"/>
      <c r="AD591" s="2"/>
      <c r="AE591" s="2"/>
      <c r="AF591" s="2"/>
      <c r="AG591" s="2"/>
      <c r="AH591" s="2"/>
    </row>
    <row r="592" spans="1:34" ht="13.5" customHeight="1">
      <c r="A592" s="220"/>
      <c r="B592" s="2"/>
      <c r="C592" s="84"/>
      <c r="D592" s="84"/>
      <c r="E592" s="3"/>
      <c r="F592" s="8"/>
      <c r="G592" s="84"/>
      <c r="H592" s="84"/>
      <c r="I592" s="84"/>
      <c r="J592" s="84"/>
      <c r="K592" s="83"/>
      <c r="L592" s="2"/>
      <c r="M592" s="2"/>
      <c r="N592" s="2"/>
      <c r="O592" s="2"/>
      <c r="P592" s="164"/>
      <c r="Q592" s="2"/>
      <c r="R592" s="2"/>
      <c r="S592" s="2"/>
      <c r="T592" s="2"/>
      <c r="U592" s="2"/>
      <c r="V592" s="2"/>
      <c r="W592" s="2"/>
      <c r="X592" s="2"/>
      <c r="Y592" s="2"/>
      <c r="Z592" s="2"/>
      <c r="AA592" s="2"/>
      <c r="AB592" s="2"/>
      <c r="AC592" s="2"/>
      <c r="AD592" s="2"/>
      <c r="AE592" s="2"/>
      <c r="AF592" s="2"/>
      <c r="AG592" s="2"/>
      <c r="AH592" s="2"/>
    </row>
    <row r="593" spans="1:34" ht="13.5" customHeight="1">
      <c r="A593" s="220"/>
      <c r="B593" s="2"/>
      <c r="C593" s="84"/>
      <c r="D593" s="84"/>
      <c r="E593" s="3"/>
      <c r="F593" s="8"/>
      <c r="G593" s="84"/>
      <c r="H593" s="84"/>
      <c r="I593" s="84"/>
      <c r="J593" s="84"/>
      <c r="K593" s="83"/>
      <c r="L593" s="2"/>
      <c r="M593" s="2"/>
      <c r="N593" s="2"/>
      <c r="O593" s="2"/>
      <c r="P593" s="164"/>
      <c r="Q593" s="2"/>
      <c r="R593" s="2"/>
      <c r="S593" s="2"/>
      <c r="T593" s="2"/>
      <c r="U593" s="2"/>
      <c r="V593" s="2"/>
      <c r="W593" s="2"/>
      <c r="X593" s="2"/>
      <c r="Y593" s="2"/>
      <c r="Z593" s="2"/>
      <c r="AA593" s="2"/>
      <c r="AB593" s="2"/>
      <c r="AC593" s="2"/>
      <c r="AD593" s="2"/>
      <c r="AE593" s="2"/>
      <c r="AF593" s="2"/>
      <c r="AG593" s="2"/>
      <c r="AH593" s="2"/>
    </row>
    <row r="594" spans="1:34" ht="13.5" customHeight="1">
      <c r="A594" s="220"/>
      <c r="B594" s="2"/>
      <c r="C594" s="84"/>
      <c r="D594" s="84"/>
      <c r="E594" s="3"/>
      <c r="F594" s="8"/>
      <c r="G594" s="84"/>
      <c r="H594" s="84"/>
      <c r="I594" s="84"/>
      <c r="J594" s="84"/>
      <c r="K594" s="83"/>
      <c r="L594" s="2"/>
      <c r="M594" s="2"/>
      <c r="N594" s="2"/>
      <c r="O594" s="2"/>
      <c r="P594" s="164"/>
      <c r="Q594" s="2"/>
      <c r="R594" s="2"/>
      <c r="S594" s="2"/>
      <c r="T594" s="2"/>
      <c r="U594" s="2"/>
      <c r="V594" s="2"/>
      <c r="W594" s="2"/>
      <c r="X594" s="2"/>
      <c r="Y594" s="2"/>
      <c r="Z594" s="2"/>
      <c r="AA594" s="2"/>
      <c r="AB594" s="2"/>
      <c r="AC594" s="2"/>
      <c r="AD594" s="2"/>
      <c r="AE594" s="2"/>
      <c r="AF594" s="2"/>
      <c r="AG594" s="2"/>
      <c r="AH594" s="2"/>
    </row>
    <row r="595" spans="1:34" ht="13.5" customHeight="1">
      <c r="A595" s="220"/>
      <c r="B595" s="2"/>
      <c r="C595" s="84"/>
      <c r="D595" s="84"/>
      <c r="E595" s="3"/>
      <c r="F595" s="8"/>
      <c r="G595" s="84"/>
      <c r="H595" s="84"/>
      <c r="I595" s="84"/>
      <c r="J595" s="84"/>
      <c r="K595" s="83"/>
      <c r="L595" s="2"/>
      <c r="M595" s="2"/>
      <c r="N595" s="2"/>
      <c r="O595" s="2"/>
      <c r="P595" s="164"/>
      <c r="Q595" s="2"/>
      <c r="R595" s="2"/>
      <c r="S595" s="2"/>
      <c r="T595" s="2"/>
      <c r="U595" s="2"/>
      <c r="V595" s="2"/>
      <c r="W595" s="2"/>
      <c r="X595" s="2"/>
      <c r="Y595" s="2"/>
      <c r="Z595" s="2"/>
      <c r="AA595" s="2"/>
      <c r="AB595" s="2"/>
      <c r="AC595" s="2"/>
      <c r="AD595" s="2"/>
      <c r="AE595" s="2"/>
      <c r="AF595" s="2"/>
      <c r="AG595" s="2"/>
      <c r="AH595" s="2"/>
    </row>
    <row r="596" spans="1:34" ht="13.5" customHeight="1">
      <c r="A596" s="220"/>
      <c r="B596" s="2"/>
      <c r="C596" s="84"/>
      <c r="D596" s="84"/>
      <c r="E596" s="3"/>
      <c r="F596" s="8"/>
      <c r="G596" s="84"/>
      <c r="H596" s="84"/>
      <c r="I596" s="84"/>
      <c r="J596" s="84"/>
      <c r="K596" s="83"/>
      <c r="L596" s="2"/>
      <c r="M596" s="2"/>
      <c r="N596" s="2"/>
      <c r="O596" s="2"/>
      <c r="P596" s="164"/>
      <c r="Q596" s="2"/>
      <c r="R596" s="2"/>
      <c r="S596" s="2"/>
      <c r="T596" s="2"/>
      <c r="U596" s="2"/>
      <c r="V596" s="2"/>
      <c r="W596" s="2"/>
      <c r="X596" s="2"/>
      <c r="Y596" s="2"/>
      <c r="Z596" s="2"/>
      <c r="AA596" s="2"/>
      <c r="AB596" s="2"/>
      <c r="AC596" s="2"/>
      <c r="AD596" s="2"/>
      <c r="AE596" s="2"/>
      <c r="AF596" s="2"/>
      <c r="AG596" s="2"/>
      <c r="AH596" s="2"/>
    </row>
    <row r="597" spans="1:34" ht="13.5" customHeight="1">
      <c r="A597" s="220"/>
      <c r="B597" s="2"/>
      <c r="C597" s="84"/>
      <c r="D597" s="84"/>
      <c r="E597" s="3"/>
      <c r="F597" s="8"/>
      <c r="G597" s="84"/>
      <c r="H597" s="84"/>
      <c r="I597" s="84"/>
      <c r="J597" s="84"/>
      <c r="K597" s="83"/>
      <c r="L597" s="2"/>
      <c r="M597" s="2"/>
      <c r="N597" s="2"/>
      <c r="O597" s="2"/>
      <c r="P597" s="164"/>
      <c r="Q597" s="2"/>
      <c r="R597" s="2"/>
      <c r="S597" s="2"/>
      <c r="T597" s="2"/>
      <c r="U597" s="2"/>
      <c r="V597" s="2"/>
      <c r="W597" s="2"/>
      <c r="X597" s="2"/>
      <c r="Y597" s="2"/>
      <c r="Z597" s="2"/>
      <c r="AA597" s="2"/>
      <c r="AB597" s="2"/>
      <c r="AC597" s="2"/>
      <c r="AD597" s="2"/>
      <c r="AE597" s="2"/>
      <c r="AF597" s="2"/>
      <c r="AG597" s="2"/>
      <c r="AH597" s="2"/>
    </row>
    <row r="598" spans="1:34" ht="13.5" customHeight="1">
      <c r="A598" s="220"/>
      <c r="B598" s="2"/>
      <c r="C598" s="84"/>
      <c r="D598" s="84"/>
      <c r="E598" s="3"/>
      <c r="F598" s="8"/>
      <c r="G598" s="84"/>
      <c r="H598" s="84"/>
      <c r="I598" s="84"/>
      <c r="J598" s="84"/>
      <c r="K598" s="83"/>
      <c r="L598" s="2"/>
      <c r="M598" s="2"/>
      <c r="N598" s="2"/>
      <c r="O598" s="2"/>
      <c r="P598" s="164"/>
      <c r="Q598" s="2"/>
      <c r="R598" s="2"/>
      <c r="S598" s="2"/>
      <c r="T598" s="2"/>
      <c r="U598" s="2"/>
      <c r="V598" s="2"/>
      <c r="W598" s="2"/>
      <c r="X598" s="2"/>
      <c r="Y598" s="2"/>
      <c r="Z598" s="2"/>
      <c r="AA598" s="2"/>
      <c r="AB598" s="2"/>
      <c r="AC598" s="2"/>
      <c r="AD598" s="2"/>
      <c r="AE598" s="2"/>
      <c r="AF598" s="2"/>
      <c r="AG598" s="2"/>
      <c r="AH598" s="2"/>
    </row>
    <row r="599" spans="1:34" ht="13.5" customHeight="1">
      <c r="A599" s="220"/>
      <c r="B599" s="2"/>
      <c r="C599" s="84"/>
      <c r="D599" s="84"/>
      <c r="E599" s="3"/>
      <c r="F599" s="8"/>
      <c r="G599" s="84"/>
      <c r="H599" s="84"/>
      <c r="I599" s="84"/>
      <c r="J599" s="84"/>
      <c r="K599" s="83"/>
      <c r="L599" s="2"/>
      <c r="M599" s="2"/>
      <c r="N599" s="2"/>
      <c r="O599" s="2"/>
      <c r="P599" s="164"/>
      <c r="Q599" s="2"/>
      <c r="R599" s="2"/>
      <c r="S599" s="2"/>
      <c r="T599" s="2"/>
      <c r="U599" s="2"/>
      <c r="V599" s="2"/>
      <c r="W599" s="2"/>
      <c r="X599" s="2"/>
      <c r="Y599" s="2"/>
      <c r="Z599" s="2"/>
      <c r="AA599" s="2"/>
      <c r="AB599" s="2"/>
      <c r="AC599" s="2"/>
      <c r="AD599" s="2"/>
      <c r="AE599" s="2"/>
      <c r="AF599" s="2"/>
      <c r="AG599" s="2"/>
      <c r="AH599" s="2"/>
    </row>
    <row r="600" spans="1:34" ht="13.5" customHeight="1">
      <c r="A600" s="220"/>
      <c r="B600" s="2"/>
      <c r="C600" s="84"/>
      <c r="D600" s="84"/>
      <c r="E600" s="3"/>
      <c r="F600" s="8"/>
      <c r="G600" s="84"/>
      <c r="H600" s="84"/>
      <c r="I600" s="84"/>
      <c r="J600" s="84"/>
      <c r="K600" s="83"/>
      <c r="L600" s="2"/>
      <c r="M600" s="2"/>
      <c r="N600" s="2"/>
      <c r="O600" s="2"/>
      <c r="P600" s="164"/>
      <c r="Q600" s="2"/>
      <c r="R600" s="2"/>
      <c r="S600" s="2"/>
      <c r="T600" s="2"/>
      <c r="U600" s="2"/>
      <c r="V600" s="2"/>
      <c r="W600" s="2"/>
      <c r="X600" s="2"/>
      <c r="Y600" s="2"/>
      <c r="Z600" s="2"/>
      <c r="AA600" s="2"/>
      <c r="AB600" s="2"/>
      <c r="AC600" s="2"/>
      <c r="AD600" s="2"/>
      <c r="AE600" s="2"/>
      <c r="AF600" s="2"/>
      <c r="AG600" s="2"/>
      <c r="AH600" s="2"/>
    </row>
    <row r="601" spans="1:34" ht="13.5" customHeight="1">
      <c r="A601" s="220"/>
      <c r="B601" s="2"/>
      <c r="C601" s="84"/>
      <c r="D601" s="84"/>
      <c r="E601" s="3"/>
      <c r="F601" s="8"/>
      <c r="G601" s="84"/>
      <c r="H601" s="84"/>
      <c r="I601" s="84"/>
      <c r="J601" s="84"/>
      <c r="K601" s="83"/>
      <c r="L601" s="2"/>
      <c r="M601" s="2"/>
      <c r="N601" s="2"/>
      <c r="O601" s="2"/>
      <c r="P601" s="164"/>
      <c r="Q601" s="2"/>
      <c r="R601" s="2"/>
      <c r="S601" s="2"/>
      <c r="T601" s="2"/>
      <c r="U601" s="2"/>
      <c r="V601" s="2"/>
      <c r="W601" s="2"/>
      <c r="X601" s="2"/>
      <c r="Y601" s="2"/>
      <c r="Z601" s="2"/>
      <c r="AA601" s="2"/>
      <c r="AB601" s="2"/>
      <c r="AC601" s="2"/>
      <c r="AD601" s="2"/>
      <c r="AE601" s="2"/>
      <c r="AF601" s="2"/>
      <c r="AG601" s="2"/>
      <c r="AH601" s="2"/>
    </row>
    <row r="602" spans="1:34" ht="13.5" customHeight="1">
      <c r="A602" s="220"/>
      <c r="B602" s="2"/>
      <c r="C602" s="84"/>
      <c r="D602" s="84"/>
      <c r="E602" s="3"/>
      <c r="F602" s="8"/>
      <c r="G602" s="84"/>
      <c r="H602" s="84"/>
      <c r="I602" s="84"/>
      <c r="J602" s="84"/>
      <c r="K602" s="83"/>
      <c r="L602" s="2"/>
      <c r="M602" s="2"/>
      <c r="N602" s="2"/>
      <c r="O602" s="2"/>
      <c r="P602" s="164"/>
      <c r="Q602" s="2"/>
      <c r="R602" s="2"/>
      <c r="S602" s="2"/>
      <c r="T602" s="2"/>
      <c r="U602" s="2"/>
      <c r="V602" s="2"/>
      <c r="W602" s="2"/>
      <c r="X602" s="2"/>
      <c r="Y602" s="2"/>
      <c r="Z602" s="2"/>
      <c r="AA602" s="2"/>
      <c r="AB602" s="2"/>
      <c r="AC602" s="2"/>
      <c r="AD602" s="2"/>
      <c r="AE602" s="2"/>
      <c r="AF602" s="2"/>
      <c r="AG602" s="2"/>
      <c r="AH602" s="2"/>
    </row>
    <row r="603" spans="1:34" ht="13.5" customHeight="1">
      <c r="A603" s="220"/>
      <c r="B603" s="2"/>
      <c r="C603" s="84"/>
      <c r="D603" s="84"/>
      <c r="E603" s="3"/>
      <c r="F603" s="8"/>
      <c r="G603" s="84"/>
      <c r="H603" s="84"/>
      <c r="I603" s="84"/>
      <c r="J603" s="84"/>
      <c r="K603" s="83"/>
      <c r="L603" s="2"/>
      <c r="M603" s="2"/>
      <c r="N603" s="2"/>
      <c r="O603" s="2"/>
      <c r="P603" s="164"/>
      <c r="Q603" s="2"/>
      <c r="R603" s="2"/>
      <c r="S603" s="2"/>
      <c r="T603" s="2"/>
      <c r="U603" s="2"/>
      <c r="V603" s="2"/>
      <c r="W603" s="2"/>
      <c r="X603" s="2"/>
      <c r="Y603" s="2"/>
      <c r="Z603" s="2"/>
      <c r="AA603" s="2"/>
      <c r="AB603" s="2"/>
      <c r="AC603" s="2"/>
      <c r="AD603" s="2"/>
      <c r="AE603" s="2"/>
      <c r="AF603" s="2"/>
      <c r="AG603" s="2"/>
      <c r="AH603" s="2"/>
    </row>
    <row r="604" spans="1:34" ht="13.5" customHeight="1">
      <c r="A604" s="220"/>
      <c r="B604" s="2"/>
      <c r="C604" s="84"/>
      <c r="D604" s="84"/>
      <c r="E604" s="3"/>
      <c r="F604" s="8"/>
      <c r="G604" s="84"/>
      <c r="H604" s="84"/>
      <c r="I604" s="84"/>
      <c r="J604" s="84"/>
      <c r="K604" s="83"/>
      <c r="L604" s="2"/>
      <c r="M604" s="2"/>
      <c r="N604" s="2"/>
      <c r="O604" s="2"/>
      <c r="P604" s="164"/>
      <c r="Q604" s="2"/>
      <c r="R604" s="2"/>
      <c r="S604" s="2"/>
      <c r="T604" s="2"/>
      <c r="U604" s="2"/>
      <c r="V604" s="2"/>
      <c r="W604" s="2"/>
      <c r="X604" s="2"/>
      <c r="Y604" s="2"/>
      <c r="Z604" s="2"/>
      <c r="AA604" s="2"/>
      <c r="AB604" s="2"/>
      <c r="AC604" s="2"/>
      <c r="AD604" s="2"/>
      <c r="AE604" s="2"/>
      <c r="AF604" s="2"/>
      <c r="AG604" s="2"/>
      <c r="AH604" s="2"/>
    </row>
    <row r="605" spans="1:34" ht="13.5" customHeight="1">
      <c r="A605" s="220"/>
      <c r="B605" s="2"/>
      <c r="C605" s="84"/>
      <c r="D605" s="84"/>
      <c r="E605" s="3"/>
      <c r="F605" s="8"/>
      <c r="G605" s="84"/>
      <c r="H605" s="84"/>
      <c r="I605" s="84"/>
      <c r="J605" s="84"/>
      <c r="K605" s="83"/>
      <c r="L605" s="2"/>
      <c r="M605" s="2"/>
      <c r="N605" s="2"/>
      <c r="O605" s="2"/>
      <c r="P605" s="164"/>
      <c r="Q605" s="2"/>
      <c r="R605" s="2"/>
      <c r="S605" s="2"/>
      <c r="T605" s="2"/>
      <c r="U605" s="2"/>
      <c r="V605" s="2"/>
      <c r="W605" s="2"/>
      <c r="X605" s="2"/>
      <c r="Y605" s="2"/>
      <c r="Z605" s="2"/>
      <c r="AA605" s="2"/>
      <c r="AB605" s="2"/>
      <c r="AC605" s="2"/>
      <c r="AD605" s="2"/>
      <c r="AE605" s="2"/>
      <c r="AF605" s="2"/>
      <c r="AG605" s="2"/>
      <c r="AH605" s="2"/>
    </row>
    <row r="606" spans="1:34" ht="13.5" customHeight="1">
      <c r="A606" s="220"/>
      <c r="B606" s="2"/>
      <c r="C606" s="84"/>
      <c r="D606" s="84"/>
      <c r="E606" s="3"/>
      <c r="F606" s="8"/>
      <c r="G606" s="84"/>
      <c r="H606" s="84"/>
      <c r="I606" s="84"/>
      <c r="J606" s="84"/>
      <c r="K606" s="83"/>
      <c r="L606" s="2"/>
      <c r="M606" s="2"/>
      <c r="N606" s="2"/>
      <c r="O606" s="2"/>
      <c r="P606" s="164"/>
      <c r="Q606" s="2"/>
      <c r="R606" s="2"/>
      <c r="S606" s="2"/>
      <c r="T606" s="2"/>
      <c r="U606" s="2"/>
      <c r="V606" s="2"/>
      <c r="W606" s="2"/>
      <c r="X606" s="2"/>
      <c r="Y606" s="2"/>
      <c r="Z606" s="2"/>
      <c r="AA606" s="2"/>
      <c r="AB606" s="2"/>
      <c r="AC606" s="2"/>
      <c r="AD606" s="2"/>
      <c r="AE606" s="2"/>
      <c r="AF606" s="2"/>
      <c r="AG606" s="2"/>
      <c r="AH606" s="2"/>
    </row>
    <row r="607" spans="1:34" ht="13.5" customHeight="1">
      <c r="A607" s="220"/>
      <c r="B607" s="2"/>
      <c r="C607" s="84"/>
      <c r="D607" s="84"/>
      <c r="E607" s="3"/>
      <c r="F607" s="8"/>
      <c r="G607" s="84"/>
      <c r="H607" s="84"/>
      <c r="I607" s="84"/>
      <c r="J607" s="84"/>
      <c r="K607" s="83"/>
      <c r="L607" s="2"/>
      <c r="M607" s="2"/>
      <c r="N607" s="2"/>
      <c r="O607" s="2"/>
      <c r="P607" s="164"/>
      <c r="Q607" s="2"/>
      <c r="R607" s="2"/>
      <c r="S607" s="2"/>
      <c r="T607" s="2"/>
      <c r="U607" s="2"/>
      <c r="V607" s="2"/>
      <c r="W607" s="2"/>
      <c r="X607" s="2"/>
      <c r="Y607" s="2"/>
      <c r="Z607" s="2"/>
      <c r="AA607" s="2"/>
      <c r="AB607" s="2"/>
      <c r="AC607" s="2"/>
      <c r="AD607" s="2"/>
      <c r="AE607" s="2"/>
      <c r="AF607" s="2"/>
      <c r="AG607" s="2"/>
      <c r="AH607" s="2"/>
    </row>
    <row r="608" spans="1:34" ht="13.5" customHeight="1">
      <c r="A608" s="220"/>
      <c r="B608" s="2"/>
      <c r="C608" s="84"/>
      <c r="D608" s="84"/>
      <c r="E608" s="3"/>
      <c r="F608" s="8"/>
      <c r="G608" s="84"/>
      <c r="H608" s="84"/>
      <c r="I608" s="84"/>
      <c r="J608" s="84"/>
      <c r="K608" s="83"/>
      <c r="L608" s="2"/>
      <c r="M608" s="2"/>
      <c r="N608" s="2"/>
      <c r="O608" s="2"/>
      <c r="P608" s="164"/>
      <c r="Q608" s="2"/>
      <c r="R608" s="2"/>
      <c r="S608" s="2"/>
      <c r="T608" s="2"/>
      <c r="U608" s="2"/>
      <c r="V608" s="2"/>
      <c r="W608" s="2"/>
      <c r="X608" s="2"/>
      <c r="Y608" s="2"/>
      <c r="Z608" s="2"/>
      <c r="AA608" s="2"/>
      <c r="AB608" s="2"/>
      <c r="AC608" s="2"/>
      <c r="AD608" s="2"/>
      <c r="AE608" s="2"/>
      <c r="AF608" s="2"/>
      <c r="AG608" s="2"/>
      <c r="AH608" s="2"/>
    </row>
    <row r="609" spans="1:34" ht="13.5" customHeight="1">
      <c r="A609" s="220"/>
      <c r="B609" s="2"/>
      <c r="C609" s="84"/>
      <c r="D609" s="84"/>
      <c r="E609" s="3"/>
      <c r="F609" s="8"/>
      <c r="G609" s="84"/>
      <c r="H609" s="84"/>
      <c r="I609" s="84"/>
      <c r="J609" s="84"/>
      <c r="K609" s="83"/>
      <c r="L609" s="2"/>
      <c r="M609" s="2"/>
      <c r="N609" s="2"/>
      <c r="O609" s="2"/>
      <c r="P609" s="164"/>
      <c r="Q609" s="2"/>
      <c r="R609" s="2"/>
      <c r="S609" s="2"/>
      <c r="T609" s="2"/>
      <c r="U609" s="2"/>
      <c r="V609" s="2"/>
      <c r="W609" s="2"/>
      <c r="X609" s="2"/>
      <c r="Y609" s="2"/>
      <c r="Z609" s="2"/>
      <c r="AA609" s="2"/>
      <c r="AB609" s="2"/>
      <c r="AC609" s="2"/>
      <c r="AD609" s="2"/>
      <c r="AE609" s="2"/>
      <c r="AF609" s="2"/>
      <c r="AG609" s="2"/>
      <c r="AH609" s="2"/>
    </row>
    <row r="610" spans="1:34" ht="13.5" customHeight="1">
      <c r="A610" s="220"/>
      <c r="B610" s="2"/>
      <c r="C610" s="84"/>
      <c r="D610" s="84"/>
      <c r="E610" s="3"/>
      <c r="F610" s="8"/>
      <c r="G610" s="84"/>
      <c r="H610" s="84"/>
      <c r="I610" s="84"/>
      <c r="J610" s="84"/>
      <c r="K610" s="83"/>
      <c r="L610" s="2"/>
      <c r="M610" s="2"/>
      <c r="N610" s="2"/>
      <c r="O610" s="2"/>
      <c r="P610" s="164"/>
      <c r="Q610" s="2"/>
      <c r="R610" s="2"/>
      <c r="S610" s="2"/>
      <c r="T610" s="2"/>
      <c r="U610" s="2"/>
      <c r="V610" s="2"/>
      <c r="W610" s="2"/>
      <c r="X610" s="2"/>
      <c r="Y610" s="2"/>
      <c r="Z610" s="2"/>
      <c r="AA610" s="2"/>
      <c r="AB610" s="2"/>
      <c r="AC610" s="2"/>
      <c r="AD610" s="2"/>
      <c r="AE610" s="2"/>
      <c r="AF610" s="2"/>
      <c r="AG610" s="2"/>
      <c r="AH610" s="2"/>
    </row>
    <row r="611" spans="1:34" ht="13.5" customHeight="1">
      <c r="A611" s="220"/>
      <c r="B611" s="2"/>
      <c r="C611" s="84"/>
      <c r="D611" s="84"/>
      <c r="E611" s="3"/>
      <c r="F611" s="8"/>
      <c r="G611" s="84"/>
      <c r="H611" s="84"/>
      <c r="I611" s="84"/>
      <c r="J611" s="84"/>
      <c r="K611" s="83"/>
      <c r="L611" s="2"/>
      <c r="M611" s="2"/>
      <c r="N611" s="2"/>
      <c r="O611" s="2"/>
      <c r="P611" s="164"/>
      <c r="Q611" s="2"/>
      <c r="R611" s="2"/>
      <c r="S611" s="2"/>
      <c r="T611" s="2"/>
      <c r="U611" s="2"/>
      <c r="V611" s="2"/>
      <c r="W611" s="2"/>
      <c r="X611" s="2"/>
      <c r="Y611" s="2"/>
      <c r="Z611" s="2"/>
      <c r="AA611" s="2"/>
      <c r="AB611" s="2"/>
      <c r="AC611" s="2"/>
      <c r="AD611" s="2"/>
      <c r="AE611" s="2"/>
      <c r="AF611" s="2"/>
      <c r="AG611" s="2"/>
      <c r="AH611" s="2"/>
    </row>
    <row r="612" spans="1:34" ht="13.5" customHeight="1">
      <c r="A612" s="220"/>
      <c r="B612" s="2"/>
      <c r="C612" s="84"/>
      <c r="D612" s="84"/>
      <c r="E612" s="3"/>
      <c r="F612" s="8"/>
      <c r="G612" s="84"/>
      <c r="H612" s="84"/>
      <c r="I612" s="84"/>
      <c r="J612" s="84"/>
      <c r="K612" s="83"/>
      <c r="L612" s="2"/>
      <c r="M612" s="2"/>
      <c r="N612" s="2"/>
      <c r="O612" s="2"/>
      <c r="P612" s="164"/>
      <c r="Q612" s="2"/>
      <c r="R612" s="2"/>
      <c r="S612" s="2"/>
      <c r="T612" s="2"/>
      <c r="U612" s="2"/>
      <c r="V612" s="2"/>
      <c r="W612" s="2"/>
      <c r="X612" s="2"/>
      <c r="Y612" s="2"/>
      <c r="Z612" s="2"/>
      <c r="AA612" s="2"/>
      <c r="AB612" s="2"/>
      <c r="AC612" s="2"/>
      <c r="AD612" s="2"/>
      <c r="AE612" s="2"/>
      <c r="AF612" s="2"/>
      <c r="AG612" s="2"/>
      <c r="AH612" s="2"/>
    </row>
    <row r="613" spans="1:34" ht="13.5" customHeight="1">
      <c r="A613" s="220"/>
      <c r="B613" s="2"/>
      <c r="C613" s="84"/>
      <c r="D613" s="84"/>
      <c r="E613" s="3"/>
      <c r="F613" s="8"/>
      <c r="G613" s="84"/>
      <c r="H613" s="84"/>
      <c r="I613" s="84"/>
      <c r="J613" s="84"/>
      <c r="K613" s="83"/>
      <c r="L613" s="2"/>
      <c r="M613" s="2"/>
      <c r="N613" s="2"/>
      <c r="O613" s="2"/>
      <c r="P613" s="164"/>
      <c r="Q613" s="2"/>
      <c r="R613" s="2"/>
      <c r="S613" s="2"/>
      <c r="T613" s="2"/>
      <c r="U613" s="2"/>
      <c r="V613" s="2"/>
      <c r="W613" s="2"/>
      <c r="X613" s="2"/>
      <c r="Y613" s="2"/>
      <c r="Z613" s="2"/>
      <c r="AA613" s="2"/>
      <c r="AB613" s="2"/>
      <c r="AC613" s="2"/>
      <c r="AD613" s="2"/>
      <c r="AE613" s="2"/>
      <c r="AF613" s="2"/>
      <c r="AG613" s="2"/>
      <c r="AH613" s="2"/>
    </row>
    <row r="614" spans="1:34" ht="13.5" customHeight="1">
      <c r="A614" s="220"/>
      <c r="B614" s="2"/>
      <c r="C614" s="84"/>
      <c r="D614" s="84"/>
      <c r="E614" s="3"/>
      <c r="F614" s="8"/>
      <c r="G614" s="84"/>
      <c r="H614" s="84"/>
      <c r="I614" s="84"/>
      <c r="J614" s="84"/>
      <c r="K614" s="83"/>
      <c r="L614" s="2"/>
      <c r="M614" s="2"/>
      <c r="N614" s="2"/>
      <c r="O614" s="2"/>
      <c r="P614" s="164"/>
      <c r="Q614" s="2"/>
      <c r="R614" s="2"/>
      <c r="S614" s="2"/>
      <c r="T614" s="2"/>
      <c r="U614" s="2"/>
      <c r="V614" s="2"/>
      <c r="W614" s="2"/>
      <c r="X614" s="2"/>
      <c r="Y614" s="2"/>
      <c r="Z614" s="2"/>
      <c r="AA614" s="2"/>
      <c r="AB614" s="2"/>
      <c r="AC614" s="2"/>
      <c r="AD614" s="2"/>
      <c r="AE614" s="2"/>
      <c r="AF614" s="2"/>
      <c r="AG614" s="2"/>
      <c r="AH614" s="2"/>
    </row>
    <row r="615" spans="1:34" ht="13.5" customHeight="1">
      <c r="A615" s="220"/>
      <c r="B615" s="2"/>
      <c r="C615" s="84"/>
      <c r="D615" s="84"/>
      <c r="E615" s="3"/>
      <c r="F615" s="8"/>
      <c r="G615" s="84"/>
      <c r="H615" s="84"/>
      <c r="I615" s="84"/>
      <c r="J615" s="84"/>
      <c r="K615" s="83"/>
      <c r="L615" s="2"/>
      <c r="M615" s="2"/>
      <c r="N615" s="2"/>
      <c r="O615" s="2"/>
      <c r="P615" s="164"/>
      <c r="Q615" s="2"/>
      <c r="R615" s="2"/>
      <c r="S615" s="2"/>
      <c r="T615" s="2"/>
      <c r="U615" s="2"/>
      <c r="V615" s="2"/>
      <c r="W615" s="2"/>
      <c r="X615" s="2"/>
      <c r="Y615" s="2"/>
      <c r="Z615" s="2"/>
      <c r="AA615" s="2"/>
      <c r="AB615" s="2"/>
      <c r="AC615" s="2"/>
      <c r="AD615" s="2"/>
      <c r="AE615" s="2"/>
      <c r="AF615" s="2"/>
      <c r="AG615" s="2"/>
      <c r="AH615" s="2"/>
    </row>
    <row r="616" spans="1:34" ht="13.5" customHeight="1">
      <c r="A616" s="220"/>
      <c r="B616" s="2"/>
      <c r="C616" s="84"/>
      <c r="D616" s="84"/>
      <c r="E616" s="3"/>
      <c r="F616" s="8"/>
      <c r="G616" s="84"/>
      <c r="H616" s="84"/>
      <c r="I616" s="84"/>
      <c r="J616" s="84"/>
      <c r="K616" s="83"/>
      <c r="L616" s="2"/>
      <c r="M616" s="2"/>
      <c r="N616" s="2"/>
      <c r="O616" s="2"/>
      <c r="P616" s="164"/>
      <c r="Q616" s="2"/>
      <c r="R616" s="2"/>
      <c r="S616" s="2"/>
      <c r="T616" s="2"/>
      <c r="U616" s="2"/>
      <c r="V616" s="2"/>
      <c r="W616" s="2"/>
      <c r="X616" s="2"/>
      <c r="Y616" s="2"/>
      <c r="Z616" s="2"/>
      <c r="AA616" s="2"/>
      <c r="AB616" s="2"/>
      <c r="AC616" s="2"/>
      <c r="AD616" s="2"/>
      <c r="AE616" s="2"/>
      <c r="AF616" s="2"/>
      <c r="AG616" s="2"/>
      <c r="AH616" s="2"/>
    </row>
    <row r="617" spans="1:34" ht="13.5" customHeight="1">
      <c r="A617" s="220"/>
      <c r="B617" s="2"/>
      <c r="C617" s="84"/>
      <c r="D617" s="84"/>
      <c r="E617" s="3"/>
      <c r="F617" s="8"/>
      <c r="G617" s="84"/>
      <c r="H617" s="84"/>
      <c r="I617" s="84"/>
      <c r="J617" s="84"/>
      <c r="K617" s="83"/>
      <c r="L617" s="2"/>
      <c r="M617" s="2"/>
      <c r="N617" s="2"/>
      <c r="O617" s="2"/>
      <c r="P617" s="164"/>
      <c r="Q617" s="2"/>
      <c r="R617" s="2"/>
      <c r="S617" s="2"/>
      <c r="T617" s="2"/>
      <c r="U617" s="2"/>
      <c r="V617" s="2"/>
      <c r="W617" s="2"/>
      <c r="X617" s="2"/>
      <c r="Y617" s="2"/>
      <c r="Z617" s="2"/>
      <c r="AA617" s="2"/>
      <c r="AB617" s="2"/>
      <c r="AC617" s="2"/>
      <c r="AD617" s="2"/>
      <c r="AE617" s="2"/>
      <c r="AF617" s="2"/>
      <c r="AG617" s="2"/>
      <c r="AH617" s="2"/>
    </row>
    <row r="618" spans="1:34" ht="13.5" customHeight="1">
      <c r="A618" s="220"/>
      <c r="B618" s="2"/>
      <c r="C618" s="84"/>
      <c r="D618" s="84"/>
      <c r="E618" s="3"/>
      <c r="F618" s="8"/>
      <c r="G618" s="84"/>
      <c r="H618" s="84"/>
      <c r="I618" s="84"/>
      <c r="J618" s="84"/>
      <c r="K618" s="83"/>
      <c r="L618" s="2"/>
      <c r="M618" s="2"/>
      <c r="N618" s="2"/>
      <c r="O618" s="2"/>
      <c r="P618" s="164"/>
      <c r="Q618" s="2"/>
      <c r="R618" s="2"/>
      <c r="S618" s="2"/>
      <c r="T618" s="2"/>
      <c r="U618" s="2"/>
      <c r="V618" s="2"/>
      <c r="W618" s="2"/>
      <c r="X618" s="2"/>
      <c r="Y618" s="2"/>
      <c r="Z618" s="2"/>
      <c r="AA618" s="2"/>
      <c r="AB618" s="2"/>
      <c r="AC618" s="2"/>
      <c r="AD618" s="2"/>
      <c r="AE618" s="2"/>
      <c r="AF618" s="2"/>
      <c r="AG618" s="2"/>
      <c r="AH618" s="2"/>
    </row>
    <row r="619" spans="1:34" ht="13.5" customHeight="1">
      <c r="A619" s="220"/>
      <c r="B619" s="2"/>
      <c r="C619" s="84"/>
      <c r="D619" s="84"/>
      <c r="E619" s="3"/>
      <c r="F619" s="8"/>
      <c r="G619" s="84"/>
      <c r="H619" s="84"/>
      <c r="I619" s="84"/>
      <c r="J619" s="84"/>
      <c r="K619" s="83"/>
      <c r="L619" s="2"/>
      <c r="M619" s="2"/>
      <c r="N619" s="2"/>
      <c r="O619" s="2"/>
      <c r="P619" s="164"/>
      <c r="Q619" s="2"/>
      <c r="R619" s="2"/>
      <c r="S619" s="2"/>
      <c r="T619" s="2"/>
      <c r="U619" s="2"/>
      <c r="V619" s="2"/>
      <c r="W619" s="2"/>
      <c r="X619" s="2"/>
      <c r="Y619" s="2"/>
      <c r="Z619" s="2"/>
      <c r="AA619" s="2"/>
      <c r="AB619" s="2"/>
      <c r="AC619" s="2"/>
      <c r="AD619" s="2"/>
      <c r="AE619" s="2"/>
      <c r="AF619" s="2"/>
      <c r="AG619" s="2"/>
      <c r="AH619" s="2"/>
    </row>
    <row r="620" spans="1:34" ht="13.5" customHeight="1">
      <c r="A620" s="220"/>
      <c r="B620" s="2"/>
      <c r="C620" s="84"/>
      <c r="D620" s="84"/>
      <c r="E620" s="3"/>
      <c r="F620" s="8"/>
      <c r="G620" s="84"/>
      <c r="H620" s="84"/>
      <c r="I620" s="84"/>
      <c r="J620" s="84"/>
      <c r="K620" s="83"/>
      <c r="L620" s="2"/>
      <c r="M620" s="2"/>
      <c r="N620" s="2"/>
      <c r="O620" s="2"/>
      <c r="P620" s="164"/>
      <c r="Q620" s="2"/>
      <c r="R620" s="2"/>
      <c r="S620" s="2"/>
      <c r="T620" s="2"/>
      <c r="U620" s="2"/>
      <c r="V620" s="2"/>
      <c r="W620" s="2"/>
      <c r="X620" s="2"/>
      <c r="Y620" s="2"/>
      <c r="Z620" s="2"/>
      <c r="AA620" s="2"/>
      <c r="AB620" s="2"/>
      <c r="AC620" s="2"/>
      <c r="AD620" s="2"/>
      <c r="AE620" s="2"/>
      <c r="AF620" s="2"/>
      <c r="AG620" s="2"/>
      <c r="AH620" s="2"/>
    </row>
    <row r="621" spans="1:34" ht="13.5" customHeight="1">
      <c r="A621" s="220"/>
      <c r="B621" s="2"/>
      <c r="C621" s="84"/>
      <c r="D621" s="84"/>
      <c r="E621" s="3"/>
      <c r="F621" s="8"/>
      <c r="G621" s="84"/>
      <c r="H621" s="84"/>
      <c r="I621" s="84"/>
      <c r="J621" s="84"/>
      <c r="K621" s="83"/>
      <c r="L621" s="2"/>
      <c r="M621" s="2"/>
      <c r="N621" s="2"/>
      <c r="O621" s="2"/>
      <c r="P621" s="164"/>
      <c r="Q621" s="2"/>
      <c r="R621" s="2"/>
      <c r="S621" s="2"/>
      <c r="T621" s="2"/>
      <c r="U621" s="2"/>
      <c r="V621" s="2"/>
      <c r="W621" s="2"/>
      <c r="X621" s="2"/>
      <c r="Y621" s="2"/>
      <c r="Z621" s="2"/>
      <c r="AA621" s="2"/>
      <c r="AB621" s="2"/>
      <c r="AC621" s="2"/>
      <c r="AD621" s="2"/>
      <c r="AE621" s="2"/>
      <c r="AF621" s="2"/>
      <c r="AG621" s="2"/>
      <c r="AH621" s="2"/>
    </row>
    <row r="622" spans="1:34" ht="13.5" customHeight="1">
      <c r="A622" s="220"/>
      <c r="B622" s="2"/>
      <c r="C622" s="84"/>
      <c r="D622" s="84"/>
      <c r="E622" s="3"/>
      <c r="F622" s="8"/>
      <c r="G622" s="84"/>
      <c r="H622" s="84"/>
      <c r="I622" s="84"/>
      <c r="J622" s="84"/>
      <c r="K622" s="83"/>
      <c r="L622" s="2"/>
      <c r="M622" s="2"/>
      <c r="N622" s="2"/>
      <c r="O622" s="2"/>
      <c r="P622" s="164"/>
      <c r="Q622" s="2"/>
      <c r="R622" s="2"/>
      <c r="S622" s="2"/>
      <c r="T622" s="2"/>
      <c r="U622" s="2"/>
      <c r="V622" s="2"/>
      <c r="W622" s="2"/>
      <c r="X622" s="2"/>
      <c r="Y622" s="2"/>
      <c r="Z622" s="2"/>
      <c r="AA622" s="2"/>
      <c r="AB622" s="2"/>
      <c r="AC622" s="2"/>
      <c r="AD622" s="2"/>
      <c r="AE622" s="2"/>
      <c r="AF622" s="2"/>
      <c r="AG622" s="2"/>
      <c r="AH622" s="2"/>
    </row>
    <row r="623" spans="1:34" ht="13.5" customHeight="1">
      <c r="A623" s="220"/>
      <c r="B623" s="2"/>
      <c r="C623" s="84"/>
      <c r="D623" s="84"/>
      <c r="E623" s="3"/>
      <c r="F623" s="8"/>
      <c r="G623" s="84"/>
      <c r="H623" s="84"/>
      <c r="I623" s="84"/>
      <c r="J623" s="84"/>
      <c r="K623" s="83"/>
      <c r="L623" s="2"/>
      <c r="M623" s="2"/>
      <c r="N623" s="2"/>
      <c r="O623" s="2"/>
      <c r="P623" s="164"/>
      <c r="Q623" s="2"/>
      <c r="R623" s="2"/>
      <c r="S623" s="2"/>
      <c r="T623" s="2"/>
      <c r="U623" s="2"/>
      <c r="V623" s="2"/>
      <c r="W623" s="2"/>
      <c r="X623" s="2"/>
      <c r="Y623" s="2"/>
      <c r="Z623" s="2"/>
      <c r="AA623" s="2"/>
      <c r="AB623" s="2"/>
      <c r="AC623" s="2"/>
      <c r="AD623" s="2"/>
      <c r="AE623" s="2"/>
      <c r="AF623" s="2"/>
      <c r="AG623" s="2"/>
      <c r="AH623" s="2"/>
    </row>
    <row r="624" spans="1:34" ht="13.5" customHeight="1">
      <c r="A624" s="220"/>
      <c r="B624" s="2"/>
      <c r="C624" s="84"/>
      <c r="D624" s="84"/>
      <c r="E624" s="3"/>
      <c r="F624" s="8"/>
      <c r="G624" s="84"/>
      <c r="H624" s="84"/>
      <c r="I624" s="84"/>
      <c r="J624" s="84"/>
      <c r="K624" s="83"/>
      <c r="L624" s="2"/>
      <c r="M624" s="2"/>
      <c r="N624" s="2"/>
      <c r="O624" s="2"/>
      <c r="P624" s="164"/>
      <c r="Q624" s="2"/>
      <c r="R624" s="2"/>
      <c r="S624" s="2"/>
      <c r="T624" s="2"/>
      <c r="U624" s="2"/>
      <c r="V624" s="2"/>
      <c r="W624" s="2"/>
      <c r="X624" s="2"/>
      <c r="Y624" s="2"/>
      <c r="Z624" s="2"/>
      <c r="AA624" s="2"/>
      <c r="AB624" s="2"/>
      <c r="AC624" s="2"/>
      <c r="AD624" s="2"/>
      <c r="AE624" s="2"/>
      <c r="AF624" s="2"/>
      <c r="AG624" s="2"/>
      <c r="AH624" s="2"/>
    </row>
    <row r="625" spans="1:34" ht="13.5" customHeight="1">
      <c r="A625" s="220"/>
      <c r="B625" s="2"/>
      <c r="C625" s="84"/>
      <c r="D625" s="84"/>
      <c r="E625" s="3"/>
      <c r="F625" s="8"/>
      <c r="G625" s="84"/>
      <c r="H625" s="84"/>
      <c r="I625" s="84"/>
      <c r="J625" s="84"/>
      <c r="K625" s="83"/>
      <c r="L625" s="2"/>
      <c r="M625" s="2"/>
      <c r="N625" s="2"/>
      <c r="O625" s="2"/>
      <c r="P625" s="164"/>
      <c r="Q625" s="2"/>
      <c r="R625" s="2"/>
      <c r="S625" s="2"/>
      <c r="T625" s="2"/>
      <c r="U625" s="2"/>
      <c r="V625" s="2"/>
      <c r="W625" s="2"/>
      <c r="X625" s="2"/>
      <c r="Y625" s="2"/>
      <c r="Z625" s="2"/>
      <c r="AA625" s="2"/>
      <c r="AB625" s="2"/>
      <c r="AC625" s="2"/>
      <c r="AD625" s="2"/>
      <c r="AE625" s="2"/>
      <c r="AF625" s="2"/>
      <c r="AG625" s="2"/>
      <c r="AH625" s="2"/>
    </row>
    <row r="626" spans="1:34" ht="13.5" customHeight="1">
      <c r="A626" s="220"/>
      <c r="B626" s="2"/>
      <c r="C626" s="84"/>
      <c r="D626" s="84"/>
      <c r="E626" s="3"/>
      <c r="F626" s="8"/>
      <c r="G626" s="84"/>
      <c r="H626" s="84"/>
      <c r="I626" s="84"/>
      <c r="J626" s="84"/>
      <c r="K626" s="83"/>
      <c r="L626" s="2"/>
      <c r="M626" s="2"/>
      <c r="N626" s="2"/>
      <c r="O626" s="2"/>
      <c r="P626" s="164"/>
      <c r="Q626" s="2"/>
      <c r="R626" s="2"/>
      <c r="S626" s="2"/>
      <c r="T626" s="2"/>
      <c r="U626" s="2"/>
      <c r="V626" s="2"/>
      <c r="W626" s="2"/>
      <c r="X626" s="2"/>
      <c r="Y626" s="2"/>
      <c r="Z626" s="2"/>
      <c r="AA626" s="2"/>
      <c r="AB626" s="2"/>
      <c r="AC626" s="2"/>
      <c r="AD626" s="2"/>
      <c r="AE626" s="2"/>
      <c r="AF626" s="2"/>
      <c r="AG626" s="2"/>
      <c r="AH626" s="2"/>
    </row>
    <row r="627" spans="1:34" ht="13.5" customHeight="1">
      <c r="A627" s="220"/>
      <c r="B627" s="2"/>
      <c r="C627" s="84"/>
      <c r="D627" s="84"/>
      <c r="E627" s="3"/>
      <c r="F627" s="8"/>
      <c r="G627" s="84"/>
      <c r="H627" s="84"/>
      <c r="I627" s="84"/>
      <c r="J627" s="84"/>
      <c r="K627" s="83"/>
      <c r="L627" s="2"/>
      <c r="M627" s="2"/>
      <c r="N627" s="2"/>
      <c r="O627" s="2"/>
      <c r="P627" s="164"/>
      <c r="Q627" s="2"/>
      <c r="R627" s="2"/>
      <c r="S627" s="2"/>
      <c r="T627" s="2"/>
      <c r="U627" s="2"/>
      <c r="V627" s="2"/>
      <c r="W627" s="2"/>
      <c r="X627" s="2"/>
      <c r="Y627" s="2"/>
      <c r="Z627" s="2"/>
      <c r="AA627" s="2"/>
      <c r="AB627" s="2"/>
      <c r="AC627" s="2"/>
      <c r="AD627" s="2"/>
      <c r="AE627" s="2"/>
      <c r="AF627" s="2"/>
      <c r="AG627" s="2"/>
      <c r="AH627" s="2"/>
    </row>
    <row r="628" spans="1:34" ht="13.5" customHeight="1">
      <c r="A628" s="220"/>
      <c r="B628" s="2"/>
      <c r="C628" s="84"/>
      <c r="D628" s="84"/>
      <c r="E628" s="3"/>
      <c r="F628" s="8"/>
      <c r="G628" s="84"/>
      <c r="H628" s="84"/>
      <c r="I628" s="84"/>
      <c r="J628" s="84"/>
      <c r="K628" s="83"/>
      <c r="L628" s="2"/>
      <c r="M628" s="2"/>
      <c r="N628" s="2"/>
      <c r="O628" s="2"/>
      <c r="P628" s="164"/>
      <c r="Q628" s="2"/>
      <c r="R628" s="2"/>
      <c r="S628" s="2"/>
      <c r="T628" s="2"/>
      <c r="U628" s="2"/>
      <c r="V628" s="2"/>
      <c r="W628" s="2"/>
      <c r="X628" s="2"/>
      <c r="Y628" s="2"/>
      <c r="Z628" s="2"/>
      <c r="AA628" s="2"/>
      <c r="AB628" s="2"/>
      <c r="AC628" s="2"/>
      <c r="AD628" s="2"/>
      <c r="AE628" s="2"/>
      <c r="AF628" s="2"/>
      <c r="AG628" s="2"/>
      <c r="AH628" s="2"/>
    </row>
    <row r="629" spans="1:34" ht="13.5" customHeight="1">
      <c r="A629" s="220"/>
      <c r="B629" s="2"/>
      <c r="C629" s="84"/>
      <c r="D629" s="84"/>
      <c r="E629" s="3"/>
      <c r="F629" s="8"/>
      <c r="G629" s="84"/>
      <c r="H629" s="84"/>
      <c r="I629" s="84"/>
      <c r="J629" s="84"/>
      <c r="K629" s="83"/>
      <c r="L629" s="2"/>
      <c r="M629" s="2"/>
      <c r="N629" s="2"/>
      <c r="O629" s="2"/>
      <c r="P629" s="164"/>
      <c r="Q629" s="2"/>
      <c r="R629" s="2"/>
      <c r="S629" s="2"/>
      <c r="T629" s="2"/>
      <c r="U629" s="2"/>
      <c r="V629" s="2"/>
      <c r="W629" s="2"/>
      <c r="X629" s="2"/>
      <c r="Y629" s="2"/>
      <c r="Z629" s="2"/>
      <c r="AA629" s="2"/>
      <c r="AB629" s="2"/>
      <c r="AC629" s="2"/>
      <c r="AD629" s="2"/>
      <c r="AE629" s="2"/>
      <c r="AF629" s="2"/>
      <c r="AG629" s="2"/>
      <c r="AH629" s="2"/>
    </row>
    <row r="630" spans="1:34" ht="13.5" customHeight="1">
      <c r="A630" s="220"/>
      <c r="B630" s="2"/>
      <c r="C630" s="84"/>
      <c r="D630" s="84"/>
      <c r="E630" s="3"/>
      <c r="F630" s="8"/>
      <c r="G630" s="84"/>
      <c r="H630" s="84"/>
      <c r="I630" s="84"/>
      <c r="J630" s="84"/>
      <c r="K630" s="83"/>
      <c r="L630" s="2"/>
      <c r="M630" s="2"/>
      <c r="N630" s="2"/>
      <c r="O630" s="2"/>
      <c r="P630" s="164"/>
      <c r="Q630" s="2"/>
      <c r="R630" s="2"/>
      <c r="S630" s="2"/>
      <c r="T630" s="2"/>
      <c r="U630" s="2"/>
      <c r="V630" s="2"/>
      <c r="W630" s="2"/>
      <c r="X630" s="2"/>
      <c r="Y630" s="2"/>
      <c r="Z630" s="2"/>
      <c r="AA630" s="2"/>
      <c r="AB630" s="2"/>
      <c r="AC630" s="2"/>
      <c r="AD630" s="2"/>
      <c r="AE630" s="2"/>
      <c r="AF630" s="2"/>
      <c r="AG630" s="2"/>
      <c r="AH630" s="2"/>
    </row>
    <row r="631" spans="1:34" ht="13.5" customHeight="1">
      <c r="A631" s="220"/>
      <c r="B631" s="2"/>
      <c r="C631" s="84"/>
      <c r="D631" s="84"/>
      <c r="E631" s="3"/>
      <c r="F631" s="8"/>
      <c r="G631" s="84"/>
      <c r="H631" s="84"/>
      <c r="I631" s="84"/>
      <c r="J631" s="84"/>
      <c r="K631" s="83"/>
      <c r="L631" s="2"/>
      <c r="M631" s="2"/>
      <c r="N631" s="2"/>
      <c r="O631" s="2"/>
      <c r="P631" s="164"/>
      <c r="Q631" s="2"/>
      <c r="R631" s="2"/>
      <c r="S631" s="2"/>
      <c r="T631" s="2"/>
      <c r="U631" s="2"/>
      <c r="V631" s="2"/>
      <c r="W631" s="2"/>
      <c r="X631" s="2"/>
      <c r="Y631" s="2"/>
      <c r="Z631" s="2"/>
      <c r="AA631" s="2"/>
      <c r="AB631" s="2"/>
      <c r="AC631" s="2"/>
      <c r="AD631" s="2"/>
      <c r="AE631" s="2"/>
      <c r="AF631" s="2"/>
      <c r="AG631" s="2"/>
      <c r="AH631" s="2"/>
    </row>
    <row r="632" spans="1:34" ht="13.5" customHeight="1">
      <c r="A632" s="220"/>
      <c r="B632" s="2"/>
      <c r="C632" s="84"/>
      <c r="D632" s="84"/>
      <c r="E632" s="3"/>
      <c r="F632" s="8"/>
      <c r="G632" s="84"/>
      <c r="H632" s="84"/>
      <c r="I632" s="84"/>
      <c r="J632" s="84"/>
      <c r="K632" s="83"/>
      <c r="L632" s="2"/>
      <c r="M632" s="2"/>
      <c r="N632" s="2"/>
      <c r="O632" s="2"/>
      <c r="P632" s="164"/>
      <c r="Q632" s="2"/>
      <c r="R632" s="2"/>
      <c r="S632" s="2"/>
      <c r="T632" s="2"/>
      <c r="U632" s="2"/>
      <c r="V632" s="2"/>
      <c r="W632" s="2"/>
      <c r="X632" s="2"/>
      <c r="Y632" s="2"/>
      <c r="Z632" s="2"/>
      <c r="AA632" s="2"/>
      <c r="AB632" s="2"/>
      <c r="AC632" s="2"/>
      <c r="AD632" s="2"/>
      <c r="AE632" s="2"/>
      <c r="AF632" s="2"/>
      <c r="AG632" s="2"/>
      <c r="AH632" s="2"/>
    </row>
    <row r="633" spans="1:34" ht="13.5" customHeight="1">
      <c r="A633" s="220"/>
      <c r="B633" s="2"/>
      <c r="C633" s="84"/>
      <c r="D633" s="84"/>
      <c r="E633" s="3"/>
      <c r="F633" s="8"/>
      <c r="G633" s="84"/>
      <c r="H633" s="84"/>
      <c r="I633" s="84"/>
      <c r="J633" s="84"/>
      <c r="K633" s="83"/>
      <c r="L633" s="2"/>
      <c r="M633" s="2"/>
      <c r="N633" s="2"/>
      <c r="O633" s="2"/>
      <c r="P633" s="164"/>
      <c r="Q633" s="2"/>
      <c r="R633" s="2"/>
      <c r="S633" s="2"/>
      <c r="T633" s="2"/>
      <c r="U633" s="2"/>
      <c r="V633" s="2"/>
      <c r="W633" s="2"/>
      <c r="X633" s="2"/>
      <c r="Y633" s="2"/>
      <c r="Z633" s="2"/>
      <c r="AA633" s="2"/>
      <c r="AB633" s="2"/>
      <c r="AC633" s="2"/>
      <c r="AD633" s="2"/>
      <c r="AE633" s="2"/>
      <c r="AF633" s="2"/>
      <c r="AG633" s="2"/>
      <c r="AH633" s="2"/>
    </row>
    <row r="634" spans="1:34" ht="13.5" customHeight="1">
      <c r="A634" s="220"/>
      <c r="B634" s="2"/>
      <c r="C634" s="84"/>
      <c r="D634" s="84"/>
      <c r="E634" s="3"/>
      <c r="F634" s="8"/>
      <c r="G634" s="84"/>
      <c r="H634" s="84"/>
      <c r="I634" s="84"/>
      <c r="J634" s="84"/>
      <c r="K634" s="83"/>
      <c r="L634" s="2"/>
      <c r="M634" s="2"/>
      <c r="N634" s="2"/>
      <c r="O634" s="2"/>
      <c r="P634" s="164"/>
      <c r="Q634" s="2"/>
      <c r="R634" s="2"/>
      <c r="S634" s="2"/>
      <c r="T634" s="2"/>
      <c r="U634" s="2"/>
      <c r="V634" s="2"/>
      <c r="W634" s="2"/>
      <c r="X634" s="2"/>
      <c r="Y634" s="2"/>
      <c r="Z634" s="2"/>
      <c r="AA634" s="2"/>
      <c r="AB634" s="2"/>
      <c r="AC634" s="2"/>
      <c r="AD634" s="2"/>
      <c r="AE634" s="2"/>
      <c r="AF634" s="2"/>
      <c r="AG634" s="2"/>
      <c r="AH634" s="2"/>
    </row>
    <row r="635" spans="1:34" ht="13.5" customHeight="1">
      <c r="A635" s="220"/>
      <c r="B635" s="2"/>
      <c r="C635" s="84"/>
      <c r="D635" s="84"/>
      <c r="E635" s="3"/>
      <c r="F635" s="8"/>
      <c r="G635" s="84"/>
      <c r="H635" s="84"/>
      <c r="I635" s="84"/>
      <c r="J635" s="84"/>
      <c r="K635" s="83"/>
      <c r="L635" s="2"/>
      <c r="M635" s="2"/>
      <c r="N635" s="2"/>
      <c r="O635" s="2"/>
      <c r="P635" s="164"/>
      <c r="Q635" s="2"/>
      <c r="R635" s="2"/>
      <c r="S635" s="2"/>
      <c r="T635" s="2"/>
      <c r="U635" s="2"/>
      <c r="V635" s="2"/>
      <c r="W635" s="2"/>
      <c r="X635" s="2"/>
      <c r="Y635" s="2"/>
      <c r="Z635" s="2"/>
      <c r="AA635" s="2"/>
      <c r="AB635" s="2"/>
      <c r="AC635" s="2"/>
      <c r="AD635" s="2"/>
      <c r="AE635" s="2"/>
      <c r="AF635" s="2"/>
      <c r="AG635" s="2"/>
      <c r="AH635" s="2"/>
    </row>
    <row r="636" spans="1:34" ht="13.5" customHeight="1">
      <c r="A636" s="220"/>
      <c r="B636" s="2"/>
      <c r="C636" s="84"/>
      <c r="D636" s="84"/>
      <c r="E636" s="3"/>
      <c r="F636" s="8"/>
      <c r="G636" s="84"/>
      <c r="H636" s="84"/>
      <c r="I636" s="84"/>
      <c r="J636" s="84"/>
      <c r="K636" s="83"/>
      <c r="L636" s="2"/>
      <c r="M636" s="2"/>
      <c r="N636" s="2"/>
      <c r="O636" s="2"/>
      <c r="P636" s="164"/>
      <c r="Q636" s="2"/>
      <c r="R636" s="2"/>
      <c r="S636" s="2"/>
      <c r="T636" s="2"/>
      <c r="U636" s="2"/>
      <c r="V636" s="2"/>
      <c r="W636" s="2"/>
      <c r="X636" s="2"/>
      <c r="Y636" s="2"/>
      <c r="Z636" s="2"/>
      <c r="AA636" s="2"/>
      <c r="AB636" s="2"/>
      <c r="AC636" s="2"/>
      <c r="AD636" s="2"/>
      <c r="AE636" s="2"/>
      <c r="AF636" s="2"/>
      <c r="AG636" s="2"/>
      <c r="AH636" s="2"/>
    </row>
    <row r="637" spans="1:34" ht="13.5" customHeight="1">
      <c r="A637" s="220"/>
      <c r="B637" s="2"/>
      <c r="C637" s="84"/>
      <c r="D637" s="84"/>
      <c r="E637" s="3"/>
      <c r="F637" s="8"/>
      <c r="G637" s="84"/>
      <c r="H637" s="84"/>
      <c r="I637" s="84"/>
      <c r="J637" s="84"/>
      <c r="K637" s="83"/>
      <c r="L637" s="2"/>
      <c r="M637" s="2"/>
      <c r="N637" s="2"/>
      <c r="O637" s="2"/>
      <c r="P637" s="164"/>
      <c r="Q637" s="2"/>
      <c r="R637" s="2"/>
      <c r="S637" s="2"/>
      <c r="T637" s="2"/>
      <c r="U637" s="2"/>
      <c r="V637" s="2"/>
      <c r="W637" s="2"/>
      <c r="X637" s="2"/>
      <c r="Y637" s="2"/>
      <c r="Z637" s="2"/>
      <c r="AA637" s="2"/>
      <c r="AB637" s="2"/>
      <c r="AC637" s="2"/>
      <c r="AD637" s="2"/>
      <c r="AE637" s="2"/>
      <c r="AF637" s="2"/>
      <c r="AG637" s="2"/>
      <c r="AH637" s="2"/>
    </row>
    <row r="638" spans="1:34" ht="13.5" customHeight="1">
      <c r="A638" s="220"/>
      <c r="B638" s="2"/>
      <c r="C638" s="84"/>
      <c r="D638" s="84"/>
      <c r="E638" s="3"/>
      <c r="F638" s="8"/>
      <c r="G638" s="84"/>
      <c r="H638" s="84"/>
      <c r="I638" s="84"/>
      <c r="J638" s="84"/>
      <c r="K638" s="83"/>
      <c r="L638" s="2"/>
      <c r="M638" s="2"/>
      <c r="N638" s="2"/>
      <c r="O638" s="2"/>
      <c r="P638" s="164"/>
      <c r="Q638" s="2"/>
      <c r="R638" s="2"/>
      <c r="S638" s="2"/>
      <c r="T638" s="2"/>
      <c r="U638" s="2"/>
      <c r="V638" s="2"/>
      <c r="W638" s="2"/>
      <c r="X638" s="2"/>
      <c r="Y638" s="2"/>
      <c r="Z638" s="2"/>
      <c r="AA638" s="2"/>
      <c r="AB638" s="2"/>
      <c r="AC638" s="2"/>
      <c r="AD638" s="2"/>
      <c r="AE638" s="2"/>
      <c r="AF638" s="2"/>
      <c r="AG638" s="2"/>
      <c r="AH638" s="2"/>
    </row>
    <row r="639" spans="1:34" ht="13.5" customHeight="1">
      <c r="A639" s="220"/>
      <c r="B639" s="2"/>
      <c r="C639" s="84"/>
      <c r="D639" s="84"/>
      <c r="E639" s="3"/>
      <c r="F639" s="8"/>
      <c r="G639" s="84"/>
      <c r="H639" s="84"/>
      <c r="I639" s="84"/>
      <c r="J639" s="84"/>
      <c r="K639" s="83"/>
      <c r="L639" s="2"/>
      <c r="M639" s="2"/>
      <c r="N639" s="2"/>
      <c r="O639" s="2"/>
      <c r="P639" s="164"/>
      <c r="Q639" s="2"/>
      <c r="R639" s="2"/>
      <c r="S639" s="2"/>
      <c r="T639" s="2"/>
      <c r="U639" s="2"/>
      <c r="V639" s="2"/>
      <c r="W639" s="2"/>
      <c r="X639" s="2"/>
      <c r="Y639" s="2"/>
      <c r="Z639" s="2"/>
      <c r="AA639" s="2"/>
      <c r="AB639" s="2"/>
      <c r="AC639" s="2"/>
      <c r="AD639" s="2"/>
      <c r="AE639" s="2"/>
      <c r="AF639" s="2"/>
      <c r="AG639" s="2"/>
      <c r="AH639" s="2"/>
    </row>
    <row r="640" spans="1:34" ht="13.5" customHeight="1">
      <c r="A640" s="220"/>
      <c r="B640" s="2"/>
      <c r="C640" s="84"/>
      <c r="D640" s="84"/>
      <c r="E640" s="3"/>
      <c r="F640" s="8"/>
      <c r="G640" s="84"/>
      <c r="H640" s="84"/>
      <c r="I640" s="84"/>
      <c r="J640" s="84"/>
      <c r="K640" s="83"/>
      <c r="L640" s="2"/>
      <c r="M640" s="2"/>
      <c r="N640" s="2"/>
      <c r="O640" s="2"/>
      <c r="P640" s="164"/>
      <c r="Q640" s="2"/>
      <c r="R640" s="2"/>
      <c r="S640" s="2"/>
      <c r="T640" s="2"/>
      <c r="U640" s="2"/>
      <c r="V640" s="2"/>
      <c r="W640" s="2"/>
      <c r="X640" s="2"/>
      <c r="Y640" s="2"/>
      <c r="Z640" s="2"/>
      <c r="AA640" s="2"/>
      <c r="AB640" s="2"/>
      <c r="AC640" s="2"/>
      <c r="AD640" s="2"/>
      <c r="AE640" s="2"/>
      <c r="AF640" s="2"/>
      <c r="AG640" s="2"/>
      <c r="AH640" s="2"/>
    </row>
    <row r="641" spans="1:34" ht="13.5" customHeight="1">
      <c r="A641" s="220"/>
      <c r="B641" s="2"/>
      <c r="C641" s="84"/>
      <c r="D641" s="84"/>
      <c r="E641" s="3"/>
      <c r="F641" s="8"/>
      <c r="G641" s="84"/>
      <c r="H641" s="84"/>
      <c r="I641" s="84"/>
      <c r="J641" s="84"/>
      <c r="K641" s="83"/>
      <c r="L641" s="2"/>
      <c r="M641" s="2"/>
      <c r="N641" s="2"/>
      <c r="O641" s="2"/>
      <c r="P641" s="164"/>
      <c r="Q641" s="2"/>
      <c r="R641" s="2"/>
      <c r="S641" s="2"/>
      <c r="T641" s="2"/>
      <c r="U641" s="2"/>
      <c r="V641" s="2"/>
      <c r="W641" s="2"/>
      <c r="X641" s="2"/>
      <c r="Y641" s="2"/>
      <c r="Z641" s="2"/>
      <c r="AA641" s="2"/>
      <c r="AB641" s="2"/>
      <c r="AC641" s="2"/>
      <c r="AD641" s="2"/>
      <c r="AE641" s="2"/>
      <c r="AF641" s="2"/>
      <c r="AG641" s="2"/>
      <c r="AH641" s="2"/>
    </row>
    <row r="642" spans="1:34" ht="13.5" customHeight="1">
      <c r="A642" s="220"/>
      <c r="B642" s="2"/>
      <c r="C642" s="84"/>
      <c r="D642" s="84"/>
      <c r="E642" s="3"/>
      <c r="F642" s="8"/>
      <c r="G642" s="84"/>
      <c r="H642" s="84"/>
      <c r="I642" s="84"/>
      <c r="J642" s="84"/>
      <c r="K642" s="83"/>
      <c r="L642" s="2"/>
      <c r="M642" s="2"/>
      <c r="N642" s="2"/>
      <c r="O642" s="2"/>
      <c r="P642" s="164"/>
      <c r="Q642" s="2"/>
      <c r="R642" s="2"/>
      <c r="S642" s="2"/>
      <c r="T642" s="2"/>
      <c r="U642" s="2"/>
      <c r="V642" s="2"/>
      <c r="W642" s="2"/>
      <c r="X642" s="2"/>
      <c r="Y642" s="2"/>
      <c r="Z642" s="2"/>
      <c r="AA642" s="2"/>
      <c r="AB642" s="2"/>
      <c r="AC642" s="2"/>
      <c r="AD642" s="2"/>
      <c r="AE642" s="2"/>
      <c r="AF642" s="2"/>
      <c r="AG642" s="2"/>
      <c r="AH642" s="2"/>
    </row>
    <row r="643" spans="1:34" ht="13.5" customHeight="1">
      <c r="A643" s="220"/>
      <c r="B643" s="2"/>
      <c r="C643" s="84"/>
      <c r="D643" s="84"/>
      <c r="E643" s="3"/>
      <c r="F643" s="8"/>
      <c r="G643" s="84"/>
      <c r="H643" s="84"/>
      <c r="I643" s="84"/>
      <c r="J643" s="84"/>
      <c r="K643" s="83"/>
      <c r="L643" s="2"/>
      <c r="M643" s="2"/>
      <c r="N643" s="2"/>
      <c r="O643" s="2"/>
      <c r="P643" s="164"/>
      <c r="Q643" s="2"/>
      <c r="R643" s="2"/>
      <c r="S643" s="2"/>
      <c r="T643" s="2"/>
      <c r="U643" s="2"/>
      <c r="V643" s="2"/>
      <c r="W643" s="2"/>
      <c r="X643" s="2"/>
      <c r="Y643" s="2"/>
      <c r="Z643" s="2"/>
      <c r="AA643" s="2"/>
      <c r="AB643" s="2"/>
      <c r="AC643" s="2"/>
      <c r="AD643" s="2"/>
      <c r="AE643" s="2"/>
      <c r="AF643" s="2"/>
      <c r="AG643" s="2"/>
      <c r="AH643" s="2"/>
    </row>
    <row r="644" spans="1:34" ht="13.5" customHeight="1">
      <c r="A644" s="220"/>
      <c r="B644" s="2"/>
      <c r="C644" s="84"/>
      <c r="D644" s="84"/>
      <c r="E644" s="3"/>
      <c r="F644" s="8"/>
      <c r="G644" s="84"/>
      <c r="H644" s="84"/>
      <c r="I644" s="84"/>
      <c r="J644" s="84"/>
      <c r="K644" s="83"/>
      <c r="L644" s="2"/>
      <c r="M644" s="2"/>
      <c r="N644" s="2"/>
      <c r="O644" s="2"/>
      <c r="P644" s="164"/>
      <c r="Q644" s="2"/>
      <c r="R644" s="2"/>
      <c r="S644" s="2"/>
      <c r="T644" s="2"/>
      <c r="U644" s="2"/>
      <c r="V644" s="2"/>
      <c r="W644" s="2"/>
      <c r="X644" s="2"/>
      <c r="Y644" s="2"/>
      <c r="Z644" s="2"/>
      <c r="AA644" s="2"/>
      <c r="AB644" s="2"/>
      <c r="AC644" s="2"/>
      <c r="AD644" s="2"/>
      <c r="AE644" s="2"/>
      <c r="AF644" s="2"/>
      <c r="AG644" s="2"/>
      <c r="AH644" s="2"/>
    </row>
    <row r="645" spans="1:34" ht="13.5" customHeight="1">
      <c r="A645" s="220"/>
      <c r="B645" s="2"/>
      <c r="C645" s="84"/>
      <c r="D645" s="84"/>
      <c r="E645" s="3"/>
      <c r="F645" s="8"/>
      <c r="G645" s="84"/>
      <c r="H645" s="84"/>
      <c r="I645" s="84"/>
      <c r="J645" s="84"/>
      <c r="K645" s="83"/>
      <c r="L645" s="2"/>
      <c r="M645" s="2"/>
      <c r="N645" s="2"/>
      <c r="O645" s="2"/>
      <c r="P645" s="164"/>
      <c r="Q645" s="2"/>
      <c r="R645" s="2"/>
      <c r="S645" s="2"/>
      <c r="T645" s="2"/>
      <c r="U645" s="2"/>
      <c r="V645" s="2"/>
      <c r="W645" s="2"/>
      <c r="X645" s="2"/>
      <c r="Y645" s="2"/>
      <c r="Z645" s="2"/>
      <c r="AA645" s="2"/>
      <c r="AB645" s="2"/>
      <c r="AC645" s="2"/>
      <c r="AD645" s="2"/>
      <c r="AE645" s="2"/>
      <c r="AF645" s="2"/>
      <c r="AG645" s="2"/>
      <c r="AH645" s="2"/>
    </row>
    <row r="646" spans="1:34" ht="13.5" customHeight="1">
      <c r="A646" s="220"/>
      <c r="B646" s="2"/>
      <c r="C646" s="84"/>
      <c r="D646" s="84"/>
      <c r="E646" s="3"/>
      <c r="F646" s="8"/>
      <c r="G646" s="84"/>
      <c r="H646" s="84"/>
      <c r="I646" s="84"/>
      <c r="J646" s="84"/>
      <c r="K646" s="83"/>
      <c r="L646" s="2"/>
      <c r="M646" s="2"/>
      <c r="N646" s="2"/>
      <c r="O646" s="2"/>
      <c r="P646" s="164"/>
      <c r="Q646" s="2"/>
      <c r="R646" s="2"/>
      <c r="S646" s="2"/>
      <c r="T646" s="2"/>
      <c r="U646" s="2"/>
      <c r="V646" s="2"/>
      <c r="W646" s="2"/>
      <c r="X646" s="2"/>
      <c r="Y646" s="2"/>
      <c r="Z646" s="2"/>
      <c r="AA646" s="2"/>
      <c r="AB646" s="2"/>
      <c r="AC646" s="2"/>
      <c r="AD646" s="2"/>
      <c r="AE646" s="2"/>
      <c r="AF646" s="2"/>
      <c r="AG646" s="2"/>
      <c r="AH646" s="2"/>
    </row>
    <row r="647" spans="1:34" ht="13.5" customHeight="1">
      <c r="A647" s="220"/>
      <c r="B647" s="2"/>
      <c r="C647" s="84"/>
      <c r="D647" s="84"/>
      <c r="E647" s="3"/>
      <c r="F647" s="8"/>
      <c r="G647" s="84"/>
      <c r="H647" s="84"/>
      <c r="I647" s="84"/>
      <c r="J647" s="84"/>
      <c r="K647" s="83"/>
      <c r="L647" s="2"/>
      <c r="M647" s="2"/>
      <c r="N647" s="2"/>
      <c r="O647" s="2"/>
      <c r="P647" s="164"/>
      <c r="Q647" s="2"/>
      <c r="R647" s="2"/>
      <c r="S647" s="2"/>
      <c r="T647" s="2"/>
      <c r="U647" s="2"/>
      <c r="V647" s="2"/>
      <c r="W647" s="2"/>
      <c r="X647" s="2"/>
      <c r="Y647" s="2"/>
      <c r="Z647" s="2"/>
      <c r="AA647" s="2"/>
      <c r="AB647" s="2"/>
      <c r="AC647" s="2"/>
      <c r="AD647" s="2"/>
      <c r="AE647" s="2"/>
      <c r="AF647" s="2"/>
      <c r="AG647" s="2"/>
      <c r="AH647" s="2"/>
    </row>
    <row r="648" spans="1:34" ht="13.5" customHeight="1">
      <c r="A648" s="220"/>
      <c r="B648" s="2"/>
      <c r="C648" s="84"/>
      <c r="D648" s="84"/>
      <c r="E648" s="3"/>
      <c r="F648" s="8"/>
      <c r="G648" s="84"/>
      <c r="H648" s="84"/>
      <c r="I648" s="84"/>
      <c r="J648" s="84"/>
      <c r="K648" s="83"/>
      <c r="L648" s="2"/>
      <c r="M648" s="2"/>
      <c r="N648" s="2"/>
      <c r="O648" s="2"/>
      <c r="P648" s="164"/>
      <c r="Q648" s="2"/>
      <c r="R648" s="2"/>
      <c r="S648" s="2"/>
      <c r="T648" s="2"/>
      <c r="U648" s="2"/>
      <c r="V648" s="2"/>
      <c r="W648" s="2"/>
      <c r="X648" s="2"/>
      <c r="Y648" s="2"/>
      <c r="Z648" s="2"/>
      <c r="AA648" s="2"/>
      <c r="AB648" s="2"/>
      <c r="AC648" s="2"/>
      <c r="AD648" s="2"/>
      <c r="AE648" s="2"/>
      <c r="AF648" s="2"/>
      <c r="AG648" s="2"/>
      <c r="AH648" s="2"/>
    </row>
    <row r="649" spans="1:34" ht="13.5" customHeight="1">
      <c r="A649" s="220"/>
      <c r="B649" s="2"/>
      <c r="C649" s="84"/>
      <c r="D649" s="84"/>
      <c r="E649" s="3"/>
      <c r="F649" s="8"/>
      <c r="G649" s="84"/>
      <c r="H649" s="84"/>
      <c r="I649" s="84"/>
      <c r="J649" s="84"/>
      <c r="K649" s="83"/>
      <c r="L649" s="2"/>
      <c r="M649" s="2"/>
      <c r="N649" s="2"/>
      <c r="O649" s="2"/>
      <c r="P649" s="164"/>
      <c r="Q649" s="2"/>
      <c r="R649" s="2"/>
      <c r="S649" s="2"/>
      <c r="T649" s="2"/>
      <c r="U649" s="2"/>
      <c r="V649" s="2"/>
      <c r="W649" s="2"/>
      <c r="X649" s="2"/>
      <c r="Y649" s="2"/>
      <c r="Z649" s="2"/>
      <c r="AA649" s="2"/>
      <c r="AB649" s="2"/>
      <c r="AC649" s="2"/>
      <c r="AD649" s="2"/>
      <c r="AE649" s="2"/>
      <c r="AF649" s="2"/>
      <c r="AG649" s="2"/>
      <c r="AH649" s="2"/>
    </row>
    <row r="650" spans="1:34" ht="13.5" customHeight="1">
      <c r="A650" s="220"/>
      <c r="B650" s="2"/>
      <c r="C650" s="84"/>
      <c r="D650" s="84"/>
      <c r="E650" s="3"/>
      <c r="F650" s="8"/>
      <c r="G650" s="84"/>
      <c r="H650" s="84"/>
      <c r="I650" s="84"/>
      <c r="J650" s="84"/>
      <c r="K650" s="83"/>
      <c r="L650" s="2"/>
      <c r="M650" s="2"/>
      <c r="N650" s="2"/>
      <c r="O650" s="2"/>
      <c r="P650" s="164"/>
      <c r="Q650" s="2"/>
      <c r="R650" s="2"/>
      <c r="S650" s="2"/>
      <c r="T650" s="2"/>
      <c r="U650" s="2"/>
      <c r="V650" s="2"/>
      <c r="W650" s="2"/>
      <c r="X650" s="2"/>
      <c r="Y650" s="2"/>
      <c r="Z650" s="2"/>
      <c r="AA650" s="2"/>
      <c r="AB650" s="2"/>
      <c r="AC650" s="2"/>
      <c r="AD650" s="2"/>
      <c r="AE650" s="2"/>
      <c r="AF650" s="2"/>
      <c r="AG650" s="2"/>
      <c r="AH650" s="2"/>
    </row>
    <row r="651" spans="1:34" ht="13.5" customHeight="1">
      <c r="A651" s="220"/>
      <c r="B651" s="2"/>
      <c r="C651" s="84"/>
      <c r="D651" s="84"/>
      <c r="E651" s="3"/>
      <c r="F651" s="8"/>
      <c r="G651" s="84"/>
      <c r="H651" s="84"/>
      <c r="I651" s="84"/>
      <c r="J651" s="84"/>
      <c r="K651" s="83"/>
      <c r="L651" s="2"/>
      <c r="M651" s="2"/>
      <c r="N651" s="2"/>
      <c r="O651" s="2"/>
      <c r="P651" s="164"/>
      <c r="Q651" s="2"/>
      <c r="R651" s="2"/>
      <c r="S651" s="2"/>
      <c r="T651" s="2"/>
      <c r="U651" s="2"/>
      <c r="V651" s="2"/>
      <c r="W651" s="2"/>
      <c r="X651" s="2"/>
      <c r="Y651" s="2"/>
      <c r="Z651" s="2"/>
      <c r="AA651" s="2"/>
      <c r="AB651" s="2"/>
      <c r="AC651" s="2"/>
      <c r="AD651" s="2"/>
      <c r="AE651" s="2"/>
      <c r="AF651" s="2"/>
      <c r="AG651" s="2"/>
      <c r="AH651" s="2"/>
    </row>
    <row r="652" spans="1:34" ht="13.5" customHeight="1">
      <c r="A652" s="220"/>
      <c r="B652" s="2"/>
      <c r="C652" s="84"/>
      <c r="D652" s="84"/>
      <c r="E652" s="3"/>
      <c r="F652" s="8"/>
      <c r="G652" s="84"/>
      <c r="H652" s="84"/>
      <c r="I652" s="84"/>
      <c r="J652" s="84"/>
      <c r="K652" s="83"/>
      <c r="L652" s="2"/>
      <c r="M652" s="2"/>
      <c r="N652" s="2"/>
      <c r="O652" s="2"/>
      <c r="P652" s="164"/>
      <c r="Q652" s="2"/>
      <c r="R652" s="2"/>
      <c r="S652" s="2"/>
      <c r="T652" s="2"/>
      <c r="U652" s="2"/>
      <c r="V652" s="2"/>
      <c r="W652" s="2"/>
      <c r="X652" s="2"/>
      <c r="Y652" s="2"/>
      <c r="Z652" s="2"/>
      <c r="AA652" s="2"/>
      <c r="AB652" s="2"/>
      <c r="AC652" s="2"/>
      <c r="AD652" s="2"/>
      <c r="AE652" s="2"/>
      <c r="AF652" s="2"/>
      <c r="AG652" s="2"/>
      <c r="AH652" s="2"/>
    </row>
    <row r="653" spans="1:34" ht="13.5" customHeight="1">
      <c r="A653" s="220"/>
      <c r="B653" s="2"/>
      <c r="C653" s="84"/>
      <c r="D653" s="84"/>
      <c r="E653" s="3"/>
      <c r="F653" s="8"/>
      <c r="G653" s="84"/>
      <c r="H653" s="84"/>
      <c r="I653" s="84"/>
      <c r="J653" s="84"/>
      <c r="K653" s="83"/>
      <c r="L653" s="2"/>
      <c r="M653" s="2"/>
      <c r="N653" s="2"/>
      <c r="O653" s="2"/>
      <c r="P653" s="164"/>
      <c r="Q653" s="2"/>
      <c r="R653" s="2"/>
      <c r="S653" s="2"/>
      <c r="T653" s="2"/>
      <c r="U653" s="2"/>
      <c r="V653" s="2"/>
      <c r="W653" s="2"/>
      <c r="X653" s="2"/>
      <c r="Y653" s="2"/>
      <c r="Z653" s="2"/>
      <c r="AA653" s="2"/>
      <c r="AB653" s="2"/>
      <c r="AC653" s="2"/>
      <c r="AD653" s="2"/>
      <c r="AE653" s="2"/>
      <c r="AF653" s="2"/>
      <c r="AG653" s="2"/>
      <c r="AH653" s="2"/>
    </row>
    <row r="654" spans="1:34" ht="13.5" customHeight="1">
      <c r="A654" s="220"/>
      <c r="B654" s="2"/>
      <c r="C654" s="84"/>
      <c r="D654" s="84"/>
      <c r="E654" s="3"/>
      <c r="F654" s="8"/>
      <c r="G654" s="84"/>
      <c r="H654" s="84"/>
      <c r="I654" s="84"/>
      <c r="J654" s="84"/>
      <c r="K654" s="83"/>
      <c r="L654" s="2"/>
      <c r="M654" s="2"/>
      <c r="N654" s="2"/>
      <c r="O654" s="2"/>
      <c r="P654" s="164"/>
      <c r="Q654" s="2"/>
      <c r="R654" s="2"/>
      <c r="S654" s="2"/>
      <c r="T654" s="2"/>
      <c r="U654" s="2"/>
      <c r="V654" s="2"/>
      <c r="W654" s="2"/>
      <c r="X654" s="2"/>
      <c r="Y654" s="2"/>
      <c r="Z654" s="2"/>
      <c r="AA654" s="2"/>
      <c r="AB654" s="2"/>
      <c r="AC654" s="2"/>
      <c r="AD654" s="2"/>
      <c r="AE654" s="2"/>
      <c r="AF654" s="2"/>
      <c r="AG654" s="2"/>
      <c r="AH654" s="2"/>
    </row>
    <row r="655" spans="1:34" ht="13.5" customHeight="1">
      <c r="A655" s="220"/>
      <c r="B655" s="2"/>
      <c r="C655" s="84"/>
      <c r="D655" s="84"/>
      <c r="E655" s="3"/>
      <c r="F655" s="8"/>
      <c r="G655" s="84"/>
      <c r="H655" s="84"/>
      <c r="I655" s="84"/>
      <c r="J655" s="84"/>
      <c r="K655" s="83"/>
      <c r="L655" s="2"/>
      <c r="M655" s="2"/>
      <c r="N655" s="2"/>
      <c r="O655" s="2"/>
      <c r="P655" s="164"/>
      <c r="Q655" s="2"/>
      <c r="R655" s="2"/>
      <c r="S655" s="2"/>
      <c r="T655" s="2"/>
      <c r="U655" s="2"/>
      <c r="V655" s="2"/>
      <c r="W655" s="2"/>
      <c r="X655" s="2"/>
      <c r="Y655" s="2"/>
      <c r="Z655" s="2"/>
      <c r="AA655" s="2"/>
      <c r="AB655" s="2"/>
      <c r="AC655" s="2"/>
      <c r="AD655" s="2"/>
      <c r="AE655" s="2"/>
      <c r="AF655" s="2"/>
      <c r="AG655" s="2"/>
      <c r="AH655" s="2"/>
    </row>
    <row r="656" spans="1:34" ht="13.5" customHeight="1">
      <c r="A656" s="220"/>
      <c r="B656" s="2"/>
      <c r="C656" s="84"/>
      <c r="D656" s="84"/>
      <c r="E656" s="3"/>
      <c r="F656" s="8"/>
      <c r="G656" s="84"/>
      <c r="H656" s="84"/>
      <c r="I656" s="84"/>
      <c r="J656" s="84"/>
      <c r="K656" s="83"/>
      <c r="L656" s="2"/>
      <c r="M656" s="2"/>
      <c r="N656" s="2"/>
      <c r="O656" s="2"/>
      <c r="P656" s="164"/>
      <c r="Q656" s="2"/>
      <c r="R656" s="2"/>
      <c r="S656" s="2"/>
      <c r="T656" s="2"/>
      <c r="U656" s="2"/>
      <c r="V656" s="2"/>
      <c r="W656" s="2"/>
      <c r="X656" s="2"/>
      <c r="Y656" s="2"/>
      <c r="Z656" s="2"/>
      <c r="AA656" s="2"/>
      <c r="AB656" s="2"/>
      <c r="AC656" s="2"/>
      <c r="AD656" s="2"/>
      <c r="AE656" s="2"/>
      <c r="AF656" s="2"/>
      <c r="AG656" s="2"/>
      <c r="AH656" s="2"/>
    </row>
    <row r="657" spans="1:34" ht="13.5" customHeight="1">
      <c r="A657" s="220"/>
      <c r="B657" s="2"/>
      <c r="C657" s="84"/>
      <c r="D657" s="84"/>
      <c r="E657" s="3"/>
      <c r="F657" s="8"/>
      <c r="G657" s="84"/>
      <c r="H657" s="84"/>
      <c r="I657" s="84"/>
      <c r="J657" s="84"/>
      <c r="K657" s="83"/>
      <c r="L657" s="2"/>
      <c r="M657" s="2"/>
      <c r="N657" s="2"/>
      <c r="O657" s="2"/>
      <c r="P657" s="164"/>
      <c r="Q657" s="2"/>
      <c r="R657" s="2"/>
      <c r="S657" s="2"/>
      <c r="T657" s="2"/>
      <c r="U657" s="2"/>
      <c r="V657" s="2"/>
      <c r="W657" s="2"/>
      <c r="X657" s="2"/>
      <c r="Y657" s="2"/>
      <c r="Z657" s="2"/>
      <c r="AA657" s="2"/>
      <c r="AB657" s="2"/>
      <c r="AC657" s="2"/>
      <c r="AD657" s="2"/>
      <c r="AE657" s="2"/>
      <c r="AF657" s="2"/>
      <c r="AG657" s="2"/>
      <c r="AH657" s="2"/>
    </row>
    <row r="658" spans="1:34" ht="13.5" customHeight="1">
      <c r="A658" s="220"/>
      <c r="B658" s="2"/>
      <c r="C658" s="84"/>
      <c r="D658" s="84"/>
      <c r="E658" s="3"/>
      <c r="F658" s="8"/>
      <c r="G658" s="84"/>
      <c r="H658" s="84"/>
      <c r="I658" s="84"/>
      <c r="J658" s="84"/>
      <c r="K658" s="83"/>
      <c r="L658" s="2"/>
      <c r="M658" s="2"/>
      <c r="N658" s="2"/>
      <c r="O658" s="2"/>
      <c r="P658" s="164"/>
      <c r="Q658" s="2"/>
      <c r="R658" s="2"/>
      <c r="S658" s="2"/>
      <c r="T658" s="2"/>
      <c r="U658" s="2"/>
      <c r="V658" s="2"/>
      <c r="W658" s="2"/>
      <c r="X658" s="2"/>
      <c r="Y658" s="2"/>
      <c r="Z658" s="2"/>
      <c r="AA658" s="2"/>
      <c r="AB658" s="2"/>
      <c r="AC658" s="2"/>
      <c r="AD658" s="2"/>
      <c r="AE658" s="2"/>
      <c r="AF658" s="2"/>
      <c r="AG658" s="2"/>
      <c r="AH658" s="2"/>
    </row>
    <row r="659" spans="1:34" ht="13.5" customHeight="1">
      <c r="A659" s="220"/>
      <c r="B659" s="2"/>
      <c r="C659" s="84"/>
      <c r="D659" s="84"/>
      <c r="E659" s="3"/>
      <c r="F659" s="8"/>
      <c r="G659" s="84"/>
      <c r="H659" s="84"/>
      <c r="I659" s="84"/>
      <c r="J659" s="84"/>
      <c r="K659" s="83"/>
      <c r="L659" s="2"/>
      <c r="M659" s="2"/>
      <c r="N659" s="2"/>
      <c r="O659" s="2"/>
      <c r="P659" s="164"/>
      <c r="Q659" s="2"/>
      <c r="R659" s="2"/>
      <c r="S659" s="2"/>
      <c r="T659" s="2"/>
      <c r="U659" s="2"/>
      <c r="V659" s="2"/>
      <c r="W659" s="2"/>
      <c r="X659" s="2"/>
      <c r="Y659" s="2"/>
      <c r="Z659" s="2"/>
      <c r="AA659" s="2"/>
      <c r="AB659" s="2"/>
      <c r="AC659" s="2"/>
      <c r="AD659" s="2"/>
      <c r="AE659" s="2"/>
      <c r="AF659" s="2"/>
      <c r="AG659" s="2"/>
      <c r="AH659" s="2"/>
    </row>
    <row r="660" spans="1:34" ht="13.5" customHeight="1">
      <c r="A660" s="220"/>
      <c r="B660" s="2"/>
      <c r="C660" s="84"/>
      <c r="D660" s="84"/>
      <c r="E660" s="3"/>
      <c r="F660" s="8"/>
      <c r="G660" s="84"/>
      <c r="H660" s="84"/>
      <c r="I660" s="84"/>
      <c r="J660" s="84"/>
      <c r="K660" s="83"/>
      <c r="L660" s="2"/>
      <c r="M660" s="2"/>
      <c r="N660" s="2"/>
      <c r="O660" s="2"/>
      <c r="P660" s="164"/>
      <c r="Q660" s="2"/>
      <c r="R660" s="2"/>
      <c r="S660" s="2"/>
      <c r="T660" s="2"/>
      <c r="U660" s="2"/>
      <c r="V660" s="2"/>
      <c r="W660" s="2"/>
      <c r="X660" s="2"/>
      <c r="Y660" s="2"/>
      <c r="Z660" s="2"/>
      <c r="AA660" s="2"/>
      <c r="AB660" s="2"/>
      <c r="AC660" s="2"/>
      <c r="AD660" s="2"/>
      <c r="AE660" s="2"/>
      <c r="AF660" s="2"/>
      <c r="AG660" s="2"/>
      <c r="AH660" s="2"/>
    </row>
    <row r="661" spans="1:34" ht="13.5" customHeight="1">
      <c r="A661" s="220"/>
      <c r="B661" s="2"/>
      <c r="C661" s="84"/>
      <c r="D661" s="84"/>
      <c r="E661" s="3"/>
      <c r="F661" s="8"/>
      <c r="G661" s="84"/>
      <c r="H661" s="84"/>
      <c r="I661" s="84"/>
      <c r="J661" s="84"/>
      <c r="K661" s="83"/>
      <c r="L661" s="2"/>
      <c r="M661" s="2"/>
      <c r="N661" s="2"/>
      <c r="O661" s="2"/>
      <c r="P661" s="164"/>
      <c r="Q661" s="2"/>
      <c r="R661" s="2"/>
      <c r="S661" s="2"/>
      <c r="T661" s="2"/>
      <c r="U661" s="2"/>
      <c r="V661" s="2"/>
      <c r="W661" s="2"/>
      <c r="X661" s="2"/>
      <c r="Y661" s="2"/>
      <c r="Z661" s="2"/>
      <c r="AA661" s="2"/>
      <c r="AB661" s="2"/>
      <c r="AC661" s="2"/>
      <c r="AD661" s="2"/>
      <c r="AE661" s="2"/>
      <c r="AF661" s="2"/>
      <c r="AG661" s="2"/>
      <c r="AH661" s="2"/>
    </row>
    <row r="662" spans="1:34" ht="13.5" customHeight="1">
      <c r="A662" s="220"/>
      <c r="B662" s="2"/>
      <c r="C662" s="84"/>
      <c r="D662" s="84"/>
      <c r="E662" s="3"/>
      <c r="F662" s="8"/>
      <c r="G662" s="84"/>
      <c r="H662" s="84"/>
      <c r="I662" s="84"/>
      <c r="J662" s="84"/>
      <c r="K662" s="83"/>
      <c r="L662" s="2"/>
      <c r="M662" s="2"/>
      <c r="N662" s="2"/>
      <c r="O662" s="2"/>
      <c r="P662" s="164"/>
      <c r="Q662" s="2"/>
      <c r="R662" s="2"/>
      <c r="S662" s="2"/>
      <c r="T662" s="2"/>
      <c r="U662" s="2"/>
      <c r="V662" s="2"/>
      <c r="W662" s="2"/>
      <c r="X662" s="2"/>
      <c r="Y662" s="2"/>
      <c r="Z662" s="2"/>
      <c r="AA662" s="2"/>
      <c r="AB662" s="2"/>
      <c r="AC662" s="2"/>
      <c r="AD662" s="2"/>
      <c r="AE662" s="2"/>
      <c r="AF662" s="2"/>
      <c r="AG662" s="2"/>
      <c r="AH662" s="2"/>
    </row>
    <row r="663" spans="1:34" ht="13.5" customHeight="1">
      <c r="A663" s="220"/>
      <c r="B663" s="2"/>
      <c r="C663" s="84"/>
      <c r="D663" s="84"/>
      <c r="E663" s="3"/>
      <c r="F663" s="8"/>
      <c r="G663" s="84"/>
      <c r="H663" s="84"/>
      <c r="I663" s="84"/>
      <c r="J663" s="84"/>
      <c r="K663" s="83"/>
      <c r="L663" s="2"/>
      <c r="M663" s="2"/>
      <c r="N663" s="2"/>
      <c r="O663" s="2"/>
      <c r="P663" s="164"/>
      <c r="Q663" s="2"/>
      <c r="R663" s="2"/>
      <c r="S663" s="2"/>
      <c r="T663" s="2"/>
      <c r="U663" s="2"/>
      <c r="V663" s="2"/>
      <c r="W663" s="2"/>
      <c r="X663" s="2"/>
      <c r="Y663" s="2"/>
      <c r="Z663" s="2"/>
      <c r="AA663" s="2"/>
      <c r="AB663" s="2"/>
      <c r="AC663" s="2"/>
      <c r="AD663" s="2"/>
      <c r="AE663" s="2"/>
      <c r="AF663" s="2"/>
      <c r="AG663" s="2"/>
      <c r="AH663" s="2"/>
    </row>
    <row r="664" spans="1:34" ht="13.5" customHeight="1">
      <c r="A664" s="220"/>
      <c r="B664" s="2"/>
      <c r="C664" s="84"/>
      <c r="D664" s="84"/>
      <c r="E664" s="3"/>
      <c r="F664" s="8"/>
      <c r="G664" s="84"/>
      <c r="H664" s="84"/>
      <c r="I664" s="84"/>
      <c r="J664" s="84"/>
      <c r="K664" s="83"/>
      <c r="L664" s="2"/>
      <c r="M664" s="2"/>
      <c r="N664" s="2"/>
      <c r="O664" s="2"/>
      <c r="P664" s="164"/>
      <c r="Q664" s="2"/>
      <c r="R664" s="2"/>
      <c r="S664" s="2"/>
      <c r="T664" s="2"/>
      <c r="U664" s="2"/>
      <c r="V664" s="2"/>
      <c r="W664" s="2"/>
      <c r="X664" s="2"/>
      <c r="Y664" s="2"/>
      <c r="Z664" s="2"/>
      <c r="AA664" s="2"/>
      <c r="AB664" s="2"/>
      <c r="AC664" s="2"/>
      <c r="AD664" s="2"/>
      <c r="AE664" s="2"/>
      <c r="AF664" s="2"/>
      <c r="AG664" s="2"/>
      <c r="AH664" s="2"/>
    </row>
    <row r="665" spans="1:34" ht="13.5" customHeight="1">
      <c r="A665" s="220"/>
      <c r="B665" s="2"/>
      <c r="C665" s="84"/>
      <c r="D665" s="84"/>
      <c r="E665" s="3"/>
      <c r="F665" s="8"/>
      <c r="G665" s="84"/>
      <c r="H665" s="84"/>
      <c r="I665" s="84"/>
      <c r="J665" s="84"/>
      <c r="K665" s="83"/>
      <c r="L665" s="2"/>
      <c r="M665" s="2"/>
      <c r="N665" s="2"/>
      <c r="O665" s="2"/>
      <c r="P665" s="164"/>
      <c r="Q665" s="2"/>
      <c r="R665" s="2"/>
      <c r="S665" s="2"/>
      <c r="T665" s="2"/>
      <c r="U665" s="2"/>
      <c r="V665" s="2"/>
      <c r="W665" s="2"/>
      <c r="X665" s="2"/>
      <c r="Y665" s="2"/>
      <c r="Z665" s="2"/>
      <c r="AA665" s="2"/>
      <c r="AB665" s="2"/>
      <c r="AC665" s="2"/>
      <c r="AD665" s="2"/>
      <c r="AE665" s="2"/>
      <c r="AF665" s="2"/>
      <c r="AG665" s="2"/>
      <c r="AH665" s="2"/>
    </row>
    <row r="666" spans="1:34" ht="13.5" customHeight="1">
      <c r="A666" s="220"/>
      <c r="B666" s="2"/>
      <c r="C666" s="84"/>
      <c r="D666" s="84"/>
      <c r="E666" s="3"/>
      <c r="F666" s="8"/>
      <c r="G666" s="84"/>
      <c r="H666" s="84"/>
      <c r="I666" s="84"/>
      <c r="J666" s="84"/>
      <c r="K666" s="83"/>
      <c r="L666" s="2"/>
      <c r="M666" s="2"/>
      <c r="N666" s="2"/>
      <c r="O666" s="2"/>
      <c r="P666" s="164"/>
      <c r="Q666" s="2"/>
      <c r="R666" s="2"/>
      <c r="S666" s="2"/>
      <c r="T666" s="2"/>
      <c r="U666" s="2"/>
      <c r="V666" s="2"/>
      <c r="W666" s="2"/>
      <c r="X666" s="2"/>
      <c r="Y666" s="2"/>
      <c r="Z666" s="2"/>
      <c r="AA666" s="2"/>
      <c r="AB666" s="2"/>
      <c r="AC666" s="2"/>
      <c r="AD666" s="2"/>
      <c r="AE666" s="2"/>
      <c r="AF666" s="2"/>
      <c r="AG666" s="2"/>
      <c r="AH666" s="2"/>
    </row>
    <row r="667" spans="1:34" ht="13.5" customHeight="1">
      <c r="A667" s="220"/>
      <c r="B667" s="2"/>
      <c r="C667" s="84"/>
      <c r="D667" s="84"/>
      <c r="E667" s="3"/>
      <c r="F667" s="8"/>
      <c r="G667" s="84"/>
      <c r="H667" s="84"/>
      <c r="I667" s="84"/>
      <c r="J667" s="84"/>
      <c r="K667" s="83"/>
      <c r="L667" s="2"/>
      <c r="M667" s="2"/>
      <c r="N667" s="2"/>
      <c r="O667" s="2"/>
      <c r="P667" s="164"/>
      <c r="Q667" s="2"/>
      <c r="R667" s="2"/>
      <c r="S667" s="2"/>
      <c r="T667" s="2"/>
      <c r="U667" s="2"/>
      <c r="V667" s="2"/>
      <c r="W667" s="2"/>
      <c r="X667" s="2"/>
      <c r="Y667" s="2"/>
      <c r="Z667" s="2"/>
      <c r="AA667" s="2"/>
      <c r="AB667" s="2"/>
      <c r="AC667" s="2"/>
      <c r="AD667" s="2"/>
      <c r="AE667" s="2"/>
      <c r="AF667" s="2"/>
      <c r="AG667" s="2"/>
      <c r="AH667" s="2"/>
    </row>
    <row r="668" spans="1:34" ht="13.5" customHeight="1">
      <c r="A668" s="220"/>
      <c r="B668" s="2"/>
      <c r="C668" s="84"/>
      <c r="D668" s="84"/>
      <c r="E668" s="3"/>
      <c r="F668" s="8"/>
      <c r="G668" s="84"/>
      <c r="H668" s="84"/>
      <c r="I668" s="84"/>
      <c r="J668" s="84"/>
      <c r="K668" s="83"/>
      <c r="L668" s="2"/>
      <c r="M668" s="2"/>
      <c r="N668" s="2"/>
      <c r="O668" s="2"/>
      <c r="P668" s="164"/>
      <c r="Q668" s="2"/>
      <c r="R668" s="2"/>
      <c r="S668" s="2"/>
      <c r="T668" s="2"/>
      <c r="U668" s="2"/>
      <c r="V668" s="2"/>
      <c r="W668" s="2"/>
      <c r="X668" s="2"/>
      <c r="Y668" s="2"/>
      <c r="Z668" s="2"/>
      <c r="AA668" s="2"/>
      <c r="AB668" s="2"/>
      <c r="AC668" s="2"/>
      <c r="AD668" s="2"/>
      <c r="AE668" s="2"/>
      <c r="AF668" s="2"/>
      <c r="AG668" s="2"/>
      <c r="AH668" s="2"/>
    </row>
    <row r="669" spans="1:34" ht="13.5" customHeight="1">
      <c r="A669" s="220"/>
      <c r="B669" s="2"/>
      <c r="C669" s="84"/>
      <c r="D669" s="84"/>
      <c r="E669" s="3"/>
      <c r="F669" s="8"/>
      <c r="G669" s="84"/>
      <c r="H669" s="84"/>
      <c r="I669" s="84"/>
      <c r="J669" s="84"/>
      <c r="K669" s="83"/>
      <c r="L669" s="2"/>
      <c r="M669" s="2"/>
      <c r="N669" s="2"/>
      <c r="O669" s="2"/>
      <c r="P669" s="164"/>
      <c r="Q669" s="2"/>
      <c r="R669" s="2"/>
      <c r="S669" s="2"/>
      <c r="T669" s="2"/>
      <c r="U669" s="2"/>
      <c r="V669" s="2"/>
      <c r="W669" s="2"/>
      <c r="X669" s="2"/>
      <c r="Y669" s="2"/>
      <c r="Z669" s="2"/>
      <c r="AA669" s="2"/>
      <c r="AB669" s="2"/>
      <c r="AC669" s="2"/>
      <c r="AD669" s="2"/>
      <c r="AE669" s="2"/>
      <c r="AF669" s="2"/>
      <c r="AG669" s="2"/>
      <c r="AH669" s="2"/>
    </row>
    <row r="670" spans="1:34" ht="13.5" customHeight="1">
      <c r="A670" s="220"/>
      <c r="B670" s="2"/>
      <c r="C670" s="84"/>
      <c r="D670" s="84"/>
      <c r="E670" s="3"/>
      <c r="F670" s="8"/>
      <c r="G670" s="84"/>
      <c r="H670" s="84"/>
      <c r="I670" s="84"/>
      <c r="J670" s="84"/>
      <c r="K670" s="83"/>
      <c r="L670" s="2"/>
      <c r="M670" s="2"/>
      <c r="N670" s="2"/>
      <c r="O670" s="2"/>
      <c r="P670" s="164"/>
      <c r="Q670" s="2"/>
      <c r="R670" s="2"/>
      <c r="S670" s="2"/>
      <c r="T670" s="2"/>
      <c r="U670" s="2"/>
      <c r="V670" s="2"/>
      <c r="W670" s="2"/>
      <c r="X670" s="2"/>
      <c r="Y670" s="2"/>
      <c r="Z670" s="2"/>
      <c r="AA670" s="2"/>
      <c r="AB670" s="2"/>
      <c r="AC670" s="2"/>
      <c r="AD670" s="2"/>
      <c r="AE670" s="2"/>
      <c r="AF670" s="2"/>
      <c r="AG670" s="2"/>
      <c r="AH670" s="2"/>
    </row>
    <row r="671" spans="1:34" ht="13.5" customHeight="1">
      <c r="A671" s="220"/>
      <c r="B671" s="2"/>
      <c r="C671" s="84"/>
      <c r="D671" s="84"/>
      <c r="E671" s="3"/>
      <c r="F671" s="8"/>
      <c r="G671" s="84"/>
      <c r="H671" s="84"/>
      <c r="I671" s="84"/>
      <c r="J671" s="84"/>
      <c r="K671" s="83"/>
      <c r="L671" s="2"/>
      <c r="M671" s="2"/>
      <c r="N671" s="2"/>
      <c r="O671" s="2"/>
      <c r="P671" s="164"/>
      <c r="Q671" s="2"/>
      <c r="R671" s="2"/>
      <c r="S671" s="2"/>
      <c r="T671" s="2"/>
      <c r="U671" s="2"/>
      <c r="V671" s="2"/>
      <c r="W671" s="2"/>
      <c r="X671" s="2"/>
      <c r="Y671" s="2"/>
      <c r="Z671" s="2"/>
      <c r="AA671" s="2"/>
      <c r="AB671" s="2"/>
      <c r="AC671" s="2"/>
      <c r="AD671" s="2"/>
      <c r="AE671" s="2"/>
      <c r="AF671" s="2"/>
      <c r="AG671" s="2"/>
      <c r="AH671" s="2"/>
    </row>
    <row r="672" spans="1:34" ht="13.5" customHeight="1">
      <c r="A672" s="220"/>
      <c r="B672" s="2"/>
      <c r="C672" s="84"/>
      <c r="D672" s="84"/>
      <c r="E672" s="3"/>
      <c r="F672" s="8"/>
      <c r="G672" s="84"/>
      <c r="H672" s="84"/>
      <c r="I672" s="84"/>
      <c r="J672" s="84"/>
      <c r="K672" s="83"/>
      <c r="L672" s="2"/>
      <c r="M672" s="2"/>
      <c r="N672" s="2"/>
      <c r="O672" s="2"/>
      <c r="P672" s="164"/>
      <c r="Q672" s="2"/>
      <c r="R672" s="2"/>
      <c r="S672" s="2"/>
      <c r="T672" s="2"/>
      <c r="U672" s="2"/>
      <c r="V672" s="2"/>
      <c r="W672" s="2"/>
      <c r="X672" s="2"/>
      <c r="Y672" s="2"/>
      <c r="Z672" s="2"/>
      <c r="AA672" s="2"/>
      <c r="AB672" s="2"/>
      <c r="AC672" s="2"/>
      <c r="AD672" s="2"/>
      <c r="AE672" s="2"/>
      <c r="AF672" s="2"/>
      <c r="AG672" s="2"/>
      <c r="AH672" s="2"/>
    </row>
    <row r="673" spans="1:34" ht="13.5" customHeight="1">
      <c r="A673" s="220"/>
      <c r="B673" s="2"/>
      <c r="C673" s="84"/>
      <c r="D673" s="84"/>
      <c r="E673" s="3"/>
      <c r="F673" s="8"/>
      <c r="G673" s="84"/>
      <c r="H673" s="84"/>
      <c r="I673" s="84"/>
      <c r="J673" s="84"/>
      <c r="K673" s="83"/>
      <c r="L673" s="2"/>
      <c r="M673" s="2"/>
      <c r="N673" s="2"/>
      <c r="O673" s="2"/>
      <c r="P673" s="164"/>
      <c r="Q673" s="2"/>
      <c r="R673" s="2"/>
      <c r="S673" s="2"/>
      <c r="T673" s="2"/>
      <c r="U673" s="2"/>
      <c r="V673" s="2"/>
      <c r="W673" s="2"/>
      <c r="X673" s="2"/>
      <c r="Y673" s="2"/>
      <c r="Z673" s="2"/>
      <c r="AA673" s="2"/>
      <c r="AB673" s="2"/>
      <c r="AC673" s="2"/>
      <c r="AD673" s="2"/>
      <c r="AE673" s="2"/>
      <c r="AF673" s="2"/>
      <c r="AG673" s="2"/>
      <c r="AH673" s="2"/>
    </row>
    <row r="674" spans="1:34" ht="13.5" customHeight="1">
      <c r="A674" s="220"/>
      <c r="B674" s="2"/>
      <c r="C674" s="84"/>
      <c r="D674" s="84"/>
      <c r="E674" s="3"/>
      <c r="F674" s="8"/>
      <c r="G674" s="84"/>
      <c r="H674" s="84"/>
      <c r="I674" s="84"/>
      <c r="J674" s="84"/>
      <c r="K674" s="83"/>
      <c r="L674" s="2"/>
      <c r="M674" s="2"/>
      <c r="N674" s="2"/>
      <c r="O674" s="2"/>
      <c r="P674" s="164"/>
      <c r="Q674" s="2"/>
      <c r="R674" s="2"/>
      <c r="S674" s="2"/>
      <c r="T674" s="2"/>
      <c r="U674" s="2"/>
      <c r="V674" s="2"/>
      <c r="W674" s="2"/>
      <c r="X674" s="2"/>
      <c r="Y674" s="2"/>
      <c r="Z674" s="2"/>
      <c r="AA674" s="2"/>
      <c r="AB674" s="2"/>
      <c r="AC674" s="2"/>
      <c r="AD674" s="2"/>
      <c r="AE674" s="2"/>
      <c r="AF674" s="2"/>
      <c r="AG674" s="2"/>
      <c r="AH674" s="2"/>
    </row>
    <row r="675" spans="1:34" ht="13.5" customHeight="1">
      <c r="A675" s="220"/>
      <c r="B675" s="2"/>
      <c r="C675" s="84"/>
      <c r="D675" s="84"/>
      <c r="E675" s="3"/>
      <c r="F675" s="8"/>
      <c r="G675" s="84"/>
      <c r="H675" s="84"/>
      <c r="I675" s="84"/>
      <c r="J675" s="84"/>
      <c r="K675" s="83"/>
      <c r="L675" s="2"/>
      <c r="M675" s="2"/>
      <c r="N675" s="2"/>
      <c r="O675" s="2"/>
      <c r="P675" s="164"/>
      <c r="Q675" s="2"/>
      <c r="R675" s="2"/>
      <c r="S675" s="2"/>
      <c r="T675" s="2"/>
      <c r="U675" s="2"/>
      <c r="V675" s="2"/>
      <c r="W675" s="2"/>
      <c r="X675" s="2"/>
      <c r="Y675" s="2"/>
      <c r="Z675" s="2"/>
      <c r="AA675" s="2"/>
      <c r="AB675" s="2"/>
      <c r="AC675" s="2"/>
      <c r="AD675" s="2"/>
      <c r="AE675" s="2"/>
      <c r="AF675" s="2"/>
      <c r="AG675" s="2"/>
      <c r="AH675" s="2"/>
    </row>
    <row r="676" spans="1:34" ht="13.5" customHeight="1">
      <c r="A676" s="220"/>
      <c r="B676" s="2"/>
      <c r="C676" s="84"/>
      <c r="D676" s="84"/>
      <c r="E676" s="3"/>
      <c r="F676" s="8"/>
      <c r="G676" s="84"/>
      <c r="H676" s="84"/>
      <c r="I676" s="84"/>
      <c r="J676" s="84"/>
      <c r="K676" s="83"/>
      <c r="L676" s="2"/>
      <c r="M676" s="2"/>
      <c r="N676" s="2"/>
      <c r="O676" s="2"/>
      <c r="P676" s="164"/>
      <c r="Q676" s="2"/>
      <c r="R676" s="2"/>
      <c r="S676" s="2"/>
      <c r="T676" s="2"/>
      <c r="U676" s="2"/>
      <c r="V676" s="2"/>
      <c r="W676" s="2"/>
      <c r="X676" s="2"/>
      <c r="Y676" s="2"/>
      <c r="Z676" s="2"/>
      <c r="AA676" s="2"/>
      <c r="AB676" s="2"/>
      <c r="AC676" s="2"/>
      <c r="AD676" s="2"/>
      <c r="AE676" s="2"/>
      <c r="AF676" s="2"/>
      <c r="AG676" s="2"/>
      <c r="AH676" s="2"/>
    </row>
    <row r="677" spans="1:34" ht="13.5" customHeight="1">
      <c r="A677" s="220"/>
      <c r="B677" s="2"/>
      <c r="C677" s="84"/>
      <c r="D677" s="84"/>
      <c r="E677" s="3"/>
      <c r="F677" s="8"/>
      <c r="G677" s="84"/>
      <c r="H677" s="84"/>
      <c r="I677" s="84"/>
      <c r="J677" s="84"/>
      <c r="K677" s="83"/>
      <c r="L677" s="2"/>
      <c r="M677" s="2"/>
      <c r="N677" s="2"/>
      <c r="O677" s="2"/>
      <c r="P677" s="164"/>
      <c r="Q677" s="2"/>
      <c r="R677" s="2"/>
      <c r="S677" s="2"/>
      <c r="T677" s="2"/>
      <c r="U677" s="2"/>
      <c r="V677" s="2"/>
      <c r="W677" s="2"/>
      <c r="X677" s="2"/>
      <c r="Y677" s="2"/>
      <c r="Z677" s="2"/>
      <c r="AA677" s="2"/>
      <c r="AB677" s="2"/>
      <c r="AC677" s="2"/>
      <c r="AD677" s="2"/>
      <c r="AE677" s="2"/>
      <c r="AF677" s="2"/>
      <c r="AG677" s="2"/>
      <c r="AH677" s="2"/>
    </row>
    <row r="678" spans="1:34" ht="13.5" customHeight="1">
      <c r="A678" s="220"/>
      <c r="B678" s="2"/>
      <c r="C678" s="84"/>
      <c r="D678" s="84"/>
      <c r="E678" s="3"/>
      <c r="F678" s="8"/>
      <c r="G678" s="84"/>
      <c r="H678" s="84"/>
      <c r="I678" s="84"/>
      <c r="J678" s="84"/>
      <c r="K678" s="83"/>
      <c r="L678" s="2"/>
      <c r="M678" s="2"/>
      <c r="N678" s="2"/>
      <c r="O678" s="2"/>
      <c r="P678" s="164"/>
      <c r="Q678" s="2"/>
      <c r="R678" s="2"/>
      <c r="S678" s="2"/>
      <c r="T678" s="2"/>
      <c r="U678" s="2"/>
      <c r="V678" s="2"/>
      <c r="W678" s="2"/>
      <c r="X678" s="2"/>
      <c r="Y678" s="2"/>
      <c r="Z678" s="2"/>
      <c r="AA678" s="2"/>
      <c r="AB678" s="2"/>
      <c r="AC678" s="2"/>
      <c r="AD678" s="2"/>
      <c r="AE678" s="2"/>
      <c r="AF678" s="2"/>
      <c r="AG678" s="2"/>
      <c r="AH678" s="2"/>
    </row>
    <row r="679" spans="1:34" ht="13.5" customHeight="1">
      <c r="A679" s="220"/>
      <c r="B679" s="2"/>
      <c r="C679" s="84"/>
      <c r="D679" s="84"/>
      <c r="E679" s="3"/>
      <c r="F679" s="8"/>
      <c r="G679" s="84"/>
      <c r="H679" s="84"/>
      <c r="I679" s="84"/>
      <c r="J679" s="84"/>
      <c r="K679" s="83"/>
      <c r="L679" s="2"/>
      <c r="M679" s="2"/>
      <c r="N679" s="2"/>
      <c r="O679" s="2"/>
      <c r="P679" s="164"/>
      <c r="Q679" s="2"/>
      <c r="R679" s="2"/>
      <c r="S679" s="2"/>
      <c r="T679" s="2"/>
      <c r="U679" s="2"/>
      <c r="V679" s="2"/>
      <c r="W679" s="2"/>
      <c r="X679" s="2"/>
      <c r="Y679" s="2"/>
      <c r="Z679" s="2"/>
      <c r="AA679" s="2"/>
      <c r="AB679" s="2"/>
      <c r="AC679" s="2"/>
      <c r="AD679" s="2"/>
      <c r="AE679" s="2"/>
      <c r="AF679" s="2"/>
      <c r="AG679" s="2"/>
      <c r="AH679" s="2"/>
    </row>
    <row r="680" spans="1:34" ht="13.5" customHeight="1">
      <c r="A680" s="220"/>
      <c r="B680" s="2"/>
      <c r="C680" s="84"/>
      <c r="D680" s="84"/>
      <c r="E680" s="3"/>
      <c r="F680" s="8"/>
      <c r="G680" s="84"/>
      <c r="H680" s="84"/>
      <c r="I680" s="84"/>
      <c r="J680" s="84"/>
      <c r="K680" s="83"/>
      <c r="L680" s="2"/>
      <c r="M680" s="2"/>
      <c r="N680" s="2"/>
      <c r="O680" s="2"/>
      <c r="P680" s="164"/>
      <c r="Q680" s="2"/>
      <c r="R680" s="2"/>
      <c r="S680" s="2"/>
      <c r="T680" s="2"/>
      <c r="U680" s="2"/>
      <c r="V680" s="2"/>
      <c r="W680" s="2"/>
      <c r="X680" s="2"/>
      <c r="Y680" s="2"/>
      <c r="Z680" s="2"/>
      <c r="AA680" s="2"/>
      <c r="AB680" s="2"/>
      <c r="AC680" s="2"/>
      <c r="AD680" s="2"/>
      <c r="AE680" s="2"/>
      <c r="AF680" s="2"/>
      <c r="AG680" s="2"/>
      <c r="AH680" s="2"/>
    </row>
    <row r="681" spans="1:34" ht="13.5" customHeight="1">
      <c r="A681" s="220"/>
      <c r="B681" s="2"/>
      <c r="C681" s="84"/>
      <c r="D681" s="84"/>
      <c r="E681" s="3"/>
      <c r="F681" s="8"/>
      <c r="G681" s="84"/>
      <c r="H681" s="84"/>
      <c r="I681" s="84"/>
      <c r="J681" s="84"/>
      <c r="K681" s="83"/>
      <c r="L681" s="2"/>
      <c r="M681" s="2"/>
      <c r="N681" s="2"/>
      <c r="O681" s="2"/>
      <c r="P681" s="164"/>
      <c r="Q681" s="2"/>
      <c r="R681" s="2"/>
      <c r="S681" s="2"/>
      <c r="T681" s="2"/>
      <c r="U681" s="2"/>
      <c r="V681" s="2"/>
      <c r="W681" s="2"/>
      <c r="X681" s="2"/>
      <c r="Y681" s="2"/>
      <c r="Z681" s="2"/>
      <c r="AA681" s="2"/>
      <c r="AB681" s="2"/>
      <c r="AC681" s="2"/>
      <c r="AD681" s="2"/>
      <c r="AE681" s="2"/>
      <c r="AF681" s="2"/>
      <c r="AG681" s="2"/>
      <c r="AH681" s="2"/>
    </row>
    <row r="682" spans="1:34" ht="13.5" customHeight="1">
      <c r="A682" s="220"/>
      <c r="B682" s="2"/>
      <c r="C682" s="84"/>
      <c r="D682" s="84"/>
      <c r="E682" s="3"/>
      <c r="F682" s="8"/>
      <c r="G682" s="84"/>
      <c r="H682" s="84"/>
      <c r="I682" s="84"/>
      <c r="J682" s="84"/>
      <c r="K682" s="83"/>
      <c r="L682" s="2"/>
      <c r="M682" s="2"/>
      <c r="N682" s="2"/>
      <c r="O682" s="2"/>
      <c r="P682" s="164"/>
      <c r="Q682" s="2"/>
      <c r="R682" s="2"/>
      <c r="S682" s="2"/>
      <c r="T682" s="2"/>
      <c r="U682" s="2"/>
      <c r="V682" s="2"/>
      <c r="W682" s="2"/>
      <c r="X682" s="2"/>
      <c r="Y682" s="2"/>
      <c r="Z682" s="2"/>
      <c r="AA682" s="2"/>
      <c r="AB682" s="2"/>
      <c r="AC682" s="2"/>
      <c r="AD682" s="2"/>
      <c r="AE682" s="2"/>
      <c r="AF682" s="2"/>
      <c r="AG682" s="2"/>
      <c r="AH682" s="2"/>
    </row>
    <row r="683" spans="1:34" ht="13.5" customHeight="1">
      <c r="A683" s="220"/>
      <c r="B683" s="2"/>
      <c r="C683" s="84"/>
      <c r="D683" s="84"/>
      <c r="E683" s="3"/>
      <c r="F683" s="8"/>
      <c r="G683" s="84"/>
      <c r="H683" s="84"/>
      <c r="I683" s="84"/>
      <c r="J683" s="84"/>
      <c r="K683" s="83"/>
      <c r="L683" s="2"/>
      <c r="M683" s="2"/>
      <c r="N683" s="2"/>
      <c r="O683" s="2"/>
      <c r="P683" s="164"/>
      <c r="Q683" s="2"/>
      <c r="R683" s="2"/>
      <c r="S683" s="2"/>
      <c r="T683" s="2"/>
      <c r="U683" s="2"/>
      <c r="V683" s="2"/>
      <c r="W683" s="2"/>
      <c r="X683" s="2"/>
      <c r="Y683" s="2"/>
      <c r="Z683" s="2"/>
      <c r="AA683" s="2"/>
      <c r="AB683" s="2"/>
      <c r="AC683" s="2"/>
      <c r="AD683" s="2"/>
      <c r="AE683" s="2"/>
      <c r="AF683" s="2"/>
      <c r="AG683" s="2"/>
      <c r="AH683" s="2"/>
    </row>
    <row r="684" spans="1:34" ht="13.5" customHeight="1">
      <c r="A684" s="220"/>
      <c r="B684" s="2"/>
      <c r="C684" s="84"/>
      <c r="D684" s="84"/>
      <c r="E684" s="3"/>
      <c r="F684" s="8"/>
      <c r="G684" s="84"/>
      <c r="H684" s="84"/>
      <c r="I684" s="84"/>
      <c r="J684" s="84"/>
      <c r="K684" s="83"/>
      <c r="L684" s="2"/>
      <c r="M684" s="2"/>
      <c r="N684" s="2"/>
      <c r="O684" s="2"/>
      <c r="P684" s="164"/>
      <c r="Q684" s="2"/>
      <c r="R684" s="2"/>
      <c r="S684" s="2"/>
      <c r="T684" s="2"/>
      <c r="U684" s="2"/>
      <c r="V684" s="2"/>
      <c r="W684" s="2"/>
      <c r="X684" s="2"/>
      <c r="Y684" s="2"/>
      <c r="Z684" s="2"/>
      <c r="AA684" s="2"/>
      <c r="AB684" s="2"/>
      <c r="AC684" s="2"/>
      <c r="AD684" s="2"/>
      <c r="AE684" s="2"/>
      <c r="AF684" s="2"/>
      <c r="AG684" s="2"/>
      <c r="AH684" s="2"/>
    </row>
    <row r="685" spans="1:34" ht="13.5" customHeight="1">
      <c r="A685" s="220"/>
      <c r="B685" s="2"/>
      <c r="C685" s="84"/>
      <c r="D685" s="84"/>
      <c r="E685" s="3"/>
      <c r="F685" s="8"/>
      <c r="G685" s="84"/>
      <c r="H685" s="84"/>
      <c r="I685" s="84"/>
      <c r="J685" s="84"/>
      <c r="K685" s="83"/>
      <c r="L685" s="2"/>
      <c r="M685" s="2"/>
      <c r="N685" s="2"/>
      <c r="O685" s="2"/>
      <c r="P685" s="164"/>
      <c r="Q685" s="2"/>
      <c r="R685" s="2"/>
      <c r="S685" s="2"/>
      <c r="T685" s="2"/>
      <c r="U685" s="2"/>
      <c r="V685" s="2"/>
      <c r="W685" s="2"/>
      <c r="X685" s="2"/>
      <c r="Y685" s="2"/>
      <c r="Z685" s="2"/>
      <c r="AA685" s="2"/>
      <c r="AB685" s="2"/>
      <c r="AC685" s="2"/>
      <c r="AD685" s="2"/>
      <c r="AE685" s="2"/>
      <c r="AF685" s="2"/>
      <c r="AG685" s="2"/>
      <c r="AH685" s="2"/>
    </row>
    <row r="686" spans="1:34" ht="13.5" customHeight="1">
      <c r="A686" s="220"/>
      <c r="B686" s="2"/>
      <c r="C686" s="84"/>
      <c r="D686" s="84"/>
      <c r="E686" s="3"/>
      <c r="F686" s="8"/>
      <c r="G686" s="84"/>
      <c r="H686" s="84"/>
      <c r="I686" s="84"/>
      <c r="J686" s="84"/>
      <c r="K686" s="83"/>
      <c r="L686" s="2"/>
      <c r="M686" s="2"/>
      <c r="N686" s="2"/>
      <c r="O686" s="2"/>
      <c r="P686" s="164"/>
      <c r="Q686" s="2"/>
      <c r="R686" s="2"/>
      <c r="S686" s="2"/>
      <c r="T686" s="2"/>
      <c r="U686" s="2"/>
      <c r="V686" s="2"/>
      <c r="W686" s="2"/>
      <c r="X686" s="2"/>
      <c r="Y686" s="2"/>
      <c r="Z686" s="2"/>
      <c r="AA686" s="2"/>
      <c r="AB686" s="2"/>
      <c r="AC686" s="2"/>
      <c r="AD686" s="2"/>
      <c r="AE686" s="2"/>
      <c r="AF686" s="2"/>
      <c r="AG686" s="2"/>
      <c r="AH686" s="2"/>
    </row>
    <row r="687" spans="1:34" ht="13.5" customHeight="1">
      <c r="A687" s="220"/>
      <c r="B687" s="2"/>
      <c r="C687" s="84"/>
      <c r="D687" s="84"/>
      <c r="E687" s="3"/>
      <c r="F687" s="8"/>
      <c r="G687" s="84"/>
      <c r="H687" s="84"/>
      <c r="I687" s="84"/>
      <c r="J687" s="84"/>
      <c r="K687" s="83"/>
      <c r="L687" s="2"/>
      <c r="M687" s="2"/>
      <c r="N687" s="2"/>
      <c r="O687" s="2"/>
      <c r="P687" s="164"/>
      <c r="Q687" s="2"/>
      <c r="R687" s="2"/>
      <c r="S687" s="2"/>
      <c r="T687" s="2"/>
      <c r="U687" s="2"/>
      <c r="V687" s="2"/>
      <c r="W687" s="2"/>
      <c r="X687" s="2"/>
      <c r="Y687" s="2"/>
      <c r="Z687" s="2"/>
      <c r="AA687" s="2"/>
      <c r="AB687" s="2"/>
      <c r="AC687" s="2"/>
      <c r="AD687" s="2"/>
      <c r="AE687" s="2"/>
      <c r="AF687" s="2"/>
      <c r="AG687" s="2"/>
      <c r="AH687" s="2"/>
    </row>
    <row r="688" spans="1:34" ht="13.5" customHeight="1">
      <c r="A688" s="220"/>
      <c r="B688" s="2"/>
      <c r="C688" s="84"/>
      <c r="D688" s="84"/>
      <c r="E688" s="3"/>
      <c r="F688" s="8"/>
      <c r="G688" s="84"/>
      <c r="H688" s="84"/>
      <c r="I688" s="84"/>
      <c r="J688" s="84"/>
      <c r="K688" s="83"/>
      <c r="L688" s="2"/>
      <c r="M688" s="2"/>
      <c r="N688" s="2"/>
      <c r="O688" s="2"/>
      <c r="P688" s="164"/>
      <c r="Q688" s="2"/>
      <c r="R688" s="2"/>
      <c r="S688" s="2"/>
      <c r="T688" s="2"/>
      <c r="U688" s="2"/>
      <c r="V688" s="2"/>
      <c r="W688" s="2"/>
      <c r="X688" s="2"/>
      <c r="Y688" s="2"/>
      <c r="Z688" s="2"/>
      <c r="AA688" s="2"/>
      <c r="AB688" s="2"/>
      <c r="AC688" s="2"/>
      <c r="AD688" s="2"/>
      <c r="AE688" s="2"/>
      <c r="AF688" s="2"/>
      <c r="AG688" s="2"/>
      <c r="AH688" s="2"/>
    </row>
    <row r="689" spans="1:34" ht="13.5" customHeight="1">
      <c r="A689" s="220"/>
      <c r="B689" s="2"/>
      <c r="C689" s="84"/>
      <c r="D689" s="84"/>
      <c r="E689" s="3"/>
      <c r="F689" s="8"/>
      <c r="G689" s="84"/>
      <c r="H689" s="84"/>
      <c r="I689" s="84"/>
      <c r="J689" s="84"/>
      <c r="K689" s="83"/>
      <c r="L689" s="2"/>
      <c r="M689" s="2"/>
      <c r="N689" s="2"/>
      <c r="O689" s="2"/>
      <c r="P689" s="164"/>
      <c r="Q689" s="2"/>
      <c r="R689" s="2"/>
      <c r="S689" s="2"/>
      <c r="T689" s="2"/>
      <c r="U689" s="2"/>
      <c r="V689" s="2"/>
      <c r="W689" s="2"/>
      <c r="X689" s="2"/>
      <c r="Y689" s="2"/>
      <c r="Z689" s="2"/>
      <c r="AA689" s="2"/>
      <c r="AB689" s="2"/>
      <c r="AC689" s="2"/>
      <c r="AD689" s="2"/>
      <c r="AE689" s="2"/>
      <c r="AF689" s="2"/>
      <c r="AG689" s="2"/>
      <c r="AH689" s="2"/>
    </row>
    <row r="690" spans="1:34" ht="13.5" customHeight="1">
      <c r="A690" s="220"/>
      <c r="B690" s="2"/>
      <c r="C690" s="84"/>
      <c r="D690" s="84"/>
      <c r="E690" s="3"/>
      <c r="F690" s="8"/>
      <c r="G690" s="84"/>
      <c r="H690" s="84"/>
      <c r="I690" s="84"/>
      <c r="J690" s="84"/>
      <c r="K690" s="83"/>
      <c r="L690" s="2"/>
      <c r="M690" s="2"/>
      <c r="N690" s="2"/>
      <c r="O690" s="2"/>
      <c r="P690" s="164"/>
      <c r="Q690" s="2"/>
      <c r="R690" s="2"/>
      <c r="S690" s="2"/>
      <c r="T690" s="2"/>
      <c r="U690" s="2"/>
      <c r="V690" s="2"/>
      <c r="W690" s="2"/>
      <c r="X690" s="2"/>
      <c r="Y690" s="2"/>
      <c r="Z690" s="2"/>
      <c r="AA690" s="2"/>
      <c r="AB690" s="2"/>
      <c r="AC690" s="2"/>
      <c r="AD690" s="2"/>
      <c r="AE690" s="2"/>
      <c r="AF690" s="2"/>
      <c r="AG690" s="2"/>
      <c r="AH690" s="2"/>
    </row>
    <row r="691" spans="1:34" ht="13.5" customHeight="1">
      <c r="A691" s="220"/>
      <c r="B691" s="2"/>
      <c r="C691" s="84"/>
      <c r="D691" s="84"/>
      <c r="E691" s="3"/>
      <c r="F691" s="8"/>
      <c r="G691" s="84"/>
      <c r="H691" s="84"/>
      <c r="I691" s="84"/>
      <c r="J691" s="84"/>
      <c r="K691" s="83"/>
      <c r="L691" s="2"/>
      <c r="M691" s="2"/>
      <c r="N691" s="2"/>
      <c r="O691" s="2"/>
      <c r="P691" s="164"/>
      <c r="Q691" s="2"/>
      <c r="R691" s="2"/>
      <c r="S691" s="2"/>
      <c r="T691" s="2"/>
      <c r="U691" s="2"/>
      <c r="V691" s="2"/>
      <c r="W691" s="2"/>
      <c r="X691" s="2"/>
      <c r="Y691" s="2"/>
      <c r="Z691" s="2"/>
      <c r="AA691" s="2"/>
      <c r="AB691" s="2"/>
      <c r="AC691" s="2"/>
      <c r="AD691" s="2"/>
      <c r="AE691" s="2"/>
      <c r="AF691" s="2"/>
      <c r="AG691" s="2"/>
      <c r="AH691" s="2"/>
    </row>
    <row r="692" spans="1:34" ht="13.5" customHeight="1">
      <c r="A692" s="220"/>
      <c r="B692" s="2"/>
      <c r="C692" s="84"/>
      <c r="D692" s="84"/>
      <c r="E692" s="3"/>
      <c r="F692" s="8"/>
      <c r="G692" s="84"/>
      <c r="H692" s="84"/>
      <c r="I692" s="84"/>
      <c r="J692" s="84"/>
      <c r="K692" s="83"/>
      <c r="L692" s="2"/>
      <c r="M692" s="2"/>
      <c r="N692" s="2"/>
      <c r="O692" s="2"/>
      <c r="P692" s="164"/>
      <c r="Q692" s="2"/>
      <c r="R692" s="2"/>
      <c r="S692" s="2"/>
      <c r="T692" s="2"/>
      <c r="U692" s="2"/>
      <c r="V692" s="2"/>
      <c r="W692" s="2"/>
      <c r="X692" s="2"/>
      <c r="Y692" s="2"/>
      <c r="Z692" s="2"/>
      <c r="AA692" s="2"/>
      <c r="AB692" s="2"/>
      <c r="AC692" s="2"/>
      <c r="AD692" s="2"/>
      <c r="AE692" s="2"/>
      <c r="AF692" s="2"/>
      <c r="AG692" s="2"/>
      <c r="AH692" s="2"/>
    </row>
    <row r="693" spans="1:34" ht="13.5" customHeight="1">
      <c r="A693" s="220"/>
      <c r="B693" s="2"/>
      <c r="C693" s="84"/>
      <c r="D693" s="84"/>
      <c r="E693" s="3"/>
      <c r="F693" s="8"/>
      <c r="G693" s="84"/>
      <c r="H693" s="84"/>
      <c r="I693" s="84"/>
      <c r="J693" s="84"/>
      <c r="K693" s="83"/>
      <c r="L693" s="2"/>
      <c r="M693" s="2"/>
      <c r="N693" s="2"/>
      <c r="O693" s="2"/>
      <c r="P693" s="164"/>
      <c r="Q693" s="2"/>
      <c r="R693" s="2"/>
      <c r="S693" s="2"/>
      <c r="T693" s="2"/>
      <c r="U693" s="2"/>
      <c r="V693" s="2"/>
      <c r="W693" s="2"/>
      <c r="X693" s="2"/>
      <c r="Y693" s="2"/>
      <c r="Z693" s="2"/>
      <c r="AA693" s="2"/>
      <c r="AB693" s="2"/>
      <c r="AC693" s="2"/>
      <c r="AD693" s="2"/>
      <c r="AE693" s="2"/>
      <c r="AF693" s="2"/>
      <c r="AG693" s="2"/>
      <c r="AH693" s="2"/>
    </row>
    <row r="694" spans="1:34" ht="13.5" customHeight="1">
      <c r="A694" s="220"/>
      <c r="B694" s="2"/>
      <c r="C694" s="84"/>
      <c r="D694" s="84"/>
      <c r="E694" s="3"/>
      <c r="F694" s="8"/>
      <c r="G694" s="84"/>
      <c r="H694" s="84"/>
      <c r="I694" s="84"/>
      <c r="J694" s="84"/>
      <c r="K694" s="83"/>
      <c r="L694" s="2"/>
      <c r="M694" s="2"/>
      <c r="N694" s="2"/>
      <c r="O694" s="2"/>
      <c r="P694" s="164"/>
      <c r="Q694" s="2"/>
      <c r="R694" s="2"/>
      <c r="S694" s="2"/>
      <c r="T694" s="2"/>
      <c r="U694" s="2"/>
      <c r="V694" s="2"/>
      <c r="W694" s="2"/>
      <c r="X694" s="2"/>
      <c r="Y694" s="2"/>
      <c r="Z694" s="2"/>
      <c r="AA694" s="2"/>
      <c r="AB694" s="2"/>
      <c r="AC694" s="2"/>
      <c r="AD694" s="2"/>
      <c r="AE694" s="2"/>
      <c r="AF694" s="2"/>
      <c r="AG694" s="2"/>
      <c r="AH694" s="2"/>
    </row>
    <row r="695" spans="1:34" ht="13.5" customHeight="1">
      <c r="A695" s="220"/>
      <c r="B695" s="2"/>
      <c r="C695" s="84"/>
      <c r="D695" s="84"/>
      <c r="E695" s="3"/>
      <c r="F695" s="8"/>
      <c r="G695" s="84"/>
      <c r="H695" s="84"/>
      <c r="I695" s="84"/>
      <c r="J695" s="84"/>
      <c r="K695" s="83"/>
      <c r="L695" s="2"/>
      <c r="M695" s="2"/>
      <c r="N695" s="2"/>
      <c r="O695" s="2"/>
      <c r="P695" s="164"/>
      <c r="Q695" s="2"/>
      <c r="R695" s="2"/>
      <c r="S695" s="2"/>
      <c r="T695" s="2"/>
      <c r="U695" s="2"/>
      <c r="V695" s="2"/>
      <c r="W695" s="2"/>
      <c r="X695" s="2"/>
      <c r="Y695" s="2"/>
      <c r="Z695" s="2"/>
      <c r="AA695" s="2"/>
      <c r="AB695" s="2"/>
      <c r="AC695" s="2"/>
      <c r="AD695" s="2"/>
      <c r="AE695" s="2"/>
      <c r="AF695" s="2"/>
      <c r="AG695" s="2"/>
      <c r="AH695" s="2"/>
    </row>
    <row r="696" spans="1:34" ht="13.5" customHeight="1">
      <c r="A696" s="220"/>
      <c r="B696" s="2"/>
      <c r="C696" s="84"/>
      <c r="D696" s="84"/>
      <c r="E696" s="3"/>
      <c r="F696" s="8"/>
      <c r="G696" s="84"/>
      <c r="H696" s="84"/>
      <c r="I696" s="84"/>
      <c r="J696" s="84"/>
      <c r="K696" s="83"/>
      <c r="L696" s="2"/>
      <c r="M696" s="2"/>
      <c r="N696" s="2"/>
      <c r="O696" s="2"/>
      <c r="P696" s="164"/>
      <c r="Q696" s="2"/>
      <c r="R696" s="2"/>
      <c r="S696" s="2"/>
      <c r="T696" s="2"/>
      <c r="U696" s="2"/>
      <c r="V696" s="2"/>
      <c r="W696" s="2"/>
      <c r="X696" s="2"/>
      <c r="Y696" s="2"/>
      <c r="Z696" s="2"/>
      <c r="AA696" s="2"/>
      <c r="AB696" s="2"/>
      <c r="AC696" s="2"/>
      <c r="AD696" s="2"/>
      <c r="AE696" s="2"/>
      <c r="AF696" s="2"/>
      <c r="AG696" s="2"/>
      <c r="AH696" s="2"/>
    </row>
    <row r="697" spans="1:34" ht="13.5" customHeight="1">
      <c r="A697" s="220"/>
      <c r="B697" s="2"/>
      <c r="C697" s="84"/>
      <c r="D697" s="84"/>
      <c r="E697" s="3"/>
      <c r="F697" s="8"/>
      <c r="G697" s="84"/>
      <c r="H697" s="84"/>
      <c r="I697" s="84"/>
      <c r="J697" s="84"/>
      <c r="K697" s="83"/>
      <c r="L697" s="2"/>
      <c r="M697" s="2"/>
      <c r="N697" s="2"/>
      <c r="O697" s="2"/>
      <c r="P697" s="164"/>
      <c r="Q697" s="2"/>
      <c r="R697" s="2"/>
      <c r="S697" s="2"/>
      <c r="T697" s="2"/>
      <c r="U697" s="2"/>
      <c r="V697" s="2"/>
      <c r="W697" s="2"/>
      <c r="X697" s="2"/>
      <c r="Y697" s="2"/>
      <c r="Z697" s="2"/>
      <c r="AA697" s="2"/>
      <c r="AB697" s="2"/>
      <c r="AC697" s="2"/>
      <c r="AD697" s="2"/>
      <c r="AE697" s="2"/>
      <c r="AF697" s="2"/>
      <c r="AG697" s="2"/>
      <c r="AH697" s="2"/>
    </row>
    <row r="698" spans="1:34" ht="13.5" customHeight="1">
      <c r="A698" s="220"/>
      <c r="B698" s="2"/>
      <c r="C698" s="84"/>
      <c r="D698" s="84"/>
      <c r="E698" s="3"/>
      <c r="F698" s="8"/>
      <c r="G698" s="84"/>
      <c r="H698" s="84"/>
      <c r="I698" s="84"/>
      <c r="J698" s="84"/>
      <c r="K698" s="83"/>
      <c r="L698" s="2"/>
      <c r="M698" s="2"/>
      <c r="N698" s="2"/>
      <c r="O698" s="2"/>
      <c r="P698" s="164"/>
      <c r="Q698" s="2"/>
      <c r="R698" s="2"/>
      <c r="S698" s="2"/>
      <c r="T698" s="2"/>
      <c r="U698" s="2"/>
      <c r="V698" s="2"/>
      <c r="W698" s="2"/>
      <c r="X698" s="2"/>
      <c r="Y698" s="2"/>
      <c r="Z698" s="2"/>
      <c r="AA698" s="2"/>
      <c r="AB698" s="2"/>
      <c r="AC698" s="2"/>
      <c r="AD698" s="2"/>
      <c r="AE698" s="2"/>
      <c r="AF698" s="2"/>
      <c r="AG698" s="2"/>
      <c r="AH698" s="2"/>
    </row>
    <row r="699" spans="1:34" ht="13.5" customHeight="1">
      <c r="A699" s="220"/>
      <c r="B699" s="2"/>
      <c r="C699" s="84"/>
      <c r="D699" s="84"/>
      <c r="E699" s="3"/>
      <c r="F699" s="8"/>
      <c r="G699" s="84"/>
      <c r="H699" s="84"/>
      <c r="I699" s="84"/>
      <c r="J699" s="84"/>
      <c r="K699" s="83"/>
      <c r="L699" s="2"/>
      <c r="M699" s="2"/>
      <c r="N699" s="2"/>
      <c r="O699" s="2"/>
      <c r="P699" s="164"/>
      <c r="Q699" s="2"/>
      <c r="R699" s="2"/>
      <c r="S699" s="2"/>
      <c r="T699" s="2"/>
      <c r="U699" s="2"/>
      <c r="V699" s="2"/>
      <c r="W699" s="2"/>
      <c r="X699" s="2"/>
      <c r="Y699" s="2"/>
      <c r="Z699" s="2"/>
      <c r="AA699" s="2"/>
      <c r="AB699" s="2"/>
      <c r="AC699" s="2"/>
      <c r="AD699" s="2"/>
      <c r="AE699" s="2"/>
      <c r="AF699" s="2"/>
      <c r="AG699" s="2"/>
      <c r="AH699" s="2"/>
    </row>
    <row r="700" spans="1:34" ht="13.5" customHeight="1">
      <c r="A700" s="220"/>
      <c r="B700" s="2"/>
      <c r="C700" s="84"/>
      <c r="D700" s="84"/>
      <c r="E700" s="3"/>
      <c r="F700" s="8"/>
      <c r="G700" s="84"/>
      <c r="H700" s="84"/>
      <c r="I700" s="84"/>
      <c r="J700" s="84"/>
      <c r="K700" s="83"/>
      <c r="L700" s="2"/>
      <c r="M700" s="2"/>
      <c r="N700" s="2"/>
      <c r="O700" s="2"/>
      <c r="P700" s="164"/>
      <c r="Q700" s="2"/>
      <c r="R700" s="2"/>
      <c r="S700" s="2"/>
      <c r="T700" s="2"/>
      <c r="U700" s="2"/>
      <c r="V700" s="2"/>
      <c r="W700" s="2"/>
      <c r="X700" s="2"/>
      <c r="Y700" s="2"/>
      <c r="Z700" s="2"/>
      <c r="AA700" s="2"/>
      <c r="AB700" s="2"/>
      <c r="AC700" s="2"/>
      <c r="AD700" s="2"/>
      <c r="AE700" s="2"/>
      <c r="AF700" s="2"/>
      <c r="AG700" s="2"/>
      <c r="AH700" s="2"/>
    </row>
    <row r="701" spans="1:34" ht="13.5" customHeight="1">
      <c r="A701" s="220"/>
      <c r="B701" s="2"/>
      <c r="C701" s="84"/>
      <c r="D701" s="84"/>
      <c r="E701" s="3"/>
      <c r="F701" s="8"/>
      <c r="G701" s="84"/>
      <c r="H701" s="84"/>
      <c r="I701" s="84"/>
      <c r="J701" s="84"/>
      <c r="K701" s="83"/>
      <c r="L701" s="2"/>
      <c r="M701" s="2"/>
      <c r="N701" s="2"/>
      <c r="O701" s="2"/>
      <c r="P701" s="164"/>
      <c r="Q701" s="2"/>
      <c r="R701" s="2"/>
      <c r="S701" s="2"/>
      <c r="T701" s="2"/>
      <c r="U701" s="2"/>
      <c r="V701" s="2"/>
      <c r="W701" s="2"/>
      <c r="X701" s="2"/>
      <c r="Y701" s="2"/>
      <c r="Z701" s="2"/>
      <c r="AA701" s="2"/>
      <c r="AB701" s="2"/>
      <c r="AC701" s="2"/>
      <c r="AD701" s="2"/>
      <c r="AE701" s="2"/>
      <c r="AF701" s="2"/>
      <c r="AG701" s="2"/>
      <c r="AH701" s="2"/>
    </row>
    <row r="702" spans="1:34" ht="13.5" customHeight="1">
      <c r="A702" s="220"/>
      <c r="B702" s="2"/>
      <c r="C702" s="84"/>
      <c r="D702" s="84"/>
      <c r="E702" s="3"/>
      <c r="F702" s="8"/>
      <c r="G702" s="84"/>
      <c r="H702" s="84"/>
      <c r="I702" s="84"/>
      <c r="J702" s="84"/>
      <c r="K702" s="83"/>
      <c r="L702" s="2"/>
      <c r="M702" s="2"/>
      <c r="N702" s="2"/>
      <c r="O702" s="2"/>
      <c r="P702" s="164"/>
      <c r="Q702" s="2"/>
      <c r="R702" s="2"/>
      <c r="S702" s="2"/>
      <c r="T702" s="2"/>
      <c r="U702" s="2"/>
      <c r="V702" s="2"/>
      <c r="W702" s="2"/>
      <c r="X702" s="2"/>
      <c r="Y702" s="2"/>
      <c r="Z702" s="2"/>
      <c r="AA702" s="2"/>
      <c r="AB702" s="2"/>
      <c r="AC702" s="2"/>
      <c r="AD702" s="2"/>
      <c r="AE702" s="2"/>
      <c r="AF702" s="2"/>
      <c r="AG702" s="2"/>
      <c r="AH702" s="2"/>
    </row>
    <row r="703" spans="1:34" ht="13.5" customHeight="1">
      <c r="A703" s="220"/>
      <c r="B703" s="2"/>
      <c r="C703" s="84"/>
      <c r="D703" s="84"/>
      <c r="E703" s="3"/>
      <c r="F703" s="8"/>
      <c r="G703" s="84"/>
      <c r="H703" s="84"/>
      <c r="I703" s="84"/>
      <c r="J703" s="84"/>
      <c r="K703" s="83"/>
      <c r="L703" s="2"/>
      <c r="M703" s="2"/>
      <c r="N703" s="2"/>
      <c r="O703" s="2"/>
      <c r="P703" s="164"/>
      <c r="Q703" s="2"/>
      <c r="R703" s="2"/>
      <c r="S703" s="2"/>
      <c r="T703" s="2"/>
      <c r="U703" s="2"/>
      <c r="V703" s="2"/>
      <c r="W703" s="2"/>
      <c r="X703" s="2"/>
      <c r="Y703" s="2"/>
      <c r="Z703" s="2"/>
      <c r="AA703" s="2"/>
      <c r="AB703" s="2"/>
      <c r="AC703" s="2"/>
      <c r="AD703" s="2"/>
      <c r="AE703" s="2"/>
      <c r="AF703" s="2"/>
      <c r="AG703" s="2"/>
      <c r="AH703" s="2"/>
    </row>
    <row r="704" spans="1:34" ht="13.5" customHeight="1">
      <c r="A704" s="220"/>
      <c r="B704" s="2"/>
      <c r="C704" s="84"/>
      <c r="D704" s="84"/>
      <c r="E704" s="3"/>
      <c r="F704" s="8"/>
      <c r="G704" s="84"/>
      <c r="H704" s="84"/>
      <c r="I704" s="84"/>
      <c r="J704" s="84"/>
      <c r="K704" s="83"/>
      <c r="L704" s="2"/>
      <c r="M704" s="2"/>
      <c r="N704" s="2"/>
      <c r="O704" s="2"/>
      <c r="P704" s="164"/>
      <c r="Q704" s="2"/>
      <c r="R704" s="2"/>
      <c r="S704" s="2"/>
      <c r="T704" s="2"/>
      <c r="U704" s="2"/>
      <c r="V704" s="2"/>
      <c r="W704" s="2"/>
      <c r="X704" s="2"/>
      <c r="Y704" s="2"/>
      <c r="Z704" s="2"/>
      <c r="AA704" s="2"/>
      <c r="AB704" s="2"/>
      <c r="AC704" s="2"/>
      <c r="AD704" s="2"/>
      <c r="AE704" s="2"/>
      <c r="AF704" s="2"/>
      <c r="AG704" s="2"/>
      <c r="AH704" s="2"/>
    </row>
    <row r="705" spans="1:34" ht="13.5" customHeight="1">
      <c r="A705" s="220"/>
      <c r="B705" s="2"/>
      <c r="C705" s="84"/>
      <c r="D705" s="84"/>
      <c r="E705" s="3"/>
      <c r="F705" s="8"/>
      <c r="G705" s="84"/>
      <c r="H705" s="84"/>
      <c r="I705" s="84"/>
      <c r="J705" s="84"/>
      <c r="K705" s="83"/>
      <c r="L705" s="2"/>
      <c r="M705" s="2"/>
      <c r="N705" s="2"/>
      <c r="O705" s="2"/>
      <c r="P705" s="164"/>
      <c r="Q705" s="2"/>
      <c r="R705" s="2"/>
      <c r="S705" s="2"/>
      <c r="T705" s="2"/>
      <c r="U705" s="2"/>
      <c r="V705" s="2"/>
      <c r="W705" s="2"/>
      <c r="X705" s="2"/>
      <c r="Y705" s="2"/>
      <c r="Z705" s="2"/>
      <c r="AA705" s="2"/>
      <c r="AB705" s="2"/>
      <c r="AC705" s="2"/>
      <c r="AD705" s="2"/>
      <c r="AE705" s="2"/>
      <c r="AF705" s="2"/>
      <c r="AG705" s="2"/>
      <c r="AH705" s="2"/>
    </row>
    <row r="706" spans="1:34" ht="13.5" customHeight="1">
      <c r="A706" s="220"/>
      <c r="B706" s="2"/>
      <c r="C706" s="84"/>
      <c r="D706" s="84"/>
      <c r="E706" s="3"/>
      <c r="F706" s="8"/>
      <c r="G706" s="84"/>
      <c r="H706" s="84"/>
      <c r="I706" s="84"/>
      <c r="J706" s="84"/>
      <c r="K706" s="83"/>
      <c r="L706" s="2"/>
      <c r="M706" s="2"/>
      <c r="N706" s="2"/>
      <c r="O706" s="2"/>
      <c r="P706" s="164"/>
      <c r="Q706" s="2"/>
      <c r="R706" s="2"/>
      <c r="S706" s="2"/>
      <c r="T706" s="2"/>
      <c r="U706" s="2"/>
      <c r="V706" s="2"/>
      <c r="W706" s="2"/>
      <c r="X706" s="2"/>
      <c r="Y706" s="2"/>
      <c r="Z706" s="2"/>
      <c r="AA706" s="2"/>
      <c r="AB706" s="2"/>
      <c r="AC706" s="2"/>
      <c r="AD706" s="2"/>
      <c r="AE706" s="2"/>
      <c r="AF706" s="2"/>
      <c r="AG706" s="2"/>
      <c r="AH706" s="2"/>
    </row>
    <row r="707" spans="1:34" ht="13.5" customHeight="1">
      <c r="A707" s="220"/>
      <c r="B707" s="2"/>
      <c r="C707" s="84"/>
      <c r="D707" s="84"/>
      <c r="E707" s="3"/>
      <c r="F707" s="8"/>
      <c r="G707" s="84"/>
      <c r="H707" s="84"/>
      <c r="I707" s="84"/>
      <c r="J707" s="84"/>
      <c r="K707" s="83"/>
      <c r="L707" s="2"/>
      <c r="M707" s="2"/>
      <c r="N707" s="2"/>
      <c r="O707" s="2"/>
      <c r="P707" s="164"/>
      <c r="Q707" s="2"/>
      <c r="R707" s="2"/>
      <c r="S707" s="2"/>
      <c r="T707" s="2"/>
      <c r="U707" s="2"/>
      <c r="V707" s="2"/>
      <c r="W707" s="2"/>
      <c r="X707" s="2"/>
      <c r="Y707" s="2"/>
      <c r="Z707" s="2"/>
      <c r="AA707" s="2"/>
      <c r="AB707" s="2"/>
      <c r="AC707" s="2"/>
      <c r="AD707" s="2"/>
      <c r="AE707" s="2"/>
      <c r="AF707" s="2"/>
      <c r="AG707" s="2"/>
      <c r="AH707" s="2"/>
    </row>
    <row r="708" spans="1:34" ht="13.5" customHeight="1">
      <c r="A708" s="220"/>
      <c r="B708" s="2"/>
      <c r="C708" s="84"/>
      <c r="D708" s="84"/>
      <c r="E708" s="3"/>
      <c r="F708" s="8"/>
      <c r="G708" s="84"/>
      <c r="H708" s="84"/>
      <c r="I708" s="84"/>
      <c r="J708" s="84"/>
      <c r="K708" s="83"/>
      <c r="L708" s="2"/>
      <c r="M708" s="2"/>
      <c r="N708" s="2"/>
      <c r="O708" s="2"/>
      <c r="P708" s="164"/>
      <c r="Q708" s="2"/>
      <c r="R708" s="2"/>
      <c r="S708" s="2"/>
      <c r="T708" s="2"/>
      <c r="U708" s="2"/>
      <c r="V708" s="2"/>
      <c r="W708" s="2"/>
      <c r="X708" s="2"/>
      <c r="Y708" s="2"/>
      <c r="Z708" s="2"/>
      <c r="AA708" s="2"/>
      <c r="AB708" s="2"/>
      <c r="AC708" s="2"/>
      <c r="AD708" s="2"/>
      <c r="AE708" s="2"/>
      <c r="AF708" s="2"/>
      <c r="AG708" s="2"/>
      <c r="AH708" s="2"/>
    </row>
    <row r="709" spans="1:34" ht="13.5" customHeight="1">
      <c r="A709" s="220"/>
      <c r="B709" s="2"/>
      <c r="C709" s="84"/>
      <c r="D709" s="84"/>
      <c r="E709" s="3"/>
      <c r="F709" s="8"/>
      <c r="G709" s="84"/>
      <c r="H709" s="84"/>
      <c r="I709" s="84"/>
      <c r="J709" s="84"/>
      <c r="K709" s="83"/>
      <c r="L709" s="2"/>
      <c r="M709" s="2"/>
      <c r="N709" s="2"/>
      <c r="O709" s="2"/>
      <c r="P709" s="164"/>
      <c r="Q709" s="2"/>
      <c r="R709" s="2"/>
      <c r="S709" s="2"/>
      <c r="T709" s="2"/>
      <c r="U709" s="2"/>
      <c r="V709" s="2"/>
      <c r="W709" s="2"/>
      <c r="X709" s="2"/>
      <c r="Y709" s="2"/>
      <c r="Z709" s="2"/>
      <c r="AA709" s="2"/>
      <c r="AB709" s="2"/>
      <c r="AC709" s="2"/>
      <c r="AD709" s="2"/>
      <c r="AE709" s="2"/>
      <c r="AF709" s="2"/>
      <c r="AG709" s="2"/>
      <c r="AH709" s="2"/>
    </row>
    <row r="710" spans="1:34" ht="13.5" customHeight="1">
      <c r="A710" s="220"/>
      <c r="B710" s="2"/>
      <c r="C710" s="84"/>
      <c r="D710" s="84"/>
      <c r="E710" s="3"/>
      <c r="F710" s="8"/>
      <c r="G710" s="84"/>
      <c r="H710" s="84"/>
      <c r="I710" s="84"/>
      <c r="J710" s="84"/>
      <c r="K710" s="83"/>
      <c r="L710" s="2"/>
      <c r="M710" s="2"/>
      <c r="N710" s="2"/>
      <c r="O710" s="2"/>
      <c r="P710" s="164"/>
      <c r="Q710" s="2"/>
      <c r="R710" s="2"/>
      <c r="S710" s="2"/>
      <c r="T710" s="2"/>
      <c r="U710" s="2"/>
      <c r="V710" s="2"/>
      <c r="W710" s="2"/>
      <c r="X710" s="2"/>
      <c r="Y710" s="2"/>
      <c r="Z710" s="2"/>
      <c r="AA710" s="2"/>
      <c r="AB710" s="2"/>
      <c r="AC710" s="2"/>
      <c r="AD710" s="2"/>
      <c r="AE710" s="2"/>
      <c r="AF710" s="2"/>
      <c r="AG710" s="2"/>
      <c r="AH710" s="2"/>
    </row>
    <row r="711" spans="1:34" ht="13.5" customHeight="1">
      <c r="A711" s="220"/>
      <c r="B711" s="2"/>
      <c r="C711" s="84"/>
      <c r="D711" s="84"/>
      <c r="E711" s="3"/>
      <c r="F711" s="8"/>
      <c r="G711" s="84"/>
      <c r="H711" s="84"/>
      <c r="I711" s="84"/>
      <c r="J711" s="84"/>
      <c r="K711" s="83"/>
      <c r="L711" s="2"/>
      <c r="M711" s="2"/>
      <c r="N711" s="2"/>
      <c r="O711" s="2"/>
      <c r="P711" s="164"/>
      <c r="Q711" s="2"/>
      <c r="R711" s="2"/>
      <c r="S711" s="2"/>
      <c r="T711" s="2"/>
      <c r="U711" s="2"/>
      <c r="V711" s="2"/>
      <c r="W711" s="2"/>
      <c r="X711" s="2"/>
      <c r="Y711" s="2"/>
      <c r="Z711" s="2"/>
      <c r="AA711" s="2"/>
      <c r="AB711" s="2"/>
      <c r="AC711" s="2"/>
      <c r="AD711" s="2"/>
      <c r="AE711" s="2"/>
      <c r="AF711" s="2"/>
      <c r="AG711" s="2"/>
      <c r="AH711" s="2"/>
    </row>
    <row r="712" spans="1:34" ht="13.5" customHeight="1">
      <c r="A712" s="220"/>
      <c r="B712" s="2"/>
      <c r="C712" s="84"/>
      <c r="D712" s="84"/>
      <c r="E712" s="3"/>
      <c r="F712" s="8"/>
      <c r="G712" s="84"/>
      <c r="H712" s="84"/>
      <c r="I712" s="84"/>
      <c r="J712" s="84"/>
      <c r="K712" s="83"/>
      <c r="L712" s="2"/>
      <c r="M712" s="2"/>
      <c r="N712" s="2"/>
      <c r="O712" s="2"/>
      <c r="P712" s="164"/>
      <c r="Q712" s="2"/>
      <c r="R712" s="2"/>
      <c r="S712" s="2"/>
      <c r="T712" s="2"/>
      <c r="U712" s="2"/>
      <c r="V712" s="2"/>
      <c r="W712" s="2"/>
      <c r="X712" s="2"/>
      <c r="Y712" s="2"/>
      <c r="Z712" s="2"/>
      <c r="AA712" s="2"/>
      <c r="AB712" s="2"/>
      <c r="AC712" s="2"/>
      <c r="AD712" s="2"/>
      <c r="AE712" s="2"/>
      <c r="AF712" s="2"/>
      <c r="AG712" s="2"/>
      <c r="AH712" s="2"/>
    </row>
    <row r="713" spans="1:34" ht="13.5" customHeight="1">
      <c r="A713" s="220"/>
      <c r="B713" s="2"/>
      <c r="C713" s="84"/>
      <c r="D713" s="84"/>
      <c r="E713" s="3"/>
      <c r="F713" s="8"/>
      <c r="G713" s="84"/>
      <c r="H713" s="84"/>
      <c r="I713" s="84"/>
      <c r="J713" s="84"/>
      <c r="K713" s="83"/>
      <c r="L713" s="2"/>
      <c r="M713" s="2"/>
      <c r="N713" s="2"/>
      <c r="O713" s="2"/>
      <c r="P713" s="164"/>
      <c r="Q713" s="2"/>
      <c r="R713" s="2"/>
      <c r="S713" s="2"/>
      <c r="T713" s="2"/>
      <c r="U713" s="2"/>
      <c r="V713" s="2"/>
      <c r="W713" s="2"/>
      <c r="X713" s="2"/>
      <c r="Y713" s="2"/>
      <c r="Z713" s="2"/>
      <c r="AA713" s="2"/>
      <c r="AB713" s="2"/>
      <c r="AC713" s="2"/>
      <c r="AD713" s="2"/>
      <c r="AE713" s="2"/>
      <c r="AF713" s="2"/>
      <c r="AG713" s="2"/>
      <c r="AH713" s="2"/>
    </row>
    <row r="714" spans="1:34" ht="13.5" customHeight="1">
      <c r="A714" s="220"/>
      <c r="B714" s="2"/>
      <c r="C714" s="84"/>
      <c r="D714" s="84"/>
      <c r="E714" s="3"/>
      <c r="F714" s="8"/>
      <c r="G714" s="84"/>
      <c r="H714" s="84"/>
      <c r="I714" s="84"/>
      <c r="J714" s="84"/>
      <c r="K714" s="83"/>
      <c r="L714" s="2"/>
      <c r="M714" s="2"/>
      <c r="N714" s="2"/>
      <c r="O714" s="2"/>
      <c r="P714" s="164"/>
      <c r="Q714" s="2"/>
      <c r="R714" s="2"/>
      <c r="S714" s="2"/>
      <c r="T714" s="2"/>
      <c r="U714" s="2"/>
      <c r="V714" s="2"/>
      <c r="W714" s="2"/>
      <c r="X714" s="2"/>
      <c r="Y714" s="2"/>
      <c r="Z714" s="2"/>
      <c r="AA714" s="2"/>
      <c r="AB714" s="2"/>
      <c r="AC714" s="2"/>
      <c r="AD714" s="2"/>
      <c r="AE714" s="2"/>
      <c r="AF714" s="2"/>
      <c r="AG714" s="2"/>
      <c r="AH714" s="2"/>
    </row>
    <row r="715" spans="1:34" ht="13.5" customHeight="1">
      <c r="A715" s="220"/>
      <c r="B715" s="2"/>
      <c r="C715" s="84"/>
      <c r="D715" s="84"/>
      <c r="E715" s="3"/>
      <c r="F715" s="8"/>
      <c r="G715" s="84"/>
      <c r="H715" s="84"/>
      <c r="I715" s="84"/>
      <c r="J715" s="84"/>
      <c r="K715" s="83"/>
      <c r="L715" s="2"/>
      <c r="M715" s="2"/>
      <c r="N715" s="2"/>
      <c r="O715" s="2"/>
      <c r="P715" s="164"/>
      <c r="Q715" s="2"/>
      <c r="R715" s="2"/>
      <c r="S715" s="2"/>
      <c r="T715" s="2"/>
      <c r="U715" s="2"/>
      <c r="V715" s="2"/>
      <c r="W715" s="2"/>
      <c r="X715" s="2"/>
      <c r="Y715" s="2"/>
      <c r="Z715" s="2"/>
      <c r="AA715" s="2"/>
      <c r="AB715" s="2"/>
      <c r="AC715" s="2"/>
      <c r="AD715" s="2"/>
      <c r="AE715" s="2"/>
      <c r="AF715" s="2"/>
      <c r="AG715" s="2"/>
      <c r="AH715" s="2"/>
    </row>
    <row r="716" spans="1:34" ht="13.5" customHeight="1">
      <c r="A716" s="220"/>
      <c r="B716" s="2"/>
      <c r="C716" s="84"/>
      <c r="D716" s="84"/>
      <c r="E716" s="3"/>
      <c r="F716" s="8"/>
      <c r="G716" s="84"/>
      <c r="H716" s="84"/>
      <c r="I716" s="84"/>
      <c r="J716" s="84"/>
      <c r="K716" s="83"/>
      <c r="L716" s="2"/>
      <c r="M716" s="2"/>
      <c r="N716" s="2"/>
      <c r="O716" s="2"/>
      <c r="P716" s="164"/>
      <c r="Q716" s="2"/>
      <c r="R716" s="2"/>
      <c r="S716" s="2"/>
      <c r="T716" s="2"/>
      <c r="U716" s="2"/>
      <c r="V716" s="2"/>
      <c r="W716" s="2"/>
      <c r="X716" s="2"/>
      <c r="Y716" s="2"/>
      <c r="Z716" s="2"/>
      <c r="AA716" s="2"/>
      <c r="AB716" s="2"/>
      <c r="AC716" s="2"/>
      <c r="AD716" s="2"/>
      <c r="AE716" s="2"/>
      <c r="AF716" s="2"/>
      <c r="AG716" s="2"/>
      <c r="AH716" s="2"/>
    </row>
    <row r="717" spans="1:34" ht="13.5" customHeight="1">
      <c r="A717" s="220"/>
      <c r="B717" s="2"/>
      <c r="C717" s="84"/>
      <c r="D717" s="84"/>
      <c r="E717" s="3"/>
      <c r="F717" s="8"/>
      <c r="G717" s="84"/>
      <c r="H717" s="84"/>
      <c r="I717" s="84"/>
      <c r="J717" s="84"/>
      <c r="K717" s="83"/>
      <c r="L717" s="2"/>
      <c r="M717" s="2"/>
      <c r="N717" s="2"/>
      <c r="O717" s="2"/>
      <c r="P717" s="164"/>
      <c r="Q717" s="2"/>
      <c r="R717" s="2"/>
      <c r="S717" s="2"/>
      <c r="T717" s="2"/>
      <c r="U717" s="2"/>
      <c r="V717" s="2"/>
      <c r="W717" s="2"/>
      <c r="X717" s="2"/>
      <c r="Y717" s="2"/>
      <c r="Z717" s="2"/>
      <c r="AA717" s="2"/>
      <c r="AB717" s="2"/>
      <c r="AC717" s="2"/>
      <c r="AD717" s="2"/>
      <c r="AE717" s="2"/>
      <c r="AF717" s="2"/>
      <c r="AG717" s="2"/>
      <c r="AH717" s="2"/>
    </row>
    <row r="718" spans="1:34" ht="13.5" customHeight="1">
      <c r="A718" s="220"/>
      <c r="B718" s="2"/>
      <c r="C718" s="84"/>
      <c r="D718" s="84"/>
      <c r="E718" s="3"/>
      <c r="F718" s="8"/>
      <c r="G718" s="84"/>
      <c r="H718" s="84"/>
      <c r="I718" s="84"/>
      <c r="J718" s="84"/>
      <c r="K718" s="83"/>
      <c r="L718" s="2"/>
      <c r="M718" s="2"/>
      <c r="N718" s="2"/>
      <c r="O718" s="2"/>
      <c r="P718" s="164"/>
      <c r="Q718" s="2"/>
      <c r="R718" s="2"/>
      <c r="S718" s="2"/>
      <c r="T718" s="2"/>
      <c r="U718" s="2"/>
      <c r="V718" s="2"/>
      <c r="W718" s="2"/>
      <c r="X718" s="2"/>
      <c r="Y718" s="2"/>
      <c r="Z718" s="2"/>
      <c r="AA718" s="2"/>
      <c r="AB718" s="2"/>
      <c r="AC718" s="2"/>
      <c r="AD718" s="2"/>
      <c r="AE718" s="2"/>
      <c r="AF718" s="2"/>
      <c r="AG718" s="2"/>
      <c r="AH718" s="2"/>
    </row>
    <row r="719" spans="1:34" ht="13.5" customHeight="1">
      <c r="A719" s="220"/>
      <c r="B719" s="2"/>
      <c r="C719" s="84"/>
      <c r="D719" s="84"/>
      <c r="E719" s="3"/>
      <c r="F719" s="8"/>
      <c r="G719" s="84"/>
      <c r="H719" s="84"/>
      <c r="I719" s="84"/>
      <c r="J719" s="84"/>
      <c r="K719" s="83"/>
      <c r="L719" s="2"/>
      <c r="M719" s="2"/>
      <c r="N719" s="2"/>
      <c r="O719" s="2"/>
      <c r="P719" s="164"/>
      <c r="Q719" s="2"/>
      <c r="R719" s="2"/>
      <c r="S719" s="2"/>
      <c r="T719" s="2"/>
      <c r="U719" s="2"/>
      <c r="V719" s="2"/>
      <c r="W719" s="2"/>
      <c r="X719" s="2"/>
      <c r="Y719" s="2"/>
      <c r="Z719" s="2"/>
      <c r="AA719" s="2"/>
      <c r="AB719" s="2"/>
      <c r="AC719" s="2"/>
      <c r="AD719" s="2"/>
      <c r="AE719" s="2"/>
      <c r="AF719" s="2"/>
      <c r="AG719" s="2"/>
      <c r="AH719" s="2"/>
    </row>
    <row r="720" spans="1:34" ht="13.5" customHeight="1">
      <c r="A720" s="220"/>
      <c r="B720" s="2"/>
      <c r="C720" s="84"/>
      <c r="D720" s="84"/>
      <c r="E720" s="3"/>
      <c r="F720" s="8"/>
      <c r="G720" s="84"/>
      <c r="H720" s="84"/>
      <c r="I720" s="84"/>
      <c r="J720" s="84"/>
      <c r="K720" s="83"/>
      <c r="L720" s="2"/>
      <c r="M720" s="2"/>
      <c r="N720" s="2"/>
      <c r="O720" s="2"/>
      <c r="P720" s="164"/>
      <c r="Q720" s="2"/>
      <c r="R720" s="2"/>
      <c r="S720" s="2"/>
      <c r="T720" s="2"/>
      <c r="U720" s="2"/>
      <c r="V720" s="2"/>
      <c r="W720" s="2"/>
      <c r="X720" s="2"/>
      <c r="Y720" s="2"/>
      <c r="Z720" s="2"/>
      <c r="AA720" s="2"/>
      <c r="AB720" s="2"/>
      <c r="AC720" s="2"/>
      <c r="AD720" s="2"/>
      <c r="AE720" s="2"/>
      <c r="AF720" s="2"/>
      <c r="AG720" s="2"/>
      <c r="AH720" s="2"/>
    </row>
    <row r="721" spans="1:34" ht="13.5" customHeight="1">
      <c r="A721" s="220"/>
      <c r="B721" s="2"/>
      <c r="C721" s="84"/>
      <c r="D721" s="84"/>
      <c r="E721" s="3"/>
      <c r="F721" s="8"/>
      <c r="G721" s="84"/>
      <c r="H721" s="84"/>
      <c r="I721" s="84"/>
      <c r="J721" s="84"/>
      <c r="K721" s="83"/>
      <c r="L721" s="2"/>
      <c r="M721" s="2"/>
      <c r="N721" s="2"/>
      <c r="O721" s="2"/>
      <c r="P721" s="164"/>
      <c r="Q721" s="2"/>
      <c r="R721" s="2"/>
      <c r="S721" s="2"/>
      <c r="T721" s="2"/>
      <c r="U721" s="2"/>
      <c r="V721" s="2"/>
      <c r="W721" s="2"/>
      <c r="X721" s="2"/>
      <c r="Y721" s="2"/>
      <c r="Z721" s="2"/>
      <c r="AA721" s="2"/>
      <c r="AB721" s="2"/>
      <c r="AC721" s="2"/>
      <c r="AD721" s="2"/>
      <c r="AE721" s="2"/>
      <c r="AF721" s="2"/>
      <c r="AG721" s="2"/>
      <c r="AH721" s="2"/>
    </row>
    <row r="722" spans="1:34" ht="13.5" customHeight="1">
      <c r="A722" s="220"/>
      <c r="B722" s="2"/>
      <c r="C722" s="84"/>
      <c r="D722" s="84"/>
      <c r="E722" s="3"/>
      <c r="F722" s="8"/>
      <c r="G722" s="84"/>
      <c r="H722" s="84"/>
      <c r="I722" s="84"/>
      <c r="J722" s="84"/>
      <c r="K722" s="83"/>
      <c r="L722" s="2"/>
      <c r="M722" s="2"/>
      <c r="N722" s="2"/>
      <c r="O722" s="2"/>
      <c r="P722" s="164"/>
      <c r="Q722" s="2"/>
      <c r="R722" s="2"/>
      <c r="S722" s="2"/>
      <c r="T722" s="2"/>
      <c r="U722" s="2"/>
      <c r="V722" s="2"/>
      <c r="W722" s="2"/>
      <c r="X722" s="2"/>
      <c r="Y722" s="2"/>
      <c r="Z722" s="2"/>
      <c r="AA722" s="2"/>
      <c r="AB722" s="2"/>
      <c r="AC722" s="2"/>
      <c r="AD722" s="2"/>
      <c r="AE722" s="2"/>
      <c r="AF722" s="2"/>
      <c r="AG722" s="2"/>
      <c r="AH722" s="2"/>
    </row>
    <row r="723" spans="1:34" ht="13.5" customHeight="1">
      <c r="A723" s="220"/>
      <c r="B723" s="2"/>
      <c r="C723" s="84"/>
      <c r="D723" s="84"/>
      <c r="E723" s="3"/>
      <c r="F723" s="8"/>
      <c r="G723" s="84"/>
      <c r="H723" s="84"/>
      <c r="I723" s="84"/>
      <c r="J723" s="84"/>
      <c r="K723" s="83"/>
      <c r="L723" s="2"/>
      <c r="M723" s="2"/>
      <c r="N723" s="2"/>
      <c r="O723" s="2"/>
      <c r="P723" s="164"/>
      <c r="Q723" s="2"/>
      <c r="R723" s="2"/>
      <c r="S723" s="2"/>
      <c r="T723" s="2"/>
      <c r="U723" s="2"/>
      <c r="V723" s="2"/>
      <c r="W723" s="2"/>
      <c r="X723" s="2"/>
      <c r="Y723" s="2"/>
      <c r="Z723" s="2"/>
      <c r="AA723" s="2"/>
      <c r="AB723" s="2"/>
      <c r="AC723" s="2"/>
      <c r="AD723" s="2"/>
      <c r="AE723" s="2"/>
      <c r="AF723" s="2"/>
      <c r="AG723" s="2"/>
      <c r="AH723" s="2"/>
    </row>
    <row r="724" spans="1:34" ht="13.5" customHeight="1">
      <c r="A724" s="220"/>
      <c r="B724" s="2"/>
      <c r="C724" s="84"/>
      <c r="D724" s="84"/>
      <c r="E724" s="3"/>
      <c r="F724" s="8"/>
      <c r="G724" s="84"/>
      <c r="H724" s="84"/>
      <c r="I724" s="84"/>
      <c r="J724" s="84"/>
      <c r="K724" s="83"/>
      <c r="L724" s="2"/>
      <c r="M724" s="2"/>
      <c r="N724" s="2"/>
      <c r="O724" s="2"/>
      <c r="P724" s="164"/>
      <c r="Q724" s="2"/>
      <c r="R724" s="2"/>
      <c r="S724" s="2"/>
      <c r="T724" s="2"/>
      <c r="U724" s="2"/>
      <c r="V724" s="2"/>
      <c r="W724" s="2"/>
      <c r="X724" s="2"/>
      <c r="Y724" s="2"/>
      <c r="Z724" s="2"/>
      <c r="AA724" s="2"/>
      <c r="AB724" s="2"/>
      <c r="AC724" s="2"/>
      <c r="AD724" s="2"/>
      <c r="AE724" s="2"/>
      <c r="AF724" s="2"/>
      <c r="AG724" s="2"/>
      <c r="AH724" s="2"/>
    </row>
    <row r="725" spans="1:34" ht="13.5" customHeight="1">
      <c r="A725" s="220"/>
      <c r="B725" s="2"/>
      <c r="C725" s="84"/>
      <c r="D725" s="84"/>
      <c r="E725" s="3"/>
      <c r="F725" s="8"/>
      <c r="G725" s="84"/>
      <c r="H725" s="84"/>
      <c r="I725" s="84"/>
      <c r="J725" s="84"/>
      <c r="K725" s="83"/>
      <c r="L725" s="2"/>
      <c r="M725" s="2"/>
      <c r="N725" s="2"/>
      <c r="O725" s="2"/>
      <c r="P725" s="164"/>
      <c r="Q725" s="2"/>
      <c r="R725" s="2"/>
      <c r="S725" s="2"/>
      <c r="T725" s="2"/>
      <c r="U725" s="2"/>
      <c r="V725" s="2"/>
      <c r="W725" s="2"/>
      <c r="X725" s="2"/>
      <c r="Y725" s="2"/>
      <c r="Z725" s="2"/>
      <c r="AA725" s="2"/>
      <c r="AB725" s="2"/>
      <c r="AC725" s="2"/>
      <c r="AD725" s="2"/>
      <c r="AE725" s="2"/>
      <c r="AF725" s="2"/>
      <c r="AG725" s="2"/>
      <c r="AH725" s="2"/>
    </row>
    <row r="726" spans="1:34" ht="13.5" customHeight="1">
      <c r="A726" s="220"/>
      <c r="B726" s="2"/>
      <c r="C726" s="84"/>
      <c r="D726" s="84"/>
      <c r="E726" s="3"/>
      <c r="F726" s="8"/>
      <c r="G726" s="84"/>
      <c r="H726" s="84"/>
      <c r="I726" s="84"/>
      <c r="J726" s="84"/>
      <c r="K726" s="83"/>
      <c r="L726" s="2"/>
      <c r="M726" s="2"/>
      <c r="N726" s="2"/>
      <c r="O726" s="2"/>
      <c r="P726" s="164"/>
      <c r="Q726" s="2"/>
      <c r="R726" s="2"/>
      <c r="S726" s="2"/>
      <c r="T726" s="2"/>
      <c r="U726" s="2"/>
      <c r="V726" s="2"/>
      <c r="W726" s="2"/>
      <c r="X726" s="2"/>
      <c r="Y726" s="2"/>
      <c r="Z726" s="2"/>
      <c r="AA726" s="2"/>
      <c r="AB726" s="2"/>
      <c r="AC726" s="2"/>
      <c r="AD726" s="2"/>
      <c r="AE726" s="2"/>
      <c r="AF726" s="2"/>
      <c r="AG726" s="2"/>
      <c r="AH726" s="2"/>
    </row>
    <row r="727" spans="1:34" ht="13.5" customHeight="1">
      <c r="A727" s="220"/>
      <c r="B727" s="2"/>
      <c r="C727" s="84"/>
      <c r="D727" s="84"/>
      <c r="E727" s="3"/>
      <c r="F727" s="8"/>
      <c r="G727" s="84"/>
      <c r="H727" s="84"/>
      <c r="I727" s="84"/>
      <c r="J727" s="84"/>
      <c r="K727" s="83"/>
      <c r="L727" s="2"/>
      <c r="M727" s="2"/>
      <c r="N727" s="2"/>
      <c r="O727" s="2"/>
      <c r="P727" s="164"/>
      <c r="Q727" s="2"/>
      <c r="R727" s="2"/>
      <c r="S727" s="2"/>
      <c r="T727" s="2"/>
      <c r="U727" s="2"/>
      <c r="V727" s="2"/>
      <c r="W727" s="2"/>
      <c r="X727" s="2"/>
      <c r="Y727" s="2"/>
      <c r="Z727" s="2"/>
      <c r="AA727" s="2"/>
      <c r="AB727" s="2"/>
      <c r="AC727" s="2"/>
      <c r="AD727" s="2"/>
      <c r="AE727" s="2"/>
      <c r="AF727" s="2"/>
      <c r="AG727" s="2"/>
      <c r="AH727" s="2"/>
    </row>
    <row r="728" spans="1:34" ht="13.5" customHeight="1">
      <c r="A728" s="220"/>
      <c r="B728" s="2"/>
      <c r="C728" s="84"/>
      <c r="D728" s="84"/>
      <c r="E728" s="3"/>
      <c r="F728" s="8"/>
      <c r="G728" s="84"/>
      <c r="H728" s="84"/>
      <c r="I728" s="84"/>
      <c r="J728" s="84"/>
      <c r="K728" s="83"/>
      <c r="L728" s="2"/>
      <c r="M728" s="2"/>
      <c r="N728" s="2"/>
      <c r="O728" s="2"/>
      <c r="P728" s="164"/>
      <c r="Q728" s="2"/>
      <c r="R728" s="2"/>
      <c r="S728" s="2"/>
      <c r="T728" s="2"/>
      <c r="U728" s="2"/>
      <c r="V728" s="2"/>
      <c r="W728" s="2"/>
      <c r="X728" s="2"/>
      <c r="Y728" s="2"/>
      <c r="Z728" s="2"/>
      <c r="AA728" s="2"/>
      <c r="AB728" s="2"/>
      <c r="AC728" s="2"/>
      <c r="AD728" s="2"/>
      <c r="AE728" s="2"/>
      <c r="AF728" s="2"/>
      <c r="AG728" s="2"/>
      <c r="AH728" s="2"/>
    </row>
    <row r="729" spans="1:34" ht="13.5" customHeight="1">
      <c r="A729" s="220"/>
      <c r="B729" s="2"/>
      <c r="C729" s="84"/>
      <c r="D729" s="84"/>
      <c r="E729" s="3"/>
      <c r="F729" s="8"/>
      <c r="G729" s="84"/>
      <c r="H729" s="84"/>
      <c r="I729" s="84"/>
      <c r="J729" s="84"/>
      <c r="K729" s="83"/>
      <c r="L729" s="2"/>
      <c r="M729" s="2"/>
      <c r="N729" s="2"/>
      <c r="O729" s="2"/>
      <c r="P729" s="164"/>
      <c r="Q729" s="2"/>
      <c r="R729" s="2"/>
      <c r="S729" s="2"/>
      <c r="T729" s="2"/>
      <c r="U729" s="2"/>
      <c r="V729" s="2"/>
      <c r="W729" s="2"/>
      <c r="X729" s="2"/>
      <c r="Y729" s="2"/>
      <c r="Z729" s="2"/>
      <c r="AA729" s="2"/>
      <c r="AB729" s="2"/>
      <c r="AC729" s="2"/>
      <c r="AD729" s="2"/>
      <c r="AE729" s="2"/>
      <c r="AF729" s="2"/>
      <c r="AG729" s="2"/>
      <c r="AH729" s="2"/>
    </row>
    <row r="730" spans="1:34" ht="13.5" customHeight="1">
      <c r="A730" s="220"/>
      <c r="B730" s="2"/>
      <c r="C730" s="84"/>
      <c r="D730" s="84"/>
      <c r="E730" s="3"/>
      <c r="F730" s="8"/>
      <c r="G730" s="84"/>
      <c r="H730" s="84"/>
      <c r="I730" s="84"/>
      <c r="J730" s="84"/>
      <c r="K730" s="83"/>
      <c r="L730" s="2"/>
      <c r="M730" s="2"/>
      <c r="N730" s="2"/>
      <c r="O730" s="2"/>
      <c r="P730" s="164"/>
      <c r="Q730" s="2"/>
      <c r="R730" s="2"/>
      <c r="S730" s="2"/>
      <c r="T730" s="2"/>
      <c r="U730" s="2"/>
      <c r="V730" s="2"/>
      <c r="W730" s="2"/>
      <c r="X730" s="2"/>
      <c r="Y730" s="2"/>
      <c r="Z730" s="2"/>
      <c r="AA730" s="2"/>
      <c r="AB730" s="2"/>
      <c r="AC730" s="2"/>
      <c r="AD730" s="2"/>
      <c r="AE730" s="2"/>
      <c r="AF730" s="2"/>
      <c r="AG730" s="2"/>
      <c r="AH730" s="2"/>
    </row>
    <row r="731" spans="1:34" ht="13.5" customHeight="1">
      <c r="A731" s="220"/>
      <c r="B731" s="2"/>
      <c r="C731" s="84"/>
      <c r="D731" s="84"/>
      <c r="E731" s="3"/>
      <c r="F731" s="8"/>
      <c r="G731" s="84"/>
      <c r="H731" s="84"/>
      <c r="I731" s="84"/>
      <c r="J731" s="84"/>
      <c r="K731" s="83"/>
      <c r="L731" s="2"/>
      <c r="M731" s="2"/>
      <c r="N731" s="2"/>
      <c r="O731" s="2"/>
      <c r="P731" s="164"/>
      <c r="Q731" s="2"/>
      <c r="R731" s="2"/>
      <c r="S731" s="2"/>
      <c r="T731" s="2"/>
      <c r="U731" s="2"/>
      <c r="V731" s="2"/>
      <c r="W731" s="2"/>
      <c r="X731" s="2"/>
      <c r="Y731" s="2"/>
      <c r="Z731" s="2"/>
      <c r="AA731" s="2"/>
      <c r="AB731" s="2"/>
      <c r="AC731" s="2"/>
      <c r="AD731" s="2"/>
      <c r="AE731" s="2"/>
      <c r="AF731" s="2"/>
      <c r="AG731" s="2"/>
      <c r="AH731" s="2"/>
    </row>
    <row r="732" spans="1:34" ht="13.5" customHeight="1">
      <c r="A732" s="220"/>
      <c r="B732" s="2"/>
      <c r="C732" s="84"/>
      <c r="D732" s="84"/>
      <c r="E732" s="3"/>
      <c r="F732" s="8"/>
      <c r="G732" s="84"/>
      <c r="H732" s="84"/>
      <c r="I732" s="84"/>
      <c r="J732" s="84"/>
      <c r="K732" s="83"/>
      <c r="L732" s="2"/>
      <c r="M732" s="2"/>
      <c r="N732" s="2"/>
      <c r="O732" s="2"/>
      <c r="P732" s="164"/>
      <c r="Q732" s="2"/>
      <c r="R732" s="2"/>
      <c r="S732" s="2"/>
      <c r="T732" s="2"/>
      <c r="U732" s="2"/>
      <c r="V732" s="2"/>
      <c r="W732" s="2"/>
      <c r="X732" s="2"/>
      <c r="Y732" s="2"/>
      <c r="Z732" s="2"/>
      <c r="AA732" s="2"/>
      <c r="AB732" s="2"/>
      <c r="AC732" s="2"/>
      <c r="AD732" s="2"/>
      <c r="AE732" s="2"/>
      <c r="AF732" s="2"/>
      <c r="AG732" s="2"/>
      <c r="AH732" s="2"/>
    </row>
    <row r="733" spans="1:34" ht="13.5" customHeight="1">
      <c r="A733" s="220"/>
      <c r="B733" s="2"/>
      <c r="C733" s="84"/>
      <c r="D733" s="84"/>
      <c r="E733" s="3"/>
      <c r="F733" s="8"/>
      <c r="G733" s="84"/>
      <c r="H733" s="84"/>
      <c r="I733" s="84"/>
      <c r="J733" s="84"/>
      <c r="K733" s="83"/>
      <c r="L733" s="2"/>
      <c r="M733" s="2"/>
      <c r="N733" s="2"/>
      <c r="O733" s="2"/>
      <c r="P733" s="164"/>
      <c r="Q733" s="2"/>
      <c r="R733" s="2"/>
      <c r="S733" s="2"/>
      <c r="T733" s="2"/>
      <c r="U733" s="2"/>
      <c r="V733" s="2"/>
      <c r="W733" s="2"/>
      <c r="X733" s="2"/>
      <c r="Y733" s="2"/>
      <c r="Z733" s="2"/>
      <c r="AA733" s="2"/>
      <c r="AB733" s="2"/>
      <c r="AC733" s="2"/>
      <c r="AD733" s="2"/>
      <c r="AE733" s="2"/>
      <c r="AF733" s="2"/>
      <c r="AG733" s="2"/>
      <c r="AH733" s="2"/>
    </row>
    <row r="734" spans="1:34" ht="13.5" customHeight="1">
      <c r="A734" s="220"/>
      <c r="B734" s="2"/>
      <c r="C734" s="84"/>
      <c r="D734" s="84"/>
      <c r="E734" s="3"/>
      <c r="F734" s="8"/>
      <c r="G734" s="84"/>
      <c r="H734" s="84"/>
      <c r="I734" s="84"/>
      <c r="J734" s="84"/>
      <c r="K734" s="83"/>
      <c r="L734" s="2"/>
      <c r="M734" s="2"/>
      <c r="N734" s="2"/>
      <c r="O734" s="2"/>
      <c r="P734" s="164"/>
      <c r="Q734" s="2"/>
      <c r="R734" s="2"/>
      <c r="S734" s="2"/>
      <c r="T734" s="2"/>
      <c r="U734" s="2"/>
      <c r="V734" s="2"/>
      <c r="W734" s="2"/>
      <c r="X734" s="2"/>
      <c r="Y734" s="2"/>
      <c r="Z734" s="2"/>
      <c r="AA734" s="2"/>
      <c r="AB734" s="2"/>
      <c r="AC734" s="2"/>
      <c r="AD734" s="2"/>
      <c r="AE734" s="2"/>
      <c r="AF734" s="2"/>
      <c r="AG734" s="2"/>
      <c r="AH734" s="2"/>
    </row>
    <row r="735" spans="1:34" ht="13.5" customHeight="1">
      <c r="A735" s="220"/>
      <c r="B735" s="2"/>
      <c r="C735" s="84"/>
      <c r="D735" s="84"/>
      <c r="E735" s="3"/>
      <c r="F735" s="8"/>
      <c r="G735" s="84"/>
      <c r="H735" s="84"/>
      <c r="I735" s="84"/>
      <c r="J735" s="84"/>
      <c r="K735" s="83"/>
      <c r="L735" s="2"/>
      <c r="M735" s="2"/>
      <c r="N735" s="2"/>
      <c r="O735" s="2"/>
      <c r="P735" s="164"/>
      <c r="Q735" s="2"/>
      <c r="R735" s="2"/>
      <c r="S735" s="2"/>
      <c r="T735" s="2"/>
      <c r="U735" s="2"/>
      <c r="V735" s="2"/>
      <c r="W735" s="2"/>
      <c r="X735" s="2"/>
      <c r="Y735" s="2"/>
      <c r="Z735" s="2"/>
      <c r="AA735" s="2"/>
      <c r="AB735" s="2"/>
      <c r="AC735" s="2"/>
      <c r="AD735" s="2"/>
      <c r="AE735" s="2"/>
      <c r="AF735" s="2"/>
      <c r="AG735" s="2"/>
      <c r="AH735" s="2"/>
    </row>
    <row r="736" spans="1:34" ht="13.5" customHeight="1">
      <c r="A736" s="220"/>
      <c r="B736" s="2"/>
      <c r="C736" s="84"/>
      <c r="D736" s="84"/>
      <c r="E736" s="3"/>
      <c r="F736" s="8"/>
      <c r="G736" s="84"/>
      <c r="H736" s="84"/>
      <c r="I736" s="84"/>
      <c r="J736" s="84"/>
      <c r="K736" s="83"/>
      <c r="L736" s="2"/>
      <c r="M736" s="2"/>
      <c r="N736" s="2"/>
      <c r="O736" s="2"/>
      <c r="P736" s="164"/>
      <c r="Q736" s="2"/>
      <c r="R736" s="2"/>
      <c r="S736" s="2"/>
      <c r="T736" s="2"/>
      <c r="U736" s="2"/>
      <c r="V736" s="2"/>
      <c r="W736" s="2"/>
      <c r="X736" s="2"/>
      <c r="Y736" s="2"/>
      <c r="Z736" s="2"/>
      <c r="AA736" s="2"/>
      <c r="AB736" s="2"/>
      <c r="AC736" s="2"/>
      <c r="AD736" s="2"/>
      <c r="AE736" s="2"/>
      <c r="AF736" s="2"/>
      <c r="AG736" s="2"/>
      <c r="AH736" s="2"/>
    </row>
    <row r="737" spans="1:34" ht="13.5" customHeight="1">
      <c r="A737" s="220"/>
      <c r="B737" s="2"/>
      <c r="C737" s="84"/>
      <c r="D737" s="84"/>
      <c r="E737" s="3"/>
      <c r="F737" s="8"/>
      <c r="G737" s="84"/>
      <c r="H737" s="84"/>
      <c r="I737" s="84"/>
      <c r="J737" s="84"/>
      <c r="K737" s="83"/>
      <c r="L737" s="2"/>
      <c r="M737" s="2"/>
      <c r="N737" s="2"/>
      <c r="O737" s="2"/>
      <c r="P737" s="164"/>
      <c r="Q737" s="2"/>
      <c r="R737" s="2"/>
      <c r="S737" s="2"/>
      <c r="T737" s="2"/>
      <c r="U737" s="2"/>
      <c r="V737" s="2"/>
      <c r="W737" s="2"/>
      <c r="X737" s="2"/>
      <c r="Y737" s="2"/>
      <c r="Z737" s="2"/>
      <c r="AA737" s="2"/>
      <c r="AB737" s="2"/>
      <c r="AC737" s="2"/>
      <c r="AD737" s="2"/>
      <c r="AE737" s="2"/>
      <c r="AF737" s="2"/>
      <c r="AG737" s="2"/>
      <c r="AH737" s="2"/>
    </row>
    <row r="738" spans="1:34" ht="13.5" customHeight="1">
      <c r="A738" s="220"/>
      <c r="B738" s="2"/>
      <c r="C738" s="84"/>
      <c r="D738" s="84"/>
      <c r="E738" s="3"/>
      <c r="F738" s="8"/>
      <c r="G738" s="84"/>
      <c r="H738" s="84"/>
      <c r="I738" s="84"/>
      <c r="J738" s="84"/>
      <c r="K738" s="83"/>
      <c r="L738" s="2"/>
      <c r="M738" s="2"/>
      <c r="N738" s="2"/>
      <c r="O738" s="2"/>
      <c r="P738" s="164"/>
      <c r="Q738" s="2"/>
      <c r="R738" s="2"/>
      <c r="S738" s="2"/>
      <c r="T738" s="2"/>
      <c r="U738" s="2"/>
      <c r="V738" s="2"/>
      <c r="W738" s="2"/>
      <c r="X738" s="2"/>
      <c r="Y738" s="2"/>
      <c r="Z738" s="2"/>
      <c r="AA738" s="2"/>
      <c r="AB738" s="2"/>
      <c r="AC738" s="2"/>
      <c r="AD738" s="2"/>
      <c r="AE738" s="2"/>
      <c r="AF738" s="2"/>
      <c r="AG738" s="2"/>
      <c r="AH738" s="2"/>
    </row>
    <row r="739" spans="1:34" ht="13.5" customHeight="1">
      <c r="A739" s="220"/>
      <c r="B739" s="2"/>
      <c r="C739" s="84"/>
      <c r="D739" s="84"/>
      <c r="E739" s="3"/>
      <c r="F739" s="8"/>
      <c r="G739" s="84"/>
      <c r="H739" s="84"/>
      <c r="I739" s="84"/>
      <c r="J739" s="84"/>
      <c r="K739" s="83"/>
      <c r="L739" s="2"/>
      <c r="M739" s="2"/>
      <c r="N739" s="2"/>
      <c r="O739" s="2"/>
      <c r="P739" s="164"/>
      <c r="Q739" s="2"/>
      <c r="R739" s="2"/>
      <c r="S739" s="2"/>
      <c r="T739" s="2"/>
      <c r="U739" s="2"/>
      <c r="V739" s="2"/>
      <c r="W739" s="2"/>
      <c r="X739" s="2"/>
      <c r="Y739" s="2"/>
      <c r="Z739" s="2"/>
      <c r="AA739" s="2"/>
      <c r="AB739" s="2"/>
      <c r="AC739" s="2"/>
      <c r="AD739" s="2"/>
      <c r="AE739" s="2"/>
      <c r="AF739" s="2"/>
      <c r="AG739" s="2"/>
      <c r="AH739" s="2"/>
    </row>
    <row r="740" spans="1:34" ht="13.5" customHeight="1">
      <c r="A740" s="220"/>
      <c r="B740" s="2"/>
      <c r="C740" s="84"/>
      <c r="D740" s="84"/>
      <c r="E740" s="3"/>
      <c r="F740" s="8"/>
      <c r="G740" s="84"/>
      <c r="H740" s="84"/>
      <c r="I740" s="84"/>
      <c r="J740" s="84"/>
      <c r="K740" s="83"/>
      <c r="L740" s="2"/>
      <c r="M740" s="2"/>
      <c r="N740" s="2"/>
      <c r="O740" s="2"/>
      <c r="P740" s="164"/>
      <c r="Q740" s="2"/>
      <c r="R740" s="2"/>
      <c r="S740" s="2"/>
      <c r="T740" s="2"/>
      <c r="U740" s="2"/>
      <c r="V740" s="2"/>
      <c r="W740" s="2"/>
      <c r="X740" s="2"/>
      <c r="Y740" s="2"/>
      <c r="Z740" s="2"/>
      <c r="AA740" s="2"/>
      <c r="AB740" s="2"/>
      <c r="AC740" s="2"/>
      <c r="AD740" s="2"/>
      <c r="AE740" s="2"/>
      <c r="AF740" s="2"/>
      <c r="AG740" s="2"/>
      <c r="AH740" s="2"/>
    </row>
    <row r="741" spans="1:34" ht="13.5" customHeight="1">
      <c r="A741" s="220"/>
      <c r="B741" s="2"/>
      <c r="C741" s="84"/>
      <c r="D741" s="84"/>
      <c r="E741" s="3"/>
      <c r="F741" s="8"/>
      <c r="G741" s="84"/>
      <c r="H741" s="84"/>
      <c r="I741" s="84"/>
      <c r="J741" s="84"/>
      <c r="K741" s="83"/>
      <c r="L741" s="2"/>
      <c r="M741" s="2"/>
      <c r="N741" s="2"/>
      <c r="O741" s="2"/>
      <c r="P741" s="164"/>
      <c r="Q741" s="2"/>
      <c r="R741" s="2"/>
      <c r="S741" s="2"/>
      <c r="T741" s="2"/>
      <c r="U741" s="2"/>
      <c r="V741" s="2"/>
      <c r="W741" s="2"/>
      <c r="X741" s="2"/>
      <c r="Y741" s="2"/>
      <c r="Z741" s="2"/>
      <c r="AA741" s="2"/>
      <c r="AB741" s="2"/>
      <c r="AC741" s="2"/>
      <c r="AD741" s="2"/>
      <c r="AE741" s="2"/>
      <c r="AF741" s="2"/>
      <c r="AG741" s="2"/>
      <c r="AH741" s="2"/>
    </row>
    <row r="742" spans="1:34" ht="13.5" customHeight="1">
      <c r="A742" s="220"/>
      <c r="B742" s="2"/>
      <c r="C742" s="84"/>
      <c r="D742" s="84"/>
      <c r="E742" s="3"/>
      <c r="F742" s="8"/>
      <c r="G742" s="84"/>
      <c r="H742" s="84"/>
      <c r="I742" s="84"/>
      <c r="J742" s="84"/>
      <c r="K742" s="83"/>
      <c r="L742" s="2"/>
      <c r="M742" s="2"/>
      <c r="N742" s="2"/>
      <c r="O742" s="2"/>
      <c r="P742" s="164"/>
      <c r="Q742" s="2"/>
      <c r="R742" s="2"/>
      <c r="S742" s="2"/>
      <c r="T742" s="2"/>
      <c r="U742" s="2"/>
      <c r="V742" s="2"/>
      <c r="W742" s="2"/>
      <c r="X742" s="2"/>
      <c r="Y742" s="2"/>
      <c r="Z742" s="2"/>
      <c r="AA742" s="2"/>
      <c r="AB742" s="2"/>
      <c r="AC742" s="2"/>
      <c r="AD742" s="2"/>
      <c r="AE742" s="2"/>
      <c r="AF742" s="2"/>
      <c r="AG742" s="2"/>
      <c r="AH742" s="2"/>
    </row>
    <row r="743" spans="1:34" ht="13.5" customHeight="1">
      <c r="A743" s="220"/>
      <c r="B743" s="2"/>
      <c r="C743" s="84"/>
      <c r="D743" s="84"/>
      <c r="E743" s="3"/>
      <c r="F743" s="8"/>
      <c r="G743" s="84"/>
      <c r="H743" s="84"/>
      <c r="I743" s="84"/>
      <c r="J743" s="84"/>
      <c r="K743" s="83"/>
      <c r="L743" s="2"/>
      <c r="M743" s="2"/>
      <c r="N743" s="2"/>
      <c r="O743" s="2"/>
      <c r="P743" s="164"/>
      <c r="Q743" s="2"/>
      <c r="R743" s="2"/>
      <c r="S743" s="2"/>
      <c r="T743" s="2"/>
      <c r="U743" s="2"/>
      <c r="V743" s="2"/>
      <c r="W743" s="2"/>
      <c r="X743" s="2"/>
      <c r="Y743" s="2"/>
      <c r="Z743" s="2"/>
      <c r="AA743" s="2"/>
      <c r="AB743" s="2"/>
      <c r="AC743" s="2"/>
      <c r="AD743" s="2"/>
      <c r="AE743" s="2"/>
      <c r="AF743" s="2"/>
      <c r="AG743" s="2"/>
      <c r="AH743" s="2"/>
    </row>
    <row r="744" spans="1:34" ht="13.5" customHeight="1">
      <c r="A744" s="220"/>
      <c r="B744" s="2"/>
      <c r="C744" s="84"/>
      <c r="D744" s="84"/>
      <c r="E744" s="3"/>
      <c r="F744" s="8"/>
      <c r="G744" s="84"/>
      <c r="H744" s="84"/>
      <c r="I744" s="84"/>
      <c r="J744" s="84"/>
      <c r="K744" s="83"/>
      <c r="L744" s="2"/>
      <c r="M744" s="2"/>
      <c r="N744" s="2"/>
      <c r="O744" s="2"/>
      <c r="P744" s="164"/>
      <c r="Q744" s="2"/>
      <c r="R744" s="2"/>
      <c r="S744" s="2"/>
      <c r="T744" s="2"/>
      <c r="U744" s="2"/>
      <c r="V744" s="2"/>
      <c r="W744" s="2"/>
      <c r="X744" s="2"/>
      <c r="Y744" s="2"/>
      <c r="Z744" s="2"/>
      <c r="AA744" s="2"/>
      <c r="AB744" s="2"/>
      <c r="AC744" s="2"/>
      <c r="AD744" s="2"/>
      <c r="AE744" s="2"/>
      <c r="AF744" s="2"/>
      <c r="AG744" s="2"/>
      <c r="AH744" s="2"/>
    </row>
    <row r="745" spans="1:34" ht="13.5" customHeight="1">
      <c r="A745" s="220"/>
      <c r="B745" s="2"/>
      <c r="C745" s="84"/>
      <c r="D745" s="84"/>
      <c r="E745" s="3"/>
      <c r="F745" s="8"/>
      <c r="G745" s="84"/>
      <c r="H745" s="84"/>
      <c r="I745" s="84"/>
      <c r="J745" s="84"/>
      <c r="K745" s="83"/>
      <c r="L745" s="2"/>
      <c r="M745" s="2"/>
      <c r="N745" s="2"/>
      <c r="O745" s="2"/>
      <c r="P745" s="164"/>
      <c r="Q745" s="2"/>
      <c r="R745" s="2"/>
      <c r="S745" s="2"/>
      <c r="T745" s="2"/>
      <c r="U745" s="2"/>
      <c r="V745" s="2"/>
      <c r="W745" s="2"/>
      <c r="X745" s="2"/>
      <c r="Y745" s="2"/>
      <c r="Z745" s="2"/>
      <c r="AA745" s="2"/>
      <c r="AB745" s="2"/>
      <c r="AC745" s="2"/>
      <c r="AD745" s="2"/>
      <c r="AE745" s="2"/>
      <c r="AF745" s="2"/>
      <c r="AG745" s="2"/>
      <c r="AH745" s="2"/>
    </row>
    <row r="746" spans="1:34" ht="13.5" customHeight="1">
      <c r="A746" s="220"/>
      <c r="B746" s="2"/>
      <c r="C746" s="84"/>
      <c r="D746" s="84"/>
      <c r="E746" s="3"/>
      <c r="F746" s="8"/>
      <c r="G746" s="84"/>
      <c r="H746" s="84"/>
      <c r="I746" s="84"/>
      <c r="J746" s="84"/>
      <c r="K746" s="83"/>
      <c r="L746" s="2"/>
      <c r="M746" s="2"/>
      <c r="N746" s="2"/>
      <c r="O746" s="2"/>
      <c r="P746" s="164"/>
      <c r="Q746" s="2"/>
      <c r="R746" s="2"/>
      <c r="S746" s="2"/>
      <c r="T746" s="2"/>
      <c r="U746" s="2"/>
      <c r="V746" s="2"/>
      <c r="W746" s="2"/>
      <c r="X746" s="2"/>
      <c r="Y746" s="2"/>
      <c r="Z746" s="2"/>
      <c r="AA746" s="2"/>
      <c r="AB746" s="2"/>
      <c r="AC746" s="2"/>
      <c r="AD746" s="2"/>
      <c r="AE746" s="2"/>
      <c r="AF746" s="2"/>
      <c r="AG746" s="2"/>
      <c r="AH746" s="2"/>
    </row>
    <row r="747" spans="1:34" ht="13.5" customHeight="1">
      <c r="A747" s="220"/>
      <c r="B747" s="2"/>
      <c r="C747" s="84"/>
      <c r="D747" s="84"/>
      <c r="E747" s="3"/>
      <c r="F747" s="8"/>
      <c r="G747" s="84"/>
      <c r="H747" s="84"/>
      <c r="I747" s="84"/>
      <c r="J747" s="84"/>
      <c r="K747" s="83"/>
      <c r="L747" s="2"/>
      <c r="M747" s="2"/>
      <c r="N747" s="2"/>
      <c r="O747" s="2"/>
      <c r="P747" s="164"/>
      <c r="Q747" s="2"/>
      <c r="R747" s="2"/>
      <c r="S747" s="2"/>
      <c r="T747" s="2"/>
      <c r="U747" s="2"/>
      <c r="V747" s="2"/>
      <c r="W747" s="2"/>
      <c r="X747" s="2"/>
      <c r="Y747" s="2"/>
      <c r="Z747" s="2"/>
      <c r="AA747" s="2"/>
      <c r="AB747" s="2"/>
      <c r="AC747" s="2"/>
      <c r="AD747" s="2"/>
      <c r="AE747" s="2"/>
      <c r="AF747" s="2"/>
      <c r="AG747" s="2"/>
      <c r="AH747" s="2"/>
    </row>
    <row r="748" spans="1:34" ht="13.5" customHeight="1">
      <c r="A748" s="220"/>
      <c r="B748" s="2"/>
      <c r="C748" s="84"/>
      <c r="D748" s="84"/>
      <c r="E748" s="3"/>
      <c r="F748" s="8"/>
      <c r="G748" s="84"/>
      <c r="H748" s="84"/>
      <c r="I748" s="84"/>
      <c r="J748" s="84"/>
      <c r="K748" s="83"/>
      <c r="L748" s="2"/>
      <c r="M748" s="2"/>
      <c r="N748" s="2"/>
      <c r="O748" s="2"/>
      <c r="P748" s="164"/>
      <c r="Q748" s="2"/>
      <c r="R748" s="2"/>
      <c r="S748" s="2"/>
      <c r="T748" s="2"/>
      <c r="U748" s="2"/>
      <c r="V748" s="2"/>
      <c r="W748" s="2"/>
      <c r="X748" s="2"/>
      <c r="Y748" s="2"/>
      <c r="Z748" s="2"/>
      <c r="AA748" s="2"/>
      <c r="AB748" s="2"/>
      <c r="AC748" s="2"/>
      <c r="AD748" s="2"/>
      <c r="AE748" s="2"/>
      <c r="AF748" s="2"/>
      <c r="AG748" s="2"/>
      <c r="AH748" s="2"/>
    </row>
    <row r="749" spans="1:34" ht="13.5" customHeight="1">
      <c r="A749" s="220"/>
      <c r="B749" s="2"/>
      <c r="C749" s="84"/>
      <c r="D749" s="84"/>
      <c r="E749" s="3"/>
      <c r="F749" s="8"/>
      <c r="G749" s="84"/>
      <c r="H749" s="84"/>
      <c r="I749" s="84"/>
      <c r="J749" s="84"/>
      <c r="K749" s="83"/>
      <c r="L749" s="2"/>
      <c r="M749" s="2"/>
      <c r="N749" s="2"/>
      <c r="O749" s="2"/>
      <c r="P749" s="164"/>
      <c r="Q749" s="2"/>
      <c r="R749" s="2"/>
      <c r="S749" s="2"/>
      <c r="T749" s="2"/>
      <c r="U749" s="2"/>
      <c r="V749" s="2"/>
      <c r="W749" s="2"/>
      <c r="X749" s="2"/>
      <c r="Y749" s="2"/>
      <c r="Z749" s="2"/>
      <c r="AA749" s="2"/>
      <c r="AB749" s="2"/>
      <c r="AC749" s="2"/>
      <c r="AD749" s="2"/>
      <c r="AE749" s="2"/>
      <c r="AF749" s="2"/>
      <c r="AG749" s="2"/>
      <c r="AH749" s="2"/>
    </row>
    <row r="750" spans="1:34" ht="13.5" customHeight="1">
      <c r="A750" s="220"/>
      <c r="B750" s="2"/>
      <c r="C750" s="84"/>
      <c r="D750" s="84"/>
      <c r="E750" s="3"/>
      <c r="F750" s="8"/>
      <c r="G750" s="84"/>
      <c r="H750" s="84"/>
      <c r="I750" s="84"/>
      <c r="J750" s="84"/>
      <c r="K750" s="83"/>
      <c r="L750" s="2"/>
      <c r="M750" s="2"/>
      <c r="N750" s="2"/>
      <c r="O750" s="2"/>
      <c r="P750" s="164"/>
      <c r="Q750" s="2"/>
      <c r="R750" s="2"/>
      <c r="S750" s="2"/>
      <c r="T750" s="2"/>
      <c r="U750" s="2"/>
      <c r="V750" s="2"/>
      <c r="W750" s="2"/>
      <c r="X750" s="2"/>
      <c r="Y750" s="2"/>
      <c r="Z750" s="2"/>
      <c r="AA750" s="2"/>
      <c r="AB750" s="2"/>
      <c r="AC750" s="2"/>
      <c r="AD750" s="2"/>
      <c r="AE750" s="2"/>
      <c r="AF750" s="2"/>
      <c r="AG750" s="2"/>
      <c r="AH750" s="2"/>
    </row>
    <row r="751" spans="1:34" ht="13.5" customHeight="1">
      <c r="A751" s="220"/>
      <c r="B751" s="2"/>
      <c r="C751" s="84"/>
      <c r="D751" s="84"/>
      <c r="E751" s="3"/>
      <c r="F751" s="8"/>
      <c r="G751" s="84"/>
      <c r="H751" s="84"/>
      <c r="I751" s="84"/>
      <c r="J751" s="84"/>
      <c r="K751" s="83"/>
      <c r="L751" s="2"/>
      <c r="M751" s="2"/>
      <c r="N751" s="2"/>
      <c r="O751" s="2"/>
      <c r="P751" s="164"/>
      <c r="Q751" s="2"/>
      <c r="R751" s="2"/>
      <c r="S751" s="2"/>
      <c r="T751" s="2"/>
      <c r="U751" s="2"/>
      <c r="V751" s="2"/>
      <c r="W751" s="2"/>
      <c r="X751" s="2"/>
      <c r="Y751" s="2"/>
      <c r="Z751" s="2"/>
      <c r="AA751" s="2"/>
      <c r="AB751" s="2"/>
      <c r="AC751" s="2"/>
      <c r="AD751" s="2"/>
      <c r="AE751" s="2"/>
      <c r="AF751" s="2"/>
      <c r="AG751" s="2"/>
      <c r="AH751" s="2"/>
    </row>
    <row r="752" spans="1:34" ht="13.5" customHeight="1">
      <c r="A752" s="220"/>
      <c r="B752" s="2"/>
      <c r="C752" s="84"/>
      <c r="D752" s="84"/>
      <c r="E752" s="3"/>
      <c r="F752" s="8"/>
      <c r="G752" s="84"/>
      <c r="H752" s="84"/>
      <c r="I752" s="84"/>
      <c r="J752" s="84"/>
      <c r="K752" s="83"/>
      <c r="L752" s="2"/>
      <c r="M752" s="2"/>
      <c r="N752" s="2"/>
      <c r="O752" s="2"/>
      <c r="P752" s="164"/>
      <c r="Q752" s="2"/>
      <c r="R752" s="2"/>
      <c r="S752" s="2"/>
      <c r="T752" s="2"/>
      <c r="U752" s="2"/>
      <c r="V752" s="2"/>
      <c r="W752" s="2"/>
      <c r="X752" s="2"/>
      <c r="Y752" s="2"/>
      <c r="Z752" s="2"/>
      <c r="AA752" s="2"/>
      <c r="AB752" s="2"/>
      <c r="AC752" s="2"/>
      <c r="AD752" s="2"/>
      <c r="AE752" s="2"/>
      <c r="AF752" s="2"/>
      <c r="AG752" s="2"/>
      <c r="AH752" s="2"/>
    </row>
    <row r="753" spans="1:34" ht="13.5" customHeight="1">
      <c r="A753" s="220"/>
      <c r="B753" s="2"/>
      <c r="C753" s="84"/>
      <c r="D753" s="84"/>
      <c r="E753" s="3"/>
      <c r="F753" s="8"/>
      <c r="G753" s="84"/>
      <c r="H753" s="84"/>
      <c r="I753" s="84"/>
      <c r="J753" s="84"/>
      <c r="K753" s="83"/>
      <c r="L753" s="2"/>
      <c r="M753" s="2"/>
      <c r="N753" s="2"/>
      <c r="O753" s="2"/>
      <c r="P753" s="164"/>
      <c r="Q753" s="2"/>
      <c r="R753" s="2"/>
      <c r="S753" s="2"/>
      <c r="T753" s="2"/>
      <c r="U753" s="2"/>
      <c r="V753" s="2"/>
      <c r="W753" s="2"/>
      <c r="X753" s="2"/>
      <c r="Y753" s="2"/>
      <c r="Z753" s="2"/>
      <c r="AA753" s="2"/>
      <c r="AB753" s="2"/>
      <c r="AC753" s="2"/>
      <c r="AD753" s="2"/>
      <c r="AE753" s="2"/>
      <c r="AF753" s="2"/>
      <c r="AG753" s="2"/>
      <c r="AH753" s="2"/>
    </row>
    <row r="754" spans="1:34" ht="13.5" customHeight="1">
      <c r="A754" s="220"/>
      <c r="B754" s="2"/>
      <c r="C754" s="84"/>
      <c r="D754" s="84"/>
      <c r="E754" s="3"/>
      <c r="F754" s="8"/>
      <c r="G754" s="84"/>
      <c r="H754" s="84"/>
      <c r="I754" s="84"/>
      <c r="J754" s="84"/>
      <c r="K754" s="83"/>
      <c r="L754" s="2"/>
      <c r="M754" s="2"/>
      <c r="N754" s="2"/>
      <c r="O754" s="2"/>
      <c r="P754" s="164"/>
      <c r="Q754" s="2"/>
      <c r="R754" s="2"/>
      <c r="S754" s="2"/>
      <c r="T754" s="2"/>
      <c r="U754" s="2"/>
      <c r="V754" s="2"/>
      <c r="W754" s="2"/>
      <c r="X754" s="2"/>
      <c r="Y754" s="2"/>
      <c r="Z754" s="2"/>
      <c r="AA754" s="2"/>
      <c r="AB754" s="2"/>
      <c r="AC754" s="2"/>
      <c r="AD754" s="2"/>
      <c r="AE754" s="2"/>
      <c r="AF754" s="2"/>
      <c r="AG754" s="2"/>
      <c r="AH754" s="2"/>
    </row>
    <row r="755" spans="1:34" ht="13.5" customHeight="1">
      <c r="A755" s="220"/>
      <c r="B755" s="2"/>
      <c r="C755" s="84"/>
      <c r="D755" s="84"/>
      <c r="E755" s="3"/>
      <c r="F755" s="8"/>
      <c r="G755" s="84"/>
      <c r="H755" s="84"/>
      <c r="I755" s="84"/>
      <c r="J755" s="84"/>
      <c r="K755" s="83"/>
      <c r="L755" s="2"/>
      <c r="M755" s="2"/>
      <c r="N755" s="2"/>
      <c r="O755" s="2"/>
      <c r="P755" s="164"/>
      <c r="Q755" s="2"/>
      <c r="R755" s="2"/>
      <c r="S755" s="2"/>
      <c r="T755" s="2"/>
      <c r="U755" s="2"/>
      <c r="V755" s="2"/>
      <c r="W755" s="2"/>
      <c r="X755" s="2"/>
      <c r="Y755" s="2"/>
      <c r="Z755" s="2"/>
      <c r="AA755" s="2"/>
      <c r="AB755" s="2"/>
      <c r="AC755" s="2"/>
      <c r="AD755" s="2"/>
      <c r="AE755" s="2"/>
      <c r="AF755" s="2"/>
      <c r="AG755" s="2"/>
      <c r="AH755" s="2"/>
    </row>
    <row r="756" spans="1:34" ht="13.5" customHeight="1">
      <c r="A756" s="220"/>
      <c r="B756" s="2"/>
      <c r="C756" s="84"/>
      <c r="D756" s="84"/>
      <c r="E756" s="3"/>
      <c r="F756" s="8"/>
      <c r="G756" s="84"/>
      <c r="H756" s="84"/>
      <c r="I756" s="84"/>
      <c r="J756" s="84"/>
      <c r="K756" s="83"/>
      <c r="L756" s="2"/>
      <c r="M756" s="2"/>
      <c r="N756" s="2"/>
      <c r="O756" s="2"/>
      <c r="P756" s="164"/>
      <c r="Q756" s="2"/>
      <c r="R756" s="2"/>
      <c r="S756" s="2"/>
      <c r="T756" s="2"/>
      <c r="U756" s="2"/>
      <c r="V756" s="2"/>
      <c r="W756" s="2"/>
      <c r="X756" s="2"/>
      <c r="Y756" s="2"/>
      <c r="Z756" s="2"/>
      <c r="AA756" s="2"/>
      <c r="AB756" s="2"/>
      <c r="AC756" s="2"/>
      <c r="AD756" s="2"/>
      <c r="AE756" s="2"/>
      <c r="AF756" s="2"/>
      <c r="AG756" s="2"/>
      <c r="AH756" s="2"/>
    </row>
    <row r="757" spans="1:34" ht="13.5" customHeight="1">
      <c r="A757" s="220"/>
      <c r="B757" s="2"/>
      <c r="C757" s="84"/>
      <c r="D757" s="84"/>
      <c r="E757" s="3"/>
      <c r="F757" s="8"/>
      <c r="G757" s="84"/>
      <c r="H757" s="84"/>
      <c r="I757" s="84"/>
      <c r="J757" s="84"/>
      <c r="K757" s="83"/>
      <c r="L757" s="2"/>
      <c r="M757" s="2"/>
      <c r="N757" s="2"/>
      <c r="O757" s="2"/>
      <c r="P757" s="164"/>
      <c r="Q757" s="2"/>
      <c r="R757" s="2"/>
      <c r="S757" s="2"/>
      <c r="T757" s="2"/>
      <c r="U757" s="2"/>
      <c r="V757" s="2"/>
      <c r="W757" s="2"/>
      <c r="X757" s="2"/>
      <c r="Y757" s="2"/>
      <c r="Z757" s="2"/>
      <c r="AA757" s="2"/>
      <c r="AB757" s="2"/>
      <c r="AC757" s="2"/>
      <c r="AD757" s="2"/>
      <c r="AE757" s="2"/>
      <c r="AF757" s="2"/>
      <c r="AG757" s="2"/>
      <c r="AH757" s="2"/>
    </row>
    <row r="758" spans="1:34" ht="13.5" customHeight="1">
      <c r="A758" s="220"/>
      <c r="B758" s="2"/>
      <c r="C758" s="84"/>
      <c r="D758" s="84"/>
      <c r="E758" s="3"/>
      <c r="F758" s="8"/>
      <c r="G758" s="84"/>
      <c r="H758" s="84"/>
      <c r="I758" s="84"/>
      <c r="J758" s="84"/>
      <c r="K758" s="83"/>
      <c r="L758" s="2"/>
      <c r="M758" s="2"/>
      <c r="N758" s="2"/>
      <c r="O758" s="2"/>
      <c r="P758" s="164"/>
      <c r="Q758" s="2"/>
      <c r="R758" s="2"/>
      <c r="S758" s="2"/>
      <c r="T758" s="2"/>
      <c r="U758" s="2"/>
      <c r="V758" s="2"/>
      <c r="W758" s="2"/>
      <c r="X758" s="2"/>
      <c r="Y758" s="2"/>
      <c r="Z758" s="2"/>
      <c r="AA758" s="2"/>
      <c r="AB758" s="2"/>
      <c r="AC758" s="2"/>
      <c r="AD758" s="2"/>
      <c r="AE758" s="2"/>
      <c r="AF758" s="2"/>
      <c r="AG758" s="2"/>
      <c r="AH758" s="2"/>
    </row>
    <row r="759" spans="1:34" ht="13.5" customHeight="1">
      <c r="A759" s="220"/>
      <c r="B759" s="2"/>
      <c r="C759" s="84"/>
      <c r="D759" s="84"/>
      <c r="E759" s="3"/>
      <c r="F759" s="8"/>
      <c r="G759" s="84"/>
      <c r="H759" s="84"/>
      <c r="I759" s="84"/>
      <c r="J759" s="84"/>
      <c r="K759" s="83"/>
      <c r="L759" s="2"/>
      <c r="M759" s="2"/>
      <c r="N759" s="2"/>
      <c r="O759" s="2"/>
      <c r="P759" s="164"/>
      <c r="Q759" s="2"/>
      <c r="R759" s="2"/>
      <c r="S759" s="2"/>
      <c r="T759" s="2"/>
      <c r="U759" s="2"/>
      <c r="V759" s="2"/>
      <c r="W759" s="2"/>
      <c r="X759" s="2"/>
      <c r="Y759" s="2"/>
      <c r="Z759" s="2"/>
      <c r="AA759" s="2"/>
      <c r="AB759" s="2"/>
      <c r="AC759" s="2"/>
      <c r="AD759" s="2"/>
      <c r="AE759" s="2"/>
      <c r="AF759" s="2"/>
      <c r="AG759" s="2"/>
      <c r="AH759" s="2"/>
    </row>
    <row r="760" spans="1:34" ht="13.5" customHeight="1">
      <c r="A760" s="220"/>
      <c r="B760" s="2"/>
      <c r="C760" s="84"/>
      <c r="D760" s="84"/>
      <c r="E760" s="3"/>
      <c r="F760" s="8"/>
      <c r="G760" s="84"/>
      <c r="H760" s="84"/>
      <c r="I760" s="84"/>
      <c r="J760" s="84"/>
      <c r="K760" s="83"/>
      <c r="L760" s="2"/>
      <c r="M760" s="2"/>
      <c r="N760" s="2"/>
      <c r="O760" s="2"/>
      <c r="P760" s="164"/>
      <c r="Q760" s="2"/>
      <c r="R760" s="2"/>
      <c r="S760" s="2"/>
      <c r="T760" s="2"/>
      <c r="U760" s="2"/>
      <c r="V760" s="2"/>
      <c r="W760" s="2"/>
      <c r="X760" s="2"/>
      <c r="Y760" s="2"/>
      <c r="Z760" s="2"/>
      <c r="AA760" s="2"/>
      <c r="AB760" s="2"/>
      <c r="AC760" s="2"/>
      <c r="AD760" s="2"/>
      <c r="AE760" s="2"/>
      <c r="AF760" s="2"/>
      <c r="AG760" s="2"/>
      <c r="AH760" s="2"/>
    </row>
    <row r="761" spans="1:34" ht="13.5" customHeight="1">
      <c r="A761" s="220"/>
      <c r="B761" s="2"/>
      <c r="C761" s="84"/>
      <c r="D761" s="84"/>
      <c r="E761" s="3"/>
      <c r="F761" s="8"/>
      <c r="G761" s="84"/>
      <c r="H761" s="84"/>
      <c r="I761" s="84"/>
      <c r="J761" s="84"/>
      <c r="K761" s="83"/>
      <c r="L761" s="2"/>
      <c r="M761" s="2"/>
      <c r="N761" s="2"/>
      <c r="O761" s="2"/>
      <c r="P761" s="164"/>
      <c r="Q761" s="2"/>
      <c r="R761" s="2"/>
      <c r="S761" s="2"/>
      <c r="T761" s="2"/>
      <c r="U761" s="2"/>
      <c r="V761" s="2"/>
      <c r="W761" s="2"/>
      <c r="X761" s="2"/>
      <c r="Y761" s="2"/>
      <c r="Z761" s="2"/>
      <c r="AA761" s="2"/>
      <c r="AB761" s="2"/>
      <c r="AC761" s="2"/>
      <c r="AD761" s="2"/>
      <c r="AE761" s="2"/>
      <c r="AF761" s="2"/>
      <c r="AG761" s="2"/>
      <c r="AH761" s="2"/>
    </row>
    <row r="762" spans="1:34" ht="13.5" customHeight="1">
      <c r="A762" s="220"/>
      <c r="B762" s="2"/>
      <c r="C762" s="84"/>
      <c r="D762" s="84"/>
      <c r="E762" s="3"/>
      <c r="F762" s="8"/>
      <c r="G762" s="84"/>
      <c r="H762" s="84"/>
      <c r="I762" s="84"/>
      <c r="J762" s="84"/>
      <c r="K762" s="83"/>
      <c r="L762" s="2"/>
      <c r="M762" s="2"/>
      <c r="N762" s="2"/>
      <c r="O762" s="2"/>
      <c r="P762" s="164"/>
      <c r="Q762" s="2"/>
      <c r="R762" s="2"/>
      <c r="S762" s="2"/>
      <c r="T762" s="2"/>
      <c r="U762" s="2"/>
      <c r="V762" s="2"/>
      <c r="W762" s="2"/>
      <c r="X762" s="2"/>
      <c r="Y762" s="2"/>
      <c r="Z762" s="2"/>
      <c r="AA762" s="2"/>
      <c r="AB762" s="2"/>
      <c r="AC762" s="2"/>
      <c r="AD762" s="2"/>
      <c r="AE762" s="2"/>
      <c r="AF762" s="2"/>
      <c r="AG762" s="2"/>
      <c r="AH762" s="2"/>
    </row>
    <row r="763" spans="1:34" ht="13.5" customHeight="1">
      <c r="A763" s="220"/>
      <c r="B763" s="2"/>
      <c r="C763" s="84"/>
      <c r="D763" s="84"/>
      <c r="E763" s="3"/>
      <c r="F763" s="8"/>
      <c r="G763" s="84"/>
      <c r="H763" s="84"/>
      <c r="I763" s="84"/>
      <c r="J763" s="84"/>
      <c r="K763" s="83"/>
      <c r="L763" s="2"/>
      <c r="M763" s="2"/>
      <c r="N763" s="2"/>
      <c r="O763" s="2"/>
      <c r="P763" s="164"/>
      <c r="Q763" s="2"/>
      <c r="R763" s="2"/>
      <c r="S763" s="2"/>
      <c r="T763" s="2"/>
      <c r="U763" s="2"/>
      <c r="V763" s="2"/>
      <c r="W763" s="2"/>
      <c r="X763" s="2"/>
      <c r="Y763" s="2"/>
      <c r="Z763" s="2"/>
      <c r="AA763" s="2"/>
      <c r="AB763" s="2"/>
      <c r="AC763" s="2"/>
      <c r="AD763" s="2"/>
      <c r="AE763" s="2"/>
      <c r="AF763" s="2"/>
      <c r="AG763" s="2"/>
      <c r="AH763" s="2"/>
    </row>
    <row r="764" spans="1:34" ht="13.5" customHeight="1">
      <c r="A764" s="220"/>
      <c r="B764" s="2"/>
      <c r="C764" s="84"/>
      <c r="D764" s="84"/>
      <c r="E764" s="3"/>
      <c r="F764" s="8"/>
      <c r="G764" s="84"/>
      <c r="H764" s="84"/>
      <c r="I764" s="84"/>
      <c r="J764" s="84"/>
      <c r="K764" s="83"/>
      <c r="L764" s="2"/>
      <c r="M764" s="2"/>
      <c r="N764" s="2"/>
      <c r="O764" s="2"/>
      <c r="P764" s="164"/>
      <c r="Q764" s="2"/>
      <c r="R764" s="2"/>
      <c r="S764" s="2"/>
      <c r="T764" s="2"/>
      <c r="U764" s="2"/>
      <c r="V764" s="2"/>
      <c r="W764" s="2"/>
      <c r="X764" s="2"/>
      <c r="Y764" s="2"/>
      <c r="Z764" s="2"/>
      <c r="AA764" s="2"/>
      <c r="AB764" s="2"/>
      <c r="AC764" s="2"/>
      <c r="AD764" s="2"/>
      <c r="AE764" s="2"/>
      <c r="AF764" s="2"/>
      <c r="AG764" s="2"/>
      <c r="AH764" s="2"/>
    </row>
    <row r="765" spans="1:34" ht="13.5" customHeight="1">
      <c r="A765" s="220"/>
      <c r="B765" s="2"/>
      <c r="C765" s="84"/>
      <c r="D765" s="84"/>
      <c r="E765" s="3"/>
      <c r="F765" s="8"/>
      <c r="G765" s="84"/>
      <c r="H765" s="84"/>
      <c r="I765" s="84"/>
      <c r="J765" s="84"/>
      <c r="K765" s="83"/>
      <c r="L765" s="2"/>
      <c r="M765" s="2"/>
      <c r="N765" s="2"/>
      <c r="O765" s="2"/>
      <c r="P765" s="164"/>
      <c r="Q765" s="2"/>
      <c r="R765" s="2"/>
      <c r="S765" s="2"/>
      <c r="T765" s="2"/>
      <c r="U765" s="2"/>
      <c r="V765" s="2"/>
      <c r="W765" s="2"/>
      <c r="X765" s="2"/>
      <c r="Y765" s="2"/>
      <c r="Z765" s="2"/>
      <c r="AA765" s="2"/>
      <c r="AB765" s="2"/>
      <c r="AC765" s="2"/>
      <c r="AD765" s="2"/>
      <c r="AE765" s="2"/>
      <c r="AF765" s="2"/>
      <c r="AG765" s="2"/>
      <c r="AH765" s="2"/>
    </row>
    <row r="766" spans="1:34" ht="13.5" customHeight="1">
      <c r="A766" s="220"/>
      <c r="B766" s="2"/>
      <c r="C766" s="84"/>
      <c r="D766" s="84"/>
      <c r="E766" s="3"/>
      <c r="F766" s="8"/>
      <c r="G766" s="84"/>
      <c r="H766" s="84"/>
      <c r="I766" s="84"/>
      <c r="J766" s="84"/>
      <c r="K766" s="83"/>
      <c r="L766" s="2"/>
      <c r="M766" s="2"/>
      <c r="N766" s="2"/>
      <c r="O766" s="2"/>
      <c r="P766" s="164"/>
      <c r="Q766" s="2"/>
      <c r="R766" s="2"/>
      <c r="S766" s="2"/>
      <c r="T766" s="2"/>
      <c r="U766" s="2"/>
      <c r="V766" s="2"/>
      <c r="W766" s="2"/>
      <c r="X766" s="2"/>
      <c r="Y766" s="2"/>
      <c r="Z766" s="2"/>
      <c r="AA766" s="2"/>
      <c r="AB766" s="2"/>
      <c r="AC766" s="2"/>
      <c r="AD766" s="2"/>
      <c r="AE766" s="2"/>
      <c r="AF766" s="2"/>
      <c r="AG766" s="2"/>
      <c r="AH766" s="2"/>
    </row>
    <row r="767" spans="1:34" ht="13.5" customHeight="1">
      <c r="A767" s="220"/>
      <c r="B767" s="2"/>
      <c r="C767" s="84"/>
      <c r="D767" s="84"/>
      <c r="E767" s="3"/>
      <c r="F767" s="8"/>
      <c r="G767" s="84"/>
      <c r="H767" s="84"/>
      <c r="I767" s="84"/>
      <c r="J767" s="84"/>
      <c r="K767" s="83"/>
      <c r="L767" s="2"/>
      <c r="M767" s="2"/>
      <c r="N767" s="2"/>
      <c r="O767" s="2"/>
      <c r="P767" s="164"/>
      <c r="Q767" s="2"/>
      <c r="R767" s="2"/>
      <c r="S767" s="2"/>
      <c r="T767" s="2"/>
      <c r="U767" s="2"/>
      <c r="V767" s="2"/>
      <c r="W767" s="2"/>
      <c r="X767" s="2"/>
      <c r="Y767" s="2"/>
      <c r="Z767" s="2"/>
      <c r="AA767" s="2"/>
      <c r="AB767" s="2"/>
      <c r="AC767" s="2"/>
      <c r="AD767" s="2"/>
      <c r="AE767" s="2"/>
      <c r="AF767" s="2"/>
      <c r="AG767" s="2"/>
      <c r="AH767" s="2"/>
    </row>
    <row r="768" spans="1:34" ht="13.5" customHeight="1">
      <c r="A768" s="220"/>
      <c r="B768" s="2"/>
      <c r="C768" s="84"/>
      <c r="D768" s="84"/>
      <c r="E768" s="3"/>
      <c r="F768" s="8"/>
      <c r="G768" s="84"/>
      <c r="H768" s="84"/>
      <c r="I768" s="84"/>
      <c r="J768" s="84"/>
      <c r="K768" s="83"/>
      <c r="L768" s="2"/>
      <c r="M768" s="2"/>
      <c r="N768" s="2"/>
      <c r="O768" s="2"/>
      <c r="P768" s="164"/>
      <c r="Q768" s="2"/>
      <c r="R768" s="2"/>
      <c r="S768" s="2"/>
      <c r="T768" s="2"/>
      <c r="U768" s="2"/>
      <c r="V768" s="2"/>
      <c r="W768" s="2"/>
      <c r="X768" s="2"/>
      <c r="Y768" s="2"/>
      <c r="Z768" s="2"/>
      <c r="AA768" s="2"/>
      <c r="AB768" s="2"/>
      <c r="AC768" s="2"/>
      <c r="AD768" s="2"/>
      <c r="AE768" s="2"/>
      <c r="AF768" s="2"/>
      <c r="AG768" s="2"/>
      <c r="AH768" s="2"/>
    </row>
    <row r="769" spans="1:34" ht="13.5" customHeight="1">
      <c r="A769" s="220"/>
      <c r="B769" s="2"/>
      <c r="C769" s="84"/>
      <c r="D769" s="84"/>
      <c r="E769" s="3"/>
      <c r="F769" s="8"/>
      <c r="G769" s="84"/>
      <c r="H769" s="84"/>
      <c r="I769" s="84"/>
      <c r="J769" s="84"/>
      <c r="K769" s="83"/>
      <c r="L769" s="2"/>
      <c r="M769" s="2"/>
      <c r="N769" s="2"/>
      <c r="O769" s="2"/>
      <c r="P769" s="164"/>
      <c r="Q769" s="2"/>
      <c r="R769" s="2"/>
      <c r="S769" s="2"/>
      <c r="T769" s="2"/>
      <c r="U769" s="2"/>
      <c r="V769" s="2"/>
      <c r="W769" s="2"/>
      <c r="X769" s="2"/>
      <c r="Y769" s="2"/>
      <c r="Z769" s="2"/>
      <c r="AA769" s="2"/>
      <c r="AB769" s="2"/>
      <c r="AC769" s="2"/>
      <c r="AD769" s="2"/>
      <c r="AE769" s="2"/>
      <c r="AF769" s="2"/>
      <c r="AG769" s="2"/>
      <c r="AH769" s="2"/>
    </row>
    <row r="770" spans="1:34" ht="13.5" customHeight="1">
      <c r="A770" s="220"/>
      <c r="B770" s="2"/>
      <c r="C770" s="84"/>
      <c r="D770" s="84"/>
      <c r="E770" s="3"/>
      <c r="F770" s="8"/>
      <c r="G770" s="84"/>
      <c r="H770" s="84"/>
      <c r="I770" s="84"/>
      <c r="J770" s="84"/>
      <c r="K770" s="83"/>
      <c r="L770" s="2"/>
      <c r="M770" s="2"/>
      <c r="N770" s="2"/>
      <c r="O770" s="2"/>
      <c r="P770" s="164"/>
      <c r="Q770" s="2"/>
      <c r="R770" s="2"/>
      <c r="S770" s="2"/>
      <c r="T770" s="2"/>
      <c r="U770" s="2"/>
      <c r="V770" s="2"/>
      <c r="W770" s="2"/>
      <c r="X770" s="2"/>
      <c r="Y770" s="2"/>
      <c r="Z770" s="2"/>
      <c r="AA770" s="2"/>
      <c r="AB770" s="2"/>
      <c r="AC770" s="2"/>
      <c r="AD770" s="2"/>
      <c r="AE770" s="2"/>
      <c r="AF770" s="2"/>
      <c r="AG770" s="2"/>
      <c r="AH770" s="2"/>
    </row>
    <row r="771" spans="1:34" ht="13.5" customHeight="1">
      <c r="A771" s="220"/>
      <c r="B771" s="2"/>
      <c r="C771" s="84"/>
      <c r="D771" s="84"/>
      <c r="E771" s="3"/>
      <c r="F771" s="8"/>
      <c r="G771" s="84"/>
      <c r="H771" s="84"/>
      <c r="I771" s="84"/>
      <c r="J771" s="84"/>
      <c r="K771" s="83"/>
      <c r="L771" s="2"/>
      <c r="M771" s="2"/>
      <c r="N771" s="2"/>
      <c r="O771" s="2"/>
      <c r="P771" s="164"/>
      <c r="Q771" s="2"/>
      <c r="R771" s="2"/>
      <c r="S771" s="2"/>
      <c r="T771" s="2"/>
      <c r="U771" s="2"/>
      <c r="V771" s="2"/>
      <c r="W771" s="2"/>
      <c r="X771" s="2"/>
      <c r="Y771" s="2"/>
      <c r="Z771" s="2"/>
      <c r="AA771" s="2"/>
      <c r="AB771" s="2"/>
      <c r="AC771" s="2"/>
      <c r="AD771" s="2"/>
      <c r="AE771" s="2"/>
      <c r="AF771" s="2"/>
      <c r="AG771" s="2"/>
      <c r="AH771" s="2"/>
    </row>
    <row r="772" spans="1:34" ht="13.5" customHeight="1">
      <c r="A772" s="220"/>
      <c r="B772" s="2"/>
      <c r="C772" s="84"/>
      <c r="D772" s="84"/>
      <c r="E772" s="3"/>
      <c r="F772" s="8"/>
      <c r="G772" s="84"/>
      <c r="H772" s="84"/>
      <c r="I772" s="84"/>
      <c r="J772" s="84"/>
      <c r="K772" s="83"/>
      <c r="L772" s="2"/>
      <c r="M772" s="2"/>
      <c r="N772" s="2"/>
      <c r="O772" s="2"/>
      <c r="P772" s="164"/>
      <c r="Q772" s="2"/>
      <c r="R772" s="2"/>
      <c r="S772" s="2"/>
      <c r="T772" s="2"/>
      <c r="U772" s="2"/>
      <c r="V772" s="2"/>
      <c r="W772" s="2"/>
      <c r="X772" s="2"/>
      <c r="Y772" s="2"/>
      <c r="Z772" s="2"/>
      <c r="AA772" s="2"/>
      <c r="AB772" s="2"/>
      <c r="AC772" s="2"/>
      <c r="AD772" s="2"/>
      <c r="AE772" s="2"/>
      <c r="AF772" s="2"/>
      <c r="AG772" s="2"/>
      <c r="AH772" s="2"/>
    </row>
    <row r="773" spans="1:34" ht="13.5" customHeight="1">
      <c r="A773" s="220"/>
      <c r="B773" s="2"/>
      <c r="C773" s="84"/>
      <c r="D773" s="84"/>
      <c r="E773" s="3"/>
      <c r="F773" s="8"/>
      <c r="G773" s="84"/>
      <c r="H773" s="84"/>
      <c r="I773" s="84"/>
      <c r="J773" s="84"/>
      <c r="K773" s="83"/>
      <c r="L773" s="2"/>
      <c r="M773" s="2"/>
      <c r="N773" s="2"/>
      <c r="O773" s="2"/>
      <c r="P773" s="164"/>
      <c r="Q773" s="2"/>
      <c r="R773" s="2"/>
      <c r="S773" s="2"/>
      <c r="T773" s="2"/>
      <c r="U773" s="2"/>
      <c r="V773" s="2"/>
      <c r="W773" s="2"/>
      <c r="X773" s="2"/>
      <c r="Y773" s="2"/>
      <c r="Z773" s="2"/>
      <c r="AA773" s="2"/>
      <c r="AB773" s="2"/>
      <c r="AC773" s="2"/>
      <c r="AD773" s="2"/>
      <c r="AE773" s="2"/>
      <c r="AF773" s="2"/>
      <c r="AG773" s="2"/>
      <c r="AH773" s="2"/>
    </row>
    <row r="774" spans="1:34" ht="13.5" customHeight="1">
      <c r="A774" s="220"/>
      <c r="B774" s="2"/>
      <c r="C774" s="84"/>
      <c r="D774" s="84"/>
      <c r="E774" s="3"/>
      <c r="F774" s="8"/>
      <c r="G774" s="84"/>
      <c r="H774" s="84"/>
      <c r="I774" s="84"/>
      <c r="J774" s="84"/>
      <c r="K774" s="83"/>
      <c r="L774" s="2"/>
      <c r="M774" s="2"/>
      <c r="N774" s="2"/>
      <c r="O774" s="2"/>
      <c r="P774" s="164"/>
      <c r="Q774" s="2"/>
      <c r="R774" s="2"/>
      <c r="S774" s="2"/>
      <c r="T774" s="2"/>
      <c r="U774" s="2"/>
      <c r="V774" s="2"/>
      <c r="W774" s="2"/>
      <c r="X774" s="2"/>
      <c r="Y774" s="2"/>
      <c r="Z774" s="2"/>
      <c r="AA774" s="2"/>
      <c r="AB774" s="2"/>
      <c r="AC774" s="2"/>
      <c r="AD774" s="2"/>
      <c r="AE774" s="2"/>
      <c r="AF774" s="2"/>
      <c r="AG774" s="2"/>
      <c r="AH774" s="2"/>
    </row>
    <row r="775" spans="1:34" ht="13.5" customHeight="1">
      <c r="A775" s="220"/>
      <c r="B775" s="2"/>
      <c r="C775" s="84"/>
      <c r="D775" s="84"/>
      <c r="E775" s="3"/>
      <c r="F775" s="8"/>
      <c r="G775" s="84"/>
      <c r="H775" s="84"/>
      <c r="I775" s="84"/>
      <c r="J775" s="84"/>
      <c r="K775" s="83"/>
      <c r="L775" s="2"/>
      <c r="M775" s="2"/>
      <c r="N775" s="2"/>
      <c r="O775" s="2"/>
      <c r="P775" s="164"/>
      <c r="Q775" s="2"/>
      <c r="R775" s="2"/>
      <c r="S775" s="2"/>
      <c r="T775" s="2"/>
      <c r="U775" s="2"/>
      <c r="V775" s="2"/>
      <c r="W775" s="2"/>
      <c r="X775" s="2"/>
      <c r="Y775" s="2"/>
      <c r="Z775" s="2"/>
      <c r="AA775" s="2"/>
      <c r="AB775" s="2"/>
      <c r="AC775" s="2"/>
      <c r="AD775" s="2"/>
      <c r="AE775" s="2"/>
      <c r="AF775" s="2"/>
      <c r="AG775" s="2"/>
      <c r="AH775" s="2"/>
    </row>
    <row r="776" spans="1:34" ht="13.5" customHeight="1">
      <c r="A776" s="220"/>
      <c r="B776" s="2"/>
      <c r="C776" s="84"/>
      <c r="D776" s="84"/>
      <c r="E776" s="3"/>
      <c r="F776" s="8"/>
      <c r="G776" s="84"/>
      <c r="H776" s="84"/>
      <c r="I776" s="84"/>
      <c r="J776" s="84"/>
      <c r="K776" s="83"/>
      <c r="L776" s="2"/>
      <c r="M776" s="2"/>
      <c r="N776" s="2"/>
      <c r="O776" s="2"/>
      <c r="P776" s="164"/>
      <c r="Q776" s="2"/>
      <c r="R776" s="2"/>
      <c r="S776" s="2"/>
      <c r="T776" s="2"/>
      <c r="U776" s="2"/>
      <c r="V776" s="2"/>
      <c r="W776" s="2"/>
      <c r="X776" s="2"/>
      <c r="Y776" s="2"/>
      <c r="Z776" s="2"/>
      <c r="AA776" s="2"/>
      <c r="AB776" s="2"/>
      <c r="AC776" s="2"/>
      <c r="AD776" s="2"/>
      <c r="AE776" s="2"/>
      <c r="AF776" s="2"/>
      <c r="AG776" s="2"/>
      <c r="AH776" s="2"/>
    </row>
    <row r="777" spans="1:34" ht="13.5" customHeight="1">
      <c r="A777" s="220"/>
      <c r="B777" s="2"/>
      <c r="C777" s="84"/>
      <c r="D777" s="84"/>
      <c r="E777" s="3"/>
      <c r="F777" s="8"/>
      <c r="G777" s="84"/>
      <c r="H777" s="84"/>
      <c r="I777" s="84"/>
      <c r="J777" s="84"/>
      <c r="K777" s="83"/>
      <c r="L777" s="2"/>
      <c r="M777" s="2"/>
      <c r="N777" s="2"/>
      <c r="O777" s="2"/>
      <c r="P777" s="164"/>
      <c r="Q777" s="2"/>
      <c r="R777" s="2"/>
      <c r="S777" s="2"/>
      <c r="T777" s="2"/>
      <c r="U777" s="2"/>
      <c r="V777" s="2"/>
      <c r="W777" s="2"/>
      <c r="X777" s="2"/>
      <c r="Y777" s="2"/>
      <c r="Z777" s="2"/>
      <c r="AA777" s="2"/>
      <c r="AB777" s="2"/>
      <c r="AC777" s="2"/>
      <c r="AD777" s="2"/>
      <c r="AE777" s="2"/>
      <c r="AF777" s="2"/>
      <c r="AG777" s="2"/>
      <c r="AH777" s="2"/>
    </row>
    <row r="778" spans="1:34" ht="13.5" customHeight="1">
      <c r="A778" s="220"/>
      <c r="B778" s="2"/>
      <c r="C778" s="84"/>
      <c r="D778" s="84"/>
      <c r="E778" s="3"/>
      <c r="F778" s="8"/>
      <c r="G778" s="84"/>
      <c r="H778" s="84"/>
      <c r="I778" s="84"/>
      <c r="J778" s="84"/>
      <c r="K778" s="83"/>
      <c r="L778" s="2"/>
      <c r="M778" s="2"/>
      <c r="N778" s="2"/>
      <c r="O778" s="2"/>
      <c r="P778" s="164"/>
      <c r="Q778" s="2"/>
      <c r="R778" s="2"/>
      <c r="S778" s="2"/>
      <c r="T778" s="2"/>
      <c r="U778" s="2"/>
      <c r="V778" s="2"/>
      <c r="W778" s="2"/>
      <c r="X778" s="2"/>
      <c r="Y778" s="2"/>
      <c r="Z778" s="2"/>
      <c r="AA778" s="2"/>
      <c r="AB778" s="2"/>
      <c r="AC778" s="2"/>
      <c r="AD778" s="2"/>
      <c r="AE778" s="2"/>
      <c r="AF778" s="2"/>
      <c r="AG778" s="2"/>
      <c r="AH778" s="2"/>
    </row>
    <row r="779" spans="1:34" ht="13.5" customHeight="1">
      <c r="A779" s="220"/>
      <c r="B779" s="2"/>
      <c r="C779" s="84"/>
      <c r="D779" s="84"/>
      <c r="E779" s="3"/>
      <c r="F779" s="8"/>
      <c r="G779" s="84"/>
      <c r="H779" s="84"/>
      <c r="I779" s="84"/>
      <c r="J779" s="84"/>
      <c r="K779" s="83"/>
      <c r="L779" s="2"/>
      <c r="M779" s="2"/>
      <c r="N779" s="2"/>
      <c r="O779" s="2"/>
      <c r="P779" s="164"/>
      <c r="Q779" s="2"/>
      <c r="R779" s="2"/>
      <c r="S779" s="2"/>
      <c r="T779" s="2"/>
      <c r="U779" s="2"/>
      <c r="V779" s="2"/>
      <c r="W779" s="2"/>
      <c r="X779" s="2"/>
      <c r="Y779" s="2"/>
      <c r="Z779" s="2"/>
      <c r="AA779" s="2"/>
      <c r="AB779" s="2"/>
      <c r="AC779" s="2"/>
      <c r="AD779" s="2"/>
      <c r="AE779" s="2"/>
      <c r="AF779" s="2"/>
      <c r="AG779" s="2"/>
      <c r="AH779" s="2"/>
    </row>
    <row r="780" spans="1:34" ht="13.5" customHeight="1">
      <c r="A780" s="220"/>
      <c r="B780" s="2"/>
      <c r="C780" s="84"/>
      <c r="D780" s="84"/>
      <c r="E780" s="3"/>
      <c r="F780" s="8"/>
      <c r="G780" s="84"/>
      <c r="H780" s="84"/>
      <c r="I780" s="84"/>
      <c r="J780" s="84"/>
      <c r="K780" s="83"/>
      <c r="L780" s="2"/>
      <c r="M780" s="2"/>
      <c r="N780" s="2"/>
      <c r="O780" s="2"/>
      <c r="P780" s="164"/>
      <c r="Q780" s="2"/>
      <c r="R780" s="2"/>
      <c r="S780" s="2"/>
      <c r="T780" s="2"/>
      <c r="U780" s="2"/>
      <c r="V780" s="2"/>
      <c r="W780" s="2"/>
      <c r="X780" s="2"/>
      <c r="Y780" s="2"/>
      <c r="Z780" s="2"/>
      <c r="AA780" s="2"/>
      <c r="AB780" s="2"/>
      <c r="AC780" s="2"/>
      <c r="AD780" s="2"/>
      <c r="AE780" s="2"/>
      <c r="AF780" s="2"/>
      <c r="AG780" s="2"/>
      <c r="AH780" s="2"/>
    </row>
    <row r="781" spans="1:34" ht="13.5" customHeight="1">
      <c r="A781" s="220"/>
      <c r="B781" s="2"/>
      <c r="C781" s="84"/>
      <c r="D781" s="84"/>
      <c r="E781" s="3"/>
      <c r="F781" s="8"/>
      <c r="G781" s="84"/>
      <c r="H781" s="84"/>
      <c r="I781" s="84"/>
      <c r="J781" s="84"/>
      <c r="K781" s="83"/>
      <c r="L781" s="2"/>
      <c r="M781" s="2"/>
      <c r="N781" s="2"/>
      <c r="O781" s="2"/>
      <c r="P781" s="164"/>
      <c r="Q781" s="2"/>
      <c r="R781" s="2"/>
      <c r="S781" s="2"/>
      <c r="T781" s="2"/>
      <c r="U781" s="2"/>
      <c r="V781" s="2"/>
      <c r="W781" s="2"/>
      <c r="X781" s="2"/>
      <c r="Y781" s="2"/>
      <c r="Z781" s="2"/>
      <c r="AA781" s="2"/>
      <c r="AB781" s="2"/>
      <c r="AC781" s="2"/>
      <c r="AD781" s="2"/>
      <c r="AE781" s="2"/>
      <c r="AF781" s="2"/>
      <c r="AG781" s="2"/>
      <c r="AH781" s="2"/>
    </row>
    <row r="782" spans="1:34" ht="13.5" customHeight="1">
      <c r="A782" s="220"/>
      <c r="B782" s="2"/>
      <c r="C782" s="84"/>
      <c r="D782" s="84"/>
      <c r="E782" s="3"/>
      <c r="F782" s="8"/>
      <c r="G782" s="84"/>
      <c r="H782" s="84"/>
      <c r="I782" s="84"/>
      <c r="J782" s="84"/>
      <c r="K782" s="83"/>
      <c r="L782" s="2"/>
      <c r="M782" s="2"/>
      <c r="N782" s="2"/>
      <c r="O782" s="2"/>
      <c r="P782" s="164"/>
      <c r="Q782" s="2"/>
      <c r="R782" s="2"/>
      <c r="S782" s="2"/>
      <c r="T782" s="2"/>
      <c r="U782" s="2"/>
      <c r="V782" s="2"/>
      <c r="W782" s="2"/>
      <c r="X782" s="2"/>
      <c r="Y782" s="2"/>
      <c r="Z782" s="2"/>
      <c r="AA782" s="2"/>
      <c r="AB782" s="2"/>
      <c r="AC782" s="2"/>
      <c r="AD782" s="2"/>
      <c r="AE782" s="2"/>
      <c r="AF782" s="2"/>
      <c r="AG782" s="2"/>
      <c r="AH782" s="2"/>
    </row>
    <row r="783" spans="1:34" ht="13.5" customHeight="1">
      <c r="A783" s="220"/>
      <c r="B783" s="2"/>
      <c r="C783" s="84"/>
      <c r="D783" s="84"/>
      <c r="E783" s="3"/>
      <c r="F783" s="8"/>
      <c r="G783" s="84"/>
      <c r="H783" s="84"/>
      <c r="I783" s="84"/>
      <c r="J783" s="84"/>
      <c r="K783" s="83"/>
      <c r="L783" s="2"/>
      <c r="M783" s="2"/>
      <c r="N783" s="2"/>
      <c r="O783" s="2"/>
      <c r="P783" s="164"/>
      <c r="Q783" s="2"/>
      <c r="R783" s="2"/>
      <c r="S783" s="2"/>
      <c r="T783" s="2"/>
      <c r="U783" s="2"/>
      <c r="V783" s="2"/>
      <c r="W783" s="2"/>
      <c r="X783" s="2"/>
      <c r="Y783" s="2"/>
      <c r="Z783" s="2"/>
      <c r="AA783" s="2"/>
      <c r="AB783" s="2"/>
      <c r="AC783" s="2"/>
      <c r="AD783" s="2"/>
      <c r="AE783" s="2"/>
      <c r="AF783" s="2"/>
      <c r="AG783" s="2"/>
      <c r="AH783" s="2"/>
    </row>
    <row r="784" spans="1:34" ht="13.5" customHeight="1">
      <c r="A784" s="220"/>
      <c r="B784" s="2"/>
      <c r="C784" s="84"/>
      <c r="D784" s="84"/>
      <c r="E784" s="3"/>
      <c r="F784" s="8"/>
      <c r="G784" s="84"/>
      <c r="H784" s="84"/>
      <c r="I784" s="84"/>
      <c r="J784" s="84"/>
      <c r="K784" s="83"/>
      <c r="L784" s="2"/>
      <c r="M784" s="2"/>
      <c r="N784" s="2"/>
      <c r="O784" s="2"/>
      <c r="P784" s="164"/>
      <c r="Q784" s="2"/>
      <c r="R784" s="2"/>
      <c r="S784" s="2"/>
      <c r="T784" s="2"/>
      <c r="U784" s="2"/>
      <c r="V784" s="2"/>
      <c r="W784" s="2"/>
      <c r="X784" s="2"/>
      <c r="Y784" s="2"/>
      <c r="Z784" s="2"/>
      <c r="AA784" s="2"/>
      <c r="AB784" s="2"/>
      <c r="AC784" s="2"/>
      <c r="AD784" s="2"/>
      <c r="AE784" s="2"/>
      <c r="AF784" s="2"/>
      <c r="AG784" s="2"/>
      <c r="AH784" s="2"/>
    </row>
    <row r="785" spans="1:34" ht="13.5" customHeight="1">
      <c r="A785" s="220"/>
      <c r="B785" s="2"/>
      <c r="C785" s="84"/>
      <c r="D785" s="84"/>
      <c r="E785" s="3"/>
      <c r="F785" s="8"/>
      <c r="G785" s="84"/>
      <c r="H785" s="84"/>
      <c r="I785" s="84"/>
      <c r="J785" s="84"/>
      <c r="K785" s="83"/>
      <c r="L785" s="2"/>
      <c r="M785" s="2"/>
      <c r="N785" s="2"/>
      <c r="O785" s="2"/>
      <c r="P785" s="164"/>
      <c r="Q785" s="2"/>
      <c r="R785" s="2"/>
      <c r="S785" s="2"/>
      <c r="T785" s="2"/>
      <c r="U785" s="2"/>
      <c r="V785" s="2"/>
      <c r="W785" s="2"/>
      <c r="X785" s="2"/>
      <c r="Y785" s="2"/>
      <c r="Z785" s="2"/>
      <c r="AA785" s="2"/>
      <c r="AB785" s="2"/>
      <c r="AC785" s="2"/>
      <c r="AD785" s="2"/>
      <c r="AE785" s="2"/>
      <c r="AF785" s="2"/>
      <c r="AG785" s="2"/>
      <c r="AH785" s="2"/>
    </row>
    <row r="786" spans="1:34" ht="13.5" customHeight="1">
      <c r="A786" s="220"/>
      <c r="B786" s="2"/>
      <c r="C786" s="84"/>
      <c r="D786" s="84"/>
      <c r="E786" s="3"/>
      <c r="F786" s="8"/>
      <c r="G786" s="84"/>
      <c r="H786" s="84"/>
      <c r="I786" s="84"/>
      <c r="J786" s="84"/>
      <c r="K786" s="83"/>
      <c r="L786" s="2"/>
      <c r="M786" s="2"/>
      <c r="N786" s="2"/>
      <c r="O786" s="2"/>
      <c r="P786" s="164"/>
      <c r="Q786" s="2"/>
      <c r="R786" s="2"/>
      <c r="S786" s="2"/>
      <c r="T786" s="2"/>
      <c r="U786" s="2"/>
      <c r="V786" s="2"/>
      <c r="W786" s="2"/>
      <c r="X786" s="2"/>
      <c r="Y786" s="2"/>
      <c r="Z786" s="2"/>
      <c r="AA786" s="2"/>
      <c r="AB786" s="2"/>
      <c r="AC786" s="2"/>
      <c r="AD786" s="2"/>
      <c r="AE786" s="2"/>
      <c r="AF786" s="2"/>
      <c r="AG786" s="2"/>
      <c r="AH786" s="2"/>
    </row>
    <row r="787" spans="1:34" ht="13.5" customHeight="1">
      <c r="A787" s="220"/>
      <c r="B787" s="2"/>
      <c r="C787" s="84"/>
      <c r="D787" s="84"/>
      <c r="E787" s="3"/>
      <c r="F787" s="8"/>
      <c r="G787" s="84"/>
      <c r="H787" s="84"/>
      <c r="I787" s="84"/>
      <c r="J787" s="84"/>
      <c r="K787" s="83"/>
      <c r="L787" s="2"/>
      <c r="M787" s="2"/>
      <c r="N787" s="2"/>
      <c r="O787" s="2"/>
      <c r="P787" s="164"/>
      <c r="Q787" s="2"/>
      <c r="R787" s="2"/>
      <c r="S787" s="2"/>
      <c r="T787" s="2"/>
      <c r="U787" s="2"/>
      <c r="V787" s="2"/>
      <c r="W787" s="2"/>
      <c r="X787" s="2"/>
      <c r="Y787" s="2"/>
      <c r="Z787" s="2"/>
      <c r="AA787" s="2"/>
      <c r="AB787" s="2"/>
      <c r="AC787" s="2"/>
      <c r="AD787" s="2"/>
      <c r="AE787" s="2"/>
      <c r="AF787" s="2"/>
      <c r="AG787" s="2"/>
      <c r="AH787" s="2"/>
    </row>
    <row r="788" spans="1:34" ht="13.5" customHeight="1">
      <c r="A788" s="220"/>
      <c r="B788" s="2"/>
      <c r="C788" s="84"/>
      <c r="D788" s="84"/>
      <c r="E788" s="3"/>
      <c r="F788" s="8"/>
      <c r="G788" s="84"/>
      <c r="H788" s="84"/>
      <c r="I788" s="84"/>
      <c r="J788" s="84"/>
      <c r="K788" s="83"/>
      <c r="L788" s="2"/>
      <c r="M788" s="2"/>
      <c r="N788" s="2"/>
      <c r="O788" s="2"/>
      <c r="P788" s="164"/>
      <c r="Q788" s="2"/>
      <c r="R788" s="2"/>
      <c r="S788" s="2"/>
      <c r="T788" s="2"/>
      <c r="U788" s="2"/>
      <c r="V788" s="2"/>
      <c r="W788" s="2"/>
      <c r="X788" s="2"/>
      <c r="Y788" s="2"/>
      <c r="Z788" s="2"/>
      <c r="AA788" s="2"/>
      <c r="AB788" s="2"/>
      <c r="AC788" s="2"/>
      <c r="AD788" s="2"/>
      <c r="AE788" s="2"/>
      <c r="AF788" s="2"/>
      <c r="AG788" s="2"/>
      <c r="AH788" s="2"/>
    </row>
    <row r="789" spans="1:34" ht="13.5" customHeight="1">
      <c r="A789" s="220"/>
      <c r="B789" s="2"/>
      <c r="C789" s="84"/>
      <c r="D789" s="84"/>
      <c r="E789" s="3"/>
      <c r="F789" s="8"/>
      <c r="G789" s="84"/>
      <c r="H789" s="84"/>
      <c r="I789" s="84"/>
      <c r="J789" s="84"/>
      <c r="K789" s="83"/>
      <c r="L789" s="2"/>
      <c r="M789" s="2"/>
      <c r="N789" s="2"/>
      <c r="O789" s="2"/>
      <c r="P789" s="164"/>
      <c r="Q789" s="2"/>
      <c r="R789" s="2"/>
      <c r="S789" s="2"/>
      <c r="T789" s="2"/>
      <c r="U789" s="2"/>
      <c r="V789" s="2"/>
      <c r="W789" s="2"/>
      <c r="X789" s="2"/>
      <c r="Y789" s="2"/>
      <c r="Z789" s="2"/>
      <c r="AA789" s="2"/>
      <c r="AB789" s="2"/>
      <c r="AC789" s="2"/>
      <c r="AD789" s="2"/>
      <c r="AE789" s="2"/>
      <c r="AF789" s="2"/>
      <c r="AG789" s="2"/>
      <c r="AH789" s="2"/>
    </row>
    <row r="790" spans="1:34" ht="13.5" customHeight="1">
      <c r="A790" s="220"/>
      <c r="B790" s="2"/>
      <c r="C790" s="84"/>
      <c r="D790" s="84"/>
      <c r="E790" s="3"/>
      <c r="F790" s="8"/>
      <c r="G790" s="84"/>
      <c r="H790" s="84"/>
      <c r="I790" s="84"/>
      <c r="J790" s="84"/>
      <c r="K790" s="83"/>
      <c r="L790" s="2"/>
      <c r="M790" s="2"/>
      <c r="N790" s="2"/>
      <c r="O790" s="2"/>
      <c r="P790" s="164"/>
      <c r="Q790" s="2"/>
      <c r="R790" s="2"/>
      <c r="S790" s="2"/>
      <c r="T790" s="2"/>
      <c r="U790" s="2"/>
      <c r="V790" s="2"/>
      <c r="W790" s="2"/>
      <c r="X790" s="2"/>
      <c r="Y790" s="2"/>
      <c r="Z790" s="2"/>
      <c r="AA790" s="2"/>
      <c r="AB790" s="2"/>
      <c r="AC790" s="2"/>
      <c r="AD790" s="2"/>
      <c r="AE790" s="2"/>
      <c r="AF790" s="2"/>
      <c r="AG790" s="2"/>
      <c r="AH790" s="2"/>
    </row>
    <row r="791" spans="1:34" ht="13.5" customHeight="1">
      <c r="A791" s="220"/>
      <c r="B791" s="2"/>
      <c r="C791" s="84"/>
      <c r="D791" s="84"/>
      <c r="E791" s="3"/>
      <c r="F791" s="8"/>
      <c r="G791" s="84"/>
      <c r="H791" s="84"/>
      <c r="I791" s="84"/>
      <c r="J791" s="84"/>
      <c r="K791" s="83"/>
      <c r="L791" s="2"/>
      <c r="M791" s="2"/>
      <c r="N791" s="2"/>
      <c r="O791" s="2"/>
      <c r="P791" s="164"/>
      <c r="Q791" s="2"/>
      <c r="R791" s="2"/>
      <c r="S791" s="2"/>
      <c r="T791" s="2"/>
      <c r="U791" s="2"/>
      <c r="V791" s="2"/>
      <c r="W791" s="2"/>
      <c r="X791" s="2"/>
      <c r="Y791" s="2"/>
      <c r="Z791" s="2"/>
      <c r="AA791" s="2"/>
      <c r="AB791" s="2"/>
      <c r="AC791" s="2"/>
      <c r="AD791" s="2"/>
      <c r="AE791" s="2"/>
      <c r="AF791" s="2"/>
      <c r="AG791" s="2"/>
      <c r="AH791" s="2"/>
    </row>
    <row r="792" spans="1:34" ht="13.5" customHeight="1">
      <c r="A792" s="220"/>
      <c r="B792" s="2"/>
      <c r="C792" s="84"/>
      <c r="D792" s="84"/>
      <c r="E792" s="3"/>
      <c r="F792" s="8"/>
      <c r="G792" s="84"/>
      <c r="H792" s="84"/>
      <c r="I792" s="84"/>
      <c r="J792" s="84"/>
      <c r="K792" s="83"/>
      <c r="L792" s="2"/>
      <c r="M792" s="2"/>
      <c r="N792" s="2"/>
      <c r="O792" s="2"/>
      <c r="P792" s="164"/>
      <c r="Q792" s="2"/>
      <c r="R792" s="2"/>
      <c r="S792" s="2"/>
      <c r="T792" s="2"/>
      <c r="U792" s="2"/>
      <c r="V792" s="2"/>
      <c r="W792" s="2"/>
      <c r="X792" s="2"/>
      <c r="Y792" s="2"/>
      <c r="Z792" s="2"/>
      <c r="AA792" s="2"/>
      <c r="AB792" s="2"/>
      <c r="AC792" s="2"/>
      <c r="AD792" s="2"/>
      <c r="AE792" s="2"/>
      <c r="AF792" s="2"/>
      <c r="AG792" s="2"/>
      <c r="AH792" s="2"/>
    </row>
    <row r="793" spans="1:34" ht="13.5" customHeight="1">
      <c r="A793" s="220"/>
      <c r="B793" s="2"/>
      <c r="C793" s="84"/>
      <c r="D793" s="84"/>
      <c r="E793" s="3"/>
      <c r="F793" s="8"/>
      <c r="G793" s="84"/>
      <c r="H793" s="84"/>
      <c r="I793" s="84"/>
      <c r="J793" s="84"/>
      <c r="K793" s="83"/>
      <c r="L793" s="2"/>
      <c r="M793" s="2"/>
      <c r="N793" s="2"/>
      <c r="O793" s="2"/>
      <c r="P793" s="164"/>
      <c r="Q793" s="2"/>
      <c r="R793" s="2"/>
      <c r="S793" s="2"/>
      <c r="T793" s="2"/>
      <c r="U793" s="2"/>
      <c r="V793" s="2"/>
      <c r="W793" s="2"/>
      <c r="X793" s="2"/>
      <c r="Y793" s="2"/>
      <c r="Z793" s="2"/>
      <c r="AA793" s="2"/>
      <c r="AB793" s="2"/>
      <c r="AC793" s="2"/>
      <c r="AD793" s="2"/>
      <c r="AE793" s="2"/>
      <c r="AF793" s="2"/>
      <c r="AG793" s="2"/>
      <c r="AH793" s="2"/>
    </row>
    <row r="794" spans="1:34" ht="13.5" customHeight="1">
      <c r="A794" s="220"/>
      <c r="B794" s="2"/>
      <c r="C794" s="84"/>
      <c r="D794" s="84"/>
      <c r="E794" s="3"/>
      <c r="F794" s="8"/>
      <c r="G794" s="84"/>
      <c r="H794" s="84"/>
      <c r="I794" s="84"/>
      <c r="J794" s="84"/>
      <c r="K794" s="83"/>
      <c r="L794" s="2"/>
      <c r="M794" s="2"/>
      <c r="N794" s="2"/>
      <c r="O794" s="2"/>
      <c r="P794" s="164"/>
      <c r="Q794" s="2"/>
      <c r="R794" s="2"/>
      <c r="S794" s="2"/>
      <c r="T794" s="2"/>
      <c r="U794" s="2"/>
      <c r="V794" s="2"/>
      <c r="W794" s="2"/>
      <c r="X794" s="2"/>
      <c r="Y794" s="2"/>
      <c r="Z794" s="2"/>
      <c r="AA794" s="2"/>
      <c r="AB794" s="2"/>
      <c r="AC794" s="2"/>
      <c r="AD794" s="2"/>
      <c r="AE794" s="2"/>
      <c r="AF794" s="2"/>
      <c r="AG794" s="2"/>
      <c r="AH794" s="2"/>
    </row>
    <row r="795" spans="1:34" ht="13.5" customHeight="1">
      <c r="A795" s="220"/>
      <c r="B795" s="2"/>
      <c r="C795" s="84"/>
      <c r="D795" s="84"/>
      <c r="E795" s="3"/>
      <c r="F795" s="8"/>
      <c r="G795" s="84"/>
      <c r="H795" s="84"/>
      <c r="I795" s="84"/>
      <c r="J795" s="84"/>
      <c r="K795" s="83"/>
      <c r="L795" s="2"/>
      <c r="M795" s="2"/>
      <c r="N795" s="2"/>
      <c r="O795" s="2"/>
      <c r="P795" s="164"/>
      <c r="Q795" s="2"/>
      <c r="R795" s="2"/>
      <c r="S795" s="2"/>
      <c r="T795" s="2"/>
      <c r="U795" s="2"/>
      <c r="V795" s="2"/>
      <c r="W795" s="2"/>
      <c r="X795" s="2"/>
      <c r="Y795" s="2"/>
      <c r="Z795" s="2"/>
      <c r="AA795" s="2"/>
      <c r="AB795" s="2"/>
      <c r="AC795" s="2"/>
      <c r="AD795" s="2"/>
      <c r="AE795" s="2"/>
      <c r="AF795" s="2"/>
      <c r="AG795" s="2"/>
      <c r="AH795" s="2"/>
    </row>
    <row r="796" spans="1:34" ht="13.5" customHeight="1">
      <c r="A796" s="220"/>
      <c r="B796" s="2"/>
      <c r="C796" s="84"/>
      <c r="D796" s="84"/>
      <c r="E796" s="3"/>
      <c r="F796" s="8"/>
      <c r="G796" s="84"/>
      <c r="H796" s="84"/>
      <c r="I796" s="84"/>
      <c r="J796" s="84"/>
      <c r="K796" s="83"/>
      <c r="L796" s="2"/>
      <c r="M796" s="2"/>
      <c r="N796" s="2"/>
      <c r="O796" s="2"/>
      <c r="P796" s="164"/>
      <c r="Q796" s="2"/>
      <c r="R796" s="2"/>
      <c r="S796" s="2"/>
      <c r="T796" s="2"/>
      <c r="U796" s="2"/>
      <c r="V796" s="2"/>
      <c r="W796" s="2"/>
      <c r="X796" s="2"/>
      <c r="Y796" s="2"/>
      <c r="Z796" s="2"/>
      <c r="AA796" s="2"/>
      <c r="AB796" s="2"/>
      <c r="AC796" s="2"/>
      <c r="AD796" s="2"/>
      <c r="AE796" s="2"/>
      <c r="AF796" s="2"/>
      <c r="AG796" s="2"/>
      <c r="AH796" s="2"/>
    </row>
    <row r="797" spans="1:34" ht="13.5" customHeight="1">
      <c r="A797" s="220"/>
      <c r="B797" s="2"/>
      <c r="C797" s="84"/>
      <c r="D797" s="84"/>
      <c r="E797" s="3"/>
      <c r="F797" s="8"/>
      <c r="G797" s="84"/>
      <c r="H797" s="84"/>
      <c r="I797" s="84"/>
      <c r="J797" s="84"/>
      <c r="K797" s="83"/>
      <c r="L797" s="2"/>
      <c r="M797" s="2"/>
      <c r="N797" s="2"/>
      <c r="O797" s="2"/>
      <c r="P797" s="164"/>
      <c r="Q797" s="2"/>
      <c r="R797" s="2"/>
      <c r="S797" s="2"/>
      <c r="T797" s="2"/>
      <c r="U797" s="2"/>
      <c r="V797" s="2"/>
      <c r="W797" s="2"/>
      <c r="X797" s="2"/>
      <c r="Y797" s="2"/>
      <c r="Z797" s="2"/>
      <c r="AA797" s="2"/>
      <c r="AB797" s="2"/>
      <c r="AC797" s="2"/>
      <c r="AD797" s="2"/>
      <c r="AE797" s="2"/>
      <c r="AF797" s="2"/>
      <c r="AG797" s="2"/>
      <c r="AH797" s="2"/>
    </row>
    <row r="798" spans="1:34" ht="13.5" customHeight="1">
      <c r="A798" s="220"/>
      <c r="B798" s="2"/>
      <c r="C798" s="84"/>
      <c r="D798" s="84"/>
      <c r="E798" s="3"/>
      <c r="F798" s="8"/>
      <c r="G798" s="84"/>
      <c r="H798" s="84"/>
      <c r="I798" s="84"/>
      <c r="J798" s="84"/>
      <c r="K798" s="83"/>
      <c r="L798" s="2"/>
      <c r="M798" s="2"/>
      <c r="N798" s="2"/>
      <c r="O798" s="2"/>
      <c r="P798" s="164"/>
      <c r="Q798" s="2"/>
      <c r="R798" s="2"/>
      <c r="S798" s="2"/>
      <c r="T798" s="2"/>
      <c r="U798" s="2"/>
      <c r="V798" s="2"/>
      <c r="W798" s="2"/>
      <c r="X798" s="2"/>
      <c r="Y798" s="2"/>
      <c r="Z798" s="2"/>
      <c r="AA798" s="2"/>
      <c r="AB798" s="2"/>
      <c r="AC798" s="2"/>
      <c r="AD798" s="2"/>
      <c r="AE798" s="2"/>
      <c r="AF798" s="2"/>
      <c r="AG798" s="2"/>
      <c r="AH798" s="2"/>
    </row>
    <row r="799" spans="1:34" ht="13.5" customHeight="1">
      <c r="A799" s="220"/>
      <c r="B799" s="2"/>
      <c r="C799" s="84"/>
      <c r="D799" s="84"/>
      <c r="E799" s="3"/>
      <c r="F799" s="8"/>
      <c r="G799" s="84"/>
      <c r="H799" s="84"/>
      <c r="I799" s="84"/>
      <c r="J799" s="84"/>
      <c r="K799" s="83"/>
      <c r="L799" s="2"/>
      <c r="M799" s="2"/>
      <c r="N799" s="2"/>
      <c r="O799" s="2"/>
      <c r="P799" s="164"/>
      <c r="Q799" s="2"/>
      <c r="R799" s="2"/>
      <c r="S799" s="2"/>
      <c r="T799" s="2"/>
      <c r="U799" s="2"/>
      <c r="V799" s="2"/>
      <c r="W799" s="2"/>
      <c r="X799" s="2"/>
      <c r="Y799" s="2"/>
      <c r="Z799" s="2"/>
      <c r="AA799" s="2"/>
      <c r="AB799" s="2"/>
      <c r="AC799" s="2"/>
      <c r="AD799" s="2"/>
      <c r="AE799" s="2"/>
      <c r="AF799" s="2"/>
      <c r="AG799" s="2"/>
      <c r="AH799" s="2"/>
    </row>
    <row r="800" spans="1:34" ht="13.5" customHeight="1">
      <c r="A800" s="220"/>
      <c r="B800" s="2"/>
      <c r="C800" s="84"/>
      <c r="D800" s="84"/>
      <c r="E800" s="3"/>
      <c r="F800" s="8"/>
      <c r="G800" s="84"/>
      <c r="H800" s="84"/>
      <c r="I800" s="84"/>
      <c r="J800" s="84"/>
      <c r="K800" s="83"/>
      <c r="L800" s="2"/>
      <c r="M800" s="2"/>
      <c r="N800" s="2"/>
      <c r="O800" s="2"/>
      <c r="P800" s="164"/>
      <c r="Q800" s="2"/>
      <c r="R800" s="2"/>
      <c r="S800" s="2"/>
      <c r="T800" s="2"/>
      <c r="U800" s="2"/>
      <c r="V800" s="2"/>
      <c r="W800" s="2"/>
      <c r="X800" s="2"/>
      <c r="Y800" s="2"/>
      <c r="Z800" s="2"/>
      <c r="AA800" s="2"/>
      <c r="AB800" s="2"/>
      <c r="AC800" s="2"/>
      <c r="AD800" s="2"/>
      <c r="AE800" s="2"/>
      <c r="AF800" s="2"/>
      <c r="AG800" s="2"/>
      <c r="AH800" s="2"/>
    </row>
    <row r="801" spans="1:34" ht="13.5" customHeight="1">
      <c r="A801" s="220"/>
      <c r="B801" s="2"/>
      <c r="C801" s="84"/>
      <c r="D801" s="84"/>
      <c r="E801" s="3"/>
      <c r="F801" s="8"/>
      <c r="G801" s="84"/>
      <c r="H801" s="84"/>
      <c r="I801" s="84"/>
      <c r="J801" s="84"/>
      <c r="K801" s="83"/>
      <c r="L801" s="2"/>
      <c r="M801" s="2"/>
      <c r="N801" s="2"/>
      <c r="O801" s="2"/>
      <c r="P801" s="164"/>
      <c r="Q801" s="2"/>
      <c r="R801" s="2"/>
      <c r="S801" s="2"/>
      <c r="T801" s="2"/>
      <c r="U801" s="2"/>
      <c r="V801" s="2"/>
      <c r="W801" s="2"/>
      <c r="X801" s="2"/>
      <c r="Y801" s="2"/>
      <c r="Z801" s="2"/>
      <c r="AA801" s="2"/>
      <c r="AB801" s="2"/>
      <c r="AC801" s="2"/>
      <c r="AD801" s="2"/>
      <c r="AE801" s="2"/>
      <c r="AF801" s="2"/>
      <c r="AG801" s="2"/>
      <c r="AH801" s="2"/>
    </row>
    <row r="802" spans="1:34" ht="13.5" customHeight="1">
      <c r="A802" s="220"/>
      <c r="B802" s="2"/>
      <c r="C802" s="84"/>
      <c r="D802" s="84"/>
      <c r="E802" s="3"/>
      <c r="F802" s="8"/>
      <c r="G802" s="84"/>
      <c r="H802" s="84"/>
      <c r="I802" s="84"/>
      <c r="J802" s="84"/>
      <c r="K802" s="83"/>
      <c r="L802" s="2"/>
      <c r="M802" s="2"/>
      <c r="N802" s="2"/>
      <c r="O802" s="2"/>
      <c r="P802" s="164"/>
      <c r="Q802" s="2"/>
      <c r="R802" s="2"/>
      <c r="S802" s="2"/>
      <c r="T802" s="2"/>
      <c r="U802" s="2"/>
      <c r="V802" s="2"/>
      <c r="W802" s="2"/>
      <c r="X802" s="2"/>
      <c r="Y802" s="2"/>
      <c r="Z802" s="2"/>
      <c r="AA802" s="2"/>
      <c r="AB802" s="2"/>
      <c r="AC802" s="2"/>
      <c r="AD802" s="2"/>
      <c r="AE802" s="2"/>
      <c r="AF802" s="2"/>
      <c r="AG802" s="2"/>
      <c r="AH802" s="2"/>
    </row>
    <row r="803" spans="1:34" ht="13.5" customHeight="1">
      <c r="A803" s="220"/>
      <c r="B803" s="2"/>
      <c r="C803" s="84"/>
      <c r="D803" s="84"/>
      <c r="E803" s="3"/>
      <c r="F803" s="8"/>
      <c r="G803" s="84"/>
      <c r="H803" s="84"/>
      <c r="I803" s="84"/>
      <c r="J803" s="84"/>
      <c r="K803" s="83"/>
      <c r="L803" s="2"/>
      <c r="M803" s="2"/>
      <c r="N803" s="2"/>
      <c r="O803" s="2"/>
      <c r="P803" s="164"/>
      <c r="Q803" s="2"/>
      <c r="R803" s="2"/>
      <c r="S803" s="2"/>
      <c r="T803" s="2"/>
      <c r="U803" s="2"/>
      <c r="V803" s="2"/>
      <c r="W803" s="2"/>
      <c r="X803" s="2"/>
      <c r="Y803" s="2"/>
      <c r="Z803" s="2"/>
      <c r="AA803" s="2"/>
      <c r="AB803" s="2"/>
      <c r="AC803" s="2"/>
      <c r="AD803" s="2"/>
      <c r="AE803" s="2"/>
      <c r="AF803" s="2"/>
      <c r="AG803" s="2"/>
      <c r="AH803" s="2"/>
    </row>
    <row r="804" spans="1:34" ht="13.5" customHeight="1">
      <c r="A804" s="220"/>
      <c r="B804" s="2"/>
      <c r="C804" s="84"/>
      <c r="D804" s="84"/>
      <c r="E804" s="3"/>
      <c r="F804" s="8"/>
      <c r="G804" s="84"/>
      <c r="H804" s="84"/>
      <c r="I804" s="84"/>
      <c r="J804" s="84"/>
      <c r="K804" s="83"/>
      <c r="L804" s="2"/>
      <c r="M804" s="2"/>
      <c r="N804" s="2"/>
      <c r="O804" s="2"/>
      <c r="P804" s="164"/>
      <c r="Q804" s="2"/>
      <c r="R804" s="2"/>
      <c r="S804" s="2"/>
      <c r="T804" s="2"/>
      <c r="U804" s="2"/>
      <c r="V804" s="2"/>
      <c r="W804" s="2"/>
      <c r="X804" s="2"/>
      <c r="Y804" s="2"/>
      <c r="Z804" s="2"/>
      <c r="AA804" s="2"/>
      <c r="AB804" s="2"/>
      <c r="AC804" s="2"/>
      <c r="AD804" s="2"/>
      <c r="AE804" s="2"/>
      <c r="AF804" s="2"/>
      <c r="AG804" s="2"/>
      <c r="AH804" s="2"/>
    </row>
    <row r="805" spans="1:34" ht="13.5" customHeight="1">
      <c r="A805" s="220"/>
      <c r="B805" s="2"/>
      <c r="C805" s="84"/>
      <c r="D805" s="84"/>
      <c r="E805" s="3"/>
      <c r="F805" s="8"/>
      <c r="G805" s="84"/>
      <c r="H805" s="84"/>
      <c r="I805" s="84"/>
      <c r="J805" s="84"/>
      <c r="K805" s="83"/>
      <c r="L805" s="2"/>
      <c r="M805" s="2"/>
      <c r="N805" s="2"/>
      <c r="O805" s="2"/>
      <c r="P805" s="164"/>
      <c r="Q805" s="2"/>
      <c r="R805" s="2"/>
      <c r="S805" s="2"/>
      <c r="T805" s="2"/>
      <c r="U805" s="2"/>
      <c r="V805" s="2"/>
      <c r="W805" s="2"/>
      <c r="X805" s="2"/>
      <c r="Y805" s="2"/>
      <c r="Z805" s="2"/>
      <c r="AA805" s="2"/>
      <c r="AB805" s="2"/>
      <c r="AC805" s="2"/>
      <c r="AD805" s="2"/>
      <c r="AE805" s="2"/>
      <c r="AF805" s="2"/>
      <c r="AG805" s="2"/>
      <c r="AH805" s="2"/>
    </row>
    <row r="806" spans="1:34" ht="13.5" customHeight="1">
      <c r="A806" s="220"/>
      <c r="B806" s="2"/>
      <c r="C806" s="84"/>
      <c r="D806" s="84"/>
      <c r="E806" s="3"/>
      <c r="F806" s="8"/>
      <c r="G806" s="84"/>
      <c r="H806" s="84"/>
      <c r="I806" s="84"/>
      <c r="J806" s="84"/>
      <c r="K806" s="83"/>
      <c r="L806" s="2"/>
      <c r="M806" s="2"/>
      <c r="N806" s="2"/>
      <c r="O806" s="2"/>
      <c r="P806" s="164"/>
      <c r="Q806" s="2"/>
      <c r="R806" s="2"/>
      <c r="S806" s="2"/>
      <c r="T806" s="2"/>
      <c r="U806" s="2"/>
      <c r="V806" s="2"/>
      <c r="W806" s="2"/>
      <c r="X806" s="2"/>
      <c r="Y806" s="2"/>
      <c r="Z806" s="2"/>
      <c r="AA806" s="2"/>
      <c r="AB806" s="2"/>
      <c r="AC806" s="2"/>
      <c r="AD806" s="2"/>
      <c r="AE806" s="2"/>
      <c r="AF806" s="2"/>
      <c r="AG806" s="2"/>
      <c r="AH806" s="2"/>
    </row>
    <row r="807" spans="1:34" ht="13.5" customHeight="1">
      <c r="A807" s="220"/>
      <c r="B807" s="2"/>
      <c r="C807" s="84"/>
      <c r="D807" s="84"/>
      <c r="E807" s="3"/>
      <c r="F807" s="8"/>
      <c r="G807" s="84"/>
      <c r="H807" s="84"/>
      <c r="I807" s="84"/>
      <c r="J807" s="84"/>
      <c r="K807" s="83"/>
      <c r="L807" s="2"/>
      <c r="M807" s="2"/>
      <c r="N807" s="2"/>
      <c r="O807" s="2"/>
      <c r="P807" s="164"/>
      <c r="Q807" s="2"/>
      <c r="R807" s="2"/>
      <c r="S807" s="2"/>
      <c r="T807" s="2"/>
      <c r="U807" s="2"/>
      <c r="V807" s="2"/>
      <c r="W807" s="2"/>
      <c r="X807" s="2"/>
      <c r="Y807" s="2"/>
      <c r="Z807" s="2"/>
      <c r="AA807" s="2"/>
      <c r="AB807" s="2"/>
      <c r="AC807" s="2"/>
      <c r="AD807" s="2"/>
      <c r="AE807" s="2"/>
      <c r="AF807" s="2"/>
      <c r="AG807" s="2"/>
      <c r="AH807" s="2"/>
    </row>
    <row r="808" spans="1:34" ht="13.5" customHeight="1">
      <c r="A808" s="220"/>
      <c r="B808" s="2"/>
      <c r="C808" s="84"/>
      <c r="D808" s="84"/>
      <c r="E808" s="3"/>
      <c r="F808" s="8"/>
      <c r="G808" s="84"/>
      <c r="H808" s="84"/>
      <c r="I808" s="84"/>
      <c r="J808" s="84"/>
      <c r="K808" s="83"/>
      <c r="L808" s="2"/>
      <c r="M808" s="2"/>
      <c r="N808" s="2"/>
      <c r="O808" s="2"/>
      <c r="P808" s="164"/>
      <c r="Q808" s="2"/>
      <c r="R808" s="2"/>
      <c r="S808" s="2"/>
      <c r="T808" s="2"/>
      <c r="U808" s="2"/>
      <c r="V808" s="2"/>
      <c r="W808" s="2"/>
      <c r="X808" s="2"/>
      <c r="Y808" s="2"/>
      <c r="Z808" s="2"/>
      <c r="AA808" s="2"/>
      <c r="AB808" s="2"/>
      <c r="AC808" s="2"/>
      <c r="AD808" s="2"/>
      <c r="AE808" s="2"/>
      <c r="AF808" s="2"/>
      <c r="AG808" s="2"/>
      <c r="AH808" s="2"/>
    </row>
    <row r="809" spans="1:34" ht="13.5" customHeight="1">
      <c r="A809" s="220"/>
      <c r="B809" s="2"/>
      <c r="C809" s="84"/>
      <c r="D809" s="84"/>
      <c r="E809" s="3"/>
      <c r="F809" s="8"/>
      <c r="G809" s="84"/>
      <c r="H809" s="84"/>
      <c r="I809" s="84"/>
      <c r="J809" s="84"/>
      <c r="K809" s="83"/>
      <c r="L809" s="2"/>
      <c r="M809" s="2"/>
      <c r="N809" s="2"/>
      <c r="O809" s="2"/>
      <c r="P809" s="164"/>
      <c r="Q809" s="2"/>
      <c r="R809" s="2"/>
      <c r="S809" s="2"/>
      <c r="T809" s="2"/>
      <c r="U809" s="2"/>
      <c r="V809" s="2"/>
      <c r="W809" s="2"/>
      <c r="X809" s="2"/>
      <c r="Y809" s="2"/>
      <c r="Z809" s="2"/>
      <c r="AA809" s="2"/>
      <c r="AB809" s="2"/>
      <c r="AC809" s="2"/>
      <c r="AD809" s="2"/>
      <c r="AE809" s="2"/>
      <c r="AF809" s="2"/>
      <c r="AG809" s="2"/>
      <c r="AH809" s="2"/>
    </row>
    <row r="810" spans="1:34" ht="13.5" customHeight="1">
      <c r="A810" s="220"/>
      <c r="B810" s="2"/>
      <c r="C810" s="84"/>
      <c r="D810" s="84"/>
      <c r="E810" s="3"/>
      <c r="F810" s="8"/>
      <c r="G810" s="84"/>
      <c r="H810" s="84"/>
      <c r="I810" s="84"/>
      <c r="J810" s="84"/>
      <c r="K810" s="83"/>
      <c r="L810" s="2"/>
      <c r="M810" s="2"/>
      <c r="N810" s="2"/>
      <c r="O810" s="2"/>
      <c r="P810" s="164"/>
      <c r="Q810" s="2"/>
      <c r="R810" s="2"/>
      <c r="S810" s="2"/>
      <c r="T810" s="2"/>
      <c r="U810" s="2"/>
      <c r="V810" s="2"/>
      <c r="W810" s="2"/>
      <c r="X810" s="2"/>
      <c r="Y810" s="2"/>
      <c r="Z810" s="2"/>
      <c r="AA810" s="2"/>
      <c r="AB810" s="2"/>
      <c r="AC810" s="2"/>
      <c r="AD810" s="2"/>
      <c r="AE810" s="2"/>
      <c r="AF810" s="2"/>
      <c r="AG810" s="2"/>
      <c r="AH810" s="2"/>
    </row>
    <row r="811" spans="1:34" ht="13.5" customHeight="1">
      <c r="A811" s="220"/>
      <c r="B811" s="2"/>
      <c r="C811" s="84"/>
      <c r="D811" s="84"/>
      <c r="E811" s="3"/>
      <c r="F811" s="8"/>
      <c r="G811" s="84"/>
      <c r="H811" s="84"/>
      <c r="I811" s="84"/>
      <c r="J811" s="84"/>
      <c r="K811" s="83"/>
      <c r="L811" s="2"/>
      <c r="M811" s="2"/>
      <c r="N811" s="2"/>
      <c r="O811" s="2"/>
      <c r="P811" s="164"/>
      <c r="Q811" s="2"/>
      <c r="R811" s="2"/>
      <c r="S811" s="2"/>
      <c r="T811" s="2"/>
      <c r="U811" s="2"/>
      <c r="V811" s="2"/>
      <c r="W811" s="2"/>
      <c r="X811" s="2"/>
      <c r="Y811" s="2"/>
      <c r="Z811" s="2"/>
      <c r="AA811" s="2"/>
      <c r="AB811" s="2"/>
      <c r="AC811" s="2"/>
      <c r="AD811" s="2"/>
      <c r="AE811" s="2"/>
      <c r="AF811" s="2"/>
      <c r="AG811" s="2"/>
      <c r="AH811" s="2"/>
    </row>
    <row r="812" spans="1:34" ht="13.5" customHeight="1">
      <c r="A812" s="220"/>
      <c r="B812" s="2"/>
      <c r="C812" s="84"/>
      <c r="D812" s="84"/>
      <c r="E812" s="3"/>
      <c r="F812" s="8"/>
      <c r="G812" s="84"/>
      <c r="H812" s="84"/>
      <c r="I812" s="84"/>
      <c r="J812" s="84"/>
      <c r="K812" s="83"/>
      <c r="L812" s="2"/>
      <c r="M812" s="2"/>
      <c r="N812" s="2"/>
      <c r="O812" s="2"/>
      <c r="P812" s="164"/>
      <c r="Q812" s="2"/>
      <c r="R812" s="2"/>
      <c r="S812" s="2"/>
      <c r="T812" s="2"/>
      <c r="U812" s="2"/>
      <c r="V812" s="2"/>
      <c r="W812" s="2"/>
      <c r="X812" s="2"/>
      <c r="Y812" s="2"/>
      <c r="Z812" s="2"/>
      <c r="AA812" s="2"/>
      <c r="AB812" s="2"/>
      <c r="AC812" s="2"/>
      <c r="AD812" s="2"/>
      <c r="AE812" s="2"/>
      <c r="AF812" s="2"/>
      <c r="AG812" s="2"/>
      <c r="AH812" s="2"/>
    </row>
    <row r="813" spans="1:34" ht="13.5" customHeight="1">
      <c r="A813" s="220"/>
      <c r="B813" s="2"/>
      <c r="C813" s="84"/>
      <c r="D813" s="84"/>
      <c r="E813" s="3"/>
      <c r="F813" s="8"/>
      <c r="G813" s="84"/>
      <c r="H813" s="84"/>
      <c r="I813" s="84"/>
      <c r="J813" s="84"/>
      <c r="K813" s="83"/>
      <c r="L813" s="2"/>
      <c r="M813" s="2"/>
      <c r="N813" s="2"/>
      <c r="O813" s="2"/>
      <c r="P813" s="164"/>
      <c r="Q813" s="2"/>
      <c r="R813" s="2"/>
      <c r="S813" s="2"/>
      <c r="T813" s="2"/>
      <c r="U813" s="2"/>
      <c r="V813" s="2"/>
      <c r="W813" s="2"/>
      <c r="X813" s="2"/>
      <c r="Y813" s="2"/>
      <c r="Z813" s="2"/>
      <c r="AA813" s="2"/>
      <c r="AB813" s="2"/>
      <c r="AC813" s="2"/>
      <c r="AD813" s="2"/>
      <c r="AE813" s="2"/>
      <c r="AF813" s="2"/>
      <c r="AG813" s="2"/>
      <c r="AH813" s="2"/>
    </row>
    <row r="814" spans="1:34" ht="13.5" customHeight="1">
      <c r="A814" s="220"/>
      <c r="B814" s="2"/>
      <c r="C814" s="84"/>
      <c r="D814" s="84"/>
      <c r="E814" s="3"/>
      <c r="F814" s="8"/>
      <c r="G814" s="84"/>
      <c r="H814" s="84"/>
      <c r="I814" s="84"/>
      <c r="J814" s="84"/>
      <c r="K814" s="83"/>
      <c r="L814" s="2"/>
      <c r="M814" s="2"/>
      <c r="N814" s="2"/>
      <c r="O814" s="2"/>
      <c r="P814" s="164"/>
      <c r="Q814" s="2"/>
      <c r="R814" s="2"/>
      <c r="S814" s="2"/>
      <c r="T814" s="2"/>
      <c r="U814" s="2"/>
      <c r="V814" s="2"/>
      <c r="W814" s="2"/>
      <c r="X814" s="2"/>
      <c r="Y814" s="2"/>
      <c r="Z814" s="2"/>
      <c r="AA814" s="2"/>
      <c r="AB814" s="2"/>
      <c r="AC814" s="2"/>
      <c r="AD814" s="2"/>
      <c r="AE814" s="2"/>
      <c r="AF814" s="2"/>
      <c r="AG814" s="2"/>
      <c r="AH814" s="2"/>
    </row>
    <row r="815" spans="1:34" ht="13.5" customHeight="1">
      <c r="A815" s="220"/>
      <c r="B815" s="2"/>
      <c r="C815" s="84"/>
      <c r="D815" s="84"/>
      <c r="E815" s="3"/>
      <c r="F815" s="8"/>
      <c r="G815" s="84"/>
      <c r="H815" s="84"/>
      <c r="I815" s="84"/>
      <c r="J815" s="84"/>
      <c r="K815" s="83"/>
      <c r="L815" s="2"/>
      <c r="M815" s="2"/>
      <c r="N815" s="2"/>
      <c r="O815" s="2"/>
      <c r="P815" s="164"/>
      <c r="Q815" s="2"/>
      <c r="R815" s="2"/>
      <c r="S815" s="2"/>
      <c r="T815" s="2"/>
      <c r="U815" s="2"/>
      <c r="V815" s="2"/>
      <c r="W815" s="2"/>
      <c r="X815" s="2"/>
      <c r="Y815" s="2"/>
      <c r="Z815" s="2"/>
      <c r="AA815" s="2"/>
      <c r="AB815" s="2"/>
      <c r="AC815" s="2"/>
      <c r="AD815" s="2"/>
      <c r="AE815" s="2"/>
      <c r="AF815" s="2"/>
      <c r="AG815" s="2"/>
      <c r="AH815" s="2"/>
    </row>
    <row r="816" spans="1:34" ht="13.5" customHeight="1">
      <c r="A816" s="220"/>
      <c r="B816" s="2"/>
      <c r="C816" s="84"/>
      <c r="D816" s="84"/>
      <c r="E816" s="3"/>
      <c r="F816" s="8"/>
      <c r="G816" s="84"/>
      <c r="H816" s="84"/>
      <c r="I816" s="84"/>
      <c r="J816" s="84"/>
      <c r="K816" s="83"/>
      <c r="L816" s="2"/>
      <c r="M816" s="2"/>
      <c r="N816" s="2"/>
      <c r="O816" s="2"/>
      <c r="P816" s="164"/>
      <c r="Q816" s="2"/>
      <c r="R816" s="2"/>
      <c r="S816" s="2"/>
      <c r="T816" s="2"/>
      <c r="U816" s="2"/>
      <c r="V816" s="2"/>
      <c r="W816" s="2"/>
      <c r="X816" s="2"/>
      <c r="Y816" s="2"/>
      <c r="Z816" s="2"/>
      <c r="AA816" s="2"/>
      <c r="AB816" s="2"/>
      <c r="AC816" s="2"/>
      <c r="AD816" s="2"/>
      <c r="AE816" s="2"/>
      <c r="AF816" s="2"/>
      <c r="AG816" s="2"/>
      <c r="AH816" s="2"/>
    </row>
    <row r="817" spans="1:34" ht="13.5" customHeight="1">
      <c r="A817" s="220"/>
      <c r="B817" s="2"/>
      <c r="C817" s="84"/>
      <c r="D817" s="84"/>
      <c r="E817" s="3"/>
      <c r="F817" s="8"/>
      <c r="G817" s="84"/>
      <c r="H817" s="84"/>
      <c r="I817" s="84"/>
      <c r="J817" s="84"/>
      <c r="K817" s="83"/>
      <c r="L817" s="2"/>
      <c r="M817" s="2"/>
      <c r="N817" s="2"/>
      <c r="O817" s="2"/>
      <c r="P817" s="164"/>
      <c r="Q817" s="2"/>
      <c r="R817" s="2"/>
      <c r="S817" s="2"/>
      <c r="T817" s="2"/>
      <c r="U817" s="2"/>
      <c r="V817" s="2"/>
      <c r="W817" s="2"/>
      <c r="X817" s="2"/>
      <c r="Y817" s="2"/>
      <c r="Z817" s="2"/>
      <c r="AA817" s="2"/>
      <c r="AB817" s="2"/>
      <c r="AC817" s="2"/>
      <c r="AD817" s="2"/>
      <c r="AE817" s="2"/>
      <c r="AF817" s="2"/>
      <c r="AG817" s="2"/>
      <c r="AH817" s="2"/>
    </row>
    <row r="818" spans="1:34" ht="13.5" customHeight="1">
      <c r="A818" s="220"/>
      <c r="B818" s="2"/>
      <c r="C818" s="84"/>
      <c r="D818" s="84"/>
      <c r="E818" s="3"/>
      <c r="F818" s="8"/>
      <c r="G818" s="84"/>
      <c r="H818" s="84"/>
      <c r="I818" s="84"/>
      <c r="J818" s="84"/>
      <c r="K818" s="83"/>
      <c r="L818" s="2"/>
      <c r="M818" s="2"/>
      <c r="N818" s="2"/>
      <c r="O818" s="2"/>
      <c r="P818" s="164"/>
      <c r="Q818" s="2"/>
      <c r="R818" s="2"/>
      <c r="S818" s="2"/>
      <c r="T818" s="2"/>
      <c r="U818" s="2"/>
      <c r="V818" s="2"/>
      <c r="W818" s="2"/>
      <c r="X818" s="2"/>
      <c r="Y818" s="2"/>
      <c r="Z818" s="2"/>
      <c r="AA818" s="2"/>
      <c r="AB818" s="2"/>
      <c r="AC818" s="2"/>
      <c r="AD818" s="2"/>
      <c r="AE818" s="2"/>
      <c r="AF818" s="2"/>
      <c r="AG818" s="2"/>
      <c r="AH818" s="2"/>
    </row>
    <row r="819" spans="1:34" ht="13.5" customHeight="1">
      <c r="A819" s="220"/>
      <c r="B819" s="2"/>
      <c r="C819" s="84"/>
      <c r="D819" s="84"/>
      <c r="E819" s="3"/>
      <c r="F819" s="8"/>
      <c r="G819" s="84"/>
      <c r="H819" s="84"/>
      <c r="I819" s="84"/>
      <c r="J819" s="84"/>
      <c r="K819" s="83"/>
      <c r="L819" s="2"/>
      <c r="M819" s="2"/>
      <c r="N819" s="2"/>
      <c r="O819" s="2"/>
      <c r="P819" s="164"/>
      <c r="Q819" s="2"/>
      <c r="R819" s="2"/>
      <c r="S819" s="2"/>
      <c r="T819" s="2"/>
      <c r="U819" s="2"/>
      <c r="V819" s="2"/>
      <c r="W819" s="2"/>
      <c r="X819" s="2"/>
      <c r="Y819" s="2"/>
      <c r="Z819" s="2"/>
      <c r="AA819" s="2"/>
      <c r="AB819" s="2"/>
      <c r="AC819" s="2"/>
      <c r="AD819" s="2"/>
      <c r="AE819" s="2"/>
      <c r="AF819" s="2"/>
      <c r="AG819" s="2"/>
      <c r="AH819" s="2"/>
    </row>
    <row r="820" spans="1:34" ht="13.5" customHeight="1">
      <c r="A820" s="220"/>
      <c r="B820" s="2"/>
      <c r="C820" s="84"/>
      <c r="D820" s="84"/>
      <c r="E820" s="3"/>
      <c r="F820" s="8"/>
      <c r="G820" s="84"/>
      <c r="H820" s="84"/>
      <c r="I820" s="84"/>
      <c r="J820" s="84"/>
      <c r="K820" s="83"/>
      <c r="L820" s="2"/>
      <c r="M820" s="2"/>
      <c r="N820" s="2"/>
      <c r="O820" s="2"/>
      <c r="P820" s="164"/>
      <c r="Q820" s="2"/>
      <c r="R820" s="2"/>
      <c r="S820" s="2"/>
      <c r="T820" s="2"/>
      <c r="U820" s="2"/>
      <c r="V820" s="2"/>
      <c r="W820" s="2"/>
      <c r="X820" s="2"/>
      <c r="Y820" s="2"/>
      <c r="Z820" s="2"/>
      <c r="AA820" s="2"/>
      <c r="AB820" s="2"/>
      <c r="AC820" s="2"/>
      <c r="AD820" s="2"/>
      <c r="AE820" s="2"/>
      <c r="AF820" s="2"/>
      <c r="AG820" s="2"/>
      <c r="AH820" s="2"/>
    </row>
    <row r="821" spans="1:34" ht="13.5" customHeight="1">
      <c r="A821" s="220"/>
      <c r="B821" s="2"/>
      <c r="C821" s="84"/>
      <c r="D821" s="84"/>
      <c r="E821" s="3"/>
      <c r="F821" s="8"/>
      <c r="G821" s="84"/>
      <c r="H821" s="84"/>
      <c r="I821" s="84"/>
      <c r="J821" s="84"/>
      <c r="K821" s="83"/>
      <c r="L821" s="2"/>
      <c r="M821" s="2"/>
      <c r="N821" s="2"/>
      <c r="O821" s="2"/>
      <c r="P821" s="164"/>
      <c r="Q821" s="2"/>
      <c r="R821" s="2"/>
      <c r="S821" s="2"/>
      <c r="T821" s="2"/>
      <c r="U821" s="2"/>
      <c r="V821" s="2"/>
      <c r="W821" s="2"/>
      <c r="X821" s="2"/>
      <c r="Y821" s="2"/>
      <c r="Z821" s="2"/>
      <c r="AA821" s="2"/>
      <c r="AB821" s="2"/>
      <c r="AC821" s="2"/>
      <c r="AD821" s="2"/>
      <c r="AE821" s="2"/>
      <c r="AF821" s="2"/>
      <c r="AG821" s="2"/>
      <c r="AH821" s="2"/>
    </row>
    <row r="822" spans="1:34" ht="13.5" customHeight="1">
      <c r="A822" s="220"/>
      <c r="B822" s="2"/>
      <c r="C822" s="84"/>
      <c r="D822" s="84"/>
      <c r="E822" s="3"/>
      <c r="F822" s="8"/>
      <c r="G822" s="84"/>
      <c r="H822" s="84"/>
      <c r="I822" s="84"/>
      <c r="J822" s="84"/>
      <c r="K822" s="83"/>
      <c r="L822" s="2"/>
      <c r="M822" s="2"/>
      <c r="N822" s="2"/>
      <c r="O822" s="2"/>
      <c r="P822" s="164"/>
      <c r="Q822" s="2"/>
      <c r="R822" s="2"/>
      <c r="S822" s="2"/>
      <c r="T822" s="2"/>
      <c r="U822" s="2"/>
      <c r="V822" s="2"/>
      <c r="W822" s="2"/>
      <c r="X822" s="2"/>
      <c r="Y822" s="2"/>
      <c r="Z822" s="2"/>
      <c r="AA822" s="2"/>
      <c r="AB822" s="2"/>
      <c r="AC822" s="2"/>
      <c r="AD822" s="2"/>
      <c r="AE822" s="2"/>
      <c r="AF822" s="2"/>
      <c r="AG822" s="2"/>
      <c r="AH822" s="2"/>
    </row>
    <row r="823" spans="1:34" ht="13.5" customHeight="1">
      <c r="A823" s="220"/>
      <c r="B823" s="2"/>
      <c r="C823" s="84"/>
      <c r="D823" s="84"/>
      <c r="E823" s="3"/>
      <c r="F823" s="8"/>
      <c r="G823" s="84"/>
      <c r="H823" s="84"/>
      <c r="I823" s="84"/>
      <c r="J823" s="84"/>
      <c r="K823" s="83"/>
      <c r="L823" s="2"/>
      <c r="M823" s="2"/>
      <c r="N823" s="2"/>
      <c r="O823" s="2"/>
      <c r="P823" s="164"/>
      <c r="Q823" s="2"/>
      <c r="R823" s="2"/>
      <c r="S823" s="2"/>
      <c r="T823" s="2"/>
      <c r="U823" s="2"/>
      <c r="V823" s="2"/>
      <c r="W823" s="2"/>
      <c r="X823" s="2"/>
      <c r="Y823" s="2"/>
      <c r="Z823" s="2"/>
      <c r="AA823" s="2"/>
      <c r="AB823" s="2"/>
      <c r="AC823" s="2"/>
      <c r="AD823" s="2"/>
      <c r="AE823" s="2"/>
      <c r="AF823" s="2"/>
      <c r="AG823" s="2"/>
      <c r="AH823" s="2"/>
    </row>
    <row r="824" spans="1:34" ht="13.5" customHeight="1">
      <c r="A824" s="220"/>
      <c r="B824" s="2"/>
      <c r="C824" s="84"/>
      <c r="D824" s="84"/>
      <c r="E824" s="3"/>
      <c r="F824" s="8"/>
      <c r="G824" s="84"/>
      <c r="H824" s="84"/>
      <c r="I824" s="84"/>
      <c r="J824" s="84"/>
      <c r="K824" s="83"/>
      <c r="L824" s="2"/>
      <c r="M824" s="2"/>
      <c r="N824" s="2"/>
      <c r="O824" s="2"/>
      <c r="P824" s="164"/>
      <c r="Q824" s="2"/>
      <c r="R824" s="2"/>
      <c r="S824" s="2"/>
      <c r="T824" s="2"/>
      <c r="U824" s="2"/>
      <c r="V824" s="2"/>
      <c r="W824" s="2"/>
      <c r="X824" s="2"/>
      <c r="Y824" s="2"/>
      <c r="Z824" s="2"/>
      <c r="AA824" s="2"/>
      <c r="AB824" s="2"/>
      <c r="AC824" s="2"/>
      <c r="AD824" s="2"/>
      <c r="AE824" s="2"/>
      <c r="AF824" s="2"/>
      <c r="AG824" s="2"/>
      <c r="AH824" s="2"/>
    </row>
    <row r="825" spans="1:34" ht="13.5" customHeight="1">
      <c r="A825" s="220"/>
      <c r="B825" s="2"/>
      <c r="C825" s="84"/>
      <c r="D825" s="84"/>
      <c r="E825" s="3"/>
      <c r="F825" s="8"/>
      <c r="G825" s="84"/>
      <c r="H825" s="84"/>
      <c r="I825" s="84"/>
      <c r="J825" s="84"/>
      <c r="K825" s="83"/>
      <c r="L825" s="2"/>
      <c r="M825" s="2"/>
      <c r="N825" s="2"/>
      <c r="O825" s="2"/>
      <c r="P825" s="164"/>
      <c r="Q825" s="2"/>
      <c r="R825" s="2"/>
      <c r="S825" s="2"/>
      <c r="T825" s="2"/>
      <c r="U825" s="2"/>
      <c r="V825" s="2"/>
      <c r="W825" s="2"/>
      <c r="X825" s="2"/>
      <c r="Y825" s="2"/>
      <c r="Z825" s="2"/>
      <c r="AA825" s="2"/>
      <c r="AB825" s="2"/>
      <c r="AC825" s="2"/>
      <c r="AD825" s="2"/>
      <c r="AE825" s="2"/>
      <c r="AF825" s="2"/>
      <c r="AG825" s="2"/>
      <c r="AH825" s="2"/>
    </row>
    <row r="826" spans="1:34" ht="13.5" customHeight="1">
      <c r="A826" s="220"/>
      <c r="B826" s="2"/>
      <c r="C826" s="84"/>
      <c r="D826" s="84"/>
      <c r="E826" s="3"/>
      <c r="F826" s="8"/>
      <c r="G826" s="84"/>
      <c r="H826" s="84"/>
      <c r="I826" s="84"/>
      <c r="J826" s="84"/>
      <c r="K826" s="83"/>
      <c r="L826" s="2"/>
      <c r="M826" s="2"/>
      <c r="N826" s="2"/>
      <c r="O826" s="2"/>
      <c r="P826" s="164"/>
      <c r="Q826" s="2"/>
      <c r="R826" s="2"/>
      <c r="S826" s="2"/>
      <c r="T826" s="2"/>
      <c r="U826" s="2"/>
      <c r="V826" s="2"/>
      <c r="W826" s="2"/>
      <c r="X826" s="2"/>
      <c r="Y826" s="2"/>
      <c r="Z826" s="2"/>
      <c r="AA826" s="2"/>
      <c r="AB826" s="2"/>
      <c r="AC826" s="2"/>
      <c r="AD826" s="2"/>
      <c r="AE826" s="2"/>
      <c r="AF826" s="2"/>
      <c r="AG826" s="2"/>
      <c r="AH826" s="2"/>
    </row>
    <row r="827" spans="1:34" ht="13.5" customHeight="1">
      <c r="A827" s="220"/>
      <c r="B827" s="2"/>
      <c r="C827" s="84"/>
      <c r="D827" s="84"/>
      <c r="E827" s="3"/>
      <c r="F827" s="8"/>
      <c r="G827" s="84"/>
      <c r="H827" s="84"/>
      <c r="I827" s="84"/>
      <c r="J827" s="84"/>
      <c r="K827" s="83"/>
      <c r="L827" s="2"/>
      <c r="M827" s="2"/>
      <c r="N827" s="2"/>
      <c r="O827" s="2"/>
      <c r="P827" s="164"/>
      <c r="Q827" s="2"/>
      <c r="R827" s="2"/>
      <c r="S827" s="2"/>
      <c r="T827" s="2"/>
      <c r="U827" s="2"/>
      <c r="V827" s="2"/>
      <c r="W827" s="2"/>
      <c r="X827" s="2"/>
      <c r="Y827" s="2"/>
      <c r="Z827" s="2"/>
      <c r="AA827" s="2"/>
      <c r="AB827" s="2"/>
      <c r="AC827" s="2"/>
      <c r="AD827" s="2"/>
      <c r="AE827" s="2"/>
      <c r="AF827" s="2"/>
      <c r="AG827" s="2"/>
      <c r="AH827" s="2"/>
    </row>
    <row r="828" spans="1:34" ht="13.5" customHeight="1">
      <c r="A828" s="220"/>
      <c r="B828" s="2"/>
      <c r="C828" s="84"/>
      <c r="D828" s="84"/>
      <c r="E828" s="3"/>
      <c r="F828" s="8"/>
      <c r="G828" s="84"/>
      <c r="H828" s="84"/>
      <c r="I828" s="84"/>
      <c r="J828" s="84"/>
      <c r="K828" s="83"/>
      <c r="L828" s="2"/>
      <c r="M828" s="2"/>
      <c r="N828" s="2"/>
      <c r="O828" s="2"/>
      <c r="P828" s="164"/>
      <c r="Q828" s="2"/>
      <c r="R828" s="2"/>
      <c r="S828" s="2"/>
      <c r="T828" s="2"/>
      <c r="U828" s="2"/>
      <c r="V828" s="2"/>
      <c r="W828" s="2"/>
      <c r="X828" s="2"/>
      <c r="Y828" s="2"/>
      <c r="Z828" s="2"/>
      <c r="AA828" s="2"/>
      <c r="AB828" s="2"/>
      <c r="AC828" s="2"/>
      <c r="AD828" s="2"/>
      <c r="AE828" s="2"/>
      <c r="AF828" s="2"/>
      <c r="AG828" s="2"/>
      <c r="AH828" s="2"/>
    </row>
    <row r="829" spans="1:34" ht="13.5" customHeight="1">
      <c r="A829" s="220"/>
      <c r="B829" s="2"/>
      <c r="C829" s="84"/>
      <c r="D829" s="84"/>
      <c r="E829" s="3"/>
      <c r="F829" s="8"/>
      <c r="G829" s="84"/>
      <c r="H829" s="84"/>
      <c r="I829" s="84"/>
      <c r="J829" s="84"/>
      <c r="K829" s="83"/>
      <c r="L829" s="2"/>
      <c r="M829" s="2"/>
      <c r="N829" s="2"/>
      <c r="O829" s="2"/>
      <c r="P829" s="164"/>
      <c r="Q829" s="2"/>
      <c r="R829" s="2"/>
      <c r="S829" s="2"/>
      <c r="T829" s="2"/>
      <c r="U829" s="2"/>
      <c r="V829" s="2"/>
      <c r="W829" s="2"/>
      <c r="X829" s="2"/>
      <c r="Y829" s="2"/>
      <c r="Z829" s="2"/>
      <c r="AA829" s="2"/>
      <c r="AB829" s="2"/>
      <c r="AC829" s="2"/>
      <c r="AD829" s="2"/>
      <c r="AE829" s="2"/>
      <c r="AF829" s="2"/>
      <c r="AG829" s="2"/>
      <c r="AH829" s="2"/>
    </row>
    <row r="830" spans="1:34" ht="13.5" customHeight="1">
      <c r="A830" s="220"/>
      <c r="B830" s="2"/>
      <c r="C830" s="84"/>
      <c r="D830" s="84"/>
      <c r="E830" s="3"/>
      <c r="F830" s="8"/>
      <c r="G830" s="84"/>
      <c r="H830" s="84"/>
      <c r="I830" s="84"/>
      <c r="J830" s="84"/>
      <c r="K830" s="83"/>
      <c r="L830" s="2"/>
      <c r="M830" s="2"/>
      <c r="N830" s="2"/>
      <c r="O830" s="2"/>
      <c r="P830" s="164"/>
      <c r="Q830" s="2"/>
      <c r="R830" s="2"/>
      <c r="S830" s="2"/>
      <c r="T830" s="2"/>
      <c r="U830" s="2"/>
      <c r="V830" s="2"/>
      <c r="W830" s="2"/>
      <c r="X830" s="2"/>
      <c r="Y830" s="2"/>
      <c r="Z830" s="2"/>
      <c r="AA830" s="2"/>
      <c r="AB830" s="2"/>
      <c r="AC830" s="2"/>
      <c r="AD830" s="2"/>
      <c r="AE830" s="2"/>
      <c r="AF830" s="2"/>
      <c r="AG830" s="2"/>
      <c r="AH830" s="2"/>
    </row>
    <row r="831" spans="1:34" ht="13.5" customHeight="1">
      <c r="A831" s="220"/>
      <c r="B831" s="2"/>
      <c r="C831" s="84"/>
      <c r="D831" s="84"/>
      <c r="E831" s="3"/>
      <c r="F831" s="8"/>
      <c r="G831" s="84"/>
      <c r="H831" s="84"/>
      <c r="I831" s="84"/>
      <c r="J831" s="84"/>
      <c r="K831" s="83"/>
      <c r="L831" s="2"/>
      <c r="M831" s="2"/>
      <c r="N831" s="2"/>
      <c r="O831" s="2"/>
      <c r="P831" s="164"/>
      <c r="Q831" s="2"/>
      <c r="R831" s="2"/>
      <c r="S831" s="2"/>
      <c r="T831" s="2"/>
      <c r="U831" s="2"/>
      <c r="V831" s="2"/>
      <c r="W831" s="2"/>
      <c r="X831" s="2"/>
      <c r="Y831" s="2"/>
      <c r="Z831" s="2"/>
      <c r="AA831" s="2"/>
      <c r="AB831" s="2"/>
      <c r="AC831" s="2"/>
      <c r="AD831" s="2"/>
      <c r="AE831" s="2"/>
      <c r="AF831" s="2"/>
      <c r="AG831" s="2"/>
      <c r="AH831" s="2"/>
    </row>
    <row r="832" spans="1:34" ht="13.5" customHeight="1">
      <c r="A832" s="220"/>
      <c r="B832" s="2"/>
      <c r="C832" s="84"/>
      <c r="D832" s="84"/>
      <c r="E832" s="3"/>
      <c r="F832" s="8"/>
      <c r="G832" s="84"/>
      <c r="H832" s="84"/>
      <c r="I832" s="84"/>
      <c r="J832" s="84"/>
      <c r="K832" s="83"/>
      <c r="L832" s="2"/>
      <c r="M832" s="2"/>
      <c r="N832" s="2"/>
      <c r="O832" s="2"/>
      <c r="P832" s="164"/>
      <c r="Q832" s="2"/>
      <c r="R832" s="2"/>
      <c r="S832" s="2"/>
      <c r="T832" s="2"/>
      <c r="U832" s="2"/>
      <c r="V832" s="2"/>
      <c r="W832" s="2"/>
      <c r="X832" s="2"/>
      <c r="Y832" s="2"/>
      <c r="Z832" s="2"/>
      <c r="AA832" s="2"/>
      <c r="AB832" s="2"/>
      <c r="AC832" s="2"/>
      <c r="AD832" s="2"/>
      <c r="AE832" s="2"/>
      <c r="AF832" s="2"/>
      <c r="AG832" s="2"/>
      <c r="AH832" s="2"/>
    </row>
    <row r="833" spans="1:34" ht="13.5" customHeight="1">
      <c r="A833" s="220"/>
      <c r="B833" s="2"/>
      <c r="C833" s="84"/>
      <c r="D833" s="84"/>
      <c r="E833" s="3"/>
      <c r="F833" s="8"/>
      <c r="G833" s="84"/>
      <c r="H833" s="84"/>
      <c r="I833" s="84"/>
      <c r="J833" s="84"/>
      <c r="K833" s="83"/>
      <c r="L833" s="2"/>
      <c r="M833" s="2"/>
      <c r="N833" s="2"/>
      <c r="O833" s="2"/>
      <c r="P833" s="164"/>
      <c r="Q833" s="2"/>
      <c r="R833" s="2"/>
      <c r="S833" s="2"/>
      <c r="T833" s="2"/>
      <c r="U833" s="2"/>
      <c r="V833" s="2"/>
      <c r="W833" s="2"/>
      <c r="X833" s="2"/>
      <c r="Y833" s="2"/>
      <c r="Z833" s="2"/>
      <c r="AA833" s="2"/>
      <c r="AB833" s="2"/>
      <c r="AC833" s="2"/>
      <c r="AD833" s="2"/>
      <c r="AE833" s="2"/>
      <c r="AF833" s="2"/>
      <c r="AG833" s="2"/>
      <c r="AH833" s="2"/>
    </row>
    <row r="834" spans="1:34" ht="13.5" customHeight="1">
      <c r="A834" s="220"/>
      <c r="B834" s="2"/>
      <c r="C834" s="84"/>
      <c r="D834" s="84"/>
      <c r="E834" s="3"/>
      <c r="F834" s="8"/>
      <c r="G834" s="84"/>
      <c r="H834" s="84"/>
      <c r="I834" s="84"/>
      <c r="J834" s="84"/>
      <c r="K834" s="83"/>
      <c r="L834" s="2"/>
      <c r="M834" s="2"/>
      <c r="N834" s="2"/>
      <c r="O834" s="2"/>
      <c r="P834" s="164"/>
      <c r="Q834" s="2"/>
      <c r="R834" s="2"/>
      <c r="S834" s="2"/>
      <c r="T834" s="2"/>
      <c r="U834" s="2"/>
      <c r="V834" s="2"/>
      <c r="W834" s="2"/>
      <c r="X834" s="2"/>
      <c r="Y834" s="2"/>
      <c r="Z834" s="2"/>
      <c r="AA834" s="2"/>
      <c r="AB834" s="2"/>
      <c r="AC834" s="2"/>
      <c r="AD834" s="2"/>
      <c r="AE834" s="2"/>
      <c r="AF834" s="2"/>
      <c r="AG834" s="2"/>
      <c r="AH834" s="2"/>
    </row>
    <row r="835" spans="1:34" ht="13.5" customHeight="1">
      <c r="A835" s="220"/>
      <c r="B835" s="2"/>
      <c r="C835" s="84"/>
      <c r="D835" s="84"/>
      <c r="E835" s="3"/>
      <c r="F835" s="8"/>
      <c r="G835" s="84"/>
      <c r="H835" s="84"/>
      <c r="I835" s="84"/>
      <c r="J835" s="84"/>
      <c r="K835" s="83"/>
      <c r="L835" s="2"/>
      <c r="M835" s="2"/>
      <c r="N835" s="2"/>
      <c r="O835" s="2"/>
      <c r="P835" s="164"/>
      <c r="Q835" s="2"/>
      <c r="R835" s="2"/>
      <c r="S835" s="2"/>
      <c r="T835" s="2"/>
      <c r="U835" s="2"/>
      <c r="V835" s="2"/>
      <c r="W835" s="2"/>
      <c r="X835" s="2"/>
      <c r="Y835" s="2"/>
      <c r="Z835" s="2"/>
      <c r="AA835" s="2"/>
      <c r="AB835" s="2"/>
      <c r="AC835" s="2"/>
      <c r="AD835" s="2"/>
      <c r="AE835" s="2"/>
      <c r="AF835" s="2"/>
      <c r="AG835" s="2"/>
      <c r="AH835" s="2"/>
    </row>
    <row r="836" spans="1:34" ht="13.5" customHeight="1">
      <c r="A836" s="220"/>
      <c r="B836" s="2"/>
      <c r="C836" s="84"/>
      <c r="D836" s="84"/>
      <c r="E836" s="3"/>
      <c r="F836" s="8"/>
      <c r="G836" s="84"/>
      <c r="H836" s="84"/>
      <c r="I836" s="84"/>
      <c r="J836" s="84"/>
      <c r="K836" s="83"/>
      <c r="L836" s="2"/>
      <c r="M836" s="2"/>
      <c r="N836" s="2"/>
      <c r="O836" s="2"/>
      <c r="P836" s="164"/>
      <c r="Q836" s="2"/>
      <c r="R836" s="2"/>
      <c r="S836" s="2"/>
      <c r="T836" s="2"/>
      <c r="U836" s="2"/>
      <c r="V836" s="2"/>
      <c r="W836" s="2"/>
      <c r="X836" s="2"/>
      <c r="Y836" s="2"/>
      <c r="Z836" s="2"/>
      <c r="AA836" s="2"/>
      <c r="AB836" s="2"/>
      <c r="AC836" s="2"/>
      <c r="AD836" s="2"/>
      <c r="AE836" s="2"/>
      <c r="AF836" s="2"/>
      <c r="AG836" s="2"/>
      <c r="AH836" s="2"/>
    </row>
    <row r="837" spans="1:34" ht="13.5" customHeight="1">
      <c r="A837" s="220"/>
      <c r="B837" s="2"/>
      <c r="C837" s="84"/>
      <c r="D837" s="84"/>
      <c r="E837" s="3"/>
      <c r="F837" s="8"/>
      <c r="G837" s="84"/>
      <c r="H837" s="84"/>
      <c r="I837" s="84"/>
      <c r="J837" s="84"/>
      <c r="K837" s="83"/>
      <c r="L837" s="2"/>
      <c r="M837" s="2"/>
      <c r="N837" s="2"/>
      <c r="O837" s="2"/>
      <c r="P837" s="164"/>
      <c r="Q837" s="2"/>
      <c r="R837" s="2"/>
      <c r="S837" s="2"/>
      <c r="T837" s="2"/>
      <c r="U837" s="2"/>
      <c r="V837" s="2"/>
      <c r="W837" s="2"/>
      <c r="X837" s="2"/>
      <c r="Y837" s="2"/>
      <c r="Z837" s="2"/>
      <c r="AA837" s="2"/>
      <c r="AB837" s="2"/>
      <c r="AC837" s="2"/>
      <c r="AD837" s="2"/>
      <c r="AE837" s="2"/>
      <c r="AF837" s="2"/>
      <c r="AG837" s="2"/>
      <c r="AH837" s="2"/>
    </row>
    <row r="838" spans="1:34" ht="13.5" customHeight="1">
      <c r="A838" s="220"/>
      <c r="B838" s="2"/>
      <c r="C838" s="84"/>
      <c r="D838" s="84"/>
      <c r="E838" s="3"/>
      <c r="F838" s="8"/>
      <c r="G838" s="84"/>
      <c r="H838" s="84"/>
      <c r="I838" s="84"/>
      <c r="J838" s="84"/>
      <c r="K838" s="83"/>
      <c r="L838" s="2"/>
      <c r="M838" s="2"/>
      <c r="N838" s="2"/>
      <c r="O838" s="2"/>
      <c r="P838" s="164"/>
      <c r="Q838" s="2"/>
      <c r="R838" s="2"/>
      <c r="S838" s="2"/>
      <c r="T838" s="2"/>
      <c r="U838" s="2"/>
      <c r="V838" s="2"/>
      <c r="W838" s="2"/>
      <c r="X838" s="2"/>
      <c r="Y838" s="2"/>
      <c r="Z838" s="2"/>
      <c r="AA838" s="2"/>
      <c r="AB838" s="2"/>
      <c r="AC838" s="2"/>
      <c r="AD838" s="2"/>
      <c r="AE838" s="2"/>
      <c r="AF838" s="2"/>
      <c r="AG838" s="2"/>
      <c r="AH838" s="2"/>
    </row>
    <row r="839" spans="1:34" ht="13.5" customHeight="1">
      <c r="A839" s="220"/>
      <c r="B839" s="2"/>
      <c r="C839" s="84"/>
      <c r="D839" s="84"/>
      <c r="E839" s="3"/>
      <c r="F839" s="8"/>
      <c r="G839" s="84"/>
      <c r="H839" s="84"/>
      <c r="I839" s="84"/>
      <c r="J839" s="84"/>
      <c r="K839" s="83"/>
      <c r="L839" s="2"/>
      <c r="M839" s="2"/>
      <c r="N839" s="2"/>
      <c r="O839" s="2"/>
      <c r="P839" s="164"/>
      <c r="Q839" s="2"/>
      <c r="R839" s="2"/>
      <c r="S839" s="2"/>
      <c r="T839" s="2"/>
      <c r="U839" s="2"/>
      <c r="V839" s="2"/>
      <c r="W839" s="2"/>
      <c r="X839" s="2"/>
      <c r="Y839" s="2"/>
      <c r="Z839" s="2"/>
      <c r="AA839" s="2"/>
      <c r="AB839" s="2"/>
      <c r="AC839" s="2"/>
      <c r="AD839" s="2"/>
      <c r="AE839" s="2"/>
      <c r="AF839" s="2"/>
      <c r="AG839" s="2"/>
      <c r="AH839" s="2"/>
    </row>
    <row r="840" spans="1:34" ht="13.5" customHeight="1">
      <c r="A840" s="220"/>
      <c r="B840" s="2"/>
      <c r="C840" s="84"/>
      <c r="D840" s="84"/>
      <c r="E840" s="3"/>
      <c r="F840" s="8"/>
      <c r="G840" s="84"/>
      <c r="H840" s="84"/>
      <c r="I840" s="84"/>
      <c r="J840" s="84"/>
      <c r="K840" s="83"/>
      <c r="L840" s="2"/>
      <c r="M840" s="2"/>
      <c r="N840" s="2"/>
      <c r="O840" s="2"/>
      <c r="P840" s="164"/>
      <c r="Q840" s="2"/>
      <c r="R840" s="2"/>
      <c r="S840" s="2"/>
      <c r="T840" s="2"/>
      <c r="U840" s="2"/>
      <c r="V840" s="2"/>
      <c r="W840" s="2"/>
      <c r="X840" s="2"/>
      <c r="Y840" s="2"/>
      <c r="Z840" s="2"/>
      <c r="AA840" s="2"/>
      <c r="AB840" s="2"/>
      <c r="AC840" s="2"/>
      <c r="AD840" s="2"/>
      <c r="AE840" s="2"/>
      <c r="AF840" s="2"/>
      <c r="AG840" s="2"/>
      <c r="AH840" s="2"/>
    </row>
    <row r="841" spans="1:34" ht="13.5" customHeight="1">
      <c r="A841" s="220"/>
      <c r="B841" s="2"/>
      <c r="C841" s="84"/>
      <c r="D841" s="84"/>
      <c r="E841" s="3"/>
      <c r="F841" s="8"/>
      <c r="G841" s="84"/>
      <c r="H841" s="84"/>
      <c r="I841" s="84"/>
      <c r="J841" s="84"/>
      <c r="K841" s="83"/>
      <c r="L841" s="2"/>
      <c r="M841" s="2"/>
      <c r="N841" s="2"/>
      <c r="O841" s="2"/>
      <c r="P841" s="164"/>
      <c r="Q841" s="2"/>
      <c r="R841" s="2"/>
      <c r="S841" s="2"/>
      <c r="T841" s="2"/>
      <c r="U841" s="2"/>
      <c r="V841" s="2"/>
      <c r="W841" s="2"/>
      <c r="X841" s="2"/>
      <c r="Y841" s="2"/>
      <c r="Z841" s="2"/>
      <c r="AA841" s="2"/>
      <c r="AB841" s="2"/>
      <c r="AC841" s="2"/>
      <c r="AD841" s="2"/>
      <c r="AE841" s="2"/>
      <c r="AF841" s="2"/>
      <c r="AG841" s="2"/>
      <c r="AH841" s="2"/>
    </row>
    <row r="842" spans="1:34" ht="13.5" customHeight="1">
      <c r="A842" s="220"/>
      <c r="B842" s="2"/>
      <c r="C842" s="84"/>
      <c r="D842" s="84"/>
      <c r="E842" s="3"/>
      <c r="F842" s="8"/>
      <c r="G842" s="84"/>
      <c r="H842" s="84"/>
      <c r="I842" s="84"/>
      <c r="J842" s="84"/>
      <c r="K842" s="83"/>
      <c r="L842" s="2"/>
      <c r="M842" s="2"/>
      <c r="N842" s="2"/>
      <c r="O842" s="2"/>
      <c r="P842" s="164"/>
      <c r="Q842" s="2"/>
      <c r="R842" s="2"/>
      <c r="S842" s="2"/>
      <c r="T842" s="2"/>
      <c r="U842" s="2"/>
      <c r="V842" s="2"/>
      <c r="W842" s="2"/>
      <c r="X842" s="2"/>
      <c r="Y842" s="2"/>
      <c r="Z842" s="2"/>
      <c r="AA842" s="2"/>
      <c r="AB842" s="2"/>
      <c r="AC842" s="2"/>
      <c r="AD842" s="2"/>
      <c r="AE842" s="2"/>
      <c r="AF842" s="2"/>
      <c r="AG842" s="2"/>
      <c r="AH842" s="2"/>
    </row>
    <row r="843" spans="1:34" ht="13.5" customHeight="1">
      <c r="A843" s="220"/>
      <c r="B843" s="2"/>
      <c r="C843" s="84"/>
      <c r="D843" s="84"/>
      <c r="E843" s="3"/>
      <c r="F843" s="8"/>
      <c r="G843" s="84"/>
      <c r="H843" s="84"/>
      <c r="I843" s="84"/>
      <c r="J843" s="84"/>
      <c r="K843" s="83"/>
      <c r="L843" s="2"/>
      <c r="M843" s="2"/>
      <c r="N843" s="2"/>
      <c r="O843" s="2"/>
      <c r="P843" s="164"/>
      <c r="Q843" s="2"/>
      <c r="R843" s="2"/>
      <c r="S843" s="2"/>
      <c r="T843" s="2"/>
      <c r="U843" s="2"/>
      <c r="V843" s="2"/>
      <c r="W843" s="2"/>
      <c r="X843" s="2"/>
      <c r="Y843" s="2"/>
      <c r="Z843" s="2"/>
      <c r="AA843" s="2"/>
      <c r="AB843" s="2"/>
      <c r="AC843" s="2"/>
      <c r="AD843" s="2"/>
      <c r="AE843" s="2"/>
      <c r="AF843" s="2"/>
      <c r="AG843" s="2"/>
      <c r="AH843" s="2"/>
    </row>
    <row r="844" spans="1:34" ht="13.5" customHeight="1">
      <c r="A844" s="220"/>
      <c r="B844" s="2"/>
      <c r="C844" s="84"/>
      <c r="D844" s="84"/>
      <c r="E844" s="3"/>
      <c r="F844" s="8"/>
      <c r="G844" s="84"/>
      <c r="H844" s="84"/>
      <c r="I844" s="84"/>
      <c r="J844" s="84"/>
      <c r="K844" s="83"/>
      <c r="L844" s="2"/>
      <c r="M844" s="2"/>
      <c r="N844" s="2"/>
      <c r="O844" s="2"/>
      <c r="P844" s="164"/>
      <c r="Q844" s="2"/>
      <c r="R844" s="2"/>
      <c r="S844" s="2"/>
      <c r="T844" s="2"/>
      <c r="U844" s="2"/>
      <c r="V844" s="2"/>
      <c r="W844" s="2"/>
      <c r="X844" s="2"/>
      <c r="Y844" s="2"/>
      <c r="Z844" s="2"/>
      <c r="AA844" s="2"/>
      <c r="AB844" s="2"/>
      <c r="AC844" s="2"/>
      <c r="AD844" s="2"/>
      <c r="AE844" s="2"/>
      <c r="AF844" s="2"/>
      <c r="AG844" s="2"/>
      <c r="AH844" s="2"/>
    </row>
    <row r="845" spans="1:34" ht="13.5" customHeight="1">
      <c r="A845" s="220"/>
      <c r="B845" s="2"/>
      <c r="C845" s="84"/>
      <c r="D845" s="84"/>
      <c r="E845" s="3"/>
      <c r="F845" s="8"/>
      <c r="G845" s="84"/>
      <c r="H845" s="84"/>
      <c r="I845" s="84"/>
      <c r="J845" s="84"/>
      <c r="K845" s="83"/>
      <c r="L845" s="2"/>
      <c r="M845" s="2"/>
      <c r="N845" s="2"/>
      <c r="O845" s="2"/>
      <c r="P845" s="164"/>
      <c r="Q845" s="2"/>
      <c r="R845" s="2"/>
      <c r="S845" s="2"/>
      <c r="T845" s="2"/>
      <c r="U845" s="2"/>
      <c r="V845" s="2"/>
      <c r="W845" s="2"/>
      <c r="X845" s="2"/>
      <c r="Y845" s="2"/>
      <c r="Z845" s="2"/>
      <c r="AA845" s="2"/>
      <c r="AB845" s="2"/>
      <c r="AC845" s="2"/>
      <c r="AD845" s="2"/>
      <c r="AE845" s="2"/>
      <c r="AF845" s="2"/>
      <c r="AG845" s="2"/>
      <c r="AH845" s="2"/>
    </row>
    <row r="846" spans="1:34" ht="13.5" customHeight="1">
      <c r="A846" s="220"/>
      <c r="B846" s="2"/>
      <c r="C846" s="84"/>
      <c r="D846" s="84"/>
      <c r="E846" s="3"/>
      <c r="F846" s="8"/>
      <c r="G846" s="84"/>
      <c r="H846" s="84"/>
      <c r="I846" s="84"/>
      <c r="J846" s="84"/>
      <c r="K846" s="83"/>
      <c r="L846" s="2"/>
      <c r="M846" s="2"/>
      <c r="N846" s="2"/>
      <c r="O846" s="2"/>
      <c r="P846" s="164"/>
      <c r="Q846" s="2"/>
      <c r="R846" s="2"/>
      <c r="S846" s="2"/>
      <c r="T846" s="2"/>
      <c r="U846" s="2"/>
      <c r="V846" s="2"/>
      <c r="W846" s="2"/>
      <c r="X846" s="2"/>
      <c r="Y846" s="2"/>
      <c r="Z846" s="2"/>
      <c r="AA846" s="2"/>
      <c r="AB846" s="2"/>
      <c r="AC846" s="2"/>
      <c r="AD846" s="2"/>
      <c r="AE846" s="2"/>
      <c r="AF846" s="2"/>
      <c r="AG846" s="2"/>
      <c r="AH846" s="2"/>
    </row>
    <row r="847" spans="1:34" ht="13.5" customHeight="1">
      <c r="A847" s="220"/>
      <c r="B847" s="2"/>
      <c r="C847" s="84"/>
      <c r="D847" s="84"/>
      <c r="E847" s="3"/>
      <c r="F847" s="8"/>
      <c r="G847" s="84"/>
      <c r="H847" s="84"/>
      <c r="I847" s="84"/>
      <c r="J847" s="84"/>
      <c r="K847" s="83"/>
      <c r="L847" s="2"/>
      <c r="M847" s="2"/>
      <c r="N847" s="2"/>
      <c r="O847" s="2"/>
      <c r="P847" s="164"/>
      <c r="Q847" s="2"/>
      <c r="R847" s="2"/>
      <c r="S847" s="2"/>
      <c r="T847" s="2"/>
      <c r="U847" s="2"/>
      <c r="V847" s="2"/>
      <c r="W847" s="2"/>
      <c r="X847" s="2"/>
      <c r="Y847" s="2"/>
      <c r="Z847" s="2"/>
      <c r="AA847" s="2"/>
      <c r="AB847" s="2"/>
      <c r="AC847" s="2"/>
      <c r="AD847" s="2"/>
      <c r="AE847" s="2"/>
      <c r="AF847" s="2"/>
      <c r="AG847" s="2"/>
      <c r="AH847" s="2"/>
    </row>
    <row r="848" spans="1:34" ht="13.5" customHeight="1">
      <c r="A848" s="220"/>
      <c r="B848" s="2"/>
      <c r="C848" s="84"/>
      <c r="D848" s="84"/>
      <c r="E848" s="3"/>
      <c r="F848" s="8"/>
      <c r="G848" s="84"/>
      <c r="H848" s="84"/>
      <c r="I848" s="84"/>
      <c r="J848" s="84"/>
      <c r="K848" s="83"/>
      <c r="L848" s="2"/>
      <c r="M848" s="2"/>
      <c r="N848" s="2"/>
      <c r="O848" s="2"/>
      <c r="P848" s="164"/>
      <c r="Q848" s="2"/>
      <c r="R848" s="2"/>
      <c r="S848" s="2"/>
      <c r="T848" s="2"/>
      <c r="U848" s="2"/>
      <c r="V848" s="2"/>
      <c r="W848" s="2"/>
      <c r="X848" s="2"/>
      <c r="Y848" s="2"/>
      <c r="Z848" s="2"/>
      <c r="AA848" s="2"/>
      <c r="AB848" s="2"/>
      <c r="AC848" s="2"/>
      <c r="AD848" s="2"/>
      <c r="AE848" s="2"/>
      <c r="AF848" s="2"/>
      <c r="AG848" s="2"/>
      <c r="AH848" s="2"/>
    </row>
    <row r="849" spans="1:34" ht="13.5" customHeight="1">
      <c r="A849" s="220"/>
      <c r="B849" s="2"/>
      <c r="C849" s="84"/>
      <c r="D849" s="84"/>
      <c r="E849" s="3"/>
      <c r="F849" s="8"/>
      <c r="G849" s="84"/>
      <c r="H849" s="84"/>
      <c r="I849" s="84"/>
      <c r="J849" s="84"/>
      <c r="K849" s="83"/>
      <c r="L849" s="2"/>
      <c r="M849" s="2"/>
      <c r="N849" s="2"/>
      <c r="O849" s="2"/>
      <c r="P849" s="164"/>
      <c r="Q849" s="2"/>
      <c r="R849" s="2"/>
      <c r="S849" s="2"/>
      <c r="T849" s="2"/>
      <c r="U849" s="2"/>
      <c r="V849" s="2"/>
      <c r="W849" s="2"/>
      <c r="X849" s="2"/>
      <c r="Y849" s="2"/>
      <c r="Z849" s="2"/>
      <c r="AA849" s="2"/>
      <c r="AB849" s="2"/>
      <c r="AC849" s="2"/>
      <c r="AD849" s="2"/>
      <c r="AE849" s="2"/>
      <c r="AF849" s="2"/>
      <c r="AG849" s="2"/>
      <c r="AH849" s="2"/>
    </row>
    <row r="850" spans="1:34" ht="13.5" customHeight="1">
      <c r="A850" s="220"/>
      <c r="B850" s="2"/>
      <c r="C850" s="84"/>
      <c r="D850" s="84"/>
      <c r="E850" s="3"/>
      <c r="F850" s="8"/>
      <c r="G850" s="84"/>
      <c r="H850" s="84"/>
      <c r="I850" s="84"/>
      <c r="J850" s="84"/>
      <c r="K850" s="83"/>
      <c r="L850" s="2"/>
      <c r="M850" s="2"/>
      <c r="N850" s="2"/>
      <c r="O850" s="2"/>
      <c r="P850" s="164"/>
      <c r="Q850" s="2"/>
      <c r="R850" s="2"/>
      <c r="S850" s="2"/>
      <c r="T850" s="2"/>
      <c r="U850" s="2"/>
      <c r="V850" s="2"/>
      <c r="W850" s="2"/>
      <c r="X850" s="2"/>
      <c r="Y850" s="2"/>
      <c r="Z850" s="2"/>
      <c r="AA850" s="2"/>
      <c r="AB850" s="2"/>
      <c r="AC850" s="2"/>
      <c r="AD850" s="2"/>
      <c r="AE850" s="2"/>
      <c r="AF850" s="2"/>
      <c r="AG850" s="2"/>
      <c r="AH850" s="2"/>
    </row>
    <row r="851" spans="1:34" ht="13.5" customHeight="1">
      <c r="A851" s="220"/>
      <c r="B851" s="2"/>
      <c r="C851" s="84"/>
      <c r="D851" s="84"/>
      <c r="E851" s="3"/>
      <c r="F851" s="8"/>
      <c r="G851" s="84"/>
      <c r="H851" s="84"/>
      <c r="I851" s="84"/>
      <c r="J851" s="84"/>
      <c r="K851" s="83"/>
      <c r="L851" s="2"/>
      <c r="M851" s="2"/>
      <c r="N851" s="2"/>
      <c r="O851" s="2"/>
      <c r="P851" s="164"/>
      <c r="Q851" s="2"/>
      <c r="R851" s="2"/>
      <c r="S851" s="2"/>
      <c r="T851" s="2"/>
      <c r="U851" s="2"/>
      <c r="V851" s="2"/>
      <c r="W851" s="2"/>
      <c r="X851" s="2"/>
      <c r="Y851" s="2"/>
      <c r="Z851" s="2"/>
      <c r="AA851" s="2"/>
      <c r="AB851" s="2"/>
      <c r="AC851" s="2"/>
      <c r="AD851" s="2"/>
      <c r="AE851" s="2"/>
      <c r="AF851" s="2"/>
      <c r="AG851" s="2"/>
      <c r="AH851" s="2"/>
    </row>
    <row r="852" spans="1:34" ht="13.5" customHeight="1">
      <c r="A852" s="220"/>
      <c r="B852" s="2"/>
      <c r="C852" s="84"/>
      <c r="D852" s="84"/>
      <c r="E852" s="3"/>
      <c r="F852" s="8"/>
      <c r="G852" s="84"/>
      <c r="H852" s="84"/>
      <c r="I852" s="84"/>
      <c r="J852" s="84"/>
      <c r="K852" s="83"/>
      <c r="L852" s="2"/>
      <c r="M852" s="2"/>
      <c r="N852" s="2"/>
      <c r="O852" s="2"/>
      <c r="P852" s="164"/>
      <c r="Q852" s="2"/>
      <c r="R852" s="2"/>
      <c r="S852" s="2"/>
      <c r="T852" s="2"/>
      <c r="U852" s="2"/>
      <c r="V852" s="2"/>
      <c r="W852" s="2"/>
      <c r="X852" s="2"/>
      <c r="Y852" s="2"/>
      <c r="Z852" s="2"/>
      <c r="AA852" s="2"/>
      <c r="AB852" s="2"/>
      <c r="AC852" s="2"/>
      <c r="AD852" s="2"/>
      <c r="AE852" s="2"/>
      <c r="AF852" s="2"/>
      <c r="AG852" s="2"/>
      <c r="AH852" s="2"/>
    </row>
    <row r="853" spans="1:34" ht="13.5" customHeight="1">
      <c r="A853" s="220"/>
      <c r="B853" s="2"/>
      <c r="C853" s="84"/>
      <c r="D853" s="84"/>
      <c r="E853" s="3"/>
      <c r="F853" s="8"/>
      <c r="G853" s="84"/>
      <c r="H853" s="84"/>
      <c r="I853" s="84"/>
      <c r="J853" s="84"/>
      <c r="K853" s="83"/>
      <c r="L853" s="2"/>
      <c r="M853" s="2"/>
      <c r="N853" s="2"/>
      <c r="O853" s="2"/>
      <c r="P853" s="164"/>
      <c r="Q853" s="2"/>
      <c r="R853" s="2"/>
      <c r="S853" s="2"/>
      <c r="T853" s="2"/>
      <c r="U853" s="2"/>
      <c r="V853" s="2"/>
      <c r="W853" s="2"/>
      <c r="X853" s="2"/>
      <c r="Y853" s="2"/>
      <c r="Z853" s="2"/>
      <c r="AA853" s="2"/>
      <c r="AB853" s="2"/>
      <c r="AC853" s="2"/>
      <c r="AD853" s="2"/>
      <c r="AE853" s="2"/>
      <c r="AF853" s="2"/>
      <c r="AG853" s="2"/>
      <c r="AH853" s="2"/>
    </row>
    <row r="854" spans="1:34" ht="13.5" customHeight="1">
      <c r="A854" s="220"/>
      <c r="B854" s="2"/>
      <c r="C854" s="84"/>
      <c r="D854" s="84"/>
      <c r="E854" s="3"/>
      <c r="F854" s="8"/>
      <c r="G854" s="84"/>
      <c r="H854" s="84"/>
      <c r="I854" s="84"/>
      <c r="J854" s="84"/>
      <c r="K854" s="83"/>
      <c r="L854" s="2"/>
      <c r="M854" s="2"/>
      <c r="N854" s="2"/>
      <c r="O854" s="2"/>
      <c r="P854" s="164"/>
      <c r="Q854" s="2"/>
      <c r="R854" s="2"/>
      <c r="S854" s="2"/>
      <c r="T854" s="2"/>
      <c r="U854" s="2"/>
      <c r="V854" s="2"/>
      <c r="W854" s="2"/>
      <c r="X854" s="2"/>
      <c r="Y854" s="2"/>
      <c r="Z854" s="2"/>
      <c r="AA854" s="2"/>
      <c r="AB854" s="2"/>
      <c r="AC854" s="2"/>
      <c r="AD854" s="2"/>
      <c r="AE854" s="2"/>
      <c r="AF854" s="2"/>
      <c r="AG854" s="2"/>
      <c r="AH854" s="2"/>
    </row>
    <row r="855" spans="1:34" ht="13.5" customHeight="1">
      <c r="A855" s="220"/>
      <c r="B855" s="2"/>
      <c r="C855" s="84"/>
      <c r="D855" s="84"/>
      <c r="E855" s="3"/>
      <c r="F855" s="8"/>
      <c r="G855" s="84"/>
      <c r="H855" s="84"/>
      <c r="I855" s="84"/>
      <c r="J855" s="84"/>
      <c r="K855" s="83"/>
      <c r="L855" s="2"/>
      <c r="M855" s="2"/>
      <c r="N855" s="2"/>
      <c r="O855" s="2"/>
      <c r="P855" s="164"/>
      <c r="Q855" s="2"/>
      <c r="R855" s="2"/>
      <c r="S855" s="2"/>
      <c r="T855" s="2"/>
      <c r="U855" s="2"/>
      <c r="V855" s="2"/>
      <c r="W855" s="2"/>
      <c r="X855" s="2"/>
      <c r="Y855" s="2"/>
      <c r="Z855" s="2"/>
      <c r="AA855" s="2"/>
      <c r="AB855" s="2"/>
      <c r="AC855" s="2"/>
      <c r="AD855" s="2"/>
      <c r="AE855" s="2"/>
      <c r="AF855" s="2"/>
      <c r="AG855" s="2"/>
      <c r="AH855" s="2"/>
    </row>
    <row r="856" spans="1:34" ht="13.5" customHeight="1">
      <c r="A856" s="220"/>
      <c r="B856" s="2"/>
      <c r="C856" s="84"/>
      <c r="D856" s="84"/>
      <c r="E856" s="3"/>
      <c r="F856" s="8"/>
      <c r="G856" s="84"/>
      <c r="H856" s="84"/>
      <c r="I856" s="84"/>
      <c r="J856" s="84"/>
      <c r="K856" s="83"/>
      <c r="L856" s="2"/>
      <c r="M856" s="2"/>
      <c r="N856" s="2"/>
      <c r="O856" s="2"/>
      <c r="P856" s="164"/>
      <c r="Q856" s="2"/>
      <c r="R856" s="2"/>
      <c r="S856" s="2"/>
      <c r="T856" s="2"/>
      <c r="U856" s="2"/>
      <c r="V856" s="2"/>
      <c r="W856" s="2"/>
      <c r="X856" s="2"/>
      <c r="Y856" s="2"/>
      <c r="Z856" s="2"/>
      <c r="AA856" s="2"/>
      <c r="AB856" s="2"/>
      <c r="AC856" s="2"/>
      <c r="AD856" s="2"/>
      <c r="AE856" s="2"/>
      <c r="AF856" s="2"/>
      <c r="AG856" s="2"/>
      <c r="AH856" s="2"/>
    </row>
    <row r="857" spans="1:34" ht="13.5" customHeight="1">
      <c r="A857" s="220"/>
      <c r="B857" s="2"/>
      <c r="C857" s="84"/>
      <c r="D857" s="84"/>
      <c r="E857" s="3"/>
      <c r="F857" s="8"/>
      <c r="G857" s="84"/>
      <c r="H857" s="84"/>
      <c r="I857" s="84"/>
      <c r="J857" s="84"/>
      <c r="K857" s="83"/>
      <c r="L857" s="2"/>
      <c r="M857" s="2"/>
      <c r="N857" s="2"/>
      <c r="O857" s="2"/>
      <c r="P857" s="164"/>
      <c r="Q857" s="2"/>
      <c r="R857" s="2"/>
      <c r="S857" s="2"/>
      <c r="T857" s="2"/>
      <c r="U857" s="2"/>
      <c r="V857" s="2"/>
      <c r="W857" s="2"/>
      <c r="X857" s="2"/>
      <c r="Y857" s="2"/>
      <c r="Z857" s="2"/>
      <c r="AA857" s="2"/>
      <c r="AB857" s="2"/>
      <c r="AC857" s="2"/>
      <c r="AD857" s="2"/>
      <c r="AE857" s="2"/>
      <c r="AF857" s="2"/>
      <c r="AG857" s="2"/>
      <c r="AH857" s="2"/>
    </row>
    <row r="858" spans="1:34" ht="13.5" customHeight="1">
      <c r="A858" s="220"/>
      <c r="B858" s="2"/>
      <c r="C858" s="84"/>
      <c r="D858" s="84"/>
      <c r="E858" s="3"/>
      <c r="F858" s="8"/>
      <c r="G858" s="84"/>
      <c r="H858" s="84"/>
      <c r="I858" s="84"/>
      <c r="J858" s="84"/>
      <c r="K858" s="83"/>
      <c r="L858" s="2"/>
      <c r="M858" s="2"/>
      <c r="N858" s="2"/>
      <c r="O858" s="2"/>
      <c r="P858" s="164"/>
      <c r="Q858" s="2"/>
      <c r="R858" s="2"/>
      <c r="S858" s="2"/>
      <c r="T858" s="2"/>
      <c r="U858" s="2"/>
      <c r="V858" s="2"/>
      <c r="W858" s="2"/>
      <c r="X858" s="2"/>
      <c r="Y858" s="2"/>
      <c r="Z858" s="2"/>
      <c r="AA858" s="2"/>
      <c r="AB858" s="2"/>
      <c r="AC858" s="2"/>
      <c r="AD858" s="2"/>
      <c r="AE858" s="2"/>
      <c r="AF858" s="2"/>
      <c r="AG858" s="2"/>
      <c r="AH858" s="2"/>
    </row>
    <row r="859" spans="1:34" ht="13.5" customHeight="1">
      <c r="A859" s="220"/>
      <c r="B859" s="2"/>
      <c r="C859" s="84"/>
      <c r="D859" s="84"/>
      <c r="E859" s="3"/>
      <c r="F859" s="8"/>
      <c r="G859" s="84"/>
      <c r="H859" s="84"/>
      <c r="I859" s="84"/>
      <c r="J859" s="84"/>
      <c r="K859" s="83"/>
      <c r="L859" s="2"/>
      <c r="M859" s="2"/>
      <c r="N859" s="2"/>
      <c r="O859" s="2"/>
      <c r="P859" s="164"/>
      <c r="Q859" s="2"/>
      <c r="R859" s="2"/>
      <c r="S859" s="2"/>
      <c r="T859" s="2"/>
      <c r="U859" s="2"/>
      <c r="V859" s="2"/>
      <c r="W859" s="2"/>
      <c r="X859" s="2"/>
      <c r="Y859" s="2"/>
      <c r="Z859" s="2"/>
      <c r="AA859" s="2"/>
      <c r="AB859" s="2"/>
      <c r="AC859" s="2"/>
      <c r="AD859" s="2"/>
      <c r="AE859" s="2"/>
      <c r="AF859" s="2"/>
      <c r="AG859" s="2"/>
      <c r="AH859" s="2"/>
    </row>
    <row r="860" spans="1:34" ht="13.5" customHeight="1">
      <c r="A860" s="220"/>
      <c r="B860" s="2"/>
      <c r="C860" s="84"/>
      <c r="D860" s="84"/>
      <c r="E860" s="3"/>
      <c r="F860" s="8"/>
      <c r="G860" s="84"/>
      <c r="H860" s="84"/>
      <c r="I860" s="84"/>
      <c r="J860" s="84"/>
      <c r="K860" s="83"/>
      <c r="L860" s="2"/>
      <c r="M860" s="2"/>
      <c r="N860" s="2"/>
      <c r="O860" s="2"/>
      <c r="P860" s="164"/>
      <c r="Q860" s="2"/>
      <c r="R860" s="2"/>
      <c r="S860" s="2"/>
      <c r="T860" s="2"/>
      <c r="U860" s="2"/>
      <c r="V860" s="2"/>
      <c r="W860" s="2"/>
      <c r="X860" s="2"/>
      <c r="Y860" s="2"/>
      <c r="Z860" s="2"/>
      <c r="AA860" s="2"/>
      <c r="AB860" s="2"/>
      <c r="AC860" s="2"/>
      <c r="AD860" s="2"/>
      <c r="AE860" s="2"/>
      <c r="AF860" s="2"/>
      <c r="AG860" s="2"/>
      <c r="AH860" s="2"/>
    </row>
    <row r="861" spans="1:34" ht="13.5" customHeight="1">
      <c r="A861" s="220"/>
      <c r="B861" s="2"/>
      <c r="C861" s="84"/>
      <c r="D861" s="84"/>
      <c r="E861" s="3"/>
      <c r="F861" s="8"/>
      <c r="G861" s="84"/>
      <c r="H861" s="84"/>
      <c r="I861" s="84"/>
      <c r="J861" s="84"/>
      <c r="K861" s="83"/>
      <c r="L861" s="2"/>
      <c r="M861" s="2"/>
      <c r="N861" s="2"/>
      <c r="O861" s="2"/>
      <c r="P861" s="164"/>
      <c r="Q861" s="2"/>
      <c r="R861" s="2"/>
      <c r="S861" s="2"/>
      <c r="T861" s="2"/>
      <c r="U861" s="2"/>
      <c r="V861" s="2"/>
      <c r="W861" s="2"/>
      <c r="X861" s="2"/>
      <c r="Y861" s="2"/>
      <c r="Z861" s="2"/>
      <c r="AA861" s="2"/>
      <c r="AB861" s="2"/>
      <c r="AC861" s="2"/>
      <c r="AD861" s="2"/>
      <c r="AE861" s="2"/>
      <c r="AF861" s="2"/>
      <c r="AG861" s="2"/>
      <c r="AH861" s="2"/>
    </row>
    <row r="862" spans="1:34" ht="13.5" customHeight="1">
      <c r="A862" s="220"/>
      <c r="B862" s="2"/>
      <c r="C862" s="84"/>
      <c r="D862" s="84"/>
      <c r="E862" s="3"/>
      <c r="F862" s="8"/>
      <c r="G862" s="84"/>
      <c r="H862" s="84"/>
      <c r="I862" s="84"/>
      <c r="J862" s="84"/>
      <c r="K862" s="83"/>
      <c r="L862" s="2"/>
      <c r="M862" s="2"/>
      <c r="N862" s="2"/>
      <c r="O862" s="2"/>
      <c r="P862" s="164"/>
      <c r="Q862" s="2"/>
      <c r="R862" s="2"/>
      <c r="S862" s="2"/>
      <c r="T862" s="2"/>
      <c r="U862" s="2"/>
      <c r="V862" s="2"/>
      <c r="W862" s="2"/>
      <c r="X862" s="2"/>
      <c r="Y862" s="2"/>
      <c r="Z862" s="2"/>
      <c r="AA862" s="2"/>
      <c r="AB862" s="2"/>
      <c r="AC862" s="2"/>
      <c r="AD862" s="2"/>
      <c r="AE862" s="2"/>
      <c r="AF862" s="2"/>
      <c r="AG862" s="2"/>
      <c r="AH862" s="2"/>
    </row>
    <row r="863" spans="1:34" ht="13.5" customHeight="1">
      <c r="A863" s="220"/>
      <c r="B863" s="2"/>
      <c r="C863" s="84"/>
      <c r="D863" s="84"/>
      <c r="E863" s="3"/>
      <c r="F863" s="8"/>
      <c r="G863" s="84"/>
      <c r="H863" s="84"/>
      <c r="I863" s="84"/>
      <c r="J863" s="84"/>
      <c r="K863" s="83"/>
      <c r="L863" s="2"/>
      <c r="M863" s="2"/>
      <c r="N863" s="2"/>
      <c r="O863" s="2"/>
      <c r="P863" s="164"/>
      <c r="Q863" s="2"/>
      <c r="R863" s="2"/>
      <c r="S863" s="2"/>
      <c r="T863" s="2"/>
      <c r="U863" s="2"/>
      <c r="V863" s="2"/>
      <c r="W863" s="2"/>
      <c r="X863" s="2"/>
      <c r="Y863" s="2"/>
      <c r="Z863" s="2"/>
      <c r="AA863" s="2"/>
      <c r="AB863" s="2"/>
      <c r="AC863" s="2"/>
      <c r="AD863" s="2"/>
      <c r="AE863" s="2"/>
      <c r="AF863" s="2"/>
      <c r="AG863" s="2"/>
      <c r="AH863" s="2"/>
    </row>
    <row r="864" spans="1:34" ht="13.5" customHeight="1">
      <c r="A864" s="220"/>
      <c r="B864" s="2"/>
      <c r="C864" s="84"/>
      <c r="D864" s="84"/>
      <c r="E864" s="3"/>
      <c r="F864" s="8"/>
      <c r="G864" s="84"/>
      <c r="H864" s="84"/>
      <c r="I864" s="84"/>
      <c r="J864" s="84"/>
      <c r="K864" s="83"/>
      <c r="L864" s="2"/>
      <c r="M864" s="2"/>
      <c r="N864" s="2"/>
      <c r="O864" s="2"/>
      <c r="P864" s="164"/>
      <c r="Q864" s="2"/>
      <c r="R864" s="2"/>
      <c r="S864" s="2"/>
      <c r="T864" s="2"/>
      <c r="U864" s="2"/>
      <c r="V864" s="2"/>
      <c r="W864" s="2"/>
      <c r="X864" s="2"/>
      <c r="Y864" s="2"/>
      <c r="Z864" s="2"/>
      <c r="AA864" s="2"/>
      <c r="AB864" s="2"/>
      <c r="AC864" s="2"/>
      <c r="AD864" s="2"/>
      <c r="AE864" s="2"/>
      <c r="AF864" s="2"/>
      <c r="AG864" s="2"/>
      <c r="AH864" s="2"/>
    </row>
    <row r="865" spans="1:34" ht="13.5" customHeight="1">
      <c r="A865" s="220"/>
      <c r="B865" s="2"/>
      <c r="C865" s="84"/>
      <c r="D865" s="84"/>
      <c r="E865" s="3"/>
      <c r="F865" s="8"/>
      <c r="G865" s="84"/>
      <c r="H865" s="84"/>
      <c r="I865" s="84"/>
      <c r="J865" s="84"/>
      <c r="K865" s="83"/>
      <c r="L865" s="2"/>
      <c r="M865" s="2"/>
      <c r="N865" s="2"/>
      <c r="O865" s="2"/>
      <c r="P865" s="164"/>
      <c r="Q865" s="2"/>
      <c r="R865" s="2"/>
      <c r="S865" s="2"/>
      <c r="T865" s="2"/>
      <c r="U865" s="2"/>
      <c r="V865" s="2"/>
      <c r="W865" s="2"/>
      <c r="X865" s="2"/>
      <c r="Y865" s="2"/>
      <c r="Z865" s="2"/>
      <c r="AA865" s="2"/>
      <c r="AB865" s="2"/>
      <c r="AC865" s="2"/>
      <c r="AD865" s="2"/>
      <c r="AE865" s="2"/>
      <c r="AF865" s="2"/>
      <c r="AG865" s="2"/>
      <c r="AH865" s="2"/>
    </row>
    <row r="866" spans="1:34" ht="13.5" customHeight="1">
      <c r="A866" s="220"/>
      <c r="B866" s="2"/>
      <c r="C866" s="84"/>
      <c r="D866" s="84"/>
      <c r="E866" s="3"/>
      <c r="F866" s="8"/>
      <c r="G866" s="84"/>
      <c r="H866" s="84"/>
      <c r="I866" s="84"/>
      <c r="J866" s="84"/>
      <c r="K866" s="83"/>
      <c r="L866" s="2"/>
      <c r="M866" s="2"/>
      <c r="N866" s="2"/>
      <c r="O866" s="2"/>
      <c r="P866" s="164"/>
      <c r="Q866" s="2"/>
      <c r="R866" s="2"/>
      <c r="S866" s="2"/>
      <c r="T866" s="2"/>
      <c r="U866" s="2"/>
      <c r="V866" s="2"/>
      <c r="W866" s="2"/>
      <c r="X866" s="2"/>
      <c r="Y866" s="2"/>
      <c r="Z866" s="2"/>
      <c r="AA866" s="2"/>
      <c r="AB866" s="2"/>
      <c r="AC866" s="2"/>
      <c r="AD866" s="2"/>
      <c r="AE866" s="2"/>
      <c r="AF866" s="2"/>
      <c r="AG866" s="2"/>
      <c r="AH866" s="2"/>
    </row>
    <row r="867" spans="1:34" ht="13.5" customHeight="1">
      <c r="A867" s="220"/>
      <c r="B867" s="2"/>
      <c r="C867" s="84"/>
      <c r="D867" s="84"/>
      <c r="E867" s="3"/>
      <c r="F867" s="8"/>
      <c r="G867" s="84"/>
      <c r="H867" s="84"/>
      <c r="I867" s="84"/>
      <c r="J867" s="84"/>
      <c r="K867" s="83"/>
      <c r="L867" s="2"/>
      <c r="M867" s="2"/>
      <c r="N867" s="2"/>
      <c r="O867" s="2"/>
      <c r="P867" s="164"/>
      <c r="Q867" s="2"/>
      <c r="R867" s="2"/>
      <c r="S867" s="2"/>
      <c r="T867" s="2"/>
      <c r="U867" s="2"/>
      <c r="V867" s="2"/>
      <c r="W867" s="2"/>
      <c r="X867" s="2"/>
      <c r="Y867" s="2"/>
      <c r="Z867" s="2"/>
      <c r="AA867" s="2"/>
      <c r="AB867" s="2"/>
      <c r="AC867" s="2"/>
      <c r="AD867" s="2"/>
      <c r="AE867" s="2"/>
      <c r="AF867" s="2"/>
      <c r="AG867" s="2"/>
      <c r="AH867" s="2"/>
    </row>
    <row r="868" spans="1:34" ht="13.5" customHeight="1">
      <c r="A868" s="220"/>
      <c r="B868" s="2"/>
      <c r="C868" s="84"/>
      <c r="D868" s="84"/>
      <c r="E868" s="3"/>
      <c r="F868" s="8"/>
      <c r="G868" s="84"/>
      <c r="H868" s="84"/>
      <c r="I868" s="84"/>
      <c r="J868" s="84"/>
      <c r="K868" s="83"/>
      <c r="L868" s="2"/>
      <c r="M868" s="2"/>
      <c r="N868" s="2"/>
      <c r="O868" s="2"/>
      <c r="P868" s="164"/>
      <c r="Q868" s="2"/>
      <c r="R868" s="2"/>
      <c r="S868" s="2"/>
      <c r="T868" s="2"/>
      <c r="U868" s="2"/>
      <c r="V868" s="2"/>
      <c r="W868" s="2"/>
      <c r="X868" s="2"/>
      <c r="Y868" s="2"/>
      <c r="Z868" s="2"/>
      <c r="AA868" s="2"/>
      <c r="AB868" s="2"/>
      <c r="AC868" s="2"/>
      <c r="AD868" s="2"/>
      <c r="AE868" s="2"/>
      <c r="AF868" s="2"/>
      <c r="AG868" s="2"/>
      <c r="AH868" s="2"/>
    </row>
    <row r="869" spans="1:34" ht="13.5" customHeight="1">
      <c r="A869" s="220"/>
      <c r="B869" s="2"/>
      <c r="C869" s="84"/>
      <c r="D869" s="84"/>
      <c r="E869" s="3"/>
      <c r="F869" s="8"/>
      <c r="G869" s="84"/>
      <c r="H869" s="84"/>
      <c r="I869" s="84"/>
      <c r="J869" s="84"/>
      <c r="K869" s="83"/>
      <c r="L869" s="2"/>
      <c r="M869" s="2"/>
      <c r="N869" s="2"/>
      <c r="O869" s="2"/>
      <c r="P869" s="164"/>
      <c r="Q869" s="2"/>
      <c r="R869" s="2"/>
      <c r="S869" s="2"/>
      <c r="T869" s="2"/>
      <c r="U869" s="2"/>
      <c r="V869" s="2"/>
      <c r="W869" s="2"/>
      <c r="X869" s="2"/>
      <c r="Y869" s="2"/>
      <c r="Z869" s="2"/>
      <c r="AA869" s="2"/>
      <c r="AB869" s="2"/>
      <c r="AC869" s="2"/>
      <c r="AD869" s="2"/>
      <c r="AE869" s="2"/>
      <c r="AF869" s="2"/>
      <c r="AG869" s="2"/>
      <c r="AH869" s="2"/>
    </row>
    <row r="870" spans="1:34" ht="13.5" customHeight="1">
      <c r="A870" s="220"/>
      <c r="B870" s="2"/>
      <c r="C870" s="84"/>
      <c r="D870" s="84"/>
      <c r="E870" s="3"/>
      <c r="F870" s="8"/>
      <c r="G870" s="84"/>
      <c r="H870" s="84"/>
      <c r="I870" s="84"/>
      <c r="J870" s="84"/>
      <c r="K870" s="83"/>
      <c r="L870" s="2"/>
      <c r="M870" s="2"/>
      <c r="N870" s="2"/>
      <c r="O870" s="2"/>
      <c r="P870" s="164"/>
      <c r="Q870" s="2"/>
      <c r="R870" s="2"/>
      <c r="S870" s="2"/>
      <c r="T870" s="2"/>
      <c r="U870" s="2"/>
      <c r="V870" s="2"/>
      <c r="W870" s="2"/>
      <c r="X870" s="2"/>
      <c r="Y870" s="2"/>
      <c r="Z870" s="2"/>
      <c r="AA870" s="2"/>
      <c r="AB870" s="2"/>
      <c r="AC870" s="2"/>
      <c r="AD870" s="2"/>
      <c r="AE870" s="2"/>
      <c r="AF870" s="2"/>
      <c r="AG870" s="2"/>
      <c r="AH870" s="2"/>
    </row>
    <row r="871" spans="1:34" ht="13.5" customHeight="1">
      <c r="A871" s="220"/>
      <c r="B871" s="2"/>
      <c r="C871" s="84"/>
      <c r="D871" s="84"/>
      <c r="E871" s="3"/>
      <c r="F871" s="8"/>
      <c r="G871" s="84"/>
      <c r="H871" s="84"/>
      <c r="I871" s="84"/>
      <c r="J871" s="84"/>
      <c r="K871" s="83"/>
      <c r="L871" s="2"/>
      <c r="M871" s="2"/>
      <c r="N871" s="2"/>
      <c r="O871" s="2"/>
      <c r="P871" s="164"/>
      <c r="Q871" s="2"/>
      <c r="R871" s="2"/>
      <c r="S871" s="2"/>
      <c r="T871" s="2"/>
      <c r="U871" s="2"/>
      <c r="V871" s="2"/>
      <c r="W871" s="2"/>
      <c r="X871" s="2"/>
      <c r="Y871" s="2"/>
      <c r="Z871" s="2"/>
      <c r="AA871" s="2"/>
      <c r="AB871" s="2"/>
      <c r="AC871" s="2"/>
      <c r="AD871" s="2"/>
      <c r="AE871" s="2"/>
      <c r="AF871" s="2"/>
      <c r="AG871" s="2"/>
      <c r="AH871" s="2"/>
    </row>
    <row r="872" spans="1:34" ht="13.5" customHeight="1">
      <c r="A872" s="220"/>
      <c r="B872" s="2"/>
      <c r="C872" s="84"/>
      <c r="D872" s="84"/>
      <c r="E872" s="3"/>
      <c r="F872" s="8"/>
      <c r="G872" s="84"/>
      <c r="H872" s="84"/>
      <c r="I872" s="84"/>
      <c r="J872" s="84"/>
      <c r="K872" s="83"/>
      <c r="L872" s="2"/>
      <c r="M872" s="2"/>
      <c r="N872" s="2"/>
      <c r="O872" s="2"/>
      <c r="P872" s="164"/>
      <c r="Q872" s="2"/>
      <c r="R872" s="2"/>
      <c r="S872" s="2"/>
      <c r="T872" s="2"/>
      <c r="U872" s="2"/>
      <c r="V872" s="2"/>
      <c r="W872" s="2"/>
      <c r="X872" s="2"/>
      <c r="Y872" s="2"/>
      <c r="Z872" s="2"/>
      <c r="AA872" s="2"/>
      <c r="AB872" s="2"/>
      <c r="AC872" s="2"/>
      <c r="AD872" s="2"/>
      <c r="AE872" s="2"/>
      <c r="AF872" s="2"/>
      <c r="AG872" s="2"/>
      <c r="AH872" s="2"/>
    </row>
    <row r="873" spans="1:34" ht="13.5" customHeight="1">
      <c r="A873" s="220"/>
      <c r="B873" s="2"/>
      <c r="C873" s="84"/>
      <c r="D873" s="84"/>
      <c r="E873" s="3"/>
      <c r="F873" s="8"/>
      <c r="G873" s="84"/>
      <c r="H873" s="84"/>
      <c r="I873" s="84"/>
      <c r="J873" s="84"/>
      <c r="K873" s="83"/>
      <c r="L873" s="2"/>
      <c r="M873" s="2"/>
      <c r="N873" s="2"/>
      <c r="O873" s="2"/>
      <c r="P873" s="164"/>
      <c r="Q873" s="2"/>
      <c r="R873" s="2"/>
      <c r="S873" s="2"/>
      <c r="T873" s="2"/>
      <c r="U873" s="2"/>
      <c r="V873" s="2"/>
      <c r="W873" s="2"/>
      <c r="X873" s="2"/>
      <c r="Y873" s="2"/>
      <c r="Z873" s="2"/>
      <c r="AA873" s="2"/>
      <c r="AB873" s="2"/>
      <c r="AC873" s="2"/>
      <c r="AD873" s="2"/>
      <c r="AE873" s="2"/>
      <c r="AF873" s="2"/>
      <c r="AG873" s="2"/>
      <c r="AH873" s="2"/>
    </row>
    <row r="874" spans="1:34" ht="13.5" customHeight="1">
      <c r="A874" s="220"/>
      <c r="B874" s="2"/>
      <c r="C874" s="84"/>
      <c r="D874" s="84"/>
      <c r="E874" s="3"/>
      <c r="F874" s="8"/>
      <c r="G874" s="84"/>
      <c r="H874" s="84"/>
      <c r="I874" s="84"/>
      <c r="J874" s="84"/>
      <c r="K874" s="83"/>
      <c r="L874" s="2"/>
      <c r="M874" s="2"/>
      <c r="N874" s="2"/>
      <c r="O874" s="2"/>
      <c r="P874" s="164"/>
      <c r="Q874" s="2"/>
      <c r="R874" s="2"/>
      <c r="S874" s="2"/>
      <c r="T874" s="2"/>
      <c r="U874" s="2"/>
      <c r="V874" s="2"/>
      <c r="W874" s="2"/>
      <c r="X874" s="2"/>
      <c r="Y874" s="2"/>
      <c r="Z874" s="2"/>
      <c r="AA874" s="2"/>
      <c r="AB874" s="2"/>
      <c r="AC874" s="2"/>
      <c r="AD874" s="2"/>
      <c r="AE874" s="2"/>
      <c r="AF874" s="2"/>
      <c r="AG874" s="2"/>
      <c r="AH874" s="2"/>
    </row>
    <row r="875" spans="1:34" ht="13.5" customHeight="1">
      <c r="A875" s="220"/>
      <c r="B875" s="2"/>
      <c r="C875" s="84"/>
      <c r="D875" s="84"/>
      <c r="E875" s="3"/>
      <c r="F875" s="8"/>
      <c r="G875" s="84"/>
      <c r="H875" s="84"/>
      <c r="I875" s="84"/>
      <c r="J875" s="84"/>
      <c r="K875" s="83"/>
      <c r="L875" s="2"/>
      <c r="M875" s="2"/>
      <c r="N875" s="2"/>
      <c r="O875" s="2"/>
      <c r="P875" s="164"/>
      <c r="Q875" s="2"/>
      <c r="R875" s="2"/>
      <c r="S875" s="2"/>
      <c r="T875" s="2"/>
      <c r="U875" s="2"/>
      <c r="V875" s="2"/>
      <c r="W875" s="2"/>
      <c r="X875" s="2"/>
      <c r="Y875" s="2"/>
      <c r="Z875" s="2"/>
      <c r="AA875" s="2"/>
      <c r="AB875" s="2"/>
      <c r="AC875" s="2"/>
      <c r="AD875" s="2"/>
      <c r="AE875" s="2"/>
      <c r="AF875" s="2"/>
      <c r="AG875" s="2"/>
      <c r="AH875" s="2"/>
    </row>
    <row r="876" spans="1:34" ht="13.5" customHeight="1">
      <c r="A876" s="220"/>
      <c r="B876" s="2"/>
      <c r="C876" s="84"/>
      <c r="D876" s="84"/>
      <c r="E876" s="3"/>
      <c r="F876" s="8"/>
      <c r="G876" s="84"/>
      <c r="H876" s="84"/>
      <c r="I876" s="84"/>
      <c r="J876" s="84"/>
      <c r="K876" s="83"/>
      <c r="L876" s="2"/>
      <c r="M876" s="2"/>
      <c r="N876" s="2"/>
      <c r="O876" s="2"/>
      <c r="P876" s="164"/>
      <c r="Q876" s="2"/>
      <c r="R876" s="2"/>
      <c r="S876" s="2"/>
      <c r="T876" s="2"/>
      <c r="U876" s="2"/>
      <c r="V876" s="2"/>
      <c r="W876" s="2"/>
      <c r="X876" s="2"/>
      <c r="Y876" s="2"/>
      <c r="Z876" s="2"/>
      <c r="AA876" s="2"/>
      <c r="AB876" s="2"/>
      <c r="AC876" s="2"/>
      <c r="AD876" s="2"/>
      <c r="AE876" s="2"/>
      <c r="AF876" s="2"/>
      <c r="AG876" s="2"/>
      <c r="AH876" s="2"/>
    </row>
    <row r="877" spans="1:34" ht="13.5" customHeight="1">
      <c r="A877" s="220"/>
      <c r="B877" s="2"/>
      <c r="C877" s="84"/>
      <c r="D877" s="84"/>
      <c r="E877" s="3"/>
      <c r="F877" s="8"/>
      <c r="G877" s="84"/>
      <c r="H877" s="84"/>
      <c r="I877" s="84"/>
      <c r="J877" s="84"/>
      <c r="K877" s="83"/>
      <c r="L877" s="2"/>
      <c r="M877" s="2"/>
      <c r="N877" s="2"/>
      <c r="O877" s="2"/>
      <c r="P877" s="164"/>
      <c r="Q877" s="2"/>
      <c r="R877" s="2"/>
      <c r="S877" s="2"/>
      <c r="T877" s="2"/>
      <c r="U877" s="2"/>
      <c r="V877" s="2"/>
      <c r="W877" s="2"/>
      <c r="X877" s="2"/>
      <c r="Y877" s="2"/>
      <c r="Z877" s="2"/>
      <c r="AA877" s="2"/>
      <c r="AB877" s="2"/>
      <c r="AC877" s="2"/>
      <c r="AD877" s="2"/>
      <c r="AE877" s="2"/>
      <c r="AF877" s="2"/>
      <c r="AG877" s="2"/>
      <c r="AH877" s="2"/>
    </row>
    <row r="878" spans="1:34" ht="13.5" customHeight="1">
      <c r="A878" s="220"/>
      <c r="B878" s="2"/>
      <c r="C878" s="84"/>
      <c r="D878" s="84"/>
      <c r="E878" s="3"/>
      <c r="F878" s="8"/>
      <c r="G878" s="84"/>
      <c r="H878" s="84"/>
      <c r="I878" s="84"/>
      <c r="J878" s="84"/>
      <c r="K878" s="83"/>
      <c r="L878" s="2"/>
      <c r="M878" s="2"/>
      <c r="N878" s="2"/>
      <c r="O878" s="2"/>
      <c r="P878" s="164"/>
      <c r="Q878" s="2"/>
      <c r="R878" s="2"/>
      <c r="S878" s="2"/>
      <c r="T878" s="2"/>
      <c r="U878" s="2"/>
      <c r="V878" s="2"/>
      <c r="W878" s="2"/>
      <c r="X878" s="2"/>
      <c r="Y878" s="2"/>
      <c r="Z878" s="2"/>
      <c r="AA878" s="2"/>
      <c r="AB878" s="2"/>
      <c r="AC878" s="2"/>
      <c r="AD878" s="2"/>
      <c r="AE878" s="2"/>
      <c r="AF878" s="2"/>
      <c r="AG878" s="2"/>
      <c r="AH878" s="2"/>
    </row>
    <row r="879" spans="1:34" ht="13.5" customHeight="1">
      <c r="A879" s="220"/>
      <c r="B879" s="2"/>
      <c r="C879" s="84"/>
      <c r="D879" s="84"/>
      <c r="E879" s="3"/>
      <c r="F879" s="8"/>
      <c r="G879" s="84"/>
      <c r="H879" s="84"/>
      <c r="I879" s="84"/>
      <c r="J879" s="84"/>
      <c r="K879" s="83"/>
      <c r="L879" s="2"/>
      <c r="M879" s="2"/>
      <c r="N879" s="2"/>
      <c r="O879" s="2"/>
      <c r="P879" s="164"/>
      <c r="Q879" s="2"/>
      <c r="R879" s="2"/>
      <c r="S879" s="2"/>
      <c r="T879" s="2"/>
      <c r="U879" s="2"/>
      <c r="V879" s="2"/>
      <c r="W879" s="2"/>
      <c r="X879" s="2"/>
      <c r="Y879" s="2"/>
      <c r="Z879" s="2"/>
      <c r="AA879" s="2"/>
      <c r="AB879" s="2"/>
      <c r="AC879" s="2"/>
      <c r="AD879" s="2"/>
      <c r="AE879" s="2"/>
      <c r="AF879" s="2"/>
      <c r="AG879" s="2"/>
      <c r="AH879" s="2"/>
    </row>
    <row r="880" spans="1:34" ht="13.5" customHeight="1">
      <c r="A880" s="220"/>
      <c r="B880" s="2"/>
      <c r="C880" s="84"/>
      <c r="D880" s="84"/>
      <c r="E880" s="3"/>
      <c r="F880" s="8"/>
      <c r="G880" s="84"/>
      <c r="H880" s="84"/>
      <c r="I880" s="84"/>
      <c r="J880" s="84"/>
      <c r="K880" s="83"/>
      <c r="L880" s="2"/>
      <c r="M880" s="2"/>
      <c r="N880" s="2"/>
      <c r="O880" s="2"/>
      <c r="P880" s="164"/>
      <c r="Q880" s="2"/>
      <c r="R880" s="2"/>
      <c r="S880" s="2"/>
      <c r="T880" s="2"/>
      <c r="U880" s="2"/>
      <c r="V880" s="2"/>
      <c r="W880" s="2"/>
      <c r="X880" s="2"/>
      <c r="Y880" s="2"/>
      <c r="Z880" s="2"/>
      <c r="AA880" s="2"/>
      <c r="AB880" s="2"/>
      <c r="AC880" s="2"/>
      <c r="AD880" s="2"/>
      <c r="AE880" s="2"/>
      <c r="AF880" s="2"/>
      <c r="AG880" s="2"/>
      <c r="AH880" s="2"/>
    </row>
    <row r="881" spans="1:34" ht="13.5" customHeight="1">
      <c r="A881" s="220"/>
      <c r="B881" s="2"/>
      <c r="C881" s="84"/>
      <c r="D881" s="84"/>
      <c r="E881" s="3"/>
      <c r="F881" s="8"/>
      <c r="G881" s="84"/>
      <c r="H881" s="84"/>
      <c r="I881" s="84"/>
      <c r="J881" s="84"/>
      <c r="K881" s="83"/>
      <c r="L881" s="2"/>
      <c r="M881" s="2"/>
      <c r="N881" s="2"/>
      <c r="O881" s="2"/>
      <c r="P881" s="164"/>
      <c r="Q881" s="2"/>
      <c r="R881" s="2"/>
      <c r="S881" s="2"/>
      <c r="T881" s="2"/>
      <c r="U881" s="2"/>
      <c r="V881" s="2"/>
      <c r="W881" s="2"/>
      <c r="X881" s="2"/>
      <c r="Y881" s="2"/>
      <c r="Z881" s="2"/>
      <c r="AA881" s="2"/>
      <c r="AB881" s="2"/>
      <c r="AC881" s="2"/>
      <c r="AD881" s="2"/>
      <c r="AE881" s="2"/>
      <c r="AF881" s="2"/>
      <c r="AG881" s="2"/>
      <c r="AH881" s="2"/>
    </row>
    <row r="882" spans="1:34" ht="13.5" customHeight="1">
      <c r="A882" s="220"/>
      <c r="B882" s="2"/>
      <c r="C882" s="84"/>
      <c r="D882" s="84"/>
      <c r="E882" s="3"/>
      <c r="F882" s="8"/>
      <c r="G882" s="84"/>
      <c r="H882" s="84"/>
      <c r="I882" s="84"/>
      <c r="J882" s="84"/>
      <c r="K882" s="83"/>
      <c r="L882" s="2"/>
      <c r="M882" s="2"/>
      <c r="N882" s="2"/>
      <c r="O882" s="2"/>
      <c r="P882" s="164"/>
      <c r="Q882" s="2"/>
      <c r="R882" s="2"/>
      <c r="S882" s="2"/>
      <c r="T882" s="2"/>
      <c r="U882" s="2"/>
      <c r="V882" s="2"/>
      <c r="W882" s="2"/>
      <c r="X882" s="2"/>
      <c r="Y882" s="2"/>
      <c r="Z882" s="2"/>
      <c r="AA882" s="2"/>
      <c r="AB882" s="2"/>
      <c r="AC882" s="2"/>
      <c r="AD882" s="2"/>
      <c r="AE882" s="2"/>
      <c r="AF882" s="2"/>
      <c r="AG882" s="2"/>
      <c r="AH882" s="2"/>
    </row>
    <row r="883" spans="1:34" ht="13.5" customHeight="1">
      <c r="A883" s="220"/>
      <c r="B883" s="2"/>
      <c r="C883" s="84"/>
      <c r="D883" s="84"/>
      <c r="E883" s="3"/>
      <c r="F883" s="8"/>
      <c r="G883" s="84"/>
      <c r="H883" s="84"/>
      <c r="I883" s="84"/>
      <c r="J883" s="84"/>
      <c r="K883" s="83"/>
      <c r="L883" s="2"/>
      <c r="M883" s="2"/>
      <c r="N883" s="2"/>
      <c r="O883" s="2"/>
      <c r="P883" s="164"/>
      <c r="Q883" s="2"/>
      <c r="R883" s="2"/>
      <c r="S883" s="2"/>
      <c r="T883" s="2"/>
      <c r="U883" s="2"/>
      <c r="V883" s="2"/>
      <c r="W883" s="2"/>
      <c r="X883" s="2"/>
      <c r="Y883" s="2"/>
      <c r="Z883" s="2"/>
      <c r="AA883" s="2"/>
      <c r="AB883" s="2"/>
      <c r="AC883" s="2"/>
      <c r="AD883" s="2"/>
      <c r="AE883" s="2"/>
      <c r="AF883" s="2"/>
      <c r="AG883" s="2"/>
      <c r="AH883" s="2"/>
    </row>
    <row r="884" spans="1:34" ht="13.5" customHeight="1">
      <c r="A884" s="220"/>
      <c r="B884" s="2"/>
      <c r="C884" s="84"/>
      <c r="D884" s="84"/>
      <c r="E884" s="3"/>
      <c r="F884" s="8"/>
      <c r="G884" s="84"/>
      <c r="H884" s="84"/>
      <c r="I884" s="84"/>
      <c r="J884" s="84"/>
      <c r="K884" s="83"/>
      <c r="L884" s="2"/>
      <c r="M884" s="2"/>
      <c r="N884" s="2"/>
      <c r="O884" s="2"/>
      <c r="P884" s="164"/>
      <c r="Q884" s="2"/>
      <c r="R884" s="2"/>
      <c r="S884" s="2"/>
      <c r="T884" s="2"/>
      <c r="U884" s="2"/>
      <c r="V884" s="2"/>
      <c r="W884" s="2"/>
      <c r="X884" s="2"/>
      <c r="Y884" s="2"/>
      <c r="Z884" s="2"/>
      <c r="AA884" s="2"/>
      <c r="AB884" s="2"/>
      <c r="AC884" s="2"/>
      <c r="AD884" s="2"/>
      <c r="AE884" s="2"/>
      <c r="AF884" s="2"/>
      <c r="AG884" s="2"/>
      <c r="AH884" s="2"/>
    </row>
    <row r="885" spans="1:34" ht="13.5" customHeight="1">
      <c r="A885" s="220"/>
      <c r="B885" s="2"/>
      <c r="C885" s="84"/>
      <c r="D885" s="84"/>
      <c r="E885" s="3"/>
      <c r="F885" s="8"/>
      <c r="G885" s="84"/>
      <c r="H885" s="84"/>
      <c r="I885" s="84"/>
      <c r="J885" s="84"/>
      <c r="K885" s="83"/>
      <c r="L885" s="2"/>
      <c r="M885" s="2"/>
      <c r="N885" s="2"/>
      <c r="O885" s="2"/>
      <c r="P885" s="164"/>
      <c r="Q885" s="2"/>
      <c r="R885" s="2"/>
      <c r="S885" s="2"/>
      <c r="T885" s="2"/>
      <c r="U885" s="2"/>
      <c r="V885" s="2"/>
      <c r="W885" s="2"/>
      <c r="X885" s="2"/>
      <c r="Y885" s="2"/>
      <c r="Z885" s="2"/>
      <c r="AA885" s="2"/>
      <c r="AB885" s="2"/>
      <c r="AC885" s="2"/>
      <c r="AD885" s="2"/>
      <c r="AE885" s="2"/>
      <c r="AF885" s="2"/>
      <c r="AG885" s="2"/>
      <c r="AH885" s="2"/>
    </row>
    <row r="886" spans="1:34" ht="13.5" customHeight="1">
      <c r="A886" s="220"/>
      <c r="B886" s="2"/>
      <c r="C886" s="84"/>
      <c r="D886" s="84"/>
      <c r="E886" s="3"/>
      <c r="F886" s="8"/>
      <c r="G886" s="84"/>
      <c r="H886" s="84"/>
      <c r="I886" s="84"/>
      <c r="J886" s="84"/>
      <c r="K886" s="83"/>
      <c r="L886" s="2"/>
      <c r="M886" s="2"/>
      <c r="N886" s="2"/>
      <c r="O886" s="2"/>
      <c r="P886" s="164"/>
      <c r="Q886" s="2"/>
      <c r="R886" s="2"/>
      <c r="S886" s="2"/>
      <c r="T886" s="2"/>
      <c r="U886" s="2"/>
      <c r="V886" s="2"/>
      <c r="W886" s="2"/>
      <c r="X886" s="2"/>
      <c r="Y886" s="2"/>
      <c r="Z886" s="2"/>
      <c r="AA886" s="2"/>
      <c r="AB886" s="2"/>
      <c r="AC886" s="2"/>
      <c r="AD886" s="2"/>
      <c r="AE886" s="2"/>
      <c r="AF886" s="2"/>
      <c r="AG886" s="2"/>
      <c r="AH886" s="2"/>
    </row>
    <row r="887" spans="1:34" ht="13.5" customHeight="1">
      <c r="A887" s="220"/>
      <c r="B887" s="2"/>
      <c r="C887" s="84"/>
      <c r="D887" s="84"/>
      <c r="E887" s="3"/>
      <c r="F887" s="8"/>
      <c r="G887" s="84"/>
      <c r="H887" s="84"/>
      <c r="I887" s="84"/>
      <c r="J887" s="84"/>
      <c r="K887" s="83"/>
      <c r="L887" s="2"/>
      <c r="M887" s="2"/>
      <c r="N887" s="2"/>
      <c r="O887" s="2"/>
      <c r="P887" s="164"/>
      <c r="Q887" s="2"/>
      <c r="R887" s="2"/>
      <c r="S887" s="2"/>
      <c r="T887" s="2"/>
      <c r="U887" s="2"/>
      <c r="V887" s="2"/>
      <c r="W887" s="2"/>
      <c r="X887" s="2"/>
      <c r="Y887" s="2"/>
      <c r="Z887" s="2"/>
      <c r="AA887" s="2"/>
      <c r="AB887" s="2"/>
      <c r="AC887" s="2"/>
      <c r="AD887" s="2"/>
      <c r="AE887" s="2"/>
      <c r="AF887" s="2"/>
      <c r="AG887" s="2"/>
      <c r="AH887" s="2"/>
    </row>
    <row r="888" spans="1:34" ht="13.5" customHeight="1">
      <c r="A888" s="220"/>
      <c r="B888" s="2"/>
      <c r="C888" s="84"/>
      <c r="D888" s="84"/>
      <c r="E888" s="3"/>
      <c r="F888" s="8"/>
      <c r="G888" s="84"/>
      <c r="H888" s="84"/>
      <c r="I888" s="84"/>
      <c r="J888" s="84"/>
      <c r="K888" s="83"/>
      <c r="L888" s="2"/>
      <c r="M888" s="2"/>
      <c r="N888" s="2"/>
      <c r="O888" s="2"/>
      <c r="P888" s="164"/>
      <c r="Q888" s="2"/>
      <c r="R888" s="2"/>
      <c r="S888" s="2"/>
      <c r="T888" s="2"/>
      <c r="U888" s="2"/>
      <c r="V888" s="2"/>
      <c r="W888" s="2"/>
      <c r="X888" s="2"/>
      <c r="Y888" s="2"/>
      <c r="Z888" s="2"/>
      <c r="AA888" s="2"/>
      <c r="AB888" s="2"/>
      <c r="AC888" s="2"/>
      <c r="AD888" s="2"/>
      <c r="AE888" s="2"/>
      <c r="AF888" s="2"/>
      <c r="AG888" s="2"/>
      <c r="AH888" s="2"/>
    </row>
    <row r="889" spans="1:34" ht="13.5" customHeight="1">
      <c r="A889" s="220"/>
      <c r="B889" s="2"/>
      <c r="C889" s="84"/>
      <c r="D889" s="84"/>
      <c r="E889" s="3"/>
      <c r="F889" s="8"/>
      <c r="G889" s="84"/>
      <c r="H889" s="84"/>
      <c r="I889" s="84"/>
      <c r="J889" s="84"/>
      <c r="K889" s="83"/>
      <c r="L889" s="2"/>
      <c r="M889" s="2"/>
      <c r="N889" s="2"/>
      <c r="O889" s="2"/>
      <c r="P889" s="164"/>
      <c r="Q889" s="2"/>
      <c r="R889" s="2"/>
      <c r="S889" s="2"/>
      <c r="T889" s="2"/>
      <c r="U889" s="2"/>
      <c r="V889" s="2"/>
      <c r="W889" s="2"/>
      <c r="X889" s="2"/>
      <c r="Y889" s="2"/>
      <c r="Z889" s="2"/>
      <c r="AA889" s="2"/>
      <c r="AB889" s="2"/>
      <c r="AC889" s="2"/>
      <c r="AD889" s="2"/>
      <c r="AE889" s="2"/>
      <c r="AF889" s="2"/>
      <c r="AG889" s="2"/>
      <c r="AH889" s="2"/>
    </row>
    <row r="890" spans="1:34" ht="13.5" customHeight="1">
      <c r="A890" s="220"/>
      <c r="B890" s="2"/>
      <c r="C890" s="84"/>
      <c r="D890" s="84"/>
      <c r="E890" s="3"/>
      <c r="F890" s="8"/>
      <c r="G890" s="84"/>
      <c r="H890" s="84"/>
      <c r="I890" s="84"/>
      <c r="J890" s="84"/>
      <c r="K890" s="83"/>
      <c r="L890" s="2"/>
      <c r="M890" s="2"/>
      <c r="N890" s="2"/>
      <c r="O890" s="2"/>
      <c r="P890" s="164"/>
      <c r="Q890" s="2"/>
      <c r="R890" s="2"/>
      <c r="S890" s="2"/>
      <c r="T890" s="2"/>
      <c r="U890" s="2"/>
      <c r="V890" s="2"/>
      <c r="W890" s="2"/>
      <c r="X890" s="2"/>
      <c r="Y890" s="2"/>
      <c r="Z890" s="2"/>
      <c r="AA890" s="2"/>
      <c r="AB890" s="2"/>
      <c r="AC890" s="2"/>
      <c r="AD890" s="2"/>
      <c r="AE890" s="2"/>
      <c r="AF890" s="2"/>
      <c r="AG890" s="2"/>
      <c r="AH890" s="2"/>
    </row>
    <row r="891" spans="1:34" ht="13.5" customHeight="1">
      <c r="A891" s="220"/>
      <c r="B891" s="2"/>
      <c r="C891" s="84"/>
      <c r="D891" s="84"/>
      <c r="E891" s="3"/>
      <c r="F891" s="8"/>
      <c r="G891" s="84"/>
      <c r="H891" s="84"/>
      <c r="I891" s="84"/>
      <c r="J891" s="84"/>
      <c r="K891" s="83"/>
      <c r="L891" s="2"/>
      <c r="M891" s="2"/>
      <c r="N891" s="2"/>
      <c r="O891" s="2"/>
      <c r="P891" s="164"/>
      <c r="Q891" s="2"/>
      <c r="R891" s="2"/>
      <c r="S891" s="2"/>
      <c r="T891" s="2"/>
      <c r="U891" s="2"/>
      <c r="V891" s="2"/>
      <c r="W891" s="2"/>
      <c r="X891" s="2"/>
      <c r="Y891" s="2"/>
      <c r="Z891" s="2"/>
      <c r="AA891" s="2"/>
      <c r="AB891" s="2"/>
      <c r="AC891" s="2"/>
      <c r="AD891" s="2"/>
      <c r="AE891" s="2"/>
      <c r="AF891" s="2"/>
      <c r="AG891" s="2"/>
      <c r="AH891" s="2"/>
    </row>
    <row r="892" spans="1:34" ht="13.5" customHeight="1">
      <c r="A892" s="220"/>
      <c r="B892" s="2"/>
      <c r="C892" s="84"/>
      <c r="D892" s="84"/>
      <c r="E892" s="3"/>
      <c r="F892" s="8"/>
      <c r="G892" s="84"/>
      <c r="H892" s="84"/>
      <c r="I892" s="84"/>
      <c r="J892" s="84"/>
      <c r="K892" s="83"/>
      <c r="L892" s="2"/>
      <c r="M892" s="2"/>
      <c r="N892" s="2"/>
      <c r="O892" s="2"/>
      <c r="P892" s="164"/>
      <c r="Q892" s="2"/>
      <c r="R892" s="2"/>
      <c r="S892" s="2"/>
      <c r="T892" s="2"/>
      <c r="U892" s="2"/>
      <c r="V892" s="2"/>
      <c r="W892" s="2"/>
      <c r="X892" s="2"/>
      <c r="Y892" s="2"/>
      <c r="Z892" s="2"/>
      <c r="AA892" s="2"/>
      <c r="AB892" s="2"/>
      <c r="AC892" s="2"/>
      <c r="AD892" s="2"/>
      <c r="AE892" s="2"/>
      <c r="AF892" s="2"/>
      <c r="AG892" s="2"/>
      <c r="AH892" s="2"/>
    </row>
    <row r="893" spans="1:34" ht="13.5" customHeight="1">
      <c r="A893" s="220"/>
      <c r="B893" s="2"/>
      <c r="C893" s="84"/>
      <c r="D893" s="84"/>
      <c r="E893" s="3"/>
      <c r="F893" s="8"/>
      <c r="G893" s="84"/>
      <c r="H893" s="84"/>
      <c r="I893" s="84"/>
      <c r="J893" s="84"/>
      <c r="K893" s="83"/>
      <c r="L893" s="2"/>
      <c r="M893" s="2"/>
      <c r="N893" s="2"/>
      <c r="O893" s="2"/>
      <c r="P893" s="164"/>
      <c r="Q893" s="2"/>
      <c r="R893" s="2"/>
      <c r="S893" s="2"/>
      <c r="T893" s="2"/>
      <c r="U893" s="2"/>
      <c r="V893" s="2"/>
      <c r="W893" s="2"/>
      <c r="X893" s="2"/>
      <c r="Y893" s="2"/>
      <c r="Z893" s="2"/>
      <c r="AA893" s="2"/>
      <c r="AB893" s="2"/>
      <c r="AC893" s="2"/>
      <c r="AD893" s="2"/>
      <c r="AE893" s="2"/>
      <c r="AF893" s="2"/>
      <c r="AG893" s="2"/>
      <c r="AH893" s="2"/>
    </row>
    <row r="894" spans="1:34" ht="13.5" customHeight="1">
      <c r="A894" s="220"/>
      <c r="B894" s="2"/>
      <c r="C894" s="84"/>
      <c r="D894" s="84"/>
      <c r="E894" s="3"/>
      <c r="F894" s="8"/>
      <c r="G894" s="84"/>
      <c r="H894" s="84"/>
      <c r="I894" s="84"/>
      <c r="J894" s="84"/>
      <c r="K894" s="83"/>
      <c r="L894" s="2"/>
      <c r="M894" s="2"/>
      <c r="N894" s="2"/>
      <c r="O894" s="2"/>
      <c r="P894" s="164"/>
      <c r="Q894" s="2"/>
      <c r="R894" s="2"/>
      <c r="S894" s="2"/>
      <c r="T894" s="2"/>
      <c r="U894" s="2"/>
      <c r="V894" s="2"/>
      <c r="W894" s="2"/>
      <c r="X894" s="2"/>
      <c r="Y894" s="2"/>
      <c r="Z894" s="2"/>
      <c r="AA894" s="2"/>
      <c r="AB894" s="2"/>
      <c r="AC894" s="2"/>
      <c r="AD894" s="2"/>
      <c r="AE894" s="2"/>
      <c r="AF894" s="2"/>
      <c r="AG894" s="2"/>
      <c r="AH894" s="2"/>
    </row>
    <row r="895" spans="1:34" ht="13.5" customHeight="1">
      <c r="A895" s="220"/>
      <c r="B895" s="2"/>
      <c r="C895" s="84"/>
      <c r="D895" s="84"/>
      <c r="E895" s="3"/>
      <c r="F895" s="8"/>
      <c r="G895" s="84"/>
      <c r="H895" s="84"/>
      <c r="I895" s="84"/>
      <c r="J895" s="84"/>
      <c r="K895" s="83"/>
      <c r="L895" s="2"/>
      <c r="M895" s="2"/>
      <c r="N895" s="2"/>
      <c r="O895" s="2"/>
      <c r="P895" s="164"/>
      <c r="Q895" s="2"/>
      <c r="R895" s="2"/>
      <c r="S895" s="2"/>
      <c r="T895" s="2"/>
      <c r="U895" s="2"/>
      <c r="V895" s="2"/>
      <c r="W895" s="2"/>
      <c r="X895" s="2"/>
      <c r="Y895" s="2"/>
      <c r="Z895" s="2"/>
      <c r="AA895" s="2"/>
      <c r="AB895" s="2"/>
      <c r="AC895" s="2"/>
      <c r="AD895" s="2"/>
      <c r="AE895" s="2"/>
      <c r="AF895" s="2"/>
      <c r="AG895" s="2"/>
      <c r="AH895" s="2"/>
    </row>
    <row r="896" spans="1:34" ht="13.5" customHeight="1">
      <c r="A896" s="220"/>
      <c r="B896" s="2"/>
      <c r="C896" s="84"/>
      <c r="D896" s="84"/>
      <c r="E896" s="3"/>
      <c r="F896" s="8"/>
      <c r="G896" s="84"/>
      <c r="H896" s="84"/>
      <c r="I896" s="84"/>
      <c r="J896" s="84"/>
      <c r="K896" s="83"/>
      <c r="L896" s="2"/>
      <c r="M896" s="2"/>
      <c r="N896" s="2"/>
      <c r="O896" s="2"/>
      <c r="P896" s="164"/>
      <c r="Q896" s="2"/>
      <c r="R896" s="2"/>
      <c r="S896" s="2"/>
      <c r="T896" s="2"/>
      <c r="U896" s="2"/>
      <c r="V896" s="2"/>
      <c r="W896" s="2"/>
      <c r="X896" s="2"/>
      <c r="Y896" s="2"/>
      <c r="Z896" s="2"/>
      <c r="AA896" s="2"/>
      <c r="AB896" s="2"/>
      <c r="AC896" s="2"/>
      <c r="AD896" s="2"/>
      <c r="AE896" s="2"/>
      <c r="AF896" s="2"/>
      <c r="AG896" s="2"/>
      <c r="AH896" s="2"/>
    </row>
    <row r="897" spans="1:34" ht="13.5" customHeight="1">
      <c r="A897" s="220"/>
      <c r="B897" s="2"/>
      <c r="C897" s="84"/>
      <c r="D897" s="84"/>
      <c r="E897" s="3"/>
      <c r="F897" s="8"/>
      <c r="G897" s="84"/>
      <c r="H897" s="84"/>
      <c r="I897" s="84"/>
      <c r="J897" s="84"/>
      <c r="K897" s="83"/>
      <c r="L897" s="2"/>
      <c r="M897" s="2"/>
      <c r="N897" s="2"/>
      <c r="O897" s="2"/>
      <c r="P897" s="164"/>
      <c r="Q897" s="2"/>
      <c r="R897" s="2"/>
      <c r="S897" s="2"/>
      <c r="T897" s="2"/>
      <c r="U897" s="2"/>
      <c r="V897" s="2"/>
      <c r="W897" s="2"/>
      <c r="X897" s="2"/>
      <c r="Y897" s="2"/>
      <c r="Z897" s="2"/>
      <c r="AA897" s="2"/>
      <c r="AB897" s="2"/>
      <c r="AC897" s="2"/>
      <c r="AD897" s="2"/>
      <c r="AE897" s="2"/>
      <c r="AF897" s="2"/>
      <c r="AG897" s="2"/>
      <c r="AH897" s="2"/>
    </row>
    <row r="898" spans="1:34" ht="13.5" customHeight="1">
      <c r="A898" s="220"/>
      <c r="B898" s="2"/>
      <c r="C898" s="84"/>
      <c r="D898" s="84"/>
      <c r="E898" s="3"/>
      <c r="F898" s="8"/>
      <c r="G898" s="84"/>
      <c r="H898" s="84"/>
      <c r="I898" s="84"/>
      <c r="J898" s="84"/>
      <c r="K898" s="83"/>
      <c r="L898" s="2"/>
      <c r="M898" s="2"/>
      <c r="N898" s="2"/>
      <c r="O898" s="2"/>
      <c r="P898" s="164"/>
      <c r="Q898" s="2"/>
      <c r="R898" s="2"/>
      <c r="S898" s="2"/>
      <c r="T898" s="2"/>
      <c r="U898" s="2"/>
      <c r="V898" s="2"/>
      <c r="W898" s="2"/>
      <c r="X898" s="2"/>
      <c r="Y898" s="2"/>
      <c r="Z898" s="2"/>
      <c r="AA898" s="2"/>
      <c r="AB898" s="2"/>
      <c r="AC898" s="2"/>
      <c r="AD898" s="2"/>
      <c r="AE898" s="2"/>
      <c r="AF898" s="2"/>
      <c r="AG898" s="2"/>
      <c r="AH898" s="2"/>
    </row>
    <row r="899" spans="1:34" ht="13.5" customHeight="1">
      <c r="A899" s="220"/>
      <c r="B899" s="2"/>
      <c r="C899" s="84"/>
      <c r="D899" s="84"/>
      <c r="E899" s="3"/>
      <c r="F899" s="8"/>
      <c r="G899" s="84"/>
      <c r="H899" s="84"/>
      <c r="I899" s="84"/>
      <c r="J899" s="84"/>
      <c r="K899" s="83"/>
      <c r="L899" s="2"/>
      <c r="M899" s="2"/>
      <c r="N899" s="2"/>
      <c r="O899" s="2"/>
      <c r="P899" s="164"/>
      <c r="Q899" s="2"/>
      <c r="R899" s="2"/>
      <c r="S899" s="2"/>
      <c r="T899" s="2"/>
      <c r="U899" s="2"/>
      <c r="V899" s="2"/>
      <c r="W899" s="2"/>
      <c r="X899" s="2"/>
      <c r="Y899" s="2"/>
      <c r="Z899" s="2"/>
      <c r="AA899" s="2"/>
      <c r="AB899" s="2"/>
      <c r="AC899" s="2"/>
      <c r="AD899" s="2"/>
      <c r="AE899" s="2"/>
      <c r="AF899" s="2"/>
      <c r="AG899" s="2"/>
      <c r="AH899" s="2"/>
    </row>
    <row r="900" spans="1:34" ht="13.5" customHeight="1">
      <c r="A900" s="220"/>
      <c r="B900" s="2"/>
      <c r="C900" s="84"/>
      <c r="D900" s="84"/>
      <c r="E900" s="3"/>
      <c r="F900" s="8"/>
      <c r="G900" s="84"/>
      <c r="H900" s="84"/>
      <c r="I900" s="84"/>
      <c r="J900" s="84"/>
      <c r="K900" s="83"/>
      <c r="L900" s="2"/>
      <c r="M900" s="2"/>
      <c r="N900" s="2"/>
      <c r="O900" s="2"/>
      <c r="P900" s="164"/>
      <c r="Q900" s="2"/>
      <c r="R900" s="2"/>
      <c r="S900" s="2"/>
      <c r="T900" s="2"/>
      <c r="U900" s="2"/>
      <c r="V900" s="2"/>
      <c r="W900" s="2"/>
      <c r="X900" s="2"/>
      <c r="Y900" s="2"/>
      <c r="Z900" s="2"/>
      <c r="AA900" s="2"/>
      <c r="AB900" s="2"/>
      <c r="AC900" s="2"/>
      <c r="AD900" s="2"/>
      <c r="AE900" s="2"/>
      <c r="AF900" s="2"/>
      <c r="AG900" s="2"/>
      <c r="AH900" s="2"/>
    </row>
    <row r="901" spans="1:34" ht="13.5" customHeight="1">
      <c r="A901" s="220"/>
      <c r="B901" s="2"/>
      <c r="C901" s="84"/>
      <c r="D901" s="84"/>
      <c r="E901" s="3"/>
      <c r="F901" s="8"/>
      <c r="G901" s="84"/>
      <c r="H901" s="84"/>
      <c r="I901" s="84"/>
      <c r="J901" s="84"/>
      <c r="K901" s="83"/>
      <c r="L901" s="2"/>
      <c r="M901" s="2"/>
      <c r="N901" s="2"/>
      <c r="O901" s="2"/>
      <c r="P901" s="164"/>
      <c r="Q901" s="2"/>
      <c r="R901" s="2"/>
      <c r="S901" s="2"/>
      <c r="T901" s="2"/>
      <c r="U901" s="2"/>
      <c r="V901" s="2"/>
      <c r="W901" s="2"/>
      <c r="X901" s="2"/>
      <c r="Y901" s="2"/>
      <c r="Z901" s="2"/>
      <c r="AA901" s="2"/>
      <c r="AB901" s="2"/>
      <c r="AC901" s="2"/>
      <c r="AD901" s="2"/>
      <c r="AE901" s="2"/>
      <c r="AF901" s="2"/>
      <c r="AG901" s="2"/>
      <c r="AH901" s="2"/>
    </row>
    <row r="902" spans="1:34" ht="13.5" customHeight="1">
      <c r="A902" s="220"/>
      <c r="B902" s="2"/>
      <c r="C902" s="84"/>
      <c r="D902" s="84"/>
      <c r="E902" s="3"/>
      <c r="F902" s="8"/>
      <c r="G902" s="84"/>
      <c r="H902" s="84"/>
      <c r="I902" s="84"/>
      <c r="J902" s="84"/>
      <c r="K902" s="83"/>
      <c r="L902" s="2"/>
      <c r="M902" s="2"/>
      <c r="N902" s="2"/>
      <c r="O902" s="2"/>
      <c r="P902" s="164"/>
      <c r="Q902" s="2"/>
      <c r="R902" s="2"/>
      <c r="S902" s="2"/>
      <c r="T902" s="2"/>
      <c r="U902" s="2"/>
      <c r="V902" s="2"/>
      <c r="W902" s="2"/>
      <c r="X902" s="2"/>
      <c r="Y902" s="2"/>
      <c r="Z902" s="2"/>
      <c r="AA902" s="2"/>
      <c r="AB902" s="2"/>
      <c r="AC902" s="2"/>
      <c r="AD902" s="2"/>
      <c r="AE902" s="2"/>
      <c r="AF902" s="2"/>
      <c r="AG902" s="2"/>
      <c r="AH902" s="2"/>
    </row>
    <row r="903" spans="1:34" ht="13.5" customHeight="1">
      <c r="A903" s="220"/>
      <c r="B903" s="2"/>
      <c r="C903" s="84"/>
      <c r="D903" s="84"/>
      <c r="E903" s="3"/>
      <c r="F903" s="8"/>
      <c r="G903" s="84"/>
      <c r="H903" s="84"/>
      <c r="I903" s="84"/>
      <c r="J903" s="84"/>
      <c r="K903" s="83"/>
      <c r="L903" s="2"/>
      <c r="M903" s="2"/>
      <c r="N903" s="2"/>
      <c r="O903" s="2"/>
      <c r="P903" s="164"/>
      <c r="Q903" s="2"/>
      <c r="R903" s="2"/>
      <c r="S903" s="2"/>
      <c r="T903" s="2"/>
      <c r="U903" s="2"/>
      <c r="V903" s="2"/>
      <c r="W903" s="2"/>
      <c r="X903" s="2"/>
      <c r="Y903" s="2"/>
      <c r="Z903" s="2"/>
      <c r="AA903" s="2"/>
      <c r="AB903" s="2"/>
      <c r="AC903" s="2"/>
      <c r="AD903" s="2"/>
      <c r="AE903" s="2"/>
      <c r="AF903" s="2"/>
      <c r="AG903" s="2"/>
      <c r="AH903" s="2"/>
    </row>
    <row r="904" spans="1:34" ht="13.5" customHeight="1">
      <c r="A904" s="220"/>
      <c r="B904" s="2"/>
      <c r="C904" s="84"/>
      <c r="D904" s="84"/>
      <c r="E904" s="3"/>
      <c r="F904" s="8"/>
      <c r="G904" s="84"/>
      <c r="H904" s="84"/>
      <c r="I904" s="84"/>
      <c r="J904" s="84"/>
      <c r="K904" s="83"/>
      <c r="L904" s="2"/>
      <c r="M904" s="2"/>
      <c r="N904" s="2"/>
      <c r="O904" s="2"/>
      <c r="P904" s="164"/>
      <c r="Q904" s="2"/>
      <c r="R904" s="2"/>
      <c r="S904" s="2"/>
      <c r="T904" s="2"/>
      <c r="U904" s="2"/>
      <c r="V904" s="2"/>
      <c r="W904" s="2"/>
      <c r="X904" s="2"/>
      <c r="Y904" s="2"/>
      <c r="Z904" s="2"/>
      <c r="AA904" s="2"/>
      <c r="AB904" s="2"/>
      <c r="AC904" s="2"/>
      <c r="AD904" s="2"/>
      <c r="AE904" s="2"/>
      <c r="AF904" s="2"/>
      <c r="AG904" s="2"/>
      <c r="AH904" s="2"/>
    </row>
    <row r="905" spans="1:34" ht="13.5" customHeight="1">
      <c r="A905" s="220"/>
      <c r="B905" s="2"/>
      <c r="C905" s="84"/>
      <c r="D905" s="84"/>
      <c r="E905" s="3"/>
      <c r="F905" s="8"/>
      <c r="G905" s="84"/>
      <c r="H905" s="84"/>
      <c r="I905" s="84"/>
      <c r="J905" s="84"/>
      <c r="K905" s="83"/>
      <c r="L905" s="2"/>
      <c r="M905" s="2"/>
      <c r="N905" s="2"/>
      <c r="O905" s="2"/>
      <c r="P905" s="164"/>
      <c r="Q905" s="2"/>
      <c r="R905" s="2"/>
      <c r="S905" s="2"/>
      <c r="T905" s="2"/>
      <c r="U905" s="2"/>
      <c r="V905" s="2"/>
      <c r="W905" s="2"/>
      <c r="X905" s="2"/>
      <c r="Y905" s="2"/>
      <c r="Z905" s="2"/>
      <c r="AA905" s="2"/>
      <c r="AB905" s="2"/>
      <c r="AC905" s="2"/>
      <c r="AD905" s="2"/>
      <c r="AE905" s="2"/>
      <c r="AF905" s="2"/>
      <c r="AG905" s="2"/>
      <c r="AH905" s="2"/>
    </row>
    <row r="906" spans="1:34" ht="13.5" customHeight="1">
      <c r="A906" s="220"/>
      <c r="B906" s="2"/>
      <c r="C906" s="84"/>
      <c r="D906" s="84"/>
      <c r="E906" s="3"/>
      <c r="F906" s="8"/>
      <c r="G906" s="84"/>
      <c r="H906" s="84"/>
      <c r="I906" s="84"/>
      <c r="J906" s="84"/>
      <c r="K906" s="83"/>
      <c r="L906" s="2"/>
      <c r="M906" s="2"/>
      <c r="N906" s="2"/>
      <c r="O906" s="2"/>
      <c r="P906" s="164"/>
      <c r="Q906" s="2"/>
      <c r="R906" s="2"/>
      <c r="S906" s="2"/>
      <c r="T906" s="2"/>
      <c r="U906" s="2"/>
      <c r="V906" s="2"/>
      <c r="W906" s="2"/>
      <c r="X906" s="2"/>
      <c r="Y906" s="2"/>
      <c r="Z906" s="2"/>
      <c r="AA906" s="2"/>
      <c r="AB906" s="2"/>
      <c r="AC906" s="2"/>
      <c r="AD906" s="2"/>
      <c r="AE906" s="2"/>
      <c r="AF906" s="2"/>
      <c r="AG906" s="2"/>
      <c r="AH906" s="2"/>
    </row>
    <row r="907" spans="1:34" ht="13.5" customHeight="1">
      <c r="A907" s="220"/>
      <c r="B907" s="2"/>
      <c r="C907" s="84"/>
      <c r="D907" s="84"/>
      <c r="E907" s="3"/>
      <c r="F907" s="8"/>
      <c r="G907" s="84"/>
      <c r="H907" s="84"/>
      <c r="I907" s="84"/>
      <c r="J907" s="84"/>
      <c r="K907" s="83"/>
      <c r="L907" s="2"/>
      <c r="M907" s="2"/>
      <c r="N907" s="2"/>
      <c r="O907" s="2"/>
      <c r="P907" s="164"/>
      <c r="Q907" s="2"/>
      <c r="R907" s="2"/>
      <c r="S907" s="2"/>
      <c r="T907" s="2"/>
      <c r="U907" s="2"/>
      <c r="V907" s="2"/>
      <c r="W907" s="2"/>
      <c r="X907" s="2"/>
      <c r="Y907" s="2"/>
      <c r="Z907" s="2"/>
      <c r="AA907" s="2"/>
      <c r="AB907" s="2"/>
      <c r="AC907" s="2"/>
      <c r="AD907" s="2"/>
      <c r="AE907" s="2"/>
      <c r="AF907" s="2"/>
      <c r="AG907" s="2"/>
      <c r="AH907" s="2"/>
    </row>
    <row r="908" spans="1:34" ht="13.5" customHeight="1">
      <c r="A908" s="220"/>
      <c r="B908" s="2"/>
      <c r="C908" s="84"/>
      <c r="D908" s="84"/>
      <c r="E908" s="3"/>
      <c r="F908" s="8"/>
      <c r="G908" s="84"/>
      <c r="H908" s="84"/>
      <c r="I908" s="84"/>
      <c r="J908" s="84"/>
      <c r="K908" s="83"/>
      <c r="L908" s="2"/>
      <c r="M908" s="2"/>
      <c r="N908" s="2"/>
      <c r="O908" s="2"/>
      <c r="P908" s="164"/>
      <c r="Q908" s="2"/>
      <c r="R908" s="2"/>
      <c r="S908" s="2"/>
      <c r="T908" s="2"/>
      <c r="U908" s="2"/>
      <c r="V908" s="2"/>
      <c r="W908" s="2"/>
      <c r="X908" s="2"/>
      <c r="Y908" s="2"/>
      <c r="Z908" s="2"/>
      <c r="AA908" s="2"/>
      <c r="AB908" s="2"/>
      <c r="AC908" s="2"/>
      <c r="AD908" s="2"/>
      <c r="AE908" s="2"/>
      <c r="AF908" s="2"/>
      <c r="AG908" s="2"/>
      <c r="AH908" s="2"/>
    </row>
    <row r="909" spans="1:34" ht="13.5" customHeight="1">
      <c r="A909" s="220"/>
      <c r="B909" s="2"/>
      <c r="C909" s="84"/>
      <c r="D909" s="84"/>
      <c r="E909" s="3"/>
      <c r="F909" s="8"/>
      <c r="G909" s="84"/>
      <c r="H909" s="84"/>
      <c r="I909" s="84"/>
      <c r="J909" s="84"/>
      <c r="K909" s="83"/>
      <c r="L909" s="2"/>
      <c r="M909" s="2"/>
      <c r="N909" s="2"/>
      <c r="O909" s="2"/>
      <c r="P909" s="164"/>
      <c r="Q909" s="2"/>
      <c r="R909" s="2"/>
      <c r="S909" s="2"/>
      <c r="T909" s="2"/>
      <c r="U909" s="2"/>
      <c r="V909" s="2"/>
      <c r="W909" s="2"/>
      <c r="X909" s="2"/>
      <c r="Y909" s="2"/>
      <c r="Z909" s="2"/>
      <c r="AA909" s="2"/>
      <c r="AB909" s="2"/>
      <c r="AC909" s="2"/>
      <c r="AD909" s="2"/>
      <c r="AE909" s="2"/>
      <c r="AF909" s="2"/>
      <c r="AG909" s="2"/>
      <c r="AH909" s="2"/>
    </row>
    <row r="910" spans="1:34" ht="13.5" customHeight="1">
      <c r="A910" s="220"/>
      <c r="B910" s="2"/>
      <c r="C910" s="84"/>
      <c r="D910" s="84"/>
      <c r="E910" s="3"/>
      <c r="F910" s="8"/>
      <c r="G910" s="84"/>
      <c r="H910" s="84"/>
      <c r="I910" s="84"/>
      <c r="J910" s="84"/>
      <c r="K910" s="83"/>
      <c r="L910" s="2"/>
      <c r="M910" s="2"/>
      <c r="N910" s="2"/>
      <c r="O910" s="2"/>
      <c r="P910" s="164"/>
      <c r="Q910" s="2"/>
      <c r="R910" s="2"/>
      <c r="S910" s="2"/>
      <c r="T910" s="2"/>
      <c r="U910" s="2"/>
      <c r="V910" s="2"/>
      <c r="W910" s="2"/>
      <c r="X910" s="2"/>
      <c r="Y910" s="2"/>
      <c r="Z910" s="2"/>
      <c r="AA910" s="2"/>
      <c r="AB910" s="2"/>
      <c r="AC910" s="2"/>
      <c r="AD910" s="2"/>
      <c r="AE910" s="2"/>
      <c r="AF910" s="2"/>
      <c r="AG910" s="2"/>
      <c r="AH910" s="2"/>
    </row>
    <row r="911" spans="1:34" ht="13.5" customHeight="1">
      <c r="A911" s="220"/>
      <c r="B911" s="2"/>
      <c r="C911" s="84"/>
      <c r="D911" s="84"/>
      <c r="E911" s="3"/>
      <c r="F911" s="8"/>
      <c r="G911" s="84"/>
      <c r="H911" s="84"/>
      <c r="I911" s="84"/>
      <c r="J911" s="84"/>
      <c r="K911" s="83"/>
      <c r="L911" s="2"/>
      <c r="M911" s="2"/>
      <c r="N911" s="2"/>
      <c r="O911" s="2"/>
      <c r="P911" s="164"/>
      <c r="Q911" s="2"/>
      <c r="R911" s="2"/>
      <c r="S911" s="2"/>
      <c r="T911" s="2"/>
      <c r="U911" s="2"/>
      <c r="V911" s="2"/>
      <c r="W911" s="2"/>
      <c r="X911" s="2"/>
      <c r="Y911" s="2"/>
      <c r="Z911" s="2"/>
      <c r="AA911" s="2"/>
      <c r="AB911" s="2"/>
      <c r="AC911" s="2"/>
      <c r="AD911" s="2"/>
      <c r="AE911" s="2"/>
      <c r="AF911" s="2"/>
      <c r="AG911" s="2"/>
      <c r="AH911" s="2"/>
    </row>
    <row r="912" spans="1:34" ht="13.5" customHeight="1">
      <c r="A912" s="220"/>
      <c r="B912" s="2"/>
      <c r="C912" s="84"/>
      <c r="D912" s="84"/>
      <c r="E912" s="3"/>
      <c r="F912" s="8"/>
      <c r="G912" s="84"/>
      <c r="H912" s="84"/>
      <c r="I912" s="84"/>
      <c r="J912" s="84"/>
      <c r="K912" s="83"/>
      <c r="L912" s="2"/>
      <c r="M912" s="2"/>
      <c r="N912" s="2"/>
      <c r="O912" s="2"/>
      <c r="P912" s="164"/>
      <c r="Q912" s="2"/>
      <c r="R912" s="2"/>
      <c r="S912" s="2"/>
      <c r="T912" s="2"/>
      <c r="U912" s="2"/>
      <c r="V912" s="2"/>
      <c r="W912" s="2"/>
      <c r="X912" s="2"/>
      <c r="Y912" s="2"/>
      <c r="Z912" s="2"/>
      <c r="AA912" s="2"/>
      <c r="AB912" s="2"/>
      <c r="AC912" s="2"/>
      <c r="AD912" s="2"/>
      <c r="AE912" s="2"/>
      <c r="AF912" s="2"/>
      <c r="AG912" s="2"/>
      <c r="AH912" s="2"/>
    </row>
    <row r="913" spans="1:34" ht="13.5" customHeight="1">
      <c r="A913" s="220"/>
      <c r="B913" s="2"/>
      <c r="C913" s="84"/>
      <c r="D913" s="84"/>
      <c r="E913" s="3"/>
      <c r="F913" s="8"/>
      <c r="G913" s="84"/>
      <c r="H913" s="84"/>
      <c r="I913" s="84"/>
      <c r="J913" s="84"/>
      <c r="K913" s="83"/>
      <c r="L913" s="2"/>
      <c r="M913" s="2"/>
      <c r="N913" s="2"/>
      <c r="O913" s="2"/>
      <c r="P913" s="164"/>
      <c r="Q913" s="2"/>
      <c r="R913" s="2"/>
      <c r="S913" s="2"/>
      <c r="T913" s="2"/>
      <c r="U913" s="2"/>
      <c r="V913" s="2"/>
      <c r="W913" s="2"/>
      <c r="X913" s="2"/>
      <c r="Y913" s="2"/>
      <c r="Z913" s="2"/>
      <c r="AA913" s="2"/>
      <c r="AB913" s="2"/>
      <c r="AC913" s="2"/>
      <c r="AD913" s="2"/>
      <c r="AE913" s="2"/>
      <c r="AF913" s="2"/>
      <c r="AG913" s="2"/>
      <c r="AH913" s="2"/>
    </row>
    <row r="914" spans="1:34" ht="13.5" customHeight="1">
      <c r="A914" s="220"/>
      <c r="B914" s="2"/>
      <c r="C914" s="84"/>
      <c r="D914" s="84"/>
      <c r="E914" s="3"/>
      <c r="F914" s="8"/>
      <c r="G914" s="84"/>
      <c r="H914" s="84"/>
      <c r="I914" s="84"/>
      <c r="J914" s="84"/>
      <c r="K914" s="83"/>
      <c r="L914" s="2"/>
      <c r="M914" s="2"/>
      <c r="N914" s="2"/>
      <c r="O914" s="2"/>
      <c r="P914" s="164"/>
      <c r="Q914" s="2"/>
      <c r="R914" s="2"/>
      <c r="S914" s="2"/>
      <c r="T914" s="2"/>
      <c r="U914" s="2"/>
      <c r="V914" s="2"/>
      <c r="W914" s="2"/>
      <c r="X914" s="2"/>
      <c r="Y914" s="2"/>
      <c r="Z914" s="2"/>
      <c r="AA914" s="2"/>
      <c r="AB914" s="2"/>
      <c r="AC914" s="2"/>
      <c r="AD914" s="2"/>
      <c r="AE914" s="2"/>
      <c r="AF914" s="2"/>
      <c r="AG914" s="2"/>
      <c r="AH914" s="2"/>
    </row>
    <row r="915" spans="1:34" ht="13.5" customHeight="1">
      <c r="A915" s="220"/>
      <c r="B915" s="2"/>
      <c r="C915" s="84"/>
      <c r="D915" s="84"/>
      <c r="E915" s="3"/>
      <c r="F915" s="8"/>
      <c r="G915" s="84"/>
      <c r="H915" s="84"/>
      <c r="I915" s="84"/>
      <c r="J915" s="84"/>
      <c r="K915" s="83"/>
      <c r="L915" s="2"/>
      <c r="M915" s="2"/>
      <c r="N915" s="2"/>
      <c r="O915" s="2"/>
      <c r="P915" s="164"/>
      <c r="Q915" s="2"/>
      <c r="R915" s="2"/>
      <c r="S915" s="2"/>
      <c r="T915" s="2"/>
      <c r="U915" s="2"/>
      <c r="V915" s="2"/>
      <c r="W915" s="2"/>
      <c r="X915" s="2"/>
      <c r="Y915" s="2"/>
      <c r="Z915" s="2"/>
      <c r="AA915" s="2"/>
      <c r="AB915" s="2"/>
      <c r="AC915" s="2"/>
      <c r="AD915" s="2"/>
      <c r="AE915" s="2"/>
      <c r="AF915" s="2"/>
      <c r="AG915" s="2"/>
      <c r="AH915" s="2"/>
    </row>
    <row r="916" spans="1:34" ht="13.5" customHeight="1">
      <c r="A916" s="220"/>
      <c r="B916" s="2"/>
      <c r="C916" s="84"/>
      <c r="D916" s="84"/>
      <c r="E916" s="3"/>
      <c r="F916" s="8"/>
      <c r="G916" s="84"/>
      <c r="H916" s="84"/>
      <c r="I916" s="84"/>
      <c r="J916" s="84"/>
      <c r="K916" s="83"/>
      <c r="L916" s="2"/>
      <c r="M916" s="2"/>
      <c r="N916" s="2"/>
      <c r="O916" s="2"/>
      <c r="P916" s="164"/>
      <c r="Q916" s="2"/>
      <c r="R916" s="2"/>
      <c r="S916" s="2"/>
      <c r="T916" s="2"/>
      <c r="U916" s="2"/>
      <c r="V916" s="2"/>
      <c r="W916" s="2"/>
      <c r="X916" s="2"/>
      <c r="Y916" s="2"/>
      <c r="Z916" s="2"/>
      <c r="AA916" s="2"/>
      <c r="AB916" s="2"/>
      <c r="AC916" s="2"/>
      <c r="AD916" s="2"/>
      <c r="AE916" s="2"/>
      <c r="AF916" s="2"/>
      <c r="AG916" s="2"/>
      <c r="AH916" s="2"/>
    </row>
    <row r="917" spans="1:34" ht="13.5" customHeight="1">
      <c r="A917" s="220"/>
      <c r="B917" s="2"/>
      <c r="C917" s="84"/>
      <c r="D917" s="84"/>
      <c r="E917" s="3"/>
      <c r="F917" s="8"/>
      <c r="G917" s="84"/>
      <c r="H917" s="84"/>
      <c r="I917" s="84"/>
      <c r="J917" s="84"/>
      <c r="K917" s="83"/>
      <c r="L917" s="2"/>
      <c r="M917" s="2"/>
      <c r="N917" s="2"/>
      <c r="O917" s="2"/>
      <c r="P917" s="164"/>
      <c r="Q917" s="2"/>
      <c r="R917" s="2"/>
      <c r="S917" s="2"/>
      <c r="T917" s="2"/>
      <c r="U917" s="2"/>
      <c r="V917" s="2"/>
      <c r="W917" s="2"/>
      <c r="X917" s="2"/>
      <c r="Y917" s="2"/>
      <c r="Z917" s="2"/>
      <c r="AA917" s="2"/>
      <c r="AB917" s="2"/>
      <c r="AC917" s="2"/>
      <c r="AD917" s="2"/>
      <c r="AE917" s="2"/>
      <c r="AF917" s="2"/>
      <c r="AG917" s="2"/>
      <c r="AH917" s="2"/>
    </row>
    <row r="918" spans="1:34" ht="13.5" customHeight="1">
      <c r="A918" s="220"/>
      <c r="B918" s="2"/>
      <c r="C918" s="84"/>
      <c r="D918" s="84"/>
      <c r="E918" s="3"/>
      <c r="F918" s="8"/>
      <c r="G918" s="84"/>
      <c r="H918" s="84"/>
      <c r="I918" s="84"/>
      <c r="J918" s="84"/>
      <c r="K918" s="83"/>
      <c r="L918" s="2"/>
      <c r="M918" s="2"/>
      <c r="N918" s="2"/>
      <c r="O918" s="2"/>
      <c r="P918" s="164"/>
      <c r="Q918" s="2"/>
      <c r="R918" s="2"/>
      <c r="S918" s="2"/>
      <c r="T918" s="2"/>
      <c r="U918" s="2"/>
      <c r="V918" s="2"/>
      <c r="W918" s="2"/>
      <c r="X918" s="2"/>
      <c r="Y918" s="2"/>
      <c r="Z918" s="2"/>
      <c r="AA918" s="2"/>
      <c r="AB918" s="2"/>
      <c r="AC918" s="2"/>
      <c r="AD918" s="2"/>
      <c r="AE918" s="2"/>
      <c r="AF918" s="2"/>
      <c r="AG918" s="2"/>
      <c r="AH918" s="2"/>
    </row>
    <row r="919" spans="1:34" ht="13.5" customHeight="1">
      <c r="A919" s="220"/>
      <c r="B919" s="2"/>
      <c r="C919" s="84"/>
      <c r="D919" s="84"/>
      <c r="E919" s="3"/>
      <c r="F919" s="8"/>
      <c r="G919" s="84"/>
      <c r="H919" s="84"/>
      <c r="I919" s="84"/>
      <c r="J919" s="84"/>
      <c r="K919" s="83"/>
      <c r="L919" s="2"/>
      <c r="M919" s="2"/>
      <c r="N919" s="2"/>
      <c r="O919" s="2"/>
      <c r="P919" s="164"/>
      <c r="Q919" s="2"/>
      <c r="R919" s="2"/>
      <c r="S919" s="2"/>
      <c r="T919" s="2"/>
      <c r="U919" s="2"/>
      <c r="V919" s="2"/>
      <c r="W919" s="2"/>
      <c r="X919" s="2"/>
      <c r="Y919" s="2"/>
      <c r="Z919" s="2"/>
      <c r="AA919" s="2"/>
      <c r="AB919" s="2"/>
      <c r="AC919" s="2"/>
      <c r="AD919" s="2"/>
      <c r="AE919" s="2"/>
      <c r="AF919" s="2"/>
      <c r="AG919" s="2"/>
      <c r="AH919" s="2"/>
    </row>
    <row r="920" spans="1:34" ht="13.5" customHeight="1">
      <c r="A920" s="220"/>
      <c r="B920" s="2"/>
      <c r="C920" s="84"/>
      <c r="D920" s="84"/>
      <c r="E920" s="3"/>
      <c r="F920" s="8"/>
      <c r="G920" s="84"/>
      <c r="H920" s="84"/>
      <c r="I920" s="84"/>
      <c r="J920" s="84"/>
      <c r="K920" s="83"/>
      <c r="L920" s="2"/>
      <c r="M920" s="2"/>
      <c r="N920" s="2"/>
      <c r="O920" s="2"/>
      <c r="P920" s="164"/>
      <c r="Q920" s="2"/>
      <c r="R920" s="2"/>
      <c r="S920" s="2"/>
      <c r="T920" s="2"/>
      <c r="U920" s="2"/>
      <c r="V920" s="2"/>
      <c r="W920" s="2"/>
      <c r="X920" s="2"/>
      <c r="Y920" s="2"/>
      <c r="Z920" s="2"/>
      <c r="AA920" s="2"/>
      <c r="AB920" s="2"/>
      <c r="AC920" s="2"/>
      <c r="AD920" s="2"/>
      <c r="AE920" s="2"/>
      <c r="AF920" s="2"/>
      <c r="AG920" s="2"/>
      <c r="AH920" s="2"/>
    </row>
    <row r="921" spans="1:34" ht="13.5" customHeight="1">
      <c r="A921" s="220"/>
      <c r="B921" s="2"/>
      <c r="C921" s="84"/>
      <c r="D921" s="84"/>
      <c r="E921" s="3"/>
      <c r="F921" s="8"/>
      <c r="G921" s="84"/>
      <c r="H921" s="84"/>
      <c r="I921" s="84"/>
      <c r="J921" s="84"/>
      <c r="K921" s="83"/>
      <c r="L921" s="2"/>
      <c r="M921" s="2"/>
      <c r="N921" s="2"/>
      <c r="O921" s="2"/>
      <c r="P921" s="164"/>
      <c r="Q921" s="2"/>
      <c r="R921" s="2"/>
      <c r="S921" s="2"/>
      <c r="T921" s="2"/>
      <c r="U921" s="2"/>
      <c r="V921" s="2"/>
      <c r="W921" s="2"/>
      <c r="X921" s="2"/>
      <c r="Y921" s="2"/>
      <c r="Z921" s="2"/>
      <c r="AA921" s="2"/>
      <c r="AB921" s="2"/>
      <c r="AC921" s="2"/>
      <c r="AD921" s="2"/>
      <c r="AE921" s="2"/>
      <c r="AF921" s="2"/>
      <c r="AG921" s="2"/>
      <c r="AH921" s="2"/>
    </row>
    <row r="922" spans="1:34" ht="13.5" customHeight="1">
      <c r="A922" s="220"/>
      <c r="B922" s="2"/>
      <c r="C922" s="84"/>
      <c r="D922" s="84"/>
      <c r="E922" s="3"/>
      <c r="F922" s="8"/>
      <c r="G922" s="84"/>
      <c r="H922" s="84"/>
      <c r="I922" s="84"/>
      <c r="J922" s="84"/>
      <c r="K922" s="83"/>
      <c r="L922" s="2"/>
      <c r="M922" s="2"/>
      <c r="N922" s="2"/>
      <c r="O922" s="2"/>
      <c r="P922" s="164"/>
      <c r="Q922" s="2"/>
      <c r="R922" s="2"/>
      <c r="S922" s="2"/>
      <c r="T922" s="2"/>
      <c r="U922" s="2"/>
      <c r="V922" s="2"/>
      <c r="W922" s="2"/>
      <c r="X922" s="2"/>
      <c r="Y922" s="2"/>
      <c r="Z922" s="2"/>
      <c r="AA922" s="2"/>
      <c r="AB922" s="2"/>
      <c r="AC922" s="2"/>
      <c r="AD922" s="2"/>
      <c r="AE922" s="2"/>
      <c r="AF922" s="2"/>
      <c r="AG922" s="2"/>
      <c r="AH922" s="2"/>
    </row>
    <row r="923" spans="1:34" ht="13.5" customHeight="1">
      <c r="A923" s="220"/>
      <c r="B923" s="2"/>
      <c r="C923" s="84"/>
      <c r="D923" s="84"/>
      <c r="E923" s="3"/>
      <c r="F923" s="8"/>
      <c r="G923" s="84"/>
      <c r="H923" s="84"/>
      <c r="I923" s="84"/>
      <c r="J923" s="84"/>
      <c r="K923" s="83"/>
      <c r="L923" s="2"/>
      <c r="M923" s="2"/>
      <c r="N923" s="2"/>
      <c r="O923" s="2"/>
      <c r="P923" s="164"/>
      <c r="Q923" s="2"/>
      <c r="R923" s="2"/>
      <c r="S923" s="2"/>
      <c r="T923" s="2"/>
      <c r="U923" s="2"/>
      <c r="V923" s="2"/>
      <c r="W923" s="2"/>
      <c r="X923" s="2"/>
      <c r="Y923" s="2"/>
      <c r="Z923" s="2"/>
      <c r="AA923" s="2"/>
      <c r="AB923" s="2"/>
      <c r="AC923" s="2"/>
      <c r="AD923" s="2"/>
      <c r="AE923" s="2"/>
      <c r="AF923" s="2"/>
      <c r="AG923" s="2"/>
      <c r="AH923" s="2"/>
    </row>
    <row r="924" spans="1:34" ht="13.5" customHeight="1">
      <c r="A924" s="220"/>
      <c r="B924" s="2"/>
      <c r="C924" s="84"/>
      <c r="D924" s="84"/>
      <c r="E924" s="3"/>
      <c r="F924" s="8"/>
      <c r="G924" s="84"/>
      <c r="H924" s="84"/>
      <c r="I924" s="84"/>
      <c r="J924" s="84"/>
      <c r="K924" s="83"/>
      <c r="L924" s="2"/>
      <c r="M924" s="2"/>
      <c r="N924" s="2"/>
      <c r="O924" s="2"/>
      <c r="P924" s="164"/>
      <c r="Q924" s="2"/>
      <c r="R924" s="2"/>
      <c r="S924" s="2"/>
      <c r="T924" s="2"/>
      <c r="U924" s="2"/>
      <c r="V924" s="2"/>
      <c r="W924" s="2"/>
      <c r="X924" s="2"/>
      <c r="Y924" s="2"/>
      <c r="Z924" s="2"/>
      <c r="AA924" s="2"/>
      <c r="AB924" s="2"/>
      <c r="AC924" s="2"/>
      <c r="AD924" s="2"/>
      <c r="AE924" s="2"/>
      <c r="AF924" s="2"/>
      <c r="AG924" s="2"/>
      <c r="AH924" s="2"/>
    </row>
    <row r="925" spans="1:34" ht="13.5" customHeight="1">
      <c r="A925" s="220"/>
      <c r="B925" s="2"/>
      <c r="C925" s="84"/>
      <c r="D925" s="84"/>
      <c r="E925" s="3"/>
      <c r="F925" s="8"/>
      <c r="G925" s="84"/>
      <c r="H925" s="84"/>
      <c r="I925" s="84"/>
      <c r="J925" s="84"/>
      <c r="K925" s="83"/>
      <c r="L925" s="2"/>
      <c r="M925" s="2"/>
      <c r="N925" s="2"/>
      <c r="O925" s="2"/>
      <c r="P925" s="164"/>
      <c r="Q925" s="2"/>
      <c r="R925" s="2"/>
      <c r="S925" s="2"/>
      <c r="T925" s="2"/>
      <c r="U925" s="2"/>
      <c r="V925" s="2"/>
      <c r="W925" s="2"/>
      <c r="X925" s="2"/>
      <c r="Y925" s="2"/>
      <c r="Z925" s="2"/>
      <c r="AA925" s="2"/>
      <c r="AB925" s="2"/>
      <c r="AC925" s="2"/>
      <c r="AD925" s="2"/>
      <c r="AE925" s="2"/>
      <c r="AF925" s="2"/>
      <c r="AG925" s="2"/>
      <c r="AH925" s="2"/>
    </row>
    <row r="926" spans="1:34" ht="13.5" customHeight="1">
      <c r="A926" s="220"/>
      <c r="B926" s="2"/>
      <c r="C926" s="84"/>
      <c r="D926" s="84"/>
      <c r="E926" s="3"/>
      <c r="F926" s="8"/>
      <c r="G926" s="84"/>
      <c r="H926" s="84"/>
      <c r="I926" s="84"/>
      <c r="J926" s="84"/>
      <c r="K926" s="83"/>
      <c r="L926" s="2"/>
      <c r="M926" s="2"/>
      <c r="N926" s="2"/>
      <c r="O926" s="2"/>
      <c r="P926" s="164"/>
      <c r="Q926" s="2"/>
      <c r="R926" s="2"/>
      <c r="S926" s="2"/>
      <c r="T926" s="2"/>
      <c r="U926" s="2"/>
      <c r="V926" s="2"/>
      <c r="W926" s="2"/>
      <c r="X926" s="2"/>
      <c r="Y926" s="2"/>
      <c r="Z926" s="2"/>
      <c r="AA926" s="2"/>
      <c r="AB926" s="2"/>
      <c r="AC926" s="2"/>
      <c r="AD926" s="2"/>
      <c r="AE926" s="2"/>
      <c r="AF926" s="2"/>
      <c r="AG926" s="2"/>
      <c r="AH926" s="2"/>
    </row>
    <row r="927" spans="1:34" ht="13.5" customHeight="1">
      <c r="A927" s="220"/>
      <c r="B927" s="2"/>
      <c r="C927" s="84"/>
      <c r="D927" s="84"/>
      <c r="E927" s="3"/>
      <c r="F927" s="8"/>
      <c r="G927" s="84"/>
      <c r="H927" s="84"/>
      <c r="I927" s="84"/>
      <c r="J927" s="84"/>
      <c r="K927" s="83"/>
      <c r="L927" s="2"/>
      <c r="M927" s="2"/>
      <c r="N927" s="2"/>
      <c r="O927" s="2"/>
      <c r="P927" s="164"/>
      <c r="Q927" s="2"/>
      <c r="R927" s="2"/>
      <c r="S927" s="2"/>
      <c r="T927" s="2"/>
      <c r="U927" s="2"/>
      <c r="V927" s="2"/>
      <c r="W927" s="2"/>
      <c r="X927" s="2"/>
      <c r="Y927" s="2"/>
      <c r="Z927" s="2"/>
      <c r="AA927" s="2"/>
      <c r="AB927" s="2"/>
      <c r="AC927" s="2"/>
      <c r="AD927" s="2"/>
      <c r="AE927" s="2"/>
      <c r="AF927" s="2"/>
      <c r="AG927" s="2"/>
      <c r="AH927" s="2"/>
    </row>
    <row r="928" spans="1:34" ht="13.5" customHeight="1">
      <c r="A928" s="220"/>
      <c r="B928" s="2"/>
      <c r="C928" s="84"/>
      <c r="D928" s="84"/>
      <c r="E928" s="3"/>
      <c r="F928" s="8"/>
      <c r="G928" s="84"/>
      <c r="H928" s="84"/>
      <c r="I928" s="84"/>
      <c r="J928" s="84"/>
      <c r="K928" s="83"/>
      <c r="L928" s="2"/>
      <c r="M928" s="2"/>
      <c r="N928" s="2"/>
      <c r="O928" s="2"/>
      <c r="P928" s="164"/>
      <c r="Q928" s="2"/>
      <c r="R928" s="2"/>
      <c r="S928" s="2"/>
      <c r="T928" s="2"/>
      <c r="U928" s="2"/>
      <c r="V928" s="2"/>
      <c r="W928" s="2"/>
      <c r="X928" s="2"/>
      <c r="Y928" s="2"/>
      <c r="Z928" s="2"/>
      <c r="AA928" s="2"/>
      <c r="AB928" s="2"/>
      <c r="AC928" s="2"/>
      <c r="AD928" s="2"/>
      <c r="AE928" s="2"/>
      <c r="AF928" s="2"/>
      <c r="AG928" s="2"/>
      <c r="AH928" s="2"/>
    </row>
    <row r="929" spans="1:34" ht="13.5" customHeight="1">
      <c r="A929" s="220"/>
      <c r="B929" s="2"/>
      <c r="C929" s="84"/>
      <c r="D929" s="84"/>
      <c r="E929" s="3"/>
      <c r="F929" s="8"/>
      <c r="G929" s="84"/>
      <c r="H929" s="84"/>
      <c r="I929" s="84"/>
      <c r="J929" s="84"/>
      <c r="K929" s="83"/>
      <c r="L929" s="2"/>
      <c r="M929" s="2"/>
      <c r="N929" s="2"/>
      <c r="O929" s="2"/>
      <c r="P929" s="164"/>
      <c r="Q929" s="2"/>
      <c r="R929" s="2"/>
      <c r="S929" s="2"/>
      <c r="T929" s="2"/>
      <c r="U929" s="2"/>
      <c r="V929" s="2"/>
      <c r="W929" s="2"/>
      <c r="X929" s="2"/>
      <c r="Y929" s="2"/>
      <c r="Z929" s="2"/>
      <c r="AA929" s="2"/>
      <c r="AB929" s="2"/>
      <c r="AC929" s="2"/>
      <c r="AD929" s="2"/>
      <c r="AE929" s="2"/>
      <c r="AF929" s="2"/>
      <c r="AG929" s="2"/>
      <c r="AH929" s="2"/>
    </row>
    <row r="930" spans="1:34" ht="13.5" customHeight="1">
      <c r="A930" s="220"/>
      <c r="B930" s="2"/>
      <c r="C930" s="84"/>
      <c r="D930" s="84"/>
      <c r="E930" s="3"/>
      <c r="F930" s="8"/>
      <c r="G930" s="84"/>
      <c r="H930" s="84"/>
      <c r="I930" s="84"/>
      <c r="J930" s="84"/>
      <c r="K930" s="83"/>
      <c r="L930" s="2"/>
      <c r="M930" s="2"/>
      <c r="N930" s="2"/>
      <c r="O930" s="2"/>
      <c r="P930" s="164"/>
      <c r="Q930" s="2"/>
      <c r="R930" s="2"/>
      <c r="S930" s="2"/>
      <c r="T930" s="2"/>
      <c r="U930" s="2"/>
      <c r="V930" s="2"/>
      <c r="W930" s="2"/>
      <c r="X930" s="2"/>
      <c r="Y930" s="2"/>
      <c r="Z930" s="2"/>
      <c r="AA930" s="2"/>
      <c r="AB930" s="2"/>
      <c r="AC930" s="2"/>
      <c r="AD930" s="2"/>
      <c r="AE930" s="2"/>
      <c r="AF930" s="2"/>
      <c r="AG930" s="2"/>
      <c r="AH930" s="2"/>
    </row>
    <row r="931" spans="1:34" ht="13.5" customHeight="1">
      <c r="A931" s="220"/>
      <c r="B931" s="2"/>
      <c r="C931" s="84"/>
      <c r="D931" s="84"/>
      <c r="E931" s="3"/>
      <c r="F931" s="8"/>
      <c r="G931" s="84"/>
      <c r="H931" s="84"/>
      <c r="I931" s="84"/>
      <c r="J931" s="84"/>
      <c r="K931" s="83"/>
      <c r="L931" s="2"/>
      <c r="M931" s="2"/>
      <c r="N931" s="2"/>
      <c r="O931" s="2"/>
      <c r="P931" s="164"/>
      <c r="Q931" s="2"/>
      <c r="R931" s="2"/>
      <c r="S931" s="2"/>
      <c r="T931" s="2"/>
      <c r="U931" s="2"/>
      <c r="V931" s="2"/>
      <c r="W931" s="2"/>
      <c r="X931" s="2"/>
      <c r="Y931" s="2"/>
      <c r="Z931" s="2"/>
      <c r="AA931" s="2"/>
      <c r="AB931" s="2"/>
      <c r="AC931" s="2"/>
      <c r="AD931" s="2"/>
      <c r="AE931" s="2"/>
      <c r="AF931" s="2"/>
      <c r="AG931" s="2"/>
      <c r="AH931" s="2"/>
    </row>
    <row r="932" spans="1:34" ht="13.5" customHeight="1">
      <c r="A932" s="220"/>
      <c r="B932" s="2"/>
      <c r="C932" s="84"/>
      <c r="D932" s="84"/>
      <c r="E932" s="3"/>
      <c r="F932" s="8"/>
      <c r="G932" s="84"/>
      <c r="H932" s="84"/>
      <c r="I932" s="84"/>
      <c r="J932" s="84"/>
      <c r="K932" s="83"/>
      <c r="L932" s="2"/>
      <c r="M932" s="2"/>
      <c r="N932" s="2"/>
      <c r="O932" s="2"/>
      <c r="P932" s="164"/>
      <c r="Q932" s="2"/>
      <c r="R932" s="2"/>
      <c r="S932" s="2"/>
      <c r="T932" s="2"/>
      <c r="U932" s="2"/>
      <c r="V932" s="2"/>
      <c r="W932" s="2"/>
      <c r="X932" s="2"/>
      <c r="Y932" s="2"/>
      <c r="Z932" s="2"/>
      <c r="AA932" s="2"/>
      <c r="AB932" s="2"/>
      <c r="AC932" s="2"/>
      <c r="AD932" s="2"/>
      <c r="AE932" s="2"/>
      <c r="AF932" s="2"/>
      <c r="AG932" s="2"/>
      <c r="AH932" s="2"/>
    </row>
    <row r="933" spans="1:34" ht="13.5" customHeight="1">
      <c r="A933" s="220"/>
      <c r="B933" s="2"/>
      <c r="C933" s="84"/>
      <c r="D933" s="84"/>
      <c r="E933" s="3"/>
      <c r="F933" s="8"/>
      <c r="G933" s="84"/>
      <c r="H933" s="84"/>
      <c r="I933" s="84"/>
      <c r="J933" s="84"/>
      <c r="K933" s="83"/>
      <c r="L933" s="2"/>
      <c r="M933" s="2"/>
      <c r="N933" s="2"/>
      <c r="O933" s="2"/>
      <c r="P933" s="164"/>
      <c r="Q933" s="2"/>
      <c r="R933" s="2"/>
      <c r="S933" s="2"/>
      <c r="T933" s="2"/>
      <c r="U933" s="2"/>
      <c r="V933" s="2"/>
      <c r="W933" s="2"/>
      <c r="X933" s="2"/>
      <c r="Y933" s="2"/>
      <c r="Z933" s="2"/>
      <c r="AA933" s="2"/>
      <c r="AB933" s="2"/>
      <c r="AC933" s="2"/>
      <c r="AD933" s="2"/>
      <c r="AE933" s="2"/>
      <c r="AF933" s="2"/>
      <c r="AG933" s="2"/>
      <c r="AH933" s="2"/>
    </row>
    <row r="934" spans="1:34" ht="13.5" customHeight="1">
      <c r="A934" s="220"/>
      <c r="B934" s="2"/>
      <c r="C934" s="84"/>
      <c r="D934" s="84"/>
      <c r="E934" s="3"/>
      <c r="F934" s="8"/>
      <c r="G934" s="84"/>
      <c r="H934" s="84"/>
      <c r="I934" s="84"/>
      <c r="J934" s="84"/>
      <c r="K934" s="83"/>
      <c r="L934" s="2"/>
      <c r="M934" s="2"/>
      <c r="N934" s="2"/>
      <c r="O934" s="2"/>
      <c r="P934" s="164"/>
      <c r="Q934" s="2"/>
      <c r="R934" s="2"/>
      <c r="S934" s="2"/>
      <c r="T934" s="2"/>
      <c r="U934" s="2"/>
      <c r="V934" s="2"/>
      <c r="W934" s="2"/>
      <c r="X934" s="2"/>
      <c r="Y934" s="2"/>
      <c r="Z934" s="2"/>
      <c r="AA934" s="2"/>
      <c r="AB934" s="2"/>
      <c r="AC934" s="2"/>
      <c r="AD934" s="2"/>
      <c r="AE934" s="2"/>
      <c r="AF934" s="2"/>
      <c r="AG934" s="2"/>
      <c r="AH934" s="2"/>
    </row>
    <row r="935" spans="1:34" ht="13.5" customHeight="1">
      <c r="A935" s="220"/>
      <c r="B935" s="2"/>
      <c r="C935" s="84"/>
      <c r="D935" s="84"/>
      <c r="E935" s="3"/>
      <c r="F935" s="8"/>
      <c r="G935" s="84"/>
      <c r="H935" s="84"/>
      <c r="I935" s="84"/>
      <c r="J935" s="84"/>
      <c r="K935" s="83"/>
      <c r="L935" s="2"/>
      <c r="M935" s="2"/>
      <c r="N935" s="2"/>
      <c r="O935" s="2"/>
      <c r="P935" s="164"/>
      <c r="Q935" s="2"/>
      <c r="R935" s="2"/>
      <c r="S935" s="2"/>
      <c r="T935" s="2"/>
      <c r="U935" s="2"/>
      <c r="V935" s="2"/>
      <c r="W935" s="2"/>
      <c r="X935" s="2"/>
      <c r="Y935" s="2"/>
      <c r="Z935" s="2"/>
      <c r="AA935" s="2"/>
      <c r="AB935" s="2"/>
      <c r="AC935" s="2"/>
      <c r="AD935" s="2"/>
      <c r="AE935" s="2"/>
      <c r="AF935" s="2"/>
      <c r="AG935" s="2"/>
      <c r="AH935" s="2"/>
    </row>
    <row r="936" spans="1:34" ht="13.5" customHeight="1">
      <c r="A936" s="220"/>
      <c r="B936" s="2"/>
      <c r="C936" s="84"/>
      <c r="D936" s="84"/>
      <c r="E936" s="3"/>
      <c r="F936" s="8"/>
      <c r="G936" s="84"/>
      <c r="H936" s="84"/>
      <c r="I936" s="84"/>
      <c r="J936" s="84"/>
      <c r="K936" s="83"/>
      <c r="L936" s="2"/>
      <c r="M936" s="2"/>
      <c r="N936" s="2"/>
      <c r="O936" s="2"/>
      <c r="P936" s="164"/>
      <c r="Q936" s="2"/>
      <c r="R936" s="2"/>
      <c r="S936" s="2"/>
      <c r="T936" s="2"/>
      <c r="U936" s="2"/>
      <c r="V936" s="2"/>
      <c r="W936" s="2"/>
      <c r="X936" s="2"/>
      <c r="Y936" s="2"/>
      <c r="Z936" s="2"/>
      <c r="AA936" s="2"/>
      <c r="AB936" s="2"/>
      <c r="AC936" s="2"/>
      <c r="AD936" s="2"/>
      <c r="AE936" s="2"/>
      <c r="AF936" s="2"/>
      <c r="AG936" s="2"/>
      <c r="AH936" s="2"/>
    </row>
    <row r="937" spans="1:34" ht="13.5" customHeight="1">
      <c r="A937" s="220"/>
      <c r="B937" s="2"/>
      <c r="C937" s="84"/>
      <c r="D937" s="84"/>
      <c r="E937" s="3"/>
      <c r="F937" s="8"/>
      <c r="G937" s="84"/>
      <c r="H937" s="84"/>
      <c r="I937" s="84"/>
      <c r="J937" s="84"/>
      <c r="K937" s="83"/>
      <c r="L937" s="2"/>
      <c r="M937" s="2"/>
      <c r="N937" s="2"/>
      <c r="O937" s="2"/>
      <c r="P937" s="164"/>
      <c r="Q937" s="2"/>
      <c r="R937" s="2"/>
      <c r="S937" s="2"/>
      <c r="T937" s="2"/>
      <c r="U937" s="2"/>
      <c r="V937" s="2"/>
      <c r="W937" s="2"/>
      <c r="X937" s="2"/>
      <c r="Y937" s="2"/>
      <c r="Z937" s="2"/>
      <c r="AA937" s="2"/>
      <c r="AB937" s="2"/>
      <c r="AC937" s="2"/>
      <c r="AD937" s="2"/>
      <c r="AE937" s="2"/>
      <c r="AF937" s="2"/>
      <c r="AG937" s="2"/>
      <c r="AH937" s="2"/>
    </row>
    <row r="938" spans="1:34" ht="13.5" customHeight="1">
      <c r="A938" s="220"/>
      <c r="B938" s="2"/>
      <c r="C938" s="84"/>
      <c r="D938" s="84"/>
      <c r="E938" s="3"/>
      <c r="F938" s="8"/>
      <c r="G938" s="84"/>
      <c r="H938" s="84"/>
      <c r="I938" s="84"/>
      <c r="J938" s="84"/>
      <c r="K938" s="83"/>
      <c r="L938" s="2"/>
      <c r="M938" s="2"/>
      <c r="N938" s="2"/>
      <c r="O938" s="2"/>
      <c r="P938" s="164"/>
      <c r="Q938" s="2"/>
      <c r="R938" s="2"/>
      <c r="S938" s="2"/>
      <c r="T938" s="2"/>
      <c r="U938" s="2"/>
      <c r="V938" s="2"/>
      <c r="W938" s="2"/>
      <c r="X938" s="2"/>
      <c r="Y938" s="2"/>
      <c r="Z938" s="2"/>
      <c r="AA938" s="2"/>
      <c r="AB938" s="2"/>
      <c r="AC938" s="2"/>
      <c r="AD938" s="2"/>
      <c r="AE938" s="2"/>
      <c r="AF938" s="2"/>
      <c r="AG938" s="2"/>
      <c r="AH938" s="2"/>
    </row>
    <row r="939" spans="1:34" ht="13.5" customHeight="1">
      <c r="A939" s="220"/>
      <c r="B939" s="2"/>
      <c r="C939" s="84"/>
      <c r="D939" s="84"/>
      <c r="E939" s="3"/>
      <c r="F939" s="8"/>
      <c r="G939" s="84"/>
      <c r="H939" s="84"/>
      <c r="I939" s="84"/>
      <c r="J939" s="84"/>
      <c r="K939" s="83"/>
      <c r="L939" s="2"/>
      <c r="M939" s="2"/>
      <c r="N939" s="2"/>
      <c r="O939" s="2"/>
      <c r="P939" s="164"/>
      <c r="Q939" s="2"/>
      <c r="R939" s="2"/>
      <c r="S939" s="2"/>
      <c r="T939" s="2"/>
      <c r="U939" s="2"/>
      <c r="V939" s="2"/>
      <c r="W939" s="2"/>
      <c r="X939" s="2"/>
      <c r="Y939" s="2"/>
      <c r="Z939" s="2"/>
      <c r="AA939" s="2"/>
      <c r="AB939" s="2"/>
      <c r="AC939" s="2"/>
      <c r="AD939" s="2"/>
      <c r="AE939" s="2"/>
      <c r="AF939" s="2"/>
      <c r="AG939" s="2"/>
      <c r="AH939" s="2"/>
    </row>
    <row r="940" spans="1:34" ht="13.5" customHeight="1">
      <c r="A940" s="220"/>
      <c r="B940" s="2"/>
      <c r="C940" s="84"/>
      <c r="D940" s="84"/>
      <c r="E940" s="3"/>
      <c r="F940" s="8"/>
      <c r="G940" s="84"/>
      <c r="H940" s="84"/>
      <c r="I940" s="84"/>
      <c r="J940" s="84"/>
      <c r="K940" s="83"/>
      <c r="L940" s="2"/>
      <c r="M940" s="2"/>
      <c r="N940" s="2"/>
      <c r="O940" s="2"/>
      <c r="P940" s="164"/>
      <c r="Q940" s="2"/>
      <c r="R940" s="2"/>
      <c r="S940" s="2"/>
      <c r="T940" s="2"/>
      <c r="U940" s="2"/>
      <c r="V940" s="2"/>
      <c r="W940" s="2"/>
      <c r="X940" s="2"/>
      <c r="Y940" s="2"/>
      <c r="Z940" s="2"/>
      <c r="AA940" s="2"/>
      <c r="AB940" s="2"/>
      <c r="AC940" s="2"/>
      <c r="AD940" s="2"/>
      <c r="AE940" s="2"/>
      <c r="AF940" s="2"/>
      <c r="AG940" s="2"/>
      <c r="AH940" s="2"/>
    </row>
    <row r="941" spans="1:34" ht="13.5" customHeight="1">
      <c r="A941" s="220"/>
      <c r="B941" s="2"/>
      <c r="C941" s="84"/>
      <c r="D941" s="84"/>
      <c r="E941" s="3"/>
      <c r="F941" s="8"/>
      <c r="G941" s="84"/>
      <c r="H941" s="84"/>
      <c r="I941" s="84"/>
      <c r="J941" s="84"/>
      <c r="K941" s="83"/>
      <c r="L941" s="2"/>
      <c r="M941" s="2"/>
      <c r="N941" s="2"/>
      <c r="O941" s="2"/>
      <c r="P941" s="164"/>
      <c r="Q941" s="2"/>
      <c r="R941" s="2"/>
      <c r="S941" s="2"/>
      <c r="T941" s="2"/>
      <c r="U941" s="2"/>
      <c r="V941" s="2"/>
      <c r="W941" s="2"/>
      <c r="X941" s="2"/>
      <c r="Y941" s="2"/>
      <c r="Z941" s="2"/>
      <c r="AA941" s="2"/>
      <c r="AB941" s="2"/>
      <c r="AC941" s="2"/>
      <c r="AD941" s="2"/>
      <c r="AE941" s="2"/>
      <c r="AF941" s="2"/>
      <c r="AG941" s="2"/>
      <c r="AH941" s="2"/>
    </row>
    <row r="942" spans="1:34" ht="13.5" customHeight="1">
      <c r="A942" s="220"/>
      <c r="B942" s="2"/>
      <c r="C942" s="84"/>
      <c r="D942" s="84"/>
      <c r="E942" s="3"/>
      <c r="F942" s="8"/>
      <c r="G942" s="84"/>
      <c r="H942" s="84"/>
      <c r="I942" s="84"/>
      <c r="J942" s="84"/>
      <c r="K942" s="83"/>
      <c r="L942" s="2"/>
      <c r="M942" s="2"/>
      <c r="N942" s="2"/>
      <c r="O942" s="2"/>
      <c r="P942" s="164"/>
      <c r="Q942" s="2"/>
      <c r="R942" s="2"/>
      <c r="S942" s="2"/>
      <c r="T942" s="2"/>
      <c r="U942" s="2"/>
      <c r="V942" s="2"/>
      <c r="W942" s="2"/>
      <c r="X942" s="2"/>
      <c r="Y942" s="2"/>
      <c r="Z942" s="2"/>
      <c r="AA942" s="2"/>
      <c r="AB942" s="2"/>
      <c r="AC942" s="2"/>
      <c r="AD942" s="2"/>
      <c r="AE942" s="2"/>
      <c r="AF942" s="2"/>
      <c r="AG942" s="2"/>
      <c r="AH942" s="2"/>
    </row>
    <row r="943" spans="1:34" ht="13.5" customHeight="1">
      <c r="A943" s="220"/>
      <c r="B943" s="2"/>
      <c r="C943" s="84"/>
      <c r="D943" s="84"/>
      <c r="E943" s="3"/>
      <c r="F943" s="8"/>
      <c r="G943" s="84"/>
      <c r="H943" s="84"/>
      <c r="I943" s="84"/>
      <c r="J943" s="84"/>
      <c r="K943" s="83"/>
      <c r="L943" s="2"/>
      <c r="M943" s="2"/>
      <c r="N943" s="2"/>
      <c r="O943" s="2"/>
      <c r="P943" s="164"/>
      <c r="Q943" s="2"/>
      <c r="R943" s="2"/>
      <c r="S943" s="2"/>
      <c r="T943" s="2"/>
      <c r="U943" s="2"/>
      <c r="V943" s="2"/>
      <c r="W943" s="2"/>
      <c r="X943" s="2"/>
      <c r="Y943" s="2"/>
      <c r="Z943" s="2"/>
      <c r="AA943" s="2"/>
      <c r="AB943" s="2"/>
      <c r="AC943" s="2"/>
      <c r="AD943" s="2"/>
      <c r="AE943" s="2"/>
      <c r="AF943" s="2"/>
      <c r="AG943" s="2"/>
      <c r="AH943" s="2"/>
    </row>
    <row r="944" spans="1:34" ht="13.5" customHeight="1">
      <c r="A944" s="220"/>
      <c r="B944" s="2"/>
      <c r="C944" s="84"/>
      <c r="D944" s="84"/>
      <c r="E944" s="3"/>
      <c r="F944" s="8"/>
      <c r="G944" s="84"/>
      <c r="H944" s="84"/>
      <c r="I944" s="84"/>
      <c r="J944" s="84"/>
      <c r="K944" s="83"/>
      <c r="L944" s="2"/>
      <c r="M944" s="2"/>
      <c r="N944" s="2"/>
      <c r="O944" s="2"/>
      <c r="P944" s="164"/>
      <c r="Q944" s="2"/>
      <c r="R944" s="2"/>
      <c r="S944" s="2"/>
      <c r="T944" s="2"/>
      <c r="U944" s="2"/>
      <c r="V944" s="2"/>
      <c r="W944" s="2"/>
      <c r="X944" s="2"/>
      <c r="Y944" s="2"/>
      <c r="Z944" s="2"/>
      <c r="AA944" s="2"/>
      <c r="AB944" s="2"/>
      <c r="AC944" s="2"/>
      <c r="AD944" s="2"/>
      <c r="AE944" s="2"/>
      <c r="AF944" s="2"/>
      <c r="AG944" s="2"/>
      <c r="AH944" s="2"/>
    </row>
    <row r="945" spans="1:34" ht="13.5" customHeight="1">
      <c r="A945" s="220"/>
      <c r="B945" s="2"/>
      <c r="C945" s="84"/>
      <c r="D945" s="84"/>
      <c r="E945" s="3"/>
      <c r="F945" s="8"/>
      <c r="G945" s="84"/>
      <c r="H945" s="84"/>
      <c r="I945" s="84"/>
      <c r="J945" s="84"/>
      <c r="K945" s="83"/>
      <c r="L945" s="2"/>
      <c r="M945" s="2"/>
      <c r="N945" s="2"/>
      <c r="O945" s="2"/>
      <c r="P945" s="164"/>
      <c r="Q945" s="2"/>
      <c r="R945" s="2"/>
      <c r="S945" s="2"/>
      <c r="T945" s="2"/>
      <c r="U945" s="2"/>
      <c r="V945" s="2"/>
      <c r="W945" s="2"/>
      <c r="X945" s="2"/>
      <c r="Y945" s="2"/>
      <c r="Z945" s="2"/>
      <c r="AA945" s="2"/>
      <c r="AB945" s="2"/>
      <c r="AC945" s="2"/>
      <c r="AD945" s="2"/>
      <c r="AE945" s="2"/>
      <c r="AF945" s="2"/>
      <c r="AG945" s="2"/>
      <c r="AH945" s="2"/>
    </row>
    <row r="946" spans="1:34" ht="13.5" customHeight="1">
      <c r="A946" s="220"/>
      <c r="B946" s="2"/>
      <c r="C946" s="84"/>
      <c r="D946" s="84"/>
      <c r="E946" s="3"/>
      <c r="F946" s="8"/>
      <c r="G946" s="84"/>
      <c r="H946" s="84"/>
      <c r="I946" s="84"/>
      <c r="J946" s="84"/>
      <c r="K946" s="83"/>
      <c r="L946" s="2"/>
      <c r="M946" s="2"/>
      <c r="N946" s="2"/>
      <c r="O946" s="2"/>
      <c r="P946" s="164"/>
      <c r="Q946" s="2"/>
      <c r="R946" s="2"/>
      <c r="S946" s="2"/>
      <c r="T946" s="2"/>
      <c r="U946" s="2"/>
      <c r="V946" s="2"/>
      <c r="W946" s="2"/>
      <c r="X946" s="2"/>
      <c r="Y946" s="2"/>
      <c r="Z946" s="2"/>
      <c r="AA946" s="2"/>
      <c r="AB946" s="2"/>
      <c r="AC946" s="2"/>
      <c r="AD946" s="2"/>
      <c r="AE946" s="2"/>
      <c r="AF946" s="2"/>
      <c r="AG946" s="2"/>
      <c r="AH946" s="2"/>
    </row>
    <row r="947" spans="1:34" ht="13.5" customHeight="1">
      <c r="A947" s="220"/>
      <c r="B947" s="2"/>
      <c r="C947" s="84"/>
      <c r="D947" s="84"/>
      <c r="E947" s="3"/>
      <c r="F947" s="8"/>
      <c r="G947" s="84"/>
      <c r="H947" s="84"/>
      <c r="I947" s="84"/>
      <c r="J947" s="84"/>
      <c r="K947" s="83"/>
      <c r="L947" s="2"/>
      <c r="M947" s="2"/>
      <c r="N947" s="2"/>
      <c r="O947" s="2"/>
      <c r="P947" s="164"/>
      <c r="Q947" s="2"/>
      <c r="R947" s="2"/>
      <c r="S947" s="2"/>
      <c r="T947" s="2"/>
      <c r="U947" s="2"/>
      <c r="V947" s="2"/>
      <c r="W947" s="2"/>
      <c r="X947" s="2"/>
      <c r="Y947" s="2"/>
      <c r="Z947" s="2"/>
      <c r="AA947" s="2"/>
      <c r="AB947" s="2"/>
      <c r="AC947" s="2"/>
      <c r="AD947" s="2"/>
      <c r="AE947" s="2"/>
      <c r="AF947" s="2"/>
      <c r="AG947" s="2"/>
      <c r="AH947" s="2"/>
    </row>
    <row r="948" spans="1:34" ht="13.5" customHeight="1">
      <c r="A948" s="220"/>
      <c r="B948" s="2"/>
      <c r="C948" s="84"/>
      <c r="D948" s="84"/>
      <c r="E948" s="3"/>
      <c r="F948" s="8"/>
      <c r="G948" s="84"/>
      <c r="H948" s="84"/>
      <c r="I948" s="84"/>
      <c r="J948" s="84"/>
      <c r="K948" s="83"/>
      <c r="L948" s="2"/>
      <c r="M948" s="2"/>
      <c r="N948" s="2"/>
      <c r="O948" s="2"/>
      <c r="P948" s="164"/>
      <c r="Q948" s="2"/>
      <c r="R948" s="2"/>
      <c r="S948" s="2"/>
      <c r="T948" s="2"/>
      <c r="U948" s="2"/>
      <c r="V948" s="2"/>
      <c r="W948" s="2"/>
      <c r="X948" s="2"/>
      <c r="Y948" s="2"/>
      <c r="Z948" s="2"/>
      <c r="AA948" s="2"/>
      <c r="AB948" s="2"/>
      <c r="AC948" s="2"/>
      <c r="AD948" s="2"/>
      <c r="AE948" s="2"/>
      <c r="AF948" s="2"/>
      <c r="AG948" s="2"/>
      <c r="AH948" s="2"/>
    </row>
    <row r="949" spans="1:34" ht="13.5" customHeight="1">
      <c r="A949" s="220"/>
      <c r="B949" s="2"/>
      <c r="C949" s="84"/>
      <c r="D949" s="84"/>
      <c r="E949" s="3"/>
      <c r="F949" s="8"/>
      <c r="G949" s="84"/>
      <c r="H949" s="84"/>
      <c r="I949" s="84"/>
      <c r="J949" s="84"/>
      <c r="K949" s="83"/>
      <c r="L949" s="2"/>
      <c r="M949" s="2"/>
      <c r="N949" s="2"/>
      <c r="O949" s="2"/>
      <c r="P949" s="164"/>
      <c r="Q949" s="2"/>
      <c r="R949" s="2"/>
      <c r="S949" s="2"/>
      <c r="T949" s="2"/>
      <c r="U949" s="2"/>
      <c r="V949" s="2"/>
      <c r="W949" s="2"/>
      <c r="X949" s="2"/>
      <c r="Y949" s="2"/>
      <c r="Z949" s="2"/>
      <c r="AA949" s="2"/>
      <c r="AB949" s="2"/>
      <c r="AC949" s="2"/>
      <c r="AD949" s="2"/>
      <c r="AE949" s="2"/>
      <c r="AF949" s="2"/>
      <c r="AG949" s="2"/>
      <c r="AH949" s="2"/>
    </row>
    <row r="950" spans="1:34" ht="13.5" customHeight="1">
      <c r="A950" s="220"/>
      <c r="B950" s="2"/>
      <c r="C950" s="84"/>
      <c r="D950" s="84"/>
      <c r="E950" s="3"/>
      <c r="F950" s="8"/>
      <c r="G950" s="84"/>
      <c r="H950" s="84"/>
      <c r="I950" s="84"/>
      <c r="J950" s="84"/>
      <c r="K950" s="83"/>
      <c r="L950" s="2"/>
      <c r="M950" s="2"/>
      <c r="N950" s="2"/>
      <c r="O950" s="2"/>
      <c r="P950" s="164"/>
      <c r="Q950" s="2"/>
      <c r="R950" s="2"/>
      <c r="S950" s="2"/>
      <c r="T950" s="2"/>
      <c r="U950" s="2"/>
      <c r="V950" s="2"/>
      <c r="W950" s="2"/>
      <c r="X950" s="2"/>
      <c r="Y950" s="2"/>
      <c r="Z950" s="2"/>
      <c r="AA950" s="2"/>
      <c r="AB950" s="2"/>
      <c r="AC950" s="2"/>
      <c r="AD950" s="2"/>
      <c r="AE950" s="2"/>
      <c r="AF950" s="2"/>
      <c r="AG950" s="2"/>
      <c r="AH950" s="2"/>
    </row>
    <row r="951" spans="1:34" ht="13.5" customHeight="1">
      <c r="A951" s="220"/>
      <c r="B951" s="2"/>
      <c r="C951" s="84"/>
      <c r="D951" s="84"/>
      <c r="E951" s="3"/>
      <c r="F951" s="8"/>
      <c r="G951" s="84"/>
      <c r="H951" s="84"/>
      <c r="I951" s="84"/>
      <c r="J951" s="84"/>
      <c r="K951" s="83"/>
      <c r="L951" s="2"/>
      <c r="M951" s="2"/>
      <c r="N951" s="2"/>
      <c r="O951" s="2"/>
      <c r="P951" s="164"/>
      <c r="Q951" s="2"/>
      <c r="R951" s="2"/>
      <c r="S951" s="2"/>
      <c r="T951" s="2"/>
      <c r="U951" s="2"/>
      <c r="V951" s="2"/>
      <c r="W951" s="2"/>
      <c r="X951" s="2"/>
      <c r="Y951" s="2"/>
      <c r="Z951" s="2"/>
      <c r="AA951" s="2"/>
      <c r="AB951" s="2"/>
      <c r="AC951" s="2"/>
      <c r="AD951" s="2"/>
      <c r="AE951" s="2"/>
      <c r="AF951" s="2"/>
      <c r="AG951" s="2"/>
      <c r="AH951" s="2"/>
    </row>
    <row r="952" spans="1:34" ht="13.5" customHeight="1">
      <c r="A952" s="220"/>
      <c r="B952" s="2"/>
      <c r="C952" s="84"/>
      <c r="D952" s="84"/>
      <c r="E952" s="3"/>
      <c r="F952" s="8"/>
      <c r="G952" s="84"/>
      <c r="H952" s="84"/>
      <c r="I952" s="84"/>
      <c r="J952" s="84"/>
      <c r="K952" s="83"/>
      <c r="L952" s="2"/>
      <c r="M952" s="2"/>
      <c r="N952" s="2"/>
      <c r="O952" s="2"/>
      <c r="P952" s="164"/>
      <c r="Q952" s="2"/>
      <c r="R952" s="2"/>
      <c r="S952" s="2"/>
      <c r="T952" s="2"/>
      <c r="U952" s="2"/>
      <c r="V952" s="2"/>
      <c r="W952" s="2"/>
      <c r="X952" s="2"/>
      <c r="Y952" s="2"/>
      <c r="Z952" s="2"/>
      <c r="AA952" s="2"/>
      <c r="AB952" s="2"/>
      <c r="AC952" s="2"/>
      <c r="AD952" s="2"/>
      <c r="AE952" s="2"/>
      <c r="AF952" s="2"/>
      <c r="AG952" s="2"/>
      <c r="AH952" s="2"/>
    </row>
    <row r="953" spans="1:34" ht="13.5" customHeight="1">
      <c r="A953" s="220"/>
      <c r="B953" s="2"/>
      <c r="C953" s="84"/>
      <c r="D953" s="84"/>
      <c r="E953" s="3"/>
      <c r="F953" s="8"/>
      <c r="G953" s="84"/>
      <c r="H953" s="84"/>
      <c r="I953" s="84"/>
      <c r="J953" s="84"/>
      <c r="K953" s="83"/>
      <c r="L953" s="2"/>
      <c r="M953" s="2"/>
      <c r="N953" s="2"/>
      <c r="O953" s="2"/>
      <c r="P953" s="164"/>
      <c r="Q953" s="2"/>
      <c r="R953" s="2"/>
      <c r="S953" s="2"/>
      <c r="T953" s="2"/>
      <c r="U953" s="2"/>
      <c r="V953" s="2"/>
      <c r="W953" s="2"/>
      <c r="X953" s="2"/>
      <c r="Y953" s="2"/>
      <c r="Z953" s="2"/>
      <c r="AA953" s="2"/>
      <c r="AB953" s="2"/>
      <c r="AC953" s="2"/>
      <c r="AD953" s="2"/>
      <c r="AE953" s="2"/>
      <c r="AF953" s="2"/>
      <c r="AG953" s="2"/>
      <c r="AH953" s="2"/>
    </row>
    <row r="954" spans="1:34" ht="13.5" customHeight="1">
      <c r="A954" s="220"/>
      <c r="B954" s="2"/>
      <c r="C954" s="84"/>
      <c r="D954" s="84"/>
      <c r="E954" s="3"/>
      <c r="F954" s="8"/>
      <c r="G954" s="84"/>
      <c r="H954" s="84"/>
      <c r="I954" s="84"/>
      <c r="J954" s="84"/>
      <c r="K954" s="83"/>
      <c r="L954" s="2"/>
      <c r="M954" s="2"/>
      <c r="N954" s="2"/>
      <c r="O954" s="2"/>
      <c r="P954" s="164"/>
      <c r="Q954" s="2"/>
      <c r="R954" s="2"/>
      <c r="S954" s="2"/>
      <c r="T954" s="2"/>
      <c r="U954" s="2"/>
      <c r="V954" s="2"/>
      <c r="W954" s="2"/>
      <c r="X954" s="2"/>
      <c r="Y954" s="2"/>
      <c r="Z954" s="2"/>
      <c r="AA954" s="2"/>
      <c r="AB954" s="2"/>
      <c r="AC954" s="2"/>
      <c r="AD954" s="2"/>
      <c r="AE954" s="2"/>
      <c r="AF954" s="2"/>
      <c r="AG954" s="2"/>
      <c r="AH954" s="2"/>
    </row>
    <row r="955" spans="1:34" ht="13.5" customHeight="1">
      <c r="A955" s="220"/>
      <c r="B955" s="2"/>
      <c r="C955" s="84"/>
      <c r="D955" s="84"/>
      <c r="E955" s="3"/>
      <c r="F955" s="8"/>
      <c r="G955" s="84"/>
      <c r="H955" s="84"/>
      <c r="I955" s="84"/>
      <c r="J955" s="84"/>
      <c r="K955" s="83"/>
      <c r="L955" s="2"/>
      <c r="M955" s="2"/>
      <c r="N955" s="2"/>
      <c r="O955" s="2"/>
      <c r="P955" s="164"/>
      <c r="Q955" s="2"/>
      <c r="R955" s="2"/>
      <c r="S955" s="2"/>
      <c r="T955" s="2"/>
      <c r="U955" s="2"/>
      <c r="V955" s="2"/>
      <c r="W955" s="2"/>
      <c r="X955" s="2"/>
      <c r="Y955" s="2"/>
      <c r="Z955" s="2"/>
      <c r="AA955" s="2"/>
      <c r="AB955" s="2"/>
      <c r="AC955" s="2"/>
      <c r="AD955" s="2"/>
      <c r="AE955" s="2"/>
      <c r="AF955" s="2"/>
      <c r="AG955" s="2"/>
      <c r="AH955" s="2"/>
    </row>
    <row r="956" spans="1:34" ht="13.5" customHeight="1">
      <c r="A956" s="220"/>
      <c r="B956" s="2"/>
      <c r="C956" s="84"/>
      <c r="D956" s="84"/>
      <c r="E956" s="3"/>
      <c r="F956" s="8"/>
      <c r="G956" s="84"/>
      <c r="H956" s="84"/>
      <c r="I956" s="84"/>
      <c r="J956" s="84"/>
      <c r="K956" s="83"/>
      <c r="L956" s="2"/>
      <c r="M956" s="2"/>
      <c r="N956" s="2"/>
      <c r="O956" s="2"/>
      <c r="P956" s="164"/>
      <c r="Q956" s="2"/>
      <c r="R956" s="2"/>
      <c r="S956" s="2"/>
      <c r="T956" s="2"/>
      <c r="U956" s="2"/>
      <c r="V956" s="2"/>
      <c r="W956" s="2"/>
      <c r="X956" s="2"/>
      <c r="Y956" s="2"/>
      <c r="Z956" s="2"/>
      <c r="AA956" s="2"/>
      <c r="AB956" s="2"/>
      <c r="AC956" s="2"/>
      <c r="AD956" s="2"/>
      <c r="AE956" s="2"/>
      <c r="AF956" s="2"/>
      <c r="AG956" s="2"/>
      <c r="AH956" s="2"/>
    </row>
    <row r="957" spans="1:34" ht="13.5" customHeight="1">
      <c r="A957" s="220"/>
      <c r="B957" s="2"/>
      <c r="C957" s="84"/>
      <c r="D957" s="84"/>
      <c r="E957" s="3"/>
      <c r="F957" s="8"/>
      <c r="G957" s="84"/>
      <c r="H957" s="84"/>
      <c r="I957" s="84"/>
      <c r="J957" s="84"/>
      <c r="K957" s="83"/>
      <c r="L957" s="2"/>
      <c r="M957" s="2"/>
      <c r="N957" s="2"/>
      <c r="O957" s="2"/>
      <c r="P957" s="164"/>
      <c r="Q957" s="2"/>
      <c r="R957" s="2"/>
      <c r="S957" s="2"/>
      <c r="T957" s="2"/>
      <c r="U957" s="2"/>
      <c r="V957" s="2"/>
      <c r="W957" s="2"/>
      <c r="X957" s="2"/>
      <c r="Y957" s="2"/>
      <c r="Z957" s="2"/>
      <c r="AA957" s="2"/>
      <c r="AB957" s="2"/>
      <c r="AC957" s="2"/>
      <c r="AD957" s="2"/>
      <c r="AE957" s="2"/>
      <c r="AF957" s="2"/>
      <c r="AG957" s="2"/>
      <c r="AH957" s="2"/>
    </row>
    <row r="958" spans="1:34" ht="13.5" customHeight="1">
      <c r="A958" s="220"/>
      <c r="B958" s="2"/>
      <c r="C958" s="84"/>
      <c r="D958" s="84"/>
      <c r="E958" s="3"/>
      <c r="F958" s="8"/>
      <c r="G958" s="84"/>
      <c r="H958" s="84"/>
      <c r="I958" s="84"/>
      <c r="J958" s="84"/>
      <c r="K958" s="83"/>
      <c r="L958" s="2"/>
      <c r="M958" s="2"/>
      <c r="N958" s="2"/>
      <c r="O958" s="2"/>
      <c r="P958" s="164"/>
      <c r="Q958" s="2"/>
      <c r="R958" s="2"/>
      <c r="S958" s="2"/>
      <c r="T958" s="2"/>
      <c r="U958" s="2"/>
      <c r="V958" s="2"/>
      <c r="W958" s="2"/>
      <c r="X958" s="2"/>
      <c r="Y958" s="2"/>
      <c r="Z958" s="2"/>
      <c r="AA958" s="2"/>
      <c r="AB958" s="2"/>
      <c r="AC958" s="2"/>
      <c r="AD958" s="2"/>
      <c r="AE958" s="2"/>
      <c r="AF958" s="2"/>
      <c r="AG958" s="2"/>
      <c r="AH958" s="2"/>
    </row>
    <row r="959" spans="1:34" ht="13.5" customHeight="1">
      <c r="A959" s="220"/>
      <c r="B959" s="2"/>
      <c r="C959" s="84"/>
      <c r="D959" s="84"/>
      <c r="E959" s="3"/>
      <c r="F959" s="8"/>
      <c r="G959" s="84"/>
      <c r="H959" s="84"/>
      <c r="I959" s="84"/>
      <c r="J959" s="84"/>
      <c r="K959" s="83"/>
      <c r="L959" s="2"/>
      <c r="M959" s="2"/>
      <c r="N959" s="2"/>
      <c r="O959" s="2"/>
      <c r="P959" s="164"/>
      <c r="Q959" s="2"/>
      <c r="R959" s="2"/>
      <c r="S959" s="2"/>
      <c r="T959" s="2"/>
      <c r="U959" s="2"/>
      <c r="V959" s="2"/>
      <c r="W959" s="2"/>
      <c r="X959" s="2"/>
      <c r="Y959" s="2"/>
      <c r="Z959" s="2"/>
      <c r="AA959" s="2"/>
      <c r="AB959" s="2"/>
      <c r="AC959" s="2"/>
      <c r="AD959" s="2"/>
      <c r="AE959" s="2"/>
      <c r="AF959" s="2"/>
      <c r="AG959" s="2"/>
      <c r="AH959" s="2"/>
    </row>
    <row r="960" spans="1:34" ht="13.5" customHeight="1">
      <c r="A960" s="220"/>
      <c r="B960" s="2"/>
      <c r="C960" s="84"/>
      <c r="D960" s="84"/>
      <c r="E960" s="3"/>
      <c r="F960" s="8"/>
      <c r="G960" s="84"/>
      <c r="H960" s="84"/>
      <c r="I960" s="84"/>
      <c r="J960" s="84"/>
      <c r="K960" s="83"/>
      <c r="L960" s="2"/>
      <c r="M960" s="2"/>
      <c r="N960" s="2"/>
      <c r="O960" s="2"/>
      <c r="P960" s="164"/>
      <c r="Q960" s="2"/>
      <c r="R960" s="2"/>
      <c r="S960" s="2"/>
      <c r="T960" s="2"/>
      <c r="U960" s="2"/>
      <c r="V960" s="2"/>
      <c r="W960" s="2"/>
      <c r="X960" s="2"/>
      <c r="Y960" s="2"/>
      <c r="Z960" s="2"/>
      <c r="AA960" s="2"/>
      <c r="AB960" s="2"/>
      <c r="AC960" s="2"/>
      <c r="AD960" s="2"/>
      <c r="AE960" s="2"/>
      <c r="AF960" s="2"/>
      <c r="AG960" s="2"/>
      <c r="AH960" s="2"/>
    </row>
    <row r="961" spans="1:34" ht="13.5" customHeight="1">
      <c r="A961" s="220"/>
      <c r="B961" s="2"/>
      <c r="C961" s="84"/>
      <c r="D961" s="84"/>
      <c r="E961" s="3"/>
      <c r="F961" s="8"/>
      <c r="G961" s="84"/>
      <c r="H961" s="84"/>
      <c r="I961" s="84"/>
      <c r="J961" s="84"/>
      <c r="K961" s="83"/>
      <c r="L961" s="2"/>
      <c r="M961" s="2"/>
      <c r="N961" s="2"/>
      <c r="O961" s="2"/>
      <c r="P961" s="164"/>
      <c r="Q961" s="2"/>
      <c r="R961" s="2"/>
      <c r="S961" s="2"/>
      <c r="T961" s="2"/>
      <c r="U961" s="2"/>
      <c r="V961" s="2"/>
      <c r="W961" s="2"/>
      <c r="X961" s="2"/>
      <c r="Y961" s="2"/>
      <c r="Z961" s="2"/>
      <c r="AA961" s="2"/>
      <c r="AB961" s="2"/>
      <c r="AC961" s="2"/>
      <c r="AD961" s="2"/>
      <c r="AE961" s="2"/>
      <c r="AF961" s="2"/>
      <c r="AG961" s="2"/>
      <c r="AH961" s="2"/>
    </row>
    <row r="962" spans="1:34" ht="13.5" customHeight="1">
      <c r="A962" s="220"/>
      <c r="B962" s="2"/>
      <c r="C962" s="84"/>
      <c r="D962" s="84"/>
      <c r="E962" s="3"/>
      <c r="F962" s="8"/>
      <c r="G962" s="84"/>
      <c r="H962" s="84"/>
      <c r="I962" s="84"/>
      <c r="J962" s="84"/>
      <c r="K962" s="83"/>
      <c r="L962" s="2"/>
      <c r="M962" s="2"/>
      <c r="N962" s="2"/>
      <c r="O962" s="2"/>
      <c r="P962" s="164"/>
      <c r="Q962" s="2"/>
      <c r="R962" s="2"/>
      <c r="S962" s="2"/>
      <c r="T962" s="2"/>
      <c r="U962" s="2"/>
      <c r="V962" s="2"/>
      <c r="W962" s="2"/>
      <c r="X962" s="2"/>
      <c r="Y962" s="2"/>
      <c r="Z962" s="2"/>
      <c r="AA962" s="2"/>
      <c r="AB962" s="2"/>
      <c r="AC962" s="2"/>
      <c r="AD962" s="2"/>
      <c r="AE962" s="2"/>
      <c r="AF962" s="2"/>
      <c r="AG962" s="2"/>
      <c r="AH962" s="2"/>
    </row>
    <row r="963" spans="1:34" ht="13.5" customHeight="1">
      <c r="A963" s="220"/>
      <c r="B963" s="2"/>
      <c r="C963" s="84"/>
      <c r="D963" s="84"/>
      <c r="E963" s="3"/>
      <c r="F963" s="8"/>
      <c r="G963" s="84"/>
      <c r="H963" s="84"/>
      <c r="I963" s="84"/>
      <c r="J963" s="84"/>
      <c r="K963" s="83"/>
      <c r="L963" s="2"/>
      <c r="M963" s="2"/>
      <c r="N963" s="2"/>
      <c r="O963" s="2"/>
      <c r="P963" s="164"/>
      <c r="Q963" s="2"/>
      <c r="R963" s="2"/>
      <c r="S963" s="2"/>
      <c r="T963" s="2"/>
      <c r="U963" s="2"/>
      <c r="V963" s="2"/>
      <c r="W963" s="2"/>
      <c r="X963" s="2"/>
      <c r="Y963" s="2"/>
      <c r="Z963" s="2"/>
      <c r="AA963" s="2"/>
      <c r="AB963" s="2"/>
      <c r="AC963" s="2"/>
      <c r="AD963" s="2"/>
      <c r="AE963" s="2"/>
      <c r="AF963" s="2"/>
      <c r="AG963" s="2"/>
      <c r="AH963" s="2"/>
    </row>
    <row r="964" spans="1:34" ht="13.5" customHeight="1">
      <c r="A964" s="220"/>
      <c r="B964" s="2"/>
      <c r="C964" s="84"/>
      <c r="D964" s="84"/>
      <c r="E964" s="3"/>
      <c r="F964" s="8"/>
      <c r="G964" s="84"/>
      <c r="H964" s="84"/>
      <c r="I964" s="84"/>
      <c r="J964" s="84"/>
      <c r="K964" s="83"/>
      <c r="L964" s="2"/>
      <c r="M964" s="2"/>
      <c r="N964" s="2"/>
      <c r="O964" s="2"/>
      <c r="P964" s="164"/>
      <c r="Q964" s="2"/>
      <c r="R964" s="2"/>
      <c r="S964" s="2"/>
      <c r="T964" s="2"/>
      <c r="U964" s="2"/>
      <c r="V964" s="2"/>
      <c r="W964" s="2"/>
      <c r="X964" s="2"/>
      <c r="Y964" s="2"/>
      <c r="Z964" s="2"/>
      <c r="AA964" s="2"/>
      <c r="AB964" s="2"/>
      <c r="AC964" s="2"/>
      <c r="AD964" s="2"/>
      <c r="AE964" s="2"/>
      <c r="AF964" s="2"/>
      <c r="AG964" s="2"/>
      <c r="AH964" s="2"/>
    </row>
    <row r="965" spans="1:34" ht="13.5" customHeight="1">
      <c r="A965" s="220"/>
      <c r="B965" s="2"/>
      <c r="C965" s="84"/>
      <c r="D965" s="84"/>
      <c r="E965" s="3"/>
      <c r="F965" s="8"/>
      <c r="G965" s="84"/>
      <c r="H965" s="84"/>
      <c r="I965" s="84"/>
      <c r="J965" s="84"/>
      <c r="K965" s="83"/>
      <c r="L965" s="2"/>
      <c r="M965" s="2"/>
      <c r="N965" s="2"/>
      <c r="O965" s="2"/>
      <c r="P965" s="164"/>
      <c r="Q965" s="2"/>
      <c r="R965" s="2"/>
      <c r="S965" s="2"/>
      <c r="T965" s="2"/>
      <c r="U965" s="2"/>
      <c r="V965" s="2"/>
      <c r="W965" s="2"/>
      <c r="X965" s="2"/>
      <c r="Y965" s="2"/>
      <c r="Z965" s="2"/>
      <c r="AA965" s="2"/>
      <c r="AB965" s="2"/>
      <c r="AC965" s="2"/>
      <c r="AD965" s="2"/>
      <c r="AE965" s="2"/>
      <c r="AF965" s="2"/>
      <c r="AG965" s="2"/>
      <c r="AH965" s="2"/>
    </row>
    <row r="966" spans="1:34" ht="13.5" customHeight="1">
      <c r="A966" s="220"/>
      <c r="B966" s="2"/>
      <c r="C966" s="84"/>
      <c r="D966" s="84"/>
      <c r="E966" s="3"/>
      <c r="F966" s="8"/>
      <c r="G966" s="84"/>
      <c r="H966" s="84"/>
      <c r="I966" s="84"/>
      <c r="J966" s="84"/>
      <c r="K966" s="83"/>
      <c r="L966" s="2"/>
      <c r="M966" s="2"/>
      <c r="N966" s="2"/>
      <c r="O966" s="2"/>
      <c r="P966" s="164"/>
      <c r="Q966" s="2"/>
      <c r="R966" s="2"/>
      <c r="S966" s="2"/>
      <c r="T966" s="2"/>
      <c r="U966" s="2"/>
      <c r="V966" s="2"/>
      <c r="W966" s="2"/>
      <c r="X966" s="2"/>
      <c r="Y966" s="2"/>
      <c r="Z966" s="2"/>
      <c r="AA966" s="2"/>
      <c r="AB966" s="2"/>
      <c r="AC966" s="2"/>
      <c r="AD966" s="2"/>
      <c r="AE966" s="2"/>
      <c r="AF966" s="2"/>
      <c r="AG966" s="2"/>
      <c r="AH966" s="2"/>
    </row>
    <row r="967" spans="1:34" ht="13.5" customHeight="1">
      <c r="A967" s="220"/>
      <c r="B967" s="2"/>
      <c r="C967" s="84"/>
      <c r="D967" s="84"/>
      <c r="E967" s="3"/>
      <c r="F967" s="8"/>
      <c r="G967" s="84"/>
      <c r="H967" s="84"/>
      <c r="I967" s="84"/>
      <c r="J967" s="84"/>
      <c r="K967" s="83"/>
      <c r="L967" s="2"/>
      <c r="M967" s="2"/>
      <c r="N967" s="2"/>
      <c r="O967" s="2"/>
      <c r="P967" s="164"/>
      <c r="Q967" s="2"/>
      <c r="R967" s="2"/>
      <c r="S967" s="2"/>
      <c r="T967" s="2"/>
      <c r="U967" s="2"/>
      <c r="V967" s="2"/>
      <c r="W967" s="2"/>
      <c r="X967" s="2"/>
      <c r="Y967" s="2"/>
      <c r="Z967" s="2"/>
      <c r="AA967" s="2"/>
      <c r="AB967" s="2"/>
      <c r="AC967" s="2"/>
      <c r="AD967" s="2"/>
      <c r="AE967" s="2"/>
      <c r="AF967" s="2"/>
      <c r="AG967" s="2"/>
      <c r="AH967" s="2"/>
    </row>
    <row r="968" spans="1:34" ht="13.5" customHeight="1">
      <c r="A968" s="220"/>
      <c r="B968" s="2"/>
      <c r="C968" s="84"/>
      <c r="D968" s="84"/>
      <c r="E968" s="3"/>
      <c r="F968" s="8"/>
      <c r="G968" s="84"/>
      <c r="H968" s="84"/>
      <c r="I968" s="84"/>
      <c r="J968" s="84"/>
      <c r="K968" s="83"/>
      <c r="L968" s="2"/>
      <c r="M968" s="2"/>
      <c r="N968" s="2"/>
      <c r="O968" s="2"/>
      <c r="P968" s="164"/>
      <c r="Q968" s="2"/>
      <c r="R968" s="2"/>
      <c r="S968" s="2"/>
      <c r="T968" s="2"/>
      <c r="U968" s="2"/>
      <c r="V968" s="2"/>
      <c r="W968" s="2"/>
      <c r="X968" s="2"/>
      <c r="Y968" s="2"/>
      <c r="Z968" s="2"/>
      <c r="AA968" s="2"/>
      <c r="AB968" s="2"/>
      <c r="AC968" s="2"/>
      <c r="AD968" s="2"/>
      <c r="AE968" s="2"/>
      <c r="AF968" s="2"/>
      <c r="AG968" s="2"/>
      <c r="AH968" s="2"/>
    </row>
    <row r="969" spans="1:34" ht="13.5" customHeight="1">
      <c r="A969" s="220"/>
      <c r="B969" s="2"/>
      <c r="C969" s="84"/>
      <c r="D969" s="84"/>
      <c r="E969" s="3"/>
      <c r="F969" s="8"/>
      <c r="G969" s="84"/>
      <c r="H969" s="84"/>
      <c r="I969" s="84"/>
      <c r="J969" s="84"/>
      <c r="K969" s="83"/>
      <c r="L969" s="2"/>
      <c r="M969" s="2"/>
      <c r="N969" s="2"/>
      <c r="O969" s="2"/>
      <c r="P969" s="164"/>
      <c r="Q969" s="2"/>
      <c r="R969" s="2"/>
      <c r="S969" s="2"/>
      <c r="T969" s="2"/>
      <c r="U969" s="2"/>
      <c r="V969" s="2"/>
      <c r="W969" s="2"/>
      <c r="X969" s="2"/>
      <c r="Y969" s="2"/>
      <c r="Z969" s="2"/>
      <c r="AA969" s="2"/>
      <c r="AB969" s="2"/>
      <c r="AC969" s="2"/>
      <c r="AD969" s="2"/>
      <c r="AE969" s="2"/>
      <c r="AF969" s="2"/>
      <c r="AG969" s="2"/>
      <c r="AH969" s="2"/>
    </row>
    <row r="970" spans="1:34" ht="13.5" customHeight="1">
      <c r="A970" s="220"/>
      <c r="B970" s="2"/>
      <c r="C970" s="84"/>
      <c r="D970" s="84"/>
      <c r="E970" s="3"/>
      <c r="F970" s="8"/>
      <c r="G970" s="84"/>
      <c r="H970" s="84"/>
      <c r="I970" s="84"/>
      <c r="J970" s="84"/>
      <c r="K970" s="83"/>
      <c r="L970" s="2"/>
      <c r="M970" s="2"/>
      <c r="N970" s="2"/>
      <c r="O970" s="2"/>
      <c r="P970" s="164"/>
      <c r="Q970" s="2"/>
      <c r="R970" s="2"/>
      <c r="S970" s="2"/>
      <c r="T970" s="2"/>
      <c r="U970" s="2"/>
      <c r="V970" s="2"/>
      <c r="W970" s="2"/>
      <c r="X970" s="2"/>
      <c r="Y970" s="2"/>
      <c r="Z970" s="2"/>
      <c r="AA970" s="2"/>
      <c r="AB970" s="2"/>
      <c r="AC970" s="2"/>
      <c r="AD970" s="2"/>
      <c r="AE970" s="2"/>
      <c r="AF970" s="2"/>
      <c r="AG970" s="2"/>
      <c r="AH970" s="2"/>
    </row>
    <row r="971" spans="1:34" ht="13.5" customHeight="1">
      <c r="A971" s="220"/>
      <c r="B971" s="2"/>
      <c r="C971" s="84"/>
      <c r="D971" s="84"/>
      <c r="E971" s="3"/>
      <c r="F971" s="8"/>
      <c r="G971" s="84"/>
      <c r="H971" s="84"/>
      <c r="I971" s="84"/>
      <c r="J971" s="84"/>
      <c r="K971" s="83"/>
      <c r="L971" s="2"/>
      <c r="M971" s="2"/>
      <c r="N971" s="2"/>
      <c r="O971" s="2"/>
      <c r="P971" s="164"/>
      <c r="Q971" s="2"/>
      <c r="R971" s="2"/>
      <c r="S971" s="2"/>
      <c r="T971" s="2"/>
      <c r="U971" s="2"/>
      <c r="V971" s="2"/>
      <c r="W971" s="2"/>
      <c r="X971" s="2"/>
      <c r="Y971" s="2"/>
      <c r="Z971" s="2"/>
      <c r="AA971" s="2"/>
      <c r="AB971" s="2"/>
      <c r="AC971" s="2"/>
      <c r="AD971" s="2"/>
      <c r="AE971" s="2"/>
      <c r="AF971" s="2"/>
      <c r="AG971" s="2"/>
      <c r="AH971" s="2"/>
    </row>
    <row r="972" spans="1:34" ht="13.5" customHeight="1">
      <c r="A972" s="220"/>
      <c r="B972" s="2"/>
      <c r="C972" s="84"/>
      <c r="D972" s="84"/>
      <c r="E972" s="3"/>
      <c r="F972" s="8"/>
      <c r="G972" s="84"/>
      <c r="H972" s="84"/>
      <c r="I972" s="84"/>
      <c r="J972" s="84"/>
      <c r="K972" s="83"/>
      <c r="L972" s="2"/>
      <c r="M972" s="2"/>
      <c r="N972" s="2"/>
      <c r="O972" s="2"/>
      <c r="P972" s="164"/>
      <c r="Q972" s="2"/>
      <c r="R972" s="2"/>
      <c r="S972" s="2"/>
      <c r="T972" s="2"/>
      <c r="U972" s="2"/>
      <c r="V972" s="2"/>
      <c r="W972" s="2"/>
      <c r="X972" s="2"/>
      <c r="Y972" s="2"/>
      <c r="Z972" s="2"/>
      <c r="AA972" s="2"/>
      <c r="AB972" s="2"/>
      <c r="AC972" s="2"/>
      <c r="AD972" s="2"/>
      <c r="AE972" s="2"/>
      <c r="AF972" s="2"/>
      <c r="AG972" s="2"/>
      <c r="AH972" s="2"/>
    </row>
    <row r="973" spans="1:34" ht="13.5" customHeight="1">
      <c r="A973" s="220"/>
      <c r="B973" s="2"/>
      <c r="C973" s="84"/>
      <c r="D973" s="84"/>
      <c r="E973" s="3"/>
      <c r="F973" s="8"/>
      <c r="G973" s="84"/>
      <c r="H973" s="84"/>
      <c r="I973" s="84"/>
      <c r="J973" s="84"/>
      <c r="K973" s="83"/>
      <c r="L973" s="2"/>
      <c r="M973" s="2"/>
      <c r="N973" s="2"/>
      <c r="O973" s="2"/>
      <c r="P973" s="164"/>
      <c r="Q973" s="2"/>
      <c r="R973" s="2"/>
      <c r="S973" s="2"/>
      <c r="T973" s="2"/>
      <c r="U973" s="2"/>
      <c r="V973" s="2"/>
      <c r="W973" s="2"/>
      <c r="X973" s="2"/>
      <c r="Y973" s="2"/>
      <c r="Z973" s="2"/>
      <c r="AA973" s="2"/>
      <c r="AB973" s="2"/>
      <c r="AC973" s="2"/>
      <c r="AD973" s="2"/>
      <c r="AE973" s="2"/>
      <c r="AF973" s="2"/>
      <c r="AG973" s="2"/>
      <c r="AH973" s="2"/>
    </row>
    <row r="974" spans="1:34" ht="13.5" customHeight="1">
      <c r="A974" s="220"/>
      <c r="B974" s="2"/>
      <c r="C974" s="84"/>
      <c r="D974" s="84"/>
      <c r="E974" s="3"/>
      <c r="F974" s="8"/>
      <c r="G974" s="84"/>
      <c r="H974" s="84"/>
      <c r="I974" s="84"/>
      <c r="J974" s="84"/>
      <c r="K974" s="83"/>
      <c r="L974" s="2"/>
      <c r="M974" s="2"/>
      <c r="N974" s="2"/>
      <c r="O974" s="2"/>
      <c r="P974" s="164"/>
      <c r="Q974" s="2"/>
      <c r="R974" s="2"/>
      <c r="S974" s="2"/>
      <c r="T974" s="2"/>
      <c r="U974" s="2"/>
      <c r="V974" s="2"/>
      <c r="W974" s="2"/>
      <c r="X974" s="2"/>
      <c r="Y974" s="2"/>
      <c r="Z974" s="2"/>
      <c r="AA974" s="2"/>
      <c r="AB974" s="2"/>
      <c r="AC974" s="2"/>
      <c r="AD974" s="2"/>
      <c r="AE974" s="2"/>
      <c r="AF974" s="2"/>
      <c r="AG974" s="2"/>
      <c r="AH974" s="2"/>
    </row>
    <row r="975" spans="1:34" ht="13.5" customHeight="1">
      <c r="A975" s="220"/>
      <c r="B975" s="2"/>
      <c r="C975" s="84"/>
      <c r="D975" s="84"/>
      <c r="E975" s="3"/>
      <c r="F975" s="8"/>
      <c r="G975" s="84"/>
      <c r="H975" s="84"/>
      <c r="I975" s="84"/>
      <c r="J975" s="84"/>
      <c r="K975" s="83"/>
      <c r="L975" s="2"/>
      <c r="M975" s="2"/>
      <c r="N975" s="2"/>
      <c r="O975" s="2"/>
      <c r="P975" s="164"/>
      <c r="Q975" s="2"/>
      <c r="R975" s="2"/>
      <c r="S975" s="2"/>
      <c r="T975" s="2"/>
      <c r="U975" s="2"/>
      <c r="V975" s="2"/>
      <c r="W975" s="2"/>
      <c r="X975" s="2"/>
      <c r="Y975" s="2"/>
      <c r="Z975" s="2"/>
      <c r="AA975" s="2"/>
      <c r="AB975" s="2"/>
      <c r="AC975" s="2"/>
      <c r="AD975" s="2"/>
      <c r="AE975" s="2"/>
      <c r="AF975" s="2"/>
      <c r="AG975" s="2"/>
      <c r="AH975" s="2"/>
    </row>
    <row r="976" spans="1:34" ht="13.5" customHeight="1">
      <c r="A976" s="220"/>
      <c r="B976" s="2"/>
      <c r="C976" s="84"/>
      <c r="D976" s="84"/>
      <c r="E976" s="3"/>
      <c r="F976" s="8"/>
      <c r="G976" s="84"/>
      <c r="H976" s="84"/>
      <c r="I976" s="84"/>
      <c r="J976" s="84"/>
      <c r="K976" s="83"/>
      <c r="L976" s="2"/>
      <c r="M976" s="2"/>
      <c r="N976" s="2"/>
      <c r="O976" s="2"/>
      <c r="P976" s="164"/>
      <c r="Q976" s="2"/>
      <c r="R976" s="2"/>
      <c r="S976" s="2"/>
      <c r="T976" s="2"/>
      <c r="U976" s="2"/>
      <c r="V976" s="2"/>
      <c r="W976" s="2"/>
      <c r="X976" s="2"/>
      <c r="Y976" s="2"/>
      <c r="Z976" s="2"/>
      <c r="AA976" s="2"/>
      <c r="AB976" s="2"/>
      <c r="AC976" s="2"/>
      <c r="AD976" s="2"/>
      <c r="AE976" s="2"/>
      <c r="AF976" s="2"/>
      <c r="AG976" s="2"/>
      <c r="AH976" s="2"/>
    </row>
    <row r="977" spans="1:34" ht="13.5" customHeight="1">
      <c r="A977" s="220"/>
      <c r="B977" s="2"/>
      <c r="C977" s="84"/>
      <c r="D977" s="84"/>
      <c r="E977" s="3"/>
      <c r="F977" s="8"/>
      <c r="G977" s="84"/>
      <c r="H977" s="84"/>
      <c r="I977" s="84"/>
      <c r="J977" s="84"/>
      <c r="K977" s="83"/>
      <c r="L977" s="2"/>
      <c r="M977" s="2"/>
      <c r="N977" s="2"/>
      <c r="O977" s="2"/>
      <c r="P977" s="164"/>
      <c r="Q977" s="2"/>
      <c r="R977" s="2"/>
      <c r="S977" s="2"/>
      <c r="T977" s="2"/>
      <c r="U977" s="2"/>
      <c r="V977" s="2"/>
      <c r="W977" s="2"/>
      <c r="X977" s="2"/>
      <c r="Y977" s="2"/>
      <c r="Z977" s="2"/>
      <c r="AA977" s="2"/>
      <c r="AB977" s="2"/>
      <c r="AC977" s="2"/>
      <c r="AD977" s="2"/>
      <c r="AE977" s="2"/>
      <c r="AF977" s="2"/>
      <c r="AG977" s="2"/>
      <c r="AH977" s="2"/>
    </row>
    <row r="978" spans="1:34" ht="13.5" customHeight="1">
      <c r="A978" s="220"/>
      <c r="B978" s="2"/>
      <c r="C978" s="84"/>
      <c r="D978" s="84"/>
      <c r="E978" s="3"/>
      <c r="F978" s="8"/>
      <c r="G978" s="84"/>
      <c r="H978" s="84"/>
      <c r="I978" s="84"/>
      <c r="J978" s="84"/>
      <c r="K978" s="83"/>
      <c r="L978" s="2"/>
      <c r="M978" s="2"/>
      <c r="N978" s="2"/>
      <c r="O978" s="2"/>
      <c r="P978" s="164"/>
      <c r="Q978" s="2"/>
      <c r="R978" s="2"/>
      <c r="S978" s="2"/>
      <c r="T978" s="2"/>
      <c r="U978" s="2"/>
      <c r="V978" s="2"/>
      <c r="W978" s="2"/>
      <c r="X978" s="2"/>
      <c r="Y978" s="2"/>
      <c r="Z978" s="2"/>
      <c r="AA978" s="2"/>
      <c r="AB978" s="2"/>
      <c r="AC978" s="2"/>
      <c r="AD978" s="2"/>
      <c r="AE978" s="2"/>
      <c r="AF978" s="2"/>
      <c r="AG978" s="2"/>
      <c r="AH978" s="2"/>
    </row>
    <row r="979" spans="1:34" ht="13.5" customHeight="1">
      <c r="A979" s="220"/>
      <c r="B979" s="2"/>
      <c r="C979" s="84"/>
      <c r="D979" s="84"/>
      <c r="E979" s="3"/>
      <c r="F979" s="8"/>
      <c r="G979" s="84"/>
      <c r="H979" s="84"/>
      <c r="I979" s="84"/>
      <c r="J979" s="84"/>
      <c r="K979" s="83"/>
      <c r="L979" s="2"/>
      <c r="M979" s="2"/>
      <c r="N979" s="2"/>
      <c r="O979" s="2"/>
      <c r="P979" s="164"/>
      <c r="Q979" s="2"/>
      <c r="R979" s="2"/>
      <c r="S979" s="2"/>
      <c r="T979" s="2"/>
      <c r="U979" s="2"/>
      <c r="V979" s="2"/>
      <c r="W979" s="2"/>
      <c r="X979" s="2"/>
      <c r="Y979" s="2"/>
      <c r="Z979" s="2"/>
      <c r="AA979" s="2"/>
      <c r="AB979" s="2"/>
      <c r="AC979" s="2"/>
      <c r="AD979" s="2"/>
      <c r="AE979" s="2"/>
      <c r="AF979" s="2"/>
      <c r="AG979" s="2"/>
      <c r="AH979" s="2"/>
    </row>
    <row r="980" spans="1:34" ht="13.5" customHeight="1">
      <c r="A980" s="220"/>
      <c r="B980" s="2"/>
      <c r="C980" s="84"/>
      <c r="D980" s="84"/>
      <c r="E980" s="3"/>
      <c r="F980" s="8"/>
      <c r="G980" s="84"/>
      <c r="H980" s="84"/>
      <c r="I980" s="84"/>
      <c r="J980" s="84"/>
      <c r="K980" s="83"/>
      <c r="L980" s="2"/>
      <c r="M980" s="2"/>
      <c r="N980" s="2"/>
      <c r="O980" s="2"/>
      <c r="P980" s="164"/>
      <c r="Q980" s="2"/>
      <c r="R980" s="2"/>
      <c r="S980" s="2"/>
      <c r="T980" s="2"/>
      <c r="U980" s="2"/>
      <c r="V980" s="2"/>
      <c r="W980" s="2"/>
      <c r="X980" s="2"/>
      <c r="Y980" s="2"/>
      <c r="Z980" s="2"/>
      <c r="AA980" s="2"/>
      <c r="AB980" s="2"/>
      <c r="AC980" s="2"/>
      <c r="AD980" s="2"/>
      <c r="AE980" s="2"/>
      <c r="AF980" s="2"/>
      <c r="AG980" s="2"/>
      <c r="AH980" s="2"/>
    </row>
    <row r="981" spans="1:34" ht="13.5" customHeight="1">
      <c r="A981" s="220"/>
      <c r="B981" s="2"/>
      <c r="C981" s="84"/>
      <c r="D981" s="84"/>
      <c r="E981" s="3"/>
      <c r="F981" s="8"/>
      <c r="G981" s="84"/>
      <c r="H981" s="84"/>
      <c r="I981" s="84"/>
      <c r="J981" s="84"/>
      <c r="K981" s="83"/>
      <c r="L981" s="2"/>
      <c r="M981" s="2"/>
      <c r="N981" s="2"/>
      <c r="O981" s="2"/>
      <c r="P981" s="164"/>
      <c r="Q981" s="2"/>
      <c r="R981" s="2"/>
      <c r="S981" s="2"/>
      <c r="T981" s="2"/>
      <c r="U981" s="2"/>
      <c r="V981" s="2"/>
      <c r="W981" s="2"/>
      <c r="X981" s="2"/>
      <c r="Y981" s="2"/>
      <c r="Z981" s="2"/>
      <c r="AA981" s="2"/>
      <c r="AB981" s="2"/>
      <c r="AC981" s="2"/>
      <c r="AD981" s="2"/>
      <c r="AE981" s="2"/>
      <c r="AF981" s="2"/>
      <c r="AG981" s="2"/>
      <c r="AH981" s="2"/>
    </row>
    <row r="982" spans="1:34" ht="13.5" customHeight="1">
      <c r="A982" s="220"/>
      <c r="B982" s="2"/>
      <c r="C982" s="84"/>
      <c r="D982" s="84"/>
      <c r="E982" s="3"/>
      <c r="F982" s="8"/>
      <c r="G982" s="84"/>
      <c r="H982" s="84"/>
      <c r="I982" s="84"/>
      <c r="J982" s="84"/>
      <c r="K982" s="83"/>
      <c r="L982" s="2"/>
      <c r="M982" s="2"/>
      <c r="N982" s="2"/>
      <c r="O982" s="2"/>
      <c r="P982" s="164"/>
      <c r="Q982" s="2"/>
      <c r="R982" s="2"/>
      <c r="S982" s="2"/>
      <c r="T982" s="2"/>
      <c r="U982" s="2"/>
      <c r="V982" s="2"/>
      <c r="W982" s="2"/>
      <c r="X982" s="2"/>
      <c r="Y982" s="2"/>
      <c r="Z982" s="2"/>
      <c r="AA982" s="2"/>
      <c r="AB982" s="2"/>
      <c r="AC982" s="2"/>
      <c r="AD982" s="2"/>
      <c r="AE982" s="2"/>
      <c r="AF982" s="2"/>
      <c r="AG982" s="2"/>
      <c r="AH982" s="2"/>
    </row>
    <row r="983" spans="1:34" ht="13.5" customHeight="1">
      <c r="A983" s="220"/>
      <c r="B983" s="2"/>
      <c r="C983" s="84"/>
      <c r="D983" s="84"/>
      <c r="E983" s="3"/>
      <c r="F983" s="8"/>
      <c r="G983" s="84"/>
      <c r="H983" s="84"/>
      <c r="I983" s="84"/>
      <c r="J983" s="84"/>
      <c r="K983" s="83"/>
      <c r="L983" s="2"/>
      <c r="M983" s="2"/>
      <c r="N983" s="2"/>
      <c r="O983" s="2"/>
      <c r="P983" s="164"/>
      <c r="Q983" s="2"/>
      <c r="R983" s="2"/>
      <c r="S983" s="2"/>
      <c r="T983" s="2"/>
      <c r="U983" s="2"/>
      <c r="V983" s="2"/>
      <c r="W983" s="2"/>
      <c r="X983" s="2"/>
      <c r="Y983" s="2"/>
      <c r="Z983" s="2"/>
      <c r="AA983" s="2"/>
      <c r="AB983" s="2"/>
      <c r="AC983" s="2"/>
      <c r="AD983" s="2"/>
      <c r="AE983" s="2"/>
      <c r="AF983" s="2"/>
      <c r="AG983" s="2"/>
      <c r="AH983" s="2"/>
    </row>
    <row r="984" spans="1:34" ht="13.5" customHeight="1">
      <c r="A984" s="220"/>
      <c r="B984" s="2"/>
      <c r="C984" s="84"/>
      <c r="D984" s="84"/>
      <c r="E984" s="3"/>
      <c r="F984" s="8"/>
      <c r="G984" s="84"/>
      <c r="H984" s="84"/>
      <c r="I984" s="84"/>
      <c r="J984" s="84"/>
      <c r="K984" s="83"/>
      <c r="L984" s="2"/>
      <c r="M984" s="2"/>
      <c r="N984" s="2"/>
      <c r="O984" s="2"/>
      <c r="P984" s="164"/>
      <c r="Q984" s="2"/>
      <c r="R984" s="2"/>
      <c r="S984" s="2"/>
      <c r="T984" s="2"/>
      <c r="U984" s="2"/>
      <c r="V984" s="2"/>
      <c r="W984" s="2"/>
      <c r="X984" s="2"/>
      <c r="Y984" s="2"/>
      <c r="Z984" s="2"/>
      <c r="AA984" s="2"/>
      <c r="AB984" s="2"/>
      <c r="AC984" s="2"/>
      <c r="AD984" s="2"/>
      <c r="AE984" s="2"/>
      <c r="AF984" s="2"/>
      <c r="AG984" s="2"/>
      <c r="AH984" s="2"/>
    </row>
    <row r="985" spans="1:34" ht="13.5" customHeight="1">
      <c r="A985" s="220"/>
      <c r="B985" s="2"/>
      <c r="C985" s="84"/>
      <c r="D985" s="84"/>
      <c r="E985" s="3"/>
      <c r="F985" s="8"/>
      <c r="G985" s="84"/>
      <c r="H985" s="84"/>
      <c r="I985" s="84"/>
      <c r="J985" s="84"/>
      <c r="K985" s="83"/>
      <c r="L985" s="2"/>
      <c r="M985" s="2"/>
      <c r="N985" s="2"/>
      <c r="O985" s="2"/>
      <c r="P985" s="164"/>
      <c r="Q985" s="2"/>
      <c r="R985" s="2"/>
      <c r="S985" s="2"/>
      <c r="T985" s="2"/>
      <c r="U985" s="2"/>
      <c r="V985" s="2"/>
      <c r="W985" s="2"/>
      <c r="X985" s="2"/>
      <c r="Y985" s="2"/>
      <c r="Z985" s="2"/>
      <c r="AA985" s="2"/>
      <c r="AB985" s="2"/>
      <c r="AC985" s="2"/>
      <c r="AD985" s="2"/>
      <c r="AE985" s="2"/>
      <c r="AF985" s="2"/>
      <c r="AG985" s="2"/>
      <c r="AH985" s="2"/>
    </row>
    <row r="986" spans="1:34" ht="13.5" customHeight="1">
      <c r="A986" s="220"/>
      <c r="B986" s="2"/>
      <c r="C986" s="84"/>
      <c r="D986" s="84"/>
      <c r="E986" s="3"/>
      <c r="F986" s="8"/>
      <c r="G986" s="84"/>
      <c r="H986" s="84"/>
      <c r="I986" s="84"/>
      <c r="J986" s="84"/>
      <c r="K986" s="83"/>
      <c r="L986" s="2"/>
      <c r="M986" s="2"/>
      <c r="N986" s="2"/>
      <c r="O986" s="2"/>
      <c r="P986" s="164"/>
      <c r="Q986" s="2"/>
      <c r="R986" s="2"/>
      <c r="S986" s="2"/>
      <c r="T986" s="2"/>
      <c r="U986" s="2"/>
      <c r="V986" s="2"/>
      <c r="W986" s="2"/>
      <c r="X986" s="2"/>
      <c r="Y986" s="2"/>
      <c r="Z986" s="2"/>
      <c r="AA986" s="2"/>
      <c r="AB986" s="2"/>
      <c r="AC986" s="2"/>
      <c r="AD986" s="2"/>
      <c r="AE986" s="2"/>
      <c r="AF986" s="2"/>
      <c r="AG986" s="2"/>
      <c r="AH986" s="2"/>
    </row>
    <row r="987" spans="1:34" ht="13.5" customHeight="1">
      <c r="A987" s="220"/>
      <c r="B987" s="2"/>
      <c r="C987" s="84"/>
      <c r="D987" s="84"/>
      <c r="E987" s="3"/>
      <c r="F987" s="8"/>
      <c r="G987" s="84"/>
      <c r="H987" s="84"/>
      <c r="I987" s="84"/>
      <c r="J987" s="84"/>
      <c r="K987" s="83"/>
      <c r="L987" s="2"/>
      <c r="M987" s="2"/>
      <c r="N987" s="2"/>
      <c r="O987" s="2"/>
      <c r="P987" s="164"/>
      <c r="Q987" s="2"/>
      <c r="R987" s="2"/>
      <c r="S987" s="2"/>
      <c r="T987" s="2"/>
      <c r="U987" s="2"/>
      <c r="V987" s="2"/>
      <c r="W987" s="2"/>
      <c r="X987" s="2"/>
      <c r="Y987" s="2"/>
      <c r="Z987" s="2"/>
      <c r="AA987" s="2"/>
      <c r="AB987" s="2"/>
      <c r="AC987" s="2"/>
      <c r="AD987" s="2"/>
      <c r="AE987" s="2"/>
      <c r="AF987" s="2"/>
      <c r="AG987" s="2"/>
      <c r="AH987" s="2"/>
    </row>
    <row r="988" spans="1:34" ht="13.5" customHeight="1">
      <c r="A988" s="220"/>
      <c r="B988" s="2"/>
      <c r="C988" s="84"/>
      <c r="D988" s="84"/>
      <c r="E988" s="3"/>
      <c r="F988" s="8"/>
      <c r="G988" s="84"/>
      <c r="H988" s="84"/>
      <c r="I988" s="84"/>
      <c r="J988" s="84"/>
      <c r="K988" s="83"/>
      <c r="L988" s="2"/>
      <c r="M988" s="2"/>
      <c r="N988" s="2"/>
      <c r="O988" s="2"/>
      <c r="P988" s="164"/>
      <c r="Q988" s="2"/>
      <c r="R988" s="2"/>
      <c r="S988" s="2"/>
      <c r="T988" s="2"/>
      <c r="U988" s="2"/>
      <c r="V988" s="2"/>
      <c r="W988" s="2"/>
      <c r="X988" s="2"/>
      <c r="Y988" s="2"/>
      <c r="Z988" s="2"/>
      <c r="AA988" s="2"/>
      <c r="AB988" s="2"/>
      <c r="AC988" s="2"/>
      <c r="AD988" s="2"/>
      <c r="AE988" s="2"/>
      <c r="AF988" s="2"/>
      <c r="AG988" s="2"/>
      <c r="AH988" s="2"/>
    </row>
    <row r="989" spans="1:34" ht="13.5" customHeight="1">
      <c r="A989" s="220"/>
      <c r="B989" s="2"/>
      <c r="C989" s="84"/>
      <c r="D989" s="84"/>
      <c r="E989" s="3"/>
      <c r="F989" s="8"/>
      <c r="G989" s="84"/>
      <c r="H989" s="84"/>
      <c r="I989" s="84"/>
      <c r="J989" s="84"/>
      <c r="K989" s="83"/>
      <c r="L989" s="2"/>
      <c r="M989" s="2"/>
      <c r="N989" s="2"/>
      <c r="O989" s="2"/>
      <c r="P989" s="164"/>
      <c r="Q989" s="2"/>
      <c r="R989" s="2"/>
      <c r="S989" s="2"/>
      <c r="T989" s="2"/>
      <c r="U989" s="2"/>
      <c r="V989" s="2"/>
      <c r="W989" s="2"/>
      <c r="X989" s="2"/>
      <c r="Y989" s="2"/>
      <c r="Z989" s="2"/>
      <c r="AA989" s="2"/>
      <c r="AB989" s="2"/>
      <c r="AC989" s="2"/>
      <c r="AD989" s="2"/>
      <c r="AE989" s="2"/>
      <c r="AF989" s="2"/>
      <c r="AG989" s="2"/>
      <c r="AH989" s="2"/>
    </row>
    <row r="990" spans="1:34" ht="13.5" customHeight="1">
      <c r="A990" s="220"/>
      <c r="B990" s="2"/>
      <c r="C990" s="84"/>
      <c r="D990" s="84"/>
      <c r="E990" s="3"/>
      <c r="F990" s="8"/>
      <c r="G990" s="84"/>
      <c r="H990" s="84"/>
      <c r="I990" s="84"/>
      <c r="J990" s="84"/>
      <c r="K990" s="83"/>
      <c r="L990" s="2"/>
      <c r="M990" s="2"/>
      <c r="N990" s="2"/>
      <c r="O990" s="2"/>
      <c r="P990" s="164"/>
      <c r="Q990" s="2"/>
      <c r="R990" s="2"/>
      <c r="S990" s="2"/>
      <c r="T990" s="2"/>
      <c r="U990" s="2"/>
      <c r="V990" s="2"/>
      <c r="W990" s="2"/>
      <c r="X990" s="2"/>
      <c r="Y990" s="2"/>
      <c r="Z990" s="2"/>
      <c r="AA990" s="2"/>
      <c r="AB990" s="2"/>
      <c r="AC990" s="2"/>
      <c r="AD990" s="2"/>
      <c r="AE990" s="2"/>
      <c r="AF990" s="2"/>
      <c r="AG990" s="2"/>
      <c r="AH990" s="2"/>
    </row>
    <row r="991" spans="1:34" ht="13.5" customHeight="1">
      <c r="A991" s="220"/>
      <c r="B991" s="2"/>
      <c r="C991" s="84"/>
      <c r="D991" s="84"/>
      <c r="E991" s="3"/>
      <c r="F991" s="8"/>
      <c r="G991" s="84"/>
      <c r="H991" s="84"/>
      <c r="I991" s="84"/>
      <c r="J991" s="84"/>
      <c r="K991" s="83"/>
      <c r="L991" s="2"/>
      <c r="M991" s="2"/>
      <c r="N991" s="2"/>
      <c r="O991" s="2"/>
      <c r="P991" s="164"/>
      <c r="Q991" s="2"/>
      <c r="R991" s="2"/>
      <c r="S991" s="2"/>
      <c r="T991" s="2"/>
      <c r="U991" s="2"/>
      <c r="V991" s="2"/>
      <c r="W991" s="2"/>
      <c r="X991" s="2"/>
      <c r="Y991" s="2"/>
      <c r="Z991" s="2"/>
      <c r="AA991" s="2"/>
      <c r="AB991" s="2"/>
      <c r="AC991" s="2"/>
      <c r="AD991" s="2"/>
      <c r="AE991" s="2"/>
      <c r="AF991" s="2"/>
      <c r="AG991" s="2"/>
      <c r="AH991" s="2"/>
    </row>
    <row r="992" spans="1:34" ht="13.5" customHeight="1">
      <c r="A992" s="220"/>
      <c r="B992" s="2"/>
      <c r="C992" s="84"/>
      <c r="D992" s="84"/>
      <c r="E992" s="3"/>
      <c r="F992" s="8"/>
      <c r="G992" s="84"/>
      <c r="H992" s="84"/>
      <c r="I992" s="84"/>
      <c r="J992" s="84"/>
      <c r="K992" s="83"/>
      <c r="L992" s="2"/>
      <c r="M992" s="2"/>
      <c r="N992" s="2"/>
      <c r="O992" s="2"/>
      <c r="P992" s="164"/>
      <c r="Q992" s="2"/>
      <c r="R992" s="2"/>
      <c r="S992" s="2"/>
      <c r="T992" s="2"/>
      <c r="U992" s="2"/>
      <c r="V992" s="2"/>
      <c r="W992" s="2"/>
      <c r="X992" s="2"/>
      <c r="Y992" s="2"/>
      <c r="Z992" s="2"/>
      <c r="AA992" s="2"/>
      <c r="AB992" s="2"/>
      <c r="AC992" s="2"/>
      <c r="AD992" s="2"/>
      <c r="AE992" s="2"/>
      <c r="AF992" s="2"/>
      <c r="AG992" s="2"/>
      <c r="AH992" s="2"/>
    </row>
    <row r="993" spans="1:34" ht="13.5" customHeight="1">
      <c r="A993" s="220"/>
      <c r="B993" s="2"/>
      <c r="C993" s="84"/>
      <c r="D993" s="84"/>
      <c r="E993" s="3"/>
      <c r="F993" s="8"/>
      <c r="G993" s="84"/>
      <c r="H993" s="84"/>
      <c r="I993" s="84"/>
      <c r="J993" s="84"/>
      <c r="K993" s="83"/>
      <c r="L993" s="2"/>
      <c r="M993" s="2"/>
      <c r="N993" s="2"/>
      <c r="O993" s="2"/>
      <c r="P993" s="164"/>
      <c r="Q993" s="2"/>
      <c r="R993" s="2"/>
      <c r="S993" s="2"/>
      <c r="T993" s="2"/>
      <c r="U993" s="2"/>
      <c r="V993" s="2"/>
      <c r="W993" s="2"/>
      <c r="X993" s="2"/>
      <c r="Y993" s="2"/>
      <c r="Z993" s="2"/>
      <c r="AA993" s="2"/>
      <c r="AB993" s="2"/>
      <c r="AC993" s="2"/>
      <c r="AD993" s="2"/>
      <c r="AE993" s="2"/>
      <c r="AF993" s="2"/>
      <c r="AG993" s="2"/>
      <c r="AH993" s="2"/>
    </row>
    <row r="994" spans="1:34" ht="13.5" customHeight="1">
      <c r="A994" s="220"/>
      <c r="B994" s="2"/>
      <c r="C994" s="84"/>
      <c r="D994" s="84"/>
      <c r="E994" s="3"/>
      <c r="F994" s="8"/>
      <c r="G994" s="84"/>
      <c r="H994" s="84"/>
      <c r="I994" s="84"/>
      <c r="J994" s="84"/>
      <c r="K994" s="83"/>
      <c r="L994" s="2"/>
      <c r="M994" s="2"/>
      <c r="N994" s="2"/>
      <c r="O994" s="2"/>
      <c r="P994" s="164"/>
      <c r="Q994" s="2"/>
      <c r="R994" s="2"/>
      <c r="S994" s="2"/>
      <c r="T994" s="2"/>
      <c r="U994" s="2"/>
      <c r="V994" s="2"/>
      <c r="W994" s="2"/>
      <c r="X994" s="2"/>
      <c r="Y994" s="2"/>
      <c r="Z994" s="2"/>
      <c r="AA994" s="2"/>
      <c r="AB994" s="2"/>
      <c r="AC994" s="2"/>
      <c r="AD994" s="2"/>
      <c r="AE994" s="2"/>
      <c r="AF994" s="2"/>
      <c r="AG994" s="2"/>
      <c r="AH994" s="2"/>
    </row>
    <row r="995" spans="1:34" ht="13.5" customHeight="1">
      <c r="A995" s="220"/>
      <c r="B995" s="2"/>
      <c r="C995" s="84"/>
      <c r="D995" s="84"/>
      <c r="E995" s="3"/>
      <c r="F995" s="8"/>
      <c r="G995" s="84"/>
      <c r="H995" s="84"/>
      <c r="I995" s="84"/>
      <c r="J995" s="84"/>
      <c r="K995" s="83"/>
      <c r="L995" s="2"/>
      <c r="M995" s="2"/>
      <c r="N995" s="2"/>
      <c r="O995" s="2"/>
      <c r="P995" s="164"/>
      <c r="Q995" s="2"/>
      <c r="R995" s="2"/>
      <c r="S995" s="2"/>
      <c r="T995" s="2"/>
      <c r="U995" s="2"/>
      <c r="V995" s="2"/>
      <c r="W995" s="2"/>
      <c r="X995" s="2"/>
      <c r="Y995" s="2"/>
      <c r="Z995" s="2"/>
      <c r="AA995" s="2"/>
      <c r="AB995" s="2"/>
      <c r="AC995" s="2"/>
      <c r="AD995" s="2"/>
      <c r="AE995" s="2"/>
      <c r="AF995" s="2"/>
      <c r="AG995" s="2"/>
      <c r="AH995" s="2"/>
    </row>
    <row r="996" spans="1:34" ht="13.5" customHeight="1">
      <c r="A996" s="220"/>
      <c r="B996" s="2"/>
      <c r="C996" s="84"/>
      <c r="D996" s="84"/>
      <c r="E996" s="3"/>
      <c r="F996" s="8"/>
      <c r="G996" s="84"/>
      <c r="H996" s="84"/>
      <c r="I996" s="84"/>
      <c r="J996" s="84"/>
      <c r="K996" s="83"/>
      <c r="L996" s="2"/>
      <c r="M996" s="2"/>
      <c r="N996" s="2"/>
      <c r="O996" s="2"/>
      <c r="P996" s="164"/>
      <c r="Q996" s="2"/>
      <c r="R996" s="2"/>
      <c r="S996" s="2"/>
      <c r="T996" s="2"/>
      <c r="U996" s="2"/>
      <c r="V996" s="2"/>
      <c r="W996" s="2"/>
      <c r="X996" s="2"/>
      <c r="Y996" s="2"/>
      <c r="Z996" s="2"/>
      <c r="AA996" s="2"/>
      <c r="AB996" s="2"/>
      <c r="AC996" s="2"/>
      <c r="AD996" s="2"/>
      <c r="AE996" s="2"/>
      <c r="AF996" s="2"/>
      <c r="AG996" s="2"/>
      <c r="AH996" s="2"/>
    </row>
    <row r="997" spans="1:34" ht="13.5" customHeight="1">
      <c r="A997" s="220"/>
      <c r="B997" s="2"/>
      <c r="C997" s="84"/>
      <c r="D997" s="84"/>
      <c r="E997" s="3"/>
      <c r="F997" s="8"/>
      <c r="G997" s="84"/>
      <c r="H997" s="84"/>
      <c r="I997" s="84"/>
      <c r="J997" s="84"/>
      <c r="K997" s="83"/>
      <c r="L997" s="2"/>
      <c r="M997" s="2"/>
      <c r="N997" s="2"/>
      <c r="O997" s="2"/>
      <c r="P997" s="164"/>
      <c r="Q997" s="2"/>
      <c r="R997" s="2"/>
      <c r="S997" s="2"/>
      <c r="T997" s="2"/>
      <c r="U997" s="2"/>
      <c r="V997" s="2"/>
      <c r="W997" s="2"/>
      <c r="X997" s="2"/>
      <c r="Y997" s="2"/>
      <c r="Z997" s="2"/>
      <c r="AA997" s="2"/>
      <c r="AB997" s="2"/>
      <c r="AC997" s="2"/>
      <c r="AD997" s="2"/>
      <c r="AE997" s="2"/>
      <c r="AF997" s="2"/>
      <c r="AG997" s="2"/>
      <c r="AH997" s="2"/>
    </row>
    <row r="998" spans="1:34" ht="13.5" customHeight="1">
      <c r="A998" s="220"/>
      <c r="B998" s="2"/>
      <c r="C998" s="84"/>
      <c r="D998" s="84"/>
      <c r="E998" s="3"/>
      <c r="F998" s="8"/>
      <c r="G998" s="84"/>
      <c r="H998" s="84"/>
      <c r="I998" s="84"/>
      <c r="J998" s="84"/>
      <c r="K998" s="83"/>
      <c r="L998" s="2"/>
      <c r="M998" s="2"/>
      <c r="N998" s="2"/>
      <c r="O998" s="2"/>
      <c r="P998" s="164"/>
      <c r="Q998" s="2"/>
      <c r="R998" s="2"/>
      <c r="S998" s="2"/>
      <c r="T998" s="2"/>
      <c r="U998" s="2"/>
      <c r="V998" s="2"/>
      <c r="W998" s="2"/>
      <c r="X998" s="2"/>
      <c r="Y998" s="2"/>
      <c r="Z998" s="2"/>
      <c r="AA998" s="2"/>
      <c r="AB998" s="2"/>
      <c r="AC998" s="2"/>
      <c r="AD998" s="2"/>
      <c r="AE998" s="2"/>
      <c r="AF998" s="2"/>
      <c r="AG998" s="2"/>
      <c r="AH998" s="2"/>
    </row>
    <row r="999" spans="1:34" ht="13.5" customHeight="1">
      <c r="A999" s="220"/>
      <c r="B999" s="2"/>
      <c r="C999" s="84"/>
      <c r="D999" s="84"/>
      <c r="E999" s="3"/>
      <c r="F999" s="8"/>
      <c r="G999" s="84"/>
      <c r="H999" s="84"/>
      <c r="I999" s="84"/>
      <c r="J999" s="84"/>
      <c r="K999" s="83"/>
      <c r="L999" s="2"/>
      <c r="M999" s="2"/>
      <c r="N999" s="2"/>
      <c r="O999" s="2"/>
      <c r="P999" s="164"/>
      <c r="Q999" s="2"/>
      <c r="R999" s="2"/>
      <c r="S999" s="2"/>
      <c r="T999" s="2"/>
      <c r="U999" s="2"/>
      <c r="V999" s="2"/>
      <c r="W999" s="2"/>
      <c r="X999" s="2"/>
      <c r="Y999" s="2"/>
      <c r="Z999" s="2"/>
      <c r="AA999" s="2"/>
      <c r="AB999" s="2"/>
      <c r="AC999" s="2"/>
      <c r="AD999" s="2"/>
      <c r="AE999" s="2"/>
      <c r="AF999" s="2"/>
      <c r="AG999" s="2"/>
      <c r="AH999" s="2"/>
    </row>
    <row r="1000" spans="1:34" ht="13.5" customHeight="1">
      <c r="A1000" s="220"/>
      <c r="B1000" s="2"/>
      <c r="C1000" s="84"/>
      <c r="D1000" s="84"/>
      <c r="E1000" s="3"/>
      <c r="F1000" s="8"/>
      <c r="G1000" s="84"/>
      <c r="H1000" s="84"/>
      <c r="I1000" s="84"/>
      <c r="J1000" s="84"/>
      <c r="K1000" s="83"/>
      <c r="L1000" s="2"/>
      <c r="M1000" s="2"/>
      <c r="N1000" s="2"/>
      <c r="O1000" s="2"/>
      <c r="P1000" s="164"/>
      <c r="Q1000" s="2"/>
      <c r="R1000" s="2"/>
      <c r="S1000" s="2"/>
      <c r="T1000" s="2"/>
      <c r="U1000" s="2"/>
      <c r="V1000" s="2"/>
      <c r="W1000" s="2"/>
      <c r="X1000" s="2"/>
      <c r="Y1000" s="2"/>
      <c r="Z1000" s="2"/>
      <c r="AA1000" s="2"/>
      <c r="AB1000" s="2"/>
      <c r="AC1000" s="2"/>
      <c r="AD1000" s="2"/>
      <c r="AE1000" s="2"/>
      <c r="AF1000" s="2"/>
      <c r="AG1000" s="2"/>
      <c r="AH1000" s="2"/>
    </row>
  </sheetData>
  <autoFilter ref="A7:T437" xr:uid="{00000000-0009-0000-0000-000008000000}"/>
  <mergeCells count="9">
    <mergeCell ref="Q7:R7"/>
    <mergeCell ref="S7:T7"/>
    <mergeCell ref="C7:D7"/>
    <mergeCell ref="E7:F7"/>
    <mergeCell ref="G7:H7"/>
    <mergeCell ref="I7:J7"/>
    <mergeCell ref="K7:L7"/>
    <mergeCell ref="M7:N7"/>
    <mergeCell ref="O7:P7"/>
  </mergeCells>
  <hyperlinks>
    <hyperlink ref="A2" r:id="rId1" xr:uid="{00000000-0004-0000-0800-000000000000}"/>
    <hyperlink ref="T443" r:id="rId2" xr:uid="{00000000-0004-0000-0800-000001000000}"/>
    <hyperlink ref="T445" r:id="rId3" xr:uid="{00000000-0004-0000-0800-000002000000}"/>
  </hyperlinks>
  <pageMargins left="0.70000000000000007" right="0.700000000000000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All Charge Points</vt:lpstr>
      <vt:lpstr>Data Pullouts</vt:lpstr>
      <vt:lpstr>UK Stats</vt:lpstr>
      <vt:lpstr>Index</vt:lpstr>
      <vt:lpstr>All ULVEs Raw</vt:lpstr>
      <vt:lpstr>BEVs Raw</vt:lpstr>
      <vt:lpstr>PHEVs Raw</vt:lpstr>
      <vt:lpstr>All Charge Devices</vt:lpstr>
      <vt:lpstr>Rapid Charge Points</vt:lpstr>
      <vt:lpstr>Rapid Charge Devices</vt:lpstr>
      <vt:lpstr>YoY Charge Devices</vt:lpstr>
      <vt:lpstr>Total Charge Points</vt:lpstr>
      <vt:lpstr>ULEV per Charge Device</vt:lpstr>
      <vt:lpstr>City Targets</vt:lpstr>
      <vt:lpstr>All ULEVs</vt:lpstr>
      <vt:lpstr>BEVs</vt:lpstr>
      <vt:lpstr>PHEVs</vt:lpstr>
      <vt:lpstr>VEH0132f_PHEV_Private</vt:lpstr>
      <vt:lpstr>VEH0132e_BEV_Private</vt:lpstr>
      <vt:lpstr>VEH0132d_All_Private</vt:lpstr>
      <vt:lpstr>Info</vt:lpstr>
      <vt:lpstr>'All Charge Points'!Print_Area</vt:lpstr>
      <vt:lpstr>'City Targets'!Print_Area</vt:lpstr>
      <vt:lpstr>'Data Pullouts'!Print_Area</vt:lpstr>
      <vt:lpstr>'YoY Charge Devices'!Print_Area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Arhip</dc:creator>
  <cp:lastModifiedBy>Adrian Arhip</cp:lastModifiedBy>
  <cp:lastPrinted>2022-07-12T11:45:16Z</cp:lastPrinted>
  <dcterms:modified xsi:type="dcterms:W3CDTF">2022-07-12T11:56:11Z</dcterms:modified>
</cp:coreProperties>
</file>